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P:\Advisory\Research\Automation\CMAs\"/>
    </mc:Choice>
  </mc:AlternateContent>
  <bookViews>
    <workbookView xWindow="240" yWindow="540" windowWidth="19410" windowHeight="11580" tabRatio="893"/>
  </bookViews>
  <sheets>
    <sheet name="Sheet1" sheetId="17" r:id="rId1"/>
    <sheet name="Building Blocks" sheetId="8" r:id="rId2"/>
    <sheet name="Qtr Returns" sheetId="3" r:id="rId3"/>
    <sheet name="Monthly Returns" sheetId="4" r:id="rId4"/>
    <sheet name="Fixed Income Calculations" sheetId="5" r:id="rId5"/>
    <sheet name="US Term Structure" sheetId="6" r:id="rId6"/>
    <sheet name="Global Ex US Term Structure" sheetId="7" r:id="rId7"/>
    <sheet name="EM Term Structure" sheetId="14" r:id="rId8"/>
    <sheet name="Correlation Calcs" sheetId="11" r:id="rId9"/>
    <sheet name="ER and SD" sheetId="9" r:id="rId10"/>
    <sheet name="Correlations" sheetId="15" r:id="rId11"/>
    <sheet name="Supporting Data" sheetId="16" r:id="rId12"/>
  </sheets>
  <externalReferences>
    <externalReference r:id="rId13"/>
    <externalReference r:id="rId1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Dur30">[1]TData!$AR$7:$CT$7</definedName>
    <definedName name="ADates">[1]Assets!$A$8:$A$309</definedName>
    <definedName name="Beta0">[1]TData!$H$8:$H$309</definedName>
    <definedName name="Beta1">[1]TData!$I$8:$I$309</definedName>
    <definedName name="Beta2">[1]TData!$J$8:$J$309</definedName>
    <definedName name="BLPH1" localSheetId="7" hidden="1">[2]Daily!#REF!</definedName>
    <definedName name="BLPH1" hidden="1">[2]Daily!#REF!</definedName>
    <definedName name="BLPH10" localSheetId="7" hidden="1">[2]Daily!#REF!</definedName>
    <definedName name="BLPH10" hidden="1">[2]Daily!#REF!</definedName>
    <definedName name="BLPH11" localSheetId="7" hidden="1">[2]Daily!#REF!</definedName>
    <definedName name="BLPH11" hidden="1">[2]Daily!#REF!</definedName>
    <definedName name="BLPH12" localSheetId="7" hidden="1">[2]Daily!#REF!</definedName>
    <definedName name="BLPH12" hidden="1">[2]Daily!#REF!</definedName>
    <definedName name="BLPH13" localSheetId="7" hidden="1">[2]Daily!#REF!</definedName>
    <definedName name="BLPH13" hidden="1">[2]Daily!#REF!</definedName>
    <definedName name="BLPH14" localSheetId="7" hidden="1">[2]Daily!#REF!</definedName>
    <definedName name="BLPH14" hidden="1">[2]Daily!#REF!</definedName>
    <definedName name="BLPH15" localSheetId="7" hidden="1">[2]Daily!#REF!</definedName>
    <definedName name="BLPH15" hidden="1">[2]Daily!#REF!</definedName>
    <definedName name="BLPH16" localSheetId="7" hidden="1">[2]Daily!#REF!</definedName>
    <definedName name="BLPH16" hidden="1">[2]Daily!#REF!</definedName>
    <definedName name="BLPH17" localSheetId="7" hidden="1">[2]Daily!#REF!</definedName>
    <definedName name="BLPH17" hidden="1">[2]Daily!#REF!</definedName>
    <definedName name="BLPH18" localSheetId="7" hidden="1">[2]Daily!#REF!</definedName>
    <definedName name="BLPH18" hidden="1">[2]Daily!#REF!</definedName>
    <definedName name="BLPH19" localSheetId="7" hidden="1">[2]Daily!#REF!</definedName>
    <definedName name="BLPH19" hidden="1">[2]Daily!#REF!</definedName>
    <definedName name="BLPH2" localSheetId="7" hidden="1">[2]Daily!#REF!</definedName>
    <definedName name="BLPH2" hidden="1">[2]Daily!#REF!</definedName>
    <definedName name="BLPH20" localSheetId="7" hidden="1">[2]Daily!#REF!</definedName>
    <definedName name="BLPH20" hidden="1">[2]Daily!#REF!</definedName>
    <definedName name="BLPH21" localSheetId="7" hidden="1">[2]Daily!#REF!</definedName>
    <definedName name="BLPH21" hidden="1">[2]Daily!#REF!</definedName>
    <definedName name="BLPH22" localSheetId="7" hidden="1">[2]Daily!#REF!</definedName>
    <definedName name="BLPH22" hidden="1">[2]Daily!#REF!</definedName>
    <definedName name="BLPH23" localSheetId="7" hidden="1">[2]Daily!#REF!</definedName>
    <definedName name="BLPH23" hidden="1">[2]Daily!#REF!</definedName>
    <definedName name="BLPH24" localSheetId="7" hidden="1">[2]Daily!#REF!</definedName>
    <definedName name="BLPH24" hidden="1">[2]Daily!#REF!</definedName>
    <definedName name="BLPH25" localSheetId="7" hidden="1">[2]Daily!#REF!</definedName>
    <definedName name="BLPH25" hidden="1">[2]Daily!#REF!</definedName>
    <definedName name="BLPH26" localSheetId="7" hidden="1">[2]Daily!#REF!</definedName>
    <definedName name="BLPH26" hidden="1">[2]Daily!#REF!</definedName>
    <definedName name="BLPH27" localSheetId="7" hidden="1">[2]Daily!#REF!</definedName>
    <definedName name="BLPH27" hidden="1">[2]Daily!#REF!</definedName>
    <definedName name="BLPH28" localSheetId="7" hidden="1">[2]Daily!#REF!</definedName>
    <definedName name="BLPH28" hidden="1">[2]Daily!#REF!</definedName>
    <definedName name="BLPH29" hidden="1">[2]Daily!$C$5</definedName>
    <definedName name="BLPH3" localSheetId="7" hidden="1">[2]Daily!#REF!</definedName>
    <definedName name="BLPH3" hidden="1">[2]Daily!#REF!</definedName>
    <definedName name="BLPH30" localSheetId="7" hidden="1">[2]Daily!#REF!</definedName>
    <definedName name="BLPH30" hidden="1">[2]Daily!#REF!</definedName>
    <definedName name="BLPH31" localSheetId="7" hidden="1">[2]Daily!#REF!</definedName>
    <definedName name="BLPH31" hidden="1">[2]Daily!#REF!</definedName>
    <definedName name="BLPH32" localSheetId="7" hidden="1">[2]Daily!#REF!</definedName>
    <definedName name="BLPH32" hidden="1">[2]Daily!#REF!</definedName>
    <definedName name="BLPH33" localSheetId="7" hidden="1">[2]Daily!#REF!</definedName>
    <definedName name="BLPH33" hidden="1">[2]Daily!#REF!</definedName>
    <definedName name="BLPH34" localSheetId="7" hidden="1">[2]Daily!#REF!</definedName>
    <definedName name="BLPH34" hidden="1">[2]Daily!#REF!</definedName>
    <definedName name="BLPH35" localSheetId="7" hidden="1">[2]Daily!#REF!</definedName>
    <definedName name="BLPH35" hidden="1">[2]Daily!#REF!</definedName>
    <definedName name="BLPH36" hidden="1">[2]Daily!$H$5</definedName>
    <definedName name="BLPH37" localSheetId="7" hidden="1">[2]Daily!#REF!</definedName>
    <definedName name="BLPH37" hidden="1">[2]Daily!#REF!</definedName>
    <definedName name="BLPH38" localSheetId="7" hidden="1">[2]Daily!#REF!</definedName>
    <definedName name="BLPH38" hidden="1">[2]Daily!#REF!</definedName>
    <definedName name="BLPH39" localSheetId="7" hidden="1">[2]Daily!#REF!</definedName>
    <definedName name="BLPH39" hidden="1">[2]Daily!#REF!</definedName>
    <definedName name="BLPH4" localSheetId="7" hidden="1">[2]Daily!#REF!</definedName>
    <definedName name="BLPH4" hidden="1">[2]Daily!#REF!</definedName>
    <definedName name="BLPH40" localSheetId="7" hidden="1">[2]Daily!#REF!</definedName>
    <definedName name="BLPH40" hidden="1">[2]Daily!#REF!</definedName>
    <definedName name="BLPH41" hidden="1">[2]Daily!$D$5</definedName>
    <definedName name="BLPH42" hidden="1">[2]Daily!$G$5</definedName>
    <definedName name="BLPH43" hidden="1">[2]Daily!$F$5</definedName>
    <definedName name="BLPH44" hidden="1">[2]Daily!$E$5</definedName>
    <definedName name="BLPH45" localSheetId="7" hidden="1">[2]Daily!#REF!</definedName>
    <definedName name="BLPH45" hidden="1">[2]Daily!#REF!</definedName>
    <definedName name="BLPH46" localSheetId="7" hidden="1">[2]Daily!#REF!</definedName>
    <definedName name="BLPH46" hidden="1">[2]Daily!#REF!</definedName>
    <definedName name="BLPH47" localSheetId="7" hidden="1">[2]Daily!#REF!</definedName>
    <definedName name="BLPH47" hidden="1">[2]Daily!#REF!</definedName>
    <definedName name="BLPH48" localSheetId="7" hidden="1">[2]Daily!#REF!</definedName>
    <definedName name="BLPH48" hidden="1">[2]Daily!#REF!</definedName>
    <definedName name="BLPH49" localSheetId="7" hidden="1">[2]Daily!#REF!</definedName>
    <definedName name="BLPH49" hidden="1">[2]Daily!#REF!</definedName>
    <definedName name="BLPH5" localSheetId="7" hidden="1">[2]Daily!#REF!</definedName>
    <definedName name="BLPH5" hidden="1">[2]Daily!#REF!</definedName>
    <definedName name="BLPH50" localSheetId="7" hidden="1">[2]Daily!#REF!</definedName>
    <definedName name="BLPH50" hidden="1">[2]Daily!#REF!</definedName>
    <definedName name="BLPH51" localSheetId="7" hidden="1">[2]Daily!#REF!</definedName>
    <definedName name="BLPH51" hidden="1">[2]Daily!#REF!</definedName>
    <definedName name="BLPH52" localSheetId="7" hidden="1">[2]Daily!#REF!</definedName>
    <definedName name="BLPH52" hidden="1">[2]Daily!#REF!</definedName>
    <definedName name="BLPH53" localSheetId="7" hidden="1">[2]Daily!#REF!</definedName>
    <definedName name="BLPH53" hidden="1">[2]Daily!#REF!</definedName>
    <definedName name="BLPH54" localSheetId="7" hidden="1">[2]Daily!#REF!</definedName>
    <definedName name="BLPH54" hidden="1">[2]Daily!#REF!</definedName>
    <definedName name="BLPH55" localSheetId="7" hidden="1">[2]Daily!#REF!</definedName>
    <definedName name="BLPH55" hidden="1">[2]Daily!#REF!</definedName>
    <definedName name="BLPH56" localSheetId="7" hidden="1">[2]Daily!#REF!</definedName>
    <definedName name="BLPH56" hidden="1">[2]Daily!#REF!</definedName>
    <definedName name="BLPH57" localSheetId="7" hidden="1">[2]Daily!#REF!</definedName>
    <definedName name="BLPH57" hidden="1">[2]Daily!#REF!</definedName>
    <definedName name="BLPH58" localSheetId="7" hidden="1">[2]Daily!#REF!</definedName>
    <definedName name="BLPH58" hidden="1">[2]Daily!#REF!</definedName>
    <definedName name="BLPH59" localSheetId="7" hidden="1">[2]Daily!#REF!</definedName>
    <definedName name="BLPH59" hidden="1">[2]Daily!#REF!</definedName>
    <definedName name="BLPH6" localSheetId="7" hidden="1">[2]Daily!#REF!</definedName>
    <definedName name="BLPH6" hidden="1">[2]Daily!#REF!</definedName>
    <definedName name="BLPH7" localSheetId="7" hidden="1">[2]Daily!#REF!</definedName>
    <definedName name="BLPH7" hidden="1">[2]Daily!#REF!</definedName>
    <definedName name="BLPH8" localSheetId="7" hidden="1">[2]Daily!#REF!</definedName>
    <definedName name="BLPH8" hidden="1">[2]Daily!#REF!</definedName>
    <definedName name="BLPH9" localSheetId="7" hidden="1">[2]Daily!#REF!</definedName>
    <definedName name="BLPH9" hidden="1">[2]Daily!#REF!</definedName>
    <definedName name="CBeta0">[1]CData!$H$8:$H$165</definedName>
    <definedName name="CBeta1">[1]CData!$I$8:$I$165</definedName>
    <definedName name="CBeta2">[1]CData!$J$8:$J$165</definedName>
    <definedName name="CDates">[1]CLiab!$A$8:$A$165</definedName>
    <definedName name="CDur">[1]CData!$N$7:$CT$7</definedName>
    <definedName name="CDur30">[1]CData!$AR$7:$CT$7</definedName>
    <definedName name="CTau">[1]CData!$G$8:$G$165</definedName>
    <definedName name="DDates">[1]Assets!$A$8:$A$309</definedName>
    <definedName name="Dur">[1]TData!$N$7:$CT$7</definedName>
    <definedName name="FitC">[1]CData!$A$8:$L$165</definedName>
    <definedName name="FitP">[1]TData!$A$8:$L$309</definedName>
    <definedName name="Mature">[1]TData!$N$2:$CT$2</definedName>
    <definedName name="Pal_Workbook_GUID" hidden="1">"5I73E93MIHD93ZHQR5BJB7PC"</definedName>
    <definedName name="_xlnm.Print_Area" localSheetId="4">'Fixed Income Calculations'!$A$3:$W$41</definedName>
    <definedName name="_xlnm.Print_Titles" localSheetId="4">'Fixed Income Calculations'!$A:$A</definedName>
    <definedName name="Retired">[1]TData!$N$5:$CT$5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2000</definedName>
    <definedName name="RiskNumSimulations" hidden="1">3</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olver_adj" localSheetId="3" hidden="1">'Monthly Returns'!$EH$3</definedName>
    <definedName name="solver_cvg" localSheetId="3" hidden="1">0.0001</definedName>
    <definedName name="solver_drv" localSheetId="3" hidden="1">1</definedName>
    <definedName name="solver_eng" localSheetId="3" hidden="1">1</definedName>
    <definedName name="solver_est" localSheetId="3" hidden="1">1</definedName>
    <definedName name="solver_itr" localSheetId="3" hidden="1">2147483647</definedName>
    <definedName name="solver_mip" localSheetId="3" hidden="1">2147483647</definedName>
    <definedName name="solver_mni" localSheetId="3" hidden="1">30</definedName>
    <definedName name="solver_mrt" localSheetId="3" hidden="1">0.075</definedName>
    <definedName name="solver_msl" localSheetId="3" hidden="1">2</definedName>
    <definedName name="solver_neg" localSheetId="3" hidden="1">1</definedName>
    <definedName name="solver_nod" localSheetId="3" hidden="1">2147483647</definedName>
    <definedName name="solver_num" localSheetId="3" hidden="1">0</definedName>
    <definedName name="solver_nwt" localSheetId="3" hidden="1">1</definedName>
    <definedName name="solver_opt" localSheetId="3" hidden="1">'Monthly Returns'!$EH$259</definedName>
    <definedName name="solver_pre" localSheetId="3" hidden="1">0.000001</definedName>
    <definedName name="solver_rbv" localSheetId="3" hidden="1">1</definedName>
    <definedName name="solver_rlx" localSheetId="3" hidden="1">2</definedName>
    <definedName name="solver_rsd" localSheetId="3" hidden="1">0</definedName>
    <definedName name="solver_scl" localSheetId="3" hidden="1">1</definedName>
    <definedName name="solver_sho" localSheetId="3" hidden="1">2</definedName>
    <definedName name="solver_ssz" localSheetId="3" hidden="1">100</definedName>
    <definedName name="solver_tim" localSheetId="3" hidden="1">2147483647</definedName>
    <definedName name="solver_tol" localSheetId="3" hidden="1">0.01</definedName>
    <definedName name="solver_typ" localSheetId="3" hidden="1">1</definedName>
    <definedName name="solver_val" localSheetId="3" hidden="1">0</definedName>
    <definedName name="solver_ver" localSheetId="3" hidden="1">3</definedName>
    <definedName name="Tau">[1]TData!$G$8:$G$309</definedName>
    <definedName name="Typical">[1]TData!$N$3:$CT$3</definedName>
    <definedName name="Young">[1]TData!$N$4:$CT$4</definedName>
  </definedNames>
  <calcPr calcId="162913"/>
</workbook>
</file>

<file path=xl/calcChain.xml><?xml version="1.0" encoding="utf-8"?>
<calcChain xmlns="http://schemas.openxmlformats.org/spreadsheetml/2006/main">
  <c r="F265" i="4" l="1"/>
  <c r="E265" i="4"/>
  <c r="D265" i="4"/>
  <c r="C265" i="4"/>
  <c r="W44" i="17"/>
  <c r="V44" i="17"/>
  <c r="U44" i="17"/>
  <c r="T44" i="17"/>
  <c r="S44" i="17"/>
  <c r="R44" i="17"/>
  <c r="W43" i="17"/>
  <c r="V43" i="17"/>
  <c r="U43" i="17"/>
  <c r="T43" i="17"/>
  <c r="S43" i="17"/>
  <c r="R43" i="17"/>
  <c r="W42" i="17"/>
  <c r="V42" i="17"/>
  <c r="U42" i="17"/>
  <c r="T42" i="17"/>
  <c r="S42" i="17"/>
  <c r="R42" i="17"/>
  <c r="W41" i="17"/>
  <c r="V41" i="17"/>
  <c r="U41" i="17"/>
  <c r="T41" i="17"/>
  <c r="S41" i="17"/>
  <c r="R41" i="17"/>
  <c r="W40" i="17"/>
  <c r="V40" i="17"/>
  <c r="U40" i="17"/>
  <c r="T40" i="17"/>
  <c r="S40" i="17"/>
  <c r="R40" i="17"/>
  <c r="W39" i="17"/>
  <c r="V39" i="17"/>
  <c r="U39" i="17"/>
  <c r="T39" i="17"/>
  <c r="S39" i="17"/>
  <c r="R39" i="17"/>
  <c r="W38" i="17"/>
  <c r="V38" i="17"/>
  <c r="U38" i="17"/>
  <c r="T38" i="17"/>
  <c r="S38" i="17"/>
  <c r="R38" i="17"/>
  <c r="W37" i="17"/>
  <c r="V37" i="17"/>
  <c r="U37" i="17"/>
  <c r="T37" i="17"/>
  <c r="S37" i="17"/>
  <c r="R37" i="17"/>
  <c r="W36" i="17"/>
  <c r="V36" i="17"/>
  <c r="U36" i="17"/>
  <c r="T36" i="17"/>
  <c r="S36" i="17"/>
  <c r="R36" i="17"/>
  <c r="W35" i="17"/>
  <c r="V35" i="17"/>
  <c r="U35" i="17"/>
  <c r="T35" i="17"/>
  <c r="S35" i="17"/>
  <c r="R35" i="17"/>
  <c r="W34" i="17"/>
  <c r="V34" i="17"/>
  <c r="U34" i="17"/>
  <c r="T34" i="17"/>
  <c r="S34" i="17"/>
  <c r="R34" i="17"/>
  <c r="W33" i="17"/>
  <c r="V33" i="17"/>
  <c r="U33" i="17"/>
  <c r="T33" i="17"/>
  <c r="S33" i="17"/>
  <c r="R33" i="17"/>
  <c r="W32" i="17"/>
  <c r="V32" i="17"/>
  <c r="U32" i="17"/>
  <c r="T32" i="17"/>
  <c r="S32" i="17"/>
  <c r="R32" i="17"/>
  <c r="W31" i="17"/>
  <c r="V31" i="17"/>
  <c r="U31" i="17"/>
  <c r="T31" i="17"/>
  <c r="S31" i="17"/>
  <c r="R31" i="17"/>
  <c r="W30" i="17"/>
  <c r="V30" i="17"/>
  <c r="U30" i="17"/>
  <c r="T30" i="17"/>
  <c r="S30" i="17"/>
  <c r="R30" i="17"/>
  <c r="W29" i="17"/>
  <c r="V29" i="17"/>
  <c r="U29" i="17"/>
  <c r="T29" i="17"/>
  <c r="S29" i="17"/>
  <c r="R29" i="17"/>
  <c r="W28" i="17"/>
  <c r="V28" i="17"/>
  <c r="U28" i="17"/>
  <c r="T28" i="17"/>
  <c r="S28" i="17"/>
  <c r="R28" i="17"/>
  <c r="W27" i="17"/>
  <c r="V27" i="17"/>
  <c r="U27" i="17"/>
  <c r="T27" i="17"/>
  <c r="S27" i="17"/>
  <c r="R27" i="17"/>
  <c r="W26" i="17"/>
  <c r="V26" i="17"/>
  <c r="U26" i="17"/>
  <c r="T26" i="17"/>
  <c r="S26" i="17"/>
  <c r="R26" i="17"/>
  <c r="W25" i="17"/>
  <c r="V25" i="17"/>
  <c r="U25" i="17"/>
  <c r="T25" i="17"/>
  <c r="S25" i="17"/>
  <c r="R25" i="17"/>
  <c r="W24" i="17"/>
  <c r="V24" i="17"/>
  <c r="U24" i="17"/>
  <c r="T24" i="17"/>
  <c r="S24" i="17"/>
  <c r="R24" i="17"/>
  <c r="W23" i="17"/>
  <c r="V23" i="17"/>
  <c r="U23" i="17"/>
  <c r="T23" i="17"/>
  <c r="S23" i="17"/>
  <c r="R23" i="17"/>
  <c r="W22" i="17"/>
  <c r="V22" i="17"/>
  <c r="U22" i="17"/>
  <c r="T22" i="17"/>
  <c r="S22" i="17"/>
  <c r="R22" i="17"/>
  <c r="W21" i="17"/>
  <c r="V21" i="17"/>
  <c r="U21" i="17"/>
  <c r="T21" i="17"/>
  <c r="S21" i="17"/>
  <c r="R21" i="17"/>
  <c r="W20" i="17"/>
  <c r="V20" i="17"/>
  <c r="U20" i="17"/>
  <c r="T20" i="17"/>
  <c r="S20" i="17"/>
  <c r="R20" i="17"/>
  <c r="W19" i="17"/>
  <c r="V19" i="17"/>
  <c r="U19" i="17"/>
  <c r="T19" i="17"/>
  <c r="S19" i="17"/>
  <c r="R19" i="17"/>
  <c r="W18" i="17"/>
  <c r="V18" i="17"/>
  <c r="U18" i="17"/>
  <c r="T18" i="17"/>
  <c r="S18" i="17"/>
  <c r="R18" i="17"/>
  <c r="W17" i="17"/>
  <c r="V17" i="17"/>
  <c r="U17" i="17"/>
  <c r="T17" i="17"/>
  <c r="S17" i="17"/>
  <c r="R17" i="17"/>
  <c r="W16" i="17"/>
  <c r="V16" i="17"/>
  <c r="U16" i="17"/>
  <c r="T16" i="17"/>
  <c r="S16" i="17"/>
  <c r="R16" i="17"/>
  <c r="W15" i="17"/>
  <c r="V15" i="17"/>
  <c r="U15" i="17"/>
  <c r="T15" i="17"/>
  <c r="S15" i="17"/>
  <c r="R15" i="17"/>
  <c r="W14" i="17"/>
  <c r="V14" i="17"/>
  <c r="U14" i="17"/>
  <c r="T14" i="17"/>
  <c r="S14" i="17"/>
  <c r="R14" i="17"/>
  <c r="W13" i="17"/>
  <c r="V13" i="17"/>
  <c r="U13" i="17"/>
  <c r="T13" i="17"/>
  <c r="S13" i="17"/>
  <c r="R13" i="17"/>
  <c r="W12" i="17"/>
  <c r="V12" i="17"/>
  <c r="U12" i="17"/>
  <c r="T12" i="17"/>
  <c r="S12" i="17"/>
  <c r="R12" i="17"/>
  <c r="W11" i="17"/>
  <c r="V11" i="17"/>
  <c r="U11" i="17"/>
  <c r="T11" i="17"/>
  <c r="S11" i="17"/>
  <c r="R11" i="17"/>
  <c r="W10" i="17"/>
  <c r="V10" i="17"/>
  <c r="U10" i="17"/>
  <c r="T10" i="17"/>
  <c r="S10" i="17"/>
  <c r="R10" i="17"/>
  <c r="W9" i="17"/>
  <c r="V9" i="17"/>
  <c r="U9" i="17"/>
  <c r="T9" i="17"/>
  <c r="S9" i="17"/>
  <c r="R9" i="17"/>
  <c r="W8" i="17"/>
  <c r="V8" i="17"/>
  <c r="U8" i="17"/>
  <c r="T8" i="17"/>
  <c r="S8" i="17"/>
  <c r="R8" i="17"/>
  <c r="W7" i="17"/>
  <c r="V7" i="17"/>
  <c r="U7" i="17"/>
  <c r="T7" i="17"/>
  <c r="S7" i="17"/>
  <c r="R7" i="17"/>
  <c r="W6" i="17"/>
  <c r="V6" i="17"/>
  <c r="U6" i="17"/>
  <c r="T6" i="17"/>
  <c r="S6" i="17"/>
  <c r="R6" i="17"/>
  <c r="W5" i="17"/>
  <c r="V5" i="17"/>
  <c r="U5" i="17"/>
  <c r="T5" i="17"/>
  <c r="S5" i="17"/>
  <c r="R5" i="17"/>
  <c r="W4" i="17"/>
  <c r="V4" i="17"/>
  <c r="U4" i="17"/>
  <c r="T4" i="17"/>
  <c r="S4" i="17"/>
  <c r="R4" i="17"/>
  <c r="W3" i="17"/>
  <c r="V3" i="17"/>
  <c r="U3" i="17"/>
  <c r="T3" i="17"/>
  <c r="S3" i="17"/>
  <c r="R3" i="17"/>
  <c r="W2" i="17"/>
  <c r="V2" i="17"/>
  <c r="U2" i="17"/>
  <c r="T2" i="17"/>
  <c r="S2" i="17"/>
  <c r="R2" i="17"/>
  <c r="L3" i="11" l="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H265" i="4"/>
  <c r="AH2" i="15" l="1"/>
  <c r="V98" i="5" l="1"/>
  <c r="V97" i="5"/>
  <c r="U98" i="5"/>
  <c r="U97" i="5"/>
  <c r="J416" i="5" l="1"/>
  <c r="N416" i="5"/>
  <c r="O416" i="5"/>
  <c r="Q416" i="5"/>
  <c r="U416" i="5"/>
  <c r="V416" i="5"/>
  <c r="J417" i="5"/>
  <c r="N417" i="5"/>
  <c r="O417" i="5"/>
  <c r="Q417" i="5"/>
  <c r="U417" i="5"/>
  <c r="V417" i="5"/>
  <c r="J418" i="5"/>
  <c r="N418" i="5"/>
  <c r="O418" i="5"/>
  <c r="Q418" i="5"/>
  <c r="U418" i="5"/>
  <c r="V418" i="5"/>
  <c r="J419" i="5"/>
  <c r="N419" i="5"/>
  <c r="O419" i="5"/>
  <c r="Q419" i="5"/>
  <c r="U419" i="5"/>
  <c r="V419" i="5"/>
  <c r="J420" i="5"/>
  <c r="N420" i="5"/>
  <c r="O420" i="5"/>
  <c r="Q420" i="5"/>
  <c r="U420" i="5"/>
  <c r="V420" i="5"/>
  <c r="J421" i="5"/>
  <c r="N421" i="5"/>
  <c r="O421" i="5"/>
  <c r="Q421" i="5"/>
  <c r="U421" i="5"/>
  <c r="V421" i="5"/>
  <c r="J422" i="5"/>
  <c r="N422" i="5"/>
  <c r="O422" i="5"/>
  <c r="Q422" i="5"/>
  <c r="U422" i="5"/>
  <c r="V422" i="5"/>
  <c r="J423" i="5"/>
  <c r="N423" i="5"/>
  <c r="O423" i="5"/>
  <c r="Q423" i="5"/>
  <c r="U423" i="5"/>
  <c r="V423" i="5"/>
  <c r="J424" i="5"/>
  <c r="N424" i="5"/>
  <c r="O424" i="5"/>
  <c r="Q424" i="5"/>
  <c r="U424" i="5"/>
  <c r="V424" i="5"/>
  <c r="J425" i="5"/>
  <c r="N425" i="5"/>
  <c r="O425" i="5"/>
  <c r="Q425" i="5"/>
  <c r="U425" i="5"/>
  <c r="V425" i="5"/>
  <c r="J426" i="5"/>
  <c r="N426" i="5"/>
  <c r="O426" i="5"/>
  <c r="Q426" i="5"/>
  <c r="U426" i="5"/>
  <c r="V426" i="5"/>
  <c r="J427" i="5"/>
  <c r="N427" i="5"/>
  <c r="O427" i="5"/>
  <c r="Q427" i="5"/>
  <c r="U427" i="5"/>
  <c r="V427" i="5"/>
  <c r="J428" i="5"/>
  <c r="N428" i="5"/>
  <c r="O428" i="5"/>
  <c r="Q428" i="5"/>
  <c r="U428" i="5"/>
  <c r="V428" i="5"/>
  <c r="J429" i="5"/>
  <c r="N429" i="5"/>
  <c r="O429" i="5"/>
  <c r="Q429" i="5"/>
  <c r="U429" i="5"/>
  <c r="V429" i="5"/>
  <c r="J430" i="5"/>
  <c r="N430" i="5"/>
  <c r="O430" i="5"/>
  <c r="Q430" i="5"/>
  <c r="U430" i="5"/>
  <c r="V430" i="5"/>
  <c r="J431" i="5"/>
  <c r="N431" i="5"/>
  <c r="O431" i="5"/>
  <c r="Q431" i="5"/>
  <c r="U431" i="5"/>
  <c r="V431" i="5"/>
  <c r="J432" i="5"/>
  <c r="N432" i="5"/>
  <c r="O432" i="5"/>
  <c r="Q432" i="5"/>
  <c r="U432" i="5"/>
  <c r="V432" i="5"/>
  <c r="J433" i="5"/>
  <c r="N433" i="5"/>
  <c r="O433" i="5"/>
  <c r="Q433" i="5"/>
  <c r="U433" i="5"/>
  <c r="V433" i="5"/>
  <c r="J434" i="5"/>
  <c r="N434" i="5"/>
  <c r="O434" i="5"/>
  <c r="Q434" i="5"/>
  <c r="U434" i="5"/>
  <c r="V434" i="5"/>
  <c r="J435" i="5"/>
  <c r="N435" i="5"/>
  <c r="O435" i="5"/>
  <c r="Q435" i="5"/>
  <c r="U435" i="5"/>
  <c r="V435" i="5"/>
  <c r="J436" i="5"/>
  <c r="N436" i="5"/>
  <c r="O436" i="5"/>
  <c r="Q436" i="5"/>
  <c r="U436" i="5"/>
  <c r="V436" i="5"/>
  <c r="J437" i="5"/>
  <c r="N437" i="5"/>
  <c r="O437" i="5"/>
  <c r="Q437" i="5"/>
  <c r="U437" i="5"/>
  <c r="V437" i="5"/>
  <c r="J438" i="5"/>
  <c r="N438" i="5"/>
  <c r="O438" i="5"/>
  <c r="Q438" i="5"/>
  <c r="U438" i="5"/>
  <c r="V438" i="5"/>
  <c r="J439" i="5"/>
  <c r="N439" i="5"/>
  <c r="O439" i="5"/>
  <c r="Q439" i="5"/>
  <c r="U439" i="5"/>
  <c r="V439" i="5"/>
  <c r="J440" i="5"/>
  <c r="N440" i="5"/>
  <c r="O440" i="5"/>
  <c r="U440" i="5"/>
  <c r="V440" i="5"/>
  <c r="J441" i="5"/>
  <c r="N441" i="5"/>
  <c r="O441" i="5"/>
  <c r="U441" i="5"/>
  <c r="V441" i="5"/>
  <c r="J442" i="5"/>
  <c r="N442" i="5"/>
  <c r="O442" i="5"/>
  <c r="U442" i="5"/>
  <c r="V442" i="5"/>
  <c r="J443" i="5"/>
  <c r="N443" i="5"/>
  <c r="O443" i="5"/>
  <c r="U443" i="5"/>
  <c r="V443" i="5"/>
  <c r="J444" i="5"/>
  <c r="N444" i="5"/>
  <c r="O444" i="5"/>
  <c r="U444" i="5"/>
  <c r="V444" i="5"/>
  <c r="J445" i="5"/>
  <c r="N445" i="5"/>
  <c r="O445" i="5"/>
  <c r="U445" i="5"/>
  <c r="V445" i="5"/>
  <c r="P83" i="5" l="1"/>
  <c r="T85" i="5" l="1"/>
  <c r="S85" i="5"/>
  <c r="R85" i="5"/>
  <c r="W85" i="5"/>
  <c r="H17" i="8" l="1"/>
  <c r="I17" i="8"/>
  <c r="G17" i="8"/>
  <c r="B15" i="8"/>
  <c r="J10" i="5" l="1"/>
  <c r="AR259" i="4" l="1"/>
  <c r="AR260" i="4"/>
  <c r="AR261" i="4"/>
  <c r="C23" i="16" l="1" a="1"/>
  <c r="C23" i="16" s="1"/>
  <c r="B22" i="16" a="1"/>
  <c r="B22" i="16" s="1"/>
  <c r="B21" i="16" a="1"/>
  <c r="B21" i="16" s="1"/>
  <c r="D19" i="16"/>
  <c r="C19" i="16"/>
  <c r="B19" i="16"/>
  <c r="D13" i="16"/>
  <c r="C13" i="16"/>
  <c r="D12" i="16"/>
  <c r="C12" i="16"/>
  <c r="B12" i="16"/>
  <c r="D23" i="16" l="1"/>
  <c r="D22" i="16"/>
  <c r="C22" i="16"/>
  <c r="D21" i="16"/>
  <c r="C21" i="16"/>
  <c r="O10" i="5" l="1"/>
  <c r="DR254" i="4" l="1"/>
  <c r="BG255" i="4"/>
  <c r="BG254" i="4" s="1"/>
  <c r="BH254" i="4" s="1"/>
  <c r="DR255" i="4"/>
  <c r="BH256" i="4"/>
  <c r="DR256" i="4"/>
  <c r="BH255" i="4" l="1"/>
  <c r="Q10" i="5"/>
  <c r="C4" i="11" l="1"/>
  <c r="D4" i="11"/>
  <c r="E4" i="11"/>
  <c r="F4" i="11"/>
  <c r="G4" i="11"/>
  <c r="H4" i="11"/>
  <c r="I4" i="11"/>
  <c r="J4" i="11"/>
  <c r="K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C5" i="11"/>
  <c r="D5" i="11"/>
  <c r="E5" i="11"/>
  <c r="F5" i="11"/>
  <c r="G5" i="11"/>
  <c r="H5" i="11"/>
  <c r="I5" i="11"/>
  <c r="J5" i="11"/>
  <c r="K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C6" i="11"/>
  <c r="D6" i="11"/>
  <c r="E6" i="11"/>
  <c r="F6" i="11"/>
  <c r="G6" i="11"/>
  <c r="H6" i="11"/>
  <c r="I6" i="11"/>
  <c r="J6" i="11"/>
  <c r="K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C7" i="11"/>
  <c r="D7" i="11"/>
  <c r="E7" i="11"/>
  <c r="F7" i="11"/>
  <c r="G7" i="11"/>
  <c r="H7" i="11"/>
  <c r="I7" i="11"/>
  <c r="J7" i="11"/>
  <c r="K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C8" i="11"/>
  <c r="D8" i="11"/>
  <c r="E8" i="11"/>
  <c r="F8" i="11"/>
  <c r="G8" i="11"/>
  <c r="H8" i="11"/>
  <c r="I8" i="11"/>
  <c r="J8" i="11"/>
  <c r="K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O8" i="11"/>
  <c r="AP8" i="11"/>
  <c r="AQ8" i="11"/>
  <c r="C9" i="11"/>
  <c r="D9" i="11"/>
  <c r="E9" i="11"/>
  <c r="F9" i="11"/>
  <c r="G9" i="11"/>
  <c r="H9" i="11"/>
  <c r="I9" i="11"/>
  <c r="J9" i="11"/>
  <c r="K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O9" i="11"/>
  <c r="AP9" i="11"/>
  <c r="AQ9" i="11"/>
  <c r="C10" i="11"/>
  <c r="D10" i="11"/>
  <c r="E10" i="11"/>
  <c r="F10" i="11"/>
  <c r="G10" i="11"/>
  <c r="H10" i="11"/>
  <c r="I10" i="11"/>
  <c r="J10" i="11"/>
  <c r="K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O10" i="11"/>
  <c r="AP10" i="11"/>
  <c r="AQ10" i="11"/>
  <c r="C11" i="11"/>
  <c r="D11" i="11"/>
  <c r="E11" i="11"/>
  <c r="F11" i="11"/>
  <c r="G11" i="11"/>
  <c r="H11" i="11"/>
  <c r="I11" i="11"/>
  <c r="J11" i="11"/>
  <c r="K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O11" i="11"/>
  <c r="AP11" i="11"/>
  <c r="AQ11" i="11"/>
  <c r="C12" i="11"/>
  <c r="D12" i="11"/>
  <c r="E12" i="11"/>
  <c r="F12" i="11"/>
  <c r="G12" i="11"/>
  <c r="H12" i="11"/>
  <c r="I12" i="11"/>
  <c r="J12" i="11"/>
  <c r="K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O12" i="11"/>
  <c r="AP12" i="11"/>
  <c r="AQ12" i="11"/>
  <c r="C13" i="11"/>
  <c r="D13" i="11"/>
  <c r="E13" i="11"/>
  <c r="F13" i="11"/>
  <c r="G13" i="11"/>
  <c r="H13" i="11"/>
  <c r="I13" i="11"/>
  <c r="J13" i="11"/>
  <c r="K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O13" i="11"/>
  <c r="AP13" i="11"/>
  <c r="AQ13" i="11"/>
  <c r="C14" i="11"/>
  <c r="D14" i="11"/>
  <c r="E14" i="11"/>
  <c r="F14" i="11"/>
  <c r="G14" i="11"/>
  <c r="H14" i="11"/>
  <c r="I14" i="11"/>
  <c r="J14" i="11"/>
  <c r="K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C15" i="11"/>
  <c r="D15" i="11"/>
  <c r="E15" i="11"/>
  <c r="F15" i="11"/>
  <c r="G15" i="11"/>
  <c r="H15" i="11"/>
  <c r="I15" i="11"/>
  <c r="J15" i="11"/>
  <c r="K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O15" i="11"/>
  <c r="AP15" i="11"/>
  <c r="AQ15" i="11"/>
  <c r="C16" i="11"/>
  <c r="D16" i="11"/>
  <c r="E16" i="11"/>
  <c r="F16" i="11"/>
  <c r="G16" i="11"/>
  <c r="H16" i="11"/>
  <c r="I16" i="11"/>
  <c r="J16" i="11"/>
  <c r="K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O16" i="11"/>
  <c r="AP16" i="11"/>
  <c r="AQ16" i="11"/>
  <c r="C17" i="11"/>
  <c r="D17" i="11"/>
  <c r="E17" i="11"/>
  <c r="F17" i="11"/>
  <c r="G17" i="11"/>
  <c r="H17" i="11"/>
  <c r="I17" i="11"/>
  <c r="J17" i="11"/>
  <c r="K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O17" i="11"/>
  <c r="AP17" i="11"/>
  <c r="AQ17" i="11"/>
  <c r="C18" i="11"/>
  <c r="D18" i="11"/>
  <c r="E18" i="11"/>
  <c r="F18" i="11"/>
  <c r="G18" i="11"/>
  <c r="H18" i="11"/>
  <c r="I18" i="11"/>
  <c r="J18" i="11"/>
  <c r="K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O18" i="11"/>
  <c r="AP18" i="11"/>
  <c r="AQ18" i="11"/>
  <c r="C19" i="11"/>
  <c r="D19" i="11"/>
  <c r="E19" i="11"/>
  <c r="F19" i="11"/>
  <c r="G19" i="11"/>
  <c r="H19" i="11"/>
  <c r="I19" i="11"/>
  <c r="J19" i="11"/>
  <c r="K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O19" i="11"/>
  <c r="AP19" i="11"/>
  <c r="AQ19" i="11"/>
  <c r="C20" i="11"/>
  <c r="D20" i="11"/>
  <c r="E20" i="11"/>
  <c r="F20" i="11"/>
  <c r="G20" i="11"/>
  <c r="H20" i="11"/>
  <c r="I20" i="11"/>
  <c r="J20" i="11"/>
  <c r="K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O20" i="11"/>
  <c r="AP20" i="11"/>
  <c r="AQ20" i="11"/>
  <c r="C21" i="11"/>
  <c r="D21" i="11"/>
  <c r="E21" i="11"/>
  <c r="F21" i="11"/>
  <c r="G21" i="11"/>
  <c r="H21" i="11"/>
  <c r="I21" i="11"/>
  <c r="J21" i="11"/>
  <c r="K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O21" i="11"/>
  <c r="AP21" i="11"/>
  <c r="AQ21" i="11"/>
  <c r="C22" i="11"/>
  <c r="D22" i="11"/>
  <c r="E22" i="11"/>
  <c r="F22" i="11"/>
  <c r="G22" i="11"/>
  <c r="H22" i="11"/>
  <c r="I22" i="11"/>
  <c r="J22" i="11"/>
  <c r="K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O22" i="11"/>
  <c r="AP22" i="11"/>
  <c r="AQ22" i="11"/>
  <c r="C23" i="11"/>
  <c r="D23" i="11"/>
  <c r="E23" i="11"/>
  <c r="F23" i="11"/>
  <c r="G23" i="11"/>
  <c r="H23" i="11"/>
  <c r="I23" i="11"/>
  <c r="J23" i="11"/>
  <c r="K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O23" i="11"/>
  <c r="AP23" i="11"/>
  <c r="AQ23" i="11"/>
  <c r="C24" i="11"/>
  <c r="D24" i="11"/>
  <c r="E24" i="11"/>
  <c r="F24" i="11"/>
  <c r="G24" i="11"/>
  <c r="H24" i="11"/>
  <c r="I24" i="11"/>
  <c r="J24" i="11"/>
  <c r="K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O24" i="11"/>
  <c r="AP24" i="11"/>
  <c r="AQ24" i="11"/>
  <c r="C25" i="11"/>
  <c r="D25" i="11"/>
  <c r="E25" i="11"/>
  <c r="F25" i="11"/>
  <c r="G25" i="11"/>
  <c r="H25" i="11"/>
  <c r="I25" i="11"/>
  <c r="J25" i="11"/>
  <c r="K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O25" i="11"/>
  <c r="AP25" i="11"/>
  <c r="AQ25" i="11"/>
  <c r="C26" i="11"/>
  <c r="D26" i="11"/>
  <c r="E26" i="11"/>
  <c r="F26" i="11"/>
  <c r="G26" i="11"/>
  <c r="H26" i="11"/>
  <c r="I26" i="11"/>
  <c r="J26" i="11"/>
  <c r="K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O26" i="11"/>
  <c r="AP26" i="11"/>
  <c r="AQ26" i="11"/>
  <c r="C27" i="11"/>
  <c r="D27" i="11"/>
  <c r="E27" i="11"/>
  <c r="F27" i="11"/>
  <c r="G27" i="11"/>
  <c r="H27" i="11"/>
  <c r="I27" i="11"/>
  <c r="J27" i="11"/>
  <c r="K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O27" i="11"/>
  <c r="AP27" i="11"/>
  <c r="AQ27" i="11"/>
  <c r="C28" i="11"/>
  <c r="D28" i="11"/>
  <c r="E28" i="11"/>
  <c r="F28" i="11"/>
  <c r="G28" i="11"/>
  <c r="H28" i="11"/>
  <c r="I28" i="11"/>
  <c r="J28" i="11"/>
  <c r="K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O28" i="11"/>
  <c r="AP28" i="11"/>
  <c r="AQ28" i="11"/>
  <c r="C29" i="11"/>
  <c r="D29" i="11"/>
  <c r="E29" i="11"/>
  <c r="F29" i="11"/>
  <c r="G29" i="11"/>
  <c r="H29" i="11"/>
  <c r="I29" i="11"/>
  <c r="J29" i="11"/>
  <c r="K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O29" i="11"/>
  <c r="AP29" i="11"/>
  <c r="AQ29" i="11"/>
  <c r="C30" i="11"/>
  <c r="D30" i="11"/>
  <c r="E30" i="11"/>
  <c r="F30" i="11"/>
  <c r="G30" i="11"/>
  <c r="H30" i="11"/>
  <c r="I30" i="11"/>
  <c r="J30" i="11"/>
  <c r="K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O30" i="11"/>
  <c r="AP30" i="11"/>
  <c r="AQ30" i="11"/>
  <c r="C31" i="11"/>
  <c r="D31" i="11"/>
  <c r="E31" i="11"/>
  <c r="F31" i="11"/>
  <c r="G31" i="11"/>
  <c r="H31" i="11"/>
  <c r="I31" i="11"/>
  <c r="J31" i="11"/>
  <c r="K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O31" i="11"/>
  <c r="AP31" i="11"/>
  <c r="AQ31" i="11"/>
  <c r="C32" i="11"/>
  <c r="D32" i="11"/>
  <c r="E32" i="11"/>
  <c r="F32" i="11"/>
  <c r="G32" i="11"/>
  <c r="H32" i="11"/>
  <c r="I32" i="11"/>
  <c r="J32" i="11"/>
  <c r="K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O32" i="11"/>
  <c r="AP32" i="11"/>
  <c r="AQ32" i="11"/>
  <c r="C33" i="11"/>
  <c r="D33" i="11"/>
  <c r="E33" i="11"/>
  <c r="F33" i="11"/>
  <c r="G33" i="11"/>
  <c r="H33" i="11"/>
  <c r="I33" i="11"/>
  <c r="J33" i="11"/>
  <c r="K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O33" i="11"/>
  <c r="AP33" i="11"/>
  <c r="AQ33" i="11"/>
  <c r="C34" i="11"/>
  <c r="D34" i="11"/>
  <c r="E34" i="11"/>
  <c r="F34" i="11"/>
  <c r="G34" i="11"/>
  <c r="H34" i="11"/>
  <c r="I34" i="11"/>
  <c r="J34" i="11"/>
  <c r="K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O34" i="11"/>
  <c r="AP34" i="11"/>
  <c r="AQ34" i="11"/>
  <c r="C35" i="11"/>
  <c r="D35" i="11"/>
  <c r="E35" i="11"/>
  <c r="F35" i="11"/>
  <c r="G35" i="11"/>
  <c r="H35" i="11"/>
  <c r="I35" i="11"/>
  <c r="J35" i="11"/>
  <c r="K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O35" i="11"/>
  <c r="AP35" i="11"/>
  <c r="AQ35" i="11"/>
  <c r="C36" i="11"/>
  <c r="D36" i="11"/>
  <c r="E36" i="11"/>
  <c r="F36" i="11"/>
  <c r="G36" i="11"/>
  <c r="H36" i="11"/>
  <c r="I36" i="11"/>
  <c r="J36" i="11"/>
  <c r="K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O36" i="11"/>
  <c r="AP36" i="11"/>
  <c r="AQ36" i="11"/>
  <c r="C37" i="11"/>
  <c r="D37" i="11"/>
  <c r="E37" i="11"/>
  <c r="F37" i="11"/>
  <c r="G37" i="11"/>
  <c r="H37" i="11"/>
  <c r="I37" i="11"/>
  <c r="J37" i="11"/>
  <c r="K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O37" i="11"/>
  <c r="AP37" i="11"/>
  <c r="AQ37" i="11"/>
  <c r="C38" i="11"/>
  <c r="D38" i="11"/>
  <c r="E38" i="11"/>
  <c r="F38" i="11"/>
  <c r="G38" i="11"/>
  <c r="H38" i="11"/>
  <c r="I38" i="11"/>
  <c r="J38" i="11"/>
  <c r="K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O38" i="11"/>
  <c r="AP38" i="11"/>
  <c r="AQ38" i="11"/>
  <c r="C39" i="11"/>
  <c r="D39" i="11"/>
  <c r="E39" i="11"/>
  <c r="F39" i="11"/>
  <c r="G39" i="11"/>
  <c r="H39" i="11"/>
  <c r="I39" i="11"/>
  <c r="J39" i="11"/>
  <c r="K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O39" i="11"/>
  <c r="AP39" i="11"/>
  <c r="AQ39" i="11"/>
  <c r="C40" i="11"/>
  <c r="D40" i="11"/>
  <c r="E40" i="11"/>
  <c r="F40" i="11"/>
  <c r="G40" i="11"/>
  <c r="H40" i="11"/>
  <c r="I40" i="11"/>
  <c r="J40" i="11"/>
  <c r="K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O40" i="11"/>
  <c r="AP40" i="11"/>
  <c r="AQ40" i="11"/>
  <c r="C41" i="11"/>
  <c r="D41" i="11"/>
  <c r="E41" i="11"/>
  <c r="F41" i="11"/>
  <c r="G41" i="11"/>
  <c r="H41" i="11"/>
  <c r="I41" i="11"/>
  <c r="J41" i="11"/>
  <c r="K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O41" i="11"/>
  <c r="AP41" i="11"/>
  <c r="AQ41" i="11"/>
  <c r="C42" i="11"/>
  <c r="D42" i="11"/>
  <c r="E42" i="11"/>
  <c r="F42" i="11"/>
  <c r="G42" i="11"/>
  <c r="H42" i="11"/>
  <c r="I42" i="11"/>
  <c r="J42" i="11"/>
  <c r="K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O42" i="11"/>
  <c r="AP42" i="11"/>
  <c r="AQ42" i="11"/>
  <c r="C43" i="11"/>
  <c r="D43" i="11"/>
  <c r="E43" i="11"/>
  <c r="F43" i="11"/>
  <c r="G43" i="11"/>
  <c r="H43" i="11"/>
  <c r="I43" i="11"/>
  <c r="J43" i="11"/>
  <c r="K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O43" i="11"/>
  <c r="AP43" i="11"/>
  <c r="AQ43" i="11"/>
  <c r="C44" i="11"/>
  <c r="D44" i="11"/>
  <c r="E44" i="11"/>
  <c r="F44" i="11"/>
  <c r="G44" i="11"/>
  <c r="H44" i="11"/>
  <c r="I44" i="11"/>
  <c r="J44" i="11"/>
  <c r="K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O44" i="11"/>
  <c r="AP44" i="11"/>
  <c r="AQ44" i="11"/>
  <c r="C45" i="11"/>
  <c r="D45" i="11"/>
  <c r="E45" i="11"/>
  <c r="F45" i="11"/>
  <c r="G45" i="11"/>
  <c r="H45" i="11"/>
  <c r="I45" i="11"/>
  <c r="J45" i="11"/>
  <c r="K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O45" i="11"/>
  <c r="AP45" i="11"/>
  <c r="AQ45" i="11"/>
  <c r="C46" i="11"/>
  <c r="D46" i="11"/>
  <c r="E46" i="11"/>
  <c r="F46" i="11"/>
  <c r="G46" i="11"/>
  <c r="H46" i="11"/>
  <c r="I46" i="11"/>
  <c r="J46" i="11"/>
  <c r="K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O46" i="11"/>
  <c r="AP46" i="11"/>
  <c r="AQ46" i="11"/>
  <c r="C47" i="11"/>
  <c r="D47" i="11"/>
  <c r="E47" i="11"/>
  <c r="F47" i="11"/>
  <c r="G47" i="11"/>
  <c r="H47" i="11"/>
  <c r="I47" i="11"/>
  <c r="J47" i="11"/>
  <c r="K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O47" i="11"/>
  <c r="AP47" i="11"/>
  <c r="AQ47" i="11"/>
  <c r="C48" i="11"/>
  <c r="D48" i="11"/>
  <c r="E48" i="11"/>
  <c r="F48" i="11"/>
  <c r="G48" i="11"/>
  <c r="H48" i="11"/>
  <c r="I48" i="11"/>
  <c r="J48" i="11"/>
  <c r="K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O48" i="11"/>
  <c r="AP48" i="11"/>
  <c r="AQ48" i="11"/>
  <c r="C49" i="11"/>
  <c r="D49" i="11"/>
  <c r="E49" i="11"/>
  <c r="F49" i="11"/>
  <c r="G49" i="11"/>
  <c r="H49" i="11"/>
  <c r="I49" i="11"/>
  <c r="J49" i="11"/>
  <c r="K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O49" i="11"/>
  <c r="AP49" i="11"/>
  <c r="AQ49" i="11"/>
  <c r="C50" i="11"/>
  <c r="D50" i="11"/>
  <c r="E50" i="11"/>
  <c r="F50" i="11"/>
  <c r="G50" i="11"/>
  <c r="H50" i="11"/>
  <c r="I50" i="11"/>
  <c r="J50" i="11"/>
  <c r="K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O50" i="11"/>
  <c r="AP50" i="11"/>
  <c r="AQ50" i="11"/>
  <c r="C51" i="11"/>
  <c r="D51" i="11"/>
  <c r="E51" i="11"/>
  <c r="F51" i="11"/>
  <c r="G51" i="11"/>
  <c r="H51" i="11"/>
  <c r="I51" i="11"/>
  <c r="J51" i="11"/>
  <c r="K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O51" i="11"/>
  <c r="AP51" i="11"/>
  <c r="AQ51" i="11"/>
  <c r="C52" i="11"/>
  <c r="D52" i="11"/>
  <c r="E52" i="11"/>
  <c r="F52" i="11"/>
  <c r="G52" i="11"/>
  <c r="H52" i="11"/>
  <c r="I52" i="11"/>
  <c r="J52" i="11"/>
  <c r="K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O52" i="11"/>
  <c r="AP52" i="11"/>
  <c r="AQ52" i="11"/>
  <c r="C53" i="11"/>
  <c r="D53" i="11"/>
  <c r="E53" i="11"/>
  <c r="F53" i="11"/>
  <c r="G53" i="11"/>
  <c r="H53" i="11"/>
  <c r="I53" i="11"/>
  <c r="J53" i="11"/>
  <c r="K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O53" i="11"/>
  <c r="AP53" i="11"/>
  <c r="AQ53" i="11"/>
  <c r="C54" i="11"/>
  <c r="D54" i="11"/>
  <c r="E54" i="11"/>
  <c r="F54" i="11"/>
  <c r="G54" i="11"/>
  <c r="H54" i="11"/>
  <c r="I54" i="11"/>
  <c r="J54" i="11"/>
  <c r="K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O54" i="11"/>
  <c r="AP54" i="11"/>
  <c r="AQ54" i="11"/>
  <c r="C55" i="11"/>
  <c r="D55" i="11"/>
  <c r="E55" i="11"/>
  <c r="F55" i="11"/>
  <c r="G55" i="11"/>
  <c r="H55" i="11"/>
  <c r="I55" i="11"/>
  <c r="J55" i="11"/>
  <c r="K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O55" i="11"/>
  <c r="AP55" i="11"/>
  <c r="AQ55" i="11"/>
  <c r="C56" i="11"/>
  <c r="D56" i="11"/>
  <c r="E56" i="11"/>
  <c r="F56" i="11"/>
  <c r="G56" i="11"/>
  <c r="H56" i="11"/>
  <c r="I56" i="11"/>
  <c r="J56" i="11"/>
  <c r="K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O56" i="11"/>
  <c r="AP56" i="11"/>
  <c r="AQ56" i="11"/>
  <c r="C57" i="11"/>
  <c r="D57" i="11"/>
  <c r="E57" i="11"/>
  <c r="F57" i="11"/>
  <c r="G57" i="11"/>
  <c r="H57" i="11"/>
  <c r="I57" i="11"/>
  <c r="J57" i="11"/>
  <c r="K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O57" i="11"/>
  <c r="AP57" i="11"/>
  <c r="AQ57" i="11"/>
  <c r="C58" i="11"/>
  <c r="D58" i="11"/>
  <c r="E58" i="11"/>
  <c r="F58" i="11"/>
  <c r="G58" i="11"/>
  <c r="H58" i="11"/>
  <c r="I58" i="11"/>
  <c r="J58" i="11"/>
  <c r="K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O58" i="11"/>
  <c r="AP58" i="11"/>
  <c r="AQ58" i="11"/>
  <c r="C59" i="11"/>
  <c r="D59" i="11"/>
  <c r="E59" i="11"/>
  <c r="F59" i="11"/>
  <c r="G59" i="11"/>
  <c r="H59" i="11"/>
  <c r="I59" i="11"/>
  <c r="J59" i="11"/>
  <c r="K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O59" i="11"/>
  <c r="AP59" i="11"/>
  <c r="AQ59" i="11"/>
  <c r="C60" i="11"/>
  <c r="D60" i="11"/>
  <c r="E60" i="11"/>
  <c r="F60" i="11"/>
  <c r="G60" i="11"/>
  <c r="H60" i="11"/>
  <c r="I60" i="11"/>
  <c r="J60" i="11"/>
  <c r="K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O60" i="11"/>
  <c r="AP60" i="11"/>
  <c r="AQ60" i="11"/>
  <c r="C61" i="11"/>
  <c r="D61" i="11"/>
  <c r="E61" i="11"/>
  <c r="F61" i="11"/>
  <c r="G61" i="11"/>
  <c r="H61" i="11"/>
  <c r="I61" i="11"/>
  <c r="J61" i="11"/>
  <c r="K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O61" i="11"/>
  <c r="AP61" i="11"/>
  <c r="AQ61" i="11"/>
  <c r="C62" i="11"/>
  <c r="D62" i="11"/>
  <c r="E62" i="11"/>
  <c r="F62" i="11"/>
  <c r="G62" i="11"/>
  <c r="H62" i="11"/>
  <c r="I62" i="11"/>
  <c r="J62" i="11"/>
  <c r="K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O62" i="11"/>
  <c r="AP62" i="11"/>
  <c r="AQ62" i="11"/>
  <c r="C63" i="11"/>
  <c r="D63" i="11"/>
  <c r="E63" i="11"/>
  <c r="F63" i="11"/>
  <c r="G63" i="11"/>
  <c r="H63" i="11"/>
  <c r="I63" i="11"/>
  <c r="J63" i="11"/>
  <c r="K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O63" i="11"/>
  <c r="AP63" i="11"/>
  <c r="AQ63" i="11"/>
  <c r="C64" i="11"/>
  <c r="D64" i="11"/>
  <c r="E64" i="11"/>
  <c r="F64" i="11"/>
  <c r="G64" i="11"/>
  <c r="H64" i="11"/>
  <c r="I64" i="11"/>
  <c r="J64" i="11"/>
  <c r="K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O64" i="11"/>
  <c r="AP64" i="11"/>
  <c r="AQ64" i="11"/>
  <c r="C65" i="11"/>
  <c r="D65" i="11"/>
  <c r="E65" i="11"/>
  <c r="F65" i="11"/>
  <c r="G65" i="11"/>
  <c r="H65" i="11"/>
  <c r="I65" i="11"/>
  <c r="J65" i="11"/>
  <c r="K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O65" i="11"/>
  <c r="AP65" i="11"/>
  <c r="AQ65" i="11"/>
  <c r="C66" i="11"/>
  <c r="D66" i="11"/>
  <c r="E66" i="11"/>
  <c r="F66" i="11"/>
  <c r="G66" i="11"/>
  <c r="H66" i="11"/>
  <c r="I66" i="11"/>
  <c r="J66" i="11"/>
  <c r="K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O66" i="11"/>
  <c r="AP66" i="11"/>
  <c r="AQ66" i="11"/>
  <c r="C67" i="11"/>
  <c r="D67" i="11"/>
  <c r="E67" i="11"/>
  <c r="F67" i="11"/>
  <c r="G67" i="11"/>
  <c r="H67" i="11"/>
  <c r="I67" i="11"/>
  <c r="J67" i="11"/>
  <c r="K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O67" i="11"/>
  <c r="AP67" i="11"/>
  <c r="AQ67" i="11"/>
  <c r="C68" i="11"/>
  <c r="D68" i="11"/>
  <c r="E68" i="11"/>
  <c r="F68" i="11"/>
  <c r="G68" i="11"/>
  <c r="H68" i="11"/>
  <c r="I68" i="11"/>
  <c r="J68" i="11"/>
  <c r="K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O68" i="11"/>
  <c r="AP68" i="11"/>
  <c r="AQ68" i="11"/>
  <c r="C69" i="11"/>
  <c r="D69" i="11"/>
  <c r="E69" i="11"/>
  <c r="F69" i="11"/>
  <c r="G69" i="11"/>
  <c r="H69" i="11"/>
  <c r="I69" i="11"/>
  <c r="J69" i="11"/>
  <c r="K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O69" i="11"/>
  <c r="AP69" i="11"/>
  <c r="AQ69" i="11"/>
  <c r="C70" i="11"/>
  <c r="D70" i="11"/>
  <c r="E70" i="11"/>
  <c r="F70" i="11"/>
  <c r="G70" i="11"/>
  <c r="H70" i="11"/>
  <c r="I70" i="11"/>
  <c r="J70" i="11"/>
  <c r="K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O70" i="11"/>
  <c r="AP70" i="11"/>
  <c r="AQ70" i="11"/>
  <c r="C71" i="11"/>
  <c r="D71" i="11"/>
  <c r="E71" i="11"/>
  <c r="F71" i="11"/>
  <c r="G71" i="11"/>
  <c r="H71" i="11"/>
  <c r="I71" i="11"/>
  <c r="J71" i="11"/>
  <c r="K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O71" i="11"/>
  <c r="AP71" i="11"/>
  <c r="AQ71" i="11"/>
  <c r="C72" i="11"/>
  <c r="D72" i="11"/>
  <c r="E72" i="11"/>
  <c r="F72" i="11"/>
  <c r="G72" i="11"/>
  <c r="H72" i="11"/>
  <c r="I72" i="11"/>
  <c r="J72" i="11"/>
  <c r="K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O72" i="11"/>
  <c r="AP72" i="11"/>
  <c r="AQ72" i="11"/>
  <c r="C73" i="11"/>
  <c r="D73" i="11"/>
  <c r="E73" i="11"/>
  <c r="F73" i="11"/>
  <c r="G73" i="11"/>
  <c r="H73" i="11"/>
  <c r="I73" i="11"/>
  <c r="J73" i="11"/>
  <c r="K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O73" i="11"/>
  <c r="AP73" i="11"/>
  <c r="AQ73" i="11"/>
  <c r="C74" i="11"/>
  <c r="D74" i="11"/>
  <c r="E74" i="11"/>
  <c r="F74" i="11"/>
  <c r="G74" i="11"/>
  <c r="H74" i="11"/>
  <c r="I74" i="11"/>
  <c r="J74" i="11"/>
  <c r="K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O74" i="11"/>
  <c r="AP74" i="11"/>
  <c r="AQ74" i="11"/>
  <c r="C75" i="11"/>
  <c r="D75" i="11"/>
  <c r="E75" i="11"/>
  <c r="F75" i="11"/>
  <c r="G75" i="11"/>
  <c r="H75" i="11"/>
  <c r="I75" i="11"/>
  <c r="J75" i="11"/>
  <c r="K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O75" i="11"/>
  <c r="AP75" i="11"/>
  <c r="AQ75" i="11"/>
  <c r="C76" i="11"/>
  <c r="D76" i="11"/>
  <c r="E76" i="11"/>
  <c r="F76" i="11"/>
  <c r="G76" i="11"/>
  <c r="H76" i="11"/>
  <c r="I76" i="11"/>
  <c r="J76" i="11"/>
  <c r="K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O76" i="11"/>
  <c r="AP76" i="11"/>
  <c r="AQ76" i="11"/>
  <c r="C77" i="11"/>
  <c r="D77" i="11"/>
  <c r="E77" i="11"/>
  <c r="F77" i="11"/>
  <c r="G77" i="11"/>
  <c r="H77" i="11"/>
  <c r="I77" i="11"/>
  <c r="J77" i="11"/>
  <c r="K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O77" i="11"/>
  <c r="AP77" i="11"/>
  <c r="AQ77" i="11"/>
  <c r="C78" i="11"/>
  <c r="D78" i="11"/>
  <c r="E78" i="11"/>
  <c r="F78" i="11"/>
  <c r="G78" i="11"/>
  <c r="H78" i="11"/>
  <c r="I78" i="11"/>
  <c r="J78" i="11"/>
  <c r="K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O78" i="11"/>
  <c r="AP78" i="11"/>
  <c r="AQ78" i="11"/>
  <c r="C79" i="11"/>
  <c r="D79" i="11"/>
  <c r="E79" i="11"/>
  <c r="F79" i="11"/>
  <c r="G79" i="11"/>
  <c r="H79" i="11"/>
  <c r="I79" i="11"/>
  <c r="J79" i="11"/>
  <c r="K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O79" i="11"/>
  <c r="AP79" i="11"/>
  <c r="AQ79" i="11"/>
  <c r="C80" i="11"/>
  <c r="D80" i="11"/>
  <c r="E80" i="11"/>
  <c r="F80" i="11"/>
  <c r="G80" i="11"/>
  <c r="H80" i="11"/>
  <c r="I80" i="11"/>
  <c r="J80" i="11"/>
  <c r="K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O80" i="11"/>
  <c r="AP80" i="11"/>
  <c r="AQ80" i="11"/>
  <c r="C81" i="11"/>
  <c r="D81" i="11"/>
  <c r="E81" i="11"/>
  <c r="F81" i="11"/>
  <c r="G81" i="11"/>
  <c r="H81" i="11"/>
  <c r="I81" i="11"/>
  <c r="J81" i="11"/>
  <c r="K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O81" i="11"/>
  <c r="AP81" i="11"/>
  <c r="AQ81" i="11"/>
  <c r="C82" i="11"/>
  <c r="D82" i="11"/>
  <c r="E82" i="11"/>
  <c r="F82" i="11"/>
  <c r="G82" i="11"/>
  <c r="H82" i="11"/>
  <c r="I82" i="11"/>
  <c r="J82" i="11"/>
  <c r="K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O82" i="11"/>
  <c r="AP82" i="11"/>
  <c r="AQ82" i="11"/>
  <c r="C83" i="11"/>
  <c r="D83" i="11"/>
  <c r="E83" i="11"/>
  <c r="F83" i="11"/>
  <c r="G83" i="11"/>
  <c r="H83" i="11"/>
  <c r="I83" i="11"/>
  <c r="J83" i="11"/>
  <c r="K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O83" i="11"/>
  <c r="AP83" i="11"/>
  <c r="AQ83" i="11"/>
  <c r="C84" i="11"/>
  <c r="D84" i="11"/>
  <c r="E84" i="11"/>
  <c r="F84" i="11"/>
  <c r="G84" i="11"/>
  <c r="H84" i="11"/>
  <c r="I84" i="11"/>
  <c r="J84" i="11"/>
  <c r="K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O84" i="11"/>
  <c r="AP84" i="11"/>
  <c r="AQ84" i="11"/>
  <c r="C85" i="11"/>
  <c r="D85" i="11"/>
  <c r="E85" i="11"/>
  <c r="F85" i="11"/>
  <c r="G85" i="11"/>
  <c r="H85" i="11"/>
  <c r="I85" i="11"/>
  <c r="J85" i="11"/>
  <c r="K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O85" i="11"/>
  <c r="AP85" i="11"/>
  <c r="AQ85" i="11"/>
  <c r="C86" i="11"/>
  <c r="D86" i="11"/>
  <c r="E86" i="11"/>
  <c r="F86" i="11"/>
  <c r="G86" i="11"/>
  <c r="H86" i="11"/>
  <c r="I86" i="11"/>
  <c r="J86" i="11"/>
  <c r="K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O86" i="11"/>
  <c r="AP86" i="11"/>
  <c r="AQ86" i="11"/>
  <c r="C87" i="11"/>
  <c r="D87" i="11"/>
  <c r="E87" i="11"/>
  <c r="F87" i="11"/>
  <c r="G87" i="11"/>
  <c r="H87" i="11"/>
  <c r="I87" i="11"/>
  <c r="J87" i="11"/>
  <c r="K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O87" i="11"/>
  <c r="AP87" i="11"/>
  <c r="AQ87" i="11"/>
  <c r="C88" i="11"/>
  <c r="D88" i="11"/>
  <c r="E88" i="11"/>
  <c r="F88" i="11"/>
  <c r="G88" i="11"/>
  <c r="H88" i="11"/>
  <c r="I88" i="11"/>
  <c r="J88" i="11"/>
  <c r="K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O88" i="11"/>
  <c r="AP88" i="11"/>
  <c r="AQ88" i="11"/>
  <c r="C89" i="11"/>
  <c r="D89" i="11"/>
  <c r="E89" i="11"/>
  <c r="F89" i="11"/>
  <c r="G89" i="11"/>
  <c r="H89" i="11"/>
  <c r="I89" i="11"/>
  <c r="J89" i="11"/>
  <c r="K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O89" i="11"/>
  <c r="AP89" i="11"/>
  <c r="AQ89" i="11"/>
  <c r="C90" i="11"/>
  <c r="D90" i="11"/>
  <c r="E90" i="11"/>
  <c r="F90" i="11"/>
  <c r="G90" i="11"/>
  <c r="H90" i="11"/>
  <c r="I90" i="11"/>
  <c r="J90" i="11"/>
  <c r="K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O90" i="11"/>
  <c r="AP90" i="11"/>
  <c r="AQ90" i="11"/>
  <c r="C91" i="11"/>
  <c r="D91" i="11"/>
  <c r="E91" i="11"/>
  <c r="F91" i="11"/>
  <c r="G91" i="11"/>
  <c r="H91" i="11"/>
  <c r="I91" i="11"/>
  <c r="J91" i="11"/>
  <c r="K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O91" i="11"/>
  <c r="AP91" i="11"/>
  <c r="AQ91" i="11"/>
  <c r="C92" i="11"/>
  <c r="D92" i="11"/>
  <c r="E92" i="11"/>
  <c r="F92" i="11"/>
  <c r="G92" i="11"/>
  <c r="H92" i="11"/>
  <c r="I92" i="11"/>
  <c r="J92" i="11"/>
  <c r="K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O92" i="11"/>
  <c r="AP92" i="11"/>
  <c r="AQ92" i="11"/>
  <c r="C93" i="11"/>
  <c r="D93" i="11"/>
  <c r="E93" i="11"/>
  <c r="F93" i="11"/>
  <c r="G93" i="11"/>
  <c r="H93" i="11"/>
  <c r="I93" i="11"/>
  <c r="J93" i="11"/>
  <c r="K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O93" i="11"/>
  <c r="AP93" i="11"/>
  <c r="AQ93" i="11"/>
  <c r="C94" i="11"/>
  <c r="D94" i="11"/>
  <c r="E94" i="11"/>
  <c r="F94" i="11"/>
  <c r="G94" i="11"/>
  <c r="H94" i="11"/>
  <c r="I94" i="11"/>
  <c r="J94" i="11"/>
  <c r="K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O94" i="11"/>
  <c r="AP94" i="11"/>
  <c r="AQ94" i="11"/>
  <c r="C95" i="11"/>
  <c r="D95" i="11"/>
  <c r="E95" i="11"/>
  <c r="F95" i="11"/>
  <c r="G95" i="11"/>
  <c r="H95" i="11"/>
  <c r="I95" i="11"/>
  <c r="J95" i="11"/>
  <c r="K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O95" i="11"/>
  <c r="AP95" i="11"/>
  <c r="AQ95" i="11"/>
  <c r="C96" i="11"/>
  <c r="D96" i="11"/>
  <c r="E96" i="11"/>
  <c r="F96" i="11"/>
  <c r="G96" i="11"/>
  <c r="H96" i="11"/>
  <c r="I96" i="11"/>
  <c r="J96" i="11"/>
  <c r="K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O96" i="11"/>
  <c r="AP96" i="11"/>
  <c r="AQ96" i="11"/>
  <c r="C97" i="11"/>
  <c r="D97" i="11"/>
  <c r="E97" i="11"/>
  <c r="F97" i="11"/>
  <c r="G97" i="11"/>
  <c r="H97" i="11"/>
  <c r="I97" i="11"/>
  <c r="J97" i="11"/>
  <c r="K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O97" i="11"/>
  <c r="AP97" i="11"/>
  <c r="AQ97" i="11"/>
  <c r="C98" i="11"/>
  <c r="D98" i="11"/>
  <c r="E98" i="11"/>
  <c r="F98" i="11"/>
  <c r="G98" i="11"/>
  <c r="H98" i="11"/>
  <c r="I98" i="11"/>
  <c r="J98" i="11"/>
  <c r="K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O98" i="11"/>
  <c r="AP98" i="11"/>
  <c r="AQ98" i="11"/>
  <c r="C99" i="11"/>
  <c r="D99" i="11"/>
  <c r="E99" i="11"/>
  <c r="F99" i="11"/>
  <c r="G99" i="11"/>
  <c r="H99" i="11"/>
  <c r="I99" i="11"/>
  <c r="J99" i="11"/>
  <c r="K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O99" i="11"/>
  <c r="AP99" i="11"/>
  <c r="AQ99" i="11"/>
  <c r="C100" i="11"/>
  <c r="D100" i="11"/>
  <c r="E100" i="11"/>
  <c r="F100" i="11"/>
  <c r="G100" i="11"/>
  <c r="H100" i="11"/>
  <c r="I100" i="11"/>
  <c r="J100" i="11"/>
  <c r="K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O100" i="11"/>
  <c r="AP100" i="11"/>
  <c r="AQ100" i="11"/>
  <c r="C101" i="11"/>
  <c r="D101" i="11"/>
  <c r="E101" i="11"/>
  <c r="F101" i="11"/>
  <c r="G101" i="11"/>
  <c r="H101" i="11"/>
  <c r="I101" i="11"/>
  <c r="J101" i="11"/>
  <c r="K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O101" i="11"/>
  <c r="AP101" i="11"/>
  <c r="AQ101" i="11"/>
  <c r="C102" i="11"/>
  <c r="D102" i="11"/>
  <c r="E102" i="11"/>
  <c r="F102" i="11"/>
  <c r="G102" i="11"/>
  <c r="H102" i="11"/>
  <c r="I102" i="11"/>
  <c r="J102" i="11"/>
  <c r="K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O102" i="11"/>
  <c r="AP102" i="11"/>
  <c r="AQ102" i="11"/>
  <c r="C103" i="11"/>
  <c r="D103" i="11"/>
  <c r="E103" i="11"/>
  <c r="F103" i="11"/>
  <c r="G103" i="11"/>
  <c r="H103" i="11"/>
  <c r="I103" i="11"/>
  <c r="J103" i="11"/>
  <c r="K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O103" i="11"/>
  <c r="AP103" i="11"/>
  <c r="AQ103" i="11"/>
  <c r="C104" i="11"/>
  <c r="D104" i="11"/>
  <c r="E104" i="11"/>
  <c r="F104" i="11"/>
  <c r="G104" i="11"/>
  <c r="H104" i="11"/>
  <c r="I104" i="11"/>
  <c r="J104" i="11"/>
  <c r="K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O104" i="11"/>
  <c r="AP104" i="11"/>
  <c r="AQ104" i="11"/>
  <c r="C105" i="11"/>
  <c r="D105" i="11"/>
  <c r="E105" i="11"/>
  <c r="F105" i="11"/>
  <c r="G105" i="11"/>
  <c r="H105" i="11"/>
  <c r="I105" i="11"/>
  <c r="J105" i="11"/>
  <c r="K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O105" i="11"/>
  <c r="AP105" i="11"/>
  <c r="AQ105" i="11"/>
  <c r="C106" i="11"/>
  <c r="D106" i="11"/>
  <c r="E106" i="11"/>
  <c r="F106" i="11"/>
  <c r="G106" i="11"/>
  <c r="H106" i="11"/>
  <c r="I106" i="11"/>
  <c r="J106" i="11"/>
  <c r="K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O106" i="11"/>
  <c r="AP106" i="11"/>
  <c r="AQ106" i="11"/>
  <c r="C107" i="11"/>
  <c r="D107" i="11"/>
  <c r="E107" i="11"/>
  <c r="F107" i="11"/>
  <c r="G107" i="11"/>
  <c r="H107" i="11"/>
  <c r="I107" i="11"/>
  <c r="J107" i="11"/>
  <c r="K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O107" i="11"/>
  <c r="AP107" i="11"/>
  <c r="AQ107" i="11"/>
  <c r="C108" i="11"/>
  <c r="D108" i="11"/>
  <c r="E108" i="11"/>
  <c r="F108" i="11"/>
  <c r="G108" i="11"/>
  <c r="H108" i="11"/>
  <c r="I108" i="11"/>
  <c r="J108" i="11"/>
  <c r="K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O108" i="11"/>
  <c r="AP108" i="11"/>
  <c r="AQ108" i="11"/>
  <c r="C109" i="11"/>
  <c r="D109" i="11"/>
  <c r="E109" i="11"/>
  <c r="F109" i="11"/>
  <c r="G109" i="11"/>
  <c r="H109" i="11"/>
  <c r="I109" i="11"/>
  <c r="J109" i="11"/>
  <c r="K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O109" i="11"/>
  <c r="AP109" i="11"/>
  <c r="AQ109" i="11"/>
  <c r="C110" i="11"/>
  <c r="D110" i="11"/>
  <c r="E110" i="11"/>
  <c r="F110" i="11"/>
  <c r="G110" i="11"/>
  <c r="H110" i="11"/>
  <c r="I110" i="11"/>
  <c r="J110" i="11"/>
  <c r="K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C111" i="11"/>
  <c r="D111" i="11"/>
  <c r="E111" i="11"/>
  <c r="F111" i="11"/>
  <c r="G111" i="11"/>
  <c r="H111" i="11"/>
  <c r="I111" i="11"/>
  <c r="J111" i="11"/>
  <c r="K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O111" i="11"/>
  <c r="AP111" i="11"/>
  <c r="AQ111" i="11"/>
  <c r="C112" i="11"/>
  <c r="D112" i="11"/>
  <c r="E112" i="11"/>
  <c r="F112" i="11"/>
  <c r="G112" i="11"/>
  <c r="H112" i="11"/>
  <c r="I112" i="11"/>
  <c r="J112" i="11"/>
  <c r="K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O112" i="11"/>
  <c r="AP112" i="11"/>
  <c r="AQ112" i="11"/>
  <c r="C113" i="11"/>
  <c r="D113" i="11"/>
  <c r="E113" i="11"/>
  <c r="F113" i="11"/>
  <c r="G113" i="11"/>
  <c r="H113" i="11"/>
  <c r="I113" i="11"/>
  <c r="J113" i="11"/>
  <c r="K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O113" i="11"/>
  <c r="AP113" i="11"/>
  <c r="AQ113" i="11"/>
  <c r="C114" i="11"/>
  <c r="D114" i="11"/>
  <c r="E114" i="11"/>
  <c r="F114" i="11"/>
  <c r="G114" i="11"/>
  <c r="H114" i="11"/>
  <c r="I114" i="11"/>
  <c r="J114" i="11"/>
  <c r="K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O114" i="11"/>
  <c r="AP114" i="11"/>
  <c r="AQ114" i="11"/>
  <c r="C115" i="11"/>
  <c r="D115" i="11"/>
  <c r="E115" i="11"/>
  <c r="F115" i="11"/>
  <c r="G115" i="11"/>
  <c r="H115" i="11"/>
  <c r="I115" i="11"/>
  <c r="J115" i="11"/>
  <c r="K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O115" i="11"/>
  <c r="AP115" i="11"/>
  <c r="AQ115" i="11"/>
  <c r="C116" i="11"/>
  <c r="D116" i="11"/>
  <c r="E116" i="11"/>
  <c r="F116" i="11"/>
  <c r="G116" i="11"/>
  <c r="H116" i="11"/>
  <c r="I116" i="11"/>
  <c r="J116" i="11"/>
  <c r="K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O116" i="11"/>
  <c r="AP116" i="11"/>
  <c r="AQ116" i="11"/>
  <c r="C117" i="11"/>
  <c r="D117" i="11"/>
  <c r="E117" i="11"/>
  <c r="F117" i="11"/>
  <c r="G117" i="11"/>
  <c r="H117" i="11"/>
  <c r="I117" i="11"/>
  <c r="J117" i="11"/>
  <c r="K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O117" i="11"/>
  <c r="AP117" i="11"/>
  <c r="AQ117" i="11"/>
  <c r="C118" i="11"/>
  <c r="D118" i="11"/>
  <c r="E118" i="11"/>
  <c r="F118" i="11"/>
  <c r="G118" i="11"/>
  <c r="H118" i="11"/>
  <c r="I118" i="11"/>
  <c r="J118" i="11"/>
  <c r="K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O118" i="11"/>
  <c r="AP118" i="11"/>
  <c r="AQ118" i="11"/>
  <c r="C119" i="11"/>
  <c r="D119" i="11"/>
  <c r="E119" i="11"/>
  <c r="F119" i="11"/>
  <c r="G119" i="11"/>
  <c r="H119" i="11"/>
  <c r="I119" i="11"/>
  <c r="J119" i="11"/>
  <c r="K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O119" i="11"/>
  <c r="AP119" i="11"/>
  <c r="AQ119" i="11"/>
  <c r="C120" i="11"/>
  <c r="D120" i="11"/>
  <c r="E120" i="11"/>
  <c r="F120" i="11"/>
  <c r="G120" i="11"/>
  <c r="H120" i="11"/>
  <c r="I120" i="11"/>
  <c r="J120" i="11"/>
  <c r="K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O120" i="11"/>
  <c r="AP120" i="11"/>
  <c r="AQ120" i="11"/>
  <c r="C121" i="11"/>
  <c r="D121" i="11"/>
  <c r="E121" i="11"/>
  <c r="F121" i="11"/>
  <c r="G121" i="11"/>
  <c r="H121" i="11"/>
  <c r="I121" i="11"/>
  <c r="J121" i="11"/>
  <c r="K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O121" i="11"/>
  <c r="AP121" i="11"/>
  <c r="AQ121" i="11"/>
  <c r="C122" i="11"/>
  <c r="D122" i="11"/>
  <c r="E122" i="11"/>
  <c r="F122" i="11"/>
  <c r="G122" i="11"/>
  <c r="H122" i="11"/>
  <c r="I122" i="11"/>
  <c r="J122" i="11"/>
  <c r="K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O122" i="11"/>
  <c r="AP122" i="11"/>
  <c r="AQ122" i="11"/>
  <c r="C123" i="11"/>
  <c r="D123" i="11"/>
  <c r="E123" i="11"/>
  <c r="F123" i="11"/>
  <c r="G123" i="11"/>
  <c r="H123" i="11"/>
  <c r="I123" i="11"/>
  <c r="J123" i="11"/>
  <c r="K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O123" i="11"/>
  <c r="AP123" i="11"/>
  <c r="AQ123" i="11"/>
  <c r="C124" i="11"/>
  <c r="D124" i="11"/>
  <c r="E124" i="11"/>
  <c r="F124" i="11"/>
  <c r="G124" i="11"/>
  <c r="H124" i="11"/>
  <c r="I124" i="11"/>
  <c r="J124" i="11"/>
  <c r="K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O124" i="11"/>
  <c r="AP124" i="11"/>
  <c r="AQ124" i="11"/>
  <c r="C125" i="11"/>
  <c r="D125" i="11"/>
  <c r="E125" i="11"/>
  <c r="F125" i="11"/>
  <c r="G125" i="11"/>
  <c r="H125" i="11"/>
  <c r="I125" i="11"/>
  <c r="J125" i="11"/>
  <c r="K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O125" i="11"/>
  <c r="AP125" i="11"/>
  <c r="AQ125" i="11"/>
  <c r="C126" i="11"/>
  <c r="D126" i="11"/>
  <c r="E126" i="11"/>
  <c r="F126" i="11"/>
  <c r="G126" i="11"/>
  <c r="H126" i="11"/>
  <c r="I126" i="11"/>
  <c r="J126" i="11"/>
  <c r="K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O126" i="11"/>
  <c r="AP126" i="11"/>
  <c r="AQ126" i="11"/>
  <c r="C127" i="11"/>
  <c r="D127" i="11"/>
  <c r="E127" i="11"/>
  <c r="F127" i="11"/>
  <c r="G127" i="11"/>
  <c r="H127" i="11"/>
  <c r="I127" i="11"/>
  <c r="J127" i="11"/>
  <c r="K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O127" i="11"/>
  <c r="AP127" i="11"/>
  <c r="AQ127" i="11"/>
  <c r="C128" i="11"/>
  <c r="D128" i="11"/>
  <c r="E128" i="11"/>
  <c r="F128" i="11"/>
  <c r="G128" i="11"/>
  <c r="H128" i="11"/>
  <c r="I128" i="11"/>
  <c r="J128" i="11"/>
  <c r="K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O128" i="11"/>
  <c r="AP128" i="11"/>
  <c r="AQ128" i="11"/>
  <c r="C129" i="11"/>
  <c r="D129" i="11"/>
  <c r="E129" i="11"/>
  <c r="F129" i="11"/>
  <c r="G129" i="11"/>
  <c r="H129" i="11"/>
  <c r="I129" i="11"/>
  <c r="J129" i="11"/>
  <c r="K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O129" i="11"/>
  <c r="AP129" i="11"/>
  <c r="AQ129" i="11"/>
  <c r="C130" i="11"/>
  <c r="D130" i="11"/>
  <c r="E130" i="11"/>
  <c r="F130" i="11"/>
  <c r="G130" i="11"/>
  <c r="H130" i="11"/>
  <c r="I130" i="11"/>
  <c r="J130" i="11"/>
  <c r="K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O130" i="11"/>
  <c r="AP130" i="11"/>
  <c r="AQ130" i="11"/>
  <c r="C131" i="11"/>
  <c r="D131" i="11"/>
  <c r="E131" i="11"/>
  <c r="F131" i="11"/>
  <c r="G131" i="11"/>
  <c r="H131" i="11"/>
  <c r="I131" i="11"/>
  <c r="J131" i="11"/>
  <c r="K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O131" i="11"/>
  <c r="AP131" i="11"/>
  <c r="AQ131" i="11"/>
  <c r="C132" i="11"/>
  <c r="D132" i="11"/>
  <c r="E132" i="11"/>
  <c r="F132" i="11"/>
  <c r="G132" i="11"/>
  <c r="H132" i="11"/>
  <c r="I132" i="11"/>
  <c r="J132" i="11"/>
  <c r="K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O132" i="11"/>
  <c r="AP132" i="11"/>
  <c r="AQ132" i="11"/>
  <c r="C133" i="11"/>
  <c r="D133" i="11"/>
  <c r="E133" i="11"/>
  <c r="F133" i="11"/>
  <c r="G133" i="11"/>
  <c r="H133" i="11"/>
  <c r="I133" i="11"/>
  <c r="J133" i="11"/>
  <c r="K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O133" i="11"/>
  <c r="AP133" i="11"/>
  <c r="AQ133" i="11"/>
  <c r="C134" i="11"/>
  <c r="D134" i="11"/>
  <c r="E134" i="11"/>
  <c r="F134" i="11"/>
  <c r="G134" i="11"/>
  <c r="H134" i="11"/>
  <c r="I134" i="11"/>
  <c r="J134" i="11"/>
  <c r="K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O134" i="11"/>
  <c r="AP134" i="11"/>
  <c r="AQ134" i="11"/>
  <c r="C135" i="11"/>
  <c r="D135" i="11"/>
  <c r="E135" i="11"/>
  <c r="F135" i="11"/>
  <c r="G135" i="11"/>
  <c r="H135" i="11"/>
  <c r="I135" i="11"/>
  <c r="J135" i="11"/>
  <c r="K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O135" i="11"/>
  <c r="AP135" i="11"/>
  <c r="AQ135" i="11"/>
  <c r="C136" i="11"/>
  <c r="D136" i="11"/>
  <c r="E136" i="11"/>
  <c r="F136" i="11"/>
  <c r="G136" i="11"/>
  <c r="H136" i="11"/>
  <c r="I136" i="11"/>
  <c r="J136" i="11"/>
  <c r="K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O136" i="11"/>
  <c r="AP136" i="11"/>
  <c r="AQ136" i="11"/>
  <c r="C137" i="11"/>
  <c r="D137" i="11"/>
  <c r="E137" i="11"/>
  <c r="F137" i="11"/>
  <c r="G137" i="11"/>
  <c r="H137" i="11"/>
  <c r="I137" i="11"/>
  <c r="J137" i="11"/>
  <c r="K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O137" i="11"/>
  <c r="AP137" i="11"/>
  <c r="AQ137" i="11"/>
  <c r="C138" i="11"/>
  <c r="D138" i="11"/>
  <c r="E138" i="11"/>
  <c r="F138" i="11"/>
  <c r="G138" i="11"/>
  <c r="H138" i="11"/>
  <c r="I138" i="11"/>
  <c r="J138" i="11"/>
  <c r="K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O138" i="11"/>
  <c r="AP138" i="11"/>
  <c r="AQ138" i="11"/>
  <c r="C139" i="11"/>
  <c r="D139" i="11"/>
  <c r="E139" i="11"/>
  <c r="F139" i="11"/>
  <c r="G139" i="11"/>
  <c r="H139" i="11"/>
  <c r="I139" i="11"/>
  <c r="J139" i="11"/>
  <c r="K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O139" i="11"/>
  <c r="AP139" i="11"/>
  <c r="AQ139" i="11"/>
  <c r="C140" i="11"/>
  <c r="D140" i="11"/>
  <c r="E140" i="11"/>
  <c r="F140" i="11"/>
  <c r="G140" i="11"/>
  <c r="H140" i="11"/>
  <c r="I140" i="11"/>
  <c r="J140" i="11"/>
  <c r="K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O140" i="11"/>
  <c r="AP140" i="11"/>
  <c r="AQ140" i="11"/>
  <c r="C141" i="11"/>
  <c r="D141" i="11"/>
  <c r="E141" i="11"/>
  <c r="F141" i="11"/>
  <c r="G141" i="11"/>
  <c r="H141" i="11"/>
  <c r="I141" i="11"/>
  <c r="J141" i="11"/>
  <c r="K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O141" i="11"/>
  <c r="AP141" i="11"/>
  <c r="AQ141" i="11"/>
  <c r="C142" i="11"/>
  <c r="D142" i="11"/>
  <c r="E142" i="11"/>
  <c r="F142" i="11"/>
  <c r="G142" i="11"/>
  <c r="H142" i="11"/>
  <c r="I142" i="11"/>
  <c r="J142" i="11"/>
  <c r="K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O142" i="11"/>
  <c r="AP142" i="11"/>
  <c r="AQ142" i="11"/>
  <c r="C143" i="11"/>
  <c r="D143" i="11"/>
  <c r="E143" i="11"/>
  <c r="F143" i="11"/>
  <c r="G143" i="11"/>
  <c r="H143" i="11"/>
  <c r="I143" i="11"/>
  <c r="J143" i="11"/>
  <c r="K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O143" i="11"/>
  <c r="AP143" i="11"/>
  <c r="AQ143" i="11"/>
  <c r="C144" i="11"/>
  <c r="D144" i="11"/>
  <c r="E144" i="11"/>
  <c r="F144" i="11"/>
  <c r="G144" i="11"/>
  <c r="H144" i="11"/>
  <c r="I144" i="11"/>
  <c r="J144" i="11"/>
  <c r="K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O144" i="11"/>
  <c r="AP144" i="11"/>
  <c r="AQ144" i="11"/>
  <c r="C145" i="11"/>
  <c r="D145" i="11"/>
  <c r="E145" i="11"/>
  <c r="F145" i="11"/>
  <c r="G145" i="11"/>
  <c r="H145" i="11"/>
  <c r="I145" i="11"/>
  <c r="J145" i="11"/>
  <c r="K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O145" i="11"/>
  <c r="AP145" i="11"/>
  <c r="AQ145" i="11"/>
  <c r="C146" i="11"/>
  <c r="D146" i="11"/>
  <c r="E146" i="11"/>
  <c r="F146" i="11"/>
  <c r="G146" i="11"/>
  <c r="H146" i="11"/>
  <c r="I146" i="11"/>
  <c r="J146" i="11"/>
  <c r="K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O146" i="11"/>
  <c r="AP146" i="11"/>
  <c r="AQ146" i="11"/>
  <c r="C147" i="11"/>
  <c r="D147" i="11"/>
  <c r="E147" i="11"/>
  <c r="F147" i="11"/>
  <c r="G147" i="11"/>
  <c r="H147" i="11"/>
  <c r="I147" i="11"/>
  <c r="J147" i="11"/>
  <c r="K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O147" i="11"/>
  <c r="AP147" i="11"/>
  <c r="AQ147" i="11"/>
  <c r="C148" i="11"/>
  <c r="D148" i="11"/>
  <c r="E148" i="11"/>
  <c r="F148" i="11"/>
  <c r="G148" i="11"/>
  <c r="H148" i="11"/>
  <c r="I148" i="11"/>
  <c r="J148" i="11"/>
  <c r="K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O148" i="11"/>
  <c r="AP148" i="11"/>
  <c r="AQ148" i="11"/>
  <c r="C149" i="11"/>
  <c r="D149" i="11"/>
  <c r="E149" i="11"/>
  <c r="F149" i="11"/>
  <c r="G149" i="11"/>
  <c r="H149" i="11"/>
  <c r="I149" i="11"/>
  <c r="J149" i="11"/>
  <c r="K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O149" i="11"/>
  <c r="AP149" i="11"/>
  <c r="AQ149" i="11"/>
  <c r="C150" i="11"/>
  <c r="D150" i="11"/>
  <c r="E150" i="11"/>
  <c r="F150" i="11"/>
  <c r="G150" i="11"/>
  <c r="H150" i="11"/>
  <c r="I150" i="11"/>
  <c r="J150" i="11"/>
  <c r="K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O150" i="11"/>
  <c r="AP150" i="11"/>
  <c r="AQ150" i="11"/>
  <c r="C151" i="11"/>
  <c r="D151" i="11"/>
  <c r="E151" i="11"/>
  <c r="F151" i="11"/>
  <c r="G151" i="11"/>
  <c r="H151" i="11"/>
  <c r="I151" i="11"/>
  <c r="J151" i="11"/>
  <c r="K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O151" i="11"/>
  <c r="AP151" i="11"/>
  <c r="AQ151" i="11"/>
  <c r="C152" i="11"/>
  <c r="D152" i="11"/>
  <c r="E152" i="11"/>
  <c r="F152" i="11"/>
  <c r="G152" i="11"/>
  <c r="H152" i="11"/>
  <c r="I152" i="11"/>
  <c r="J152" i="11"/>
  <c r="K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O152" i="11"/>
  <c r="AP152" i="11"/>
  <c r="AQ152" i="11"/>
  <c r="C153" i="11"/>
  <c r="D153" i="11"/>
  <c r="E153" i="11"/>
  <c r="F153" i="11"/>
  <c r="G153" i="11"/>
  <c r="H153" i="11"/>
  <c r="I153" i="11"/>
  <c r="J153" i="11"/>
  <c r="K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O153" i="11"/>
  <c r="AP153" i="11"/>
  <c r="AQ153" i="11"/>
  <c r="C154" i="11"/>
  <c r="D154" i="11"/>
  <c r="E154" i="11"/>
  <c r="F154" i="11"/>
  <c r="G154" i="11"/>
  <c r="H154" i="11"/>
  <c r="I154" i="11"/>
  <c r="J154" i="11"/>
  <c r="K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O154" i="11"/>
  <c r="AP154" i="11"/>
  <c r="AQ154" i="11"/>
  <c r="C155" i="11"/>
  <c r="D155" i="11"/>
  <c r="E155" i="11"/>
  <c r="F155" i="11"/>
  <c r="G155" i="11"/>
  <c r="H155" i="11"/>
  <c r="I155" i="11"/>
  <c r="J155" i="11"/>
  <c r="K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O155" i="11"/>
  <c r="AP155" i="11"/>
  <c r="AQ155" i="11"/>
  <c r="C156" i="11"/>
  <c r="D156" i="11"/>
  <c r="E156" i="11"/>
  <c r="F156" i="11"/>
  <c r="G156" i="11"/>
  <c r="H156" i="11"/>
  <c r="I156" i="11"/>
  <c r="J156" i="11"/>
  <c r="K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O156" i="11"/>
  <c r="AP156" i="11"/>
  <c r="AQ156" i="11"/>
  <c r="C157" i="11"/>
  <c r="D157" i="11"/>
  <c r="E157" i="11"/>
  <c r="F157" i="11"/>
  <c r="G157" i="11"/>
  <c r="H157" i="11"/>
  <c r="I157" i="11"/>
  <c r="J157" i="11"/>
  <c r="K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O157" i="11"/>
  <c r="AP157" i="11"/>
  <c r="AQ157" i="11"/>
  <c r="C158" i="11"/>
  <c r="D158" i="11"/>
  <c r="E158" i="11"/>
  <c r="F158" i="11"/>
  <c r="G158" i="11"/>
  <c r="H158" i="11"/>
  <c r="I158" i="11"/>
  <c r="J158" i="11"/>
  <c r="K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O158" i="11"/>
  <c r="AP158" i="11"/>
  <c r="AQ158" i="11"/>
  <c r="C159" i="11"/>
  <c r="D159" i="11"/>
  <c r="E159" i="11"/>
  <c r="F159" i="11"/>
  <c r="G159" i="11"/>
  <c r="H159" i="11"/>
  <c r="I159" i="11"/>
  <c r="J159" i="11"/>
  <c r="K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O159" i="11"/>
  <c r="AP159" i="11"/>
  <c r="AQ159" i="11"/>
  <c r="C160" i="11"/>
  <c r="D160" i="11"/>
  <c r="E160" i="11"/>
  <c r="F160" i="11"/>
  <c r="G160" i="11"/>
  <c r="H160" i="11"/>
  <c r="I160" i="11"/>
  <c r="J160" i="11"/>
  <c r="K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O160" i="11"/>
  <c r="AP160" i="11"/>
  <c r="AQ160" i="11"/>
  <c r="C161" i="11"/>
  <c r="D161" i="11"/>
  <c r="E161" i="11"/>
  <c r="F161" i="11"/>
  <c r="G161" i="11"/>
  <c r="H161" i="11"/>
  <c r="I161" i="11"/>
  <c r="J161" i="11"/>
  <c r="K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O161" i="11"/>
  <c r="AP161" i="11"/>
  <c r="AQ161" i="11"/>
  <c r="C162" i="11"/>
  <c r="D162" i="11"/>
  <c r="E162" i="11"/>
  <c r="F162" i="11"/>
  <c r="G162" i="11"/>
  <c r="H162" i="11"/>
  <c r="I162" i="11"/>
  <c r="J162" i="11"/>
  <c r="K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O162" i="11"/>
  <c r="AP162" i="11"/>
  <c r="AQ162" i="11"/>
  <c r="C163" i="11"/>
  <c r="D163" i="11"/>
  <c r="E163" i="11"/>
  <c r="F163" i="11"/>
  <c r="G163" i="11"/>
  <c r="H163" i="11"/>
  <c r="I163" i="11"/>
  <c r="J163" i="11"/>
  <c r="K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O163" i="11"/>
  <c r="AP163" i="11"/>
  <c r="AQ163" i="11"/>
  <c r="C164" i="11"/>
  <c r="D164" i="11"/>
  <c r="E164" i="11"/>
  <c r="F164" i="11"/>
  <c r="G164" i="11"/>
  <c r="H164" i="11"/>
  <c r="I164" i="11"/>
  <c r="J164" i="11"/>
  <c r="K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O164" i="11"/>
  <c r="AP164" i="11"/>
  <c r="AQ164" i="11"/>
  <c r="C165" i="11"/>
  <c r="D165" i="11"/>
  <c r="E165" i="11"/>
  <c r="F165" i="11"/>
  <c r="G165" i="11"/>
  <c r="H165" i="11"/>
  <c r="I165" i="11"/>
  <c r="J165" i="11"/>
  <c r="K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O165" i="11"/>
  <c r="AP165" i="11"/>
  <c r="AQ165" i="11"/>
  <c r="C166" i="11"/>
  <c r="D166" i="11"/>
  <c r="E166" i="11"/>
  <c r="F166" i="11"/>
  <c r="G166" i="11"/>
  <c r="H166" i="11"/>
  <c r="I166" i="11"/>
  <c r="J166" i="11"/>
  <c r="K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O166" i="11"/>
  <c r="AP166" i="11"/>
  <c r="AQ166" i="11"/>
  <c r="C167" i="11"/>
  <c r="D167" i="11"/>
  <c r="E167" i="11"/>
  <c r="F167" i="11"/>
  <c r="G167" i="11"/>
  <c r="H167" i="11"/>
  <c r="I167" i="11"/>
  <c r="J167" i="11"/>
  <c r="K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O167" i="11"/>
  <c r="AP167" i="11"/>
  <c r="AQ167" i="11"/>
  <c r="C168" i="11"/>
  <c r="D168" i="11"/>
  <c r="E168" i="11"/>
  <c r="F168" i="11"/>
  <c r="G168" i="11"/>
  <c r="H168" i="11"/>
  <c r="I168" i="11"/>
  <c r="J168" i="11"/>
  <c r="K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O168" i="11"/>
  <c r="AP168" i="11"/>
  <c r="AQ168" i="11"/>
  <c r="C169" i="11"/>
  <c r="D169" i="11"/>
  <c r="E169" i="11"/>
  <c r="F169" i="11"/>
  <c r="G169" i="11"/>
  <c r="H169" i="11"/>
  <c r="I169" i="11"/>
  <c r="J169" i="11"/>
  <c r="K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O169" i="11"/>
  <c r="AP169" i="11"/>
  <c r="AQ169" i="11"/>
  <c r="C170" i="11"/>
  <c r="D170" i="11"/>
  <c r="E170" i="11"/>
  <c r="F170" i="11"/>
  <c r="G170" i="11"/>
  <c r="H170" i="11"/>
  <c r="I170" i="11"/>
  <c r="J170" i="11"/>
  <c r="K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O170" i="11"/>
  <c r="AP170" i="11"/>
  <c r="AQ170" i="11"/>
  <c r="C171" i="11"/>
  <c r="D171" i="11"/>
  <c r="E171" i="11"/>
  <c r="F171" i="11"/>
  <c r="G171" i="11"/>
  <c r="H171" i="11"/>
  <c r="I171" i="11"/>
  <c r="J171" i="11"/>
  <c r="K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O171" i="11"/>
  <c r="AP171" i="11"/>
  <c r="AQ171" i="11"/>
  <c r="C172" i="11"/>
  <c r="D172" i="11"/>
  <c r="E172" i="11"/>
  <c r="F172" i="11"/>
  <c r="G172" i="11"/>
  <c r="H172" i="11"/>
  <c r="I172" i="11"/>
  <c r="J172" i="11"/>
  <c r="K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O172" i="11"/>
  <c r="AP172" i="11"/>
  <c r="AQ172" i="11"/>
  <c r="C173" i="11"/>
  <c r="D173" i="11"/>
  <c r="E173" i="11"/>
  <c r="F173" i="11"/>
  <c r="G173" i="11"/>
  <c r="H173" i="11"/>
  <c r="I173" i="11"/>
  <c r="J173" i="11"/>
  <c r="K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O173" i="11"/>
  <c r="AP173" i="11"/>
  <c r="AQ173" i="11"/>
  <c r="C174" i="11"/>
  <c r="D174" i="11"/>
  <c r="E174" i="11"/>
  <c r="F174" i="11"/>
  <c r="G174" i="11"/>
  <c r="H174" i="11"/>
  <c r="I174" i="11"/>
  <c r="J174" i="11"/>
  <c r="K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O174" i="11"/>
  <c r="AP174" i="11"/>
  <c r="AQ174" i="11"/>
  <c r="C175" i="11"/>
  <c r="D175" i="11"/>
  <c r="E175" i="11"/>
  <c r="F175" i="11"/>
  <c r="G175" i="11"/>
  <c r="H175" i="11"/>
  <c r="I175" i="11"/>
  <c r="J175" i="11"/>
  <c r="K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O175" i="11"/>
  <c r="AP175" i="11"/>
  <c r="AQ175" i="11"/>
  <c r="C176" i="11"/>
  <c r="D176" i="11"/>
  <c r="E176" i="11"/>
  <c r="F176" i="11"/>
  <c r="G176" i="11"/>
  <c r="H176" i="11"/>
  <c r="I176" i="11"/>
  <c r="J176" i="11"/>
  <c r="K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O176" i="11"/>
  <c r="AP176" i="11"/>
  <c r="AQ176" i="11"/>
  <c r="C177" i="11"/>
  <c r="D177" i="11"/>
  <c r="E177" i="11"/>
  <c r="F177" i="11"/>
  <c r="G177" i="11"/>
  <c r="H177" i="11"/>
  <c r="I177" i="11"/>
  <c r="J177" i="11"/>
  <c r="K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O177" i="11"/>
  <c r="AP177" i="11"/>
  <c r="AQ177" i="11"/>
  <c r="C178" i="11"/>
  <c r="D178" i="11"/>
  <c r="E178" i="11"/>
  <c r="F178" i="11"/>
  <c r="G178" i="11"/>
  <c r="H178" i="11"/>
  <c r="I178" i="11"/>
  <c r="J178" i="11"/>
  <c r="K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O178" i="11"/>
  <c r="AP178" i="11"/>
  <c r="AQ178" i="11"/>
  <c r="C179" i="11"/>
  <c r="D179" i="11"/>
  <c r="E179" i="11"/>
  <c r="F179" i="11"/>
  <c r="G179" i="11"/>
  <c r="H179" i="11"/>
  <c r="I179" i="11"/>
  <c r="J179" i="11"/>
  <c r="K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O179" i="11"/>
  <c r="AP179" i="11"/>
  <c r="AQ179" i="11"/>
  <c r="C180" i="11"/>
  <c r="D180" i="11"/>
  <c r="E180" i="11"/>
  <c r="F180" i="11"/>
  <c r="G180" i="11"/>
  <c r="H180" i="11"/>
  <c r="I180" i="11"/>
  <c r="J180" i="11"/>
  <c r="K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O180" i="11"/>
  <c r="AP180" i="11"/>
  <c r="AQ180" i="11"/>
  <c r="C181" i="11"/>
  <c r="D181" i="11"/>
  <c r="E181" i="11"/>
  <c r="F181" i="11"/>
  <c r="G181" i="11"/>
  <c r="H181" i="11"/>
  <c r="I181" i="11"/>
  <c r="J181" i="11"/>
  <c r="K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O181" i="11"/>
  <c r="AP181" i="11"/>
  <c r="AQ181" i="11"/>
  <c r="C182" i="11"/>
  <c r="D182" i="11"/>
  <c r="E182" i="11"/>
  <c r="F182" i="11"/>
  <c r="G182" i="11"/>
  <c r="H182" i="11"/>
  <c r="I182" i="11"/>
  <c r="J182" i="11"/>
  <c r="K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O182" i="11"/>
  <c r="AP182" i="11"/>
  <c r="AQ182" i="11"/>
  <c r="C183" i="11"/>
  <c r="D183" i="11"/>
  <c r="E183" i="11"/>
  <c r="F183" i="11"/>
  <c r="G183" i="11"/>
  <c r="H183" i="11"/>
  <c r="I183" i="11"/>
  <c r="J183" i="11"/>
  <c r="K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O183" i="11"/>
  <c r="AP183" i="11"/>
  <c r="AQ183" i="11"/>
  <c r="C184" i="11"/>
  <c r="D184" i="11"/>
  <c r="E184" i="11"/>
  <c r="F184" i="11"/>
  <c r="G184" i="11"/>
  <c r="H184" i="11"/>
  <c r="I184" i="11"/>
  <c r="J184" i="11"/>
  <c r="K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O184" i="11"/>
  <c r="AP184" i="11"/>
  <c r="AQ184" i="11"/>
  <c r="C185" i="11"/>
  <c r="D185" i="11"/>
  <c r="E185" i="11"/>
  <c r="F185" i="11"/>
  <c r="G185" i="11"/>
  <c r="H185" i="11"/>
  <c r="I185" i="11"/>
  <c r="J185" i="11"/>
  <c r="K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O185" i="11"/>
  <c r="AP185" i="11"/>
  <c r="AQ185" i="11"/>
  <c r="C186" i="11"/>
  <c r="D186" i="11"/>
  <c r="E186" i="11"/>
  <c r="F186" i="11"/>
  <c r="G186" i="11"/>
  <c r="H186" i="11"/>
  <c r="I186" i="11"/>
  <c r="J186" i="11"/>
  <c r="K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O186" i="11"/>
  <c r="AP186" i="11"/>
  <c r="AQ186" i="11"/>
  <c r="C187" i="11"/>
  <c r="D187" i="11"/>
  <c r="E187" i="11"/>
  <c r="F187" i="11"/>
  <c r="G187" i="11"/>
  <c r="H187" i="11"/>
  <c r="I187" i="11"/>
  <c r="J187" i="11"/>
  <c r="K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O187" i="11"/>
  <c r="AP187" i="11"/>
  <c r="AQ187" i="11"/>
  <c r="C188" i="11"/>
  <c r="D188" i="11"/>
  <c r="E188" i="11"/>
  <c r="F188" i="11"/>
  <c r="G188" i="11"/>
  <c r="H188" i="11"/>
  <c r="I188" i="11"/>
  <c r="J188" i="11"/>
  <c r="K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O188" i="11"/>
  <c r="AP188" i="11"/>
  <c r="AQ188" i="11"/>
  <c r="C189" i="11"/>
  <c r="D189" i="11"/>
  <c r="E189" i="11"/>
  <c r="F189" i="11"/>
  <c r="G189" i="11"/>
  <c r="H189" i="11"/>
  <c r="I189" i="11"/>
  <c r="J189" i="11"/>
  <c r="K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O189" i="11"/>
  <c r="AP189" i="11"/>
  <c r="AQ189" i="11"/>
  <c r="C190" i="11"/>
  <c r="D190" i="11"/>
  <c r="E190" i="11"/>
  <c r="F190" i="11"/>
  <c r="G190" i="11"/>
  <c r="H190" i="11"/>
  <c r="I190" i="11"/>
  <c r="J190" i="11"/>
  <c r="K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O190" i="11"/>
  <c r="AP190" i="11"/>
  <c r="AQ190" i="11"/>
  <c r="C191" i="11"/>
  <c r="D191" i="11"/>
  <c r="E191" i="11"/>
  <c r="F191" i="11"/>
  <c r="G191" i="11"/>
  <c r="H191" i="11"/>
  <c r="I191" i="11"/>
  <c r="J191" i="11"/>
  <c r="K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O191" i="11"/>
  <c r="AP191" i="11"/>
  <c r="AQ191" i="11"/>
  <c r="C192" i="11"/>
  <c r="D192" i="11"/>
  <c r="E192" i="11"/>
  <c r="F192" i="11"/>
  <c r="G192" i="11"/>
  <c r="H192" i="11"/>
  <c r="I192" i="11"/>
  <c r="J192" i="11"/>
  <c r="K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O192" i="11"/>
  <c r="AP192" i="11"/>
  <c r="AQ192" i="11"/>
  <c r="C193" i="11"/>
  <c r="D193" i="11"/>
  <c r="E193" i="11"/>
  <c r="F193" i="11"/>
  <c r="G193" i="11"/>
  <c r="H193" i="11"/>
  <c r="I193" i="11"/>
  <c r="J193" i="11"/>
  <c r="K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O193" i="11"/>
  <c r="AP193" i="11"/>
  <c r="AQ193" i="11"/>
  <c r="C194" i="11"/>
  <c r="D194" i="11"/>
  <c r="E194" i="11"/>
  <c r="F194" i="11"/>
  <c r="G194" i="11"/>
  <c r="H194" i="11"/>
  <c r="I194" i="11"/>
  <c r="J194" i="11"/>
  <c r="K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O194" i="11"/>
  <c r="AP194" i="11"/>
  <c r="AQ194" i="11"/>
  <c r="C195" i="11"/>
  <c r="D195" i="11"/>
  <c r="E195" i="11"/>
  <c r="F195" i="11"/>
  <c r="G195" i="11"/>
  <c r="H195" i="11"/>
  <c r="I195" i="11"/>
  <c r="J195" i="11"/>
  <c r="K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O195" i="11"/>
  <c r="AP195" i="11"/>
  <c r="AQ195" i="11"/>
  <c r="C196" i="11"/>
  <c r="D196" i="11"/>
  <c r="E196" i="11"/>
  <c r="F196" i="11"/>
  <c r="G196" i="11"/>
  <c r="H196" i="11"/>
  <c r="I196" i="11"/>
  <c r="J196" i="11"/>
  <c r="K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O196" i="11"/>
  <c r="AP196" i="11"/>
  <c r="AQ196" i="11"/>
  <c r="C197" i="11"/>
  <c r="D197" i="11"/>
  <c r="E197" i="11"/>
  <c r="F197" i="11"/>
  <c r="G197" i="11"/>
  <c r="H197" i="11"/>
  <c r="I197" i="11"/>
  <c r="J197" i="11"/>
  <c r="K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O197" i="11"/>
  <c r="AP197" i="11"/>
  <c r="AQ197" i="11"/>
  <c r="C198" i="11"/>
  <c r="D198" i="11"/>
  <c r="E198" i="11"/>
  <c r="F198" i="11"/>
  <c r="G198" i="11"/>
  <c r="H198" i="11"/>
  <c r="I198" i="11"/>
  <c r="J198" i="11"/>
  <c r="K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O198" i="11"/>
  <c r="AP198" i="11"/>
  <c r="AQ198" i="11"/>
  <c r="C199" i="11"/>
  <c r="D199" i="11"/>
  <c r="E199" i="11"/>
  <c r="F199" i="11"/>
  <c r="G199" i="11"/>
  <c r="H199" i="11"/>
  <c r="I199" i="11"/>
  <c r="J199" i="11"/>
  <c r="K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O199" i="11"/>
  <c r="AP199" i="11"/>
  <c r="AQ199" i="11"/>
  <c r="C200" i="11"/>
  <c r="D200" i="11"/>
  <c r="E200" i="11"/>
  <c r="F200" i="11"/>
  <c r="G200" i="11"/>
  <c r="H200" i="11"/>
  <c r="I200" i="11"/>
  <c r="J200" i="11"/>
  <c r="K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O200" i="11"/>
  <c r="AP200" i="11"/>
  <c r="AQ200" i="11"/>
  <c r="C201" i="11"/>
  <c r="D201" i="11"/>
  <c r="E201" i="11"/>
  <c r="F201" i="11"/>
  <c r="G201" i="11"/>
  <c r="H201" i="11"/>
  <c r="I201" i="11"/>
  <c r="J201" i="11"/>
  <c r="K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O201" i="11"/>
  <c r="AP201" i="11"/>
  <c r="AQ201" i="11"/>
  <c r="C202" i="11"/>
  <c r="D202" i="11"/>
  <c r="E202" i="11"/>
  <c r="F202" i="11"/>
  <c r="G202" i="11"/>
  <c r="H202" i="11"/>
  <c r="I202" i="11"/>
  <c r="J202" i="11"/>
  <c r="K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O202" i="11"/>
  <c r="AP202" i="11"/>
  <c r="AQ202" i="11"/>
  <c r="C203" i="11"/>
  <c r="D203" i="11"/>
  <c r="E203" i="11"/>
  <c r="F203" i="11"/>
  <c r="G203" i="11"/>
  <c r="H203" i="11"/>
  <c r="I203" i="11"/>
  <c r="J203" i="11"/>
  <c r="K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O203" i="11"/>
  <c r="AP203" i="11"/>
  <c r="AQ203" i="11"/>
  <c r="C204" i="11"/>
  <c r="D204" i="11"/>
  <c r="E204" i="11"/>
  <c r="F204" i="11"/>
  <c r="G204" i="11"/>
  <c r="H204" i="11"/>
  <c r="I204" i="11"/>
  <c r="J204" i="11"/>
  <c r="K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O204" i="11"/>
  <c r="AP204" i="11"/>
  <c r="AQ204" i="11"/>
  <c r="C205" i="11"/>
  <c r="D205" i="11"/>
  <c r="E205" i="11"/>
  <c r="F205" i="11"/>
  <c r="G205" i="11"/>
  <c r="H205" i="11"/>
  <c r="I205" i="11"/>
  <c r="J205" i="11"/>
  <c r="K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O205" i="11"/>
  <c r="AP205" i="11"/>
  <c r="AQ205" i="11"/>
  <c r="C206" i="11"/>
  <c r="D206" i="11"/>
  <c r="E206" i="11"/>
  <c r="F206" i="11"/>
  <c r="G206" i="11"/>
  <c r="H206" i="11"/>
  <c r="I206" i="11"/>
  <c r="J206" i="11"/>
  <c r="K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O206" i="11"/>
  <c r="AP206" i="11"/>
  <c r="AQ206" i="11"/>
  <c r="C207" i="11"/>
  <c r="D207" i="11"/>
  <c r="E207" i="11"/>
  <c r="F207" i="11"/>
  <c r="G207" i="11"/>
  <c r="H207" i="11"/>
  <c r="I207" i="11"/>
  <c r="J207" i="11"/>
  <c r="K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O207" i="11"/>
  <c r="AP207" i="11"/>
  <c r="AQ207" i="11"/>
  <c r="C208" i="11"/>
  <c r="D208" i="11"/>
  <c r="E208" i="11"/>
  <c r="F208" i="11"/>
  <c r="G208" i="11"/>
  <c r="H208" i="11"/>
  <c r="I208" i="11"/>
  <c r="J208" i="11"/>
  <c r="K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O208" i="11"/>
  <c r="AP208" i="11"/>
  <c r="AQ208" i="11"/>
  <c r="C209" i="11"/>
  <c r="D209" i="11"/>
  <c r="E209" i="11"/>
  <c r="F209" i="11"/>
  <c r="G209" i="11"/>
  <c r="H209" i="11"/>
  <c r="I209" i="11"/>
  <c r="J209" i="11"/>
  <c r="K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O209" i="11"/>
  <c r="AP209" i="11"/>
  <c r="AQ209" i="11"/>
  <c r="C210" i="11"/>
  <c r="D210" i="11"/>
  <c r="E210" i="11"/>
  <c r="F210" i="11"/>
  <c r="G210" i="11"/>
  <c r="H210" i="11"/>
  <c r="I210" i="11"/>
  <c r="J210" i="11"/>
  <c r="K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O210" i="11"/>
  <c r="AP210" i="11"/>
  <c r="AQ210" i="11"/>
  <c r="C211" i="11"/>
  <c r="D211" i="11"/>
  <c r="E211" i="11"/>
  <c r="F211" i="11"/>
  <c r="G211" i="11"/>
  <c r="H211" i="11"/>
  <c r="I211" i="11"/>
  <c r="J211" i="11"/>
  <c r="K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O211" i="11"/>
  <c r="AP211" i="11"/>
  <c r="AQ211" i="11"/>
  <c r="C212" i="11"/>
  <c r="D212" i="11"/>
  <c r="E212" i="11"/>
  <c r="F212" i="11"/>
  <c r="G212" i="11"/>
  <c r="H212" i="11"/>
  <c r="I212" i="11"/>
  <c r="J212" i="11"/>
  <c r="K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O212" i="11"/>
  <c r="AP212" i="11"/>
  <c r="AQ212" i="11"/>
  <c r="C213" i="11"/>
  <c r="D213" i="11"/>
  <c r="E213" i="11"/>
  <c r="F213" i="11"/>
  <c r="G213" i="11"/>
  <c r="H213" i="11"/>
  <c r="I213" i="11"/>
  <c r="J213" i="11"/>
  <c r="K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O213" i="11"/>
  <c r="AP213" i="11"/>
  <c r="AQ213" i="11"/>
  <c r="C214" i="11"/>
  <c r="D214" i="11"/>
  <c r="E214" i="11"/>
  <c r="F214" i="11"/>
  <c r="G214" i="11"/>
  <c r="H214" i="11"/>
  <c r="I214" i="11"/>
  <c r="J214" i="11"/>
  <c r="K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O214" i="11"/>
  <c r="AP214" i="11"/>
  <c r="AQ214" i="11"/>
  <c r="C215" i="11"/>
  <c r="D215" i="11"/>
  <c r="E215" i="11"/>
  <c r="F215" i="11"/>
  <c r="G215" i="11"/>
  <c r="H215" i="11"/>
  <c r="I215" i="11"/>
  <c r="J215" i="11"/>
  <c r="K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O215" i="11"/>
  <c r="AP215" i="11"/>
  <c r="AQ215" i="11"/>
  <c r="C216" i="11"/>
  <c r="D216" i="11"/>
  <c r="E216" i="11"/>
  <c r="F216" i="11"/>
  <c r="G216" i="11"/>
  <c r="H216" i="11"/>
  <c r="I216" i="11"/>
  <c r="J216" i="11"/>
  <c r="K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O216" i="11"/>
  <c r="AP216" i="11"/>
  <c r="AQ216" i="11"/>
  <c r="C217" i="11"/>
  <c r="D217" i="11"/>
  <c r="E217" i="11"/>
  <c r="F217" i="11"/>
  <c r="G217" i="11"/>
  <c r="H217" i="11"/>
  <c r="I217" i="11"/>
  <c r="J217" i="11"/>
  <c r="K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O217" i="11"/>
  <c r="AP217" i="11"/>
  <c r="AQ217" i="11"/>
  <c r="C218" i="11"/>
  <c r="D218" i="11"/>
  <c r="E218" i="11"/>
  <c r="F218" i="11"/>
  <c r="G218" i="11"/>
  <c r="H218" i="11"/>
  <c r="I218" i="11"/>
  <c r="J218" i="11"/>
  <c r="K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O218" i="11"/>
  <c r="AP218" i="11"/>
  <c r="AQ218" i="11"/>
  <c r="C219" i="11"/>
  <c r="D219" i="11"/>
  <c r="E219" i="11"/>
  <c r="F219" i="11"/>
  <c r="G219" i="11"/>
  <c r="H219" i="11"/>
  <c r="I219" i="11"/>
  <c r="J219" i="11"/>
  <c r="K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O219" i="11"/>
  <c r="AP219" i="11"/>
  <c r="AQ219" i="11"/>
  <c r="C220" i="11"/>
  <c r="D220" i="11"/>
  <c r="E220" i="11"/>
  <c r="F220" i="11"/>
  <c r="G220" i="11"/>
  <c r="H220" i="11"/>
  <c r="I220" i="11"/>
  <c r="J220" i="11"/>
  <c r="K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O220" i="11"/>
  <c r="AP220" i="11"/>
  <c r="AQ220" i="11"/>
  <c r="C221" i="11"/>
  <c r="D221" i="11"/>
  <c r="E221" i="11"/>
  <c r="F221" i="11"/>
  <c r="G221" i="11"/>
  <c r="H221" i="11"/>
  <c r="I221" i="11"/>
  <c r="J221" i="11"/>
  <c r="K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O221" i="11"/>
  <c r="AP221" i="11"/>
  <c r="AQ221" i="11"/>
  <c r="C222" i="11"/>
  <c r="D222" i="11"/>
  <c r="E222" i="11"/>
  <c r="F222" i="11"/>
  <c r="G222" i="11"/>
  <c r="H222" i="11"/>
  <c r="I222" i="11"/>
  <c r="J222" i="11"/>
  <c r="K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O222" i="11"/>
  <c r="AP222" i="11"/>
  <c r="AQ222" i="11"/>
  <c r="C223" i="11"/>
  <c r="D223" i="11"/>
  <c r="E223" i="11"/>
  <c r="F223" i="11"/>
  <c r="G223" i="11"/>
  <c r="H223" i="11"/>
  <c r="I223" i="11"/>
  <c r="J223" i="11"/>
  <c r="K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O223" i="11"/>
  <c r="AP223" i="11"/>
  <c r="AQ223" i="11"/>
  <c r="C224" i="11"/>
  <c r="D224" i="11"/>
  <c r="E224" i="11"/>
  <c r="F224" i="11"/>
  <c r="G224" i="11"/>
  <c r="H224" i="11"/>
  <c r="I224" i="11"/>
  <c r="J224" i="11"/>
  <c r="K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O224" i="11"/>
  <c r="AP224" i="11"/>
  <c r="AQ224" i="11"/>
  <c r="C225" i="11"/>
  <c r="D225" i="11"/>
  <c r="E225" i="11"/>
  <c r="F225" i="11"/>
  <c r="G225" i="11"/>
  <c r="H225" i="11"/>
  <c r="I225" i="11"/>
  <c r="J225" i="11"/>
  <c r="K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O225" i="11"/>
  <c r="AP225" i="11"/>
  <c r="AQ225" i="11"/>
  <c r="C226" i="11"/>
  <c r="D226" i="11"/>
  <c r="E226" i="11"/>
  <c r="F226" i="11"/>
  <c r="G226" i="11"/>
  <c r="H226" i="11"/>
  <c r="I226" i="11"/>
  <c r="J226" i="11"/>
  <c r="K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O226" i="11"/>
  <c r="AP226" i="11"/>
  <c r="AQ226" i="11"/>
  <c r="C227" i="11"/>
  <c r="D227" i="11"/>
  <c r="E227" i="11"/>
  <c r="F227" i="11"/>
  <c r="G227" i="11"/>
  <c r="H227" i="11"/>
  <c r="I227" i="11"/>
  <c r="J227" i="11"/>
  <c r="K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O227" i="11"/>
  <c r="AP227" i="11"/>
  <c r="AQ227" i="11"/>
  <c r="C228" i="11"/>
  <c r="D228" i="11"/>
  <c r="E228" i="11"/>
  <c r="F228" i="11"/>
  <c r="G228" i="11"/>
  <c r="H228" i="11"/>
  <c r="I228" i="11"/>
  <c r="J228" i="11"/>
  <c r="K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O228" i="11"/>
  <c r="AP228" i="11"/>
  <c r="AQ228" i="11"/>
  <c r="C229" i="11"/>
  <c r="D229" i="11"/>
  <c r="E229" i="11"/>
  <c r="F229" i="11"/>
  <c r="G229" i="11"/>
  <c r="H229" i="11"/>
  <c r="I229" i="11"/>
  <c r="J229" i="11"/>
  <c r="K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O229" i="11"/>
  <c r="AP229" i="11"/>
  <c r="AQ229" i="11"/>
  <c r="C230" i="11"/>
  <c r="D230" i="11"/>
  <c r="E230" i="11"/>
  <c r="F230" i="11"/>
  <c r="G230" i="11"/>
  <c r="H230" i="11"/>
  <c r="I230" i="11"/>
  <c r="J230" i="11"/>
  <c r="K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O230" i="11"/>
  <c r="AP230" i="11"/>
  <c r="AQ230" i="11"/>
  <c r="C231" i="11"/>
  <c r="D231" i="11"/>
  <c r="E231" i="11"/>
  <c r="F231" i="11"/>
  <c r="G231" i="11"/>
  <c r="H231" i="11"/>
  <c r="I231" i="11"/>
  <c r="J231" i="11"/>
  <c r="K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O231" i="11"/>
  <c r="AP231" i="11"/>
  <c r="AQ231" i="11"/>
  <c r="C232" i="11"/>
  <c r="D232" i="11"/>
  <c r="E232" i="11"/>
  <c r="F232" i="11"/>
  <c r="G232" i="11"/>
  <c r="H232" i="11"/>
  <c r="I232" i="11"/>
  <c r="J232" i="11"/>
  <c r="K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O232" i="11"/>
  <c r="AP232" i="11"/>
  <c r="AQ232" i="11"/>
  <c r="C233" i="11"/>
  <c r="D233" i="11"/>
  <c r="E233" i="11"/>
  <c r="F233" i="11"/>
  <c r="G233" i="11"/>
  <c r="H233" i="11"/>
  <c r="I233" i="11"/>
  <c r="J233" i="11"/>
  <c r="K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O233" i="11"/>
  <c r="AP233" i="11"/>
  <c r="AQ233" i="11"/>
  <c r="C234" i="11"/>
  <c r="D234" i="11"/>
  <c r="E234" i="11"/>
  <c r="F234" i="11"/>
  <c r="G234" i="11"/>
  <c r="H234" i="11"/>
  <c r="I234" i="11"/>
  <c r="J234" i="11"/>
  <c r="K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O234" i="11"/>
  <c r="AP234" i="11"/>
  <c r="AQ234" i="11"/>
  <c r="C235" i="11"/>
  <c r="D235" i="11"/>
  <c r="E235" i="11"/>
  <c r="F235" i="11"/>
  <c r="G235" i="11"/>
  <c r="H235" i="11"/>
  <c r="I235" i="11"/>
  <c r="J235" i="11"/>
  <c r="K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O235" i="11"/>
  <c r="AP235" i="11"/>
  <c r="AQ235" i="11"/>
  <c r="C236" i="11"/>
  <c r="D236" i="11"/>
  <c r="E236" i="11"/>
  <c r="F236" i="11"/>
  <c r="G236" i="11"/>
  <c r="H236" i="11"/>
  <c r="I236" i="11"/>
  <c r="J236" i="11"/>
  <c r="K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O236" i="11"/>
  <c r="AP236" i="11"/>
  <c r="AQ236" i="11"/>
  <c r="C237" i="11"/>
  <c r="D237" i="11"/>
  <c r="E237" i="11"/>
  <c r="F237" i="11"/>
  <c r="G237" i="11"/>
  <c r="H237" i="11"/>
  <c r="I237" i="11"/>
  <c r="J237" i="11"/>
  <c r="K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O237" i="11"/>
  <c r="AP237" i="11"/>
  <c r="AQ237" i="11"/>
  <c r="C238" i="11"/>
  <c r="D238" i="11"/>
  <c r="E238" i="11"/>
  <c r="F238" i="11"/>
  <c r="G238" i="11"/>
  <c r="H238" i="11"/>
  <c r="I238" i="11"/>
  <c r="J238" i="11"/>
  <c r="K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O238" i="11"/>
  <c r="AP238" i="11"/>
  <c r="AQ238" i="11"/>
  <c r="C239" i="11"/>
  <c r="D239" i="11"/>
  <c r="E239" i="11"/>
  <c r="F239" i="11"/>
  <c r="G239" i="11"/>
  <c r="H239" i="11"/>
  <c r="I239" i="11"/>
  <c r="J239" i="11"/>
  <c r="K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O239" i="11"/>
  <c r="AP239" i="11"/>
  <c r="AQ239" i="11"/>
  <c r="C240" i="11"/>
  <c r="D240" i="11"/>
  <c r="E240" i="11"/>
  <c r="F240" i="11"/>
  <c r="G240" i="11"/>
  <c r="H240" i="11"/>
  <c r="I240" i="11"/>
  <c r="J240" i="11"/>
  <c r="K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O240" i="11"/>
  <c r="AP240" i="11"/>
  <c r="AQ240" i="11"/>
  <c r="C241" i="11"/>
  <c r="D241" i="11"/>
  <c r="E241" i="11"/>
  <c r="F241" i="11"/>
  <c r="G241" i="11"/>
  <c r="H241" i="11"/>
  <c r="I241" i="11"/>
  <c r="J241" i="11"/>
  <c r="K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O241" i="11"/>
  <c r="AP241" i="11"/>
  <c r="AQ241" i="11"/>
  <c r="C242" i="11"/>
  <c r="D242" i="11"/>
  <c r="E242" i="11"/>
  <c r="F242" i="11"/>
  <c r="G242" i="11"/>
  <c r="H242" i="11"/>
  <c r="I242" i="11"/>
  <c r="J242" i="11"/>
  <c r="K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O242" i="11"/>
  <c r="AP242" i="11"/>
  <c r="AQ242" i="11"/>
  <c r="D3" i="11"/>
  <c r="E3" i="11"/>
  <c r="F3" i="11"/>
  <c r="G3" i="11"/>
  <c r="H3" i="11"/>
  <c r="I3" i="11"/>
  <c r="J3" i="11"/>
  <c r="K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AO3" i="11"/>
  <c r="AP3" i="11"/>
  <c r="AQ3" i="11"/>
  <c r="C3" i="11"/>
  <c r="AN259" i="4" l="1"/>
  <c r="AN260" i="4"/>
  <c r="AN261" i="4"/>
  <c r="BG253" i="4" l="1"/>
  <c r="BG252" i="4" s="1"/>
  <c r="BG251" i="4" s="1"/>
  <c r="BG250" i="4" s="1"/>
  <c r="BG249" i="4" s="1"/>
  <c r="BG248" i="4" s="1"/>
  <c r="BG247" i="4" s="1"/>
  <c r="BG246" i="4" s="1"/>
  <c r="BG245" i="4" s="1"/>
  <c r="BG244" i="4" s="1"/>
  <c r="BG243" i="4" s="1"/>
  <c r="BG242" i="4" s="1"/>
  <c r="BG241" i="4" s="1"/>
  <c r="BG240" i="4" s="1"/>
  <c r="BG239" i="4" s="1"/>
  <c r="BG238" i="4" s="1"/>
  <c r="BG237" i="4" s="1"/>
  <c r="BG236" i="4" s="1"/>
  <c r="BG235" i="4" s="1"/>
  <c r="BG234" i="4" s="1"/>
  <c r="BG233" i="4" s="1"/>
  <c r="BG232" i="4" s="1"/>
  <c r="BG231" i="4" s="1"/>
  <c r="BG230" i="4" s="1"/>
  <c r="BG229" i="4" s="1"/>
  <c r="BG228" i="4" s="1"/>
  <c r="BG227" i="4" s="1"/>
  <c r="BG226" i="4" s="1"/>
  <c r="BG225" i="4" s="1"/>
  <c r="BG224" i="4" s="1"/>
  <c r="BG223" i="4" s="1"/>
  <c r="BG222" i="4" s="1"/>
  <c r="BG221" i="4" s="1"/>
  <c r="BG220" i="4" s="1"/>
  <c r="BG219" i="4" s="1"/>
  <c r="BG218" i="4" s="1"/>
  <c r="BG217" i="4" s="1"/>
  <c r="BG216" i="4" s="1"/>
  <c r="BG215" i="4" s="1"/>
  <c r="BG214" i="4" s="1"/>
  <c r="BG213" i="4" s="1"/>
  <c r="BG212" i="4" s="1"/>
  <c r="BG211" i="4" s="1"/>
  <c r="BG210" i="4" s="1"/>
  <c r="BG209" i="4" s="1"/>
  <c r="BG208" i="4" s="1"/>
  <c r="BG207" i="4" s="1"/>
  <c r="BG206" i="4" s="1"/>
  <c r="BG205" i="4" s="1"/>
  <c r="BG204" i="4" s="1"/>
  <c r="BG203" i="4" s="1"/>
  <c r="BG202" i="4" s="1"/>
  <c r="BG201" i="4" s="1"/>
  <c r="BG200" i="4" s="1"/>
  <c r="BG199" i="4" s="1"/>
  <c r="BG198" i="4" s="1"/>
  <c r="BG197" i="4" s="1"/>
  <c r="BG196" i="4" s="1"/>
  <c r="BG195" i="4" s="1"/>
  <c r="BG194" i="4" s="1"/>
  <c r="BG193" i="4" s="1"/>
  <c r="BG192" i="4" s="1"/>
  <c r="BG191" i="4" s="1"/>
  <c r="BG190" i="4" s="1"/>
  <c r="BG189" i="4" s="1"/>
  <c r="BG188" i="4" s="1"/>
  <c r="BG187" i="4" s="1"/>
  <c r="BG186" i="4" s="1"/>
  <c r="BG185" i="4" s="1"/>
  <c r="BG184" i="4" s="1"/>
  <c r="BG183" i="4" s="1"/>
  <c r="BG182" i="4" s="1"/>
  <c r="BG181" i="4" s="1"/>
  <c r="BG180" i="4" s="1"/>
  <c r="BG179" i="4" s="1"/>
  <c r="BG178" i="4" s="1"/>
  <c r="BG177" i="4" s="1"/>
  <c r="BG176" i="4" s="1"/>
  <c r="BG175" i="4" s="1"/>
  <c r="BG174" i="4" s="1"/>
  <c r="BG173" i="4" s="1"/>
  <c r="BG172" i="4" s="1"/>
  <c r="BG171" i="4" s="1"/>
  <c r="BG170" i="4" s="1"/>
  <c r="BG169" i="4" s="1"/>
  <c r="BG168" i="4" s="1"/>
  <c r="BG167" i="4" s="1"/>
  <c r="BG166" i="4" s="1"/>
  <c r="BG165" i="4" s="1"/>
  <c r="BG164" i="4" s="1"/>
  <c r="BG163" i="4" s="1"/>
  <c r="BG162" i="4" s="1"/>
  <c r="BG161" i="4" s="1"/>
  <c r="BG160" i="4" s="1"/>
  <c r="BG159" i="4" s="1"/>
  <c r="BG158" i="4" s="1"/>
  <c r="BG157" i="4" s="1"/>
  <c r="BG156" i="4" s="1"/>
  <c r="BG155" i="4" s="1"/>
  <c r="BG154" i="4" s="1"/>
  <c r="BG153" i="4" s="1"/>
  <c r="BG152" i="4" s="1"/>
  <c r="BG151" i="4" s="1"/>
  <c r="BG150" i="4" s="1"/>
  <c r="BG149" i="4" s="1"/>
  <c r="BG148" i="4" s="1"/>
  <c r="BG147" i="4" s="1"/>
  <c r="BG146" i="4" s="1"/>
  <c r="BG145" i="4" s="1"/>
  <c r="BG144" i="4" s="1"/>
  <c r="BG143" i="4" s="1"/>
  <c r="BG142" i="4" s="1"/>
  <c r="BG141" i="4" s="1"/>
  <c r="BG140" i="4" s="1"/>
  <c r="BG139" i="4" s="1"/>
  <c r="BG138" i="4" s="1"/>
  <c r="BG137" i="4" s="1"/>
  <c r="BG136" i="4" s="1"/>
  <c r="BG135" i="4" s="1"/>
  <c r="BG134" i="4" s="1"/>
  <c r="BG133" i="4" s="1"/>
  <c r="BG132" i="4" s="1"/>
  <c r="BG131" i="4" s="1"/>
  <c r="BG130" i="4" s="1"/>
  <c r="BG129" i="4" s="1"/>
  <c r="BG128" i="4" s="1"/>
  <c r="BG127" i="4" s="1"/>
  <c r="BG126" i="4" s="1"/>
  <c r="BG125" i="4" s="1"/>
  <c r="BG124" i="4" s="1"/>
  <c r="BG123" i="4" s="1"/>
  <c r="BG122" i="4" s="1"/>
  <c r="BG121" i="4" s="1"/>
  <c r="BG120" i="4" s="1"/>
  <c r="BG119" i="4" s="1"/>
  <c r="BG118" i="4" s="1"/>
  <c r="BG117" i="4" s="1"/>
  <c r="BG116" i="4" s="1"/>
  <c r="BG115" i="4" s="1"/>
  <c r="BG114" i="4" s="1"/>
  <c r="BG113" i="4" s="1"/>
  <c r="BG112" i="4" s="1"/>
  <c r="BG111" i="4" s="1"/>
  <c r="BG110" i="4" s="1"/>
  <c r="BG109" i="4" s="1"/>
  <c r="BG108" i="4" s="1"/>
  <c r="BG107" i="4" s="1"/>
  <c r="BG106" i="4" s="1"/>
  <c r="BG105" i="4" s="1"/>
  <c r="BG104" i="4" s="1"/>
  <c r="BG103" i="4" s="1"/>
  <c r="BG102" i="4" s="1"/>
  <c r="BG101" i="4" s="1"/>
  <c r="BG100" i="4" s="1"/>
  <c r="BG99" i="4" s="1"/>
  <c r="BG98" i="4" s="1"/>
  <c r="BG97" i="4" s="1"/>
  <c r="BG96" i="4" s="1"/>
  <c r="BG95" i="4" s="1"/>
  <c r="BG94" i="4" s="1"/>
  <c r="BG93" i="4" s="1"/>
  <c r="BG92" i="4" s="1"/>
  <c r="BG91" i="4" s="1"/>
  <c r="BG90" i="4" s="1"/>
  <c r="BG89" i="4" s="1"/>
  <c r="BG88" i="4" s="1"/>
  <c r="BG87" i="4" s="1"/>
  <c r="BG86" i="4" s="1"/>
  <c r="BG85" i="4" s="1"/>
  <c r="BG84" i="4" s="1"/>
  <c r="BG83" i="4" s="1"/>
  <c r="BG82" i="4" s="1"/>
  <c r="BG81" i="4" s="1"/>
  <c r="BG80" i="4" s="1"/>
  <c r="BG79" i="4" s="1"/>
  <c r="BG78" i="4" s="1"/>
  <c r="BG77" i="4" s="1"/>
  <c r="BG76" i="4" s="1"/>
  <c r="BG75" i="4" s="1"/>
  <c r="BG74" i="4" s="1"/>
  <c r="BG73" i="4" s="1"/>
  <c r="BG72" i="4" s="1"/>
  <c r="BG71" i="4" s="1"/>
  <c r="BG70" i="4" s="1"/>
  <c r="BG69" i="4" s="1"/>
  <c r="BG68" i="4" s="1"/>
  <c r="BG67" i="4" s="1"/>
  <c r="BG66" i="4" s="1"/>
  <c r="BG65" i="4" s="1"/>
  <c r="BG64" i="4" s="1"/>
  <c r="BG63" i="4" s="1"/>
  <c r="BG62" i="4" s="1"/>
  <c r="BG61" i="4" s="1"/>
  <c r="BG60" i="4" s="1"/>
  <c r="BG59" i="4" s="1"/>
  <c r="BG58" i="4" s="1"/>
  <c r="BG57" i="4" s="1"/>
  <c r="BG56" i="4" s="1"/>
  <c r="BG55" i="4" s="1"/>
  <c r="BG54" i="4" s="1"/>
  <c r="BG53" i="4" s="1"/>
  <c r="BG52" i="4" s="1"/>
  <c r="BG51" i="4" s="1"/>
  <c r="BG50" i="4" s="1"/>
  <c r="BG49" i="4" s="1"/>
  <c r="BG48" i="4" s="1"/>
  <c r="BG47" i="4" s="1"/>
  <c r="BG46" i="4" s="1"/>
  <c r="BG45" i="4" s="1"/>
  <c r="BG44" i="4" s="1"/>
  <c r="BG43" i="4" s="1"/>
  <c r="BG42" i="4" s="1"/>
  <c r="BG41" i="4" s="1"/>
  <c r="BG40" i="4" s="1"/>
  <c r="BG39" i="4" s="1"/>
  <c r="BG38" i="4" s="1"/>
  <c r="BG37" i="4" s="1"/>
  <c r="BG36" i="4" s="1"/>
  <c r="BG35" i="4" s="1"/>
  <c r="BG34" i="4" s="1"/>
  <c r="BG33" i="4" s="1"/>
  <c r="BG32" i="4" s="1"/>
  <c r="BG31" i="4" s="1"/>
  <c r="BG30" i="4" s="1"/>
  <c r="BG29" i="4" s="1"/>
  <c r="BG28" i="4" s="1"/>
  <c r="BG27" i="4" s="1"/>
  <c r="BG26" i="4" s="1"/>
  <c r="BG25" i="4" s="1"/>
  <c r="BG24" i="4" s="1"/>
  <c r="BG23" i="4" s="1"/>
  <c r="BG22" i="4" s="1"/>
  <c r="BG21" i="4" s="1"/>
  <c r="BG20" i="4" s="1"/>
  <c r="BG19" i="4" s="1"/>
  <c r="BG18" i="4" s="1"/>
  <c r="BG17" i="4" s="1"/>
  <c r="BG16" i="4" s="1"/>
  <c r="BG15" i="4" s="1"/>
  <c r="BG14" i="4" s="1"/>
  <c r="BH14" i="4" s="1"/>
  <c r="BH252" i="4" l="1"/>
  <c r="BH246" i="4"/>
  <c r="BH242" i="4"/>
  <c r="BH238" i="4"/>
  <c r="BH234" i="4"/>
  <c r="BH230" i="4"/>
  <c r="BH224" i="4"/>
  <c r="BH220" i="4"/>
  <c r="BH216" i="4"/>
  <c r="BH212" i="4"/>
  <c r="BH208" i="4"/>
  <c r="BH202" i="4"/>
  <c r="BH198" i="4"/>
  <c r="BH194" i="4"/>
  <c r="BH190" i="4"/>
  <c r="BH186" i="4"/>
  <c r="BH182" i="4"/>
  <c r="BH178" i="4"/>
  <c r="BH174" i="4"/>
  <c r="BH170" i="4"/>
  <c r="BH166" i="4"/>
  <c r="BH160" i="4"/>
  <c r="BH156" i="4"/>
  <c r="BH152" i="4"/>
  <c r="BH148" i="4"/>
  <c r="BH144" i="4"/>
  <c r="BH140" i="4"/>
  <c r="BH136" i="4"/>
  <c r="BH132" i="4"/>
  <c r="BH128" i="4"/>
  <c r="BH122" i="4"/>
  <c r="BH118" i="4"/>
  <c r="BH114" i="4"/>
  <c r="BH110" i="4"/>
  <c r="BH106" i="4"/>
  <c r="BH102" i="4"/>
  <c r="BH98" i="4"/>
  <c r="BH94" i="4"/>
  <c r="BH90" i="4"/>
  <c r="BH86" i="4"/>
  <c r="BH80" i="4"/>
  <c r="BH76" i="4"/>
  <c r="BH72" i="4"/>
  <c r="BH68" i="4"/>
  <c r="BH64" i="4"/>
  <c r="BH60" i="4"/>
  <c r="BH56" i="4"/>
  <c r="BH50" i="4"/>
  <c r="BH46" i="4"/>
  <c r="BH42" i="4"/>
  <c r="BH38" i="4"/>
  <c r="BH34" i="4"/>
  <c r="BH30" i="4"/>
  <c r="BH26" i="4"/>
  <c r="BH22" i="4"/>
  <c r="BH250" i="4"/>
  <c r="BH248" i="4"/>
  <c r="BH244" i="4"/>
  <c r="BH240" i="4"/>
  <c r="BH236" i="4"/>
  <c r="BH232" i="4"/>
  <c r="BH228" i="4"/>
  <c r="BH226" i="4"/>
  <c r="BH222" i="4"/>
  <c r="BH218" i="4"/>
  <c r="BH214" i="4"/>
  <c r="BH210" i="4"/>
  <c r="BH206" i="4"/>
  <c r="BH204" i="4"/>
  <c r="BH200" i="4"/>
  <c r="BH196" i="4"/>
  <c r="BH192" i="4"/>
  <c r="BH188" i="4"/>
  <c r="BH184" i="4"/>
  <c r="BH180" i="4"/>
  <c r="BH176" i="4"/>
  <c r="BH172" i="4"/>
  <c r="BH168" i="4"/>
  <c r="BH164" i="4"/>
  <c r="BH162" i="4"/>
  <c r="BH158" i="4"/>
  <c r="BH154" i="4"/>
  <c r="BH150" i="4"/>
  <c r="BH146" i="4"/>
  <c r="BH142" i="4"/>
  <c r="BH138" i="4"/>
  <c r="BH134" i="4"/>
  <c r="BH130" i="4"/>
  <c r="BH126" i="4"/>
  <c r="BH124" i="4"/>
  <c r="BH120" i="4"/>
  <c r="BH116" i="4"/>
  <c r="BH112" i="4"/>
  <c r="BH108" i="4"/>
  <c r="BH104" i="4"/>
  <c r="BH100" i="4"/>
  <c r="BH96" i="4"/>
  <c r="BH92" i="4"/>
  <c r="BH88" i="4"/>
  <c r="BH84" i="4"/>
  <c r="BH82" i="4"/>
  <c r="BH78" i="4"/>
  <c r="BH74" i="4"/>
  <c r="BH70" i="4"/>
  <c r="BH66" i="4"/>
  <c r="BH62" i="4"/>
  <c r="BH58" i="4"/>
  <c r="BH54" i="4"/>
  <c r="BH52" i="4"/>
  <c r="BH48" i="4"/>
  <c r="BH44" i="4"/>
  <c r="BH40" i="4"/>
  <c r="BH36" i="4"/>
  <c r="BH32" i="4"/>
  <c r="BH28" i="4"/>
  <c r="BH24" i="4"/>
  <c r="BH20" i="4"/>
  <c r="BH18" i="4"/>
  <c r="BH16" i="4"/>
  <c r="BH253" i="4"/>
  <c r="BH251" i="4"/>
  <c r="BH249" i="4"/>
  <c r="BH247" i="4"/>
  <c r="BH245" i="4"/>
  <c r="BH243" i="4"/>
  <c r="BH241" i="4"/>
  <c r="BH239" i="4"/>
  <c r="BH237" i="4"/>
  <c r="BH235" i="4"/>
  <c r="BH233" i="4"/>
  <c r="BH231" i="4"/>
  <c r="BH229" i="4"/>
  <c r="BH227" i="4"/>
  <c r="BH225" i="4"/>
  <c r="BH223" i="4"/>
  <c r="BH221" i="4"/>
  <c r="BH219" i="4"/>
  <c r="BH217" i="4"/>
  <c r="BH215" i="4"/>
  <c r="BH213" i="4"/>
  <c r="BH211" i="4"/>
  <c r="BH209" i="4"/>
  <c r="BH207" i="4"/>
  <c r="BH205" i="4"/>
  <c r="BH203" i="4"/>
  <c r="BH201" i="4"/>
  <c r="BH199" i="4"/>
  <c r="BH197" i="4"/>
  <c r="BH195" i="4"/>
  <c r="BH193" i="4"/>
  <c r="BH191" i="4"/>
  <c r="BH189" i="4"/>
  <c r="BH187" i="4"/>
  <c r="BH185" i="4"/>
  <c r="BH183" i="4"/>
  <c r="BH181" i="4"/>
  <c r="BH179" i="4"/>
  <c r="BH177" i="4"/>
  <c r="BH175" i="4"/>
  <c r="BH173" i="4"/>
  <c r="BH171" i="4"/>
  <c r="BH169" i="4"/>
  <c r="BH167" i="4"/>
  <c r="BH165" i="4"/>
  <c r="BH163" i="4"/>
  <c r="BH161" i="4"/>
  <c r="BH159" i="4"/>
  <c r="BH157" i="4"/>
  <c r="BH155" i="4"/>
  <c r="BH153" i="4"/>
  <c r="BH151" i="4"/>
  <c r="BH149" i="4"/>
  <c r="BH147" i="4"/>
  <c r="BH145" i="4"/>
  <c r="BH143" i="4"/>
  <c r="BH141" i="4"/>
  <c r="BH139" i="4"/>
  <c r="BH137" i="4"/>
  <c r="BH135" i="4"/>
  <c r="BH133" i="4"/>
  <c r="BH131" i="4"/>
  <c r="BH129" i="4"/>
  <c r="BH127" i="4"/>
  <c r="BH125" i="4"/>
  <c r="BH123" i="4"/>
  <c r="BH121" i="4"/>
  <c r="BH119" i="4"/>
  <c r="BH117" i="4"/>
  <c r="BH115" i="4"/>
  <c r="BH113" i="4"/>
  <c r="BH111" i="4"/>
  <c r="BH109" i="4"/>
  <c r="BH107" i="4"/>
  <c r="BH105" i="4"/>
  <c r="BH103" i="4"/>
  <c r="BH101" i="4"/>
  <c r="BH99" i="4"/>
  <c r="BH97" i="4"/>
  <c r="BH95" i="4"/>
  <c r="BH93" i="4"/>
  <c r="BH91" i="4"/>
  <c r="BH89" i="4"/>
  <c r="BH87" i="4"/>
  <c r="BH85" i="4"/>
  <c r="BH83" i="4"/>
  <c r="BH81" i="4"/>
  <c r="BH79" i="4"/>
  <c r="BH77" i="4"/>
  <c r="BH75" i="4"/>
  <c r="BH73" i="4"/>
  <c r="BH71" i="4"/>
  <c r="BH69" i="4"/>
  <c r="BH67" i="4"/>
  <c r="BH65" i="4"/>
  <c r="BH63" i="4"/>
  <c r="BH61" i="4"/>
  <c r="BH59" i="4"/>
  <c r="BH57" i="4"/>
  <c r="BH55" i="4"/>
  <c r="BH53" i="4"/>
  <c r="BH51" i="4"/>
  <c r="BH49" i="4"/>
  <c r="BH47" i="4"/>
  <c r="BH45" i="4"/>
  <c r="BH43" i="4"/>
  <c r="BH41" i="4"/>
  <c r="BH39" i="4"/>
  <c r="BH37" i="4"/>
  <c r="BH35" i="4"/>
  <c r="BH33" i="4"/>
  <c r="BH31" i="4"/>
  <c r="BH29" i="4"/>
  <c r="BH27" i="4"/>
  <c r="BH25" i="4"/>
  <c r="BH23" i="4"/>
  <c r="BH21" i="4"/>
  <c r="BH19" i="4"/>
  <c r="BH17" i="4"/>
  <c r="BH15" i="4"/>
  <c r="B326" i="4"/>
  <c r="B327" i="4"/>
  <c r="B328" i="4"/>
  <c r="B329" i="4"/>
  <c r="B330" i="4"/>
  <c r="B331" i="4"/>
  <c r="B332" i="4"/>
  <c r="B333" i="4"/>
  <c r="B334" i="4"/>
  <c r="D18" i="14"/>
  <c r="C18" i="14"/>
  <c r="D17" i="14"/>
  <c r="C17" i="14"/>
  <c r="G11" i="14"/>
  <c r="G10" i="14"/>
  <c r="G18" i="14" s="1"/>
  <c r="G9" i="14"/>
  <c r="G17" i="14" s="1"/>
  <c r="G8" i="7"/>
  <c r="G16" i="7" s="1"/>
  <c r="G9" i="7"/>
  <c r="G17" i="7" s="1"/>
  <c r="G10" i="7"/>
  <c r="G18" i="7" s="1"/>
  <c r="D18" i="7"/>
  <c r="C18" i="7"/>
  <c r="D17" i="7"/>
  <c r="C17" i="7"/>
  <c r="D16" i="7"/>
  <c r="C16" i="7"/>
  <c r="BI15" i="4" l="1"/>
  <c r="BI19" i="4"/>
  <c r="BM19" i="4" s="1"/>
  <c r="BI254" i="4"/>
  <c r="BI255" i="4"/>
  <c r="BI256" i="4"/>
  <c r="BK19" i="4"/>
  <c r="BO19" i="4"/>
  <c r="BQ19" i="4"/>
  <c r="BS19" i="4"/>
  <c r="BW19" i="4"/>
  <c r="BY19" i="4"/>
  <c r="CA19" i="4"/>
  <c r="CE19" i="4"/>
  <c r="CG19" i="4"/>
  <c r="CI19" i="4"/>
  <c r="CK19" i="4"/>
  <c r="CM19" i="4"/>
  <c r="CO19" i="4"/>
  <c r="CQ19" i="4"/>
  <c r="CS19" i="4"/>
  <c r="CU19" i="4"/>
  <c r="CW19" i="4"/>
  <c r="CY19" i="4"/>
  <c r="DE19" i="4"/>
  <c r="DI19" i="4"/>
  <c r="BL19" i="4"/>
  <c r="BN19" i="4"/>
  <c r="BP19" i="4"/>
  <c r="BR19" i="4"/>
  <c r="BT19" i="4"/>
  <c r="BV19" i="4"/>
  <c r="BX19" i="4"/>
  <c r="BZ19" i="4"/>
  <c r="CB19" i="4"/>
  <c r="CD19" i="4"/>
  <c r="CF19" i="4"/>
  <c r="CH19" i="4"/>
  <c r="CJ19" i="4"/>
  <c r="CL19" i="4"/>
  <c r="CN19" i="4"/>
  <c r="CP19" i="4"/>
  <c r="CR19" i="4"/>
  <c r="CT19" i="4"/>
  <c r="CV19" i="4"/>
  <c r="CX19" i="4"/>
  <c r="DA19" i="4"/>
  <c r="DF19" i="4"/>
  <c r="DN19" i="4"/>
  <c r="BI27" i="4"/>
  <c r="BI35" i="4"/>
  <c r="BI39" i="4"/>
  <c r="BI43" i="4"/>
  <c r="BI47" i="4"/>
  <c r="BI51" i="4"/>
  <c r="BI55" i="4"/>
  <c r="BI59" i="4"/>
  <c r="BI63" i="4"/>
  <c r="BI67" i="4"/>
  <c r="BI71" i="4"/>
  <c r="BI75" i="4"/>
  <c r="BI79" i="4"/>
  <c r="BI83" i="4"/>
  <c r="BI87" i="4"/>
  <c r="BI91" i="4"/>
  <c r="BI95" i="4"/>
  <c r="BI99" i="4"/>
  <c r="BI103" i="4"/>
  <c r="BI107" i="4"/>
  <c r="BI111" i="4"/>
  <c r="BI115" i="4"/>
  <c r="BI119" i="4"/>
  <c r="BI123" i="4"/>
  <c r="BI127" i="4"/>
  <c r="BI131" i="4"/>
  <c r="BI135" i="4"/>
  <c r="BI139" i="4"/>
  <c r="BI143" i="4"/>
  <c r="BI147" i="4"/>
  <c r="BI151" i="4"/>
  <c r="BI155" i="4"/>
  <c r="BI159" i="4"/>
  <c r="BI163" i="4"/>
  <c r="BI167" i="4"/>
  <c r="BI171" i="4"/>
  <c r="BI175" i="4"/>
  <c r="BI179" i="4"/>
  <c r="BI183" i="4"/>
  <c r="BI187" i="4"/>
  <c r="BI191" i="4"/>
  <c r="BI195" i="4"/>
  <c r="BI199" i="4"/>
  <c r="BI203" i="4"/>
  <c r="BI207" i="4"/>
  <c r="BI211" i="4"/>
  <c r="BI215" i="4"/>
  <c r="BI219" i="4"/>
  <c r="BI223" i="4"/>
  <c r="BI227" i="4"/>
  <c r="BI231" i="4"/>
  <c r="BI235" i="4"/>
  <c r="BI239" i="4"/>
  <c r="BI243" i="4"/>
  <c r="BI247" i="4"/>
  <c r="BI251" i="4"/>
  <c r="BI16" i="4"/>
  <c r="BI20" i="4"/>
  <c r="BI28" i="4"/>
  <c r="BI36" i="4"/>
  <c r="BI44" i="4"/>
  <c r="BI52" i="4"/>
  <c r="BI58" i="4"/>
  <c r="BI66" i="4"/>
  <c r="BI74" i="4"/>
  <c r="BI82" i="4"/>
  <c r="BI88" i="4"/>
  <c r="BI96" i="4"/>
  <c r="BI104" i="4"/>
  <c r="BI112" i="4"/>
  <c r="BI120" i="4"/>
  <c r="BI126" i="4"/>
  <c r="BI134" i="4"/>
  <c r="BI142" i="4"/>
  <c r="BI150" i="4"/>
  <c r="BI158" i="4"/>
  <c r="BI164" i="4"/>
  <c r="BI172" i="4"/>
  <c r="BI180" i="4"/>
  <c r="BI188" i="4"/>
  <c r="BI196" i="4"/>
  <c r="BI204" i="4"/>
  <c r="BI210" i="4"/>
  <c r="BI218" i="4"/>
  <c r="BI226" i="4"/>
  <c r="BI232" i="4"/>
  <c r="BI240" i="4"/>
  <c r="BI248" i="4"/>
  <c r="BI22" i="4"/>
  <c r="BI30" i="4"/>
  <c r="BI38" i="4"/>
  <c r="BI46" i="4"/>
  <c r="BI56" i="4"/>
  <c r="BI64" i="4"/>
  <c r="BI72" i="4"/>
  <c r="BI80" i="4"/>
  <c r="BI90" i="4"/>
  <c r="BI98" i="4"/>
  <c r="BI106" i="4"/>
  <c r="BI114" i="4"/>
  <c r="BI122" i="4"/>
  <c r="BI132" i="4"/>
  <c r="BI140" i="4"/>
  <c r="BI148" i="4"/>
  <c r="BI156" i="4"/>
  <c r="BI166" i="4"/>
  <c r="BI174" i="4"/>
  <c r="BI182" i="4"/>
  <c r="BI190" i="4"/>
  <c r="BI198" i="4"/>
  <c r="BI208" i="4"/>
  <c r="BI216" i="4"/>
  <c r="BI224" i="4"/>
  <c r="BI234" i="4"/>
  <c r="BI242" i="4"/>
  <c r="BI252" i="4"/>
  <c r="BK15" i="4"/>
  <c r="BM15" i="4"/>
  <c r="BO15" i="4"/>
  <c r="BQ15" i="4"/>
  <c r="BS15" i="4"/>
  <c r="BU15" i="4"/>
  <c r="BW15" i="4"/>
  <c r="BY15" i="4"/>
  <c r="CA15" i="4"/>
  <c r="CC15" i="4"/>
  <c r="CE15" i="4"/>
  <c r="CG15" i="4"/>
  <c r="CI15" i="4"/>
  <c r="CK15" i="4"/>
  <c r="CM15" i="4"/>
  <c r="CO15" i="4"/>
  <c r="CQ15" i="4"/>
  <c r="CS15" i="4"/>
  <c r="CU15" i="4"/>
  <c r="CW15" i="4"/>
  <c r="CY15" i="4"/>
  <c r="DE15" i="4"/>
  <c r="DI15" i="4"/>
  <c r="BL15" i="4"/>
  <c r="BN15" i="4"/>
  <c r="BP15" i="4"/>
  <c r="BR15" i="4"/>
  <c r="BT15" i="4"/>
  <c r="BV15" i="4"/>
  <c r="BX15" i="4"/>
  <c r="BZ15" i="4"/>
  <c r="CB15" i="4"/>
  <c r="CD15" i="4"/>
  <c r="CF15" i="4"/>
  <c r="CH15" i="4"/>
  <c r="CJ15" i="4"/>
  <c r="CL15" i="4"/>
  <c r="CN15" i="4"/>
  <c r="CP15" i="4"/>
  <c r="CR15" i="4"/>
  <c r="CT15" i="4"/>
  <c r="CV15" i="4"/>
  <c r="CX15" i="4"/>
  <c r="DA15" i="4"/>
  <c r="DF15" i="4"/>
  <c r="DN15" i="4"/>
  <c r="BI23" i="4"/>
  <c r="BI31" i="4"/>
  <c r="BI17" i="4"/>
  <c r="BJ17" i="4" s="1"/>
  <c r="BI21" i="4"/>
  <c r="BI25" i="4"/>
  <c r="BI29" i="4"/>
  <c r="BI33" i="4"/>
  <c r="BI37" i="4"/>
  <c r="BI41" i="4"/>
  <c r="BI45" i="4"/>
  <c r="BI49" i="4"/>
  <c r="BI53" i="4"/>
  <c r="BI57" i="4"/>
  <c r="BI61" i="4"/>
  <c r="BI65" i="4"/>
  <c r="BI69" i="4"/>
  <c r="BI73" i="4"/>
  <c r="BI77" i="4"/>
  <c r="BI81" i="4"/>
  <c r="BI85" i="4"/>
  <c r="BI89" i="4"/>
  <c r="BI93" i="4"/>
  <c r="BI97" i="4"/>
  <c r="BI101" i="4"/>
  <c r="BI105" i="4"/>
  <c r="BI109" i="4"/>
  <c r="BI113" i="4"/>
  <c r="BI117" i="4"/>
  <c r="BI121" i="4"/>
  <c r="BI125" i="4"/>
  <c r="BI129" i="4"/>
  <c r="BI133" i="4"/>
  <c r="BI137" i="4"/>
  <c r="BI141" i="4"/>
  <c r="BI145" i="4"/>
  <c r="BI149" i="4"/>
  <c r="BI153" i="4"/>
  <c r="BI157" i="4"/>
  <c r="BI161" i="4"/>
  <c r="BI165" i="4"/>
  <c r="BI169" i="4"/>
  <c r="BI173" i="4"/>
  <c r="BI177" i="4"/>
  <c r="BI181" i="4"/>
  <c r="BI185" i="4"/>
  <c r="BI189" i="4"/>
  <c r="BI193" i="4"/>
  <c r="BI197" i="4"/>
  <c r="BI201" i="4"/>
  <c r="BI205" i="4"/>
  <c r="BI209" i="4"/>
  <c r="BI213" i="4"/>
  <c r="BI217" i="4"/>
  <c r="BI221" i="4"/>
  <c r="BI225" i="4"/>
  <c r="BI229" i="4"/>
  <c r="BI233" i="4"/>
  <c r="BI237" i="4"/>
  <c r="BI241" i="4"/>
  <c r="BI245" i="4"/>
  <c r="BI249" i="4"/>
  <c r="BI253" i="4"/>
  <c r="BJ255" i="4" s="1"/>
  <c r="BI18" i="4"/>
  <c r="BI24" i="4"/>
  <c r="BI32" i="4"/>
  <c r="BI40" i="4"/>
  <c r="BI48" i="4"/>
  <c r="BI54" i="4"/>
  <c r="BI62" i="4"/>
  <c r="BI70" i="4"/>
  <c r="BI78" i="4"/>
  <c r="BI84" i="4"/>
  <c r="BI92" i="4"/>
  <c r="BI100" i="4"/>
  <c r="BI108" i="4"/>
  <c r="BI116" i="4"/>
  <c r="BI124" i="4"/>
  <c r="BI130" i="4"/>
  <c r="BI138" i="4"/>
  <c r="BI146" i="4"/>
  <c r="BI154" i="4"/>
  <c r="BI162" i="4"/>
  <c r="BI168" i="4"/>
  <c r="BI176" i="4"/>
  <c r="BI184" i="4"/>
  <c r="BI192" i="4"/>
  <c r="BI200" i="4"/>
  <c r="BI206" i="4"/>
  <c r="BI214" i="4"/>
  <c r="BI222" i="4"/>
  <c r="BI228" i="4"/>
  <c r="BI236" i="4"/>
  <c r="BI244" i="4"/>
  <c r="BI250" i="4"/>
  <c r="BI26" i="4"/>
  <c r="BI34" i="4"/>
  <c r="BI42" i="4"/>
  <c r="BI50" i="4"/>
  <c r="BI60" i="4"/>
  <c r="BI68" i="4"/>
  <c r="BI76" i="4"/>
  <c r="BI86" i="4"/>
  <c r="BI94" i="4"/>
  <c r="BI102" i="4"/>
  <c r="BI110" i="4"/>
  <c r="BI118" i="4"/>
  <c r="BI128" i="4"/>
  <c r="BI136" i="4"/>
  <c r="BI144" i="4"/>
  <c r="BI152" i="4"/>
  <c r="BI160" i="4"/>
  <c r="BI170" i="4"/>
  <c r="BI178" i="4"/>
  <c r="BI186" i="4"/>
  <c r="BI194" i="4"/>
  <c r="BI202" i="4"/>
  <c r="BI212" i="4"/>
  <c r="BI220" i="4"/>
  <c r="BI230" i="4"/>
  <c r="BI238" i="4"/>
  <c r="BI246" i="4"/>
  <c r="BI14" i="4"/>
  <c r="C334" i="4"/>
  <c r="C331" i="4"/>
  <c r="C328" i="4"/>
  <c r="F16" i="7"/>
  <c r="F18" i="14"/>
  <c r="F17" i="14"/>
  <c r="F18" i="7"/>
  <c r="F17" i="7"/>
  <c r="CC19" i="4" l="1"/>
  <c r="BU19" i="4"/>
  <c r="BL255" i="4"/>
  <c r="BN255" i="4"/>
  <c r="BP255" i="4"/>
  <c r="BR255" i="4"/>
  <c r="BT255" i="4"/>
  <c r="BV255" i="4"/>
  <c r="BX255" i="4"/>
  <c r="BZ255" i="4"/>
  <c r="CB255" i="4"/>
  <c r="CD255" i="4"/>
  <c r="CF255" i="4"/>
  <c r="CH255" i="4"/>
  <c r="CJ255" i="4"/>
  <c r="CL255" i="4"/>
  <c r="CN255" i="4"/>
  <c r="CP255" i="4"/>
  <c r="CR255" i="4"/>
  <c r="CT255" i="4"/>
  <c r="CV255" i="4"/>
  <c r="CX255" i="4"/>
  <c r="DA255" i="4"/>
  <c r="DF255" i="4"/>
  <c r="DN255" i="4"/>
  <c r="BK255" i="4"/>
  <c r="BM255" i="4"/>
  <c r="BO255" i="4"/>
  <c r="BQ255" i="4"/>
  <c r="BS255" i="4"/>
  <c r="BU255" i="4"/>
  <c r="BW255" i="4"/>
  <c r="BY255" i="4"/>
  <c r="CA255" i="4"/>
  <c r="CC255" i="4"/>
  <c r="CE255" i="4"/>
  <c r="CG255" i="4"/>
  <c r="CI255" i="4"/>
  <c r="CK255" i="4"/>
  <c r="CM255" i="4"/>
  <c r="CO255" i="4"/>
  <c r="CQ255" i="4"/>
  <c r="CS255" i="4"/>
  <c r="CU255" i="4"/>
  <c r="CW255" i="4"/>
  <c r="CY255" i="4"/>
  <c r="DE255" i="4"/>
  <c r="DI255" i="4"/>
  <c r="BJ254" i="4"/>
  <c r="BL256" i="4"/>
  <c r="BN256" i="4"/>
  <c r="BP256" i="4"/>
  <c r="BR256" i="4"/>
  <c r="BT256" i="4"/>
  <c r="BV256" i="4"/>
  <c r="BX256" i="4"/>
  <c r="BZ256" i="4"/>
  <c r="CB256" i="4"/>
  <c r="CD256" i="4"/>
  <c r="CF256" i="4"/>
  <c r="CH256" i="4"/>
  <c r="CJ256" i="4"/>
  <c r="CL256" i="4"/>
  <c r="CN256" i="4"/>
  <c r="CP256" i="4"/>
  <c r="CR256" i="4"/>
  <c r="CT256" i="4"/>
  <c r="CV256" i="4"/>
  <c r="CX256" i="4"/>
  <c r="DA256" i="4"/>
  <c r="DF256" i="4"/>
  <c r="DN256" i="4"/>
  <c r="BK256" i="4"/>
  <c r="BM256" i="4"/>
  <c r="BO256" i="4"/>
  <c r="BQ256" i="4"/>
  <c r="BS256" i="4"/>
  <c r="BU256" i="4"/>
  <c r="BW256" i="4"/>
  <c r="BY256" i="4"/>
  <c r="CA256" i="4"/>
  <c r="CC256" i="4"/>
  <c r="CE256" i="4"/>
  <c r="CG256" i="4"/>
  <c r="CI256" i="4"/>
  <c r="CK256" i="4"/>
  <c r="CM256" i="4"/>
  <c r="CO256" i="4"/>
  <c r="CQ256" i="4"/>
  <c r="CS256" i="4"/>
  <c r="CU256" i="4"/>
  <c r="CW256" i="4"/>
  <c r="CY256" i="4"/>
  <c r="DE256" i="4"/>
  <c r="DI256" i="4"/>
  <c r="BK254" i="4"/>
  <c r="BM254" i="4"/>
  <c r="BO254" i="4"/>
  <c r="BQ254" i="4"/>
  <c r="BS254" i="4"/>
  <c r="BU254" i="4"/>
  <c r="BW254" i="4"/>
  <c r="BY254" i="4"/>
  <c r="CA254" i="4"/>
  <c r="CC254" i="4"/>
  <c r="CE254" i="4"/>
  <c r="CG254" i="4"/>
  <c r="CI254" i="4"/>
  <c r="CK254" i="4"/>
  <c r="CM254" i="4"/>
  <c r="CO254" i="4"/>
  <c r="CQ254" i="4"/>
  <c r="CS254" i="4"/>
  <c r="CU254" i="4"/>
  <c r="CW254" i="4"/>
  <c r="CY254" i="4"/>
  <c r="DE254" i="4"/>
  <c r="DI254" i="4"/>
  <c r="BJ256" i="4"/>
  <c r="BL254" i="4"/>
  <c r="BN254" i="4"/>
  <c r="BP254" i="4"/>
  <c r="BR254" i="4"/>
  <c r="BT254" i="4"/>
  <c r="BV254" i="4"/>
  <c r="BX254" i="4"/>
  <c r="BZ254" i="4"/>
  <c r="CB254" i="4"/>
  <c r="CD254" i="4"/>
  <c r="CF254" i="4"/>
  <c r="CH254" i="4"/>
  <c r="CJ254" i="4"/>
  <c r="CL254" i="4"/>
  <c r="CN254" i="4"/>
  <c r="CP254" i="4"/>
  <c r="CR254" i="4"/>
  <c r="CT254" i="4"/>
  <c r="CV254" i="4"/>
  <c r="CX254" i="4"/>
  <c r="DA254" i="4"/>
  <c r="DF254" i="4"/>
  <c r="DN254" i="4"/>
  <c r="BK14" i="4"/>
  <c r="BM14" i="4"/>
  <c r="BO14" i="4"/>
  <c r="BQ14" i="4"/>
  <c r="BS14" i="4"/>
  <c r="BU14" i="4"/>
  <c r="BW14" i="4"/>
  <c r="BY14" i="4"/>
  <c r="CA14" i="4"/>
  <c r="CC14" i="4"/>
  <c r="CE14" i="4"/>
  <c r="CG14" i="4"/>
  <c r="CI14" i="4"/>
  <c r="CK14" i="4"/>
  <c r="CM14" i="4"/>
  <c r="CO14" i="4"/>
  <c r="CQ14" i="4"/>
  <c r="CS14" i="4"/>
  <c r="CU14" i="4"/>
  <c r="CW14" i="4"/>
  <c r="CY14" i="4"/>
  <c r="DE14" i="4"/>
  <c r="DI14" i="4"/>
  <c r="BL14" i="4"/>
  <c r="BN14" i="4"/>
  <c r="BP14" i="4"/>
  <c r="BR14" i="4"/>
  <c r="BT14" i="4"/>
  <c r="BV14" i="4"/>
  <c r="BX14" i="4"/>
  <c r="BZ14" i="4"/>
  <c r="CB14" i="4"/>
  <c r="CD14" i="4"/>
  <c r="CF14" i="4"/>
  <c r="CH14" i="4"/>
  <c r="CJ14" i="4"/>
  <c r="CL14" i="4"/>
  <c r="CN14" i="4"/>
  <c r="CP14" i="4"/>
  <c r="CR14" i="4"/>
  <c r="CT14" i="4"/>
  <c r="CV14" i="4"/>
  <c r="CX14" i="4"/>
  <c r="DA14" i="4"/>
  <c r="DF14" i="4"/>
  <c r="DN14" i="4"/>
  <c r="BJ16" i="4"/>
  <c r="BK238" i="4"/>
  <c r="BM238" i="4"/>
  <c r="BO238" i="4"/>
  <c r="BQ238" i="4"/>
  <c r="BS238" i="4"/>
  <c r="BU238" i="4"/>
  <c r="BW238" i="4"/>
  <c r="BY238" i="4"/>
  <c r="CA238" i="4"/>
  <c r="CC238" i="4"/>
  <c r="CE238" i="4"/>
  <c r="CG238" i="4"/>
  <c r="CI238" i="4"/>
  <c r="CK238" i="4"/>
  <c r="CM238" i="4"/>
  <c r="CO238" i="4"/>
  <c r="CQ238" i="4"/>
  <c r="CS238" i="4"/>
  <c r="CU238" i="4"/>
  <c r="CW238" i="4"/>
  <c r="CY238" i="4"/>
  <c r="DE238" i="4"/>
  <c r="DI238" i="4"/>
  <c r="BL238" i="4"/>
  <c r="BN238" i="4"/>
  <c r="BP238" i="4"/>
  <c r="BR238" i="4"/>
  <c r="BT238" i="4"/>
  <c r="BV238" i="4"/>
  <c r="BX238" i="4"/>
  <c r="BZ238" i="4"/>
  <c r="CB238" i="4"/>
  <c r="CD238" i="4"/>
  <c r="CF238" i="4"/>
  <c r="CH238" i="4"/>
  <c r="CJ238" i="4"/>
  <c r="CL238" i="4"/>
  <c r="CN238" i="4"/>
  <c r="CP238" i="4"/>
  <c r="CR238" i="4"/>
  <c r="CT238" i="4"/>
  <c r="CV238" i="4"/>
  <c r="CX238" i="4"/>
  <c r="DA238" i="4"/>
  <c r="DF238" i="4"/>
  <c r="DN238" i="4"/>
  <c r="BJ240" i="4"/>
  <c r="BK220" i="4"/>
  <c r="BM220" i="4"/>
  <c r="BO220" i="4"/>
  <c r="BQ220" i="4"/>
  <c r="BS220" i="4"/>
  <c r="BU220" i="4"/>
  <c r="BW220" i="4"/>
  <c r="BY220" i="4"/>
  <c r="CA220" i="4"/>
  <c r="CC220" i="4"/>
  <c r="CE220" i="4"/>
  <c r="CG220" i="4"/>
  <c r="CI220" i="4"/>
  <c r="CK220" i="4"/>
  <c r="CM220" i="4"/>
  <c r="CO220" i="4"/>
  <c r="CQ220" i="4"/>
  <c r="CS220" i="4"/>
  <c r="CU220" i="4"/>
  <c r="CW220" i="4"/>
  <c r="CY220" i="4"/>
  <c r="DE220" i="4"/>
  <c r="DI220" i="4"/>
  <c r="BL220" i="4"/>
  <c r="BN220" i="4"/>
  <c r="BP220" i="4"/>
  <c r="BR220" i="4"/>
  <c r="BT220" i="4"/>
  <c r="BV220" i="4"/>
  <c r="BX220" i="4"/>
  <c r="BZ220" i="4"/>
  <c r="CB220" i="4"/>
  <c r="CD220" i="4"/>
  <c r="CF220" i="4"/>
  <c r="CH220" i="4"/>
  <c r="CJ220" i="4"/>
  <c r="CL220" i="4"/>
  <c r="CN220" i="4"/>
  <c r="CP220" i="4"/>
  <c r="CR220" i="4"/>
  <c r="CT220" i="4"/>
  <c r="CV220" i="4"/>
  <c r="CX220" i="4"/>
  <c r="DA220" i="4"/>
  <c r="DF220" i="4"/>
  <c r="DN220" i="4"/>
  <c r="BJ222" i="4"/>
  <c r="BK202" i="4"/>
  <c r="BM202" i="4"/>
  <c r="BO202" i="4"/>
  <c r="BQ202" i="4"/>
  <c r="BS202" i="4"/>
  <c r="BU202" i="4"/>
  <c r="BW202" i="4"/>
  <c r="BY202" i="4"/>
  <c r="CA202" i="4"/>
  <c r="CC202" i="4"/>
  <c r="CE202" i="4"/>
  <c r="CG202" i="4"/>
  <c r="CI202" i="4"/>
  <c r="CK202" i="4"/>
  <c r="CM202" i="4"/>
  <c r="CO202" i="4"/>
  <c r="CQ202" i="4"/>
  <c r="CS202" i="4"/>
  <c r="CU202" i="4"/>
  <c r="CW202" i="4"/>
  <c r="CY202" i="4"/>
  <c r="DE202" i="4"/>
  <c r="DI202" i="4"/>
  <c r="BL202" i="4"/>
  <c r="BN202" i="4"/>
  <c r="BP202" i="4"/>
  <c r="BR202" i="4"/>
  <c r="BT202" i="4"/>
  <c r="BV202" i="4"/>
  <c r="BX202" i="4"/>
  <c r="BZ202" i="4"/>
  <c r="CB202" i="4"/>
  <c r="CD202" i="4"/>
  <c r="CF202" i="4"/>
  <c r="CH202" i="4"/>
  <c r="CJ202" i="4"/>
  <c r="CL202" i="4"/>
  <c r="CN202" i="4"/>
  <c r="CP202" i="4"/>
  <c r="CR202" i="4"/>
  <c r="CT202" i="4"/>
  <c r="CV202" i="4"/>
  <c r="CX202" i="4"/>
  <c r="DA202" i="4"/>
  <c r="DF202" i="4"/>
  <c r="DN202" i="4"/>
  <c r="BJ204" i="4"/>
  <c r="BK186" i="4"/>
  <c r="BM186" i="4"/>
  <c r="BO186" i="4"/>
  <c r="BQ186" i="4"/>
  <c r="BS186" i="4"/>
  <c r="BU186" i="4"/>
  <c r="BW186" i="4"/>
  <c r="BY186" i="4"/>
  <c r="CA186" i="4"/>
  <c r="CC186" i="4"/>
  <c r="CE186" i="4"/>
  <c r="CG186" i="4"/>
  <c r="CI186" i="4"/>
  <c r="CK186" i="4"/>
  <c r="CM186" i="4"/>
  <c r="CO186" i="4"/>
  <c r="CQ186" i="4"/>
  <c r="CS186" i="4"/>
  <c r="CU186" i="4"/>
  <c r="CW186" i="4"/>
  <c r="CY186" i="4"/>
  <c r="DE186" i="4"/>
  <c r="DI186" i="4"/>
  <c r="BL186" i="4"/>
  <c r="BN186" i="4"/>
  <c r="BP186" i="4"/>
  <c r="BR186" i="4"/>
  <c r="BT186" i="4"/>
  <c r="BV186" i="4"/>
  <c r="BX186" i="4"/>
  <c r="BZ186" i="4"/>
  <c r="CB186" i="4"/>
  <c r="CD186" i="4"/>
  <c r="CF186" i="4"/>
  <c r="CH186" i="4"/>
  <c r="CJ186" i="4"/>
  <c r="CL186" i="4"/>
  <c r="CN186" i="4"/>
  <c r="CP186" i="4"/>
  <c r="CR186" i="4"/>
  <c r="CT186" i="4"/>
  <c r="CV186" i="4"/>
  <c r="CX186" i="4"/>
  <c r="DA186" i="4"/>
  <c r="DF186" i="4"/>
  <c r="DN186" i="4"/>
  <c r="BJ188" i="4"/>
  <c r="BK170" i="4"/>
  <c r="BM170" i="4"/>
  <c r="BO170" i="4"/>
  <c r="BQ170" i="4"/>
  <c r="BS170" i="4"/>
  <c r="BU170" i="4"/>
  <c r="BW170" i="4"/>
  <c r="BY170" i="4"/>
  <c r="CA170" i="4"/>
  <c r="CC170" i="4"/>
  <c r="CE170" i="4"/>
  <c r="CG170" i="4"/>
  <c r="CI170" i="4"/>
  <c r="CK170" i="4"/>
  <c r="CM170" i="4"/>
  <c r="CO170" i="4"/>
  <c r="CQ170" i="4"/>
  <c r="CS170" i="4"/>
  <c r="CU170" i="4"/>
  <c r="CW170" i="4"/>
  <c r="CY170" i="4"/>
  <c r="DE170" i="4"/>
  <c r="DI170" i="4"/>
  <c r="BL170" i="4"/>
  <c r="BN170" i="4"/>
  <c r="BP170" i="4"/>
  <c r="BR170" i="4"/>
  <c r="BT170" i="4"/>
  <c r="BV170" i="4"/>
  <c r="BX170" i="4"/>
  <c r="BZ170" i="4"/>
  <c r="CB170" i="4"/>
  <c r="CD170" i="4"/>
  <c r="CF170" i="4"/>
  <c r="CH170" i="4"/>
  <c r="CJ170" i="4"/>
  <c r="CL170" i="4"/>
  <c r="CN170" i="4"/>
  <c r="CP170" i="4"/>
  <c r="CR170" i="4"/>
  <c r="CT170" i="4"/>
  <c r="CV170" i="4"/>
  <c r="CX170" i="4"/>
  <c r="DA170" i="4"/>
  <c r="DF170" i="4"/>
  <c r="DN170" i="4"/>
  <c r="BJ172" i="4"/>
  <c r="BK152" i="4"/>
  <c r="BM152" i="4"/>
  <c r="BO152" i="4"/>
  <c r="BQ152" i="4"/>
  <c r="BS152" i="4"/>
  <c r="BU152" i="4"/>
  <c r="BW152" i="4"/>
  <c r="BY152" i="4"/>
  <c r="CA152" i="4"/>
  <c r="CC152" i="4"/>
  <c r="CE152" i="4"/>
  <c r="CG152" i="4"/>
  <c r="CI152" i="4"/>
  <c r="CK152" i="4"/>
  <c r="CM152" i="4"/>
  <c r="CO152" i="4"/>
  <c r="CQ152" i="4"/>
  <c r="CS152" i="4"/>
  <c r="CU152" i="4"/>
  <c r="CW152" i="4"/>
  <c r="CY152" i="4"/>
  <c r="DE152" i="4"/>
  <c r="DI152" i="4"/>
  <c r="BL152" i="4"/>
  <c r="BN152" i="4"/>
  <c r="BP152" i="4"/>
  <c r="BR152" i="4"/>
  <c r="BT152" i="4"/>
  <c r="BV152" i="4"/>
  <c r="BX152" i="4"/>
  <c r="BZ152" i="4"/>
  <c r="CB152" i="4"/>
  <c r="CD152" i="4"/>
  <c r="CF152" i="4"/>
  <c r="CH152" i="4"/>
  <c r="CJ152" i="4"/>
  <c r="CL152" i="4"/>
  <c r="CN152" i="4"/>
  <c r="CP152" i="4"/>
  <c r="CR152" i="4"/>
  <c r="CT152" i="4"/>
  <c r="CV152" i="4"/>
  <c r="CX152" i="4"/>
  <c r="DA152" i="4"/>
  <c r="DF152" i="4"/>
  <c r="DN152" i="4"/>
  <c r="BJ154" i="4"/>
  <c r="BK136" i="4"/>
  <c r="BM136" i="4"/>
  <c r="BO136" i="4"/>
  <c r="BQ136" i="4"/>
  <c r="BS136" i="4"/>
  <c r="BU136" i="4"/>
  <c r="BW136" i="4"/>
  <c r="BY136" i="4"/>
  <c r="CA136" i="4"/>
  <c r="CC136" i="4"/>
  <c r="CE136" i="4"/>
  <c r="CG136" i="4"/>
  <c r="CI136" i="4"/>
  <c r="CK136" i="4"/>
  <c r="CM136" i="4"/>
  <c r="CO136" i="4"/>
  <c r="CQ136" i="4"/>
  <c r="CS136" i="4"/>
  <c r="CU136" i="4"/>
  <c r="CW136" i="4"/>
  <c r="CY136" i="4"/>
  <c r="DE136" i="4"/>
  <c r="DI136" i="4"/>
  <c r="BL136" i="4"/>
  <c r="BN136" i="4"/>
  <c r="BP136" i="4"/>
  <c r="BR136" i="4"/>
  <c r="BT136" i="4"/>
  <c r="BV136" i="4"/>
  <c r="BX136" i="4"/>
  <c r="BZ136" i="4"/>
  <c r="CB136" i="4"/>
  <c r="CD136" i="4"/>
  <c r="CF136" i="4"/>
  <c r="CH136" i="4"/>
  <c r="CJ136" i="4"/>
  <c r="CL136" i="4"/>
  <c r="CN136" i="4"/>
  <c r="CP136" i="4"/>
  <c r="CR136" i="4"/>
  <c r="CT136" i="4"/>
  <c r="CV136" i="4"/>
  <c r="CX136" i="4"/>
  <c r="DA136" i="4"/>
  <c r="DF136" i="4"/>
  <c r="DN136" i="4"/>
  <c r="BJ138" i="4"/>
  <c r="BL118" i="4"/>
  <c r="BN118" i="4"/>
  <c r="BP118" i="4"/>
  <c r="BR118" i="4"/>
  <c r="BT118" i="4"/>
  <c r="BV118" i="4"/>
  <c r="BX118" i="4"/>
  <c r="BZ118" i="4"/>
  <c r="CB118" i="4"/>
  <c r="CD118" i="4"/>
  <c r="CF118" i="4"/>
  <c r="CH118" i="4"/>
  <c r="CJ118" i="4"/>
  <c r="CL118" i="4"/>
  <c r="CN118" i="4"/>
  <c r="CP118" i="4"/>
  <c r="CR118" i="4"/>
  <c r="CT118" i="4"/>
  <c r="CV118" i="4"/>
  <c r="CX118" i="4"/>
  <c r="DA118" i="4"/>
  <c r="DF118" i="4"/>
  <c r="DN118" i="4"/>
  <c r="BK118" i="4"/>
  <c r="BM118" i="4"/>
  <c r="BO118" i="4"/>
  <c r="BQ118" i="4"/>
  <c r="BS118" i="4"/>
  <c r="BU118" i="4"/>
  <c r="BW118" i="4"/>
  <c r="BY118" i="4"/>
  <c r="CA118" i="4"/>
  <c r="CC118" i="4"/>
  <c r="CE118" i="4"/>
  <c r="CG118" i="4"/>
  <c r="CI118" i="4"/>
  <c r="CK118" i="4"/>
  <c r="CM118" i="4"/>
  <c r="CO118" i="4"/>
  <c r="CQ118" i="4"/>
  <c r="CS118" i="4"/>
  <c r="CU118" i="4"/>
  <c r="CW118" i="4"/>
  <c r="CY118" i="4"/>
  <c r="DE118" i="4"/>
  <c r="DI118" i="4"/>
  <c r="BJ120" i="4"/>
  <c r="BL102" i="4"/>
  <c r="BN102" i="4"/>
  <c r="BP102" i="4"/>
  <c r="BR102" i="4"/>
  <c r="BT102" i="4"/>
  <c r="BV102" i="4"/>
  <c r="BX102" i="4"/>
  <c r="BZ102" i="4"/>
  <c r="CB102" i="4"/>
  <c r="CD102" i="4"/>
  <c r="CF102" i="4"/>
  <c r="CH102" i="4"/>
  <c r="CJ102" i="4"/>
  <c r="CL102" i="4"/>
  <c r="CN102" i="4"/>
  <c r="CP102" i="4"/>
  <c r="CR102" i="4"/>
  <c r="CT102" i="4"/>
  <c r="CV102" i="4"/>
  <c r="CX102" i="4"/>
  <c r="DA102" i="4"/>
  <c r="DF102" i="4"/>
  <c r="DN102" i="4"/>
  <c r="BK102" i="4"/>
  <c r="BM102" i="4"/>
  <c r="BO102" i="4"/>
  <c r="BQ102" i="4"/>
  <c r="BS102" i="4"/>
  <c r="BU102" i="4"/>
  <c r="BW102" i="4"/>
  <c r="BY102" i="4"/>
  <c r="CA102" i="4"/>
  <c r="CC102" i="4"/>
  <c r="CE102" i="4"/>
  <c r="CG102" i="4"/>
  <c r="CI102" i="4"/>
  <c r="CK102" i="4"/>
  <c r="CM102" i="4"/>
  <c r="CO102" i="4"/>
  <c r="CQ102" i="4"/>
  <c r="CS102" i="4"/>
  <c r="CU102" i="4"/>
  <c r="CW102" i="4"/>
  <c r="CY102" i="4"/>
  <c r="DE102" i="4"/>
  <c r="DI102" i="4"/>
  <c r="BJ104" i="4"/>
  <c r="BL86" i="4"/>
  <c r="BN86" i="4"/>
  <c r="BP86" i="4"/>
  <c r="BR86" i="4"/>
  <c r="BT86" i="4"/>
  <c r="BV86" i="4"/>
  <c r="BX86" i="4"/>
  <c r="BZ86" i="4"/>
  <c r="CB86" i="4"/>
  <c r="CD86" i="4"/>
  <c r="CF86" i="4"/>
  <c r="CH86" i="4"/>
  <c r="CJ86" i="4"/>
  <c r="CL86" i="4"/>
  <c r="CN86" i="4"/>
  <c r="CP86" i="4"/>
  <c r="CR86" i="4"/>
  <c r="CT86" i="4"/>
  <c r="CV86" i="4"/>
  <c r="CX86" i="4"/>
  <c r="DA86" i="4"/>
  <c r="DF86" i="4"/>
  <c r="DN86" i="4"/>
  <c r="BK86" i="4"/>
  <c r="BM86" i="4"/>
  <c r="BO86" i="4"/>
  <c r="BQ86" i="4"/>
  <c r="BS86" i="4"/>
  <c r="BU86" i="4"/>
  <c r="BW86" i="4"/>
  <c r="BY86" i="4"/>
  <c r="CA86" i="4"/>
  <c r="CC86" i="4"/>
  <c r="CE86" i="4"/>
  <c r="CG86" i="4"/>
  <c r="CI86" i="4"/>
  <c r="CK86" i="4"/>
  <c r="CM86" i="4"/>
  <c r="CO86" i="4"/>
  <c r="CQ86" i="4"/>
  <c r="CS86" i="4"/>
  <c r="CU86" i="4"/>
  <c r="CW86" i="4"/>
  <c r="CY86" i="4"/>
  <c r="DE86" i="4"/>
  <c r="DI86" i="4"/>
  <c r="BJ88" i="4"/>
  <c r="BL68" i="4"/>
  <c r="BN68" i="4"/>
  <c r="BP68" i="4"/>
  <c r="BR68" i="4"/>
  <c r="BT68" i="4"/>
  <c r="BV68" i="4"/>
  <c r="BX68" i="4"/>
  <c r="BZ68" i="4"/>
  <c r="CB68" i="4"/>
  <c r="CD68" i="4"/>
  <c r="CF68" i="4"/>
  <c r="CH68" i="4"/>
  <c r="CJ68" i="4"/>
  <c r="CL68" i="4"/>
  <c r="CN68" i="4"/>
  <c r="CP68" i="4"/>
  <c r="CR68" i="4"/>
  <c r="CT68" i="4"/>
  <c r="CV68" i="4"/>
  <c r="CX68" i="4"/>
  <c r="DA68" i="4"/>
  <c r="DF68" i="4"/>
  <c r="DN68" i="4"/>
  <c r="BK68" i="4"/>
  <c r="BM68" i="4"/>
  <c r="BO68" i="4"/>
  <c r="BQ68" i="4"/>
  <c r="BS68" i="4"/>
  <c r="BU68" i="4"/>
  <c r="BW68" i="4"/>
  <c r="BY68" i="4"/>
  <c r="CA68" i="4"/>
  <c r="CC68" i="4"/>
  <c r="CE68" i="4"/>
  <c r="CG68" i="4"/>
  <c r="CI68" i="4"/>
  <c r="CK68" i="4"/>
  <c r="CM68" i="4"/>
  <c r="CO68" i="4"/>
  <c r="CQ68" i="4"/>
  <c r="CS68" i="4"/>
  <c r="CU68" i="4"/>
  <c r="CW68" i="4"/>
  <c r="CY68" i="4"/>
  <c r="DE68" i="4"/>
  <c r="DI68" i="4"/>
  <c r="BJ70" i="4"/>
  <c r="BK50" i="4"/>
  <c r="BM50" i="4"/>
  <c r="BO50" i="4"/>
  <c r="BQ50" i="4"/>
  <c r="BS50" i="4"/>
  <c r="BU50" i="4"/>
  <c r="BW50" i="4"/>
  <c r="BY50" i="4"/>
  <c r="CA50" i="4"/>
  <c r="BL50" i="4"/>
  <c r="BN50" i="4"/>
  <c r="BP50" i="4"/>
  <c r="BR50" i="4"/>
  <c r="BT50" i="4"/>
  <c r="BV50" i="4"/>
  <c r="BX50" i="4"/>
  <c r="BZ50" i="4"/>
  <c r="CB50" i="4"/>
  <c r="CD50" i="4"/>
  <c r="CF50" i="4"/>
  <c r="CH50" i="4"/>
  <c r="CJ50" i="4"/>
  <c r="CL50" i="4"/>
  <c r="CN50" i="4"/>
  <c r="CP50" i="4"/>
  <c r="CR50" i="4"/>
  <c r="CC50" i="4"/>
  <c r="CG50" i="4"/>
  <c r="CK50" i="4"/>
  <c r="CO50" i="4"/>
  <c r="CS50" i="4"/>
  <c r="CU50" i="4"/>
  <c r="CW50" i="4"/>
  <c r="CY50" i="4"/>
  <c r="DE50" i="4"/>
  <c r="DI50" i="4"/>
  <c r="CE50" i="4"/>
  <c r="CI50" i="4"/>
  <c r="CM50" i="4"/>
  <c r="CQ50" i="4"/>
  <c r="CT50" i="4"/>
  <c r="CV50" i="4"/>
  <c r="CX50" i="4"/>
  <c r="DA50" i="4"/>
  <c r="DF50" i="4"/>
  <c r="DN50" i="4"/>
  <c r="BJ52" i="4"/>
  <c r="BK34" i="4"/>
  <c r="BM34" i="4"/>
  <c r="BO34" i="4"/>
  <c r="BQ34" i="4"/>
  <c r="BS34" i="4"/>
  <c r="BU34" i="4"/>
  <c r="BW34" i="4"/>
  <c r="BY34" i="4"/>
  <c r="CA34" i="4"/>
  <c r="CC34" i="4"/>
  <c r="CE34" i="4"/>
  <c r="CG34" i="4"/>
  <c r="CI34" i="4"/>
  <c r="CK34" i="4"/>
  <c r="CM34" i="4"/>
  <c r="CO34" i="4"/>
  <c r="CQ34" i="4"/>
  <c r="CS34" i="4"/>
  <c r="CU34" i="4"/>
  <c r="CW34" i="4"/>
  <c r="CY34" i="4"/>
  <c r="DE34" i="4"/>
  <c r="DI34" i="4"/>
  <c r="BL34" i="4"/>
  <c r="BN34" i="4"/>
  <c r="BP34" i="4"/>
  <c r="BR34" i="4"/>
  <c r="BT34" i="4"/>
  <c r="BV34" i="4"/>
  <c r="BX34" i="4"/>
  <c r="BZ34" i="4"/>
  <c r="CB34" i="4"/>
  <c r="CD34" i="4"/>
  <c r="CF34" i="4"/>
  <c r="CH34" i="4"/>
  <c r="CJ34" i="4"/>
  <c r="CL34" i="4"/>
  <c r="CN34" i="4"/>
  <c r="CP34" i="4"/>
  <c r="CR34" i="4"/>
  <c r="CT34" i="4"/>
  <c r="CV34" i="4"/>
  <c r="CX34" i="4"/>
  <c r="DA34" i="4"/>
  <c r="DF34" i="4"/>
  <c r="DN34" i="4"/>
  <c r="BJ36" i="4"/>
  <c r="BL250" i="4"/>
  <c r="BN250" i="4"/>
  <c r="BP250" i="4"/>
  <c r="BR250" i="4"/>
  <c r="BT250" i="4"/>
  <c r="BV250" i="4"/>
  <c r="BX250" i="4"/>
  <c r="BZ250" i="4"/>
  <c r="CB250" i="4"/>
  <c r="CD250" i="4"/>
  <c r="CF250" i="4"/>
  <c r="CH250" i="4"/>
  <c r="CJ250" i="4"/>
  <c r="CL250" i="4"/>
  <c r="CN250" i="4"/>
  <c r="CP250" i="4"/>
  <c r="CR250" i="4"/>
  <c r="CT250" i="4"/>
  <c r="CV250" i="4"/>
  <c r="CX250" i="4"/>
  <c r="DA250" i="4"/>
  <c r="DF250" i="4"/>
  <c r="DN250" i="4"/>
  <c r="BK250" i="4"/>
  <c r="BM250" i="4"/>
  <c r="BO250" i="4"/>
  <c r="BQ250" i="4"/>
  <c r="BS250" i="4"/>
  <c r="BU250" i="4"/>
  <c r="BW250" i="4"/>
  <c r="BY250" i="4"/>
  <c r="CA250" i="4"/>
  <c r="CC250" i="4"/>
  <c r="CE250" i="4"/>
  <c r="CG250" i="4"/>
  <c r="CI250" i="4"/>
  <c r="CK250" i="4"/>
  <c r="CM250" i="4"/>
  <c r="CO250" i="4"/>
  <c r="CQ250" i="4"/>
  <c r="CS250" i="4"/>
  <c r="CU250" i="4"/>
  <c r="CW250" i="4"/>
  <c r="CY250" i="4"/>
  <c r="DE250" i="4"/>
  <c r="DI250" i="4"/>
  <c r="BJ252" i="4"/>
  <c r="BK236" i="4"/>
  <c r="BM236" i="4"/>
  <c r="BO236" i="4"/>
  <c r="BQ236" i="4"/>
  <c r="BS236" i="4"/>
  <c r="BU236" i="4"/>
  <c r="BW236" i="4"/>
  <c r="BY236" i="4"/>
  <c r="CA236" i="4"/>
  <c r="CC236" i="4"/>
  <c r="CE236" i="4"/>
  <c r="CG236" i="4"/>
  <c r="CI236" i="4"/>
  <c r="CK236" i="4"/>
  <c r="CM236" i="4"/>
  <c r="CO236" i="4"/>
  <c r="CQ236" i="4"/>
  <c r="CS236" i="4"/>
  <c r="CU236" i="4"/>
  <c r="CW236" i="4"/>
  <c r="CY236" i="4"/>
  <c r="DE236" i="4"/>
  <c r="DI236" i="4"/>
  <c r="BL236" i="4"/>
  <c r="BN236" i="4"/>
  <c r="BP236" i="4"/>
  <c r="BR236" i="4"/>
  <c r="BT236" i="4"/>
  <c r="BV236" i="4"/>
  <c r="BX236" i="4"/>
  <c r="BZ236" i="4"/>
  <c r="CB236" i="4"/>
  <c r="CD236" i="4"/>
  <c r="CF236" i="4"/>
  <c r="CH236" i="4"/>
  <c r="CJ236" i="4"/>
  <c r="CL236" i="4"/>
  <c r="CN236" i="4"/>
  <c r="CP236" i="4"/>
  <c r="CR236" i="4"/>
  <c r="CT236" i="4"/>
  <c r="CV236" i="4"/>
  <c r="CX236" i="4"/>
  <c r="DA236" i="4"/>
  <c r="DF236" i="4"/>
  <c r="DN236" i="4"/>
  <c r="BJ238" i="4"/>
  <c r="BK222" i="4"/>
  <c r="BM222" i="4"/>
  <c r="BO222" i="4"/>
  <c r="BQ222" i="4"/>
  <c r="BS222" i="4"/>
  <c r="BU222" i="4"/>
  <c r="BW222" i="4"/>
  <c r="BY222" i="4"/>
  <c r="CA222" i="4"/>
  <c r="CC222" i="4"/>
  <c r="CE222" i="4"/>
  <c r="CG222" i="4"/>
  <c r="CI222" i="4"/>
  <c r="CK222" i="4"/>
  <c r="CM222" i="4"/>
  <c r="CO222" i="4"/>
  <c r="CQ222" i="4"/>
  <c r="CS222" i="4"/>
  <c r="CU222" i="4"/>
  <c r="CW222" i="4"/>
  <c r="CY222" i="4"/>
  <c r="DE222" i="4"/>
  <c r="DI222" i="4"/>
  <c r="BL222" i="4"/>
  <c r="BN222" i="4"/>
  <c r="BP222" i="4"/>
  <c r="BR222" i="4"/>
  <c r="BT222" i="4"/>
  <c r="BV222" i="4"/>
  <c r="BX222" i="4"/>
  <c r="BZ222" i="4"/>
  <c r="CB222" i="4"/>
  <c r="CD222" i="4"/>
  <c r="CF222" i="4"/>
  <c r="CH222" i="4"/>
  <c r="CJ222" i="4"/>
  <c r="CL222" i="4"/>
  <c r="CN222" i="4"/>
  <c r="CP222" i="4"/>
  <c r="CR222" i="4"/>
  <c r="CT222" i="4"/>
  <c r="CV222" i="4"/>
  <c r="CX222" i="4"/>
  <c r="DA222" i="4"/>
  <c r="DF222" i="4"/>
  <c r="DN222" i="4"/>
  <c r="BJ224" i="4"/>
  <c r="BK206" i="4"/>
  <c r="BM206" i="4"/>
  <c r="BO206" i="4"/>
  <c r="BQ206" i="4"/>
  <c r="BS206" i="4"/>
  <c r="BU206" i="4"/>
  <c r="BW206" i="4"/>
  <c r="BY206" i="4"/>
  <c r="CA206" i="4"/>
  <c r="CC206" i="4"/>
  <c r="CE206" i="4"/>
  <c r="CG206" i="4"/>
  <c r="CI206" i="4"/>
  <c r="CK206" i="4"/>
  <c r="CM206" i="4"/>
  <c r="CO206" i="4"/>
  <c r="CQ206" i="4"/>
  <c r="CS206" i="4"/>
  <c r="CU206" i="4"/>
  <c r="CW206" i="4"/>
  <c r="CY206" i="4"/>
  <c r="DE206" i="4"/>
  <c r="DI206" i="4"/>
  <c r="BL206" i="4"/>
  <c r="BN206" i="4"/>
  <c r="BP206" i="4"/>
  <c r="BR206" i="4"/>
  <c r="BT206" i="4"/>
  <c r="BV206" i="4"/>
  <c r="BX206" i="4"/>
  <c r="BZ206" i="4"/>
  <c r="CB206" i="4"/>
  <c r="CD206" i="4"/>
  <c r="CF206" i="4"/>
  <c r="CH206" i="4"/>
  <c r="CJ206" i="4"/>
  <c r="CL206" i="4"/>
  <c r="CN206" i="4"/>
  <c r="CP206" i="4"/>
  <c r="CR206" i="4"/>
  <c r="CT206" i="4"/>
  <c r="CV206" i="4"/>
  <c r="CX206" i="4"/>
  <c r="DA206" i="4"/>
  <c r="DF206" i="4"/>
  <c r="DN206" i="4"/>
  <c r="BJ208" i="4"/>
  <c r="BK192" i="4"/>
  <c r="BM192" i="4"/>
  <c r="BO192" i="4"/>
  <c r="BQ192" i="4"/>
  <c r="BS192" i="4"/>
  <c r="BU192" i="4"/>
  <c r="BW192" i="4"/>
  <c r="BY192" i="4"/>
  <c r="CA192" i="4"/>
  <c r="CC192" i="4"/>
  <c r="CE192" i="4"/>
  <c r="CG192" i="4"/>
  <c r="CI192" i="4"/>
  <c r="CK192" i="4"/>
  <c r="CM192" i="4"/>
  <c r="CO192" i="4"/>
  <c r="CQ192" i="4"/>
  <c r="CS192" i="4"/>
  <c r="CU192" i="4"/>
  <c r="CW192" i="4"/>
  <c r="CY192" i="4"/>
  <c r="DE192" i="4"/>
  <c r="DI192" i="4"/>
  <c r="BL192" i="4"/>
  <c r="BN192" i="4"/>
  <c r="BP192" i="4"/>
  <c r="BR192" i="4"/>
  <c r="BT192" i="4"/>
  <c r="BV192" i="4"/>
  <c r="BX192" i="4"/>
  <c r="BZ192" i="4"/>
  <c r="CB192" i="4"/>
  <c r="CD192" i="4"/>
  <c r="CF192" i="4"/>
  <c r="CH192" i="4"/>
  <c r="CJ192" i="4"/>
  <c r="CL192" i="4"/>
  <c r="CN192" i="4"/>
  <c r="CP192" i="4"/>
  <c r="CR192" i="4"/>
  <c r="CT192" i="4"/>
  <c r="CV192" i="4"/>
  <c r="CX192" i="4"/>
  <c r="DA192" i="4"/>
  <c r="DF192" i="4"/>
  <c r="DN192" i="4"/>
  <c r="BJ194" i="4"/>
  <c r="BK176" i="4"/>
  <c r="BM176" i="4"/>
  <c r="BO176" i="4"/>
  <c r="BQ176" i="4"/>
  <c r="BS176" i="4"/>
  <c r="BU176" i="4"/>
  <c r="BW176" i="4"/>
  <c r="BY176" i="4"/>
  <c r="CA176" i="4"/>
  <c r="CC176" i="4"/>
  <c r="CE176" i="4"/>
  <c r="CG176" i="4"/>
  <c r="CI176" i="4"/>
  <c r="CK176" i="4"/>
  <c r="CM176" i="4"/>
  <c r="CO176" i="4"/>
  <c r="CQ176" i="4"/>
  <c r="CS176" i="4"/>
  <c r="CU176" i="4"/>
  <c r="CW176" i="4"/>
  <c r="CY176" i="4"/>
  <c r="DE176" i="4"/>
  <c r="DI176" i="4"/>
  <c r="BL176" i="4"/>
  <c r="BN176" i="4"/>
  <c r="BP176" i="4"/>
  <c r="BR176" i="4"/>
  <c r="BT176" i="4"/>
  <c r="BV176" i="4"/>
  <c r="BX176" i="4"/>
  <c r="BZ176" i="4"/>
  <c r="CB176" i="4"/>
  <c r="CD176" i="4"/>
  <c r="CF176" i="4"/>
  <c r="CH176" i="4"/>
  <c r="CJ176" i="4"/>
  <c r="CL176" i="4"/>
  <c r="CN176" i="4"/>
  <c r="CP176" i="4"/>
  <c r="CR176" i="4"/>
  <c r="CT176" i="4"/>
  <c r="CV176" i="4"/>
  <c r="CX176" i="4"/>
  <c r="DA176" i="4"/>
  <c r="DF176" i="4"/>
  <c r="DN176" i="4"/>
  <c r="BJ178" i="4"/>
  <c r="BK162" i="4"/>
  <c r="BM162" i="4"/>
  <c r="BO162" i="4"/>
  <c r="BQ162" i="4"/>
  <c r="BS162" i="4"/>
  <c r="BU162" i="4"/>
  <c r="BW162" i="4"/>
  <c r="BY162" i="4"/>
  <c r="CA162" i="4"/>
  <c r="CC162" i="4"/>
  <c r="CE162" i="4"/>
  <c r="CG162" i="4"/>
  <c r="CI162" i="4"/>
  <c r="CK162" i="4"/>
  <c r="CM162" i="4"/>
  <c r="CO162" i="4"/>
  <c r="CQ162" i="4"/>
  <c r="CS162" i="4"/>
  <c r="CU162" i="4"/>
  <c r="CW162" i="4"/>
  <c r="CY162" i="4"/>
  <c r="DE162" i="4"/>
  <c r="DI162" i="4"/>
  <c r="BL162" i="4"/>
  <c r="BN162" i="4"/>
  <c r="BP162" i="4"/>
  <c r="BR162" i="4"/>
  <c r="BT162" i="4"/>
  <c r="BV162" i="4"/>
  <c r="BX162" i="4"/>
  <c r="BZ162" i="4"/>
  <c r="CB162" i="4"/>
  <c r="CD162" i="4"/>
  <c r="CF162" i="4"/>
  <c r="CH162" i="4"/>
  <c r="CJ162" i="4"/>
  <c r="CL162" i="4"/>
  <c r="CN162" i="4"/>
  <c r="CP162" i="4"/>
  <c r="CR162" i="4"/>
  <c r="CT162" i="4"/>
  <c r="CV162" i="4"/>
  <c r="CX162" i="4"/>
  <c r="DA162" i="4"/>
  <c r="DF162" i="4"/>
  <c r="DN162" i="4"/>
  <c r="BJ164" i="4"/>
  <c r="BK146" i="4"/>
  <c r="BM146" i="4"/>
  <c r="BO146" i="4"/>
  <c r="BQ146" i="4"/>
  <c r="BS146" i="4"/>
  <c r="BU146" i="4"/>
  <c r="BW146" i="4"/>
  <c r="BY146" i="4"/>
  <c r="CA146" i="4"/>
  <c r="CC146" i="4"/>
  <c r="CE146" i="4"/>
  <c r="CG146" i="4"/>
  <c r="CI146" i="4"/>
  <c r="CK146" i="4"/>
  <c r="CM146" i="4"/>
  <c r="CO146" i="4"/>
  <c r="CQ146" i="4"/>
  <c r="CS146" i="4"/>
  <c r="CU146" i="4"/>
  <c r="CW146" i="4"/>
  <c r="CY146" i="4"/>
  <c r="DE146" i="4"/>
  <c r="DI146" i="4"/>
  <c r="BL146" i="4"/>
  <c r="BN146" i="4"/>
  <c r="BP146" i="4"/>
  <c r="BR146" i="4"/>
  <c r="BT146" i="4"/>
  <c r="BV146" i="4"/>
  <c r="BX146" i="4"/>
  <c r="BZ146" i="4"/>
  <c r="CB146" i="4"/>
  <c r="CD146" i="4"/>
  <c r="CF146" i="4"/>
  <c r="CH146" i="4"/>
  <c r="CJ146" i="4"/>
  <c r="CL146" i="4"/>
  <c r="CN146" i="4"/>
  <c r="CP146" i="4"/>
  <c r="CR146" i="4"/>
  <c r="CT146" i="4"/>
  <c r="CV146" i="4"/>
  <c r="CX146" i="4"/>
  <c r="DA146" i="4"/>
  <c r="DF146" i="4"/>
  <c r="DN146" i="4"/>
  <c r="BJ148" i="4"/>
  <c r="BK130" i="4"/>
  <c r="BM130" i="4"/>
  <c r="BO130" i="4"/>
  <c r="BQ130" i="4"/>
  <c r="BS130" i="4"/>
  <c r="BU130" i="4"/>
  <c r="BW130" i="4"/>
  <c r="BY130" i="4"/>
  <c r="CA130" i="4"/>
  <c r="CC130" i="4"/>
  <c r="CE130" i="4"/>
  <c r="CG130" i="4"/>
  <c r="CI130" i="4"/>
  <c r="CK130" i="4"/>
  <c r="CM130" i="4"/>
  <c r="CO130" i="4"/>
  <c r="CQ130" i="4"/>
  <c r="CS130" i="4"/>
  <c r="CU130" i="4"/>
  <c r="CW130" i="4"/>
  <c r="CY130" i="4"/>
  <c r="DE130" i="4"/>
  <c r="DI130" i="4"/>
  <c r="BL130" i="4"/>
  <c r="BN130" i="4"/>
  <c r="BP130" i="4"/>
  <c r="BR130" i="4"/>
  <c r="BT130" i="4"/>
  <c r="BV130" i="4"/>
  <c r="BX130" i="4"/>
  <c r="BZ130" i="4"/>
  <c r="CB130" i="4"/>
  <c r="CD130" i="4"/>
  <c r="CF130" i="4"/>
  <c r="CH130" i="4"/>
  <c r="CJ130" i="4"/>
  <c r="CL130" i="4"/>
  <c r="CN130" i="4"/>
  <c r="CP130" i="4"/>
  <c r="CR130" i="4"/>
  <c r="CT130" i="4"/>
  <c r="CV130" i="4"/>
  <c r="CX130" i="4"/>
  <c r="DA130" i="4"/>
  <c r="DF130" i="4"/>
  <c r="DN130" i="4"/>
  <c r="BJ132" i="4"/>
  <c r="BL116" i="4"/>
  <c r="BN116" i="4"/>
  <c r="BP116" i="4"/>
  <c r="BR116" i="4"/>
  <c r="BT116" i="4"/>
  <c r="BV116" i="4"/>
  <c r="BX116" i="4"/>
  <c r="BZ116" i="4"/>
  <c r="CB116" i="4"/>
  <c r="CD116" i="4"/>
  <c r="CF116" i="4"/>
  <c r="CH116" i="4"/>
  <c r="CJ116" i="4"/>
  <c r="CL116" i="4"/>
  <c r="CN116" i="4"/>
  <c r="CP116" i="4"/>
  <c r="CR116" i="4"/>
  <c r="CT116" i="4"/>
  <c r="CV116" i="4"/>
  <c r="CX116" i="4"/>
  <c r="DA116" i="4"/>
  <c r="DF116" i="4"/>
  <c r="DN116" i="4"/>
  <c r="BK116" i="4"/>
  <c r="BM116" i="4"/>
  <c r="BO116" i="4"/>
  <c r="BQ116" i="4"/>
  <c r="BS116" i="4"/>
  <c r="BU116" i="4"/>
  <c r="BW116" i="4"/>
  <c r="BY116" i="4"/>
  <c r="CA116" i="4"/>
  <c r="CC116" i="4"/>
  <c r="CE116" i="4"/>
  <c r="CG116" i="4"/>
  <c r="CI116" i="4"/>
  <c r="CK116" i="4"/>
  <c r="CM116" i="4"/>
  <c r="CO116" i="4"/>
  <c r="CQ116" i="4"/>
  <c r="CS116" i="4"/>
  <c r="CU116" i="4"/>
  <c r="CW116" i="4"/>
  <c r="CY116" i="4"/>
  <c r="DE116" i="4"/>
  <c r="DI116" i="4"/>
  <c r="BJ118" i="4"/>
  <c r="BL100" i="4"/>
  <c r="BN100" i="4"/>
  <c r="BP100" i="4"/>
  <c r="BR100" i="4"/>
  <c r="BT100" i="4"/>
  <c r="BV100" i="4"/>
  <c r="BX100" i="4"/>
  <c r="BZ100" i="4"/>
  <c r="CB100" i="4"/>
  <c r="CD100" i="4"/>
  <c r="CF100" i="4"/>
  <c r="CH100" i="4"/>
  <c r="CJ100" i="4"/>
  <c r="CL100" i="4"/>
  <c r="CN100" i="4"/>
  <c r="CP100" i="4"/>
  <c r="CR100" i="4"/>
  <c r="CT100" i="4"/>
  <c r="CV100" i="4"/>
  <c r="CX100" i="4"/>
  <c r="DA100" i="4"/>
  <c r="DF100" i="4"/>
  <c r="DN100" i="4"/>
  <c r="BK100" i="4"/>
  <c r="BM100" i="4"/>
  <c r="BO100" i="4"/>
  <c r="BQ100" i="4"/>
  <c r="BS100" i="4"/>
  <c r="BU100" i="4"/>
  <c r="BW100" i="4"/>
  <c r="BY100" i="4"/>
  <c r="CA100" i="4"/>
  <c r="CC100" i="4"/>
  <c r="CE100" i="4"/>
  <c r="CG100" i="4"/>
  <c r="CI100" i="4"/>
  <c r="CK100" i="4"/>
  <c r="CM100" i="4"/>
  <c r="CO100" i="4"/>
  <c r="CQ100" i="4"/>
  <c r="CS100" i="4"/>
  <c r="CU100" i="4"/>
  <c r="CW100" i="4"/>
  <c r="CY100" i="4"/>
  <c r="DE100" i="4"/>
  <c r="DI100" i="4"/>
  <c r="BJ102" i="4"/>
  <c r="BL84" i="4"/>
  <c r="BN84" i="4"/>
  <c r="BP84" i="4"/>
  <c r="BR84" i="4"/>
  <c r="BT84" i="4"/>
  <c r="BV84" i="4"/>
  <c r="BX84" i="4"/>
  <c r="BZ84" i="4"/>
  <c r="CB84" i="4"/>
  <c r="CD84" i="4"/>
  <c r="CF84" i="4"/>
  <c r="CH84" i="4"/>
  <c r="CJ84" i="4"/>
  <c r="CL84" i="4"/>
  <c r="CN84" i="4"/>
  <c r="CP84" i="4"/>
  <c r="CR84" i="4"/>
  <c r="CT84" i="4"/>
  <c r="CV84" i="4"/>
  <c r="CX84" i="4"/>
  <c r="DA84" i="4"/>
  <c r="DF84" i="4"/>
  <c r="DN84" i="4"/>
  <c r="BK84" i="4"/>
  <c r="BM84" i="4"/>
  <c r="BO84" i="4"/>
  <c r="BQ84" i="4"/>
  <c r="BS84" i="4"/>
  <c r="BU84" i="4"/>
  <c r="BW84" i="4"/>
  <c r="BY84" i="4"/>
  <c r="CA84" i="4"/>
  <c r="CC84" i="4"/>
  <c r="CE84" i="4"/>
  <c r="CG84" i="4"/>
  <c r="CI84" i="4"/>
  <c r="CK84" i="4"/>
  <c r="CM84" i="4"/>
  <c r="CO84" i="4"/>
  <c r="CQ84" i="4"/>
  <c r="CS84" i="4"/>
  <c r="CU84" i="4"/>
  <c r="CW84" i="4"/>
  <c r="CY84" i="4"/>
  <c r="DE84" i="4"/>
  <c r="DI84" i="4"/>
  <c r="BJ86" i="4"/>
  <c r="BL70" i="4"/>
  <c r="BN70" i="4"/>
  <c r="BP70" i="4"/>
  <c r="BR70" i="4"/>
  <c r="BT70" i="4"/>
  <c r="BV70" i="4"/>
  <c r="BX70" i="4"/>
  <c r="BZ70" i="4"/>
  <c r="CB70" i="4"/>
  <c r="CD70" i="4"/>
  <c r="CF70" i="4"/>
  <c r="CH70" i="4"/>
  <c r="CJ70" i="4"/>
  <c r="CL70" i="4"/>
  <c r="CN70" i="4"/>
  <c r="CP70" i="4"/>
  <c r="CR70" i="4"/>
  <c r="CT70" i="4"/>
  <c r="CV70" i="4"/>
  <c r="CX70" i="4"/>
  <c r="DA70" i="4"/>
  <c r="DF70" i="4"/>
  <c r="DN70" i="4"/>
  <c r="BK70" i="4"/>
  <c r="BM70" i="4"/>
  <c r="BO70" i="4"/>
  <c r="BQ70" i="4"/>
  <c r="BS70" i="4"/>
  <c r="BU70" i="4"/>
  <c r="BW70" i="4"/>
  <c r="BY70" i="4"/>
  <c r="CA70" i="4"/>
  <c r="CC70" i="4"/>
  <c r="CE70" i="4"/>
  <c r="CG70" i="4"/>
  <c r="CI70" i="4"/>
  <c r="CK70" i="4"/>
  <c r="CM70" i="4"/>
  <c r="CO70" i="4"/>
  <c r="CQ70" i="4"/>
  <c r="CS70" i="4"/>
  <c r="CU70" i="4"/>
  <c r="CW70" i="4"/>
  <c r="CY70" i="4"/>
  <c r="DE70" i="4"/>
  <c r="DI70" i="4"/>
  <c r="BJ72" i="4"/>
  <c r="BK54" i="4"/>
  <c r="BM54" i="4"/>
  <c r="BO54" i="4"/>
  <c r="BQ54" i="4"/>
  <c r="BS54" i="4"/>
  <c r="BU54" i="4"/>
  <c r="BW54" i="4"/>
  <c r="BY54" i="4"/>
  <c r="CA54" i="4"/>
  <c r="CC54" i="4"/>
  <c r="CE54" i="4"/>
  <c r="CG54" i="4"/>
  <c r="CI54" i="4"/>
  <c r="CK54" i="4"/>
  <c r="CM54" i="4"/>
  <c r="CO54" i="4"/>
  <c r="CQ54" i="4"/>
  <c r="CS54" i="4"/>
  <c r="CU54" i="4"/>
  <c r="CW54" i="4"/>
  <c r="CY54" i="4"/>
  <c r="DE54" i="4"/>
  <c r="DI54" i="4"/>
  <c r="BL54" i="4"/>
  <c r="BN54" i="4"/>
  <c r="BP54" i="4"/>
  <c r="BR54" i="4"/>
  <c r="BT54" i="4"/>
  <c r="BV54" i="4"/>
  <c r="BX54" i="4"/>
  <c r="BZ54" i="4"/>
  <c r="CB54" i="4"/>
  <c r="CD54" i="4"/>
  <c r="CF54" i="4"/>
  <c r="CH54" i="4"/>
  <c r="CJ54" i="4"/>
  <c r="CL54" i="4"/>
  <c r="CN54" i="4"/>
  <c r="CP54" i="4"/>
  <c r="CR54" i="4"/>
  <c r="CT54" i="4"/>
  <c r="CV54" i="4"/>
  <c r="CX54" i="4"/>
  <c r="DA54" i="4"/>
  <c r="DF54" i="4"/>
  <c r="DN54" i="4"/>
  <c r="BJ56" i="4"/>
  <c r="BK40" i="4"/>
  <c r="BM40" i="4"/>
  <c r="BO40" i="4"/>
  <c r="BQ40" i="4"/>
  <c r="BS40" i="4"/>
  <c r="BU40" i="4"/>
  <c r="BW40" i="4"/>
  <c r="BY40" i="4"/>
  <c r="CA40" i="4"/>
  <c r="CC40" i="4"/>
  <c r="CE40" i="4"/>
  <c r="CG40" i="4"/>
  <c r="CI40" i="4"/>
  <c r="CK40" i="4"/>
  <c r="CM40" i="4"/>
  <c r="CO40" i="4"/>
  <c r="CQ40" i="4"/>
  <c r="CS40" i="4"/>
  <c r="CU40" i="4"/>
  <c r="CW40" i="4"/>
  <c r="CY40" i="4"/>
  <c r="DE40" i="4"/>
  <c r="DI40" i="4"/>
  <c r="BL40" i="4"/>
  <c r="BN40" i="4"/>
  <c r="BP40" i="4"/>
  <c r="BR40" i="4"/>
  <c r="BT40" i="4"/>
  <c r="BV40" i="4"/>
  <c r="BX40" i="4"/>
  <c r="BZ40" i="4"/>
  <c r="CB40" i="4"/>
  <c r="CD40" i="4"/>
  <c r="CF40" i="4"/>
  <c r="CH40" i="4"/>
  <c r="CJ40" i="4"/>
  <c r="CL40" i="4"/>
  <c r="CN40" i="4"/>
  <c r="CP40" i="4"/>
  <c r="CR40" i="4"/>
  <c r="CT40" i="4"/>
  <c r="CV40" i="4"/>
  <c r="CX40" i="4"/>
  <c r="DA40" i="4"/>
  <c r="DF40" i="4"/>
  <c r="DN40" i="4"/>
  <c r="BJ42" i="4"/>
  <c r="BL24" i="4"/>
  <c r="BN24" i="4"/>
  <c r="BP24" i="4"/>
  <c r="BR24" i="4"/>
  <c r="BT24" i="4"/>
  <c r="BV24" i="4"/>
  <c r="BX24" i="4"/>
  <c r="BZ24" i="4"/>
  <c r="CB24" i="4"/>
  <c r="CD24" i="4"/>
  <c r="CF24" i="4"/>
  <c r="CH24" i="4"/>
  <c r="CJ24" i="4"/>
  <c r="CL24" i="4"/>
  <c r="CN24" i="4"/>
  <c r="CP24" i="4"/>
  <c r="CR24" i="4"/>
  <c r="CT24" i="4"/>
  <c r="CV24" i="4"/>
  <c r="CX24" i="4"/>
  <c r="DA24" i="4"/>
  <c r="DF24" i="4"/>
  <c r="DN24" i="4"/>
  <c r="BK24" i="4"/>
  <c r="BM24" i="4"/>
  <c r="BO24" i="4"/>
  <c r="BQ24" i="4"/>
  <c r="BS24" i="4"/>
  <c r="BU24" i="4"/>
  <c r="BW24" i="4"/>
  <c r="BY24" i="4"/>
  <c r="CA24" i="4"/>
  <c r="CC24" i="4"/>
  <c r="CE24" i="4"/>
  <c r="CG24" i="4"/>
  <c r="CI24" i="4"/>
  <c r="CK24" i="4"/>
  <c r="CM24" i="4"/>
  <c r="CO24" i="4"/>
  <c r="CQ24" i="4"/>
  <c r="CS24" i="4"/>
  <c r="CU24" i="4"/>
  <c r="CW24" i="4"/>
  <c r="CY24" i="4"/>
  <c r="DE24" i="4"/>
  <c r="DI24" i="4"/>
  <c r="BJ26" i="4"/>
  <c r="BL253" i="4"/>
  <c r="BN253" i="4"/>
  <c r="BP253" i="4"/>
  <c r="BR253" i="4"/>
  <c r="BT253" i="4"/>
  <c r="BV253" i="4"/>
  <c r="BX253" i="4"/>
  <c r="BZ253" i="4"/>
  <c r="CB253" i="4"/>
  <c r="CD253" i="4"/>
  <c r="CF253" i="4"/>
  <c r="CH253" i="4"/>
  <c r="CJ253" i="4"/>
  <c r="CL253" i="4"/>
  <c r="CN253" i="4"/>
  <c r="CP253" i="4"/>
  <c r="CR253" i="4"/>
  <c r="CT253" i="4"/>
  <c r="CV253" i="4"/>
  <c r="CX253" i="4"/>
  <c r="DA253" i="4"/>
  <c r="DF253" i="4"/>
  <c r="DN253" i="4"/>
  <c r="BK253" i="4"/>
  <c r="BM253" i="4"/>
  <c r="BO253" i="4"/>
  <c r="BQ253" i="4"/>
  <c r="BS253" i="4"/>
  <c r="BU253" i="4"/>
  <c r="BW253" i="4"/>
  <c r="BY253" i="4"/>
  <c r="CA253" i="4"/>
  <c r="CC253" i="4"/>
  <c r="CE253" i="4"/>
  <c r="CG253" i="4"/>
  <c r="CI253" i="4"/>
  <c r="CK253" i="4"/>
  <c r="CM253" i="4"/>
  <c r="CO253" i="4"/>
  <c r="CQ253" i="4"/>
  <c r="CS253" i="4"/>
  <c r="CU253" i="4"/>
  <c r="CW253" i="4"/>
  <c r="CY253" i="4"/>
  <c r="DE253" i="4"/>
  <c r="DI253" i="4"/>
  <c r="BL245" i="4"/>
  <c r="BN245" i="4"/>
  <c r="BP245" i="4"/>
  <c r="BR245" i="4"/>
  <c r="BT245" i="4"/>
  <c r="BV245" i="4"/>
  <c r="BX245" i="4"/>
  <c r="BZ245" i="4"/>
  <c r="CB245" i="4"/>
  <c r="CD245" i="4"/>
  <c r="CF245" i="4"/>
  <c r="CH245" i="4"/>
  <c r="CJ245" i="4"/>
  <c r="CL245" i="4"/>
  <c r="CN245" i="4"/>
  <c r="CP245" i="4"/>
  <c r="CR245" i="4"/>
  <c r="CT245" i="4"/>
  <c r="CV245" i="4"/>
  <c r="CX245" i="4"/>
  <c r="DA245" i="4"/>
  <c r="DF245" i="4"/>
  <c r="DN245" i="4"/>
  <c r="BJ247" i="4"/>
  <c r="BK245" i="4"/>
  <c r="BM245" i="4"/>
  <c r="BO245" i="4"/>
  <c r="BQ245" i="4"/>
  <c r="BS245" i="4"/>
  <c r="BU245" i="4"/>
  <c r="BW245" i="4"/>
  <c r="BY245" i="4"/>
  <c r="CA245" i="4"/>
  <c r="CC245" i="4"/>
  <c r="CE245" i="4"/>
  <c r="CG245" i="4"/>
  <c r="CI245" i="4"/>
  <c r="CK245" i="4"/>
  <c r="CM245" i="4"/>
  <c r="CO245" i="4"/>
  <c r="CQ245" i="4"/>
  <c r="CS245" i="4"/>
  <c r="CU245" i="4"/>
  <c r="CW245" i="4"/>
  <c r="CY245" i="4"/>
  <c r="DE245" i="4"/>
  <c r="DI245" i="4"/>
  <c r="BK237" i="4"/>
  <c r="BM237" i="4"/>
  <c r="BO237" i="4"/>
  <c r="BQ237" i="4"/>
  <c r="BS237" i="4"/>
  <c r="BU237" i="4"/>
  <c r="BW237" i="4"/>
  <c r="BY237" i="4"/>
  <c r="CA237" i="4"/>
  <c r="CC237" i="4"/>
  <c r="CE237" i="4"/>
  <c r="CG237" i="4"/>
  <c r="CI237" i="4"/>
  <c r="CK237" i="4"/>
  <c r="CM237" i="4"/>
  <c r="CO237" i="4"/>
  <c r="CQ237" i="4"/>
  <c r="CS237" i="4"/>
  <c r="CU237" i="4"/>
  <c r="CW237" i="4"/>
  <c r="CY237" i="4"/>
  <c r="DE237" i="4"/>
  <c r="DI237" i="4"/>
  <c r="BL237" i="4"/>
  <c r="BN237" i="4"/>
  <c r="BP237" i="4"/>
  <c r="BR237" i="4"/>
  <c r="BT237" i="4"/>
  <c r="BV237" i="4"/>
  <c r="BX237" i="4"/>
  <c r="BZ237" i="4"/>
  <c r="CB237" i="4"/>
  <c r="CD237" i="4"/>
  <c r="CF237" i="4"/>
  <c r="CH237" i="4"/>
  <c r="CJ237" i="4"/>
  <c r="CL237" i="4"/>
  <c r="CN237" i="4"/>
  <c r="CP237" i="4"/>
  <c r="CR237" i="4"/>
  <c r="CT237" i="4"/>
  <c r="CV237" i="4"/>
  <c r="CX237" i="4"/>
  <c r="DA237" i="4"/>
  <c r="DF237" i="4"/>
  <c r="DN237" i="4"/>
  <c r="BJ239" i="4"/>
  <c r="BK229" i="4"/>
  <c r="BM229" i="4"/>
  <c r="BO229" i="4"/>
  <c r="BQ229" i="4"/>
  <c r="BS229" i="4"/>
  <c r="BU229" i="4"/>
  <c r="BW229" i="4"/>
  <c r="BY229" i="4"/>
  <c r="CA229" i="4"/>
  <c r="CC229" i="4"/>
  <c r="CE229" i="4"/>
  <c r="CG229" i="4"/>
  <c r="CI229" i="4"/>
  <c r="CK229" i="4"/>
  <c r="CM229" i="4"/>
  <c r="CO229" i="4"/>
  <c r="CQ229" i="4"/>
  <c r="CS229" i="4"/>
  <c r="CU229" i="4"/>
  <c r="CW229" i="4"/>
  <c r="CY229" i="4"/>
  <c r="DE229" i="4"/>
  <c r="DI229" i="4"/>
  <c r="BL229" i="4"/>
  <c r="BN229" i="4"/>
  <c r="BP229" i="4"/>
  <c r="BR229" i="4"/>
  <c r="BT229" i="4"/>
  <c r="BV229" i="4"/>
  <c r="BX229" i="4"/>
  <c r="BZ229" i="4"/>
  <c r="CB229" i="4"/>
  <c r="CD229" i="4"/>
  <c r="CF229" i="4"/>
  <c r="CH229" i="4"/>
  <c r="CJ229" i="4"/>
  <c r="CL229" i="4"/>
  <c r="CN229" i="4"/>
  <c r="CP229" i="4"/>
  <c r="CR229" i="4"/>
  <c r="CT229" i="4"/>
  <c r="CV229" i="4"/>
  <c r="CX229" i="4"/>
  <c r="DA229" i="4"/>
  <c r="DF229" i="4"/>
  <c r="DN229" i="4"/>
  <c r="BJ231" i="4"/>
  <c r="BK221" i="4"/>
  <c r="BM221" i="4"/>
  <c r="BO221" i="4"/>
  <c r="BQ221" i="4"/>
  <c r="BS221" i="4"/>
  <c r="BU221" i="4"/>
  <c r="BW221" i="4"/>
  <c r="BY221" i="4"/>
  <c r="CA221" i="4"/>
  <c r="CC221" i="4"/>
  <c r="CE221" i="4"/>
  <c r="CG221" i="4"/>
  <c r="CI221" i="4"/>
  <c r="CK221" i="4"/>
  <c r="CM221" i="4"/>
  <c r="CO221" i="4"/>
  <c r="CQ221" i="4"/>
  <c r="CS221" i="4"/>
  <c r="CU221" i="4"/>
  <c r="CW221" i="4"/>
  <c r="CY221" i="4"/>
  <c r="DE221" i="4"/>
  <c r="DI221" i="4"/>
  <c r="BL221" i="4"/>
  <c r="BN221" i="4"/>
  <c r="BP221" i="4"/>
  <c r="BR221" i="4"/>
  <c r="BT221" i="4"/>
  <c r="BV221" i="4"/>
  <c r="BX221" i="4"/>
  <c r="BZ221" i="4"/>
  <c r="CB221" i="4"/>
  <c r="CD221" i="4"/>
  <c r="CF221" i="4"/>
  <c r="CH221" i="4"/>
  <c r="CJ221" i="4"/>
  <c r="CL221" i="4"/>
  <c r="CN221" i="4"/>
  <c r="CP221" i="4"/>
  <c r="CR221" i="4"/>
  <c r="CT221" i="4"/>
  <c r="CV221" i="4"/>
  <c r="CX221" i="4"/>
  <c r="DA221" i="4"/>
  <c r="DF221" i="4"/>
  <c r="DN221" i="4"/>
  <c r="BJ223" i="4"/>
  <c r="BK213" i="4"/>
  <c r="BM213" i="4"/>
  <c r="BO213" i="4"/>
  <c r="BQ213" i="4"/>
  <c r="BS213" i="4"/>
  <c r="BU213" i="4"/>
  <c r="BW213" i="4"/>
  <c r="BY213" i="4"/>
  <c r="CA213" i="4"/>
  <c r="CC213" i="4"/>
  <c r="CE213" i="4"/>
  <c r="CG213" i="4"/>
  <c r="CI213" i="4"/>
  <c r="CK213" i="4"/>
  <c r="CM213" i="4"/>
  <c r="CO213" i="4"/>
  <c r="CQ213" i="4"/>
  <c r="CS213" i="4"/>
  <c r="CU213" i="4"/>
  <c r="CW213" i="4"/>
  <c r="CY213" i="4"/>
  <c r="DE213" i="4"/>
  <c r="DI213" i="4"/>
  <c r="BL213" i="4"/>
  <c r="BN213" i="4"/>
  <c r="BP213" i="4"/>
  <c r="BR213" i="4"/>
  <c r="BT213" i="4"/>
  <c r="BV213" i="4"/>
  <c r="BX213" i="4"/>
  <c r="BZ213" i="4"/>
  <c r="CB213" i="4"/>
  <c r="CD213" i="4"/>
  <c r="CF213" i="4"/>
  <c r="CH213" i="4"/>
  <c r="CJ213" i="4"/>
  <c r="CL213" i="4"/>
  <c r="CN213" i="4"/>
  <c r="CP213" i="4"/>
  <c r="CR213" i="4"/>
  <c r="CT213" i="4"/>
  <c r="CV213" i="4"/>
  <c r="CX213" i="4"/>
  <c r="DA213" i="4"/>
  <c r="DF213" i="4"/>
  <c r="DN213" i="4"/>
  <c r="BJ215" i="4"/>
  <c r="BK205" i="4"/>
  <c r="BM205" i="4"/>
  <c r="BO205" i="4"/>
  <c r="BQ205" i="4"/>
  <c r="BS205" i="4"/>
  <c r="BU205" i="4"/>
  <c r="BW205" i="4"/>
  <c r="BY205" i="4"/>
  <c r="CA205" i="4"/>
  <c r="CC205" i="4"/>
  <c r="CE205" i="4"/>
  <c r="CG205" i="4"/>
  <c r="CI205" i="4"/>
  <c r="CK205" i="4"/>
  <c r="CM205" i="4"/>
  <c r="CO205" i="4"/>
  <c r="CQ205" i="4"/>
  <c r="CS205" i="4"/>
  <c r="CU205" i="4"/>
  <c r="CW205" i="4"/>
  <c r="CY205" i="4"/>
  <c r="DE205" i="4"/>
  <c r="DI205" i="4"/>
  <c r="BL205" i="4"/>
  <c r="BN205" i="4"/>
  <c r="BP205" i="4"/>
  <c r="BR205" i="4"/>
  <c r="BT205" i="4"/>
  <c r="BV205" i="4"/>
  <c r="BX205" i="4"/>
  <c r="BZ205" i="4"/>
  <c r="CB205" i="4"/>
  <c r="CD205" i="4"/>
  <c r="CF205" i="4"/>
  <c r="CH205" i="4"/>
  <c r="CJ205" i="4"/>
  <c r="CL205" i="4"/>
  <c r="CN205" i="4"/>
  <c r="CP205" i="4"/>
  <c r="CR205" i="4"/>
  <c r="CT205" i="4"/>
  <c r="CV205" i="4"/>
  <c r="CX205" i="4"/>
  <c r="DA205" i="4"/>
  <c r="DF205" i="4"/>
  <c r="DN205" i="4"/>
  <c r="BJ207" i="4"/>
  <c r="BK197" i="4"/>
  <c r="BM197" i="4"/>
  <c r="BO197" i="4"/>
  <c r="BQ197" i="4"/>
  <c r="BS197" i="4"/>
  <c r="BU197" i="4"/>
  <c r="BW197" i="4"/>
  <c r="BY197" i="4"/>
  <c r="CA197" i="4"/>
  <c r="CC197" i="4"/>
  <c r="CE197" i="4"/>
  <c r="CG197" i="4"/>
  <c r="CI197" i="4"/>
  <c r="CK197" i="4"/>
  <c r="CM197" i="4"/>
  <c r="CO197" i="4"/>
  <c r="CQ197" i="4"/>
  <c r="CS197" i="4"/>
  <c r="CU197" i="4"/>
  <c r="CW197" i="4"/>
  <c r="CY197" i="4"/>
  <c r="DE197" i="4"/>
  <c r="DI197" i="4"/>
  <c r="BL197" i="4"/>
  <c r="BN197" i="4"/>
  <c r="BP197" i="4"/>
  <c r="BR197" i="4"/>
  <c r="BT197" i="4"/>
  <c r="BV197" i="4"/>
  <c r="BX197" i="4"/>
  <c r="BZ197" i="4"/>
  <c r="CB197" i="4"/>
  <c r="CD197" i="4"/>
  <c r="CF197" i="4"/>
  <c r="CH197" i="4"/>
  <c r="CJ197" i="4"/>
  <c r="CL197" i="4"/>
  <c r="CN197" i="4"/>
  <c r="CP197" i="4"/>
  <c r="CR197" i="4"/>
  <c r="CT197" i="4"/>
  <c r="CV197" i="4"/>
  <c r="CX197" i="4"/>
  <c r="DA197" i="4"/>
  <c r="DF197" i="4"/>
  <c r="DN197" i="4"/>
  <c r="BJ199" i="4"/>
  <c r="BK189" i="4"/>
  <c r="BM189" i="4"/>
  <c r="BO189" i="4"/>
  <c r="BQ189" i="4"/>
  <c r="BS189" i="4"/>
  <c r="BU189" i="4"/>
  <c r="BW189" i="4"/>
  <c r="BY189" i="4"/>
  <c r="CA189" i="4"/>
  <c r="CC189" i="4"/>
  <c r="CE189" i="4"/>
  <c r="CG189" i="4"/>
  <c r="CI189" i="4"/>
  <c r="CK189" i="4"/>
  <c r="CM189" i="4"/>
  <c r="CO189" i="4"/>
  <c r="CQ189" i="4"/>
  <c r="CS189" i="4"/>
  <c r="CU189" i="4"/>
  <c r="CW189" i="4"/>
  <c r="CY189" i="4"/>
  <c r="DE189" i="4"/>
  <c r="DI189" i="4"/>
  <c r="BL189" i="4"/>
  <c r="BN189" i="4"/>
  <c r="BP189" i="4"/>
  <c r="BR189" i="4"/>
  <c r="BT189" i="4"/>
  <c r="BV189" i="4"/>
  <c r="BX189" i="4"/>
  <c r="BZ189" i="4"/>
  <c r="CB189" i="4"/>
  <c r="CD189" i="4"/>
  <c r="CF189" i="4"/>
  <c r="CH189" i="4"/>
  <c r="CJ189" i="4"/>
  <c r="CL189" i="4"/>
  <c r="CN189" i="4"/>
  <c r="CP189" i="4"/>
  <c r="CR189" i="4"/>
  <c r="CT189" i="4"/>
  <c r="CV189" i="4"/>
  <c r="CX189" i="4"/>
  <c r="DA189" i="4"/>
  <c r="DF189" i="4"/>
  <c r="DN189" i="4"/>
  <c r="BJ191" i="4"/>
  <c r="BL181" i="4"/>
  <c r="BN181" i="4"/>
  <c r="BP181" i="4"/>
  <c r="BR181" i="4"/>
  <c r="BT181" i="4"/>
  <c r="BV181" i="4"/>
  <c r="BX181" i="4"/>
  <c r="BZ181" i="4"/>
  <c r="CB181" i="4"/>
  <c r="CD181" i="4"/>
  <c r="CF181" i="4"/>
  <c r="CH181" i="4"/>
  <c r="CJ181" i="4"/>
  <c r="CL181" i="4"/>
  <c r="CN181" i="4"/>
  <c r="CP181" i="4"/>
  <c r="CR181" i="4"/>
  <c r="CT181" i="4"/>
  <c r="CV181" i="4"/>
  <c r="CX181" i="4"/>
  <c r="DA181" i="4"/>
  <c r="DF181" i="4"/>
  <c r="DN181" i="4"/>
  <c r="BK181" i="4"/>
  <c r="BO181" i="4"/>
  <c r="BS181" i="4"/>
  <c r="BW181" i="4"/>
  <c r="CA181" i="4"/>
  <c r="CE181" i="4"/>
  <c r="CI181" i="4"/>
  <c r="CM181" i="4"/>
  <c r="CQ181" i="4"/>
  <c r="CU181" i="4"/>
  <c r="CY181" i="4"/>
  <c r="DI181" i="4"/>
  <c r="BM181" i="4"/>
  <c r="BQ181" i="4"/>
  <c r="BU181" i="4"/>
  <c r="BY181" i="4"/>
  <c r="CC181" i="4"/>
  <c r="CG181" i="4"/>
  <c r="CK181" i="4"/>
  <c r="CO181" i="4"/>
  <c r="CS181" i="4"/>
  <c r="CW181" i="4"/>
  <c r="DE181" i="4"/>
  <c r="BJ183" i="4"/>
  <c r="BK173" i="4"/>
  <c r="BM173" i="4"/>
  <c r="BO173" i="4"/>
  <c r="BQ173" i="4"/>
  <c r="BS173" i="4"/>
  <c r="BU173" i="4"/>
  <c r="BW173" i="4"/>
  <c r="BY173" i="4"/>
  <c r="CA173" i="4"/>
  <c r="CC173" i="4"/>
  <c r="CE173" i="4"/>
  <c r="CG173" i="4"/>
  <c r="CI173" i="4"/>
  <c r="CK173" i="4"/>
  <c r="CM173" i="4"/>
  <c r="CO173" i="4"/>
  <c r="CQ173" i="4"/>
  <c r="CS173" i="4"/>
  <c r="CU173" i="4"/>
  <c r="CW173" i="4"/>
  <c r="CY173" i="4"/>
  <c r="DE173" i="4"/>
  <c r="DI173" i="4"/>
  <c r="BL173" i="4"/>
  <c r="BN173" i="4"/>
  <c r="BP173" i="4"/>
  <c r="BR173" i="4"/>
  <c r="BT173" i="4"/>
  <c r="BV173" i="4"/>
  <c r="BX173" i="4"/>
  <c r="BZ173" i="4"/>
  <c r="CB173" i="4"/>
  <c r="CD173" i="4"/>
  <c r="CF173" i="4"/>
  <c r="CH173" i="4"/>
  <c r="CJ173" i="4"/>
  <c r="CL173" i="4"/>
  <c r="CN173" i="4"/>
  <c r="CP173" i="4"/>
  <c r="CR173" i="4"/>
  <c r="CT173" i="4"/>
  <c r="CV173" i="4"/>
  <c r="CX173" i="4"/>
  <c r="DA173" i="4"/>
  <c r="DF173" i="4"/>
  <c r="DN173" i="4"/>
  <c r="BJ175" i="4"/>
  <c r="BK165" i="4"/>
  <c r="BM165" i="4"/>
  <c r="BO165" i="4"/>
  <c r="BQ165" i="4"/>
  <c r="BS165" i="4"/>
  <c r="BU165" i="4"/>
  <c r="BW165" i="4"/>
  <c r="BY165" i="4"/>
  <c r="CA165" i="4"/>
  <c r="CC165" i="4"/>
  <c r="CE165" i="4"/>
  <c r="CG165" i="4"/>
  <c r="CI165" i="4"/>
  <c r="CK165" i="4"/>
  <c r="CM165" i="4"/>
  <c r="CO165" i="4"/>
  <c r="CQ165" i="4"/>
  <c r="CS165" i="4"/>
  <c r="CU165" i="4"/>
  <c r="CW165" i="4"/>
  <c r="CY165" i="4"/>
  <c r="DE165" i="4"/>
  <c r="DI165" i="4"/>
  <c r="BL165" i="4"/>
  <c r="BN165" i="4"/>
  <c r="BP165" i="4"/>
  <c r="BR165" i="4"/>
  <c r="BT165" i="4"/>
  <c r="BV165" i="4"/>
  <c r="BX165" i="4"/>
  <c r="BZ165" i="4"/>
  <c r="CB165" i="4"/>
  <c r="CD165" i="4"/>
  <c r="CF165" i="4"/>
  <c r="CH165" i="4"/>
  <c r="CJ165" i="4"/>
  <c r="CL165" i="4"/>
  <c r="CN165" i="4"/>
  <c r="CP165" i="4"/>
  <c r="CR165" i="4"/>
  <c r="CT165" i="4"/>
  <c r="CV165" i="4"/>
  <c r="CX165" i="4"/>
  <c r="DA165" i="4"/>
  <c r="DF165" i="4"/>
  <c r="DN165" i="4"/>
  <c r="BJ167" i="4"/>
  <c r="BK157" i="4"/>
  <c r="BM157" i="4"/>
  <c r="BO157" i="4"/>
  <c r="BQ157" i="4"/>
  <c r="BS157" i="4"/>
  <c r="BU157" i="4"/>
  <c r="BW157" i="4"/>
  <c r="BY157" i="4"/>
  <c r="CA157" i="4"/>
  <c r="CC157" i="4"/>
  <c r="CE157" i="4"/>
  <c r="CG157" i="4"/>
  <c r="CI157" i="4"/>
  <c r="CK157" i="4"/>
  <c r="CM157" i="4"/>
  <c r="CO157" i="4"/>
  <c r="CQ157" i="4"/>
  <c r="CS157" i="4"/>
  <c r="CU157" i="4"/>
  <c r="CW157" i="4"/>
  <c r="CY157" i="4"/>
  <c r="DE157" i="4"/>
  <c r="DI157" i="4"/>
  <c r="BL157" i="4"/>
  <c r="BN157" i="4"/>
  <c r="BP157" i="4"/>
  <c r="BR157" i="4"/>
  <c r="BT157" i="4"/>
  <c r="BV157" i="4"/>
  <c r="BX157" i="4"/>
  <c r="BZ157" i="4"/>
  <c r="CB157" i="4"/>
  <c r="CD157" i="4"/>
  <c r="CF157" i="4"/>
  <c r="CH157" i="4"/>
  <c r="CJ157" i="4"/>
  <c r="CL157" i="4"/>
  <c r="CN157" i="4"/>
  <c r="CP157" i="4"/>
  <c r="CR157" i="4"/>
  <c r="CT157" i="4"/>
  <c r="CV157" i="4"/>
  <c r="CX157" i="4"/>
  <c r="DA157" i="4"/>
  <c r="DF157" i="4"/>
  <c r="DN157" i="4"/>
  <c r="BJ159" i="4"/>
  <c r="BK149" i="4"/>
  <c r="BM149" i="4"/>
  <c r="BO149" i="4"/>
  <c r="BQ149" i="4"/>
  <c r="BS149" i="4"/>
  <c r="BU149" i="4"/>
  <c r="BW149" i="4"/>
  <c r="BY149" i="4"/>
  <c r="CA149" i="4"/>
  <c r="CC149" i="4"/>
  <c r="CE149" i="4"/>
  <c r="CG149" i="4"/>
  <c r="CI149" i="4"/>
  <c r="CK149" i="4"/>
  <c r="CM149" i="4"/>
  <c r="CO149" i="4"/>
  <c r="CQ149" i="4"/>
  <c r="CS149" i="4"/>
  <c r="CU149" i="4"/>
  <c r="CW149" i="4"/>
  <c r="CY149" i="4"/>
  <c r="DE149" i="4"/>
  <c r="DI149" i="4"/>
  <c r="BL149" i="4"/>
  <c r="BN149" i="4"/>
  <c r="BP149" i="4"/>
  <c r="BR149" i="4"/>
  <c r="BT149" i="4"/>
  <c r="BV149" i="4"/>
  <c r="BX149" i="4"/>
  <c r="BZ149" i="4"/>
  <c r="CB149" i="4"/>
  <c r="CD149" i="4"/>
  <c r="CF149" i="4"/>
  <c r="CH149" i="4"/>
  <c r="CJ149" i="4"/>
  <c r="CL149" i="4"/>
  <c r="CN149" i="4"/>
  <c r="CP149" i="4"/>
  <c r="CR149" i="4"/>
  <c r="CT149" i="4"/>
  <c r="CV149" i="4"/>
  <c r="CX149" i="4"/>
  <c r="DA149" i="4"/>
  <c r="DF149" i="4"/>
  <c r="DN149" i="4"/>
  <c r="BJ151" i="4"/>
  <c r="BK141" i="4"/>
  <c r="BM141" i="4"/>
  <c r="BO141" i="4"/>
  <c r="BQ141" i="4"/>
  <c r="BS141" i="4"/>
  <c r="BU141" i="4"/>
  <c r="BW141" i="4"/>
  <c r="BY141" i="4"/>
  <c r="CA141" i="4"/>
  <c r="CC141" i="4"/>
  <c r="CE141" i="4"/>
  <c r="CG141" i="4"/>
  <c r="CI141" i="4"/>
  <c r="CK141" i="4"/>
  <c r="CM141" i="4"/>
  <c r="CO141" i="4"/>
  <c r="CQ141" i="4"/>
  <c r="CS141" i="4"/>
  <c r="CU141" i="4"/>
  <c r="CW141" i="4"/>
  <c r="CY141" i="4"/>
  <c r="DE141" i="4"/>
  <c r="DI141" i="4"/>
  <c r="BL141" i="4"/>
  <c r="BN141" i="4"/>
  <c r="BP141" i="4"/>
  <c r="BR141" i="4"/>
  <c r="BT141" i="4"/>
  <c r="BV141" i="4"/>
  <c r="BX141" i="4"/>
  <c r="BZ141" i="4"/>
  <c r="CB141" i="4"/>
  <c r="CD141" i="4"/>
  <c r="CF141" i="4"/>
  <c r="CH141" i="4"/>
  <c r="CJ141" i="4"/>
  <c r="CL141" i="4"/>
  <c r="CN141" i="4"/>
  <c r="CP141" i="4"/>
  <c r="CR141" i="4"/>
  <c r="CT141" i="4"/>
  <c r="CV141" i="4"/>
  <c r="CX141" i="4"/>
  <c r="DA141" i="4"/>
  <c r="DF141" i="4"/>
  <c r="DN141" i="4"/>
  <c r="BJ143" i="4"/>
  <c r="BK133" i="4"/>
  <c r="BM133" i="4"/>
  <c r="BO133" i="4"/>
  <c r="BQ133" i="4"/>
  <c r="BS133" i="4"/>
  <c r="BU133" i="4"/>
  <c r="BW133" i="4"/>
  <c r="BY133" i="4"/>
  <c r="CA133" i="4"/>
  <c r="CC133" i="4"/>
  <c r="CE133" i="4"/>
  <c r="CG133" i="4"/>
  <c r="CI133" i="4"/>
  <c r="CK133" i="4"/>
  <c r="CM133" i="4"/>
  <c r="CO133" i="4"/>
  <c r="CQ133" i="4"/>
  <c r="CS133" i="4"/>
  <c r="CU133" i="4"/>
  <c r="CW133" i="4"/>
  <c r="CY133" i="4"/>
  <c r="DE133" i="4"/>
  <c r="DI133" i="4"/>
  <c r="BL133" i="4"/>
  <c r="BN133" i="4"/>
  <c r="BP133" i="4"/>
  <c r="BR133" i="4"/>
  <c r="BT133" i="4"/>
  <c r="BV133" i="4"/>
  <c r="BX133" i="4"/>
  <c r="BZ133" i="4"/>
  <c r="CB133" i="4"/>
  <c r="CD133" i="4"/>
  <c r="CF133" i="4"/>
  <c r="CH133" i="4"/>
  <c r="CJ133" i="4"/>
  <c r="CL133" i="4"/>
  <c r="CN133" i="4"/>
  <c r="CP133" i="4"/>
  <c r="CR133" i="4"/>
  <c r="CT133" i="4"/>
  <c r="CV133" i="4"/>
  <c r="CX133" i="4"/>
  <c r="DA133" i="4"/>
  <c r="DF133" i="4"/>
  <c r="DN133" i="4"/>
  <c r="BJ135" i="4"/>
  <c r="BL125" i="4"/>
  <c r="BN125" i="4"/>
  <c r="BP125" i="4"/>
  <c r="BR125" i="4"/>
  <c r="BT125" i="4"/>
  <c r="BV125" i="4"/>
  <c r="BX125" i="4"/>
  <c r="BZ125" i="4"/>
  <c r="CB125" i="4"/>
  <c r="CD125" i="4"/>
  <c r="CF125" i="4"/>
  <c r="CH125" i="4"/>
  <c r="CJ125" i="4"/>
  <c r="CL125" i="4"/>
  <c r="BK125" i="4"/>
  <c r="BO125" i="4"/>
  <c r="BS125" i="4"/>
  <c r="BW125" i="4"/>
  <c r="CA125" i="4"/>
  <c r="CE125" i="4"/>
  <c r="CI125" i="4"/>
  <c r="CM125" i="4"/>
  <c r="CO125" i="4"/>
  <c r="CQ125" i="4"/>
  <c r="CS125" i="4"/>
  <c r="CU125" i="4"/>
  <c r="CW125" i="4"/>
  <c r="CY125" i="4"/>
  <c r="DE125" i="4"/>
  <c r="DI125" i="4"/>
  <c r="BM125" i="4"/>
  <c r="BQ125" i="4"/>
  <c r="BU125" i="4"/>
  <c r="BY125" i="4"/>
  <c r="CC125" i="4"/>
  <c r="CG125" i="4"/>
  <c r="CK125" i="4"/>
  <c r="CN125" i="4"/>
  <c r="CP125" i="4"/>
  <c r="CR125" i="4"/>
  <c r="CT125" i="4"/>
  <c r="CV125" i="4"/>
  <c r="CX125" i="4"/>
  <c r="DA125" i="4"/>
  <c r="DF125" i="4"/>
  <c r="DN125" i="4"/>
  <c r="BJ127" i="4"/>
  <c r="BL117" i="4"/>
  <c r="BN117" i="4"/>
  <c r="BP117" i="4"/>
  <c r="BR117" i="4"/>
  <c r="BT117" i="4"/>
  <c r="BV117" i="4"/>
  <c r="BX117" i="4"/>
  <c r="BZ117" i="4"/>
  <c r="CB117" i="4"/>
  <c r="CD117" i="4"/>
  <c r="CF117" i="4"/>
  <c r="CH117" i="4"/>
  <c r="CJ117" i="4"/>
  <c r="CL117" i="4"/>
  <c r="CN117" i="4"/>
  <c r="CP117" i="4"/>
  <c r="CR117" i="4"/>
  <c r="CT117" i="4"/>
  <c r="CV117" i="4"/>
  <c r="CX117" i="4"/>
  <c r="DA117" i="4"/>
  <c r="DF117" i="4"/>
  <c r="DN117" i="4"/>
  <c r="BK117" i="4"/>
  <c r="BM117" i="4"/>
  <c r="BO117" i="4"/>
  <c r="BQ117" i="4"/>
  <c r="BS117" i="4"/>
  <c r="BU117" i="4"/>
  <c r="BW117" i="4"/>
  <c r="BY117" i="4"/>
  <c r="CA117" i="4"/>
  <c r="CC117" i="4"/>
  <c r="CE117" i="4"/>
  <c r="CG117" i="4"/>
  <c r="CI117" i="4"/>
  <c r="CK117" i="4"/>
  <c r="CM117" i="4"/>
  <c r="CO117" i="4"/>
  <c r="CQ117" i="4"/>
  <c r="CS117" i="4"/>
  <c r="CU117" i="4"/>
  <c r="CW117" i="4"/>
  <c r="CY117" i="4"/>
  <c r="DE117" i="4"/>
  <c r="DI117" i="4"/>
  <c r="BJ119" i="4"/>
  <c r="BL109" i="4"/>
  <c r="BN109" i="4"/>
  <c r="BP109" i="4"/>
  <c r="BR109" i="4"/>
  <c r="BT109" i="4"/>
  <c r="BV109" i="4"/>
  <c r="BX109" i="4"/>
  <c r="BZ109" i="4"/>
  <c r="CB109" i="4"/>
  <c r="CD109" i="4"/>
  <c r="CF109" i="4"/>
  <c r="CH109" i="4"/>
  <c r="CJ109" i="4"/>
  <c r="CL109" i="4"/>
  <c r="CN109" i="4"/>
  <c r="CP109" i="4"/>
  <c r="CR109" i="4"/>
  <c r="CT109" i="4"/>
  <c r="CV109" i="4"/>
  <c r="CX109" i="4"/>
  <c r="DA109" i="4"/>
  <c r="DF109" i="4"/>
  <c r="DN109" i="4"/>
  <c r="BK109" i="4"/>
  <c r="BM109" i="4"/>
  <c r="BO109" i="4"/>
  <c r="BQ109" i="4"/>
  <c r="BS109" i="4"/>
  <c r="BU109" i="4"/>
  <c r="BW109" i="4"/>
  <c r="BY109" i="4"/>
  <c r="CA109" i="4"/>
  <c r="CC109" i="4"/>
  <c r="CE109" i="4"/>
  <c r="CG109" i="4"/>
  <c r="CI109" i="4"/>
  <c r="CK109" i="4"/>
  <c r="CM109" i="4"/>
  <c r="CO109" i="4"/>
  <c r="CQ109" i="4"/>
  <c r="CS109" i="4"/>
  <c r="CU109" i="4"/>
  <c r="CW109" i="4"/>
  <c r="CY109" i="4"/>
  <c r="DE109" i="4"/>
  <c r="DI109" i="4"/>
  <c r="BJ111" i="4"/>
  <c r="BL101" i="4"/>
  <c r="BN101" i="4"/>
  <c r="BP101" i="4"/>
  <c r="BR101" i="4"/>
  <c r="BT101" i="4"/>
  <c r="BV101" i="4"/>
  <c r="BX101" i="4"/>
  <c r="BZ101" i="4"/>
  <c r="CB101" i="4"/>
  <c r="CD101" i="4"/>
  <c r="CF101" i="4"/>
  <c r="CH101" i="4"/>
  <c r="CJ101" i="4"/>
  <c r="CL101" i="4"/>
  <c r="CN101" i="4"/>
  <c r="CP101" i="4"/>
  <c r="CR101" i="4"/>
  <c r="CT101" i="4"/>
  <c r="CV101" i="4"/>
  <c r="CX101" i="4"/>
  <c r="DA101" i="4"/>
  <c r="DF101" i="4"/>
  <c r="DN101" i="4"/>
  <c r="BK101" i="4"/>
  <c r="BM101" i="4"/>
  <c r="BO101" i="4"/>
  <c r="BQ101" i="4"/>
  <c r="BS101" i="4"/>
  <c r="BU101" i="4"/>
  <c r="BW101" i="4"/>
  <c r="BY101" i="4"/>
  <c r="CA101" i="4"/>
  <c r="CC101" i="4"/>
  <c r="CE101" i="4"/>
  <c r="CG101" i="4"/>
  <c r="CI101" i="4"/>
  <c r="CK101" i="4"/>
  <c r="CM101" i="4"/>
  <c r="CO101" i="4"/>
  <c r="CQ101" i="4"/>
  <c r="CS101" i="4"/>
  <c r="CU101" i="4"/>
  <c r="CW101" i="4"/>
  <c r="CY101" i="4"/>
  <c r="DE101" i="4"/>
  <c r="DI101" i="4"/>
  <c r="BJ103" i="4"/>
  <c r="BL93" i="4"/>
  <c r="BN93" i="4"/>
  <c r="BP93" i="4"/>
  <c r="BR93" i="4"/>
  <c r="BT93" i="4"/>
  <c r="BV93" i="4"/>
  <c r="BX93" i="4"/>
  <c r="BZ93" i="4"/>
  <c r="CB93" i="4"/>
  <c r="CD93" i="4"/>
  <c r="CF93" i="4"/>
  <c r="CH93" i="4"/>
  <c r="CJ93" i="4"/>
  <c r="CL93" i="4"/>
  <c r="CN93" i="4"/>
  <c r="CP93" i="4"/>
  <c r="CR93" i="4"/>
  <c r="CT93" i="4"/>
  <c r="CV93" i="4"/>
  <c r="CX93" i="4"/>
  <c r="DA93" i="4"/>
  <c r="DF93" i="4"/>
  <c r="DN93" i="4"/>
  <c r="BK93" i="4"/>
  <c r="BM93" i="4"/>
  <c r="BO93" i="4"/>
  <c r="BQ93" i="4"/>
  <c r="BS93" i="4"/>
  <c r="BU93" i="4"/>
  <c r="BW93" i="4"/>
  <c r="BY93" i="4"/>
  <c r="CA93" i="4"/>
  <c r="CC93" i="4"/>
  <c r="CE93" i="4"/>
  <c r="CG93" i="4"/>
  <c r="CI93" i="4"/>
  <c r="CK93" i="4"/>
  <c r="CM93" i="4"/>
  <c r="CO93" i="4"/>
  <c r="CQ93" i="4"/>
  <c r="CS93" i="4"/>
  <c r="CU93" i="4"/>
  <c r="CW93" i="4"/>
  <c r="CY93" i="4"/>
  <c r="DE93" i="4"/>
  <c r="DI93" i="4"/>
  <c r="BJ95" i="4"/>
  <c r="BL85" i="4"/>
  <c r="BN85" i="4"/>
  <c r="BP85" i="4"/>
  <c r="BR85" i="4"/>
  <c r="BT85" i="4"/>
  <c r="BV85" i="4"/>
  <c r="BX85" i="4"/>
  <c r="BZ85" i="4"/>
  <c r="CB85" i="4"/>
  <c r="CD85" i="4"/>
  <c r="CF85" i="4"/>
  <c r="CH85" i="4"/>
  <c r="CJ85" i="4"/>
  <c r="CL85" i="4"/>
  <c r="CN85" i="4"/>
  <c r="CP85" i="4"/>
  <c r="CR85" i="4"/>
  <c r="CT85" i="4"/>
  <c r="CV85" i="4"/>
  <c r="CX85" i="4"/>
  <c r="DA85" i="4"/>
  <c r="DF85" i="4"/>
  <c r="DN85" i="4"/>
  <c r="BK85" i="4"/>
  <c r="BM85" i="4"/>
  <c r="BO85" i="4"/>
  <c r="BQ85" i="4"/>
  <c r="BS85" i="4"/>
  <c r="BU85" i="4"/>
  <c r="BW85" i="4"/>
  <c r="BY85" i="4"/>
  <c r="CA85" i="4"/>
  <c r="CC85" i="4"/>
  <c r="CE85" i="4"/>
  <c r="CG85" i="4"/>
  <c r="CI85" i="4"/>
  <c r="CK85" i="4"/>
  <c r="CM85" i="4"/>
  <c r="CO85" i="4"/>
  <c r="CQ85" i="4"/>
  <c r="CS85" i="4"/>
  <c r="CU85" i="4"/>
  <c r="CW85" i="4"/>
  <c r="CY85" i="4"/>
  <c r="DE85" i="4"/>
  <c r="DI85" i="4"/>
  <c r="BJ87" i="4"/>
  <c r="BL77" i="4"/>
  <c r="BN77" i="4"/>
  <c r="BP77" i="4"/>
  <c r="BR77" i="4"/>
  <c r="BT77" i="4"/>
  <c r="BV77" i="4"/>
  <c r="BX77" i="4"/>
  <c r="BZ77" i="4"/>
  <c r="CB77" i="4"/>
  <c r="CD77" i="4"/>
  <c r="CF77" i="4"/>
  <c r="CH77" i="4"/>
  <c r="CJ77" i="4"/>
  <c r="CL77" i="4"/>
  <c r="CN77" i="4"/>
  <c r="CP77" i="4"/>
  <c r="CR77" i="4"/>
  <c r="CT77" i="4"/>
  <c r="CV77" i="4"/>
  <c r="CX77" i="4"/>
  <c r="DA77" i="4"/>
  <c r="DF77" i="4"/>
  <c r="DN77" i="4"/>
  <c r="BK77" i="4"/>
  <c r="BM77" i="4"/>
  <c r="BO77" i="4"/>
  <c r="BQ77" i="4"/>
  <c r="BS77" i="4"/>
  <c r="BU77" i="4"/>
  <c r="BW77" i="4"/>
  <c r="BY77" i="4"/>
  <c r="CA77" i="4"/>
  <c r="CC77" i="4"/>
  <c r="CE77" i="4"/>
  <c r="CG77" i="4"/>
  <c r="CI77" i="4"/>
  <c r="CK77" i="4"/>
  <c r="CM77" i="4"/>
  <c r="CO77" i="4"/>
  <c r="CQ77" i="4"/>
  <c r="CS77" i="4"/>
  <c r="CU77" i="4"/>
  <c r="CW77" i="4"/>
  <c r="CY77" i="4"/>
  <c r="DE77" i="4"/>
  <c r="DI77" i="4"/>
  <c r="BJ79" i="4"/>
  <c r="BL69" i="4"/>
  <c r="BN69" i="4"/>
  <c r="BP69" i="4"/>
  <c r="BR69" i="4"/>
  <c r="BT69" i="4"/>
  <c r="BV69" i="4"/>
  <c r="BX69" i="4"/>
  <c r="BZ69" i="4"/>
  <c r="CB69" i="4"/>
  <c r="CD69" i="4"/>
  <c r="CF69" i="4"/>
  <c r="CH69" i="4"/>
  <c r="CJ69" i="4"/>
  <c r="CL69" i="4"/>
  <c r="CN69" i="4"/>
  <c r="CP69" i="4"/>
  <c r="CR69" i="4"/>
  <c r="CT69" i="4"/>
  <c r="CV69" i="4"/>
  <c r="CX69" i="4"/>
  <c r="DA69" i="4"/>
  <c r="DF69" i="4"/>
  <c r="DN69" i="4"/>
  <c r="BK69" i="4"/>
  <c r="BM69" i="4"/>
  <c r="BO69" i="4"/>
  <c r="BQ69" i="4"/>
  <c r="BS69" i="4"/>
  <c r="BU69" i="4"/>
  <c r="BW69" i="4"/>
  <c r="BY69" i="4"/>
  <c r="CA69" i="4"/>
  <c r="CC69" i="4"/>
  <c r="CE69" i="4"/>
  <c r="CG69" i="4"/>
  <c r="CI69" i="4"/>
  <c r="CK69" i="4"/>
  <c r="CM69" i="4"/>
  <c r="CO69" i="4"/>
  <c r="CQ69" i="4"/>
  <c r="CS69" i="4"/>
  <c r="CU69" i="4"/>
  <c r="CW69" i="4"/>
  <c r="CY69" i="4"/>
  <c r="DE69" i="4"/>
  <c r="DI69" i="4"/>
  <c r="BJ71" i="4"/>
  <c r="BK61" i="4"/>
  <c r="BM61" i="4"/>
  <c r="BO61" i="4"/>
  <c r="BQ61" i="4"/>
  <c r="BS61" i="4"/>
  <c r="BU61" i="4"/>
  <c r="BW61" i="4"/>
  <c r="BY61" i="4"/>
  <c r="CA61" i="4"/>
  <c r="CC61" i="4"/>
  <c r="CE61" i="4"/>
  <c r="CG61" i="4"/>
  <c r="CI61" i="4"/>
  <c r="CK61" i="4"/>
  <c r="CM61" i="4"/>
  <c r="CO61" i="4"/>
  <c r="CQ61" i="4"/>
  <c r="CS61" i="4"/>
  <c r="CU61" i="4"/>
  <c r="CW61" i="4"/>
  <c r="CY61" i="4"/>
  <c r="DE61" i="4"/>
  <c r="DI61" i="4"/>
  <c r="BL61" i="4"/>
  <c r="BN61" i="4"/>
  <c r="BP61" i="4"/>
  <c r="BR61" i="4"/>
  <c r="BT61" i="4"/>
  <c r="BV61" i="4"/>
  <c r="BX61" i="4"/>
  <c r="BZ61" i="4"/>
  <c r="CB61" i="4"/>
  <c r="CD61" i="4"/>
  <c r="CF61" i="4"/>
  <c r="CH61" i="4"/>
  <c r="CJ61" i="4"/>
  <c r="CL61" i="4"/>
  <c r="CN61" i="4"/>
  <c r="CP61" i="4"/>
  <c r="CR61" i="4"/>
  <c r="CT61" i="4"/>
  <c r="CV61" i="4"/>
  <c r="CX61" i="4"/>
  <c r="DA61" i="4"/>
  <c r="DF61" i="4"/>
  <c r="DN61" i="4"/>
  <c r="BJ63" i="4"/>
  <c r="BK53" i="4"/>
  <c r="BM53" i="4"/>
  <c r="BO53" i="4"/>
  <c r="BQ53" i="4"/>
  <c r="BS53" i="4"/>
  <c r="BU53" i="4"/>
  <c r="BW53" i="4"/>
  <c r="BY53" i="4"/>
  <c r="CA53" i="4"/>
  <c r="CC53" i="4"/>
  <c r="CE53" i="4"/>
  <c r="CG53" i="4"/>
  <c r="CI53" i="4"/>
  <c r="CK53" i="4"/>
  <c r="CM53" i="4"/>
  <c r="CO53" i="4"/>
  <c r="CQ53" i="4"/>
  <c r="CS53" i="4"/>
  <c r="CU53" i="4"/>
  <c r="CW53" i="4"/>
  <c r="CY53" i="4"/>
  <c r="DE53" i="4"/>
  <c r="DI53" i="4"/>
  <c r="BL53" i="4"/>
  <c r="BN53" i="4"/>
  <c r="BP53" i="4"/>
  <c r="BR53" i="4"/>
  <c r="BT53" i="4"/>
  <c r="BV53" i="4"/>
  <c r="BX53" i="4"/>
  <c r="BZ53" i="4"/>
  <c r="CB53" i="4"/>
  <c r="CD53" i="4"/>
  <c r="CF53" i="4"/>
  <c r="CH53" i="4"/>
  <c r="CJ53" i="4"/>
  <c r="CL53" i="4"/>
  <c r="CN53" i="4"/>
  <c r="CP53" i="4"/>
  <c r="CR53" i="4"/>
  <c r="CT53" i="4"/>
  <c r="CV53" i="4"/>
  <c r="CX53" i="4"/>
  <c r="DA53" i="4"/>
  <c r="DF53" i="4"/>
  <c r="DN53" i="4"/>
  <c r="BJ55" i="4"/>
  <c r="BK45" i="4"/>
  <c r="BM45" i="4"/>
  <c r="BO45" i="4"/>
  <c r="BQ45" i="4"/>
  <c r="BS45" i="4"/>
  <c r="BU45" i="4"/>
  <c r="BW45" i="4"/>
  <c r="BY45" i="4"/>
  <c r="CA45" i="4"/>
  <c r="CC45" i="4"/>
  <c r="CE45" i="4"/>
  <c r="CG45" i="4"/>
  <c r="CI45" i="4"/>
  <c r="CK45" i="4"/>
  <c r="CM45" i="4"/>
  <c r="CO45" i="4"/>
  <c r="CQ45" i="4"/>
  <c r="CS45" i="4"/>
  <c r="CU45" i="4"/>
  <c r="CW45" i="4"/>
  <c r="CY45" i="4"/>
  <c r="DE45" i="4"/>
  <c r="DI45" i="4"/>
  <c r="BL45" i="4"/>
  <c r="BN45" i="4"/>
  <c r="BP45" i="4"/>
  <c r="BR45" i="4"/>
  <c r="BT45" i="4"/>
  <c r="BV45" i="4"/>
  <c r="BX45" i="4"/>
  <c r="BZ45" i="4"/>
  <c r="CB45" i="4"/>
  <c r="CD45" i="4"/>
  <c r="CF45" i="4"/>
  <c r="CH45" i="4"/>
  <c r="CJ45" i="4"/>
  <c r="CL45" i="4"/>
  <c r="CN45" i="4"/>
  <c r="CP45" i="4"/>
  <c r="CR45" i="4"/>
  <c r="CT45" i="4"/>
  <c r="CV45" i="4"/>
  <c r="CX45" i="4"/>
  <c r="DA45" i="4"/>
  <c r="DF45" i="4"/>
  <c r="DN45" i="4"/>
  <c r="BJ47" i="4"/>
  <c r="BK37" i="4"/>
  <c r="BM37" i="4"/>
  <c r="BO37" i="4"/>
  <c r="BQ37" i="4"/>
  <c r="BS37" i="4"/>
  <c r="BU37" i="4"/>
  <c r="BW37" i="4"/>
  <c r="BY37" i="4"/>
  <c r="CA37" i="4"/>
  <c r="CC37" i="4"/>
  <c r="CE37" i="4"/>
  <c r="CG37" i="4"/>
  <c r="CI37" i="4"/>
  <c r="CK37" i="4"/>
  <c r="CM37" i="4"/>
  <c r="CO37" i="4"/>
  <c r="CQ37" i="4"/>
  <c r="CS37" i="4"/>
  <c r="CU37" i="4"/>
  <c r="CW37" i="4"/>
  <c r="CY37" i="4"/>
  <c r="DE37" i="4"/>
  <c r="DI37" i="4"/>
  <c r="BL37" i="4"/>
  <c r="BN37" i="4"/>
  <c r="BP37" i="4"/>
  <c r="BR37" i="4"/>
  <c r="BT37" i="4"/>
  <c r="BV37" i="4"/>
  <c r="BX37" i="4"/>
  <c r="BZ37" i="4"/>
  <c r="CB37" i="4"/>
  <c r="CD37" i="4"/>
  <c r="CF37" i="4"/>
  <c r="CH37" i="4"/>
  <c r="CJ37" i="4"/>
  <c r="CL37" i="4"/>
  <c r="CN37" i="4"/>
  <c r="CP37" i="4"/>
  <c r="CR37" i="4"/>
  <c r="CT37" i="4"/>
  <c r="CV37" i="4"/>
  <c r="CX37" i="4"/>
  <c r="DA37" i="4"/>
  <c r="DF37" i="4"/>
  <c r="DN37" i="4"/>
  <c r="BJ39" i="4"/>
  <c r="BK29" i="4"/>
  <c r="BM29" i="4"/>
  <c r="BO29" i="4"/>
  <c r="BQ29" i="4"/>
  <c r="BS29" i="4"/>
  <c r="BU29" i="4"/>
  <c r="BW29" i="4"/>
  <c r="BY29" i="4"/>
  <c r="CA29" i="4"/>
  <c r="CC29" i="4"/>
  <c r="CE29" i="4"/>
  <c r="CG29" i="4"/>
  <c r="CI29" i="4"/>
  <c r="CK29" i="4"/>
  <c r="CM29" i="4"/>
  <c r="CO29" i="4"/>
  <c r="CQ29" i="4"/>
  <c r="CS29" i="4"/>
  <c r="CU29" i="4"/>
  <c r="CW29" i="4"/>
  <c r="CY29" i="4"/>
  <c r="DE29" i="4"/>
  <c r="DI29" i="4"/>
  <c r="BL29" i="4"/>
  <c r="BN29" i="4"/>
  <c r="BP29" i="4"/>
  <c r="BR29" i="4"/>
  <c r="BT29" i="4"/>
  <c r="BV29" i="4"/>
  <c r="BX29" i="4"/>
  <c r="BZ29" i="4"/>
  <c r="CB29" i="4"/>
  <c r="CD29" i="4"/>
  <c r="CF29" i="4"/>
  <c r="CH29" i="4"/>
  <c r="CJ29" i="4"/>
  <c r="CL29" i="4"/>
  <c r="CN29" i="4"/>
  <c r="CP29" i="4"/>
  <c r="CR29" i="4"/>
  <c r="CT29" i="4"/>
  <c r="CV29" i="4"/>
  <c r="CX29" i="4"/>
  <c r="DA29" i="4"/>
  <c r="DF29" i="4"/>
  <c r="DN29" i="4"/>
  <c r="BJ31" i="4"/>
  <c r="BK21" i="4"/>
  <c r="BM21" i="4"/>
  <c r="BO21" i="4"/>
  <c r="BQ21" i="4"/>
  <c r="BS21" i="4"/>
  <c r="BU21" i="4"/>
  <c r="BW21" i="4"/>
  <c r="BY21" i="4"/>
  <c r="BL21" i="4"/>
  <c r="BN21" i="4"/>
  <c r="BP21" i="4"/>
  <c r="BR21" i="4"/>
  <c r="BT21" i="4"/>
  <c r="BV21" i="4"/>
  <c r="BX21" i="4"/>
  <c r="BZ21" i="4"/>
  <c r="CB21" i="4"/>
  <c r="CD21" i="4"/>
  <c r="CF21" i="4"/>
  <c r="CA21" i="4"/>
  <c r="CE21" i="4"/>
  <c r="CH21" i="4"/>
  <c r="CJ21" i="4"/>
  <c r="CL21" i="4"/>
  <c r="CN21" i="4"/>
  <c r="CP21" i="4"/>
  <c r="CR21" i="4"/>
  <c r="CT21" i="4"/>
  <c r="CV21" i="4"/>
  <c r="CX21" i="4"/>
  <c r="DA21" i="4"/>
  <c r="DF21" i="4"/>
  <c r="DN21" i="4"/>
  <c r="CC21" i="4"/>
  <c r="CG21" i="4"/>
  <c r="CI21" i="4"/>
  <c r="CK21" i="4"/>
  <c r="CM21" i="4"/>
  <c r="CO21" i="4"/>
  <c r="CQ21" i="4"/>
  <c r="CS21" i="4"/>
  <c r="CU21" i="4"/>
  <c r="CW21" i="4"/>
  <c r="CY21" i="4"/>
  <c r="DE21" i="4"/>
  <c r="DI21" i="4"/>
  <c r="BJ23" i="4"/>
  <c r="BK31" i="4"/>
  <c r="BM31" i="4"/>
  <c r="BO31" i="4"/>
  <c r="BQ31" i="4"/>
  <c r="BS31" i="4"/>
  <c r="BU31" i="4"/>
  <c r="BW31" i="4"/>
  <c r="BY31" i="4"/>
  <c r="CA31" i="4"/>
  <c r="CC31" i="4"/>
  <c r="CE31" i="4"/>
  <c r="CG31" i="4"/>
  <c r="CI31" i="4"/>
  <c r="CK31" i="4"/>
  <c r="CM31" i="4"/>
  <c r="CO31" i="4"/>
  <c r="CQ31" i="4"/>
  <c r="CS31" i="4"/>
  <c r="CU31" i="4"/>
  <c r="CW31" i="4"/>
  <c r="CY31" i="4"/>
  <c r="DE31" i="4"/>
  <c r="DI31" i="4"/>
  <c r="BL31" i="4"/>
  <c r="BN31" i="4"/>
  <c r="BP31" i="4"/>
  <c r="BR31" i="4"/>
  <c r="BT31" i="4"/>
  <c r="BV31" i="4"/>
  <c r="BX31" i="4"/>
  <c r="BZ31" i="4"/>
  <c r="CB31" i="4"/>
  <c r="CD31" i="4"/>
  <c r="CF31" i="4"/>
  <c r="CH31" i="4"/>
  <c r="CJ31" i="4"/>
  <c r="CL31" i="4"/>
  <c r="CN31" i="4"/>
  <c r="CP31" i="4"/>
  <c r="CR31" i="4"/>
  <c r="CT31" i="4"/>
  <c r="CV31" i="4"/>
  <c r="CX31" i="4"/>
  <c r="DA31" i="4"/>
  <c r="DF31" i="4"/>
  <c r="DN31" i="4"/>
  <c r="BJ33" i="4"/>
  <c r="BL242" i="4"/>
  <c r="BN242" i="4"/>
  <c r="BP242" i="4"/>
  <c r="BR242" i="4"/>
  <c r="BT242" i="4"/>
  <c r="BV242" i="4"/>
  <c r="BX242" i="4"/>
  <c r="BZ242" i="4"/>
  <c r="CB242" i="4"/>
  <c r="CD242" i="4"/>
  <c r="CF242" i="4"/>
  <c r="CH242" i="4"/>
  <c r="CJ242" i="4"/>
  <c r="CL242" i="4"/>
  <c r="CN242" i="4"/>
  <c r="CP242" i="4"/>
  <c r="CR242" i="4"/>
  <c r="CT242" i="4"/>
  <c r="CV242" i="4"/>
  <c r="CX242" i="4"/>
  <c r="DA242" i="4"/>
  <c r="DF242" i="4"/>
  <c r="DN242" i="4"/>
  <c r="BK242" i="4"/>
  <c r="BM242" i="4"/>
  <c r="BO242" i="4"/>
  <c r="BQ242" i="4"/>
  <c r="BS242" i="4"/>
  <c r="BU242" i="4"/>
  <c r="BW242" i="4"/>
  <c r="BY242" i="4"/>
  <c r="CA242" i="4"/>
  <c r="CC242" i="4"/>
  <c r="CE242" i="4"/>
  <c r="CG242" i="4"/>
  <c r="CI242" i="4"/>
  <c r="CK242" i="4"/>
  <c r="CM242" i="4"/>
  <c r="CO242" i="4"/>
  <c r="CQ242" i="4"/>
  <c r="CS242" i="4"/>
  <c r="CU242" i="4"/>
  <c r="CW242" i="4"/>
  <c r="CY242" i="4"/>
  <c r="DE242" i="4"/>
  <c r="DI242" i="4"/>
  <c r="BJ244" i="4"/>
  <c r="BK224" i="4"/>
  <c r="BM224" i="4"/>
  <c r="BO224" i="4"/>
  <c r="BQ224" i="4"/>
  <c r="BS224" i="4"/>
  <c r="BU224" i="4"/>
  <c r="BW224" i="4"/>
  <c r="BY224" i="4"/>
  <c r="CA224" i="4"/>
  <c r="CC224" i="4"/>
  <c r="CE224" i="4"/>
  <c r="CG224" i="4"/>
  <c r="CI224" i="4"/>
  <c r="CK224" i="4"/>
  <c r="CM224" i="4"/>
  <c r="CO224" i="4"/>
  <c r="CQ224" i="4"/>
  <c r="CS224" i="4"/>
  <c r="CU224" i="4"/>
  <c r="CW224" i="4"/>
  <c r="CY224" i="4"/>
  <c r="DE224" i="4"/>
  <c r="DI224" i="4"/>
  <c r="BL224" i="4"/>
  <c r="BN224" i="4"/>
  <c r="BP224" i="4"/>
  <c r="BR224" i="4"/>
  <c r="BT224" i="4"/>
  <c r="BV224" i="4"/>
  <c r="BX224" i="4"/>
  <c r="BZ224" i="4"/>
  <c r="CB224" i="4"/>
  <c r="CD224" i="4"/>
  <c r="CF224" i="4"/>
  <c r="CH224" i="4"/>
  <c r="CJ224" i="4"/>
  <c r="CL224" i="4"/>
  <c r="CN224" i="4"/>
  <c r="CP224" i="4"/>
  <c r="CR224" i="4"/>
  <c r="CT224" i="4"/>
  <c r="CV224" i="4"/>
  <c r="CX224" i="4"/>
  <c r="DA224" i="4"/>
  <c r="DF224" i="4"/>
  <c r="DN224" i="4"/>
  <c r="BJ226" i="4"/>
  <c r="BK208" i="4"/>
  <c r="BM208" i="4"/>
  <c r="BO208" i="4"/>
  <c r="BQ208" i="4"/>
  <c r="BS208" i="4"/>
  <c r="BU208" i="4"/>
  <c r="BW208" i="4"/>
  <c r="BY208" i="4"/>
  <c r="CA208" i="4"/>
  <c r="CC208" i="4"/>
  <c r="CE208" i="4"/>
  <c r="CG208" i="4"/>
  <c r="CI208" i="4"/>
  <c r="CK208" i="4"/>
  <c r="CM208" i="4"/>
  <c r="CO208" i="4"/>
  <c r="CQ208" i="4"/>
  <c r="CS208" i="4"/>
  <c r="CU208" i="4"/>
  <c r="CW208" i="4"/>
  <c r="CY208" i="4"/>
  <c r="DE208" i="4"/>
  <c r="DI208" i="4"/>
  <c r="BL208" i="4"/>
  <c r="BN208" i="4"/>
  <c r="BP208" i="4"/>
  <c r="BR208" i="4"/>
  <c r="BT208" i="4"/>
  <c r="BV208" i="4"/>
  <c r="BX208" i="4"/>
  <c r="BZ208" i="4"/>
  <c r="CB208" i="4"/>
  <c r="CD208" i="4"/>
  <c r="CF208" i="4"/>
  <c r="CH208" i="4"/>
  <c r="CJ208" i="4"/>
  <c r="CL208" i="4"/>
  <c r="CN208" i="4"/>
  <c r="CP208" i="4"/>
  <c r="CR208" i="4"/>
  <c r="CT208" i="4"/>
  <c r="CV208" i="4"/>
  <c r="CX208" i="4"/>
  <c r="DA208" i="4"/>
  <c r="DF208" i="4"/>
  <c r="DN208" i="4"/>
  <c r="BJ210" i="4"/>
  <c r="BK190" i="4"/>
  <c r="BM190" i="4"/>
  <c r="BO190" i="4"/>
  <c r="BQ190" i="4"/>
  <c r="BS190" i="4"/>
  <c r="BU190" i="4"/>
  <c r="BW190" i="4"/>
  <c r="BY190" i="4"/>
  <c r="CA190" i="4"/>
  <c r="CC190" i="4"/>
  <c r="CE190" i="4"/>
  <c r="CG190" i="4"/>
  <c r="CI190" i="4"/>
  <c r="CK190" i="4"/>
  <c r="CM190" i="4"/>
  <c r="CO190" i="4"/>
  <c r="CQ190" i="4"/>
  <c r="CS190" i="4"/>
  <c r="CU190" i="4"/>
  <c r="CW190" i="4"/>
  <c r="CY190" i="4"/>
  <c r="DE190" i="4"/>
  <c r="DI190" i="4"/>
  <c r="BL190" i="4"/>
  <c r="BN190" i="4"/>
  <c r="BP190" i="4"/>
  <c r="BR190" i="4"/>
  <c r="BT190" i="4"/>
  <c r="BV190" i="4"/>
  <c r="BX190" i="4"/>
  <c r="BZ190" i="4"/>
  <c r="CB190" i="4"/>
  <c r="CD190" i="4"/>
  <c r="CF190" i="4"/>
  <c r="CH190" i="4"/>
  <c r="CJ190" i="4"/>
  <c r="CL190" i="4"/>
  <c r="CN190" i="4"/>
  <c r="CP190" i="4"/>
  <c r="CR190" i="4"/>
  <c r="CT190" i="4"/>
  <c r="CV190" i="4"/>
  <c r="CX190" i="4"/>
  <c r="DA190" i="4"/>
  <c r="DF190" i="4"/>
  <c r="DN190" i="4"/>
  <c r="BJ192" i="4"/>
  <c r="BK174" i="4"/>
  <c r="BM174" i="4"/>
  <c r="BO174" i="4"/>
  <c r="BQ174" i="4"/>
  <c r="BS174" i="4"/>
  <c r="BU174" i="4"/>
  <c r="BW174" i="4"/>
  <c r="BY174" i="4"/>
  <c r="CA174" i="4"/>
  <c r="CC174" i="4"/>
  <c r="CE174" i="4"/>
  <c r="CG174" i="4"/>
  <c r="CI174" i="4"/>
  <c r="CK174" i="4"/>
  <c r="CM174" i="4"/>
  <c r="CO174" i="4"/>
  <c r="CQ174" i="4"/>
  <c r="CS174" i="4"/>
  <c r="CU174" i="4"/>
  <c r="CW174" i="4"/>
  <c r="CY174" i="4"/>
  <c r="DE174" i="4"/>
  <c r="DI174" i="4"/>
  <c r="BL174" i="4"/>
  <c r="BN174" i="4"/>
  <c r="BP174" i="4"/>
  <c r="BR174" i="4"/>
  <c r="BT174" i="4"/>
  <c r="BV174" i="4"/>
  <c r="BX174" i="4"/>
  <c r="BZ174" i="4"/>
  <c r="CB174" i="4"/>
  <c r="CD174" i="4"/>
  <c r="CF174" i="4"/>
  <c r="CH174" i="4"/>
  <c r="CJ174" i="4"/>
  <c r="CL174" i="4"/>
  <c r="CN174" i="4"/>
  <c r="CP174" i="4"/>
  <c r="CR174" i="4"/>
  <c r="CT174" i="4"/>
  <c r="CV174" i="4"/>
  <c r="CX174" i="4"/>
  <c r="DA174" i="4"/>
  <c r="DF174" i="4"/>
  <c r="DN174" i="4"/>
  <c r="BJ176" i="4"/>
  <c r="BK156" i="4"/>
  <c r="BM156" i="4"/>
  <c r="BO156" i="4"/>
  <c r="BQ156" i="4"/>
  <c r="BS156" i="4"/>
  <c r="BU156" i="4"/>
  <c r="BW156" i="4"/>
  <c r="BY156" i="4"/>
  <c r="CA156" i="4"/>
  <c r="CC156" i="4"/>
  <c r="CE156" i="4"/>
  <c r="CG156" i="4"/>
  <c r="CI156" i="4"/>
  <c r="CK156" i="4"/>
  <c r="CM156" i="4"/>
  <c r="CO156" i="4"/>
  <c r="CQ156" i="4"/>
  <c r="CS156" i="4"/>
  <c r="CU156" i="4"/>
  <c r="CW156" i="4"/>
  <c r="CY156" i="4"/>
  <c r="DE156" i="4"/>
  <c r="DI156" i="4"/>
  <c r="BL156" i="4"/>
  <c r="BN156" i="4"/>
  <c r="BP156" i="4"/>
  <c r="BR156" i="4"/>
  <c r="BT156" i="4"/>
  <c r="BV156" i="4"/>
  <c r="BX156" i="4"/>
  <c r="BZ156" i="4"/>
  <c r="CB156" i="4"/>
  <c r="CD156" i="4"/>
  <c r="CF156" i="4"/>
  <c r="CH156" i="4"/>
  <c r="CJ156" i="4"/>
  <c r="CL156" i="4"/>
  <c r="CN156" i="4"/>
  <c r="CP156" i="4"/>
  <c r="CR156" i="4"/>
  <c r="CT156" i="4"/>
  <c r="CV156" i="4"/>
  <c r="CX156" i="4"/>
  <c r="DA156" i="4"/>
  <c r="DF156" i="4"/>
  <c r="DN156" i="4"/>
  <c r="BJ158" i="4"/>
  <c r="BK140" i="4"/>
  <c r="BM140" i="4"/>
  <c r="BO140" i="4"/>
  <c r="BQ140" i="4"/>
  <c r="BS140" i="4"/>
  <c r="BU140" i="4"/>
  <c r="BW140" i="4"/>
  <c r="BY140" i="4"/>
  <c r="CA140" i="4"/>
  <c r="CC140" i="4"/>
  <c r="CE140" i="4"/>
  <c r="CG140" i="4"/>
  <c r="CI140" i="4"/>
  <c r="CK140" i="4"/>
  <c r="CM140" i="4"/>
  <c r="CO140" i="4"/>
  <c r="CQ140" i="4"/>
  <c r="CS140" i="4"/>
  <c r="CU140" i="4"/>
  <c r="CW140" i="4"/>
  <c r="CY140" i="4"/>
  <c r="DE140" i="4"/>
  <c r="DI140" i="4"/>
  <c r="BL140" i="4"/>
  <c r="BN140" i="4"/>
  <c r="BP140" i="4"/>
  <c r="BR140" i="4"/>
  <c r="BT140" i="4"/>
  <c r="BV140" i="4"/>
  <c r="BX140" i="4"/>
  <c r="BZ140" i="4"/>
  <c r="CB140" i="4"/>
  <c r="CD140" i="4"/>
  <c r="CF140" i="4"/>
  <c r="CH140" i="4"/>
  <c r="CJ140" i="4"/>
  <c r="CL140" i="4"/>
  <c r="CN140" i="4"/>
  <c r="CP140" i="4"/>
  <c r="CR140" i="4"/>
  <c r="CT140" i="4"/>
  <c r="CV140" i="4"/>
  <c r="CX140" i="4"/>
  <c r="DA140" i="4"/>
  <c r="DF140" i="4"/>
  <c r="DN140" i="4"/>
  <c r="BJ142" i="4"/>
  <c r="BL122" i="4"/>
  <c r="BN122" i="4"/>
  <c r="BP122" i="4"/>
  <c r="BR122" i="4"/>
  <c r="BT122" i="4"/>
  <c r="BV122" i="4"/>
  <c r="BX122" i="4"/>
  <c r="BZ122" i="4"/>
  <c r="CB122" i="4"/>
  <c r="CD122" i="4"/>
  <c r="CF122" i="4"/>
  <c r="CH122" i="4"/>
  <c r="CJ122" i="4"/>
  <c r="CL122" i="4"/>
  <c r="CN122" i="4"/>
  <c r="CP122" i="4"/>
  <c r="CR122" i="4"/>
  <c r="CT122" i="4"/>
  <c r="CV122" i="4"/>
  <c r="CX122" i="4"/>
  <c r="DA122" i="4"/>
  <c r="DF122" i="4"/>
  <c r="DN122" i="4"/>
  <c r="BK122" i="4"/>
  <c r="BM122" i="4"/>
  <c r="BO122" i="4"/>
  <c r="BQ122" i="4"/>
  <c r="BS122" i="4"/>
  <c r="BU122" i="4"/>
  <c r="BW122" i="4"/>
  <c r="BY122" i="4"/>
  <c r="CA122" i="4"/>
  <c r="CC122" i="4"/>
  <c r="CE122" i="4"/>
  <c r="CG122" i="4"/>
  <c r="CI122" i="4"/>
  <c r="CK122" i="4"/>
  <c r="CM122" i="4"/>
  <c r="CO122" i="4"/>
  <c r="CQ122" i="4"/>
  <c r="CS122" i="4"/>
  <c r="CU122" i="4"/>
  <c r="CW122" i="4"/>
  <c r="CY122" i="4"/>
  <c r="DE122" i="4"/>
  <c r="DI122" i="4"/>
  <c r="BJ124" i="4"/>
  <c r="BL106" i="4"/>
  <c r="BN106" i="4"/>
  <c r="BP106" i="4"/>
  <c r="BR106" i="4"/>
  <c r="BT106" i="4"/>
  <c r="BV106" i="4"/>
  <c r="BX106" i="4"/>
  <c r="BZ106" i="4"/>
  <c r="CB106" i="4"/>
  <c r="CD106" i="4"/>
  <c r="CF106" i="4"/>
  <c r="CH106" i="4"/>
  <c r="CJ106" i="4"/>
  <c r="CL106" i="4"/>
  <c r="CN106" i="4"/>
  <c r="CP106" i="4"/>
  <c r="CR106" i="4"/>
  <c r="CT106" i="4"/>
  <c r="CV106" i="4"/>
  <c r="CX106" i="4"/>
  <c r="DA106" i="4"/>
  <c r="DF106" i="4"/>
  <c r="DN106" i="4"/>
  <c r="BK106" i="4"/>
  <c r="BM106" i="4"/>
  <c r="BO106" i="4"/>
  <c r="BQ106" i="4"/>
  <c r="BS106" i="4"/>
  <c r="BU106" i="4"/>
  <c r="BW106" i="4"/>
  <c r="BY106" i="4"/>
  <c r="CA106" i="4"/>
  <c r="CC106" i="4"/>
  <c r="CE106" i="4"/>
  <c r="CG106" i="4"/>
  <c r="CI106" i="4"/>
  <c r="CK106" i="4"/>
  <c r="CM106" i="4"/>
  <c r="CO106" i="4"/>
  <c r="CQ106" i="4"/>
  <c r="CS106" i="4"/>
  <c r="CU106" i="4"/>
  <c r="CW106" i="4"/>
  <c r="CY106" i="4"/>
  <c r="DE106" i="4"/>
  <c r="DI106" i="4"/>
  <c r="BJ108" i="4"/>
  <c r="BL90" i="4"/>
  <c r="BN90" i="4"/>
  <c r="BP90" i="4"/>
  <c r="BR90" i="4"/>
  <c r="BT90" i="4"/>
  <c r="BV90" i="4"/>
  <c r="BX90" i="4"/>
  <c r="BZ90" i="4"/>
  <c r="CB90" i="4"/>
  <c r="CD90" i="4"/>
  <c r="CF90" i="4"/>
  <c r="CH90" i="4"/>
  <c r="CJ90" i="4"/>
  <c r="CL90" i="4"/>
  <c r="CN90" i="4"/>
  <c r="CP90" i="4"/>
  <c r="CR90" i="4"/>
  <c r="CT90" i="4"/>
  <c r="CV90" i="4"/>
  <c r="CX90" i="4"/>
  <c r="DA90" i="4"/>
  <c r="DF90" i="4"/>
  <c r="DN90" i="4"/>
  <c r="BK90" i="4"/>
  <c r="BM90" i="4"/>
  <c r="BO90" i="4"/>
  <c r="BQ90" i="4"/>
  <c r="BS90" i="4"/>
  <c r="BU90" i="4"/>
  <c r="BW90" i="4"/>
  <c r="BY90" i="4"/>
  <c r="CA90" i="4"/>
  <c r="CC90" i="4"/>
  <c r="CE90" i="4"/>
  <c r="CG90" i="4"/>
  <c r="CI90" i="4"/>
  <c r="CK90" i="4"/>
  <c r="CM90" i="4"/>
  <c r="CO90" i="4"/>
  <c r="CQ90" i="4"/>
  <c r="CS90" i="4"/>
  <c r="CU90" i="4"/>
  <c r="CW90" i="4"/>
  <c r="CY90" i="4"/>
  <c r="DE90" i="4"/>
  <c r="DI90" i="4"/>
  <c r="BJ92" i="4"/>
  <c r="BL72" i="4"/>
  <c r="BN72" i="4"/>
  <c r="BP72" i="4"/>
  <c r="BR72" i="4"/>
  <c r="BT72" i="4"/>
  <c r="BV72" i="4"/>
  <c r="BX72" i="4"/>
  <c r="BZ72" i="4"/>
  <c r="CB72" i="4"/>
  <c r="CD72" i="4"/>
  <c r="CF72" i="4"/>
  <c r="CH72" i="4"/>
  <c r="CJ72" i="4"/>
  <c r="CL72" i="4"/>
  <c r="CN72" i="4"/>
  <c r="CP72" i="4"/>
  <c r="CR72" i="4"/>
  <c r="CT72" i="4"/>
  <c r="CV72" i="4"/>
  <c r="CX72" i="4"/>
  <c r="DA72" i="4"/>
  <c r="DF72" i="4"/>
  <c r="DN72" i="4"/>
  <c r="BK72" i="4"/>
  <c r="BM72" i="4"/>
  <c r="BO72" i="4"/>
  <c r="BQ72" i="4"/>
  <c r="BS72" i="4"/>
  <c r="BU72" i="4"/>
  <c r="BW72" i="4"/>
  <c r="BY72" i="4"/>
  <c r="CA72" i="4"/>
  <c r="CC72" i="4"/>
  <c r="CE72" i="4"/>
  <c r="CG72" i="4"/>
  <c r="CI72" i="4"/>
  <c r="CK72" i="4"/>
  <c r="CM72" i="4"/>
  <c r="CO72" i="4"/>
  <c r="CQ72" i="4"/>
  <c r="CS72" i="4"/>
  <c r="CU72" i="4"/>
  <c r="CW72" i="4"/>
  <c r="CY72" i="4"/>
  <c r="DE72" i="4"/>
  <c r="DI72" i="4"/>
  <c r="BJ74" i="4"/>
  <c r="BK56" i="4"/>
  <c r="BM56" i="4"/>
  <c r="BO56" i="4"/>
  <c r="BQ56" i="4"/>
  <c r="BS56" i="4"/>
  <c r="BU56" i="4"/>
  <c r="BW56" i="4"/>
  <c r="BY56" i="4"/>
  <c r="CA56" i="4"/>
  <c r="CC56" i="4"/>
  <c r="CE56" i="4"/>
  <c r="CG56" i="4"/>
  <c r="CI56" i="4"/>
  <c r="CK56" i="4"/>
  <c r="CM56" i="4"/>
  <c r="CO56" i="4"/>
  <c r="CQ56" i="4"/>
  <c r="CS56" i="4"/>
  <c r="CU56" i="4"/>
  <c r="CW56" i="4"/>
  <c r="CY56" i="4"/>
  <c r="DE56" i="4"/>
  <c r="DI56" i="4"/>
  <c r="BL56" i="4"/>
  <c r="BN56" i="4"/>
  <c r="BP56" i="4"/>
  <c r="BR56" i="4"/>
  <c r="BT56" i="4"/>
  <c r="BV56" i="4"/>
  <c r="BX56" i="4"/>
  <c r="BZ56" i="4"/>
  <c r="CB56" i="4"/>
  <c r="CD56" i="4"/>
  <c r="CF56" i="4"/>
  <c r="CH56" i="4"/>
  <c r="CJ56" i="4"/>
  <c r="CL56" i="4"/>
  <c r="CN56" i="4"/>
  <c r="CP56" i="4"/>
  <c r="CR56" i="4"/>
  <c r="CT56" i="4"/>
  <c r="CV56" i="4"/>
  <c r="CX56" i="4"/>
  <c r="DA56" i="4"/>
  <c r="DF56" i="4"/>
  <c r="DN56" i="4"/>
  <c r="BJ58" i="4"/>
  <c r="BK38" i="4"/>
  <c r="BM38" i="4"/>
  <c r="BO38" i="4"/>
  <c r="BQ38" i="4"/>
  <c r="BS38" i="4"/>
  <c r="BU38" i="4"/>
  <c r="BW38" i="4"/>
  <c r="BY38" i="4"/>
  <c r="CA38" i="4"/>
  <c r="CC38" i="4"/>
  <c r="CE38" i="4"/>
  <c r="CG38" i="4"/>
  <c r="CI38" i="4"/>
  <c r="CK38" i="4"/>
  <c r="CM38" i="4"/>
  <c r="CO38" i="4"/>
  <c r="CQ38" i="4"/>
  <c r="CS38" i="4"/>
  <c r="CU38" i="4"/>
  <c r="CW38" i="4"/>
  <c r="CY38" i="4"/>
  <c r="DE38" i="4"/>
  <c r="DI38" i="4"/>
  <c r="BL38" i="4"/>
  <c r="BN38" i="4"/>
  <c r="BP38" i="4"/>
  <c r="BR38" i="4"/>
  <c r="BT38" i="4"/>
  <c r="BV38" i="4"/>
  <c r="BX38" i="4"/>
  <c r="BZ38" i="4"/>
  <c r="CB38" i="4"/>
  <c r="CD38" i="4"/>
  <c r="CF38" i="4"/>
  <c r="CH38" i="4"/>
  <c r="CJ38" i="4"/>
  <c r="CL38" i="4"/>
  <c r="CN38" i="4"/>
  <c r="CP38" i="4"/>
  <c r="CR38" i="4"/>
  <c r="CT38" i="4"/>
  <c r="CV38" i="4"/>
  <c r="CX38" i="4"/>
  <c r="DA38" i="4"/>
  <c r="DF38" i="4"/>
  <c r="DN38" i="4"/>
  <c r="BJ40" i="4"/>
  <c r="BL22" i="4"/>
  <c r="BN22" i="4"/>
  <c r="BP22" i="4"/>
  <c r="BR22" i="4"/>
  <c r="BT22" i="4"/>
  <c r="BV22" i="4"/>
  <c r="BX22" i="4"/>
  <c r="BZ22" i="4"/>
  <c r="CB22" i="4"/>
  <c r="CD22" i="4"/>
  <c r="CF22" i="4"/>
  <c r="CH22" i="4"/>
  <c r="CJ22" i="4"/>
  <c r="CL22" i="4"/>
  <c r="CN22" i="4"/>
  <c r="CP22" i="4"/>
  <c r="CR22" i="4"/>
  <c r="CT22" i="4"/>
  <c r="CV22" i="4"/>
  <c r="CX22" i="4"/>
  <c r="DA22" i="4"/>
  <c r="DF22" i="4"/>
  <c r="DN22" i="4"/>
  <c r="BK22" i="4"/>
  <c r="BM22" i="4"/>
  <c r="BO22" i="4"/>
  <c r="BQ22" i="4"/>
  <c r="BS22" i="4"/>
  <c r="BU22" i="4"/>
  <c r="BW22" i="4"/>
  <c r="BY22" i="4"/>
  <c r="CA22" i="4"/>
  <c r="CC22" i="4"/>
  <c r="CE22" i="4"/>
  <c r="CG22" i="4"/>
  <c r="CI22" i="4"/>
  <c r="CK22" i="4"/>
  <c r="CM22" i="4"/>
  <c r="CO22" i="4"/>
  <c r="CQ22" i="4"/>
  <c r="CS22" i="4"/>
  <c r="CU22" i="4"/>
  <c r="CW22" i="4"/>
  <c r="CY22" i="4"/>
  <c r="DE22" i="4"/>
  <c r="DI22" i="4"/>
  <c r="BJ24" i="4"/>
  <c r="BL240" i="4"/>
  <c r="BN240" i="4"/>
  <c r="BP240" i="4"/>
  <c r="BR240" i="4"/>
  <c r="BT240" i="4"/>
  <c r="BV240" i="4"/>
  <c r="BX240" i="4"/>
  <c r="BZ240" i="4"/>
  <c r="CB240" i="4"/>
  <c r="CD240" i="4"/>
  <c r="CF240" i="4"/>
  <c r="CH240" i="4"/>
  <c r="CJ240" i="4"/>
  <c r="CL240" i="4"/>
  <c r="CN240" i="4"/>
  <c r="CP240" i="4"/>
  <c r="CR240" i="4"/>
  <c r="CT240" i="4"/>
  <c r="CV240" i="4"/>
  <c r="CX240" i="4"/>
  <c r="DA240" i="4"/>
  <c r="DF240" i="4"/>
  <c r="DN240" i="4"/>
  <c r="BK240" i="4"/>
  <c r="BO240" i="4"/>
  <c r="BS240" i="4"/>
  <c r="BW240" i="4"/>
  <c r="CA240" i="4"/>
  <c r="CE240" i="4"/>
  <c r="CI240" i="4"/>
  <c r="CM240" i="4"/>
  <c r="CQ240" i="4"/>
  <c r="CU240" i="4"/>
  <c r="CY240" i="4"/>
  <c r="DI240" i="4"/>
  <c r="BM240" i="4"/>
  <c r="BQ240" i="4"/>
  <c r="BU240" i="4"/>
  <c r="BY240" i="4"/>
  <c r="CC240" i="4"/>
  <c r="CG240" i="4"/>
  <c r="CK240" i="4"/>
  <c r="CO240" i="4"/>
  <c r="CS240" i="4"/>
  <c r="CW240" i="4"/>
  <c r="DE240" i="4"/>
  <c r="BJ242" i="4"/>
  <c r="BK226" i="4"/>
  <c r="BM226" i="4"/>
  <c r="BO226" i="4"/>
  <c r="BQ226" i="4"/>
  <c r="BS226" i="4"/>
  <c r="BU226" i="4"/>
  <c r="BW226" i="4"/>
  <c r="BY226" i="4"/>
  <c r="CA226" i="4"/>
  <c r="CC226" i="4"/>
  <c r="CE226" i="4"/>
  <c r="CG226" i="4"/>
  <c r="CI226" i="4"/>
  <c r="CK226" i="4"/>
  <c r="CM226" i="4"/>
  <c r="CO226" i="4"/>
  <c r="CQ226" i="4"/>
  <c r="CS226" i="4"/>
  <c r="CU226" i="4"/>
  <c r="CW226" i="4"/>
  <c r="CY226" i="4"/>
  <c r="DE226" i="4"/>
  <c r="DI226" i="4"/>
  <c r="BL226" i="4"/>
  <c r="BN226" i="4"/>
  <c r="BP226" i="4"/>
  <c r="BR226" i="4"/>
  <c r="BT226" i="4"/>
  <c r="BV226" i="4"/>
  <c r="BX226" i="4"/>
  <c r="BZ226" i="4"/>
  <c r="CB226" i="4"/>
  <c r="CD226" i="4"/>
  <c r="CF226" i="4"/>
  <c r="CH226" i="4"/>
  <c r="CJ226" i="4"/>
  <c r="CL226" i="4"/>
  <c r="CN226" i="4"/>
  <c r="CP226" i="4"/>
  <c r="CR226" i="4"/>
  <c r="CT226" i="4"/>
  <c r="CV226" i="4"/>
  <c r="CX226" i="4"/>
  <c r="DA226" i="4"/>
  <c r="DF226" i="4"/>
  <c r="DN226" i="4"/>
  <c r="BJ228" i="4"/>
  <c r="BK210" i="4"/>
  <c r="BM210" i="4"/>
  <c r="BO210" i="4"/>
  <c r="BQ210" i="4"/>
  <c r="BS210" i="4"/>
  <c r="BU210" i="4"/>
  <c r="BW210" i="4"/>
  <c r="BY210" i="4"/>
  <c r="CA210" i="4"/>
  <c r="CC210" i="4"/>
  <c r="CE210" i="4"/>
  <c r="CG210" i="4"/>
  <c r="CI210" i="4"/>
  <c r="CK210" i="4"/>
  <c r="CM210" i="4"/>
  <c r="CO210" i="4"/>
  <c r="CQ210" i="4"/>
  <c r="CS210" i="4"/>
  <c r="CU210" i="4"/>
  <c r="CW210" i="4"/>
  <c r="CY210" i="4"/>
  <c r="DE210" i="4"/>
  <c r="DI210" i="4"/>
  <c r="BL210" i="4"/>
  <c r="BN210" i="4"/>
  <c r="BP210" i="4"/>
  <c r="BR210" i="4"/>
  <c r="BT210" i="4"/>
  <c r="BV210" i="4"/>
  <c r="BX210" i="4"/>
  <c r="BZ210" i="4"/>
  <c r="CB210" i="4"/>
  <c r="CD210" i="4"/>
  <c r="CF210" i="4"/>
  <c r="CH210" i="4"/>
  <c r="CJ210" i="4"/>
  <c r="CL210" i="4"/>
  <c r="CN210" i="4"/>
  <c r="CP210" i="4"/>
  <c r="CR210" i="4"/>
  <c r="CT210" i="4"/>
  <c r="CV210" i="4"/>
  <c r="CX210" i="4"/>
  <c r="DA210" i="4"/>
  <c r="DF210" i="4"/>
  <c r="DN210" i="4"/>
  <c r="BJ212" i="4"/>
  <c r="BK196" i="4"/>
  <c r="BM196" i="4"/>
  <c r="BO196" i="4"/>
  <c r="BQ196" i="4"/>
  <c r="BS196" i="4"/>
  <c r="BU196" i="4"/>
  <c r="BW196" i="4"/>
  <c r="BY196" i="4"/>
  <c r="CA196" i="4"/>
  <c r="CC196" i="4"/>
  <c r="CE196" i="4"/>
  <c r="CG196" i="4"/>
  <c r="CI196" i="4"/>
  <c r="CK196" i="4"/>
  <c r="CM196" i="4"/>
  <c r="CO196" i="4"/>
  <c r="CQ196" i="4"/>
  <c r="CS196" i="4"/>
  <c r="CU196" i="4"/>
  <c r="CW196" i="4"/>
  <c r="CY196" i="4"/>
  <c r="DE196" i="4"/>
  <c r="DI196" i="4"/>
  <c r="BL196" i="4"/>
  <c r="BN196" i="4"/>
  <c r="BP196" i="4"/>
  <c r="BR196" i="4"/>
  <c r="BT196" i="4"/>
  <c r="BV196" i="4"/>
  <c r="BX196" i="4"/>
  <c r="BZ196" i="4"/>
  <c r="CB196" i="4"/>
  <c r="CD196" i="4"/>
  <c r="CF196" i="4"/>
  <c r="CH196" i="4"/>
  <c r="CJ196" i="4"/>
  <c r="CL196" i="4"/>
  <c r="CN196" i="4"/>
  <c r="CP196" i="4"/>
  <c r="CR196" i="4"/>
  <c r="CT196" i="4"/>
  <c r="CV196" i="4"/>
  <c r="CX196" i="4"/>
  <c r="DA196" i="4"/>
  <c r="DF196" i="4"/>
  <c r="DN196" i="4"/>
  <c r="BJ198" i="4"/>
  <c r="BL180" i="4"/>
  <c r="BN180" i="4"/>
  <c r="BP180" i="4"/>
  <c r="BR180" i="4"/>
  <c r="BT180" i="4"/>
  <c r="BV180" i="4"/>
  <c r="BX180" i="4"/>
  <c r="BZ180" i="4"/>
  <c r="CB180" i="4"/>
  <c r="CD180" i="4"/>
  <c r="CF180" i="4"/>
  <c r="CH180" i="4"/>
  <c r="CJ180" i="4"/>
  <c r="CL180" i="4"/>
  <c r="CN180" i="4"/>
  <c r="CP180" i="4"/>
  <c r="CR180" i="4"/>
  <c r="CT180" i="4"/>
  <c r="CV180" i="4"/>
  <c r="CX180" i="4"/>
  <c r="DA180" i="4"/>
  <c r="DF180" i="4"/>
  <c r="DN180" i="4"/>
  <c r="BM180" i="4"/>
  <c r="BQ180" i="4"/>
  <c r="BU180" i="4"/>
  <c r="BY180" i="4"/>
  <c r="CC180" i="4"/>
  <c r="CG180" i="4"/>
  <c r="CK180" i="4"/>
  <c r="CO180" i="4"/>
  <c r="CS180" i="4"/>
  <c r="CW180" i="4"/>
  <c r="DE180" i="4"/>
  <c r="BK180" i="4"/>
  <c r="BO180" i="4"/>
  <c r="BS180" i="4"/>
  <c r="BW180" i="4"/>
  <c r="CA180" i="4"/>
  <c r="CE180" i="4"/>
  <c r="CI180" i="4"/>
  <c r="CM180" i="4"/>
  <c r="CQ180" i="4"/>
  <c r="CU180" i="4"/>
  <c r="CY180" i="4"/>
  <c r="DI180" i="4"/>
  <c r="BJ182" i="4"/>
  <c r="BK164" i="4"/>
  <c r="BM164" i="4"/>
  <c r="BO164" i="4"/>
  <c r="BQ164" i="4"/>
  <c r="BS164" i="4"/>
  <c r="BU164" i="4"/>
  <c r="BW164" i="4"/>
  <c r="BY164" i="4"/>
  <c r="CA164" i="4"/>
  <c r="CC164" i="4"/>
  <c r="CE164" i="4"/>
  <c r="CG164" i="4"/>
  <c r="CI164" i="4"/>
  <c r="CK164" i="4"/>
  <c r="CM164" i="4"/>
  <c r="CO164" i="4"/>
  <c r="CQ164" i="4"/>
  <c r="CS164" i="4"/>
  <c r="CU164" i="4"/>
  <c r="CW164" i="4"/>
  <c r="CY164" i="4"/>
  <c r="DE164" i="4"/>
  <c r="DI164" i="4"/>
  <c r="BL164" i="4"/>
  <c r="BN164" i="4"/>
  <c r="BP164" i="4"/>
  <c r="BR164" i="4"/>
  <c r="BT164" i="4"/>
  <c r="BV164" i="4"/>
  <c r="BX164" i="4"/>
  <c r="BZ164" i="4"/>
  <c r="CB164" i="4"/>
  <c r="CD164" i="4"/>
  <c r="CF164" i="4"/>
  <c r="CH164" i="4"/>
  <c r="CJ164" i="4"/>
  <c r="CL164" i="4"/>
  <c r="CN164" i="4"/>
  <c r="CP164" i="4"/>
  <c r="CR164" i="4"/>
  <c r="CT164" i="4"/>
  <c r="CV164" i="4"/>
  <c r="CX164" i="4"/>
  <c r="DA164" i="4"/>
  <c r="DF164" i="4"/>
  <c r="DN164" i="4"/>
  <c r="BJ166" i="4"/>
  <c r="BK150" i="4"/>
  <c r="BM150" i="4"/>
  <c r="BO150" i="4"/>
  <c r="BQ150" i="4"/>
  <c r="BS150" i="4"/>
  <c r="BU150" i="4"/>
  <c r="BW150" i="4"/>
  <c r="BY150" i="4"/>
  <c r="CA150" i="4"/>
  <c r="CC150" i="4"/>
  <c r="CE150" i="4"/>
  <c r="CG150" i="4"/>
  <c r="CI150" i="4"/>
  <c r="CK150" i="4"/>
  <c r="CM150" i="4"/>
  <c r="CO150" i="4"/>
  <c r="CQ150" i="4"/>
  <c r="CS150" i="4"/>
  <c r="CU150" i="4"/>
  <c r="CW150" i="4"/>
  <c r="CY150" i="4"/>
  <c r="DE150" i="4"/>
  <c r="DI150" i="4"/>
  <c r="BL150" i="4"/>
  <c r="BN150" i="4"/>
  <c r="BP150" i="4"/>
  <c r="BR150" i="4"/>
  <c r="BT150" i="4"/>
  <c r="BV150" i="4"/>
  <c r="BX150" i="4"/>
  <c r="BZ150" i="4"/>
  <c r="CB150" i="4"/>
  <c r="CD150" i="4"/>
  <c r="CF150" i="4"/>
  <c r="CH150" i="4"/>
  <c r="CJ150" i="4"/>
  <c r="CL150" i="4"/>
  <c r="CN150" i="4"/>
  <c r="CP150" i="4"/>
  <c r="CR150" i="4"/>
  <c r="CT150" i="4"/>
  <c r="CV150" i="4"/>
  <c r="CX150" i="4"/>
  <c r="DA150" i="4"/>
  <c r="DF150" i="4"/>
  <c r="DN150" i="4"/>
  <c r="BJ152" i="4"/>
  <c r="BK134" i="4"/>
  <c r="BM134" i="4"/>
  <c r="BO134" i="4"/>
  <c r="BQ134" i="4"/>
  <c r="BS134" i="4"/>
  <c r="BU134" i="4"/>
  <c r="BW134" i="4"/>
  <c r="BY134" i="4"/>
  <c r="CA134" i="4"/>
  <c r="CC134" i="4"/>
  <c r="CE134" i="4"/>
  <c r="CG134" i="4"/>
  <c r="CI134" i="4"/>
  <c r="CK134" i="4"/>
  <c r="CM134" i="4"/>
  <c r="CO134" i="4"/>
  <c r="CQ134" i="4"/>
  <c r="CS134" i="4"/>
  <c r="CU134" i="4"/>
  <c r="CW134" i="4"/>
  <c r="CY134" i="4"/>
  <c r="DE134" i="4"/>
  <c r="DI134" i="4"/>
  <c r="BL134" i="4"/>
  <c r="BN134" i="4"/>
  <c r="BP134" i="4"/>
  <c r="BR134" i="4"/>
  <c r="BT134" i="4"/>
  <c r="BV134" i="4"/>
  <c r="BX134" i="4"/>
  <c r="BZ134" i="4"/>
  <c r="CB134" i="4"/>
  <c r="CD134" i="4"/>
  <c r="CF134" i="4"/>
  <c r="CH134" i="4"/>
  <c r="CJ134" i="4"/>
  <c r="CL134" i="4"/>
  <c r="CN134" i="4"/>
  <c r="CP134" i="4"/>
  <c r="CR134" i="4"/>
  <c r="CT134" i="4"/>
  <c r="CV134" i="4"/>
  <c r="CX134" i="4"/>
  <c r="DA134" i="4"/>
  <c r="DF134" i="4"/>
  <c r="DN134" i="4"/>
  <c r="BJ136" i="4"/>
  <c r="BL120" i="4"/>
  <c r="BN120" i="4"/>
  <c r="BP120" i="4"/>
  <c r="BR120" i="4"/>
  <c r="BT120" i="4"/>
  <c r="BV120" i="4"/>
  <c r="BX120" i="4"/>
  <c r="BZ120" i="4"/>
  <c r="CB120" i="4"/>
  <c r="CD120" i="4"/>
  <c r="CF120" i="4"/>
  <c r="CH120" i="4"/>
  <c r="CJ120" i="4"/>
  <c r="CL120" i="4"/>
  <c r="CN120" i="4"/>
  <c r="CP120" i="4"/>
  <c r="CR120" i="4"/>
  <c r="CT120" i="4"/>
  <c r="CV120" i="4"/>
  <c r="CX120" i="4"/>
  <c r="DA120" i="4"/>
  <c r="DF120" i="4"/>
  <c r="DN120" i="4"/>
  <c r="BK120" i="4"/>
  <c r="BM120" i="4"/>
  <c r="BO120" i="4"/>
  <c r="BQ120" i="4"/>
  <c r="BS120" i="4"/>
  <c r="BU120" i="4"/>
  <c r="BW120" i="4"/>
  <c r="BY120" i="4"/>
  <c r="CA120" i="4"/>
  <c r="CC120" i="4"/>
  <c r="CE120" i="4"/>
  <c r="CG120" i="4"/>
  <c r="CI120" i="4"/>
  <c r="CK120" i="4"/>
  <c r="CM120" i="4"/>
  <c r="CO120" i="4"/>
  <c r="CQ120" i="4"/>
  <c r="CS120" i="4"/>
  <c r="CU120" i="4"/>
  <c r="CW120" i="4"/>
  <c r="CY120" i="4"/>
  <c r="DE120" i="4"/>
  <c r="DI120" i="4"/>
  <c r="BJ122" i="4"/>
  <c r="BL104" i="4"/>
  <c r="BN104" i="4"/>
  <c r="BP104" i="4"/>
  <c r="BR104" i="4"/>
  <c r="BT104" i="4"/>
  <c r="BV104" i="4"/>
  <c r="BX104" i="4"/>
  <c r="BZ104" i="4"/>
  <c r="CB104" i="4"/>
  <c r="CD104" i="4"/>
  <c r="CF104" i="4"/>
  <c r="CH104" i="4"/>
  <c r="CJ104" i="4"/>
  <c r="CL104" i="4"/>
  <c r="CN104" i="4"/>
  <c r="CP104" i="4"/>
  <c r="CR104" i="4"/>
  <c r="CT104" i="4"/>
  <c r="CV104" i="4"/>
  <c r="CX104" i="4"/>
  <c r="DA104" i="4"/>
  <c r="DF104" i="4"/>
  <c r="DN104" i="4"/>
  <c r="BK104" i="4"/>
  <c r="BM104" i="4"/>
  <c r="BO104" i="4"/>
  <c r="BQ104" i="4"/>
  <c r="BS104" i="4"/>
  <c r="BU104" i="4"/>
  <c r="BW104" i="4"/>
  <c r="BY104" i="4"/>
  <c r="CA104" i="4"/>
  <c r="CC104" i="4"/>
  <c r="CE104" i="4"/>
  <c r="CG104" i="4"/>
  <c r="CI104" i="4"/>
  <c r="CK104" i="4"/>
  <c r="CM104" i="4"/>
  <c r="CO104" i="4"/>
  <c r="CQ104" i="4"/>
  <c r="CS104" i="4"/>
  <c r="CU104" i="4"/>
  <c r="CW104" i="4"/>
  <c r="CY104" i="4"/>
  <c r="DE104" i="4"/>
  <c r="DI104" i="4"/>
  <c r="BJ106" i="4"/>
  <c r="BL88" i="4"/>
  <c r="BN88" i="4"/>
  <c r="BP88" i="4"/>
  <c r="BR88" i="4"/>
  <c r="BT88" i="4"/>
  <c r="BV88" i="4"/>
  <c r="BX88" i="4"/>
  <c r="BZ88" i="4"/>
  <c r="CB88" i="4"/>
  <c r="CD88" i="4"/>
  <c r="CF88" i="4"/>
  <c r="CH88" i="4"/>
  <c r="CJ88" i="4"/>
  <c r="CL88" i="4"/>
  <c r="CN88" i="4"/>
  <c r="CP88" i="4"/>
  <c r="CR88" i="4"/>
  <c r="CT88" i="4"/>
  <c r="CV88" i="4"/>
  <c r="CX88" i="4"/>
  <c r="DA88" i="4"/>
  <c r="DF88" i="4"/>
  <c r="DN88" i="4"/>
  <c r="BK88" i="4"/>
  <c r="BM88" i="4"/>
  <c r="BO88" i="4"/>
  <c r="BQ88" i="4"/>
  <c r="BS88" i="4"/>
  <c r="BU88" i="4"/>
  <c r="BW88" i="4"/>
  <c r="BY88" i="4"/>
  <c r="CA88" i="4"/>
  <c r="CC88" i="4"/>
  <c r="CE88" i="4"/>
  <c r="CG88" i="4"/>
  <c r="CI88" i="4"/>
  <c r="CK88" i="4"/>
  <c r="CM88" i="4"/>
  <c r="CO88" i="4"/>
  <c r="CQ88" i="4"/>
  <c r="CS88" i="4"/>
  <c r="CU88" i="4"/>
  <c r="CW88" i="4"/>
  <c r="CY88" i="4"/>
  <c r="DE88" i="4"/>
  <c r="DI88" i="4"/>
  <c r="BJ90" i="4"/>
  <c r="BL74" i="4"/>
  <c r="BN74" i="4"/>
  <c r="BP74" i="4"/>
  <c r="BR74" i="4"/>
  <c r="BT74" i="4"/>
  <c r="BV74" i="4"/>
  <c r="BX74" i="4"/>
  <c r="BZ74" i="4"/>
  <c r="CB74" i="4"/>
  <c r="CD74" i="4"/>
  <c r="CF74" i="4"/>
  <c r="CH74" i="4"/>
  <c r="CJ74" i="4"/>
  <c r="CL74" i="4"/>
  <c r="CN74" i="4"/>
  <c r="CP74" i="4"/>
  <c r="CR74" i="4"/>
  <c r="CT74" i="4"/>
  <c r="CV74" i="4"/>
  <c r="CX74" i="4"/>
  <c r="DA74" i="4"/>
  <c r="DF74" i="4"/>
  <c r="DN74" i="4"/>
  <c r="BK74" i="4"/>
  <c r="BM74" i="4"/>
  <c r="BO74" i="4"/>
  <c r="BQ74" i="4"/>
  <c r="BS74" i="4"/>
  <c r="BU74" i="4"/>
  <c r="BW74" i="4"/>
  <c r="BY74" i="4"/>
  <c r="CA74" i="4"/>
  <c r="CC74" i="4"/>
  <c r="CE74" i="4"/>
  <c r="CG74" i="4"/>
  <c r="CI74" i="4"/>
  <c r="CK74" i="4"/>
  <c r="CM74" i="4"/>
  <c r="CO74" i="4"/>
  <c r="CQ74" i="4"/>
  <c r="CS74" i="4"/>
  <c r="CU74" i="4"/>
  <c r="CW74" i="4"/>
  <c r="CY74" i="4"/>
  <c r="DE74" i="4"/>
  <c r="DI74" i="4"/>
  <c r="BJ76" i="4"/>
  <c r="BK58" i="4"/>
  <c r="BM58" i="4"/>
  <c r="BO58" i="4"/>
  <c r="BQ58" i="4"/>
  <c r="BS58" i="4"/>
  <c r="BU58" i="4"/>
  <c r="BW58" i="4"/>
  <c r="BY58" i="4"/>
  <c r="CA58" i="4"/>
  <c r="CC58" i="4"/>
  <c r="CE58" i="4"/>
  <c r="CG58" i="4"/>
  <c r="CI58" i="4"/>
  <c r="CK58" i="4"/>
  <c r="CM58" i="4"/>
  <c r="CO58" i="4"/>
  <c r="CQ58" i="4"/>
  <c r="CS58" i="4"/>
  <c r="CU58" i="4"/>
  <c r="CW58" i="4"/>
  <c r="CY58" i="4"/>
  <c r="DE58" i="4"/>
  <c r="DI58" i="4"/>
  <c r="BL58" i="4"/>
  <c r="BN58" i="4"/>
  <c r="BP58" i="4"/>
  <c r="BR58" i="4"/>
  <c r="BT58" i="4"/>
  <c r="BV58" i="4"/>
  <c r="BX58" i="4"/>
  <c r="BZ58" i="4"/>
  <c r="CB58" i="4"/>
  <c r="CD58" i="4"/>
  <c r="CF58" i="4"/>
  <c r="CH58" i="4"/>
  <c r="CJ58" i="4"/>
  <c r="CL58" i="4"/>
  <c r="CN58" i="4"/>
  <c r="CP58" i="4"/>
  <c r="CR58" i="4"/>
  <c r="CT58" i="4"/>
  <c r="CV58" i="4"/>
  <c r="CX58" i="4"/>
  <c r="DA58" i="4"/>
  <c r="DF58" i="4"/>
  <c r="DN58" i="4"/>
  <c r="BJ60" i="4"/>
  <c r="BK44" i="4"/>
  <c r="BM44" i="4"/>
  <c r="BO44" i="4"/>
  <c r="BQ44" i="4"/>
  <c r="BS44" i="4"/>
  <c r="BU44" i="4"/>
  <c r="BW44" i="4"/>
  <c r="BY44" i="4"/>
  <c r="CA44" i="4"/>
  <c r="CC44" i="4"/>
  <c r="CE44" i="4"/>
  <c r="CG44" i="4"/>
  <c r="CI44" i="4"/>
  <c r="CK44" i="4"/>
  <c r="CM44" i="4"/>
  <c r="CO44" i="4"/>
  <c r="CQ44" i="4"/>
  <c r="CS44" i="4"/>
  <c r="CU44" i="4"/>
  <c r="CW44" i="4"/>
  <c r="CY44" i="4"/>
  <c r="DE44" i="4"/>
  <c r="DI44" i="4"/>
  <c r="BL44" i="4"/>
  <c r="BN44" i="4"/>
  <c r="BP44" i="4"/>
  <c r="BR44" i="4"/>
  <c r="BT44" i="4"/>
  <c r="BV44" i="4"/>
  <c r="BX44" i="4"/>
  <c r="BZ44" i="4"/>
  <c r="CB44" i="4"/>
  <c r="CD44" i="4"/>
  <c r="CF44" i="4"/>
  <c r="CH44" i="4"/>
  <c r="CJ44" i="4"/>
  <c r="CL44" i="4"/>
  <c r="CN44" i="4"/>
  <c r="CP44" i="4"/>
  <c r="CR44" i="4"/>
  <c r="CT44" i="4"/>
  <c r="CV44" i="4"/>
  <c r="CX44" i="4"/>
  <c r="DA44" i="4"/>
  <c r="DF44" i="4"/>
  <c r="DN44" i="4"/>
  <c r="BJ46" i="4"/>
  <c r="BL28" i="4"/>
  <c r="BN28" i="4"/>
  <c r="BP28" i="4"/>
  <c r="BR28" i="4"/>
  <c r="BT28" i="4"/>
  <c r="BV28" i="4"/>
  <c r="BX28" i="4"/>
  <c r="BZ28" i="4"/>
  <c r="CB28" i="4"/>
  <c r="CD28" i="4"/>
  <c r="CF28" i="4"/>
  <c r="CH28" i="4"/>
  <c r="CJ28" i="4"/>
  <c r="CL28" i="4"/>
  <c r="CN28" i="4"/>
  <c r="CP28" i="4"/>
  <c r="CR28" i="4"/>
  <c r="CT28" i="4"/>
  <c r="BK28" i="4"/>
  <c r="BM28" i="4"/>
  <c r="BO28" i="4"/>
  <c r="BQ28" i="4"/>
  <c r="BS28" i="4"/>
  <c r="BU28" i="4"/>
  <c r="BW28" i="4"/>
  <c r="BY28" i="4"/>
  <c r="CA28" i="4"/>
  <c r="CC28" i="4"/>
  <c r="CE28" i="4"/>
  <c r="CG28" i="4"/>
  <c r="CI28" i="4"/>
  <c r="CM28" i="4"/>
  <c r="CQ28" i="4"/>
  <c r="CU28" i="4"/>
  <c r="CW28" i="4"/>
  <c r="CY28" i="4"/>
  <c r="DE28" i="4"/>
  <c r="DI28" i="4"/>
  <c r="CK28" i="4"/>
  <c r="CO28" i="4"/>
  <c r="CS28" i="4"/>
  <c r="CV28" i="4"/>
  <c r="CX28" i="4"/>
  <c r="DA28" i="4"/>
  <c r="DF28" i="4"/>
  <c r="DN28" i="4"/>
  <c r="BJ30" i="4"/>
  <c r="BK16" i="4"/>
  <c r="BM16" i="4"/>
  <c r="BO16" i="4"/>
  <c r="BQ16" i="4"/>
  <c r="BS16" i="4"/>
  <c r="BU16" i="4"/>
  <c r="BW16" i="4"/>
  <c r="BY16" i="4"/>
  <c r="CA16" i="4"/>
  <c r="CC16" i="4"/>
  <c r="CE16" i="4"/>
  <c r="CG16" i="4"/>
  <c r="CI16" i="4"/>
  <c r="CK16" i="4"/>
  <c r="CM16" i="4"/>
  <c r="CO16" i="4"/>
  <c r="CQ16" i="4"/>
  <c r="CS16" i="4"/>
  <c r="CU16" i="4"/>
  <c r="CW16" i="4"/>
  <c r="CY16" i="4"/>
  <c r="DE16" i="4"/>
  <c r="DI16" i="4"/>
  <c r="BL16" i="4"/>
  <c r="BN16" i="4"/>
  <c r="BP16" i="4"/>
  <c r="BR16" i="4"/>
  <c r="BT16" i="4"/>
  <c r="BV16" i="4"/>
  <c r="BX16" i="4"/>
  <c r="BZ16" i="4"/>
  <c r="CB16" i="4"/>
  <c r="CD16" i="4"/>
  <c r="CF16" i="4"/>
  <c r="CH16" i="4"/>
  <c r="CJ16" i="4"/>
  <c r="CL16" i="4"/>
  <c r="CN16" i="4"/>
  <c r="CP16" i="4"/>
  <c r="CR16" i="4"/>
  <c r="CT16" i="4"/>
  <c r="CV16" i="4"/>
  <c r="CX16" i="4"/>
  <c r="DA16" i="4"/>
  <c r="DF16" i="4"/>
  <c r="DN16" i="4"/>
  <c r="BJ18" i="4"/>
  <c r="BL247" i="4"/>
  <c r="BN247" i="4"/>
  <c r="BP247" i="4"/>
  <c r="BR247" i="4"/>
  <c r="BT247" i="4"/>
  <c r="BV247" i="4"/>
  <c r="BX247" i="4"/>
  <c r="BZ247" i="4"/>
  <c r="CB247" i="4"/>
  <c r="CD247" i="4"/>
  <c r="CF247" i="4"/>
  <c r="CH247" i="4"/>
  <c r="CJ247" i="4"/>
  <c r="CL247" i="4"/>
  <c r="CN247" i="4"/>
  <c r="CP247" i="4"/>
  <c r="CR247" i="4"/>
  <c r="CT247" i="4"/>
  <c r="CV247" i="4"/>
  <c r="CX247" i="4"/>
  <c r="DA247" i="4"/>
  <c r="DF247" i="4"/>
  <c r="DN247" i="4"/>
  <c r="BJ249" i="4"/>
  <c r="BK247" i="4"/>
  <c r="BM247" i="4"/>
  <c r="BO247" i="4"/>
  <c r="BQ247" i="4"/>
  <c r="BS247" i="4"/>
  <c r="BU247" i="4"/>
  <c r="BW247" i="4"/>
  <c r="BY247" i="4"/>
  <c r="CA247" i="4"/>
  <c r="CC247" i="4"/>
  <c r="CE247" i="4"/>
  <c r="CG247" i="4"/>
  <c r="CI247" i="4"/>
  <c r="CK247" i="4"/>
  <c r="CM247" i="4"/>
  <c r="CO247" i="4"/>
  <c r="CQ247" i="4"/>
  <c r="CS247" i="4"/>
  <c r="CU247" i="4"/>
  <c r="CW247" i="4"/>
  <c r="CY247" i="4"/>
  <c r="DE247" i="4"/>
  <c r="DI247" i="4"/>
  <c r="BK239" i="4"/>
  <c r="BM239" i="4"/>
  <c r="BO239" i="4"/>
  <c r="BQ239" i="4"/>
  <c r="BS239" i="4"/>
  <c r="BU239" i="4"/>
  <c r="BW239" i="4"/>
  <c r="BY239" i="4"/>
  <c r="CA239" i="4"/>
  <c r="CC239" i="4"/>
  <c r="CE239" i="4"/>
  <c r="CG239" i="4"/>
  <c r="CI239" i="4"/>
  <c r="CK239" i="4"/>
  <c r="CM239" i="4"/>
  <c r="CO239" i="4"/>
  <c r="CQ239" i="4"/>
  <c r="CS239" i="4"/>
  <c r="CU239" i="4"/>
  <c r="CW239" i="4"/>
  <c r="CY239" i="4"/>
  <c r="DE239" i="4"/>
  <c r="DI239" i="4"/>
  <c r="BL239" i="4"/>
  <c r="BN239" i="4"/>
  <c r="BP239" i="4"/>
  <c r="BR239" i="4"/>
  <c r="BT239" i="4"/>
  <c r="BV239" i="4"/>
  <c r="BX239" i="4"/>
  <c r="BZ239" i="4"/>
  <c r="CB239" i="4"/>
  <c r="CD239" i="4"/>
  <c r="CF239" i="4"/>
  <c r="CH239" i="4"/>
  <c r="CJ239" i="4"/>
  <c r="CL239" i="4"/>
  <c r="CN239" i="4"/>
  <c r="CP239" i="4"/>
  <c r="CR239" i="4"/>
  <c r="CT239" i="4"/>
  <c r="CV239" i="4"/>
  <c r="CX239" i="4"/>
  <c r="DA239" i="4"/>
  <c r="DF239" i="4"/>
  <c r="DN239" i="4"/>
  <c r="BJ241" i="4"/>
  <c r="BK231" i="4"/>
  <c r="BM231" i="4"/>
  <c r="BO231" i="4"/>
  <c r="BQ231" i="4"/>
  <c r="BS231" i="4"/>
  <c r="BU231" i="4"/>
  <c r="BW231" i="4"/>
  <c r="BY231" i="4"/>
  <c r="CA231" i="4"/>
  <c r="CC231" i="4"/>
  <c r="CE231" i="4"/>
  <c r="CG231" i="4"/>
  <c r="CI231" i="4"/>
  <c r="CK231" i="4"/>
  <c r="CM231" i="4"/>
  <c r="CO231" i="4"/>
  <c r="CQ231" i="4"/>
  <c r="CS231" i="4"/>
  <c r="CU231" i="4"/>
  <c r="CW231" i="4"/>
  <c r="CY231" i="4"/>
  <c r="DE231" i="4"/>
  <c r="DI231" i="4"/>
  <c r="BL231" i="4"/>
  <c r="BN231" i="4"/>
  <c r="BP231" i="4"/>
  <c r="BR231" i="4"/>
  <c r="BT231" i="4"/>
  <c r="BV231" i="4"/>
  <c r="BX231" i="4"/>
  <c r="BZ231" i="4"/>
  <c r="CB231" i="4"/>
  <c r="CD231" i="4"/>
  <c r="CF231" i="4"/>
  <c r="CH231" i="4"/>
  <c r="CJ231" i="4"/>
  <c r="CL231" i="4"/>
  <c r="CN231" i="4"/>
  <c r="CP231" i="4"/>
  <c r="CR231" i="4"/>
  <c r="CT231" i="4"/>
  <c r="CV231" i="4"/>
  <c r="CX231" i="4"/>
  <c r="DA231" i="4"/>
  <c r="DF231" i="4"/>
  <c r="DN231" i="4"/>
  <c r="BJ233" i="4"/>
  <c r="BK223" i="4"/>
  <c r="BM223" i="4"/>
  <c r="BO223" i="4"/>
  <c r="BQ223" i="4"/>
  <c r="BS223" i="4"/>
  <c r="BU223" i="4"/>
  <c r="BW223" i="4"/>
  <c r="BY223" i="4"/>
  <c r="CA223" i="4"/>
  <c r="CC223" i="4"/>
  <c r="CE223" i="4"/>
  <c r="CG223" i="4"/>
  <c r="CI223" i="4"/>
  <c r="CK223" i="4"/>
  <c r="CM223" i="4"/>
  <c r="CO223" i="4"/>
  <c r="CQ223" i="4"/>
  <c r="CS223" i="4"/>
  <c r="CU223" i="4"/>
  <c r="CW223" i="4"/>
  <c r="CY223" i="4"/>
  <c r="DE223" i="4"/>
  <c r="DI223" i="4"/>
  <c r="BL223" i="4"/>
  <c r="BN223" i="4"/>
  <c r="BP223" i="4"/>
  <c r="BR223" i="4"/>
  <c r="BT223" i="4"/>
  <c r="BV223" i="4"/>
  <c r="BX223" i="4"/>
  <c r="BZ223" i="4"/>
  <c r="CB223" i="4"/>
  <c r="CD223" i="4"/>
  <c r="CF223" i="4"/>
  <c r="CH223" i="4"/>
  <c r="CJ223" i="4"/>
  <c r="CL223" i="4"/>
  <c r="CN223" i="4"/>
  <c r="CP223" i="4"/>
  <c r="CR223" i="4"/>
  <c r="CT223" i="4"/>
  <c r="CV223" i="4"/>
  <c r="CX223" i="4"/>
  <c r="DA223" i="4"/>
  <c r="DF223" i="4"/>
  <c r="DN223" i="4"/>
  <c r="BJ225" i="4"/>
  <c r="BK215" i="4"/>
  <c r="BM215" i="4"/>
  <c r="BO215" i="4"/>
  <c r="BQ215" i="4"/>
  <c r="BS215" i="4"/>
  <c r="BU215" i="4"/>
  <c r="BW215" i="4"/>
  <c r="BY215" i="4"/>
  <c r="CA215" i="4"/>
  <c r="CC215" i="4"/>
  <c r="CE215" i="4"/>
  <c r="CG215" i="4"/>
  <c r="CI215" i="4"/>
  <c r="CK215" i="4"/>
  <c r="CM215" i="4"/>
  <c r="CO215" i="4"/>
  <c r="CQ215" i="4"/>
  <c r="CS215" i="4"/>
  <c r="CU215" i="4"/>
  <c r="CW215" i="4"/>
  <c r="CY215" i="4"/>
  <c r="DE215" i="4"/>
  <c r="DI215" i="4"/>
  <c r="BL215" i="4"/>
  <c r="BN215" i="4"/>
  <c r="BP215" i="4"/>
  <c r="BR215" i="4"/>
  <c r="BT215" i="4"/>
  <c r="BV215" i="4"/>
  <c r="BX215" i="4"/>
  <c r="BZ215" i="4"/>
  <c r="CB215" i="4"/>
  <c r="CD215" i="4"/>
  <c r="CF215" i="4"/>
  <c r="CH215" i="4"/>
  <c r="CJ215" i="4"/>
  <c r="CL215" i="4"/>
  <c r="CN215" i="4"/>
  <c r="CP215" i="4"/>
  <c r="CR215" i="4"/>
  <c r="CT215" i="4"/>
  <c r="CV215" i="4"/>
  <c r="CX215" i="4"/>
  <c r="DA215" i="4"/>
  <c r="DF215" i="4"/>
  <c r="DN215" i="4"/>
  <c r="BJ217" i="4"/>
  <c r="BK207" i="4"/>
  <c r="BM207" i="4"/>
  <c r="BO207" i="4"/>
  <c r="BQ207" i="4"/>
  <c r="BS207" i="4"/>
  <c r="BU207" i="4"/>
  <c r="BW207" i="4"/>
  <c r="BY207" i="4"/>
  <c r="CA207" i="4"/>
  <c r="CC207" i="4"/>
  <c r="CE207" i="4"/>
  <c r="CG207" i="4"/>
  <c r="CI207" i="4"/>
  <c r="CK207" i="4"/>
  <c r="CM207" i="4"/>
  <c r="CO207" i="4"/>
  <c r="CQ207" i="4"/>
  <c r="CS207" i="4"/>
  <c r="CU207" i="4"/>
  <c r="CW207" i="4"/>
  <c r="CY207" i="4"/>
  <c r="DE207" i="4"/>
  <c r="DI207" i="4"/>
  <c r="BL207" i="4"/>
  <c r="BN207" i="4"/>
  <c r="BP207" i="4"/>
  <c r="BR207" i="4"/>
  <c r="BT207" i="4"/>
  <c r="BV207" i="4"/>
  <c r="BX207" i="4"/>
  <c r="BZ207" i="4"/>
  <c r="CB207" i="4"/>
  <c r="CD207" i="4"/>
  <c r="CF207" i="4"/>
  <c r="CH207" i="4"/>
  <c r="CJ207" i="4"/>
  <c r="CL207" i="4"/>
  <c r="CN207" i="4"/>
  <c r="CP207" i="4"/>
  <c r="CR207" i="4"/>
  <c r="CT207" i="4"/>
  <c r="CV207" i="4"/>
  <c r="CX207" i="4"/>
  <c r="DA207" i="4"/>
  <c r="DF207" i="4"/>
  <c r="DN207" i="4"/>
  <c r="BJ209" i="4"/>
  <c r="BK199" i="4"/>
  <c r="BM199" i="4"/>
  <c r="BO199" i="4"/>
  <c r="BQ199" i="4"/>
  <c r="BS199" i="4"/>
  <c r="BU199" i="4"/>
  <c r="BW199" i="4"/>
  <c r="BY199" i="4"/>
  <c r="CA199" i="4"/>
  <c r="CC199" i="4"/>
  <c r="CE199" i="4"/>
  <c r="CG199" i="4"/>
  <c r="CI199" i="4"/>
  <c r="CK199" i="4"/>
  <c r="CM199" i="4"/>
  <c r="CO199" i="4"/>
  <c r="CQ199" i="4"/>
  <c r="CS199" i="4"/>
  <c r="CU199" i="4"/>
  <c r="CW199" i="4"/>
  <c r="CY199" i="4"/>
  <c r="DE199" i="4"/>
  <c r="DI199" i="4"/>
  <c r="BL199" i="4"/>
  <c r="BN199" i="4"/>
  <c r="BP199" i="4"/>
  <c r="BR199" i="4"/>
  <c r="BT199" i="4"/>
  <c r="BV199" i="4"/>
  <c r="BX199" i="4"/>
  <c r="BZ199" i="4"/>
  <c r="CB199" i="4"/>
  <c r="CD199" i="4"/>
  <c r="CF199" i="4"/>
  <c r="CH199" i="4"/>
  <c r="CJ199" i="4"/>
  <c r="CL199" i="4"/>
  <c r="CN199" i="4"/>
  <c r="CP199" i="4"/>
  <c r="CR199" i="4"/>
  <c r="CT199" i="4"/>
  <c r="CV199" i="4"/>
  <c r="CX199" i="4"/>
  <c r="DA199" i="4"/>
  <c r="DF199" i="4"/>
  <c r="DN199" i="4"/>
  <c r="BJ201" i="4"/>
  <c r="BK191" i="4"/>
  <c r="BM191" i="4"/>
  <c r="BO191" i="4"/>
  <c r="BQ191" i="4"/>
  <c r="BS191" i="4"/>
  <c r="BU191" i="4"/>
  <c r="BW191" i="4"/>
  <c r="BY191" i="4"/>
  <c r="CA191" i="4"/>
  <c r="CC191" i="4"/>
  <c r="CE191" i="4"/>
  <c r="CG191" i="4"/>
  <c r="CI191" i="4"/>
  <c r="CK191" i="4"/>
  <c r="CM191" i="4"/>
  <c r="CO191" i="4"/>
  <c r="CQ191" i="4"/>
  <c r="CS191" i="4"/>
  <c r="CU191" i="4"/>
  <c r="CW191" i="4"/>
  <c r="CY191" i="4"/>
  <c r="DE191" i="4"/>
  <c r="DI191" i="4"/>
  <c r="BL191" i="4"/>
  <c r="BN191" i="4"/>
  <c r="BP191" i="4"/>
  <c r="BR191" i="4"/>
  <c r="BT191" i="4"/>
  <c r="BV191" i="4"/>
  <c r="BX191" i="4"/>
  <c r="BZ191" i="4"/>
  <c r="CB191" i="4"/>
  <c r="CD191" i="4"/>
  <c r="CF191" i="4"/>
  <c r="CH191" i="4"/>
  <c r="CJ191" i="4"/>
  <c r="CL191" i="4"/>
  <c r="CN191" i="4"/>
  <c r="CP191" i="4"/>
  <c r="CR191" i="4"/>
  <c r="CT191" i="4"/>
  <c r="CV191" i="4"/>
  <c r="CX191" i="4"/>
  <c r="DA191" i="4"/>
  <c r="DF191" i="4"/>
  <c r="DN191" i="4"/>
  <c r="BJ193" i="4"/>
  <c r="BL183" i="4"/>
  <c r="BN183" i="4"/>
  <c r="BP183" i="4"/>
  <c r="BR183" i="4"/>
  <c r="BT183" i="4"/>
  <c r="BV183" i="4"/>
  <c r="BX183" i="4"/>
  <c r="BZ183" i="4"/>
  <c r="CB183" i="4"/>
  <c r="CD183" i="4"/>
  <c r="CF183" i="4"/>
  <c r="CH183" i="4"/>
  <c r="CJ183" i="4"/>
  <c r="CL183" i="4"/>
  <c r="CN183" i="4"/>
  <c r="CP183" i="4"/>
  <c r="CR183" i="4"/>
  <c r="CT183" i="4"/>
  <c r="CV183" i="4"/>
  <c r="CX183" i="4"/>
  <c r="DA183" i="4"/>
  <c r="DF183" i="4"/>
  <c r="DN183" i="4"/>
  <c r="BK183" i="4"/>
  <c r="BO183" i="4"/>
  <c r="BS183" i="4"/>
  <c r="BW183" i="4"/>
  <c r="CA183" i="4"/>
  <c r="CE183" i="4"/>
  <c r="CI183" i="4"/>
  <c r="CM183" i="4"/>
  <c r="CQ183" i="4"/>
  <c r="CU183" i="4"/>
  <c r="CY183" i="4"/>
  <c r="DI183" i="4"/>
  <c r="BM183" i="4"/>
  <c r="BQ183" i="4"/>
  <c r="BU183" i="4"/>
  <c r="BY183" i="4"/>
  <c r="CC183" i="4"/>
  <c r="CG183" i="4"/>
  <c r="CK183" i="4"/>
  <c r="CO183" i="4"/>
  <c r="CS183" i="4"/>
  <c r="CW183" i="4"/>
  <c r="DE183" i="4"/>
  <c r="BJ185" i="4"/>
  <c r="BK175" i="4"/>
  <c r="BM175" i="4"/>
  <c r="BO175" i="4"/>
  <c r="BQ175" i="4"/>
  <c r="BS175" i="4"/>
  <c r="BU175" i="4"/>
  <c r="BW175" i="4"/>
  <c r="BY175" i="4"/>
  <c r="CA175" i="4"/>
  <c r="CC175" i="4"/>
  <c r="CE175" i="4"/>
  <c r="CG175" i="4"/>
  <c r="CI175" i="4"/>
  <c r="CK175" i="4"/>
  <c r="CM175" i="4"/>
  <c r="CO175" i="4"/>
  <c r="CQ175" i="4"/>
  <c r="CS175" i="4"/>
  <c r="CU175" i="4"/>
  <c r="CW175" i="4"/>
  <c r="CY175" i="4"/>
  <c r="DE175" i="4"/>
  <c r="DI175" i="4"/>
  <c r="BL175" i="4"/>
  <c r="BN175" i="4"/>
  <c r="BP175" i="4"/>
  <c r="BR175" i="4"/>
  <c r="BT175" i="4"/>
  <c r="BV175" i="4"/>
  <c r="BX175" i="4"/>
  <c r="BZ175" i="4"/>
  <c r="CB175" i="4"/>
  <c r="CD175" i="4"/>
  <c r="CF175" i="4"/>
  <c r="CH175" i="4"/>
  <c r="CJ175" i="4"/>
  <c r="CL175" i="4"/>
  <c r="CN175" i="4"/>
  <c r="CP175" i="4"/>
  <c r="CR175" i="4"/>
  <c r="CT175" i="4"/>
  <c r="CV175" i="4"/>
  <c r="CX175" i="4"/>
  <c r="DA175" i="4"/>
  <c r="DF175" i="4"/>
  <c r="DN175" i="4"/>
  <c r="BJ177" i="4"/>
  <c r="BK167" i="4"/>
  <c r="BM167" i="4"/>
  <c r="BO167" i="4"/>
  <c r="BQ167" i="4"/>
  <c r="BS167" i="4"/>
  <c r="BU167" i="4"/>
  <c r="BW167" i="4"/>
  <c r="BY167" i="4"/>
  <c r="CA167" i="4"/>
  <c r="CC167" i="4"/>
  <c r="CE167" i="4"/>
  <c r="CG167" i="4"/>
  <c r="CI167" i="4"/>
  <c r="CK167" i="4"/>
  <c r="CM167" i="4"/>
  <c r="CO167" i="4"/>
  <c r="CQ167" i="4"/>
  <c r="CS167" i="4"/>
  <c r="CU167" i="4"/>
  <c r="CW167" i="4"/>
  <c r="CY167" i="4"/>
  <c r="DE167" i="4"/>
  <c r="DI167" i="4"/>
  <c r="BL167" i="4"/>
  <c r="BN167" i="4"/>
  <c r="BP167" i="4"/>
  <c r="BR167" i="4"/>
  <c r="BT167" i="4"/>
  <c r="BV167" i="4"/>
  <c r="BX167" i="4"/>
  <c r="BZ167" i="4"/>
  <c r="CB167" i="4"/>
  <c r="CD167" i="4"/>
  <c r="CF167" i="4"/>
  <c r="CH167" i="4"/>
  <c r="CJ167" i="4"/>
  <c r="CL167" i="4"/>
  <c r="CN167" i="4"/>
  <c r="CP167" i="4"/>
  <c r="CR167" i="4"/>
  <c r="CT167" i="4"/>
  <c r="CV167" i="4"/>
  <c r="CX167" i="4"/>
  <c r="DA167" i="4"/>
  <c r="DF167" i="4"/>
  <c r="DN167" i="4"/>
  <c r="BJ169" i="4"/>
  <c r="BK159" i="4"/>
  <c r="BM159" i="4"/>
  <c r="BO159" i="4"/>
  <c r="BQ159" i="4"/>
  <c r="BS159" i="4"/>
  <c r="BU159" i="4"/>
  <c r="BW159" i="4"/>
  <c r="BY159" i="4"/>
  <c r="CA159" i="4"/>
  <c r="CC159" i="4"/>
  <c r="CE159" i="4"/>
  <c r="CG159" i="4"/>
  <c r="CI159" i="4"/>
  <c r="CK159" i="4"/>
  <c r="CM159" i="4"/>
  <c r="CO159" i="4"/>
  <c r="CQ159" i="4"/>
  <c r="CS159" i="4"/>
  <c r="CU159" i="4"/>
  <c r="CW159" i="4"/>
  <c r="CY159" i="4"/>
  <c r="DE159" i="4"/>
  <c r="DI159" i="4"/>
  <c r="BL159" i="4"/>
  <c r="BN159" i="4"/>
  <c r="BP159" i="4"/>
  <c r="BR159" i="4"/>
  <c r="BT159" i="4"/>
  <c r="BV159" i="4"/>
  <c r="BX159" i="4"/>
  <c r="BZ159" i="4"/>
  <c r="CB159" i="4"/>
  <c r="CD159" i="4"/>
  <c r="CF159" i="4"/>
  <c r="CH159" i="4"/>
  <c r="CJ159" i="4"/>
  <c r="CL159" i="4"/>
  <c r="CN159" i="4"/>
  <c r="CP159" i="4"/>
  <c r="CR159" i="4"/>
  <c r="CT159" i="4"/>
  <c r="CV159" i="4"/>
  <c r="CX159" i="4"/>
  <c r="DA159" i="4"/>
  <c r="DF159" i="4"/>
  <c r="DN159" i="4"/>
  <c r="BJ161" i="4"/>
  <c r="BK151" i="4"/>
  <c r="BM151" i="4"/>
  <c r="BO151" i="4"/>
  <c r="BQ151" i="4"/>
  <c r="BS151" i="4"/>
  <c r="BU151" i="4"/>
  <c r="BW151" i="4"/>
  <c r="BY151" i="4"/>
  <c r="CA151" i="4"/>
  <c r="CC151" i="4"/>
  <c r="CE151" i="4"/>
  <c r="CG151" i="4"/>
  <c r="CI151" i="4"/>
  <c r="CK151" i="4"/>
  <c r="CM151" i="4"/>
  <c r="CO151" i="4"/>
  <c r="CQ151" i="4"/>
  <c r="CS151" i="4"/>
  <c r="CU151" i="4"/>
  <c r="CW151" i="4"/>
  <c r="CY151" i="4"/>
  <c r="DE151" i="4"/>
  <c r="DI151" i="4"/>
  <c r="BL151" i="4"/>
  <c r="BN151" i="4"/>
  <c r="BP151" i="4"/>
  <c r="BR151" i="4"/>
  <c r="BT151" i="4"/>
  <c r="BV151" i="4"/>
  <c r="BX151" i="4"/>
  <c r="BZ151" i="4"/>
  <c r="CB151" i="4"/>
  <c r="CD151" i="4"/>
  <c r="CF151" i="4"/>
  <c r="CH151" i="4"/>
  <c r="CJ151" i="4"/>
  <c r="CL151" i="4"/>
  <c r="CN151" i="4"/>
  <c r="CP151" i="4"/>
  <c r="CR151" i="4"/>
  <c r="CT151" i="4"/>
  <c r="CV151" i="4"/>
  <c r="CX151" i="4"/>
  <c r="DA151" i="4"/>
  <c r="DF151" i="4"/>
  <c r="DN151" i="4"/>
  <c r="BJ153" i="4"/>
  <c r="BK143" i="4"/>
  <c r="BM143" i="4"/>
  <c r="BO143" i="4"/>
  <c r="BQ143" i="4"/>
  <c r="BS143" i="4"/>
  <c r="BU143" i="4"/>
  <c r="BW143" i="4"/>
  <c r="BY143" i="4"/>
  <c r="CA143" i="4"/>
  <c r="CC143" i="4"/>
  <c r="CE143" i="4"/>
  <c r="CG143" i="4"/>
  <c r="CI143" i="4"/>
  <c r="CK143" i="4"/>
  <c r="CM143" i="4"/>
  <c r="CO143" i="4"/>
  <c r="CQ143" i="4"/>
  <c r="CS143" i="4"/>
  <c r="CU143" i="4"/>
  <c r="CW143" i="4"/>
  <c r="CY143" i="4"/>
  <c r="DE143" i="4"/>
  <c r="DI143" i="4"/>
  <c r="BL143" i="4"/>
  <c r="BN143" i="4"/>
  <c r="BP143" i="4"/>
  <c r="BR143" i="4"/>
  <c r="BT143" i="4"/>
  <c r="BV143" i="4"/>
  <c r="BX143" i="4"/>
  <c r="BZ143" i="4"/>
  <c r="CB143" i="4"/>
  <c r="CD143" i="4"/>
  <c r="CF143" i="4"/>
  <c r="CH143" i="4"/>
  <c r="CJ143" i="4"/>
  <c r="CL143" i="4"/>
  <c r="CN143" i="4"/>
  <c r="CP143" i="4"/>
  <c r="CR143" i="4"/>
  <c r="CT143" i="4"/>
  <c r="CV143" i="4"/>
  <c r="CX143" i="4"/>
  <c r="DA143" i="4"/>
  <c r="DF143" i="4"/>
  <c r="DN143" i="4"/>
  <c r="BJ145" i="4"/>
  <c r="BK135" i="4"/>
  <c r="BM135" i="4"/>
  <c r="BO135" i="4"/>
  <c r="BQ135" i="4"/>
  <c r="BS135" i="4"/>
  <c r="BU135" i="4"/>
  <c r="BW135" i="4"/>
  <c r="BY135" i="4"/>
  <c r="CA135" i="4"/>
  <c r="CC135" i="4"/>
  <c r="CE135" i="4"/>
  <c r="CG135" i="4"/>
  <c r="CI135" i="4"/>
  <c r="CK135" i="4"/>
  <c r="CM135" i="4"/>
  <c r="CO135" i="4"/>
  <c r="CQ135" i="4"/>
  <c r="CS135" i="4"/>
  <c r="CU135" i="4"/>
  <c r="CW135" i="4"/>
  <c r="CY135" i="4"/>
  <c r="DE135" i="4"/>
  <c r="DI135" i="4"/>
  <c r="BL135" i="4"/>
  <c r="BN135" i="4"/>
  <c r="BP135" i="4"/>
  <c r="BR135" i="4"/>
  <c r="BT135" i="4"/>
  <c r="BV135" i="4"/>
  <c r="BX135" i="4"/>
  <c r="BZ135" i="4"/>
  <c r="CB135" i="4"/>
  <c r="CD135" i="4"/>
  <c r="CF135" i="4"/>
  <c r="CH135" i="4"/>
  <c r="CJ135" i="4"/>
  <c r="CL135" i="4"/>
  <c r="CN135" i="4"/>
  <c r="CP135" i="4"/>
  <c r="CR135" i="4"/>
  <c r="CT135" i="4"/>
  <c r="CV135" i="4"/>
  <c r="CX135" i="4"/>
  <c r="DA135" i="4"/>
  <c r="DF135" i="4"/>
  <c r="DN135" i="4"/>
  <c r="BJ137" i="4"/>
  <c r="BK127" i="4"/>
  <c r="BM127" i="4"/>
  <c r="BO127" i="4"/>
  <c r="BQ127" i="4"/>
  <c r="BS127" i="4"/>
  <c r="BU127" i="4"/>
  <c r="BW127" i="4"/>
  <c r="BY127" i="4"/>
  <c r="CA127" i="4"/>
  <c r="CC127" i="4"/>
  <c r="CE127" i="4"/>
  <c r="CG127" i="4"/>
  <c r="CI127" i="4"/>
  <c r="CK127" i="4"/>
  <c r="CM127" i="4"/>
  <c r="CO127" i="4"/>
  <c r="CQ127" i="4"/>
  <c r="CS127" i="4"/>
  <c r="CU127" i="4"/>
  <c r="CW127" i="4"/>
  <c r="CY127" i="4"/>
  <c r="DE127" i="4"/>
  <c r="DI127" i="4"/>
  <c r="BL127" i="4"/>
  <c r="BN127" i="4"/>
  <c r="BP127" i="4"/>
  <c r="BR127" i="4"/>
  <c r="BT127" i="4"/>
  <c r="BV127" i="4"/>
  <c r="BX127" i="4"/>
  <c r="BZ127" i="4"/>
  <c r="CB127" i="4"/>
  <c r="CD127" i="4"/>
  <c r="CF127" i="4"/>
  <c r="CH127" i="4"/>
  <c r="CJ127" i="4"/>
  <c r="CL127" i="4"/>
  <c r="CN127" i="4"/>
  <c r="CP127" i="4"/>
  <c r="CR127" i="4"/>
  <c r="CT127" i="4"/>
  <c r="CV127" i="4"/>
  <c r="CX127" i="4"/>
  <c r="DA127" i="4"/>
  <c r="DF127" i="4"/>
  <c r="DN127" i="4"/>
  <c r="BJ129" i="4"/>
  <c r="BL119" i="4"/>
  <c r="BN119" i="4"/>
  <c r="BP119" i="4"/>
  <c r="BR119" i="4"/>
  <c r="BT119" i="4"/>
  <c r="BV119" i="4"/>
  <c r="BX119" i="4"/>
  <c r="BZ119" i="4"/>
  <c r="CB119" i="4"/>
  <c r="CD119" i="4"/>
  <c r="CF119" i="4"/>
  <c r="CH119" i="4"/>
  <c r="CJ119" i="4"/>
  <c r="CL119" i="4"/>
  <c r="CN119" i="4"/>
  <c r="CP119" i="4"/>
  <c r="CR119" i="4"/>
  <c r="CT119" i="4"/>
  <c r="CV119" i="4"/>
  <c r="CX119" i="4"/>
  <c r="DA119" i="4"/>
  <c r="DF119" i="4"/>
  <c r="DN119" i="4"/>
  <c r="BK119" i="4"/>
  <c r="BM119" i="4"/>
  <c r="BO119" i="4"/>
  <c r="BQ119" i="4"/>
  <c r="BS119" i="4"/>
  <c r="BU119" i="4"/>
  <c r="BW119" i="4"/>
  <c r="BY119" i="4"/>
  <c r="CA119" i="4"/>
  <c r="CC119" i="4"/>
  <c r="CE119" i="4"/>
  <c r="CG119" i="4"/>
  <c r="CI119" i="4"/>
  <c r="CK119" i="4"/>
  <c r="CM119" i="4"/>
  <c r="CO119" i="4"/>
  <c r="CQ119" i="4"/>
  <c r="CS119" i="4"/>
  <c r="CU119" i="4"/>
  <c r="CW119" i="4"/>
  <c r="CY119" i="4"/>
  <c r="DE119" i="4"/>
  <c r="DI119" i="4"/>
  <c r="BJ121" i="4"/>
  <c r="BL111" i="4"/>
  <c r="BN111" i="4"/>
  <c r="BP111" i="4"/>
  <c r="BR111" i="4"/>
  <c r="BT111" i="4"/>
  <c r="BV111" i="4"/>
  <c r="BX111" i="4"/>
  <c r="BZ111" i="4"/>
  <c r="CB111" i="4"/>
  <c r="CD111" i="4"/>
  <c r="CF111" i="4"/>
  <c r="CH111" i="4"/>
  <c r="CJ111" i="4"/>
  <c r="CL111" i="4"/>
  <c r="CN111" i="4"/>
  <c r="CP111" i="4"/>
  <c r="CR111" i="4"/>
  <c r="CT111" i="4"/>
  <c r="CV111" i="4"/>
  <c r="CX111" i="4"/>
  <c r="DA111" i="4"/>
  <c r="DF111" i="4"/>
  <c r="DN111" i="4"/>
  <c r="BK111" i="4"/>
  <c r="BM111" i="4"/>
  <c r="BO111" i="4"/>
  <c r="BQ111" i="4"/>
  <c r="BS111" i="4"/>
  <c r="BU111" i="4"/>
  <c r="BW111" i="4"/>
  <c r="BY111" i="4"/>
  <c r="CA111" i="4"/>
  <c r="CC111" i="4"/>
  <c r="CE111" i="4"/>
  <c r="CG111" i="4"/>
  <c r="CI111" i="4"/>
  <c r="CK111" i="4"/>
  <c r="CM111" i="4"/>
  <c r="CO111" i="4"/>
  <c r="CQ111" i="4"/>
  <c r="CS111" i="4"/>
  <c r="CU111" i="4"/>
  <c r="CW111" i="4"/>
  <c r="CY111" i="4"/>
  <c r="DE111" i="4"/>
  <c r="DI111" i="4"/>
  <c r="BJ113" i="4"/>
  <c r="BL103" i="4"/>
  <c r="BN103" i="4"/>
  <c r="BP103" i="4"/>
  <c r="BR103" i="4"/>
  <c r="BT103" i="4"/>
  <c r="BV103" i="4"/>
  <c r="BX103" i="4"/>
  <c r="BZ103" i="4"/>
  <c r="CB103" i="4"/>
  <c r="CD103" i="4"/>
  <c r="CF103" i="4"/>
  <c r="CH103" i="4"/>
  <c r="CJ103" i="4"/>
  <c r="CL103" i="4"/>
  <c r="CN103" i="4"/>
  <c r="CP103" i="4"/>
  <c r="CR103" i="4"/>
  <c r="CT103" i="4"/>
  <c r="CV103" i="4"/>
  <c r="CX103" i="4"/>
  <c r="DA103" i="4"/>
  <c r="DF103" i="4"/>
  <c r="DN103" i="4"/>
  <c r="BK103" i="4"/>
  <c r="BM103" i="4"/>
  <c r="BO103" i="4"/>
  <c r="BQ103" i="4"/>
  <c r="BS103" i="4"/>
  <c r="BU103" i="4"/>
  <c r="BW103" i="4"/>
  <c r="BY103" i="4"/>
  <c r="CA103" i="4"/>
  <c r="CC103" i="4"/>
  <c r="CE103" i="4"/>
  <c r="CG103" i="4"/>
  <c r="CI103" i="4"/>
  <c r="CK103" i="4"/>
  <c r="CM103" i="4"/>
  <c r="CO103" i="4"/>
  <c r="CQ103" i="4"/>
  <c r="CS103" i="4"/>
  <c r="CU103" i="4"/>
  <c r="CW103" i="4"/>
  <c r="CY103" i="4"/>
  <c r="DE103" i="4"/>
  <c r="DI103" i="4"/>
  <c r="BJ105" i="4"/>
  <c r="BL95" i="4"/>
  <c r="BN95" i="4"/>
  <c r="BP95" i="4"/>
  <c r="BR95" i="4"/>
  <c r="BT95" i="4"/>
  <c r="BV95" i="4"/>
  <c r="BM95" i="4"/>
  <c r="BQ95" i="4"/>
  <c r="BU95" i="4"/>
  <c r="BX95" i="4"/>
  <c r="BZ95" i="4"/>
  <c r="CB95" i="4"/>
  <c r="CD95" i="4"/>
  <c r="CF95" i="4"/>
  <c r="CH95" i="4"/>
  <c r="CJ95" i="4"/>
  <c r="CL95" i="4"/>
  <c r="CN95" i="4"/>
  <c r="CP95" i="4"/>
  <c r="CR95" i="4"/>
  <c r="CT95" i="4"/>
  <c r="CV95" i="4"/>
  <c r="CX95" i="4"/>
  <c r="DA95" i="4"/>
  <c r="DF95" i="4"/>
  <c r="DN95" i="4"/>
  <c r="BK95" i="4"/>
  <c r="BO95" i="4"/>
  <c r="BS95" i="4"/>
  <c r="BW95" i="4"/>
  <c r="BY95" i="4"/>
  <c r="CA95" i="4"/>
  <c r="CC95" i="4"/>
  <c r="CE95" i="4"/>
  <c r="CG95" i="4"/>
  <c r="CI95" i="4"/>
  <c r="CK95" i="4"/>
  <c r="CM95" i="4"/>
  <c r="CO95" i="4"/>
  <c r="CQ95" i="4"/>
  <c r="CS95" i="4"/>
  <c r="CU95" i="4"/>
  <c r="CW95" i="4"/>
  <c r="CY95" i="4"/>
  <c r="DE95" i="4"/>
  <c r="DI95" i="4"/>
  <c r="BJ97" i="4"/>
  <c r="BL87" i="4"/>
  <c r="BN87" i="4"/>
  <c r="BP87" i="4"/>
  <c r="BR87" i="4"/>
  <c r="BT87" i="4"/>
  <c r="BV87" i="4"/>
  <c r="BX87" i="4"/>
  <c r="BZ87" i="4"/>
  <c r="CB87" i="4"/>
  <c r="CD87" i="4"/>
  <c r="CF87" i="4"/>
  <c r="CH87" i="4"/>
  <c r="CJ87" i="4"/>
  <c r="CL87" i="4"/>
  <c r="CN87" i="4"/>
  <c r="CP87" i="4"/>
  <c r="CR87" i="4"/>
  <c r="CT87" i="4"/>
  <c r="CV87" i="4"/>
  <c r="CX87" i="4"/>
  <c r="DA87" i="4"/>
  <c r="DF87" i="4"/>
  <c r="DN87" i="4"/>
  <c r="BK87" i="4"/>
  <c r="BM87" i="4"/>
  <c r="BO87" i="4"/>
  <c r="BQ87" i="4"/>
  <c r="BS87" i="4"/>
  <c r="BU87" i="4"/>
  <c r="BW87" i="4"/>
  <c r="BY87" i="4"/>
  <c r="CA87" i="4"/>
  <c r="CC87" i="4"/>
  <c r="CE87" i="4"/>
  <c r="CG87" i="4"/>
  <c r="CI87" i="4"/>
  <c r="CK87" i="4"/>
  <c r="CM87" i="4"/>
  <c r="CO87" i="4"/>
  <c r="CQ87" i="4"/>
  <c r="CS87" i="4"/>
  <c r="CU87" i="4"/>
  <c r="CW87" i="4"/>
  <c r="CY87" i="4"/>
  <c r="DE87" i="4"/>
  <c r="DI87" i="4"/>
  <c r="BJ89" i="4"/>
  <c r="BL79" i="4"/>
  <c r="BN79" i="4"/>
  <c r="BP79" i="4"/>
  <c r="BR79" i="4"/>
  <c r="BT79" i="4"/>
  <c r="BV79" i="4"/>
  <c r="BX79" i="4"/>
  <c r="BZ79" i="4"/>
  <c r="CB79" i="4"/>
  <c r="CD79" i="4"/>
  <c r="CF79" i="4"/>
  <c r="CH79" i="4"/>
  <c r="CJ79" i="4"/>
  <c r="CL79" i="4"/>
  <c r="CN79" i="4"/>
  <c r="CP79" i="4"/>
  <c r="CR79" i="4"/>
  <c r="CT79" i="4"/>
  <c r="CV79" i="4"/>
  <c r="CX79" i="4"/>
  <c r="DA79" i="4"/>
  <c r="DF79" i="4"/>
  <c r="DN79" i="4"/>
  <c r="BK79" i="4"/>
  <c r="BM79" i="4"/>
  <c r="BO79" i="4"/>
  <c r="BQ79" i="4"/>
  <c r="BS79" i="4"/>
  <c r="BU79" i="4"/>
  <c r="BW79" i="4"/>
  <c r="BY79" i="4"/>
  <c r="CA79" i="4"/>
  <c r="CC79" i="4"/>
  <c r="CE79" i="4"/>
  <c r="CG79" i="4"/>
  <c r="CI79" i="4"/>
  <c r="CK79" i="4"/>
  <c r="CM79" i="4"/>
  <c r="CO79" i="4"/>
  <c r="CQ79" i="4"/>
  <c r="CS79" i="4"/>
  <c r="CU79" i="4"/>
  <c r="CW79" i="4"/>
  <c r="CY79" i="4"/>
  <c r="DE79" i="4"/>
  <c r="DI79" i="4"/>
  <c r="BJ81" i="4"/>
  <c r="BL71" i="4"/>
  <c r="BN71" i="4"/>
  <c r="BP71" i="4"/>
  <c r="BR71" i="4"/>
  <c r="BT71" i="4"/>
  <c r="BV71" i="4"/>
  <c r="BX71" i="4"/>
  <c r="BZ71" i="4"/>
  <c r="CB71" i="4"/>
  <c r="CD71" i="4"/>
  <c r="CF71" i="4"/>
  <c r="CH71" i="4"/>
  <c r="CJ71" i="4"/>
  <c r="CL71" i="4"/>
  <c r="CN71" i="4"/>
  <c r="CP71" i="4"/>
  <c r="CR71" i="4"/>
  <c r="CT71" i="4"/>
  <c r="CV71" i="4"/>
  <c r="CX71" i="4"/>
  <c r="DA71" i="4"/>
  <c r="DF71" i="4"/>
  <c r="DN71" i="4"/>
  <c r="BK71" i="4"/>
  <c r="BM71" i="4"/>
  <c r="BO71" i="4"/>
  <c r="BQ71" i="4"/>
  <c r="BS71" i="4"/>
  <c r="BU71" i="4"/>
  <c r="BW71" i="4"/>
  <c r="BY71" i="4"/>
  <c r="CA71" i="4"/>
  <c r="CC71" i="4"/>
  <c r="CE71" i="4"/>
  <c r="CG71" i="4"/>
  <c r="CI71" i="4"/>
  <c r="CK71" i="4"/>
  <c r="CM71" i="4"/>
  <c r="CO71" i="4"/>
  <c r="CQ71" i="4"/>
  <c r="CS71" i="4"/>
  <c r="CU71" i="4"/>
  <c r="CW71" i="4"/>
  <c r="CY71" i="4"/>
  <c r="DE71" i="4"/>
  <c r="DI71" i="4"/>
  <c r="BJ73" i="4"/>
  <c r="BK63" i="4"/>
  <c r="BM63" i="4"/>
  <c r="BO63" i="4"/>
  <c r="BQ63" i="4"/>
  <c r="BS63" i="4"/>
  <c r="BU63" i="4"/>
  <c r="BW63" i="4"/>
  <c r="BY63" i="4"/>
  <c r="CA63" i="4"/>
  <c r="CC63" i="4"/>
  <c r="CE63" i="4"/>
  <c r="CG63" i="4"/>
  <c r="CI63" i="4"/>
  <c r="CK63" i="4"/>
  <c r="CM63" i="4"/>
  <c r="CO63" i="4"/>
  <c r="CQ63" i="4"/>
  <c r="CS63" i="4"/>
  <c r="CU63" i="4"/>
  <c r="CW63" i="4"/>
  <c r="CY63" i="4"/>
  <c r="DE63" i="4"/>
  <c r="DI63" i="4"/>
  <c r="BL63" i="4"/>
  <c r="BN63" i="4"/>
  <c r="BP63" i="4"/>
  <c r="BR63" i="4"/>
  <c r="BT63" i="4"/>
  <c r="BV63" i="4"/>
  <c r="BX63" i="4"/>
  <c r="BZ63" i="4"/>
  <c r="CB63" i="4"/>
  <c r="CD63" i="4"/>
  <c r="CF63" i="4"/>
  <c r="CH63" i="4"/>
  <c r="CJ63" i="4"/>
  <c r="CL63" i="4"/>
  <c r="CN63" i="4"/>
  <c r="CP63" i="4"/>
  <c r="CR63" i="4"/>
  <c r="CT63" i="4"/>
  <c r="CV63" i="4"/>
  <c r="CX63" i="4"/>
  <c r="DA63" i="4"/>
  <c r="DF63" i="4"/>
  <c r="DN63" i="4"/>
  <c r="BJ65" i="4"/>
  <c r="BK55" i="4"/>
  <c r="BM55" i="4"/>
  <c r="BO55" i="4"/>
  <c r="BQ55" i="4"/>
  <c r="BS55" i="4"/>
  <c r="BU55" i="4"/>
  <c r="BW55" i="4"/>
  <c r="BY55" i="4"/>
  <c r="CA55" i="4"/>
  <c r="CC55" i="4"/>
  <c r="CE55" i="4"/>
  <c r="CG55" i="4"/>
  <c r="CI55" i="4"/>
  <c r="CK55" i="4"/>
  <c r="CM55" i="4"/>
  <c r="CO55" i="4"/>
  <c r="CQ55" i="4"/>
  <c r="CS55" i="4"/>
  <c r="CU55" i="4"/>
  <c r="CW55" i="4"/>
  <c r="CY55" i="4"/>
  <c r="DE55" i="4"/>
  <c r="DI55" i="4"/>
  <c r="BL55" i="4"/>
  <c r="BN55" i="4"/>
  <c r="BP55" i="4"/>
  <c r="BR55" i="4"/>
  <c r="BT55" i="4"/>
  <c r="BV55" i="4"/>
  <c r="BX55" i="4"/>
  <c r="BZ55" i="4"/>
  <c r="CB55" i="4"/>
  <c r="CD55" i="4"/>
  <c r="CF55" i="4"/>
  <c r="CH55" i="4"/>
  <c r="CJ55" i="4"/>
  <c r="CL55" i="4"/>
  <c r="CN55" i="4"/>
  <c r="CP55" i="4"/>
  <c r="CR55" i="4"/>
  <c r="CT55" i="4"/>
  <c r="CV55" i="4"/>
  <c r="CX55" i="4"/>
  <c r="DA55" i="4"/>
  <c r="DF55" i="4"/>
  <c r="DN55" i="4"/>
  <c r="BJ57" i="4"/>
  <c r="BK47" i="4"/>
  <c r="BM47" i="4"/>
  <c r="BO47" i="4"/>
  <c r="BQ47" i="4"/>
  <c r="BS47" i="4"/>
  <c r="BU47" i="4"/>
  <c r="BW47" i="4"/>
  <c r="BY47" i="4"/>
  <c r="CA47" i="4"/>
  <c r="CC47" i="4"/>
  <c r="CE47" i="4"/>
  <c r="CG47" i="4"/>
  <c r="CI47" i="4"/>
  <c r="CK47" i="4"/>
  <c r="CM47" i="4"/>
  <c r="CO47" i="4"/>
  <c r="CQ47" i="4"/>
  <c r="CS47" i="4"/>
  <c r="CU47" i="4"/>
  <c r="CW47" i="4"/>
  <c r="CY47" i="4"/>
  <c r="DE47" i="4"/>
  <c r="DI47" i="4"/>
  <c r="BL47" i="4"/>
  <c r="BN47" i="4"/>
  <c r="BP47" i="4"/>
  <c r="BR47" i="4"/>
  <c r="BT47" i="4"/>
  <c r="BV47" i="4"/>
  <c r="BX47" i="4"/>
  <c r="BZ47" i="4"/>
  <c r="CB47" i="4"/>
  <c r="CD47" i="4"/>
  <c r="CF47" i="4"/>
  <c r="CH47" i="4"/>
  <c r="CJ47" i="4"/>
  <c r="CL47" i="4"/>
  <c r="CN47" i="4"/>
  <c r="CP47" i="4"/>
  <c r="CR47" i="4"/>
  <c r="CT47" i="4"/>
  <c r="CV47" i="4"/>
  <c r="CX47" i="4"/>
  <c r="DA47" i="4"/>
  <c r="DF47" i="4"/>
  <c r="DN47" i="4"/>
  <c r="BJ49" i="4"/>
  <c r="BK39" i="4"/>
  <c r="BM39" i="4"/>
  <c r="BO39" i="4"/>
  <c r="BQ39" i="4"/>
  <c r="BS39" i="4"/>
  <c r="BU39" i="4"/>
  <c r="BW39" i="4"/>
  <c r="BY39" i="4"/>
  <c r="CA39" i="4"/>
  <c r="CC39" i="4"/>
  <c r="CE39" i="4"/>
  <c r="CG39" i="4"/>
  <c r="CI39" i="4"/>
  <c r="CK39" i="4"/>
  <c r="CM39" i="4"/>
  <c r="CO39" i="4"/>
  <c r="CQ39" i="4"/>
  <c r="CS39" i="4"/>
  <c r="CU39" i="4"/>
  <c r="CW39" i="4"/>
  <c r="CY39" i="4"/>
  <c r="DE39" i="4"/>
  <c r="DI39" i="4"/>
  <c r="BL39" i="4"/>
  <c r="BN39" i="4"/>
  <c r="BP39" i="4"/>
  <c r="BR39" i="4"/>
  <c r="BT39" i="4"/>
  <c r="BV39" i="4"/>
  <c r="BX39" i="4"/>
  <c r="BZ39" i="4"/>
  <c r="CB39" i="4"/>
  <c r="CD39" i="4"/>
  <c r="CF39" i="4"/>
  <c r="CH39" i="4"/>
  <c r="CJ39" i="4"/>
  <c r="CL39" i="4"/>
  <c r="CN39" i="4"/>
  <c r="CP39" i="4"/>
  <c r="CR39" i="4"/>
  <c r="CT39" i="4"/>
  <c r="CV39" i="4"/>
  <c r="CX39" i="4"/>
  <c r="DA39" i="4"/>
  <c r="DF39" i="4"/>
  <c r="DN39" i="4"/>
  <c r="BJ41" i="4"/>
  <c r="BL27" i="4"/>
  <c r="BN27" i="4"/>
  <c r="BP27" i="4"/>
  <c r="BR27" i="4"/>
  <c r="BT27" i="4"/>
  <c r="BV27" i="4"/>
  <c r="BX27" i="4"/>
  <c r="BZ27" i="4"/>
  <c r="CB27" i="4"/>
  <c r="CD27" i="4"/>
  <c r="CF27" i="4"/>
  <c r="CH27" i="4"/>
  <c r="CJ27" i="4"/>
  <c r="CL27" i="4"/>
  <c r="CN27" i="4"/>
  <c r="CP27" i="4"/>
  <c r="CR27" i="4"/>
  <c r="CT27" i="4"/>
  <c r="CV27" i="4"/>
  <c r="CX27" i="4"/>
  <c r="DA27" i="4"/>
  <c r="DF27" i="4"/>
  <c r="DN27" i="4"/>
  <c r="BK27" i="4"/>
  <c r="BM27" i="4"/>
  <c r="BO27" i="4"/>
  <c r="BQ27" i="4"/>
  <c r="BS27" i="4"/>
  <c r="BU27" i="4"/>
  <c r="BW27" i="4"/>
  <c r="BY27" i="4"/>
  <c r="CA27" i="4"/>
  <c r="CC27" i="4"/>
  <c r="CE27" i="4"/>
  <c r="CG27" i="4"/>
  <c r="CI27" i="4"/>
  <c r="CK27" i="4"/>
  <c r="CM27" i="4"/>
  <c r="CO27" i="4"/>
  <c r="CQ27" i="4"/>
  <c r="CS27" i="4"/>
  <c r="CU27" i="4"/>
  <c r="CW27" i="4"/>
  <c r="CY27" i="4"/>
  <c r="DE27" i="4"/>
  <c r="DI27" i="4"/>
  <c r="BJ29" i="4"/>
  <c r="BL246" i="4"/>
  <c r="BN246" i="4"/>
  <c r="BP246" i="4"/>
  <c r="BR246" i="4"/>
  <c r="BT246" i="4"/>
  <c r="BV246" i="4"/>
  <c r="BX246" i="4"/>
  <c r="BZ246" i="4"/>
  <c r="CB246" i="4"/>
  <c r="CD246" i="4"/>
  <c r="CF246" i="4"/>
  <c r="CH246" i="4"/>
  <c r="CJ246" i="4"/>
  <c r="CL246" i="4"/>
  <c r="CN246" i="4"/>
  <c r="CP246" i="4"/>
  <c r="CR246" i="4"/>
  <c r="CT246" i="4"/>
  <c r="CV246" i="4"/>
  <c r="CX246" i="4"/>
  <c r="DA246" i="4"/>
  <c r="DF246" i="4"/>
  <c r="DN246" i="4"/>
  <c r="BK246" i="4"/>
  <c r="BM246" i="4"/>
  <c r="BO246" i="4"/>
  <c r="BQ246" i="4"/>
  <c r="BS246" i="4"/>
  <c r="BU246" i="4"/>
  <c r="BW246" i="4"/>
  <c r="BY246" i="4"/>
  <c r="CA246" i="4"/>
  <c r="CC246" i="4"/>
  <c r="CE246" i="4"/>
  <c r="CG246" i="4"/>
  <c r="CI246" i="4"/>
  <c r="CK246" i="4"/>
  <c r="CM246" i="4"/>
  <c r="CO246" i="4"/>
  <c r="CQ246" i="4"/>
  <c r="CS246" i="4"/>
  <c r="CU246" i="4"/>
  <c r="CW246" i="4"/>
  <c r="CY246" i="4"/>
  <c r="DE246" i="4"/>
  <c r="DI246" i="4"/>
  <c r="BJ248" i="4"/>
  <c r="BK230" i="4"/>
  <c r="BM230" i="4"/>
  <c r="BO230" i="4"/>
  <c r="BQ230" i="4"/>
  <c r="BS230" i="4"/>
  <c r="BU230" i="4"/>
  <c r="BW230" i="4"/>
  <c r="BY230" i="4"/>
  <c r="CA230" i="4"/>
  <c r="CC230" i="4"/>
  <c r="CE230" i="4"/>
  <c r="CG230" i="4"/>
  <c r="CI230" i="4"/>
  <c r="CK230" i="4"/>
  <c r="CM230" i="4"/>
  <c r="CO230" i="4"/>
  <c r="CQ230" i="4"/>
  <c r="CS230" i="4"/>
  <c r="CU230" i="4"/>
  <c r="CW230" i="4"/>
  <c r="CY230" i="4"/>
  <c r="DE230" i="4"/>
  <c r="DI230" i="4"/>
  <c r="BL230" i="4"/>
  <c r="BN230" i="4"/>
  <c r="BP230" i="4"/>
  <c r="BR230" i="4"/>
  <c r="BT230" i="4"/>
  <c r="BV230" i="4"/>
  <c r="BX230" i="4"/>
  <c r="BZ230" i="4"/>
  <c r="CB230" i="4"/>
  <c r="CD230" i="4"/>
  <c r="CF230" i="4"/>
  <c r="CH230" i="4"/>
  <c r="CJ230" i="4"/>
  <c r="CL230" i="4"/>
  <c r="CN230" i="4"/>
  <c r="CP230" i="4"/>
  <c r="CR230" i="4"/>
  <c r="CT230" i="4"/>
  <c r="CV230" i="4"/>
  <c r="CX230" i="4"/>
  <c r="DA230" i="4"/>
  <c r="DF230" i="4"/>
  <c r="DN230" i="4"/>
  <c r="BJ232" i="4"/>
  <c r="BK212" i="4"/>
  <c r="BM212" i="4"/>
  <c r="BO212" i="4"/>
  <c r="BQ212" i="4"/>
  <c r="BS212" i="4"/>
  <c r="BU212" i="4"/>
  <c r="BW212" i="4"/>
  <c r="BY212" i="4"/>
  <c r="CA212" i="4"/>
  <c r="CC212" i="4"/>
  <c r="CE212" i="4"/>
  <c r="CG212" i="4"/>
  <c r="CI212" i="4"/>
  <c r="CK212" i="4"/>
  <c r="CM212" i="4"/>
  <c r="CO212" i="4"/>
  <c r="CQ212" i="4"/>
  <c r="CS212" i="4"/>
  <c r="CU212" i="4"/>
  <c r="CW212" i="4"/>
  <c r="CY212" i="4"/>
  <c r="DE212" i="4"/>
  <c r="DI212" i="4"/>
  <c r="BL212" i="4"/>
  <c r="BN212" i="4"/>
  <c r="BP212" i="4"/>
  <c r="BR212" i="4"/>
  <c r="BT212" i="4"/>
  <c r="BV212" i="4"/>
  <c r="BX212" i="4"/>
  <c r="BZ212" i="4"/>
  <c r="CB212" i="4"/>
  <c r="CD212" i="4"/>
  <c r="CF212" i="4"/>
  <c r="CH212" i="4"/>
  <c r="CJ212" i="4"/>
  <c r="CL212" i="4"/>
  <c r="CN212" i="4"/>
  <c r="CP212" i="4"/>
  <c r="CR212" i="4"/>
  <c r="CT212" i="4"/>
  <c r="CV212" i="4"/>
  <c r="CX212" i="4"/>
  <c r="DA212" i="4"/>
  <c r="DF212" i="4"/>
  <c r="DN212" i="4"/>
  <c r="BJ214" i="4"/>
  <c r="BK194" i="4"/>
  <c r="BM194" i="4"/>
  <c r="BO194" i="4"/>
  <c r="BQ194" i="4"/>
  <c r="BS194" i="4"/>
  <c r="BU194" i="4"/>
  <c r="BW194" i="4"/>
  <c r="BY194" i="4"/>
  <c r="CA194" i="4"/>
  <c r="CC194" i="4"/>
  <c r="CE194" i="4"/>
  <c r="CG194" i="4"/>
  <c r="CI194" i="4"/>
  <c r="CK194" i="4"/>
  <c r="CM194" i="4"/>
  <c r="CO194" i="4"/>
  <c r="CQ194" i="4"/>
  <c r="CS194" i="4"/>
  <c r="CU194" i="4"/>
  <c r="CW194" i="4"/>
  <c r="CY194" i="4"/>
  <c r="DE194" i="4"/>
  <c r="DI194" i="4"/>
  <c r="BL194" i="4"/>
  <c r="BN194" i="4"/>
  <c r="BP194" i="4"/>
  <c r="BR194" i="4"/>
  <c r="BT194" i="4"/>
  <c r="BV194" i="4"/>
  <c r="BX194" i="4"/>
  <c r="BZ194" i="4"/>
  <c r="CB194" i="4"/>
  <c r="CD194" i="4"/>
  <c r="CF194" i="4"/>
  <c r="CH194" i="4"/>
  <c r="CJ194" i="4"/>
  <c r="CL194" i="4"/>
  <c r="CN194" i="4"/>
  <c r="CP194" i="4"/>
  <c r="CR194" i="4"/>
  <c r="CT194" i="4"/>
  <c r="CV194" i="4"/>
  <c r="CX194" i="4"/>
  <c r="DA194" i="4"/>
  <c r="DF194" i="4"/>
  <c r="DN194" i="4"/>
  <c r="BJ196" i="4"/>
  <c r="BL178" i="4"/>
  <c r="BN178" i="4"/>
  <c r="BP178" i="4"/>
  <c r="BR178" i="4"/>
  <c r="BT178" i="4"/>
  <c r="BV178" i="4"/>
  <c r="BX178" i="4"/>
  <c r="BZ178" i="4"/>
  <c r="CB178" i="4"/>
  <c r="CD178" i="4"/>
  <c r="CF178" i="4"/>
  <c r="CH178" i="4"/>
  <c r="CJ178" i="4"/>
  <c r="CL178" i="4"/>
  <c r="CN178" i="4"/>
  <c r="CP178" i="4"/>
  <c r="CR178" i="4"/>
  <c r="CT178" i="4"/>
  <c r="CV178" i="4"/>
  <c r="CX178" i="4"/>
  <c r="DA178" i="4"/>
  <c r="DF178" i="4"/>
  <c r="DN178" i="4"/>
  <c r="BM178" i="4"/>
  <c r="BQ178" i="4"/>
  <c r="BU178" i="4"/>
  <c r="BY178" i="4"/>
  <c r="CC178" i="4"/>
  <c r="CG178" i="4"/>
  <c r="CK178" i="4"/>
  <c r="CO178" i="4"/>
  <c r="CS178" i="4"/>
  <c r="CW178" i="4"/>
  <c r="DE178" i="4"/>
  <c r="BK178" i="4"/>
  <c r="BO178" i="4"/>
  <c r="BS178" i="4"/>
  <c r="BW178" i="4"/>
  <c r="CA178" i="4"/>
  <c r="CE178" i="4"/>
  <c r="CI178" i="4"/>
  <c r="CM178" i="4"/>
  <c r="CQ178" i="4"/>
  <c r="CU178" i="4"/>
  <c r="CY178" i="4"/>
  <c r="DI178" i="4"/>
  <c r="BJ180" i="4"/>
  <c r="BK160" i="4"/>
  <c r="BM160" i="4"/>
  <c r="BO160" i="4"/>
  <c r="BQ160" i="4"/>
  <c r="BS160" i="4"/>
  <c r="BU160" i="4"/>
  <c r="BW160" i="4"/>
  <c r="BY160" i="4"/>
  <c r="CA160" i="4"/>
  <c r="CC160" i="4"/>
  <c r="CE160" i="4"/>
  <c r="CG160" i="4"/>
  <c r="CI160" i="4"/>
  <c r="CK160" i="4"/>
  <c r="CM160" i="4"/>
  <c r="CO160" i="4"/>
  <c r="CQ160" i="4"/>
  <c r="CS160" i="4"/>
  <c r="CU160" i="4"/>
  <c r="CW160" i="4"/>
  <c r="CY160" i="4"/>
  <c r="DE160" i="4"/>
  <c r="DI160" i="4"/>
  <c r="BL160" i="4"/>
  <c r="BN160" i="4"/>
  <c r="BP160" i="4"/>
  <c r="BR160" i="4"/>
  <c r="BT160" i="4"/>
  <c r="BV160" i="4"/>
  <c r="BX160" i="4"/>
  <c r="BZ160" i="4"/>
  <c r="CB160" i="4"/>
  <c r="CD160" i="4"/>
  <c r="CF160" i="4"/>
  <c r="CH160" i="4"/>
  <c r="CJ160" i="4"/>
  <c r="CL160" i="4"/>
  <c r="CN160" i="4"/>
  <c r="CP160" i="4"/>
  <c r="CR160" i="4"/>
  <c r="CT160" i="4"/>
  <c r="CV160" i="4"/>
  <c r="CX160" i="4"/>
  <c r="DA160" i="4"/>
  <c r="DF160" i="4"/>
  <c r="DN160" i="4"/>
  <c r="BJ162" i="4"/>
  <c r="BK144" i="4"/>
  <c r="BM144" i="4"/>
  <c r="BO144" i="4"/>
  <c r="BQ144" i="4"/>
  <c r="BS144" i="4"/>
  <c r="BU144" i="4"/>
  <c r="BW144" i="4"/>
  <c r="BY144" i="4"/>
  <c r="CA144" i="4"/>
  <c r="CC144" i="4"/>
  <c r="CE144" i="4"/>
  <c r="CG144" i="4"/>
  <c r="CI144" i="4"/>
  <c r="CK144" i="4"/>
  <c r="CM144" i="4"/>
  <c r="CO144" i="4"/>
  <c r="CQ144" i="4"/>
  <c r="CS144" i="4"/>
  <c r="CU144" i="4"/>
  <c r="CW144" i="4"/>
  <c r="CY144" i="4"/>
  <c r="DE144" i="4"/>
  <c r="DI144" i="4"/>
  <c r="BL144" i="4"/>
  <c r="BN144" i="4"/>
  <c r="BP144" i="4"/>
  <c r="BR144" i="4"/>
  <c r="BT144" i="4"/>
  <c r="BV144" i="4"/>
  <c r="BX144" i="4"/>
  <c r="BZ144" i="4"/>
  <c r="CB144" i="4"/>
  <c r="CD144" i="4"/>
  <c r="CF144" i="4"/>
  <c r="CH144" i="4"/>
  <c r="CJ144" i="4"/>
  <c r="CL144" i="4"/>
  <c r="CN144" i="4"/>
  <c r="CP144" i="4"/>
  <c r="CR144" i="4"/>
  <c r="CT144" i="4"/>
  <c r="CV144" i="4"/>
  <c r="CX144" i="4"/>
  <c r="DA144" i="4"/>
  <c r="DF144" i="4"/>
  <c r="DN144" i="4"/>
  <c r="BJ146" i="4"/>
  <c r="BK128" i="4"/>
  <c r="BM128" i="4"/>
  <c r="BO128" i="4"/>
  <c r="BQ128" i="4"/>
  <c r="BS128" i="4"/>
  <c r="BU128" i="4"/>
  <c r="BW128" i="4"/>
  <c r="BY128" i="4"/>
  <c r="CA128" i="4"/>
  <c r="CC128" i="4"/>
  <c r="CE128" i="4"/>
  <c r="CG128" i="4"/>
  <c r="CI128" i="4"/>
  <c r="CK128" i="4"/>
  <c r="CM128" i="4"/>
  <c r="CO128" i="4"/>
  <c r="CQ128" i="4"/>
  <c r="CS128" i="4"/>
  <c r="CU128" i="4"/>
  <c r="CW128" i="4"/>
  <c r="CY128" i="4"/>
  <c r="DE128" i="4"/>
  <c r="DI128" i="4"/>
  <c r="BL128" i="4"/>
  <c r="BN128" i="4"/>
  <c r="BP128" i="4"/>
  <c r="BR128" i="4"/>
  <c r="BT128" i="4"/>
  <c r="BV128" i="4"/>
  <c r="BX128" i="4"/>
  <c r="BZ128" i="4"/>
  <c r="CB128" i="4"/>
  <c r="CD128" i="4"/>
  <c r="CF128" i="4"/>
  <c r="CH128" i="4"/>
  <c r="CJ128" i="4"/>
  <c r="CL128" i="4"/>
  <c r="CN128" i="4"/>
  <c r="CP128" i="4"/>
  <c r="CR128" i="4"/>
  <c r="CT128" i="4"/>
  <c r="CV128" i="4"/>
  <c r="CX128" i="4"/>
  <c r="DA128" i="4"/>
  <c r="DF128" i="4"/>
  <c r="DN128" i="4"/>
  <c r="BJ130" i="4"/>
  <c r="BL110" i="4"/>
  <c r="BN110" i="4"/>
  <c r="BP110" i="4"/>
  <c r="BR110" i="4"/>
  <c r="BT110" i="4"/>
  <c r="BV110" i="4"/>
  <c r="BX110" i="4"/>
  <c r="BZ110" i="4"/>
  <c r="CB110" i="4"/>
  <c r="CD110" i="4"/>
  <c r="CF110" i="4"/>
  <c r="CH110" i="4"/>
  <c r="CJ110" i="4"/>
  <c r="CL110" i="4"/>
  <c r="CN110" i="4"/>
  <c r="CP110" i="4"/>
  <c r="CR110" i="4"/>
  <c r="CT110" i="4"/>
  <c r="CV110" i="4"/>
  <c r="CX110" i="4"/>
  <c r="DA110" i="4"/>
  <c r="DF110" i="4"/>
  <c r="DN110" i="4"/>
  <c r="BK110" i="4"/>
  <c r="BM110" i="4"/>
  <c r="BO110" i="4"/>
  <c r="BQ110" i="4"/>
  <c r="BS110" i="4"/>
  <c r="BU110" i="4"/>
  <c r="BW110" i="4"/>
  <c r="BY110" i="4"/>
  <c r="CA110" i="4"/>
  <c r="CC110" i="4"/>
  <c r="CE110" i="4"/>
  <c r="CG110" i="4"/>
  <c r="CI110" i="4"/>
  <c r="CK110" i="4"/>
  <c r="CM110" i="4"/>
  <c r="CO110" i="4"/>
  <c r="CQ110" i="4"/>
  <c r="CS110" i="4"/>
  <c r="CU110" i="4"/>
  <c r="CW110" i="4"/>
  <c r="CY110" i="4"/>
  <c r="DE110" i="4"/>
  <c r="DI110" i="4"/>
  <c r="BJ112" i="4"/>
  <c r="BL94" i="4"/>
  <c r="BN94" i="4"/>
  <c r="BP94" i="4"/>
  <c r="BR94" i="4"/>
  <c r="BT94" i="4"/>
  <c r="BV94" i="4"/>
  <c r="BX94" i="4"/>
  <c r="BZ94" i="4"/>
  <c r="CB94" i="4"/>
  <c r="CD94" i="4"/>
  <c r="CF94" i="4"/>
  <c r="CH94" i="4"/>
  <c r="CJ94" i="4"/>
  <c r="CL94" i="4"/>
  <c r="CN94" i="4"/>
  <c r="CP94" i="4"/>
  <c r="CR94" i="4"/>
  <c r="CT94" i="4"/>
  <c r="CV94" i="4"/>
  <c r="CX94" i="4"/>
  <c r="DA94" i="4"/>
  <c r="DF94" i="4"/>
  <c r="DN94" i="4"/>
  <c r="BK94" i="4"/>
  <c r="BO94" i="4"/>
  <c r="BS94" i="4"/>
  <c r="BW94" i="4"/>
  <c r="CA94" i="4"/>
  <c r="CE94" i="4"/>
  <c r="CI94" i="4"/>
  <c r="CM94" i="4"/>
  <c r="CQ94" i="4"/>
  <c r="CU94" i="4"/>
  <c r="CY94" i="4"/>
  <c r="DI94" i="4"/>
  <c r="BM94" i="4"/>
  <c r="BQ94" i="4"/>
  <c r="BU94" i="4"/>
  <c r="BY94" i="4"/>
  <c r="CC94" i="4"/>
  <c r="CG94" i="4"/>
  <c r="CK94" i="4"/>
  <c r="CO94" i="4"/>
  <c r="CS94" i="4"/>
  <c r="CW94" i="4"/>
  <c r="DE94" i="4"/>
  <c r="BJ96" i="4"/>
  <c r="BL76" i="4"/>
  <c r="BN76" i="4"/>
  <c r="BP76" i="4"/>
  <c r="BR76" i="4"/>
  <c r="BT76" i="4"/>
  <c r="BV76" i="4"/>
  <c r="BX76" i="4"/>
  <c r="BZ76" i="4"/>
  <c r="CB76" i="4"/>
  <c r="CD76" i="4"/>
  <c r="CF76" i="4"/>
  <c r="CH76" i="4"/>
  <c r="CJ76" i="4"/>
  <c r="CL76" i="4"/>
  <c r="CN76" i="4"/>
  <c r="CP76" i="4"/>
  <c r="CR76" i="4"/>
  <c r="CT76" i="4"/>
  <c r="CV76" i="4"/>
  <c r="CX76" i="4"/>
  <c r="DA76" i="4"/>
  <c r="DF76" i="4"/>
  <c r="DN76" i="4"/>
  <c r="BK76" i="4"/>
  <c r="BM76" i="4"/>
  <c r="BO76" i="4"/>
  <c r="BQ76" i="4"/>
  <c r="BS76" i="4"/>
  <c r="BU76" i="4"/>
  <c r="BW76" i="4"/>
  <c r="BY76" i="4"/>
  <c r="CA76" i="4"/>
  <c r="CC76" i="4"/>
  <c r="CE76" i="4"/>
  <c r="CG76" i="4"/>
  <c r="CI76" i="4"/>
  <c r="CK76" i="4"/>
  <c r="CM76" i="4"/>
  <c r="CO76" i="4"/>
  <c r="CQ76" i="4"/>
  <c r="CS76" i="4"/>
  <c r="CU76" i="4"/>
  <c r="CW76" i="4"/>
  <c r="CY76" i="4"/>
  <c r="DE76" i="4"/>
  <c r="DI76" i="4"/>
  <c r="BJ78" i="4"/>
  <c r="BK60" i="4"/>
  <c r="BM60" i="4"/>
  <c r="BO60" i="4"/>
  <c r="BQ60" i="4"/>
  <c r="BS60" i="4"/>
  <c r="BU60" i="4"/>
  <c r="BW60" i="4"/>
  <c r="BY60" i="4"/>
  <c r="CA60" i="4"/>
  <c r="CC60" i="4"/>
  <c r="CE60" i="4"/>
  <c r="CG60" i="4"/>
  <c r="CI60" i="4"/>
  <c r="CK60" i="4"/>
  <c r="CM60" i="4"/>
  <c r="CO60" i="4"/>
  <c r="CQ60" i="4"/>
  <c r="CS60" i="4"/>
  <c r="CU60" i="4"/>
  <c r="CW60" i="4"/>
  <c r="CY60" i="4"/>
  <c r="DE60" i="4"/>
  <c r="DI60" i="4"/>
  <c r="BL60" i="4"/>
  <c r="BN60" i="4"/>
  <c r="BP60" i="4"/>
  <c r="BR60" i="4"/>
  <c r="BT60" i="4"/>
  <c r="BV60" i="4"/>
  <c r="BX60" i="4"/>
  <c r="BZ60" i="4"/>
  <c r="CB60" i="4"/>
  <c r="CD60" i="4"/>
  <c r="CF60" i="4"/>
  <c r="CH60" i="4"/>
  <c r="CJ60" i="4"/>
  <c r="CL60" i="4"/>
  <c r="CN60" i="4"/>
  <c r="CP60" i="4"/>
  <c r="CR60" i="4"/>
  <c r="CT60" i="4"/>
  <c r="CV60" i="4"/>
  <c r="CX60" i="4"/>
  <c r="DA60" i="4"/>
  <c r="DF60" i="4"/>
  <c r="DN60" i="4"/>
  <c r="BJ62" i="4"/>
  <c r="BK42" i="4"/>
  <c r="BM42" i="4"/>
  <c r="BO42" i="4"/>
  <c r="BQ42" i="4"/>
  <c r="BS42" i="4"/>
  <c r="BU42" i="4"/>
  <c r="BW42" i="4"/>
  <c r="BY42" i="4"/>
  <c r="CA42" i="4"/>
  <c r="CC42" i="4"/>
  <c r="CE42" i="4"/>
  <c r="CG42" i="4"/>
  <c r="CI42" i="4"/>
  <c r="CK42" i="4"/>
  <c r="CM42" i="4"/>
  <c r="CO42" i="4"/>
  <c r="CQ42" i="4"/>
  <c r="CS42" i="4"/>
  <c r="CU42" i="4"/>
  <c r="CW42" i="4"/>
  <c r="CY42" i="4"/>
  <c r="DE42" i="4"/>
  <c r="DI42" i="4"/>
  <c r="BL42" i="4"/>
  <c r="BN42" i="4"/>
  <c r="BP42" i="4"/>
  <c r="BR42" i="4"/>
  <c r="BT42" i="4"/>
  <c r="BV42" i="4"/>
  <c r="BX42" i="4"/>
  <c r="BZ42" i="4"/>
  <c r="CB42" i="4"/>
  <c r="CD42" i="4"/>
  <c r="CF42" i="4"/>
  <c r="CH42" i="4"/>
  <c r="CJ42" i="4"/>
  <c r="CL42" i="4"/>
  <c r="CN42" i="4"/>
  <c r="CP42" i="4"/>
  <c r="CR42" i="4"/>
  <c r="CT42" i="4"/>
  <c r="CV42" i="4"/>
  <c r="CX42" i="4"/>
  <c r="DA42" i="4"/>
  <c r="DF42" i="4"/>
  <c r="DN42" i="4"/>
  <c r="BJ44" i="4"/>
  <c r="BL26" i="4"/>
  <c r="BN26" i="4"/>
  <c r="BP26" i="4"/>
  <c r="BR26" i="4"/>
  <c r="BT26" i="4"/>
  <c r="BV26" i="4"/>
  <c r="BX26" i="4"/>
  <c r="BZ26" i="4"/>
  <c r="CB26" i="4"/>
  <c r="CD26" i="4"/>
  <c r="CF26" i="4"/>
  <c r="CH26" i="4"/>
  <c r="CJ26" i="4"/>
  <c r="CL26" i="4"/>
  <c r="CN26" i="4"/>
  <c r="CP26" i="4"/>
  <c r="CR26" i="4"/>
  <c r="CT26" i="4"/>
  <c r="CV26" i="4"/>
  <c r="CX26" i="4"/>
  <c r="DA26" i="4"/>
  <c r="DF26" i="4"/>
  <c r="DN26" i="4"/>
  <c r="BK26" i="4"/>
  <c r="BM26" i="4"/>
  <c r="BO26" i="4"/>
  <c r="BQ26" i="4"/>
  <c r="BS26" i="4"/>
  <c r="BU26" i="4"/>
  <c r="BW26" i="4"/>
  <c r="BY26" i="4"/>
  <c r="CA26" i="4"/>
  <c r="CC26" i="4"/>
  <c r="CE26" i="4"/>
  <c r="CG26" i="4"/>
  <c r="CI26" i="4"/>
  <c r="CK26" i="4"/>
  <c r="CM26" i="4"/>
  <c r="CO26" i="4"/>
  <c r="CQ26" i="4"/>
  <c r="CS26" i="4"/>
  <c r="CU26" i="4"/>
  <c r="CW26" i="4"/>
  <c r="CY26" i="4"/>
  <c r="DE26" i="4"/>
  <c r="DI26" i="4"/>
  <c r="BJ28" i="4"/>
  <c r="BL244" i="4"/>
  <c r="BN244" i="4"/>
  <c r="BP244" i="4"/>
  <c r="BR244" i="4"/>
  <c r="BT244" i="4"/>
  <c r="BV244" i="4"/>
  <c r="BX244" i="4"/>
  <c r="BZ244" i="4"/>
  <c r="CB244" i="4"/>
  <c r="CD244" i="4"/>
  <c r="CF244" i="4"/>
  <c r="CH244" i="4"/>
  <c r="CJ244" i="4"/>
  <c r="CL244" i="4"/>
  <c r="CN244" i="4"/>
  <c r="CP244" i="4"/>
  <c r="CR244" i="4"/>
  <c r="CT244" i="4"/>
  <c r="CV244" i="4"/>
  <c r="CX244" i="4"/>
  <c r="DA244" i="4"/>
  <c r="DF244" i="4"/>
  <c r="DN244" i="4"/>
  <c r="BK244" i="4"/>
  <c r="BM244" i="4"/>
  <c r="BO244" i="4"/>
  <c r="BQ244" i="4"/>
  <c r="BS244" i="4"/>
  <c r="BU244" i="4"/>
  <c r="BW244" i="4"/>
  <c r="BY244" i="4"/>
  <c r="CA244" i="4"/>
  <c r="CC244" i="4"/>
  <c r="CE244" i="4"/>
  <c r="CG244" i="4"/>
  <c r="CI244" i="4"/>
  <c r="CK244" i="4"/>
  <c r="CM244" i="4"/>
  <c r="CO244" i="4"/>
  <c r="CQ244" i="4"/>
  <c r="CS244" i="4"/>
  <c r="CU244" i="4"/>
  <c r="CW244" i="4"/>
  <c r="CY244" i="4"/>
  <c r="DE244" i="4"/>
  <c r="DI244" i="4"/>
  <c r="BJ246" i="4"/>
  <c r="BK228" i="4"/>
  <c r="BM228" i="4"/>
  <c r="BO228" i="4"/>
  <c r="BQ228" i="4"/>
  <c r="BS228" i="4"/>
  <c r="BU228" i="4"/>
  <c r="BW228" i="4"/>
  <c r="BY228" i="4"/>
  <c r="CA228" i="4"/>
  <c r="CC228" i="4"/>
  <c r="CE228" i="4"/>
  <c r="CG228" i="4"/>
  <c r="CI228" i="4"/>
  <c r="CK228" i="4"/>
  <c r="CM228" i="4"/>
  <c r="CO228" i="4"/>
  <c r="CQ228" i="4"/>
  <c r="CS228" i="4"/>
  <c r="CU228" i="4"/>
  <c r="CW228" i="4"/>
  <c r="CY228" i="4"/>
  <c r="DE228" i="4"/>
  <c r="DI228" i="4"/>
  <c r="BL228" i="4"/>
  <c r="BN228" i="4"/>
  <c r="BP228" i="4"/>
  <c r="BR228" i="4"/>
  <c r="BT228" i="4"/>
  <c r="BV228" i="4"/>
  <c r="BX228" i="4"/>
  <c r="BZ228" i="4"/>
  <c r="CB228" i="4"/>
  <c r="CD228" i="4"/>
  <c r="CF228" i="4"/>
  <c r="CH228" i="4"/>
  <c r="CJ228" i="4"/>
  <c r="CL228" i="4"/>
  <c r="CN228" i="4"/>
  <c r="CP228" i="4"/>
  <c r="CR228" i="4"/>
  <c r="CT228" i="4"/>
  <c r="CV228" i="4"/>
  <c r="CX228" i="4"/>
  <c r="DA228" i="4"/>
  <c r="DF228" i="4"/>
  <c r="DN228" i="4"/>
  <c r="BJ230" i="4"/>
  <c r="BK214" i="4"/>
  <c r="BM214" i="4"/>
  <c r="BO214" i="4"/>
  <c r="BQ214" i="4"/>
  <c r="BS214" i="4"/>
  <c r="BU214" i="4"/>
  <c r="BW214" i="4"/>
  <c r="BY214" i="4"/>
  <c r="CA214" i="4"/>
  <c r="CC214" i="4"/>
  <c r="CE214" i="4"/>
  <c r="CG214" i="4"/>
  <c r="CI214" i="4"/>
  <c r="CK214" i="4"/>
  <c r="CM214" i="4"/>
  <c r="CO214" i="4"/>
  <c r="CQ214" i="4"/>
  <c r="CS214" i="4"/>
  <c r="CU214" i="4"/>
  <c r="CW214" i="4"/>
  <c r="CY214" i="4"/>
  <c r="DE214" i="4"/>
  <c r="DI214" i="4"/>
  <c r="BL214" i="4"/>
  <c r="BN214" i="4"/>
  <c r="BP214" i="4"/>
  <c r="BR214" i="4"/>
  <c r="BT214" i="4"/>
  <c r="BV214" i="4"/>
  <c r="BX214" i="4"/>
  <c r="BZ214" i="4"/>
  <c r="CB214" i="4"/>
  <c r="CD214" i="4"/>
  <c r="CF214" i="4"/>
  <c r="CH214" i="4"/>
  <c r="CJ214" i="4"/>
  <c r="CL214" i="4"/>
  <c r="CN214" i="4"/>
  <c r="CP214" i="4"/>
  <c r="CR214" i="4"/>
  <c r="CT214" i="4"/>
  <c r="CV214" i="4"/>
  <c r="CX214" i="4"/>
  <c r="DA214" i="4"/>
  <c r="DF214" i="4"/>
  <c r="DN214" i="4"/>
  <c r="BJ216" i="4"/>
  <c r="BK200" i="4"/>
  <c r="BM200" i="4"/>
  <c r="BO200" i="4"/>
  <c r="BQ200" i="4"/>
  <c r="BS200" i="4"/>
  <c r="BU200" i="4"/>
  <c r="BW200" i="4"/>
  <c r="BY200" i="4"/>
  <c r="CA200" i="4"/>
  <c r="CC200" i="4"/>
  <c r="CE200" i="4"/>
  <c r="CG200" i="4"/>
  <c r="CI200" i="4"/>
  <c r="CK200" i="4"/>
  <c r="CM200" i="4"/>
  <c r="CO200" i="4"/>
  <c r="CQ200" i="4"/>
  <c r="CS200" i="4"/>
  <c r="CU200" i="4"/>
  <c r="CW200" i="4"/>
  <c r="CY200" i="4"/>
  <c r="DE200" i="4"/>
  <c r="DI200" i="4"/>
  <c r="BL200" i="4"/>
  <c r="BN200" i="4"/>
  <c r="BP200" i="4"/>
  <c r="BR200" i="4"/>
  <c r="BT200" i="4"/>
  <c r="BV200" i="4"/>
  <c r="BX200" i="4"/>
  <c r="BZ200" i="4"/>
  <c r="CB200" i="4"/>
  <c r="CD200" i="4"/>
  <c r="CF200" i="4"/>
  <c r="CH200" i="4"/>
  <c r="CJ200" i="4"/>
  <c r="CL200" i="4"/>
  <c r="CN200" i="4"/>
  <c r="CP200" i="4"/>
  <c r="CR200" i="4"/>
  <c r="CT200" i="4"/>
  <c r="CV200" i="4"/>
  <c r="CX200" i="4"/>
  <c r="DA200" i="4"/>
  <c r="DF200" i="4"/>
  <c r="DN200" i="4"/>
  <c r="BJ202" i="4"/>
  <c r="BL184" i="4"/>
  <c r="BN184" i="4"/>
  <c r="BP184" i="4"/>
  <c r="BR184" i="4"/>
  <c r="BT184" i="4"/>
  <c r="BV184" i="4"/>
  <c r="BX184" i="4"/>
  <c r="BM184" i="4"/>
  <c r="BQ184" i="4"/>
  <c r="BU184" i="4"/>
  <c r="BY184" i="4"/>
  <c r="CA184" i="4"/>
  <c r="CC184" i="4"/>
  <c r="CE184" i="4"/>
  <c r="CG184" i="4"/>
  <c r="CI184" i="4"/>
  <c r="CK184" i="4"/>
  <c r="CM184" i="4"/>
  <c r="CO184" i="4"/>
  <c r="CQ184" i="4"/>
  <c r="CS184" i="4"/>
  <c r="CU184" i="4"/>
  <c r="CW184" i="4"/>
  <c r="CY184" i="4"/>
  <c r="DE184" i="4"/>
  <c r="DI184" i="4"/>
  <c r="BK184" i="4"/>
  <c r="BO184" i="4"/>
  <c r="BS184" i="4"/>
  <c r="BW184" i="4"/>
  <c r="BZ184" i="4"/>
  <c r="CB184" i="4"/>
  <c r="CD184" i="4"/>
  <c r="CF184" i="4"/>
  <c r="CH184" i="4"/>
  <c r="CJ184" i="4"/>
  <c r="CL184" i="4"/>
  <c r="CN184" i="4"/>
  <c r="CP184" i="4"/>
  <c r="CR184" i="4"/>
  <c r="CT184" i="4"/>
  <c r="CV184" i="4"/>
  <c r="CX184" i="4"/>
  <c r="DA184" i="4"/>
  <c r="DF184" i="4"/>
  <c r="DN184" i="4"/>
  <c r="BJ186" i="4"/>
  <c r="BK168" i="4"/>
  <c r="BM168" i="4"/>
  <c r="BO168" i="4"/>
  <c r="BQ168" i="4"/>
  <c r="BS168" i="4"/>
  <c r="BU168" i="4"/>
  <c r="BW168" i="4"/>
  <c r="BY168" i="4"/>
  <c r="CA168" i="4"/>
  <c r="CC168" i="4"/>
  <c r="CE168" i="4"/>
  <c r="CG168" i="4"/>
  <c r="CI168" i="4"/>
  <c r="CK168" i="4"/>
  <c r="CM168" i="4"/>
  <c r="CO168" i="4"/>
  <c r="CQ168" i="4"/>
  <c r="CS168" i="4"/>
  <c r="CU168" i="4"/>
  <c r="CW168" i="4"/>
  <c r="CY168" i="4"/>
  <c r="DE168" i="4"/>
  <c r="DI168" i="4"/>
  <c r="BL168" i="4"/>
  <c r="BN168" i="4"/>
  <c r="BP168" i="4"/>
  <c r="BR168" i="4"/>
  <c r="BT168" i="4"/>
  <c r="BV168" i="4"/>
  <c r="BX168" i="4"/>
  <c r="BZ168" i="4"/>
  <c r="CB168" i="4"/>
  <c r="CD168" i="4"/>
  <c r="CF168" i="4"/>
  <c r="CH168" i="4"/>
  <c r="CJ168" i="4"/>
  <c r="CL168" i="4"/>
  <c r="CN168" i="4"/>
  <c r="CP168" i="4"/>
  <c r="CR168" i="4"/>
  <c r="CT168" i="4"/>
  <c r="CV168" i="4"/>
  <c r="CX168" i="4"/>
  <c r="DA168" i="4"/>
  <c r="DF168" i="4"/>
  <c r="DN168" i="4"/>
  <c r="BJ170" i="4"/>
  <c r="BK154" i="4"/>
  <c r="BM154" i="4"/>
  <c r="BO154" i="4"/>
  <c r="BQ154" i="4"/>
  <c r="BS154" i="4"/>
  <c r="BU154" i="4"/>
  <c r="BW154" i="4"/>
  <c r="BY154" i="4"/>
  <c r="CA154" i="4"/>
  <c r="CC154" i="4"/>
  <c r="CE154" i="4"/>
  <c r="CG154" i="4"/>
  <c r="CI154" i="4"/>
  <c r="CK154" i="4"/>
  <c r="CM154" i="4"/>
  <c r="CO154" i="4"/>
  <c r="CQ154" i="4"/>
  <c r="CS154" i="4"/>
  <c r="CU154" i="4"/>
  <c r="CW154" i="4"/>
  <c r="CY154" i="4"/>
  <c r="DE154" i="4"/>
  <c r="DI154" i="4"/>
  <c r="BL154" i="4"/>
  <c r="BN154" i="4"/>
  <c r="BP154" i="4"/>
  <c r="BR154" i="4"/>
  <c r="BT154" i="4"/>
  <c r="BV154" i="4"/>
  <c r="BX154" i="4"/>
  <c r="BZ154" i="4"/>
  <c r="CB154" i="4"/>
  <c r="CD154" i="4"/>
  <c r="CF154" i="4"/>
  <c r="CH154" i="4"/>
  <c r="CJ154" i="4"/>
  <c r="CL154" i="4"/>
  <c r="CN154" i="4"/>
  <c r="CP154" i="4"/>
  <c r="CR154" i="4"/>
  <c r="CT154" i="4"/>
  <c r="CV154" i="4"/>
  <c r="CX154" i="4"/>
  <c r="DA154" i="4"/>
  <c r="DF154" i="4"/>
  <c r="DN154" i="4"/>
  <c r="BJ156" i="4"/>
  <c r="BK138" i="4"/>
  <c r="BM138" i="4"/>
  <c r="BO138" i="4"/>
  <c r="BQ138" i="4"/>
  <c r="BS138" i="4"/>
  <c r="BU138" i="4"/>
  <c r="BW138" i="4"/>
  <c r="BY138" i="4"/>
  <c r="CA138" i="4"/>
  <c r="CC138" i="4"/>
  <c r="CE138" i="4"/>
  <c r="CG138" i="4"/>
  <c r="CI138" i="4"/>
  <c r="CK138" i="4"/>
  <c r="CM138" i="4"/>
  <c r="CO138" i="4"/>
  <c r="CQ138" i="4"/>
  <c r="CS138" i="4"/>
  <c r="CU138" i="4"/>
  <c r="CW138" i="4"/>
  <c r="CY138" i="4"/>
  <c r="DE138" i="4"/>
  <c r="DI138" i="4"/>
  <c r="BL138" i="4"/>
  <c r="BN138" i="4"/>
  <c r="BP138" i="4"/>
  <c r="BR138" i="4"/>
  <c r="BT138" i="4"/>
  <c r="BV138" i="4"/>
  <c r="BX138" i="4"/>
  <c r="BZ138" i="4"/>
  <c r="CB138" i="4"/>
  <c r="CD138" i="4"/>
  <c r="CF138" i="4"/>
  <c r="CH138" i="4"/>
  <c r="CJ138" i="4"/>
  <c r="CL138" i="4"/>
  <c r="CN138" i="4"/>
  <c r="CP138" i="4"/>
  <c r="CR138" i="4"/>
  <c r="CT138" i="4"/>
  <c r="CV138" i="4"/>
  <c r="CX138" i="4"/>
  <c r="DA138" i="4"/>
  <c r="DF138" i="4"/>
  <c r="DN138" i="4"/>
  <c r="BJ140" i="4"/>
  <c r="BL124" i="4"/>
  <c r="BN124" i="4"/>
  <c r="BP124" i="4"/>
  <c r="BR124" i="4"/>
  <c r="BT124" i="4"/>
  <c r="BV124" i="4"/>
  <c r="BX124" i="4"/>
  <c r="BZ124" i="4"/>
  <c r="CB124" i="4"/>
  <c r="CD124" i="4"/>
  <c r="CF124" i="4"/>
  <c r="CH124" i="4"/>
  <c r="CJ124" i="4"/>
  <c r="CL124" i="4"/>
  <c r="CN124" i="4"/>
  <c r="CP124" i="4"/>
  <c r="CR124" i="4"/>
  <c r="CT124" i="4"/>
  <c r="CV124" i="4"/>
  <c r="CX124" i="4"/>
  <c r="DA124" i="4"/>
  <c r="DF124" i="4"/>
  <c r="DN124" i="4"/>
  <c r="BK124" i="4"/>
  <c r="BM124" i="4"/>
  <c r="BO124" i="4"/>
  <c r="BQ124" i="4"/>
  <c r="BS124" i="4"/>
  <c r="BU124" i="4"/>
  <c r="BW124" i="4"/>
  <c r="BY124" i="4"/>
  <c r="CC124" i="4"/>
  <c r="CG124" i="4"/>
  <c r="CK124" i="4"/>
  <c r="CO124" i="4"/>
  <c r="CS124" i="4"/>
  <c r="CW124" i="4"/>
  <c r="DE124" i="4"/>
  <c r="CA124" i="4"/>
  <c r="CE124" i="4"/>
  <c r="CI124" i="4"/>
  <c r="CM124" i="4"/>
  <c r="CQ124" i="4"/>
  <c r="CU124" i="4"/>
  <c r="CY124" i="4"/>
  <c r="DI124" i="4"/>
  <c r="BJ126" i="4"/>
  <c r="BL108" i="4"/>
  <c r="BN108" i="4"/>
  <c r="BP108" i="4"/>
  <c r="BR108" i="4"/>
  <c r="BT108" i="4"/>
  <c r="BV108" i="4"/>
  <c r="BX108" i="4"/>
  <c r="BZ108" i="4"/>
  <c r="CB108" i="4"/>
  <c r="CD108" i="4"/>
  <c r="CF108" i="4"/>
  <c r="CH108" i="4"/>
  <c r="CJ108" i="4"/>
  <c r="CL108" i="4"/>
  <c r="CN108" i="4"/>
  <c r="CP108" i="4"/>
  <c r="CR108" i="4"/>
  <c r="CT108" i="4"/>
  <c r="CV108" i="4"/>
  <c r="CX108" i="4"/>
  <c r="DA108" i="4"/>
  <c r="DF108" i="4"/>
  <c r="DN108" i="4"/>
  <c r="BK108" i="4"/>
  <c r="BM108" i="4"/>
  <c r="BO108" i="4"/>
  <c r="BQ108" i="4"/>
  <c r="BS108" i="4"/>
  <c r="BU108" i="4"/>
  <c r="BW108" i="4"/>
  <c r="BY108" i="4"/>
  <c r="CA108" i="4"/>
  <c r="CC108" i="4"/>
  <c r="CE108" i="4"/>
  <c r="CG108" i="4"/>
  <c r="CI108" i="4"/>
  <c r="CK108" i="4"/>
  <c r="CM108" i="4"/>
  <c r="CO108" i="4"/>
  <c r="CQ108" i="4"/>
  <c r="CS108" i="4"/>
  <c r="CU108" i="4"/>
  <c r="CW108" i="4"/>
  <c r="CY108" i="4"/>
  <c r="DE108" i="4"/>
  <c r="DI108" i="4"/>
  <c r="BJ110" i="4"/>
  <c r="BL92" i="4"/>
  <c r="BN92" i="4"/>
  <c r="BP92" i="4"/>
  <c r="BR92" i="4"/>
  <c r="BT92" i="4"/>
  <c r="BV92" i="4"/>
  <c r="BX92" i="4"/>
  <c r="BZ92" i="4"/>
  <c r="CB92" i="4"/>
  <c r="CD92" i="4"/>
  <c r="CF92" i="4"/>
  <c r="CH92" i="4"/>
  <c r="CJ92" i="4"/>
  <c r="CL92" i="4"/>
  <c r="CN92" i="4"/>
  <c r="CP92" i="4"/>
  <c r="CR92" i="4"/>
  <c r="CT92" i="4"/>
  <c r="CV92" i="4"/>
  <c r="CX92" i="4"/>
  <c r="DA92" i="4"/>
  <c r="DF92" i="4"/>
  <c r="DN92" i="4"/>
  <c r="BK92" i="4"/>
  <c r="BM92" i="4"/>
  <c r="BO92" i="4"/>
  <c r="BQ92" i="4"/>
  <c r="BS92" i="4"/>
  <c r="BU92" i="4"/>
  <c r="BW92" i="4"/>
  <c r="BY92" i="4"/>
  <c r="CA92" i="4"/>
  <c r="CC92" i="4"/>
  <c r="CE92" i="4"/>
  <c r="CG92" i="4"/>
  <c r="CI92" i="4"/>
  <c r="CK92" i="4"/>
  <c r="CM92" i="4"/>
  <c r="CO92" i="4"/>
  <c r="CQ92" i="4"/>
  <c r="CS92" i="4"/>
  <c r="CU92" i="4"/>
  <c r="CW92" i="4"/>
  <c r="CY92" i="4"/>
  <c r="DE92" i="4"/>
  <c r="DI92" i="4"/>
  <c r="BJ94" i="4"/>
  <c r="BL78" i="4"/>
  <c r="BN78" i="4"/>
  <c r="BP78" i="4"/>
  <c r="BR78" i="4"/>
  <c r="BT78" i="4"/>
  <c r="BV78" i="4"/>
  <c r="BX78" i="4"/>
  <c r="BZ78" i="4"/>
  <c r="CB78" i="4"/>
  <c r="CD78" i="4"/>
  <c r="CF78" i="4"/>
  <c r="CH78" i="4"/>
  <c r="CJ78" i="4"/>
  <c r="CL78" i="4"/>
  <c r="CN78" i="4"/>
  <c r="CP78" i="4"/>
  <c r="CR78" i="4"/>
  <c r="CT78" i="4"/>
  <c r="CV78" i="4"/>
  <c r="CX78" i="4"/>
  <c r="DA78" i="4"/>
  <c r="DF78" i="4"/>
  <c r="DN78" i="4"/>
  <c r="BK78" i="4"/>
  <c r="BM78" i="4"/>
  <c r="BO78" i="4"/>
  <c r="BQ78" i="4"/>
  <c r="BS78" i="4"/>
  <c r="BU78" i="4"/>
  <c r="BW78" i="4"/>
  <c r="BY78" i="4"/>
  <c r="CA78" i="4"/>
  <c r="CC78" i="4"/>
  <c r="CE78" i="4"/>
  <c r="CG78" i="4"/>
  <c r="CI78" i="4"/>
  <c r="CK78" i="4"/>
  <c r="CM78" i="4"/>
  <c r="CO78" i="4"/>
  <c r="CQ78" i="4"/>
  <c r="CS78" i="4"/>
  <c r="CU78" i="4"/>
  <c r="CW78" i="4"/>
  <c r="CY78" i="4"/>
  <c r="DE78" i="4"/>
  <c r="DI78" i="4"/>
  <c r="BJ80" i="4"/>
  <c r="BK62" i="4"/>
  <c r="BM62" i="4"/>
  <c r="BO62" i="4"/>
  <c r="BQ62" i="4"/>
  <c r="BS62" i="4"/>
  <c r="BU62" i="4"/>
  <c r="BW62" i="4"/>
  <c r="BY62" i="4"/>
  <c r="CA62" i="4"/>
  <c r="CC62" i="4"/>
  <c r="CE62" i="4"/>
  <c r="CG62" i="4"/>
  <c r="CI62" i="4"/>
  <c r="CK62" i="4"/>
  <c r="CM62" i="4"/>
  <c r="CO62" i="4"/>
  <c r="CQ62" i="4"/>
  <c r="CS62" i="4"/>
  <c r="CU62" i="4"/>
  <c r="CW62" i="4"/>
  <c r="CY62" i="4"/>
  <c r="DE62" i="4"/>
  <c r="DI62" i="4"/>
  <c r="BL62" i="4"/>
  <c r="BN62" i="4"/>
  <c r="BP62" i="4"/>
  <c r="BR62" i="4"/>
  <c r="BT62" i="4"/>
  <c r="BV62" i="4"/>
  <c r="BX62" i="4"/>
  <c r="BZ62" i="4"/>
  <c r="CB62" i="4"/>
  <c r="CD62" i="4"/>
  <c r="CF62" i="4"/>
  <c r="CH62" i="4"/>
  <c r="CJ62" i="4"/>
  <c r="CL62" i="4"/>
  <c r="CN62" i="4"/>
  <c r="CP62" i="4"/>
  <c r="CR62" i="4"/>
  <c r="CT62" i="4"/>
  <c r="CV62" i="4"/>
  <c r="CX62" i="4"/>
  <c r="DA62" i="4"/>
  <c r="DF62" i="4"/>
  <c r="DN62" i="4"/>
  <c r="BJ64" i="4"/>
  <c r="BK48" i="4"/>
  <c r="BM48" i="4"/>
  <c r="BO48" i="4"/>
  <c r="BQ48" i="4"/>
  <c r="BS48" i="4"/>
  <c r="BU48" i="4"/>
  <c r="BW48" i="4"/>
  <c r="BY48" i="4"/>
  <c r="CA48" i="4"/>
  <c r="CC48" i="4"/>
  <c r="CE48" i="4"/>
  <c r="CG48" i="4"/>
  <c r="CI48" i="4"/>
  <c r="CK48" i="4"/>
  <c r="CM48" i="4"/>
  <c r="CO48" i="4"/>
  <c r="CQ48" i="4"/>
  <c r="CS48" i="4"/>
  <c r="CU48" i="4"/>
  <c r="CW48" i="4"/>
  <c r="CY48" i="4"/>
  <c r="DE48" i="4"/>
  <c r="DI48" i="4"/>
  <c r="BL48" i="4"/>
  <c r="BN48" i="4"/>
  <c r="BP48" i="4"/>
  <c r="BR48" i="4"/>
  <c r="BT48" i="4"/>
  <c r="BV48" i="4"/>
  <c r="BX48" i="4"/>
  <c r="BZ48" i="4"/>
  <c r="CB48" i="4"/>
  <c r="CD48" i="4"/>
  <c r="CF48" i="4"/>
  <c r="CH48" i="4"/>
  <c r="CJ48" i="4"/>
  <c r="CL48" i="4"/>
  <c r="CN48" i="4"/>
  <c r="CP48" i="4"/>
  <c r="CR48" i="4"/>
  <c r="CT48" i="4"/>
  <c r="CV48" i="4"/>
  <c r="CX48" i="4"/>
  <c r="DA48" i="4"/>
  <c r="DF48" i="4"/>
  <c r="DN48" i="4"/>
  <c r="BJ50" i="4"/>
  <c r="BK32" i="4"/>
  <c r="BM32" i="4"/>
  <c r="BO32" i="4"/>
  <c r="BQ32" i="4"/>
  <c r="BS32" i="4"/>
  <c r="BU32" i="4"/>
  <c r="BW32" i="4"/>
  <c r="BY32" i="4"/>
  <c r="CA32" i="4"/>
  <c r="CC32" i="4"/>
  <c r="CE32" i="4"/>
  <c r="CG32" i="4"/>
  <c r="CI32" i="4"/>
  <c r="CK32" i="4"/>
  <c r="CM32" i="4"/>
  <c r="CO32" i="4"/>
  <c r="CQ32" i="4"/>
  <c r="CS32" i="4"/>
  <c r="CU32" i="4"/>
  <c r="CW32" i="4"/>
  <c r="CY32" i="4"/>
  <c r="DE32" i="4"/>
  <c r="DI32" i="4"/>
  <c r="BL32" i="4"/>
  <c r="BN32" i="4"/>
  <c r="BP32" i="4"/>
  <c r="BR32" i="4"/>
  <c r="BT32" i="4"/>
  <c r="BV32" i="4"/>
  <c r="BX32" i="4"/>
  <c r="BZ32" i="4"/>
  <c r="CB32" i="4"/>
  <c r="CD32" i="4"/>
  <c r="CF32" i="4"/>
  <c r="CH32" i="4"/>
  <c r="CJ32" i="4"/>
  <c r="CL32" i="4"/>
  <c r="CN32" i="4"/>
  <c r="CP32" i="4"/>
  <c r="CR32" i="4"/>
  <c r="CT32" i="4"/>
  <c r="CV32" i="4"/>
  <c r="CX32" i="4"/>
  <c r="DA32" i="4"/>
  <c r="DF32" i="4"/>
  <c r="DN32" i="4"/>
  <c r="BJ34" i="4"/>
  <c r="BK18" i="4"/>
  <c r="BM18" i="4"/>
  <c r="BO18" i="4"/>
  <c r="BQ18" i="4"/>
  <c r="BS18" i="4"/>
  <c r="BU18" i="4"/>
  <c r="BW18" i="4"/>
  <c r="BY18" i="4"/>
  <c r="CA18" i="4"/>
  <c r="CC18" i="4"/>
  <c r="CE18" i="4"/>
  <c r="CG18" i="4"/>
  <c r="CI18" i="4"/>
  <c r="CK18" i="4"/>
  <c r="CM18" i="4"/>
  <c r="CO18" i="4"/>
  <c r="CQ18" i="4"/>
  <c r="CS18" i="4"/>
  <c r="CU18" i="4"/>
  <c r="CW18" i="4"/>
  <c r="CY18" i="4"/>
  <c r="DE18" i="4"/>
  <c r="DI18" i="4"/>
  <c r="BL18" i="4"/>
  <c r="BN18" i="4"/>
  <c r="BP18" i="4"/>
  <c r="BR18" i="4"/>
  <c r="BT18" i="4"/>
  <c r="BV18" i="4"/>
  <c r="BX18" i="4"/>
  <c r="BZ18" i="4"/>
  <c r="CB18" i="4"/>
  <c r="CD18" i="4"/>
  <c r="CF18" i="4"/>
  <c r="CH18" i="4"/>
  <c r="CJ18" i="4"/>
  <c r="CL18" i="4"/>
  <c r="CN18" i="4"/>
  <c r="CP18" i="4"/>
  <c r="CR18" i="4"/>
  <c r="CT18" i="4"/>
  <c r="CV18" i="4"/>
  <c r="CX18" i="4"/>
  <c r="DA18" i="4"/>
  <c r="DF18" i="4"/>
  <c r="DN18" i="4"/>
  <c r="BJ20" i="4"/>
  <c r="BL249" i="4"/>
  <c r="BN249" i="4"/>
  <c r="BP249" i="4"/>
  <c r="BR249" i="4"/>
  <c r="BT249" i="4"/>
  <c r="BV249" i="4"/>
  <c r="BX249" i="4"/>
  <c r="BZ249" i="4"/>
  <c r="CB249" i="4"/>
  <c r="CD249" i="4"/>
  <c r="CF249" i="4"/>
  <c r="CH249" i="4"/>
  <c r="CJ249" i="4"/>
  <c r="CL249" i="4"/>
  <c r="CN249" i="4"/>
  <c r="CP249" i="4"/>
  <c r="CR249" i="4"/>
  <c r="CT249" i="4"/>
  <c r="CV249" i="4"/>
  <c r="CX249" i="4"/>
  <c r="DA249" i="4"/>
  <c r="DF249" i="4"/>
  <c r="DN249" i="4"/>
  <c r="BJ251" i="4"/>
  <c r="BK249" i="4"/>
  <c r="BM249" i="4"/>
  <c r="BO249" i="4"/>
  <c r="BQ249" i="4"/>
  <c r="BS249" i="4"/>
  <c r="BU249" i="4"/>
  <c r="BW249" i="4"/>
  <c r="BY249" i="4"/>
  <c r="CA249" i="4"/>
  <c r="CC249" i="4"/>
  <c r="CE249" i="4"/>
  <c r="CG249" i="4"/>
  <c r="CI249" i="4"/>
  <c r="CK249" i="4"/>
  <c r="CM249" i="4"/>
  <c r="CO249" i="4"/>
  <c r="CQ249" i="4"/>
  <c r="CS249" i="4"/>
  <c r="CU249" i="4"/>
  <c r="CW249" i="4"/>
  <c r="CY249" i="4"/>
  <c r="DE249" i="4"/>
  <c r="DI249" i="4"/>
  <c r="BL241" i="4"/>
  <c r="BN241" i="4"/>
  <c r="BP241" i="4"/>
  <c r="BR241" i="4"/>
  <c r="BT241" i="4"/>
  <c r="BV241" i="4"/>
  <c r="BX241" i="4"/>
  <c r="BZ241" i="4"/>
  <c r="CB241" i="4"/>
  <c r="CD241" i="4"/>
  <c r="CF241" i="4"/>
  <c r="CH241" i="4"/>
  <c r="CJ241" i="4"/>
  <c r="CL241" i="4"/>
  <c r="CN241" i="4"/>
  <c r="CP241" i="4"/>
  <c r="CR241" i="4"/>
  <c r="CT241" i="4"/>
  <c r="BM241" i="4"/>
  <c r="BQ241" i="4"/>
  <c r="BU241" i="4"/>
  <c r="BY241" i="4"/>
  <c r="CC241" i="4"/>
  <c r="CG241" i="4"/>
  <c r="CK241" i="4"/>
  <c r="CO241" i="4"/>
  <c r="CS241" i="4"/>
  <c r="CV241" i="4"/>
  <c r="CX241" i="4"/>
  <c r="DA241" i="4"/>
  <c r="DF241" i="4"/>
  <c r="DN241" i="4"/>
  <c r="BJ243" i="4"/>
  <c r="BK241" i="4"/>
  <c r="BO241" i="4"/>
  <c r="BS241" i="4"/>
  <c r="BW241" i="4"/>
  <c r="CA241" i="4"/>
  <c r="CE241" i="4"/>
  <c r="CI241" i="4"/>
  <c r="CM241" i="4"/>
  <c r="CQ241" i="4"/>
  <c r="CU241" i="4"/>
  <c r="CW241" i="4"/>
  <c r="CY241" i="4"/>
  <c r="DE241" i="4"/>
  <c r="DI241" i="4"/>
  <c r="BK233" i="4"/>
  <c r="BM233" i="4"/>
  <c r="BO233" i="4"/>
  <c r="BQ233" i="4"/>
  <c r="BS233" i="4"/>
  <c r="BU233" i="4"/>
  <c r="BW233" i="4"/>
  <c r="BY233" i="4"/>
  <c r="CA233" i="4"/>
  <c r="CC233" i="4"/>
  <c r="CE233" i="4"/>
  <c r="CG233" i="4"/>
  <c r="CI233" i="4"/>
  <c r="CK233" i="4"/>
  <c r="CM233" i="4"/>
  <c r="CO233" i="4"/>
  <c r="CQ233" i="4"/>
  <c r="CS233" i="4"/>
  <c r="CU233" i="4"/>
  <c r="CW233" i="4"/>
  <c r="CY233" i="4"/>
  <c r="DE233" i="4"/>
  <c r="DI233" i="4"/>
  <c r="BL233" i="4"/>
  <c r="BN233" i="4"/>
  <c r="BP233" i="4"/>
  <c r="BR233" i="4"/>
  <c r="BT233" i="4"/>
  <c r="BV233" i="4"/>
  <c r="BX233" i="4"/>
  <c r="BZ233" i="4"/>
  <c r="CB233" i="4"/>
  <c r="CD233" i="4"/>
  <c r="CF233" i="4"/>
  <c r="CH233" i="4"/>
  <c r="CJ233" i="4"/>
  <c r="CL233" i="4"/>
  <c r="CN233" i="4"/>
  <c r="CP233" i="4"/>
  <c r="CR233" i="4"/>
  <c r="CT233" i="4"/>
  <c r="CV233" i="4"/>
  <c r="CX233" i="4"/>
  <c r="DA233" i="4"/>
  <c r="DF233" i="4"/>
  <c r="DN233" i="4"/>
  <c r="BJ235" i="4"/>
  <c r="BK225" i="4"/>
  <c r="BM225" i="4"/>
  <c r="BO225" i="4"/>
  <c r="BQ225" i="4"/>
  <c r="BS225" i="4"/>
  <c r="BU225" i="4"/>
  <c r="BW225" i="4"/>
  <c r="BY225" i="4"/>
  <c r="CA225" i="4"/>
  <c r="CC225" i="4"/>
  <c r="CE225" i="4"/>
  <c r="CG225" i="4"/>
  <c r="CI225" i="4"/>
  <c r="CK225" i="4"/>
  <c r="CM225" i="4"/>
  <c r="CO225" i="4"/>
  <c r="CQ225" i="4"/>
  <c r="CS225" i="4"/>
  <c r="CU225" i="4"/>
  <c r="CW225" i="4"/>
  <c r="CY225" i="4"/>
  <c r="DE225" i="4"/>
  <c r="DI225" i="4"/>
  <c r="BL225" i="4"/>
  <c r="BN225" i="4"/>
  <c r="BP225" i="4"/>
  <c r="BR225" i="4"/>
  <c r="BT225" i="4"/>
  <c r="BV225" i="4"/>
  <c r="BX225" i="4"/>
  <c r="BZ225" i="4"/>
  <c r="CB225" i="4"/>
  <c r="CD225" i="4"/>
  <c r="CF225" i="4"/>
  <c r="CH225" i="4"/>
  <c r="CJ225" i="4"/>
  <c r="CL225" i="4"/>
  <c r="CN225" i="4"/>
  <c r="CP225" i="4"/>
  <c r="CR225" i="4"/>
  <c r="CT225" i="4"/>
  <c r="CV225" i="4"/>
  <c r="CX225" i="4"/>
  <c r="DA225" i="4"/>
  <c r="DF225" i="4"/>
  <c r="DN225" i="4"/>
  <c r="BJ227" i="4"/>
  <c r="BK217" i="4"/>
  <c r="BM217" i="4"/>
  <c r="BO217" i="4"/>
  <c r="BQ217" i="4"/>
  <c r="BS217" i="4"/>
  <c r="BU217" i="4"/>
  <c r="BW217" i="4"/>
  <c r="BY217" i="4"/>
  <c r="CA217" i="4"/>
  <c r="CC217" i="4"/>
  <c r="CE217" i="4"/>
  <c r="CG217" i="4"/>
  <c r="CI217" i="4"/>
  <c r="CK217" i="4"/>
  <c r="CM217" i="4"/>
  <c r="CO217" i="4"/>
  <c r="CQ217" i="4"/>
  <c r="CS217" i="4"/>
  <c r="CU217" i="4"/>
  <c r="CW217" i="4"/>
  <c r="CY217" i="4"/>
  <c r="DE217" i="4"/>
  <c r="DI217" i="4"/>
  <c r="BL217" i="4"/>
  <c r="BN217" i="4"/>
  <c r="BP217" i="4"/>
  <c r="BR217" i="4"/>
  <c r="BT217" i="4"/>
  <c r="BV217" i="4"/>
  <c r="BX217" i="4"/>
  <c r="BZ217" i="4"/>
  <c r="CB217" i="4"/>
  <c r="CD217" i="4"/>
  <c r="CF217" i="4"/>
  <c r="CH217" i="4"/>
  <c r="CJ217" i="4"/>
  <c r="CL217" i="4"/>
  <c r="CN217" i="4"/>
  <c r="CP217" i="4"/>
  <c r="CR217" i="4"/>
  <c r="CT217" i="4"/>
  <c r="CV217" i="4"/>
  <c r="CX217" i="4"/>
  <c r="DA217" i="4"/>
  <c r="DF217" i="4"/>
  <c r="DN217" i="4"/>
  <c r="BJ219" i="4"/>
  <c r="BK209" i="4"/>
  <c r="BM209" i="4"/>
  <c r="BO209" i="4"/>
  <c r="BQ209" i="4"/>
  <c r="BS209" i="4"/>
  <c r="BU209" i="4"/>
  <c r="BW209" i="4"/>
  <c r="BY209" i="4"/>
  <c r="CA209" i="4"/>
  <c r="CC209" i="4"/>
  <c r="CE209" i="4"/>
  <c r="CG209" i="4"/>
  <c r="CI209" i="4"/>
  <c r="CK209" i="4"/>
  <c r="CM209" i="4"/>
  <c r="CO209" i="4"/>
  <c r="CQ209" i="4"/>
  <c r="CS209" i="4"/>
  <c r="CU209" i="4"/>
  <c r="CW209" i="4"/>
  <c r="CY209" i="4"/>
  <c r="DE209" i="4"/>
  <c r="DI209" i="4"/>
  <c r="BL209" i="4"/>
  <c r="BN209" i="4"/>
  <c r="BP209" i="4"/>
  <c r="BR209" i="4"/>
  <c r="BT209" i="4"/>
  <c r="BV209" i="4"/>
  <c r="BX209" i="4"/>
  <c r="BZ209" i="4"/>
  <c r="CB209" i="4"/>
  <c r="CD209" i="4"/>
  <c r="CF209" i="4"/>
  <c r="CH209" i="4"/>
  <c r="CJ209" i="4"/>
  <c r="CL209" i="4"/>
  <c r="CN209" i="4"/>
  <c r="CP209" i="4"/>
  <c r="CR209" i="4"/>
  <c r="CT209" i="4"/>
  <c r="CV209" i="4"/>
  <c r="CX209" i="4"/>
  <c r="DA209" i="4"/>
  <c r="DF209" i="4"/>
  <c r="DN209" i="4"/>
  <c r="BJ211" i="4"/>
  <c r="BK201" i="4"/>
  <c r="BM201" i="4"/>
  <c r="BO201" i="4"/>
  <c r="BQ201" i="4"/>
  <c r="BS201" i="4"/>
  <c r="BU201" i="4"/>
  <c r="BW201" i="4"/>
  <c r="BY201" i="4"/>
  <c r="CA201" i="4"/>
  <c r="CC201" i="4"/>
  <c r="CE201" i="4"/>
  <c r="CG201" i="4"/>
  <c r="CI201" i="4"/>
  <c r="CK201" i="4"/>
  <c r="CM201" i="4"/>
  <c r="CO201" i="4"/>
  <c r="CQ201" i="4"/>
  <c r="CS201" i="4"/>
  <c r="CU201" i="4"/>
  <c r="CW201" i="4"/>
  <c r="CY201" i="4"/>
  <c r="DE201" i="4"/>
  <c r="DI201" i="4"/>
  <c r="BL201" i="4"/>
  <c r="BN201" i="4"/>
  <c r="BP201" i="4"/>
  <c r="BR201" i="4"/>
  <c r="BT201" i="4"/>
  <c r="BV201" i="4"/>
  <c r="BX201" i="4"/>
  <c r="BZ201" i="4"/>
  <c r="CB201" i="4"/>
  <c r="CD201" i="4"/>
  <c r="CF201" i="4"/>
  <c r="CH201" i="4"/>
  <c r="CJ201" i="4"/>
  <c r="CL201" i="4"/>
  <c r="CN201" i="4"/>
  <c r="CP201" i="4"/>
  <c r="CR201" i="4"/>
  <c r="CT201" i="4"/>
  <c r="CV201" i="4"/>
  <c r="CX201" i="4"/>
  <c r="DA201" i="4"/>
  <c r="DF201" i="4"/>
  <c r="DN201" i="4"/>
  <c r="BJ203" i="4"/>
  <c r="BK193" i="4"/>
  <c r="BM193" i="4"/>
  <c r="BO193" i="4"/>
  <c r="BQ193" i="4"/>
  <c r="BS193" i="4"/>
  <c r="BU193" i="4"/>
  <c r="BW193" i="4"/>
  <c r="BY193" i="4"/>
  <c r="CA193" i="4"/>
  <c r="CC193" i="4"/>
  <c r="CE193" i="4"/>
  <c r="CG193" i="4"/>
  <c r="CI193" i="4"/>
  <c r="CK193" i="4"/>
  <c r="CM193" i="4"/>
  <c r="CO193" i="4"/>
  <c r="CQ193" i="4"/>
  <c r="CS193" i="4"/>
  <c r="CU193" i="4"/>
  <c r="CW193" i="4"/>
  <c r="CY193" i="4"/>
  <c r="DE193" i="4"/>
  <c r="DI193" i="4"/>
  <c r="BL193" i="4"/>
  <c r="BN193" i="4"/>
  <c r="BP193" i="4"/>
  <c r="BR193" i="4"/>
  <c r="BT193" i="4"/>
  <c r="BV193" i="4"/>
  <c r="BX193" i="4"/>
  <c r="BZ193" i="4"/>
  <c r="CB193" i="4"/>
  <c r="CD193" i="4"/>
  <c r="CF193" i="4"/>
  <c r="CH193" i="4"/>
  <c r="CJ193" i="4"/>
  <c r="CL193" i="4"/>
  <c r="CN193" i="4"/>
  <c r="CP193" i="4"/>
  <c r="CR193" i="4"/>
  <c r="CT193" i="4"/>
  <c r="CV193" i="4"/>
  <c r="CX193" i="4"/>
  <c r="DA193" i="4"/>
  <c r="DF193" i="4"/>
  <c r="DN193" i="4"/>
  <c r="BJ195" i="4"/>
  <c r="BK185" i="4"/>
  <c r="BM185" i="4"/>
  <c r="BO185" i="4"/>
  <c r="BQ185" i="4"/>
  <c r="BS185" i="4"/>
  <c r="BU185" i="4"/>
  <c r="BW185" i="4"/>
  <c r="BY185" i="4"/>
  <c r="CA185" i="4"/>
  <c r="CC185" i="4"/>
  <c r="CE185" i="4"/>
  <c r="CG185" i="4"/>
  <c r="CI185" i="4"/>
  <c r="CK185" i="4"/>
  <c r="CM185" i="4"/>
  <c r="CO185" i="4"/>
  <c r="CQ185" i="4"/>
  <c r="CS185" i="4"/>
  <c r="CU185" i="4"/>
  <c r="CW185" i="4"/>
  <c r="CY185" i="4"/>
  <c r="DE185" i="4"/>
  <c r="DI185" i="4"/>
  <c r="BL185" i="4"/>
  <c r="BN185" i="4"/>
  <c r="BP185" i="4"/>
  <c r="BR185" i="4"/>
  <c r="BT185" i="4"/>
  <c r="BV185" i="4"/>
  <c r="BX185" i="4"/>
  <c r="BZ185" i="4"/>
  <c r="CB185" i="4"/>
  <c r="CD185" i="4"/>
  <c r="CF185" i="4"/>
  <c r="CH185" i="4"/>
  <c r="CJ185" i="4"/>
  <c r="CL185" i="4"/>
  <c r="CN185" i="4"/>
  <c r="CP185" i="4"/>
  <c r="CR185" i="4"/>
  <c r="CT185" i="4"/>
  <c r="CV185" i="4"/>
  <c r="CX185" i="4"/>
  <c r="DA185" i="4"/>
  <c r="DF185" i="4"/>
  <c r="DN185" i="4"/>
  <c r="BJ187" i="4"/>
  <c r="BL177" i="4"/>
  <c r="BN177" i="4"/>
  <c r="BP177" i="4"/>
  <c r="BR177" i="4"/>
  <c r="BT177" i="4"/>
  <c r="BV177" i="4"/>
  <c r="BX177" i="4"/>
  <c r="BZ177" i="4"/>
  <c r="CB177" i="4"/>
  <c r="CD177" i="4"/>
  <c r="CF177" i="4"/>
  <c r="CH177" i="4"/>
  <c r="CJ177" i="4"/>
  <c r="CL177" i="4"/>
  <c r="CN177" i="4"/>
  <c r="CP177" i="4"/>
  <c r="CR177" i="4"/>
  <c r="CT177" i="4"/>
  <c r="CV177" i="4"/>
  <c r="CX177" i="4"/>
  <c r="DA177" i="4"/>
  <c r="DF177" i="4"/>
  <c r="DN177" i="4"/>
  <c r="BK177" i="4"/>
  <c r="BO177" i="4"/>
  <c r="BS177" i="4"/>
  <c r="BW177" i="4"/>
  <c r="CA177" i="4"/>
  <c r="CE177" i="4"/>
  <c r="CI177" i="4"/>
  <c r="CM177" i="4"/>
  <c r="CQ177" i="4"/>
  <c r="CU177" i="4"/>
  <c r="CY177" i="4"/>
  <c r="DI177" i="4"/>
  <c r="BM177" i="4"/>
  <c r="BQ177" i="4"/>
  <c r="BU177" i="4"/>
  <c r="BY177" i="4"/>
  <c r="CC177" i="4"/>
  <c r="CG177" i="4"/>
  <c r="CK177" i="4"/>
  <c r="CO177" i="4"/>
  <c r="CS177" i="4"/>
  <c r="CW177" i="4"/>
  <c r="DE177" i="4"/>
  <c r="BJ179" i="4"/>
  <c r="BK169" i="4"/>
  <c r="BM169" i="4"/>
  <c r="BO169" i="4"/>
  <c r="BQ169" i="4"/>
  <c r="BS169" i="4"/>
  <c r="BU169" i="4"/>
  <c r="BW169" i="4"/>
  <c r="BY169" i="4"/>
  <c r="CA169" i="4"/>
  <c r="CC169" i="4"/>
  <c r="CE169" i="4"/>
  <c r="CG169" i="4"/>
  <c r="CI169" i="4"/>
  <c r="CK169" i="4"/>
  <c r="CM169" i="4"/>
  <c r="CO169" i="4"/>
  <c r="CQ169" i="4"/>
  <c r="CS169" i="4"/>
  <c r="CU169" i="4"/>
  <c r="CW169" i="4"/>
  <c r="CY169" i="4"/>
  <c r="DE169" i="4"/>
  <c r="DI169" i="4"/>
  <c r="BL169" i="4"/>
  <c r="BN169" i="4"/>
  <c r="BP169" i="4"/>
  <c r="BR169" i="4"/>
  <c r="BT169" i="4"/>
  <c r="BV169" i="4"/>
  <c r="BX169" i="4"/>
  <c r="BZ169" i="4"/>
  <c r="CB169" i="4"/>
  <c r="CD169" i="4"/>
  <c r="CF169" i="4"/>
  <c r="CH169" i="4"/>
  <c r="CJ169" i="4"/>
  <c r="CL169" i="4"/>
  <c r="CN169" i="4"/>
  <c r="CP169" i="4"/>
  <c r="CR169" i="4"/>
  <c r="CT169" i="4"/>
  <c r="CV169" i="4"/>
  <c r="CX169" i="4"/>
  <c r="DA169" i="4"/>
  <c r="DF169" i="4"/>
  <c r="DN169" i="4"/>
  <c r="BJ171" i="4"/>
  <c r="BK161" i="4"/>
  <c r="BM161" i="4"/>
  <c r="BO161" i="4"/>
  <c r="BQ161" i="4"/>
  <c r="BS161" i="4"/>
  <c r="BU161" i="4"/>
  <c r="BW161" i="4"/>
  <c r="BY161" i="4"/>
  <c r="CA161" i="4"/>
  <c r="CC161" i="4"/>
  <c r="CE161" i="4"/>
  <c r="CG161" i="4"/>
  <c r="CI161" i="4"/>
  <c r="CK161" i="4"/>
  <c r="CM161" i="4"/>
  <c r="CO161" i="4"/>
  <c r="CQ161" i="4"/>
  <c r="CS161" i="4"/>
  <c r="CU161" i="4"/>
  <c r="CW161" i="4"/>
  <c r="CY161" i="4"/>
  <c r="DE161" i="4"/>
  <c r="DI161" i="4"/>
  <c r="BL161" i="4"/>
  <c r="BN161" i="4"/>
  <c r="BP161" i="4"/>
  <c r="BR161" i="4"/>
  <c r="BT161" i="4"/>
  <c r="BV161" i="4"/>
  <c r="BX161" i="4"/>
  <c r="BZ161" i="4"/>
  <c r="CB161" i="4"/>
  <c r="CD161" i="4"/>
  <c r="CF161" i="4"/>
  <c r="CH161" i="4"/>
  <c r="CJ161" i="4"/>
  <c r="CL161" i="4"/>
  <c r="CN161" i="4"/>
  <c r="CP161" i="4"/>
  <c r="CR161" i="4"/>
  <c r="CT161" i="4"/>
  <c r="CV161" i="4"/>
  <c r="CX161" i="4"/>
  <c r="DA161" i="4"/>
  <c r="DF161" i="4"/>
  <c r="DN161" i="4"/>
  <c r="BJ163" i="4"/>
  <c r="BK153" i="4"/>
  <c r="BM153" i="4"/>
  <c r="BO153" i="4"/>
  <c r="BQ153" i="4"/>
  <c r="BS153" i="4"/>
  <c r="BU153" i="4"/>
  <c r="BW153" i="4"/>
  <c r="BY153" i="4"/>
  <c r="CA153" i="4"/>
  <c r="CC153" i="4"/>
  <c r="CE153" i="4"/>
  <c r="CG153" i="4"/>
  <c r="CI153" i="4"/>
  <c r="CK153" i="4"/>
  <c r="CM153" i="4"/>
  <c r="CO153" i="4"/>
  <c r="CQ153" i="4"/>
  <c r="CS153" i="4"/>
  <c r="CU153" i="4"/>
  <c r="CW153" i="4"/>
  <c r="CY153" i="4"/>
  <c r="DE153" i="4"/>
  <c r="DI153" i="4"/>
  <c r="BL153" i="4"/>
  <c r="BN153" i="4"/>
  <c r="BP153" i="4"/>
  <c r="BR153" i="4"/>
  <c r="BT153" i="4"/>
  <c r="BV153" i="4"/>
  <c r="BX153" i="4"/>
  <c r="BZ153" i="4"/>
  <c r="CB153" i="4"/>
  <c r="CD153" i="4"/>
  <c r="CF153" i="4"/>
  <c r="CH153" i="4"/>
  <c r="CJ153" i="4"/>
  <c r="CL153" i="4"/>
  <c r="CN153" i="4"/>
  <c r="CP153" i="4"/>
  <c r="CR153" i="4"/>
  <c r="CT153" i="4"/>
  <c r="CV153" i="4"/>
  <c r="CX153" i="4"/>
  <c r="DA153" i="4"/>
  <c r="DF153" i="4"/>
  <c r="DN153" i="4"/>
  <c r="BJ155" i="4"/>
  <c r="BK145" i="4"/>
  <c r="BM145" i="4"/>
  <c r="BO145" i="4"/>
  <c r="BQ145" i="4"/>
  <c r="BS145" i="4"/>
  <c r="BU145" i="4"/>
  <c r="BW145" i="4"/>
  <c r="BY145" i="4"/>
  <c r="CA145" i="4"/>
  <c r="CC145" i="4"/>
  <c r="CE145" i="4"/>
  <c r="CG145" i="4"/>
  <c r="CI145" i="4"/>
  <c r="CK145" i="4"/>
  <c r="CM145" i="4"/>
  <c r="CO145" i="4"/>
  <c r="CQ145" i="4"/>
  <c r="CS145" i="4"/>
  <c r="CU145" i="4"/>
  <c r="CW145" i="4"/>
  <c r="CY145" i="4"/>
  <c r="DE145" i="4"/>
  <c r="DI145" i="4"/>
  <c r="BL145" i="4"/>
  <c r="BN145" i="4"/>
  <c r="BP145" i="4"/>
  <c r="BR145" i="4"/>
  <c r="BT145" i="4"/>
  <c r="BV145" i="4"/>
  <c r="BX145" i="4"/>
  <c r="BZ145" i="4"/>
  <c r="CB145" i="4"/>
  <c r="CD145" i="4"/>
  <c r="CF145" i="4"/>
  <c r="CH145" i="4"/>
  <c r="CJ145" i="4"/>
  <c r="CL145" i="4"/>
  <c r="CN145" i="4"/>
  <c r="CP145" i="4"/>
  <c r="CR145" i="4"/>
  <c r="CT145" i="4"/>
  <c r="CV145" i="4"/>
  <c r="CX145" i="4"/>
  <c r="DA145" i="4"/>
  <c r="DF145" i="4"/>
  <c r="DN145" i="4"/>
  <c r="BJ147" i="4"/>
  <c r="BK137" i="4"/>
  <c r="BM137" i="4"/>
  <c r="BO137" i="4"/>
  <c r="BQ137" i="4"/>
  <c r="BS137" i="4"/>
  <c r="BU137" i="4"/>
  <c r="BW137" i="4"/>
  <c r="BY137" i="4"/>
  <c r="CA137" i="4"/>
  <c r="CC137" i="4"/>
  <c r="CE137" i="4"/>
  <c r="CG137" i="4"/>
  <c r="CI137" i="4"/>
  <c r="CK137" i="4"/>
  <c r="CM137" i="4"/>
  <c r="CO137" i="4"/>
  <c r="CQ137" i="4"/>
  <c r="CS137" i="4"/>
  <c r="CU137" i="4"/>
  <c r="CW137" i="4"/>
  <c r="CY137" i="4"/>
  <c r="DE137" i="4"/>
  <c r="DI137" i="4"/>
  <c r="BL137" i="4"/>
  <c r="BN137" i="4"/>
  <c r="BP137" i="4"/>
  <c r="BR137" i="4"/>
  <c r="BT137" i="4"/>
  <c r="BV137" i="4"/>
  <c r="BX137" i="4"/>
  <c r="BZ137" i="4"/>
  <c r="CB137" i="4"/>
  <c r="CD137" i="4"/>
  <c r="CF137" i="4"/>
  <c r="CH137" i="4"/>
  <c r="CJ137" i="4"/>
  <c r="CL137" i="4"/>
  <c r="CN137" i="4"/>
  <c r="CP137" i="4"/>
  <c r="CR137" i="4"/>
  <c r="CT137" i="4"/>
  <c r="CV137" i="4"/>
  <c r="CX137" i="4"/>
  <c r="DA137" i="4"/>
  <c r="DF137" i="4"/>
  <c r="DN137" i="4"/>
  <c r="BJ139" i="4"/>
  <c r="BK129" i="4"/>
  <c r="BM129" i="4"/>
  <c r="BO129" i="4"/>
  <c r="BQ129" i="4"/>
  <c r="BS129" i="4"/>
  <c r="BU129" i="4"/>
  <c r="BW129" i="4"/>
  <c r="BY129" i="4"/>
  <c r="CA129" i="4"/>
  <c r="CC129" i="4"/>
  <c r="CE129" i="4"/>
  <c r="CG129" i="4"/>
  <c r="CI129" i="4"/>
  <c r="CK129" i="4"/>
  <c r="CM129" i="4"/>
  <c r="CO129" i="4"/>
  <c r="CQ129" i="4"/>
  <c r="CS129" i="4"/>
  <c r="CU129" i="4"/>
  <c r="CW129" i="4"/>
  <c r="CY129" i="4"/>
  <c r="DE129" i="4"/>
  <c r="DI129" i="4"/>
  <c r="BL129" i="4"/>
  <c r="BN129" i="4"/>
  <c r="BP129" i="4"/>
  <c r="BR129" i="4"/>
  <c r="BT129" i="4"/>
  <c r="BV129" i="4"/>
  <c r="BX129" i="4"/>
  <c r="BZ129" i="4"/>
  <c r="CB129" i="4"/>
  <c r="CD129" i="4"/>
  <c r="CF129" i="4"/>
  <c r="CH129" i="4"/>
  <c r="CJ129" i="4"/>
  <c r="CL129" i="4"/>
  <c r="CN129" i="4"/>
  <c r="CP129" i="4"/>
  <c r="CR129" i="4"/>
  <c r="CT129" i="4"/>
  <c r="CV129" i="4"/>
  <c r="CX129" i="4"/>
  <c r="DA129" i="4"/>
  <c r="DF129" i="4"/>
  <c r="DN129" i="4"/>
  <c r="BJ131" i="4"/>
  <c r="BL121" i="4"/>
  <c r="BN121" i="4"/>
  <c r="BP121" i="4"/>
  <c r="BR121" i="4"/>
  <c r="BT121" i="4"/>
  <c r="BV121" i="4"/>
  <c r="BX121" i="4"/>
  <c r="BZ121" i="4"/>
  <c r="CB121" i="4"/>
  <c r="CD121" i="4"/>
  <c r="CF121" i="4"/>
  <c r="CH121" i="4"/>
  <c r="CJ121" i="4"/>
  <c r="CL121" i="4"/>
  <c r="CN121" i="4"/>
  <c r="CP121" i="4"/>
  <c r="CR121" i="4"/>
  <c r="CT121" i="4"/>
  <c r="CV121" i="4"/>
  <c r="CX121" i="4"/>
  <c r="DA121" i="4"/>
  <c r="DF121" i="4"/>
  <c r="DN121" i="4"/>
  <c r="BK121" i="4"/>
  <c r="BM121" i="4"/>
  <c r="BO121" i="4"/>
  <c r="BQ121" i="4"/>
  <c r="BS121" i="4"/>
  <c r="BU121" i="4"/>
  <c r="BW121" i="4"/>
  <c r="BY121" i="4"/>
  <c r="CA121" i="4"/>
  <c r="CC121" i="4"/>
  <c r="CE121" i="4"/>
  <c r="CG121" i="4"/>
  <c r="CI121" i="4"/>
  <c r="CK121" i="4"/>
  <c r="CM121" i="4"/>
  <c r="CO121" i="4"/>
  <c r="CQ121" i="4"/>
  <c r="CS121" i="4"/>
  <c r="CU121" i="4"/>
  <c r="CW121" i="4"/>
  <c r="CY121" i="4"/>
  <c r="DE121" i="4"/>
  <c r="DI121" i="4"/>
  <c r="BJ123" i="4"/>
  <c r="BL113" i="4"/>
  <c r="BN113" i="4"/>
  <c r="BP113" i="4"/>
  <c r="BR113" i="4"/>
  <c r="BT113" i="4"/>
  <c r="BV113" i="4"/>
  <c r="BX113" i="4"/>
  <c r="BZ113" i="4"/>
  <c r="CB113" i="4"/>
  <c r="CD113" i="4"/>
  <c r="CF113" i="4"/>
  <c r="CH113" i="4"/>
  <c r="CJ113" i="4"/>
  <c r="CL113" i="4"/>
  <c r="CN113" i="4"/>
  <c r="CP113" i="4"/>
  <c r="CR113" i="4"/>
  <c r="CT113" i="4"/>
  <c r="CV113" i="4"/>
  <c r="CX113" i="4"/>
  <c r="DA113" i="4"/>
  <c r="DF113" i="4"/>
  <c r="DN113" i="4"/>
  <c r="BK113" i="4"/>
  <c r="BM113" i="4"/>
  <c r="BO113" i="4"/>
  <c r="BQ113" i="4"/>
  <c r="BS113" i="4"/>
  <c r="BU113" i="4"/>
  <c r="BW113" i="4"/>
  <c r="BY113" i="4"/>
  <c r="CA113" i="4"/>
  <c r="CC113" i="4"/>
  <c r="CE113" i="4"/>
  <c r="CG113" i="4"/>
  <c r="CI113" i="4"/>
  <c r="CK113" i="4"/>
  <c r="CM113" i="4"/>
  <c r="CO113" i="4"/>
  <c r="CQ113" i="4"/>
  <c r="CS113" i="4"/>
  <c r="CU113" i="4"/>
  <c r="CW113" i="4"/>
  <c r="CY113" i="4"/>
  <c r="DE113" i="4"/>
  <c r="DI113" i="4"/>
  <c r="BJ115" i="4"/>
  <c r="BL105" i="4"/>
  <c r="BN105" i="4"/>
  <c r="BP105" i="4"/>
  <c r="BR105" i="4"/>
  <c r="BT105" i="4"/>
  <c r="BV105" i="4"/>
  <c r="BX105" i="4"/>
  <c r="BZ105" i="4"/>
  <c r="CB105" i="4"/>
  <c r="CD105" i="4"/>
  <c r="CF105" i="4"/>
  <c r="CH105" i="4"/>
  <c r="CJ105" i="4"/>
  <c r="CL105" i="4"/>
  <c r="CN105" i="4"/>
  <c r="CP105" i="4"/>
  <c r="CR105" i="4"/>
  <c r="CT105" i="4"/>
  <c r="CV105" i="4"/>
  <c r="CX105" i="4"/>
  <c r="DA105" i="4"/>
  <c r="DF105" i="4"/>
  <c r="DN105" i="4"/>
  <c r="BK105" i="4"/>
  <c r="BM105" i="4"/>
  <c r="BO105" i="4"/>
  <c r="BQ105" i="4"/>
  <c r="BS105" i="4"/>
  <c r="BU105" i="4"/>
  <c r="BW105" i="4"/>
  <c r="BY105" i="4"/>
  <c r="CA105" i="4"/>
  <c r="CC105" i="4"/>
  <c r="CE105" i="4"/>
  <c r="CG105" i="4"/>
  <c r="CI105" i="4"/>
  <c r="CK105" i="4"/>
  <c r="CM105" i="4"/>
  <c r="CO105" i="4"/>
  <c r="CQ105" i="4"/>
  <c r="CS105" i="4"/>
  <c r="CU105" i="4"/>
  <c r="CW105" i="4"/>
  <c r="CY105" i="4"/>
  <c r="DE105" i="4"/>
  <c r="DI105" i="4"/>
  <c r="BJ107" i="4"/>
  <c r="BL97" i="4"/>
  <c r="BN97" i="4"/>
  <c r="BP97" i="4"/>
  <c r="BR97" i="4"/>
  <c r="BT97" i="4"/>
  <c r="BV97" i="4"/>
  <c r="BX97" i="4"/>
  <c r="BZ97" i="4"/>
  <c r="CB97" i="4"/>
  <c r="CD97" i="4"/>
  <c r="CF97" i="4"/>
  <c r="CH97" i="4"/>
  <c r="CJ97" i="4"/>
  <c r="CL97" i="4"/>
  <c r="CN97" i="4"/>
  <c r="CP97" i="4"/>
  <c r="CR97" i="4"/>
  <c r="CT97" i="4"/>
  <c r="CV97" i="4"/>
  <c r="CX97" i="4"/>
  <c r="DA97" i="4"/>
  <c r="DF97" i="4"/>
  <c r="DN97" i="4"/>
  <c r="BK97" i="4"/>
  <c r="BM97" i="4"/>
  <c r="BO97" i="4"/>
  <c r="BQ97" i="4"/>
  <c r="BS97" i="4"/>
  <c r="BU97" i="4"/>
  <c r="BW97" i="4"/>
  <c r="BY97" i="4"/>
  <c r="CA97" i="4"/>
  <c r="CC97" i="4"/>
  <c r="CE97" i="4"/>
  <c r="CG97" i="4"/>
  <c r="CI97" i="4"/>
  <c r="CK97" i="4"/>
  <c r="CM97" i="4"/>
  <c r="CO97" i="4"/>
  <c r="CQ97" i="4"/>
  <c r="CS97" i="4"/>
  <c r="CU97" i="4"/>
  <c r="CW97" i="4"/>
  <c r="CY97" i="4"/>
  <c r="DE97" i="4"/>
  <c r="DI97" i="4"/>
  <c r="BJ99" i="4"/>
  <c r="BL89" i="4"/>
  <c r="BN89" i="4"/>
  <c r="BP89" i="4"/>
  <c r="BR89" i="4"/>
  <c r="BT89" i="4"/>
  <c r="BV89" i="4"/>
  <c r="BX89" i="4"/>
  <c r="BZ89" i="4"/>
  <c r="CB89" i="4"/>
  <c r="CD89" i="4"/>
  <c r="CF89" i="4"/>
  <c r="CH89" i="4"/>
  <c r="CJ89" i="4"/>
  <c r="CL89" i="4"/>
  <c r="CN89" i="4"/>
  <c r="CP89" i="4"/>
  <c r="CR89" i="4"/>
  <c r="CT89" i="4"/>
  <c r="CV89" i="4"/>
  <c r="CX89" i="4"/>
  <c r="DA89" i="4"/>
  <c r="DF89" i="4"/>
  <c r="DN89" i="4"/>
  <c r="BK89" i="4"/>
  <c r="BM89" i="4"/>
  <c r="BO89" i="4"/>
  <c r="BQ89" i="4"/>
  <c r="BS89" i="4"/>
  <c r="BU89" i="4"/>
  <c r="BW89" i="4"/>
  <c r="BY89" i="4"/>
  <c r="CA89" i="4"/>
  <c r="CC89" i="4"/>
  <c r="CE89" i="4"/>
  <c r="CG89" i="4"/>
  <c r="CI89" i="4"/>
  <c r="CK89" i="4"/>
  <c r="CM89" i="4"/>
  <c r="CO89" i="4"/>
  <c r="CQ89" i="4"/>
  <c r="CS89" i="4"/>
  <c r="CU89" i="4"/>
  <c r="CW89" i="4"/>
  <c r="CY89" i="4"/>
  <c r="DE89" i="4"/>
  <c r="DI89" i="4"/>
  <c r="BJ91" i="4"/>
  <c r="BL81" i="4"/>
  <c r="BN81" i="4"/>
  <c r="BP81" i="4"/>
  <c r="BR81" i="4"/>
  <c r="BT81" i="4"/>
  <c r="BV81" i="4"/>
  <c r="BX81" i="4"/>
  <c r="BZ81" i="4"/>
  <c r="CB81" i="4"/>
  <c r="CD81" i="4"/>
  <c r="CF81" i="4"/>
  <c r="CH81" i="4"/>
  <c r="CJ81" i="4"/>
  <c r="CL81" i="4"/>
  <c r="CN81" i="4"/>
  <c r="CP81" i="4"/>
  <c r="CR81" i="4"/>
  <c r="CT81" i="4"/>
  <c r="CV81" i="4"/>
  <c r="CX81" i="4"/>
  <c r="DA81" i="4"/>
  <c r="DF81" i="4"/>
  <c r="DN81" i="4"/>
  <c r="BK81" i="4"/>
  <c r="BM81" i="4"/>
  <c r="BO81" i="4"/>
  <c r="BQ81" i="4"/>
  <c r="BS81" i="4"/>
  <c r="BU81" i="4"/>
  <c r="BW81" i="4"/>
  <c r="BY81" i="4"/>
  <c r="CA81" i="4"/>
  <c r="CC81" i="4"/>
  <c r="CE81" i="4"/>
  <c r="CG81" i="4"/>
  <c r="CI81" i="4"/>
  <c r="CK81" i="4"/>
  <c r="CM81" i="4"/>
  <c r="CO81" i="4"/>
  <c r="CQ81" i="4"/>
  <c r="CS81" i="4"/>
  <c r="CU81" i="4"/>
  <c r="CW81" i="4"/>
  <c r="CY81" i="4"/>
  <c r="DE81" i="4"/>
  <c r="DI81" i="4"/>
  <c r="BJ83" i="4"/>
  <c r="BL73" i="4"/>
  <c r="BN73" i="4"/>
  <c r="BP73" i="4"/>
  <c r="BR73" i="4"/>
  <c r="BT73" i="4"/>
  <c r="BV73" i="4"/>
  <c r="BX73" i="4"/>
  <c r="BZ73" i="4"/>
  <c r="CB73" i="4"/>
  <c r="CD73" i="4"/>
  <c r="CF73" i="4"/>
  <c r="CH73" i="4"/>
  <c r="CJ73" i="4"/>
  <c r="CL73" i="4"/>
  <c r="CN73" i="4"/>
  <c r="CP73" i="4"/>
  <c r="CR73" i="4"/>
  <c r="CT73" i="4"/>
  <c r="CV73" i="4"/>
  <c r="CX73" i="4"/>
  <c r="DA73" i="4"/>
  <c r="DF73" i="4"/>
  <c r="DN73" i="4"/>
  <c r="BK73" i="4"/>
  <c r="BM73" i="4"/>
  <c r="BO73" i="4"/>
  <c r="BQ73" i="4"/>
  <c r="BS73" i="4"/>
  <c r="BU73" i="4"/>
  <c r="BW73" i="4"/>
  <c r="BY73" i="4"/>
  <c r="CA73" i="4"/>
  <c r="CC73" i="4"/>
  <c r="CE73" i="4"/>
  <c r="CG73" i="4"/>
  <c r="CI73" i="4"/>
  <c r="CK73" i="4"/>
  <c r="CM73" i="4"/>
  <c r="CO73" i="4"/>
  <c r="CQ73" i="4"/>
  <c r="CS73" i="4"/>
  <c r="CU73" i="4"/>
  <c r="CW73" i="4"/>
  <c r="CY73" i="4"/>
  <c r="DE73" i="4"/>
  <c r="DI73" i="4"/>
  <c r="BJ75" i="4"/>
  <c r="BK65" i="4"/>
  <c r="BM65" i="4"/>
  <c r="BO65" i="4"/>
  <c r="BQ65" i="4"/>
  <c r="BS65" i="4"/>
  <c r="BU65" i="4"/>
  <c r="BW65" i="4"/>
  <c r="BY65" i="4"/>
  <c r="CA65" i="4"/>
  <c r="BL65" i="4"/>
  <c r="BN65" i="4"/>
  <c r="BP65" i="4"/>
  <c r="BR65" i="4"/>
  <c r="BT65" i="4"/>
  <c r="BV65" i="4"/>
  <c r="BX65" i="4"/>
  <c r="BZ65" i="4"/>
  <c r="CB65" i="4"/>
  <c r="CD65" i="4"/>
  <c r="CF65" i="4"/>
  <c r="CH65" i="4"/>
  <c r="CJ65" i="4"/>
  <c r="CL65" i="4"/>
  <c r="CN65" i="4"/>
  <c r="CP65" i="4"/>
  <c r="CR65" i="4"/>
  <c r="CT65" i="4"/>
  <c r="CV65" i="4"/>
  <c r="CX65" i="4"/>
  <c r="CC65" i="4"/>
  <c r="CG65" i="4"/>
  <c r="CK65" i="4"/>
  <c r="CO65" i="4"/>
  <c r="CS65" i="4"/>
  <c r="CW65" i="4"/>
  <c r="DA65" i="4"/>
  <c r="DF65" i="4"/>
  <c r="DN65" i="4"/>
  <c r="CE65" i="4"/>
  <c r="CI65" i="4"/>
  <c r="CM65" i="4"/>
  <c r="CQ65" i="4"/>
  <c r="CU65" i="4"/>
  <c r="CY65" i="4"/>
  <c r="DE65" i="4"/>
  <c r="DI65" i="4"/>
  <c r="BJ67" i="4"/>
  <c r="BK57" i="4"/>
  <c r="BM57" i="4"/>
  <c r="BO57" i="4"/>
  <c r="BQ57" i="4"/>
  <c r="BS57" i="4"/>
  <c r="BU57" i="4"/>
  <c r="BW57" i="4"/>
  <c r="BY57" i="4"/>
  <c r="CA57" i="4"/>
  <c r="CC57" i="4"/>
  <c r="CE57" i="4"/>
  <c r="CG57" i="4"/>
  <c r="CI57" i="4"/>
  <c r="CK57" i="4"/>
  <c r="CM57" i="4"/>
  <c r="CO57" i="4"/>
  <c r="CQ57" i="4"/>
  <c r="CS57" i="4"/>
  <c r="CU57" i="4"/>
  <c r="CW57" i="4"/>
  <c r="CY57" i="4"/>
  <c r="DE57" i="4"/>
  <c r="DI57" i="4"/>
  <c r="BL57" i="4"/>
  <c r="BN57" i="4"/>
  <c r="BP57" i="4"/>
  <c r="BR57" i="4"/>
  <c r="BT57" i="4"/>
  <c r="BV57" i="4"/>
  <c r="BX57" i="4"/>
  <c r="BZ57" i="4"/>
  <c r="CB57" i="4"/>
  <c r="CD57" i="4"/>
  <c r="CF57" i="4"/>
  <c r="CH57" i="4"/>
  <c r="CJ57" i="4"/>
  <c r="CL57" i="4"/>
  <c r="CN57" i="4"/>
  <c r="CP57" i="4"/>
  <c r="CR57" i="4"/>
  <c r="CT57" i="4"/>
  <c r="CV57" i="4"/>
  <c r="CX57" i="4"/>
  <c r="DA57" i="4"/>
  <c r="DF57" i="4"/>
  <c r="DN57" i="4"/>
  <c r="BJ59" i="4"/>
  <c r="BK49" i="4"/>
  <c r="BM49" i="4"/>
  <c r="BO49" i="4"/>
  <c r="BQ49" i="4"/>
  <c r="BS49" i="4"/>
  <c r="BU49" i="4"/>
  <c r="BW49" i="4"/>
  <c r="BY49" i="4"/>
  <c r="CA49" i="4"/>
  <c r="CC49" i="4"/>
  <c r="CE49" i="4"/>
  <c r="CG49" i="4"/>
  <c r="CI49" i="4"/>
  <c r="CK49" i="4"/>
  <c r="CM49" i="4"/>
  <c r="CO49" i="4"/>
  <c r="CQ49" i="4"/>
  <c r="CS49" i="4"/>
  <c r="CU49" i="4"/>
  <c r="CW49" i="4"/>
  <c r="CY49" i="4"/>
  <c r="DE49" i="4"/>
  <c r="DI49" i="4"/>
  <c r="BL49" i="4"/>
  <c r="BN49" i="4"/>
  <c r="BP49" i="4"/>
  <c r="BR49" i="4"/>
  <c r="BT49" i="4"/>
  <c r="BV49" i="4"/>
  <c r="BX49" i="4"/>
  <c r="BZ49" i="4"/>
  <c r="CB49" i="4"/>
  <c r="CD49" i="4"/>
  <c r="CF49" i="4"/>
  <c r="CH49" i="4"/>
  <c r="CJ49" i="4"/>
  <c r="CL49" i="4"/>
  <c r="CN49" i="4"/>
  <c r="CP49" i="4"/>
  <c r="CR49" i="4"/>
  <c r="CT49" i="4"/>
  <c r="CV49" i="4"/>
  <c r="CX49" i="4"/>
  <c r="DA49" i="4"/>
  <c r="DF49" i="4"/>
  <c r="DN49" i="4"/>
  <c r="BJ51" i="4"/>
  <c r="BK41" i="4"/>
  <c r="BM41" i="4"/>
  <c r="BO41" i="4"/>
  <c r="BQ41" i="4"/>
  <c r="BS41" i="4"/>
  <c r="BU41" i="4"/>
  <c r="BW41" i="4"/>
  <c r="BY41" i="4"/>
  <c r="CA41" i="4"/>
  <c r="CC41" i="4"/>
  <c r="CE41" i="4"/>
  <c r="CG41" i="4"/>
  <c r="CI41" i="4"/>
  <c r="CK41" i="4"/>
  <c r="CM41" i="4"/>
  <c r="CO41" i="4"/>
  <c r="CQ41" i="4"/>
  <c r="CS41" i="4"/>
  <c r="CU41" i="4"/>
  <c r="CW41" i="4"/>
  <c r="CY41" i="4"/>
  <c r="DE41" i="4"/>
  <c r="DI41" i="4"/>
  <c r="BL41" i="4"/>
  <c r="BN41" i="4"/>
  <c r="BP41" i="4"/>
  <c r="BR41" i="4"/>
  <c r="BT41" i="4"/>
  <c r="BV41" i="4"/>
  <c r="BX41" i="4"/>
  <c r="BZ41" i="4"/>
  <c r="CB41" i="4"/>
  <c r="CD41" i="4"/>
  <c r="CF41" i="4"/>
  <c r="CH41" i="4"/>
  <c r="CJ41" i="4"/>
  <c r="CL41" i="4"/>
  <c r="CN41" i="4"/>
  <c r="CP41" i="4"/>
  <c r="CR41" i="4"/>
  <c r="CT41" i="4"/>
  <c r="CV41" i="4"/>
  <c r="CX41" i="4"/>
  <c r="DA41" i="4"/>
  <c r="DF41" i="4"/>
  <c r="DN41" i="4"/>
  <c r="BJ43" i="4"/>
  <c r="BK33" i="4"/>
  <c r="BM33" i="4"/>
  <c r="BO33" i="4"/>
  <c r="BQ33" i="4"/>
  <c r="BS33" i="4"/>
  <c r="BU33" i="4"/>
  <c r="BW33" i="4"/>
  <c r="BY33" i="4"/>
  <c r="CA33" i="4"/>
  <c r="CC33" i="4"/>
  <c r="CE33" i="4"/>
  <c r="CG33" i="4"/>
  <c r="CI33" i="4"/>
  <c r="CK33" i="4"/>
  <c r="CM33" i="4"/>
  <c r="CO33" i="4"/>
  <c r="CQ33" i="4"/>
  <c r="CS33" i="4"/>
  <c r="CU33" i="4"/>
  <c r="CW33" i="4"/>
  <c r="CY33" i="4"/>
  <c r="DE33" i="4"/>
  <c r="DI33" i="4"/>
  <c r="BL33" i="4"/>
  <c r="BN33" i="4"/>
  <c r="BP33" i="4"/>
  <c r="BR33" i="4"/>
  <c r="BT33" i="4"/>
  <c r="BV33" i="4"/>
  <c r="BX33" i="4"/>
  <c r="BZ33" i="4"/>
  <c r="CB33" i="4"/>
  <c r="CD33" i="4"/>
  <c r="CF33" i="4"/>
  <c r="CH33" i="4"/>
  <c r="CJ33" i="4"/>
  <c r="CL33" i="4"/>
  <c r="CN33" i="4"/>
  <c r="CP33" i="4"/>
  <c r="CR33" i="4"/>
  <c r="CT33" i="4"/>
  <c r="CV33" i="4"/>
  <c r="CX33" i="4"/>
  <c r="DA33" i="4"/>
  <c r="DF33" i="4"/>
  <c r="DN33" i="4"/>
  <c r="BJ35" i="4"/>
  <c r="BL25" i="4"/>
  <c r="BN25" i="4"/>
  <c r="BP25" i="4"/>
  <c r="BR25" i="4"/>
  <c r="BT25" i="4"/>
  <c r="BV25" i="4"/>
  <c r="BX25" i="4"/>
  <c r="BZ25" i="4"/>
  <c r="CB25" i="4"/>
  <c r="CD25" i="4"/>
  <c r="CF25" i="4"/>
  <c r="CH25" i="4"/>
  <c r="CJ25" i="4"/>
  <c r="CL25" i="4"/>
  <c r="CN25" i="4"/>
  <c r="CP25" i="4"/>
  <c r="CR25" i="4"/>
  <c r="CT25" i="4"/>
  <c r="CV25" i="4"/>
  <c r="CX25" i="4"/>
  <c r="DA25" i="4"/>
  <c r="DF25" i="4"/>
  <c r="DN25" i="4"/>
  <c r="BK25" i="4"/>
  <c r="BM25" i="4"/>
  <c r="BO25" i="4"/>
  <c r="BQ25" i="4"/>
  <c r="BS25" i="4"/>
  <c r="BU25" i="4"/>
  <c r="BW25" i="4"/>
  <c r="BY25" i="4"/>
  <c r="CA25" i="4"/>
  <c r="CC25" i="4"/>
  <c r="CE25" i="4"/>
  <c r="CG25" i="4"/>
  <c r="CI25" i="4"/>
  <c r="CK25" i="4"/>
  <c r="CM25" i="4"/>
  <c r="CO25" i="4"/>
  <c r="CQ25" i="4"/>
  <c r="CS25" i="4"/>
  <c r="CU25" i="4"/>
  <c r="CW25" i="4"/>
  <c r="CY25" i="4"/>
  <c r="DE25" i="4"/>
  <c r="DI25" i="4"/>
  <c r="BJ27" i="4"/>
  <c r="BK17" i="4"/>
  <c r="BM17" i="4"/>
  <c r="BO17" i="4"/>
  <c r="BQ17" i="4"/>
  <c r="BS17" i="4"/>
  <c r="BU17" i="4"/>
  <c r="BW17" i="4"/>
  <c r="BY17" i="4"/>
  <c r="CA17" i="4"/>
  <c r="CC17" i="4"/>
  <c r="CE17" i="4"/>
  <c r="CG17" i="4"/>
  <c r="CI17" i="4"/>
  <c r="CK17" i="4"/>
  <c r="BL17" i="4"/>
  <c r="BN17" i="4"/>
  <c r="BP17" i="4"/>
  <c r="BR17" i="4"/>
  <c r="BT17" i="4"/>
  <c r="BV17" i="4"/>
  <c r="BX17" i="4"/>
  <c r="BZ17" i="4"/>
  <c r="CB17" i="4"/>
  <c r="CD17" i="4"/>
  <c r="CF17" i="4"/>
  <c r="CH17" i="4"/>
  <c r="CJ17" i="4"/>
  <c r="CL17" i="4"/>
  <c r="CN17" i="4"/>
  <c r="CP17" i="4"/>
  <c r="CM17" i="4"/>
  <c r="CQ17" i="4"/>
  <c r="CS17" i="4"/>
  <c r="CU17" i="4"/>
  <c r="CW17" i="4"/>
  <c r="CY17" i="4"/>
  <c r="DE17" i="4"/>
  <c r="DI17" i="4"/>
  <c r="CO17" i="4"/>
  <c r="CR17" i="4"/>
  <c r="CT17" i="4"/>
  <c r="CV17" i="4"/>
  <c r="CX17" i="4"/>
  <c r="DA17" i="4"/>
  <c r="DF17" i="4"/>
  <c r="DN17" i="4"/>
  <c r="BJ19" i="4"/>
  <c r="BL23" i="4"/>
  <c r="BN23" i="4"/>
  <c r="BP23" i="4"/>
  <c r="BR23" i="4"/>
  <c r="BT23" i="4"/>
  <c r="BV23" i="4"/>
  <c r="BX23" i="4"/>
  <c r="BZ23" i="4"/>
  <c r="CB23" i="4"/>
  <c r="CD23" i="4"/>
  <c r="CF23" i="4"/>
  <c r="CH23" i="4"/>
  <c r="CJ23" i="4"/>
  <c r="CL23" i="4"/>
  <c r="CN23" i="4"/>
  <c r="CP23" i="4"/>
  <c r="CR23" i="4"/>
  <c r="CT23" i="4"/>
  <c r="CV23" i="4"/>
  <c r="CX23" i="4"/>
  <c r="DA23" i="4"/>
  <c r="DF23" i="4"/>
  <c r="DN23" i="4"/>
  <c r="BK23" i="4"/>
  <c r="BM23" i="4"/>
  <c r="BO23" i="4"/>
  <c r="BQ23" i="4"/>
  <c r="BS23" i="4"/>
  <c r="BU23" i="4"/>
  <c r="BW23" i="4"/>
  <c r="BY23" i="4"/>
  <c r="CA23" i="4"/>
  <c r="CC23" i="4"/>
  <c r="CE23" i="4"/>
  <c r="CG23" i="4"/>
  <c r="CI23" i="4"/>
  <c r="CK23" i="4"/>
  <c r="CM23" i="4"/>
  <c r="CO23" i="4"/>
  <c r="CQ23" i="4"/>
  <c r="CS23" i="4"/>
  <c r="CU23" i="4"/>
  <c r="CW23" i="4"/>
  <c r="CY23" i="4"/>
  <c r="DE23" i="4"/>
  <c r="DI23" i="4"/>
  <c r="BJ25" i="4"/>
  <c r="BL252" i="4"/>
  <c r="BN252" i="4"/>
  <c r="BP252" i="4"/>
  <c r="BR252" i="4"/>
  <c r="BT252" i="4"/>
  <c r="BV252" i="4"/>
  <c r="BX252" i="4"/>
  <c r="BZ252" i="4"/>
  <c r="CB252" i="4"/>
  <c r="CD252" i="4"/>
  <c r="CF252" i="4"/>
  <c r="CH252" i="4"/>
  <c r="CJ252" i="4"/>
  <c r="CL252" i="4"/>
  <c r="CN252" i="4"/>
  <c r="CP252" i="4"/>
  <c r="CR252" i="4"/>
  <c r="CT252" i="4"/>
  <c r="CV252" i="4"/>
  <c r="CX252" i="4"/>
  <c r="DA252" i="4"/>
  <c r="DF252" i="4"/>
  <c r="DN252" i="4"/>
  <c r="BK252" i="4"/>
  <c r="BM252" i="4"/>
  <c r="BO252" i="4"/>
  <c r="BQ252" i="4"/>
  <c r="BS252" i="4"/>
  <c r="BU252" i="4"/>
  <c r="BW252" i="4"/>
  <c r="BY252" i="4"/>
  <c r="CA252" i="4"/>
  <c r="CC252" i="4"/>
  <c r="CE252" i="4"/>
  <c r="CG252" i="4"/>
  <c r="CI252" i="4"/>
  <c r="CK252" i="4"/>
  <c r="CM252" i="4"/>
  <c r="CO252" i="4"/>
  <c r="CQ252" i="4"/>
  <c r="CS252" i="4"/>
  <c r="CU252" i="4"/>
  <c r="CW252" i="4"/>
  <c r="CY252" i="4"/>
  <c r="DE252" i="4"/>
  <c r="DI252" i="4"/>
  <c r="BK234" i="4"/>
  <c r="BM234" i="4"/>
  <c r="BO234" i="4"/>
  <c r="BQ234" i="4"/>
  <c r="BS234" i="4"/>
  <c r="BU234" i="4"/>
  <c r="BW234" i="4"/>
  <c r="BY234" i="4"/>
  <c r="CA234" i="4"/>
  <c r="CC234" i="4"/>
  <c r="CE234" i="4"/>
  <c r="CG234" i="4"/>
  <c r="CI234" i="4"/>
  <c r="CK234" i="4"/>
  <c r="CM234" i="4"/>
  <c r="CO234" i="4"/>
  <c r="CQ234" i="4"/>
  <c r="CS234" i="4"/>
  <c r="CU234" i="4"/>
  <c r="CW234" i="4"/>
  <c r="CY234" i="4"/>
  <c r="DE234" i="4"/>
  <c r="DI234" i="4"/>
  <c r="BL234" i="4"/>
  <c r="BN234" i="4"/>
  <c r="BP234" i="4"/>
  <c r="BR234" i="4"/>
  <c r="BT234" i="4"/>
  <c r="BV234" i="4"/>
  <c r="BX234" i="4"/>
  <c r="BZ234" i="4"/>
  <c r="CB234" i="4"/>
  <c r="CD234" i="4"/>
  <c r="CF234" i="4"/>
  <c r="CH234" i="4"/>
  <c r="CJ234" i="4"/>
  <c r="CL234" i="4"/>
  <c r="CN234" i="4"/>
  <c r="CP234" i="4"/>
  <c r="CR234" i="4"/>
  <c r="CT234" i="4"/>
  <c r="CV234" i="4"/>
  <c r="CX234" i="4"/>
  <c r="DA234" i="4"/>
  <c r="DF234" i="4"/>
  <c r="DN234" i="4"/>
  <c r="BJ236" i="4"/>
  <c r="BK216" i="4"/>
  <c r="BM216" i="4"/>
  <c r="BO216" i="4"/>
  <c r="BQ216" i="4"/>
  <c r="BS216" i="4"/>
  <c r="BU216" i="4"/>
  <c r="BW216" i="4"/>
  <c r="BY216" i="4"/>
  <c r="CA216" i="4"/>
  <c r="CC216" i="4"/>
  <c r="CE216" i="4"/>
  <c r="CG216" i="4"/>
  <c r="CI216" i="4"/>
  <c r="CK216" i="4"/>
  <c r="CM216" i="4"/>
  <c r="CO216" i="4"/>
  <c r="CQ216" i="4"/>
  <c r="CS216" i="4"/>
  <c r="CU216" i="4"/>
  <c r="CW216" i="4"/>
  <c r="CY216" i="4"/>
  <c r="DE216" i="4"/>
  <c r="DI216" i="4"/>
  <c r="BL216" i="4"/>
  <c r="BN216" i="4"/>
  <c r="BP216" i="4"/>
  <c r="BR216" i="4"/>
  <c r="BT216" i="4"/>
  <c r="BV216" i="4"/>
  <c r="BX216" i="4"/>
  <c r="BZ216" i="4"/>
  <c r="CB216" i="4"/>
  <c r="CD216" i="4"/>
  <c r="CF216" i="4"/>
  <c r="CH216" i="4"/>
  <c r="CJ216" i="4"/>
  <c r="CL216" i="4"/>
  <c r="CN216" i="4"/>
  <c r="CP216" i="4"/>
  <c r="CR216" i="4"/>
  <c r="CT216" i="4"/>
  <c r="CV216" i="4"/>
  <c r="CX216" i="4"/>
  <c r="DA216" i="4"/>
  <c r="DF216" i="4"/>
  <c r="DN216" i="4"/>
  <c r="BJ218" i="4"/>
  <c r="BK198" i="4"/>
  <c r="BM198" i="4"/>
  <c r="BO198" i="4"/>
  <c r="BQ198" i="4"/>
  <c r="BS198" i="4"/>
  <c r="BU198" i="4"/>
  <c r="BW198" i="4"/>
  <c r="BY198" i="4"/>
  <c r="CA198" i="4"/>
  <c r="CC198" i="4"/>
  <c r="CE198" i="4"/>
  <c r="CG198" i="4"/>
  <c r="CI198" i="4"/>
  <c r="CK198" i="4"/>
  <c r="CM198" i="4"/>
  <c r="CO198" i="4"/>
  <c r="CQ198" i="4"/>
  <c r="CS198" i="4"/>
  <c r="CU198" i="4"/>
  <c r="CW198" i="4"/>
  <c r="CY198" i="4"/>
  <c r="DE198" i="4"/>
  <c r="DI198" i="4"/>
  <c r="BL198" i="4"/>
  <c r="BN198" i="4"/>
  <c r="BP198" i="4"/>
  <c r="BR198" i="4"/>
  <c r="BT198" i="4"/>
  <c r="BV198" i="4"/>
  <c r="BX198" i="4"/>
  <c r="BZ198" i="4"/>
  <c r="CB198" i="4"/>
  <c r="CD198" i="4"/>
  <c r="CF198" i="4"/>
  <c r="CH198" i="4"/>
  <c r="CJ198" i="4"/>
  <c r="CL198" i="4"/>
  <c r="CN198" i="4"/>
  <c r="CP198" i="4"/>
  <c r="CR198" i="4"/>
  <c r="CT198" i="4"/>
  <c r="CV198" i="4"/>
  <c r="CX198" i="4"/>
  <c r="DA198" i="4"/>
  <c r="DF198" i="4"/>
  <c r="DN198" i="4"/>
  <c r="BJ200" i="4"/>
  <c r="BL182" i="4"/>
  <c r="BN182" i="4"/>
  <c r="BP182" i="4"/>
  <c r="BR182" i="4"/>
  <c r="BT182" i="4"/>
  <c r="BV182" i="4"/>
  <c r="BX182" i="4"/>
  <c r="BZ182" i="4"/>
  <c r="CB182" i="4"/>
  <c r="CD182" i="4"/>
  <c r="CF182" i="4"/>
  <c r="CH182" i="4"/>
  <c r="CJ182" i="4"/>
  <c r="CL182" i="4"/>
  <c r="CN182" i="4"/>
  <c r="CP182" i="4"/>
  <c r="CR182" i="4"/>
  <c r="CT182" i="4"/>
  <c r="CV182" i="4"/>
  <c r="CX182" i="4"/>
  <c r="DA182" i="4"/>
  <c r="DF182" i="4"/>
  <c r="DN182" i="4"/>
  <c r="BM182" i="4"/>
  <c r="BQ182" i="4"/>
  <c r="BU182" i="4"/>
  <c r="BY182" i="4"/>
  <c r="CC182" i="4"/>
  <c r="CG182" i="4"/>
  <c r="CK182" i="4"/>
  <c r="CO182" i="4"/>
  <c r="CS182" i="4"/>
  <c r="CW182" i="4"/>
  <c r="DE182" i="4"/>
  <c r="BK182" i="4"/>
  <c r="BO182" i="4"/>
  <c r="BS182" i="4"/>
  <c r="BW182" i="4"/>
  <c r="CA182" i="4"/>
  <c r="CE182" i="4"/>
  <c r="CI182" i="4"/>
  <c r="CM182" i="4"/>
  <c r="CQ182" i="4"/>
  <c r="CU182" i="4"/>
  <c r="CY182" i="4"/>
  <c r="DI182" i="4"/>
  <c r="BJ184" i="4"/>
  <c r="BK166" i="4"/>
  <c r="BM166" i="4"/>
  <c r="BO166" i="4"/>
  <c r="BQ166" i="4"/>
  <c r="BS166" i="4"/>
  <c r="BU166" i="4"/>
  <c r="BW166" i="4"/>
  <c r="BY166" i="4"/>
  <c r="CA166" i="4"/>
  <c r="CC166" i="4"/>
  <c r="CE166" i="4"/>
  <c r="CG166" i="4"/>
  <c r="CI166" i="4"/>
  <c r="CK166" i="4"/>
  <c r="CM166" i="4"/>
  <c r="CO166" i="4"/>
  <c r="CQ166" i="4"/>
  <c r="CS166" i="4"/>
  <c r="CU166" i="4"/>
  <c r="CW166" i="4"/>
  <c r="CY166" i="4"/>
  <c r="DE166" i="4"/>
  <c r="DI166" i="4"/>
  <c r="BL166" i="4"/>
  <c r="BN166" i="4"/>
  <c r="BP166" i="4"/>
  <c r="BR166" i="4"/>
  <c r="BT166" i="4"/>
  <c r="BV166" i="4"/>
  <c r="BX166" i="4"/>
  <c r="BZ166" i="4"/>
  <c r="CB166" i="4"/>
  <c r="CD166" i="4"/>
  <c r="CF166" i="4"/>
  <c r="CH166" i="4"/>
  <c r="CJ166" i="4"/>
  <c r="CL166" i="4"/>
  <c r="CN166" i="4"/>
  <c r="CP166" i="4"/>
  <c r="CR166" i="4"/>
  <c r="CT166" i="4"/>
  <c r="CV166" i="4"/>
  <c r="CX166" i="4"/>
  <c r="DA166" i="4"/>
  <c r="DF166" i="4"/>
  <c r="DN166" i="4"/>
  <c r="BJ168" i="4"/>
  <c r="BK148" i="4"/>
  <c r="BM148" i="4"/>
  <c r="BO148" i="4"/>
  <c r="BQ148" i="4"/>
  <c r="BS148" i="4"/>
  <c r="BU148" i="4"/>
  <c r="BW148" i="4"/>
  <c r="BY148" i="4"/>
  <c r="CA148" i="4"/>
  <c r="CC148" i="4"/>
  <c r="CE148" i="4"/>
  <c r="CG148" i="4"/>
  <c r="CI148" i="4"/>
  <c r="CK148" i="4"/>
  <c r="CM148" i="4"/>
  <c r="CO148" i="4"/>
  <c r="CQ148" i="4"/>
  <c r="CS148" i="4"/>
  <c r="CU148" i="4"/>
  <c r="CW148" i="4"/>
  <c r="CY148" i="4"/>
  <c r="DE148" i="4"/>
  <c r="DI148" i="4"/>
  <c r="BL148" i="4"/>
  <c r="BN148" i="4"/>
  <c r="BP148" i="4"/>
  <c r="BR148" i="4"/>
  <c r="BT148" i="4"/>
  <c r="BV148" i="4"/>
  <c r="BX148" i="4"/>
  <c r="BZ148" i="4"/>
  <c r="CB148" i="4"/>
  <c r="CD148" i="4"/>
  <c r="CF148" i="4"/>
  <c r="CH148" i="4"/>
  <c r="CJ148" i="4"/>
  <c r="CL148" i="4"/>
  <c r="CN148" i="4"/>
  <c r="CP148" i="4"/>
  <c r="CR148" i="4"/>
  <c r="CT148" i="4"/>
  <c r="CV148" i="4"/>
  <c r="CX148" i="4"/>
  <c r="DA148" i="4"/>
  <c r="DF148" i="4"/>
  <c r="DN148" i="4"/>
  <c r="BJ150" i="4"/>
  <c r="BK132" i="4"/>
  <c r="BM132" i="4"/>
  <c r="BO132" i="4"/>
  <c r="BQ132" i="4"/>
  <c r="BS132" i="4"/>
  <c r="BU132" i="4"/>
  <c r="BW132" i="4"/>
  <c r="BY132" i="4"/>
  <c r="CA132" i="4"/>
  <c r="CC132" i="4"/>
  <c r="CE132" i="4"/>
  <c r="CG132" i="4"/>
  <c r="CI132" i="4"/>
  <c r="CK132" i="4"/>
  <c r="CM132" i="4"/>
  <c r="CO132" i="4"/>
  <c r="CQ132" i="4"/>
  <c r="CS132" i="4"/>
  <c r="CU132" i="4"/>
  <c r="CW132" i="4"/>
  <c r="CY132" i="4"/>
  <c r="DE132" i="4"/>
  <c r="DI132" i="4"/>
  <c r="BL132" i="4"/>
  <c r="BN132" i="4"/>
  <c r="BP132" i="4"/>
  <c r="BR132" i="4"/>
  <c r="BT132" i="4"/>
  <c r="BV132" i="4"/>
  <c r="BX132" i="4"/>
  <c r="BZ132" i="4"/>
  <c r="CB132" i="4"/>
  <c r="CD132" i="4"/>
  <c r="CF132" i="4"/>
  <c r="CH132" i="4"/>
  <c r="CJ132" i="4"/>
  <c r="CL132" i="4"/>
  <c r="CN132" i="4"/>
  <c r="CP132" i="4"/>
  <c r="CR132" i="4"/>
  <c r="CT132" i="4"/>
  <c r="CV132" i="4"/>
  <c r="CX132" i="4"/>
  <c r="DA132" i="4"/>
  <c r="DF132" i="4"/>
  <c r="DN132" i="4"/>
  <c r="BJ134" i="4"/>
  <c r="BL114" i="4"/>
  <c r="BN114" i="4"/>
  <c r="BP114" i="4"/>
  <c r="BR114" i="4"/>
  <c r="BT114" i="4"/>
  <c r="BV114" i="4"/>
  <c r="BX114" i="4"/>
  <c r="BZ114" i="4"/>
  <c r="CB114" i="4"/>
  <c r="CD114" i="4"/>
  <c r="CF114" i="4"/>
  <c r="CH114" i="4"/>
  <c r="CJ114" i="4"/>
  <c r="CL114" i="4"/>
  <c r="CN114" i="4"/>
  <c r="CP114" i="4"/>
  <c r="CR114" i="4"/>
  <c r="CT114" i="4"/>
  <c r="CV114" i="4"/>
  <c r="CX114" i="4"/>
  <c r="DA114" i="4"/>
  <c r="DF114" i="4"/>
  <c r="DN114" i="4"/>
  <c r="BK114" i="4"/>
  <c r="BM114" i="4"/>
  <c r="BO114" i="4"/>
  <c r="BQ114" i="4"/>
  <c r="BS114" i="4"/>
  <c r="BU114" i="4"/>
  <c r="BW114" i="4"/>
  <c r="BY114" i="4"/>
  <c r="CA114" i="4"/>
  <c r="CC114" i="4"/>
  <c r="CE114" i="4"/>
  <c r="CG114" i="4"/>
  <c r="CI114" i="4"/>
  <c r="CK114" i="4"/>
  <c r="CM114" i="4"/>
  <c r="CO114" i="4"/>
  <c r="CQ114" i="4"/>
  <c r="CS114" i="4"/>
  <c r="CU114" i="4"/>
  <c r="CW114" i="4"/>
  <c r="CY114" i="4"/>
  <c r="DE114" i="4"/>
  <c r="DI114" i="4"/>
  <c r="BJ116" i="4"/>
  <c r="BL98" i="4"/>
  <c r="BN98" i="4"/>
  <c r="BP98" i="4"/>
  <c r="BR98" i="4"/>
  <c r="BT98" i="4"/>
  <c r="BV98" i="4"/>
  <c r="BX98" i="4"/>
  <c r="BZ98" i="4"/>
  <c r="CB98" i="4"/>
  <c r="CD98" i="4"/>
  <c r="CF98" i="4"/>
  <c r="CH98" i="4"/>
  <c r="CJ98" i="4"/>
  <c r="CL98" i="4"/>
  <c r="CN98" i="4"/>
  <c r="CP98" i="4"/>
  <c r="CR98" i="4"/>
  <c r="CT98" i="4"/>
  <c r="CV98" i="4"/>
  <c r="CX98" i="4"/>
  <c r="DA98" i="4"/>
  <c r="DF98" i="4"/>
  <c r="DN98" i="4"/>
  <c r="BK98" i="4"/>
  <c r="BM98" i="4"/>
  <c r="BO98" i="4"/>
  <c r="BQ98" i="4"/>
  <c r="BS98" i="4"/>
  <c r="BU98" i="4"/>
  <c r="BW98" i="4"/>
  <c r="BY98" i="4"/>
  <c r="CA98" i="4"/>
  <c r="CC98" i="4"/>
  <c r="CE98" i="4"/>
  <c r="CG98" i="4"/>
  <c r="CI98" i="4"/>
  <c r="CK98" i="4"/>
  <c r="CM98" i="4"/>
  <c r="CO98" i="4"/>
  <c r="CQ98" i="4"/>
  <c r="CS98" i="4"/>
  <c r="CU98" i="4"/>
  <c r="CW98" i="4"/>
  <c r="CY98" i="4"/>
  <c r="DE98" i="4"/>
  <c r="DI98" i="4"/>
  <c r="BJ100" i="4"/>
  <c r="BL80" i="4"/>
  <c r="BN80" i="4"/>
  <c r="BP80" i="4"/>
  <c r="BR80" i="4"/>
  <c r="BT80" i="4"/>
  <c r="BV80" i="4"/>
  <c r="BX80" i="4"/>
  <c r="BZ80" i="4"/>
  <c r="CB80" i="4"/>
  <c r="CD80" i="4"/>
  <c r="CF80" i="4"/>
  <c r="CH80" i="4"/>
  <c r="CJ80" i="4"/>
  <c r="CL80" i="4"/>
  <c r="CN80" i="4"/>
  <c r="CP80" i="4"/>
  <c r="CR80" i="4"/>
  <c r="CT80" i="4"/>
  <c r="CV80" i="4"/>
  <c r="CX80" i="4"/>
  <c r="DA80" i="4"/>
  <c r="DF80" i="4"/>
  <c r="DN80" i="4"/>
  <c r="BK80" i="4"/>
  <c r="BM80" i="4"/>
  <c r="BO80" i="4"/>
  <c r="BQ80" i="4"/>
  <c r="BS80" i="4"/>
  <c r="BU80" i="4"/>
  <c r="BW80" i="4"/>
  <c r="BY80" i="4"/>
  <c r="CA80" i="4"/>
  <c r="CC80" i="4"/>
  <c r="CE80" i="4"/>
  <c r="CG80" i="4"/>
  <c r="CI80" i="4"/>
  <c r="CK80" i="4"/>
  <c r="CM80" i="4"/>
  <c r="CO80" i="4"/>
  <c r="CQ80" i="4"/>
  <c r="CS80" i="4"/>
  <c r="CU80" i="4"/>
  <c r="CW80" i="4"/>
  <c r="CY80" i="4"/>
  <c r="DE80" i="4"/>
  <c r="DI80" i="4"/>
  <c r="BJ82" i="4"/>
  <c r="BK64" i="4"/>
  <c r="BM64" i="4"/>
  <c r="BO64" i="4"/>
  <c r="BQ64" i="4"/>
  <c r="BS64" i="4"/>
  <c r="BU64" i="4"/>
  <c r="BW64" i="4"/>
  <c r="BY64" i="4"/>
  <c r="CA64" i="4"/>
  <c r="CC64" i="4"/>
  <c r="CE64" i="4"/>
  <c r="CG64" i="4"/>
  <c r="CI64" i="4"/>
  <c r="CK64" i="4"/>
  <c r="CM64" i="4"/>
  <c r="CO64" i="4"/>
  <c r="CQ64" i="4"/>
  <c r="CS64" i="4"/>
  <c r="CU64" i="4"/>
  <c r="CW64" i="4"/>
  <c r="CY64" i="4"/>
  <c r="DE64" i="4"/>
  <c r="DI64" i="4"/>
  <c r="BL64" i="4"/>
  <c r="BN64" i="4"/>
  <c r="BP64" i="4"/>
  <c r="BR64" i="4"/>
  <c r="BT64" i="4"/>
  <c r="BV64" i="4"/>
  <c r="BX64" i="4"/>
  <c r="BZ64" i="4"/>
  <c r="CB64" i="4"/>
  <c r="CD64" i="4"/>
  <c r="CF64" i="4"/>
  <c r="CH64" i="4"/>
  <c r="CJ64" i="4"/>
  <c r="CL64" i="4"/>
  <c r="CN64" i="4"/>
  <c r="CP64" i="4"/>
  <c r="CR64" i="4"/>
  <c r="CT64" i="4"/>
  <c r="CV64" i="4"/>
  <c r="CX64" i="4"/>
  <c r="DA64" i="4"/>
  <c r="DF64" i="4"/>
  <c r="DN64" i="4"/>
  <c r="BJ66" i="4"/>
  <c r="BK46" i="4"/>
  <c r="BM46" i="4"/>
  <c r="BO46" i="4"/>
  <c r="BQ46" i="4"/>
  <c r="BS46" i="4"/>
  <c r="BU46" i="4"/>
  <c r="BW46" i="4"/>
  <c r="BY46" i="4"/>
  <c r="CA46" i="4"/>
  <c r="CC46" i="4"/>
  <c r="CE46" i="4"/>
  <c r="CG46" i="4"/>
  <c r="CI46" i="4"/>
  <c r="CK46" i="4"/>
  <c r="CM46" i="4"/>
  <c r="CO46" i="4"/>
  <c r="CQ46" i="4"/>
  <c r="CS46" i="4"/>
  <c r="CU46" i="4"/>
  <c r="CW46" i="4"/>
  <c r="CY46" i="4"/>
  <c r="DE46" i="4"/>
  <c r="DI46" i="4"/>
  <c r="BL46" i="4"/>
  <c r="BN46" i="4"/>
  <c r="BP46" i="4"/>
  <c r="BR46" i="4"/>
  <c r="BT46" i="4"/>
  <c r="BV46" i="4"/>
  <c r="BX46" i="4"/>
  <c r="BZ46" i="4"/>
  <c r="CB46" i="4"/>
  <c r="CD46" i="4"/>
  <c r="CF46" i="4"/>
  <c r="CH46" i="4"/>
  <c r="CJ46" i="4"/>
  <c r="CL46" i="4"/>
  <c r="CN46" i="4"/>
  <c r="CP46" i="4"/>
  <c r="CR46" i="4"/>
  <c r="CT46" i="4"/>
  <c r="CV46" i="4"/>
  <c r="CX46" i="4"/>
  <c r="DA46" i="4"/>
  <c r="DF46" i="4"/>
  <c r="DN46" i="4"/>
  <c r="BJ48" i="4"/>
  <c r="BK30" i="4"/>
  <c r="BM30" i="4"/>
  <c r="BO30" i="4"/>
  <c r="BQ30" i="4"/>
  <c r="BS30" i="4"/>
  <c r="BU30" i="4"/>
  <c r="BW30" i="4"/>
  <c r="BY30" i="4"/>
  <c r="CA30" i="4"/>
  <c r="CC30" i="4"/>
  <c r="CE30" i="4"/>
  <c r="CG30" i="4"/>
  <c r="CI30" i="4"/>
  <c r="CK30" i="4"/>
  <c r="CM30" i="4"/>
  <c r="CO30" i="4"/>
  <c r="CQ30" i="4"/>
  <c r="CS30" i="4"/>
  <c r="CU30" i="4"/>
  <c r="CW30" i="4"/>
  <c r="CY30" i="4"/>
  <c r="DE30" i="4"/>
  <c r="DI30" i="4"/>
  <c r="BL30" i="4"/>
  <c r="BN30" i="4"/>
  <c r="BP30" i="4"/>
  <c r="BR30" i="4"/>
  <c r="BT30" i="4"/>
  <c r="BV30" i="4"/>
  <c r="BX30" i="4"/>
  <c r="BZ30" i="4"/>
  <c r="CB30" i="4"/>
  <c r="CD30" i="4"/>
  <c r="CF30" i="4"/>
  <c r="CH30" i="4"/>
  <c r="CJ30" i="4"/>
  <c r="CL30" i="4"/>
  <c r="CN30" i="4"/>
  <c r="CP30" i="4"/>
  <c r="CR30" i="4"/>
  <c r="CT30" i="4"/>
  <c r="CV30" i="4"/>
  <c r="CX30" i="4"/>
  <c r="DA30" i="4"/>
  <c r="DF30" i="4"/>
  <c r="DN30" i="4"/>
  <c r="BJ32" i="4"/>
  <c r="BL248" i="4"/>
  <c r="BN248" i="4"/>
  <c r="BP248" i="4"/>
  <c r="BR248" i="4"/>
  <c r="BT248" i="4"/>
  <c r="BV248" i="4"/>
  <c r="BX248" i="4"/>
  <c r="BZ248" i="4"/>
  <c r="CB248" i="4"/>
  <c r="CD248" i="4"/>
  <c r="CF248" i="4"/>
  <c r="CH248" i="4"/>
  <c r="CJ248" i="4"/>
  <c r="CL248" i="4"/>
  <c r="CN248" i="4"/>
  <c r="CP248" i="4"/>
  <c r="CR248" i="4"/>
  <c r="CT248" i="4"/>
  <c r="CV248" i="4"/>
  <c r="CX248" i="4"/>
  <c r="DA248" i="4"/>
  <c r="DF248" i="4"/>
  <c r="DN248" i="4"/>
  <c r="BK248" i="4"/>
  <c r="BM248" i="4"/>
  <c r="BO248" i="4"/>
  <c r="BQ248" i="4"/>
  <c r="BS248" i="4"/>
  <c r="BU248" i="4"/>
  <c r="BW248" i="4"/>
  <c r="BY248" i="4"/>
  <c r="CA248" i="4"/>
  <c r="CC248" i="4"/>
  <c r="CE248" i="4"/>
  <c r="CG248" i="4"/>
  <c r="CI248" i="4"/>
  <c r="CK248" i="4"/>
  <c r="CM248" i="4"/>
  <c r="CO248" i="4"/>
  <c r="CQ248" i="4"/>
  <c r="CS248" i="4"/>
  <c r="CU248" i="4"/>
  <c r="CW248" i="4"/>
  <c r="CY248" i="4"/>
  <c r="DE248" i="4"/>
  <c r="DI248" i="4"/>
  <c r="BJ250" i="4"/>
  <c r="BK232" i="4"/>
  <c r="BM232" i="4"/>
  <c r="BO232" i="4"/>
  <c r="BQ232" i="4"/>
  <c r="BS232" i="4"/>
  <c r="BU232" i="4"/>
  <c r="BW232" i="4"/>
  <c r="BY232" i="4"/>
  <c r="CA232" i="4"/>
  <c r="CC232" i="4"/>
  <c r="CE232" i="4"/>
  <c r="CG232" i="4"/>
  <c r="CI232" i="4"/>
  <c r="CK232" i="4"/>
  <c r="CM232" i="4"/>
  <c r="CO232" i="4"/>
  <c r="CQ232" i="4"/>
  <c r="CS232" i="4"/>
  <c r="CU232" i="4"/>
  <c r="CW232" i="4"/>
  <c r="CY232" i="4"/>
  <c r="DE232" i="4"/>
  <c r="DI232" i="4"/>
  <c r="BL232" i="4"/>
  <c r="BN232" i="4"/>
  <c r="BP232" i="4"/>
  <c r="BR232" i="4"/>
  <c r="BT232" i="4"/>
  <c r="BV232" i="4"/>
  <c r="BX232" i="4"/>
  <c r="BZ232" i="4"/>
  <c r="CB232" i="4"/>
  <c r="CD232" i="4"/>
  <c r="CF232" i="4"/>
  <c r="CH232" i="4"/>
  <c r="CJ232" i="4"/>
  <c r="CL232" i="4"/>
  <c r="CN232" i="4"/>
  <c r="CP232" i="4"/>
  <c r="CR232" i="4"/>
  <c r="CT232" i="4"/>
  <c r="CV232" i="4"/>
  <c r="CX232" i="4"/>
  <c r="DA232" i="4"/>
  <c r="DF232" i="4"/>
  <c r="DN232" i="4"/>
  <c r="BJ234" i="4"/>
  <c r="BK218" i="4"/>
  <c r="BM218" i="4"/>
  <c r="BO218" i="4"/>
  <c r="BQ218" i="4"/>
  <c r="BS218" i="4"/>
  <c r="BU218" i="4"/>
  <c r="BW218" i="4"/>
  <c r="BY218" i="4"/>
  <c r="CA218" i="4"/>
  <c r="CC218" i="4"/>
  <c r="CE218" i="4"/>
  <c r="CG218" i="4"/>
  <c r="CI218" i="4"/>
  <c r="CK218" i="4"/>
  <c r="CM218" i="4"/>
  <c r="CO218" i="4"/>
  <c r="CQ218" i="4"/>
  <c r="CS218" i="4"/>
  <c r="CU218" i="4"/>
  <c r="CW218" i="4"/>
  <c r="CY218" i="4"/>
  <c r="DE218" i="4"/>
  <c r="DI218" i="4"/>
  <c r="BL218" i="4"/>
  <c r="BN218" i="4"/>
  <c r="BP218" i="4"/>
  <c r="BR218" i="4"/>
  <c r="BT218" i="4"/>
  <c r="BV218" i="4"/>
  <c r="BX218" i="4"/>
  <c r="BZ218" i="4"/>
  <c r="CB218" i="4"/>
  <c r="CD218" i="4"/>
  <c r="CF218" i="4"/>
  <c r="CH218" i="4"/>
  <c r="CJ218" i="4"/>
  <c r="CL218" i="4"/>
  <c r="CN218" i="4"/>
  <c r="CP218" i="4"/>
  <c r="CR218" i="4"/>
  <c r="CT218" i="4"/>
  <c r="CV218" i="4"/>
  <c r="CX218" i="4"/>
  <c r="DA218" i="4"/>
  <c r="DF218" i="4"/>
  <c r="DN218" i="4"/>
  <c r="BJ220" i="4"/>
  <c r="BK204" i="4"/>
  <c r="BM204" i="4"/>
  <c r="BO204" i="4"/>
  <c r="BQ204" i="4"/>
  <c r="BS204" i="4"/>
  <c r="BU204" i="4"/>
  <c r="BW204" i="4"/>
  <c r="BY204" i="4"/>
  <c r="CA204" i="4"/>
  <c r="CC204" i="4"/>
  <c r="CE204" i="4"/>
  <c r="CG204" i="4"/>
  <c r="CI204" i="4"/>
  <c r="CK204" i="4"/>
  <c r="CM204" i="4"/>
  <c r="CO204" i="4"/>
  <c r="CQ204" i="4"/>
  <c r="CS204" i="4"/>
  <c r="CU204" i="4"/>
  <c r="CW204" i="4"/>
  <c r="CY204" i="4"/>
  <c r="DE204" i="4"/>
  <c r="DI204" i="4"/>
  <c r="BL204" i="4"/>
  <c r="BN204" i="4"/>
  <c r="BP204" i="4"/>
  <c r="BR204" i="4"/>
  <c r="BT204" i="4"/>
  <c r="BV204" i="4"/>
  <c r="BX204" i="4"/>
  <c r="BZ204" i="4"/>
  <c r="CB204" i="4"/>
  <c r="CD204" i="4"/>
  <c r="CF204" i="4"/>
  <c r="CH204" i="4"/>
  <c r="CJ204" i="4"/>
  <c r="CL204" i="4"/>
  <c r="CN204" i="4"/>
  <c r="CP204" i="4"/>
  <c r="CR204" i="4"/>
  <c r="CT204" i="4"/>
  <c r="CV204" i="4"/>
  <c r="CX204" i="4"/>
  <c r="DA204" i="4"/>
  <c r="DF204" i="4"/>
  <c r="DN204" i="4"/>
  <c r="BJ206" i="4"/>
  <c r="BK188" i="4"/>
  <c r="BM188" i="4"/>
  <c r="BO188" i="4"/>
  <c r="BQ188" i="4"/>
  <c r="BS188" i="4"/>
  <c r="BU188" i="4"/>
  <c r="BW188" i="4"/>
  <c r="BY188" i="4"/>
  <c r="CA188" i="4"/>
  <c r="CC188" i="4"/>
  <c r="CE188" i="4"/>
  <c r="CG188" i="4"/>
  <c r="CI188" i="4"/>
  <c r="CK188" i="4"/>
  <c r="CM188" i="4"/>
  <c r="CO188" i="4"/>
  <c r="CQ188" i="4"/>
  <c r="CS188" i="4"/>
  <c r="CU188" i="4"/>
  <c r="CW188" i="4"/>
  <c r="CY188" i="4"/>
  <c r="DE188" i="4"/>
  <c r="DI188" i="4"/>
  <c r="BL188" i="4"/>
  <c r="BN188" i="4"/>
  <c r="BP188" i="4"/>
  <c r="BR188" i="4"/>
  <c r="BT188" i="4"/>
  <c r="BV188" i="4"/>
  <c r="BX188" i="4"/>
  <c r="BZ188" i="4"/>
  <c r="CB188" i="4"/>
  <c r="CD188" i="4"/>
  <c r="CF188" i="4"/>
  <c r="CH188" i="4"/>
  <c r="CJ188" i="4"/>
  <c r="CL188" i="4"/>
  <c r="CN188" i="4"/>
  <c r="CP188" i="4"/>
  <c r="CR188" i="4"/>
  <c r="CT188" i="4"/>
  <c r="CV188" i="4"/>
  <c r="CX188" i="4"/>
  <c r="DA188" i="4"/>
  <c r="DF188" i="4"/>
  <c r="DN188" i="4"/>
  <c r="BJ190" i="4"/>
  <c r="BK172" i="4"/>
  <c r="BM172" i="4"/>
  <c r="BO172" i="4"/>
  <c r="BQ172" i="4"/>
  <c r="BS172" i="4"/>
  <c r="BU172" i="4"/>
  <c r="BW172" i="4"/>
  <c r="BY172" i="4"/>
  <c r="CA172" i="4"/>
  <c r="CC172" i="4"/>
  <c r="CE172" i="4"/>
  <c r="CG172" i="4"/>
  <c r="CI172" i="4"/>
  <c r="CK172" i="4"/>
  <c r="CM172" i="4"/>
  <c r="CO172" i="4"/>
  <c r="CQ172" i="4"/>
  <c r="CS172" i="4"/>
  <c r="CU172" i="4"/>
  <c r="CW172" i="4"/>
  <c r="CY172" i="4"/>
  <c r="DE172" i="4"/>
  <c r="DI172" i="4"/>
  <c r="BL172" i="4"/>
  <c r="BN172" i="4"/>
  <c r="BP172" i="4"/>
  <c r="BR172" i="4"/>
  <c r="BT172" i="4"/>
  <c r="BV172" i="4"/>
  <c r="BX172" i="4"/>
  <c r="BZ172" i="4"/>
  <c r="CB172" i="4"/>
  <c r="CD172" i="4"/>
  <c r="CF172" i="4"/>
  <c r="CH172" i="4"/>
  <c r="CJ172" i="4"/>
  <c r="CL172" i="4"/>
  <c r="CN172" i="4"/>
  <c r="CP172" i="4"/>
  <c r="CR172" i="4"/>
  <c r="CT172" i="4"/>
  <c r="CV172" i="4"/>
  <c r="CX172" i="4"/>
  <c r="DA172" i="4"/>
  <c r="DF172" i="4"/>
  <c r="DN172" i="4"/>
  <c r="BJ174" i="4"/>
  <c r="BK158" i="4"/>
  <c r="BM158" i="4"/>
  <c r="BO158" i="4"/>
  <c r="BQ158" i="4"/>
  <c r="BS158" i="4"/>
  <c r="BU158" i="4"/>
  <c r="BW158" i="4"/>
  <c r="BY158" i="4"/>
  <c r="CA158" i="4"/>
  <c r="CC158" i="4"/>
  <c r="CE158" i="4"/>
  <c r="CG158" i="4"/>
  <c r="CI158" i="4"/>
  <c r="CK158" i="4"/>
  <c r="CM158" i="4"/>
  <c r="CO158" i="4"/>
  <c r="CQ158" i="4"/>
  <c r="CS158" i="4"/>
  <c r="CU158" i="4"/>
  <c r="CW158" i="4"/>
  <c r="CY158" i="4"/>
  <c r="DE158" i="4"/>
  <c r="DI158" i="4"/>
  <c r="BL158" i="4"/>
  <c r="BN158" i="4"/>
  <c r="BP158" i="4"/>
  <c r="BR158" i="4"/>
  <c r="BT158" i="4"/>
  <c r="BV158" i="4"/>
  <c r="BX158" i="4"/>
  <c r="BZ158" i="4"/>
  <c r="CB158" i="4"/>
  <c r="CD158" i="4"/>
  <c r="CF158" i="4"/>
  <c r="CH158" i="4"/>
  <c r="CJ158" i="4"/>
  <c r="CL158" i="4"/>
  <c r="CN158" i="4"/>
  <c r="CP158" i="4"/>
  <c r="CR158" i="4"/>
  <c r="CT158" i="4"/>
  <c r="CV158" i="4"/>
  <c r="CX158" i="4"/>
  <c r="DA158" i="4"/>
  <c r="DF158" i="4"/>
  <c r="DN158" i="4"/>
  <c r="BJ160" i="4"/>
  <c r="BK142" i="4"/>
  <c r="BM142" i="4"/>
  <c r="BO142" i="4"/>
  <c r="BQ142" i="4"/>
  <c r="BS142" i="4"/>
  <c r="BU142" i="4"/>
  <c r="BW142" i="4"/>
  <c r="BY142" i="4"/>
  <c r="CA142" i="4"/>
  <c r="CC142" i="4"/>
  <c r="CE142" i="4"/>
  <c r="CG142" i="4"/>
  <c r="CI142" i="4"/>
  <c r="CK142" i="4"/>
  <c r="CM142" i="4"/>
  <c r="CO142" i="4"/>
  <c r="CQ142" i="4"/>
  <c r="CS142" i="4"/>
  <c r="CU142" i="4"/>
  <c r="CW142" i="4"/>
  <c r="CY142" i="4"/>
  <c r="DE142" i="4"/>
  <c r="DI142" i="4"/>
  <c r="BL142" i="4"/>
  <c r="BN142" i="4"/>
  <c r="BP142" i="4"/>
  <c r="BR142" i="4"/>
  <c r="BT142" i="4"/>
  <c r="BV142" i="4"/>
  <c r="BX142" i="4"/>
  <c r="BZ142" i="4"/>
  <c r="CB142" i="4"/>
  <c r="CD142" i="4"/>
  <c r="CF142" i="4"/>
  <c r="CH142" i="4"/>
  <c r="CJ142" i="4"/>
  <c r="CL142" i="4"/>
  <c r="CN142" i="4"/>
  <c r="CP142" i="4"/>
  <c r="CR142" i="4"/>
  <c r="CT142" i="4"/>
  <c r="CV142" i="4"/>
  <c r="CX142" i="4"/>
  <c r="DA142" i="4"/>
  <c r="DF142" i="4"/>
  <c r="DN142" i="4"/>
  <c r="BJ144" i="4"/>
  <c r="BK126" i="4"/>
  <c r="BM126" i="4"/>
  <c r="BO126" i="4"/>
  <c r="BQ126" i="4"/>
  <c r="BS126" i="4"/>
  <c r="BU126" i="4"/>
  <c r="BW126" i="4"/>
  <c r="BY126" i="4"/>
  <c r="CA126" i="4"/>
  <c r="CC126" i="4"/>
  <c r="CE126" i="4"/>
  <c r="CG126" i="4"/>
  <c r="CI126" i="4"/>
  <c r="CK126" i="4"/>
  <c r="CM126" i="4"/>
  <c r="CO126" i="4"/>
  <c r="CQ126" i="4"/>
  <c r="CS126" i="4"/>
  <c r="CU126" i="4"/>
  <c r="CW126" i="4"/>
  <c r="CY126" i="4"/>
  <c r="DE126" i="4"/>
  <c r="DI126" i="4"/>
  <c r="BL126" i="4"/>
  <c r="BN126" i="4"/>
  <c r="BP126" i="4"/>
  <c r="BR126" i="4"/>
  <c r="BT126" i="4"/>
  <c r="BV126" i="4"/>
  <c r="BX126" i="4"/>
  <c r="BZ126" i="4"/>
  <c r="CB126" i="4"/>
  <c r="CD126" i="4"/>
  <c r="CF126" i="4"/>
  <c r="CH126" i="4"/>
  <c r="CJ126" i="4"/>
  <c r="CL126" i="4"/>
  <c r="CN126" i="4"/>
  <c r="CP126" i="4"/>
  <c r="CR126" i="4"/>
  <c r="CT126" i="4"/>
  <c r="CV126" i="4"/>
  <c r="CX126" i="4"/>
  <c r="DA126" i="4"/>
  <c r="DF126" i="4"/>
  <c r="DN126" i="4"/>
  <c r="BJ128" i="4"/>
  <c r="BL112" i="4"/>
  <c r="BN112" i="4"/>
  <c r="BP112" i="4"/>
  <c r="BR112" i="4"/>
  <c r="BT112" i="4"/>
  <c r="BV112" i="4"/>
  <c r="BX112" i="4"/>
  <c r="BZ112" i="4"/>
  <c r="CB112" i="4"/>
  <c r="CD112" i="4"/>
  <c r="CF112" i="4"/>
  <c r="CH112" i="4"/>
  <c r="CJ112" i="4"/>
  <c r="CL112" i="4"/>
  <c r="CN112" i="4"/>
  <c r="CP112" i="4"/>
  <c r="CR112" i="4"/>
  <c r="CT112" i="4"/>
  <c r="CV112" i="4"/>
  <c r="CX112" i="4"/>
  <c r="DA112" i="4"/>
  <c r="DF112" i="4"/>
  <c r="DN112" i="4"/>
  <c r="BK112" i="4"/>
  <c r="BM112" i="4"/>
  <c r="BO112" i="4"/>
  <c r="BQ112" i="4"/>
  <c r="BS112" i="4"/>
  <c r="BU112" i="4"/>
  <c r="BW112" i="4"/>
  <c r="BY112" i="4"/>
  <c r="CA112" i="4"/>
  <c r="CC112" i="4"/>
  <c r="CE112" i="4"/>
  <c r="CG112" i="4"/>
  <c r="CI112" i="4"/>
  <c r="CK112" i="4"/>
  <c r="CM112" i="4"/>
  <c r="CO112" i="4"/>
  <c r="CQ112" i="4"/>
  <c r="CS112" i="4"/>
  <c r="CU112" i="4"/>
  <c r="CW112" i="4"/>
  <c r="CY112" i="4"/>
  <c r="DE112" i="4"/>
  <c r="DI112" i="4"/>
  <c r="BJ114" i="4"/>
  <c r="BL96" i="4"/>
  <c r="BN96" i="4"/>
  <c r="BP96" i="4"/>
  <c r="BR96" i="4"/>
  <c r="BT96" i="4"/>
  <c r="BV96" i="4"/>
  <c r="BX96" i="4"/>
  <c r="BZ96" i="4"/>
  <c r="CB96" i="4"/>
  <c r="CD96" i="4"/>
  <c r="CF96" i="4"/>
  <c r="CH96" i="4"/>
  <c r="CJ96" i="4"/>
  <c r="CL96" i="4"/>
  <c r="CN96" i="4"/>
  <c r="CP96" i="4"/>
  <c r="CR96" i="4"/>
  <c r="CT96" i="4"/>
  <c r="CV96" i="4"/>
  <c r="CX96" i="4"/>
  <c r="DA96" i="4"/>
  <c r="DF96" i="4"/>
  <c r="DN96" i="4"/>
  <c r="BK96" i="4"/>
  <c r="BM96" i="4"/>
  <c r="BO96" i="4"/>
  <c r="BQ96" i="4"/>
  <c r="BS96" i="4"/>
  <c r="BU96" i="4"/>
  <c r="BW96" i="4"/>
  <c r="BY96" i="4"/>
  <c r="CA96" i="4"/>
  <c r="CC96" i="4"/>
  <c r="CE96" i="4"/>
  <c r="CG96" i="4"/>
  <c r="CI96" i="4"/>
  <c r="CK96" i="4"/>
  <c r="CM96" i="4"/>
  <c r="CO96" i="4"/>
  <c r="CQ96" i="4"/>
  <c r="CS96" i="4"/>
  <c r="CU96" i="4"/>
  <c r="CW96" i="4"/>
  <c r="CY96" i="4"/>
  <c r="DE96" i="4"/>
  <c r="DI96" i="4"/>
  <c r="BJ98" i="4"/>
  <c r="BL82" i="4"/>
  <c r="BN82" i="4"/>
  <c r="BP82" i="4"/>
  <c r="BR82" i="4"/>
  <c r="BT82" i="4"/>
  <c r="BV82" i="4"/>
  <c r="BX82" i="4"/>
  <c r="BZ82" i="4"/>
  <c r="CB82" i="4"/>
  <c r="CD82" i="4"/>
  <c r="CF82" i="4"/>
  <c r="CH82" i="4"/>
  <c r="CJ82" i="4"/>
  <c r="CL82" i="4"/>
  <c r="CN82" i="4"/>
  <c r="CP82" i="4"/>
  <c r="CR82" i="4"/>
  <c r="CT82" i="4"/>
  <c r="CV82" i="4"/>
  <c r="CX82" i="4"/>
  <c r="DA82" i="4"/>
  <c r="DF82" i="4"/>
  <c r="DN82" i="4"/>
  <c r="BK82" i="4"/>
  <c r="BM82" i="4"/>
  <c r="BO82" i="4"/>
  <c r="BQ82" i="4"/>
  <c r="BS82" i="4"/>
  <c r="BU82" i="4"/>
  <c r="BW82" i="4"/>
  <c r="BY82" i="4"/>
  <c r="CA82" i="4"/>
  <c r="CC82" i="4"/>
  <c r="CE82" i="4"/>
  <c r="CG82" i="4"/>
  <c r="CI82" i="4"/>
  <c r="CK82" i="4"/>
  <c r="CM82" i="4"/>
  <c r="CO82" i="4"/>
  <c r="CQ82" i="4"/>
  <c r="CS82" i="4"/>
  <c r="CU82" i="4"/>
  <c r="CW82" i="4"/>
  <c r="CY82" i="4"/>
  <c r="DE82" i="4"/>
  <c r="DI82" i="4"/>
  <c r="BJ84" i="4"/>
  <c r="BL66" i="4"/>
  <c r="BN66" i="4"/>
  <c r="BP66" i="4"/>
  <c r="BR66" i="4"/>
  <c r="BT66" i="4"/>
  <c r="BV66" i="4"/>
  <c r="BX66" i="4"/>
  <c r="BZ66" i="4"/>
  <c r="CB66" i="4"/>
  <c r="CD66" i="4"/>
  <c r="CF66" i="4"/>
  <c r="CH66" i="4"/>
  <c r="CJ66" i="4"/>
  <c r="CL66" i="4"/>
  <c r="CN66" i="4"/>
  <c r="CP66" i="4"/>
  <c r="CR66" i="4"/>
  <c r="CT66" i="4"/>
  <c r="CV66" i="4"/>
  <c r="CX66" i="4"/>
  <c r="DA66" i="4"/>
  <c r="DF66" i="4"/>
  <c r="DN66" i="4"/>
  <c r="BK66" i="4"/>
  <c r="BM66" i="4"/>
  <c r="BO66" i="4"/>
  <c r="BQ66" i="4"/>
  <c r="BS66" i="4"/>
  <c r="BU66" i="4"/>
  <c r="BW66" i="4"/>
  <c r="BY66" i="4"/>
  <c r="CA66" i="4"/>
  <c r="CC66" i="4"/>
  <c r="CE66" i="4"/>
  <c r="CG66" i="4"/>
  <c r="CI66" i="4"/>
  <c r="CK66" i="4"/>
  <c r="CM66" i="4"/>
  <c r="CO66" i="4"/>
  <c r="CQ66" i="4"/>
  <c r="CS66" i="4"/>
  <c r="CU66" i="4"/>
  <c r="CW66" i="4"/>
  <c r="CY66" i="4"/>
  <c r="DE66" i="4"/>
  <c r="DI66" i="4"/>
  <c r="BJ68" i="4"/>
  <c r="BK52" i="4"/>
  <c r="BM52" i="4"/>
  <c r="BO52" i="4"/>
  <c r="BQ52" i="4"/>
  <c r="BS52" i="4"/>
  <c r="BU52" i="4"/>
  <c r="BW52" i="4"/>
  <c r="BY52" i="4"/>
  <c r="CA52" i="4"/>
  <c r="CC52" i="4"/>
  <c r="CE52" i="4"/>
  <c r="CG52" i="4"/>
  <c r="CI52" i="4"/>
  <c r="CK52" i="4"/>
  <c r="CM52" i="4"/>
  <c r="CO52" i="4"/>
  <c r="CQ52" i="4"/>
  <c r="CS52" i="4"/>
  <c r="CU52" i="4"/>
  <c r="CW52" i="4"/>
  <c r="CY52" i="4"/>
  <c r="DE52" i="4"/>
  <c r="DI52" i="4"/>
  <c r="BL52" i="4"/>
  <c r="BN52" i="4"/>
  <c r="BP52" i="4"/>
  <c r="BR52" i="4"/>
  <c r="BT52" i="4"/>
  <c r="BV52" i="4"/>
  <c r="BX52" i="4"/>
  <c r="BZ52" i="4"/>
  <c r="CB52" i="4"/>
  <c r="CD52" i="4"/>
  <c r="CF52" i="4"/>
  <c r="CH52" i="4"/>
  <c r="CJ52" i="4"/>
  <c r="CL52" i="4"/>
  <c r="CN52" i="4"/>
  <c r="CP52" i="4"/>
  <c r="CR52" i="4"/>
  <c r="CT52" i="4"/>
  <c r="CV52" i="4"/>
  <c r="CX52" i="4"/>
  <c r="DA52" i="4"/>
  <c r="DF52" i="4"/>
  <c r="DN52" i="4"/>
  <c r="BJ54" i="4"/>
  <c r="BL36" i="4"/>
  <c r="BM36" i="4"/>
  <c r="BO36" i="4"/>
  <c r="BQ36" i="4"/>
  <c r="BS36" i="4"/>
  <c r="BU36" i="4"/>
  <c r="BW36" i="4"/>
  <c r="BY36" i="4"/>
  <c r="CA36" i="4"/>
  <c r="CC36" i="4"/>
  <c r="CE36" i="4"/>
  <c r="CG36" i="4"/>
  <c r="CI36" i="4"/>
  <c r="CK36" i="4"/>
  <c r="CM36" i="4"/>
  <c r="CO36" i="4"/>
  <c r="CQ36" i="4"/>
  <c r="CS36" i="4"/>
  <c r="CU36" i="4"/>
  <c r="CW36" i="4"/>
  <c r="CY36" i="4"/>
  <c r="DE36" i="4"/>
  <c r="DI36" i="4"/>
  <c r="BK36" i="4"/>
  <c r="BN36" i="4"/>
  <c r="BP36" i="4"/>
  <c r="BR36" i="4"/>
  <c r="BT36" i="4"/>
  <c r="BV36" i="4"/>
  <c r="BX36" i="4"/>
  <c r="BZ36" i="4"/>
  <c r="CB36" i="4"/>
  <c r="CD36" i="4"/>
  <c r="CF36" i="4"/>
  <c r="CH36" i="4"/>
  <c r="CJ36" i="4"/>
  <c r="CL36" i="4"/>
  <c r="CN36" i="4"/>
  <c r="CP36" i="4"/>
  <c r="CR36" i="4"/>
  <c r="CT36" i="4"/>
  <c r="CV36" i="4"/>
  <c r="CX36" i="4"/>
  <c r="DA36" i="4"/>
  <c r="DF36" i="4"/>
  <c r="DN36" i="4"/>
  <c r="BJ38" i="4"/>
  <c r="BK20" i="4"/>
  <c r="BM20" i="4"/>
  <c r="BO20" i="4"/>
  <c r="BQ20" i="4"/>
  <c r="BS20" i="4"/>
  <c r="BU20" i="4"/>
  <c r="BW20" i="4"/>
  <c r="BY20" i="4"/>
  <c r="CA20" i="4"/>
  <c r="CC20" i="4"/>
  <c r="CE20" i="4"/>
  <c r="CG20" i="4"/>
  <c r="CI20" i="4"/>
  <c r="CK20" i="4"/>
  <c r="CM20" i="4"/>
  <c r="CO20" i="4"/>
  <c r="CQ20" i="4"/>
  <c r="CS20" i="4"/>
  <c r="CU20" i="4"/>
  <c r="CW20" i="4"/>
  <c r="CY20" i="4"/>
  <c r="DE20" i="4"/>
  <c r="DI20" i="4"/>
  <c r="BL20" i="4"/>
  <c r="BN20" i="4"/>
  <c r="BP20" i="4"/>
  <c r="BR20" i="4"/>
  <c r="BT20" i="4"/>
  <c r="BV20" i="4"/>
  <c r="BX20" i="4"/>
  <c r="BZ20" i="4"/>
  <c r="CB20" i="4"/>
  <c r="CD20" i="4"/>
  <c r="CF20" i="4"/>
  <c r="CH20" i="4"/>
  <c r="CJ20" i="4"/>
  <c r="CL20" i="4"/>
  <c r="CN20" i="4"/>
  <c r="CP20" i="4"/>
  <c r="CR20" i="4"/>
  <c r="CT20" i="4"/>
  <c r="CV20" i="4"/>
  <c r="CX20" i="4"/>
  <c r="DA20" i="4"/>
  <c r="DF20" i="4"/>
  <c r="DN20" i="4"/>
  <c r="BJ22" i="4"/>
  <c r="BL251" i="4"/>
  <c r="BN251" i="4"/>
  <c r="BP251" i="4"/>
  <c r="BR251" i="4"/>
  <c r="BT251" i="4"/>
  <c r="BV251" i="4"/>
  <c r="BX251" i="4"/>
  <c r="BZ251" i="4"/>
  <c r="CB251" i="4"/>
  <c r="CD251" i="4"/>
  <c r="CF251" i="4"/>
  <c r="CH251" i="4"/>
  <c r="CJ251" i="4"/>
  <c r="CL251" i="4"/>
  <c r="CN251" i="4"/>
  <c r="CP251" i="4"/>
  <c r="CR251" i="4"/>
  <c r="CT251" i="4"/>
  <c r="CV251" i="4"/>
  <c r="CX251" i="4"/>
  <c r="DA251" i="4"/>
  <c r="DF251" i="4"/>
  <c r="DN251" i="4"/>
  <c r="BJ253" i="4"/>
  <c r="BK251" i="4"/>
  <c r="BM251" i="4"/>
  <c r="BO251" i="4"/>
  <c r="BQ251" i="4"/>
  <c r="BS251" i="4"/>
  <c r="BU251" i="4"/>
  <c r="BW251" i="4"/>
  <c r="BY251" i="4"/>
  <c r="CA251" i="4"/>
  <c r="CC251" i="4"/>
  <c r="CE251" i="4"/>
  <c r="CG251" i="4"/>
  <c r="CI251" i="4"/>
  <c r="CK251" i="4"/>
  <c r="CM251" i="4"/>
  <c r="CO251" i="4"/>
  <c r="CQ251" i="4"/>
  <c r="CS251" i="4"/>
  <c r="CU251" i="4"/>
  <c r="CW251" i="4"/>
  <c r="CY251" i="4"/>
  <c r="DE251" i="4"/>
  <c r="DI251" i="4"/>
  <c r="BL243" i="4"/>
  <c r="BN243" i="4"/>
  <c r="BP243" i="4"/>
  <c r="BR243" i="4"/>
  <c r="BT243" i="4"/>
  <c r="BV243" i="4"/>
  <c r="BX243" i="4"/>
  <c r="BZ243" i="4"/>
  <c r="CB243" i="4"/>
  <c r="CD243" i="4"/>
  <c r="CF243" i="4"/>
  <c r="CH243" i="4"/>
  <c r="CJ243" i="4"/>
  <c r="CL243" i="4"/>
  <c r="CN243" i="4"/>
  <c r="CP243" i="4"/>
  <c r="CR243" i="4"/>
  <c r="CT243" i="4"/>
  <c r="CV243" i="4"/>
  <c r="CX243" i="4"/>
  <c r="DA243" i="4"/>
  <c r="DF243" i="4"/>
  <c r="DN243" i="4"/>
  <c r="BJ245" i="4"/>
  <c r="BK243" i="4"/>
  <c r="BM243" i="4"/>
  <c r="BO243" i="4"/>
  <c r="BQ243" i="4"/>
  <c r="BS243" i="4"/>
  <c r="BU243" i="4"/>
  <c r="BW243" i="4"/>
  <c r="BY243" i="4"/>
  <c r="CA243" i="4"/>
  <c r="CC243" i="4"/>
  <c r="CE243" i="4"/>
  <c r="CG243" i="4"/>
  <c r="CI243" i="4"/>
  <c r="CK243" i="4"/>
  <c r="CM243" i="4"/>
  <c r="CO243" i="4"/>
  <c r="CQ243" i="4"/>
  <c r="CS243" i="4"/>
  <c r="CU243" i="4"/>
  <c r="CW243" i="4"/>
  <c r="CY243" i="4"/>
  <c r="DE243" i="4"/>
  <c r="DI243" i="4"/>
  <c r="BK235" i="4"/>
  <c r="BM235" i="4"/>
  <c r="BO235" i="4"/>
  <c r="BQ235" i="4"/>
  <c r="BS235" i="4"/>
  <c r="BU235" i="4"/>
  <c r="BW235" i="4"/>
  <c r="BY235" i="4"/>
  <c r="CA235" i="4"/>
  <c r="CC235" i="4"/>
  <c r="CE235" i="4"/>
  <c r="CG235" i="4"/>
  <c r="CI235" i="4"/>
  <c r="CK235" i="4"/>
  <c r="CM235" i="4"/>
  <c r="CO235" i="4"/>
  <c r="CQ235" i="4"/>
  <c r="CS235" i="4"/>
  <c r="CU235" i="4"/>
  <c r="CW235" i="4"/>
  <c r="CY235" i="4"/>
  <c r="DE235" i="4"/>
  <c r="DI235" i="4"/>
  <c r="BL235" i="4"/>
  <c r="BN235" i="4"/>
  <c r="BP235" i="4"/>
  <c r="BR235" i="4"/>
  <c r="BT235" i="4"/>
  <c r="BV235" i="4"/>
  <c r="BX235" i="4"/>
  <c r="BZ235" i="4"/>
  <c r="CB235" i="4"/>
  <c r="CD235" i="4"/>
  <c r="CF235" i="4"/>
  <c r="CH235" i="4"/>
  <c r="CJ235" i="4"/>
  <c r="CL235" i="4"/>
  <c r="CN235" i="4"/>
  <c r="CP235" i="4"/>
  <c r="CR235" i="4"/>
  <c r="CT235" i="4"/>
  <c r="CV235" i="4"/>
  <c r="CX235" i="4"/>
  <c r="DA235" i="4"/>
  <c r="DF235" i="4"/>
  <c r="DN235" i="4"/>
  <c r="BJ237" i="4"/>
  <c r="BK227" i="4"/>
  <c r="BM227" i="4"/>
  <c r="BO227" i="4"/>
  <c r="BQ227" i="4"/>
  <c r="BS227" i="4"/>
  <c r="BU227" i="4"/>
  <c r="BW227" i="4"/>
  <c r="BY227" i="4"/>
  <c r="CA227" i="4"/>
  <c r="CC227" i="4"/>
  <c r="CE227" i="4"/>
  <c r="CG227" i="4"/>
  <c r="CI227" i="4"/>
  <c r="CK227" i="4"/>
  <c r="CM227" i="4"/>
  <c r="CO227" i="4"/>
  <c r="CQ227" i="4"/>
  <c r="CS227" i="4"/>
  <c r="CU227" i="4"/>
  <c r="CW227" i="4"/>
  <c r="CY227" i="4"/>
  <c r="DE227" i="4"/>
  <c r="DI227" i="4"/>
  <c r="BL227" i="4"/>
  <c r="BN227" i="4"/>
  <c r="BP227" i="4"/>
  <c r="BR227" i="4"/>
  <c r="BT227" i="4"/>
  <c r="BV227" i="4"/>
  <c r="BX227" i="4"/>
  <c r="BZ227" i="4"/>
  <c r="CB227" i="4"/>
  <c r="CD227" i="4"/>
  <c r="CF227" i="4"/>
  <c r="CH227" i="4"/>
  <c r="CJ227" i="4"/>
  <c r="CL227" i="4"/>
  <c r="CN227" i="4"/>
  <c r="CP227" i="4"/>
  <c r="CR227" i="4"/>
  <c r="CT227" i="4"/>
  <c r="CV227" i="4"/>
  <c r="CX227" i="4"/>
  <c r="DA227" i="4"/>
  <c r="DF227" i="4"/>
  <c r="DN227" i="4"/>
  <c r="BJ229" i="4"/>
  <c r="BK219" i="4"/>
  <c r="BM219" i="4"/>
  <c r="BO219" i="4"/>
  <c r="BQ219" i="4"/>
  <c r="BS219" i="4"/>
  <c r="BU219" i="4"/>
  <c r="BW219" i="4"/>
  <c r="BY219" i="4"/>
  <c r="CA219" i="4"/>
  <c r="CC219" i="4"/>
  <c r="CE219" i="4"/>
  <c r="CG219" i="4"/>
  <c r="CI219" i="4"/>
  <c r="CK219" i="4"/>
  <c r="CM219" i="4"/>
  <c r="CO219" i="4"/>
  <c r="CQ219" i="4"/>
  <c r="CS219" i="4"/>
  <c r="CU219" i="4"/>
  <c r="CW219" i="4"/>
  <c r="CY219" i="4"/>
  <c r="DE219" i="4"/>
  <c r="DI219" i="4"/>
  <c r="BL219" i="4"/>
  <c r="BN219" i="4"/>
  <c r="BP219" i="4"/>
  <c r="BR219" i="4"/>
  <c r="BT219" i="4"/>
  <c r="BV219" i="4"/>
  <c r="BX219" i="4"/>
  <c r="BZ219" i="4"/>
  <c r="CB219" i="4"/>
  <c r="CD219" i="4"/>
  <c r="CF219" i="4"/>
  <c r="CH219" i="4"/>
  <c r="CJ219" i="4"/>
  <c r="CL219" i="4"/>
  <c r="CN219" i="4"/>
  <c r="CP219" i="4"/>
  <c r="CR219" i="4"/>
  <c r="CT219" i="4"/>
  <c r="CV219" i="4"/>
  <c r="CX219" i="4"/>
  <c r="DA219" i="4"/>
  <c r="DF219" i="4"/>
  <c r="DN219" i="4"/>
  <c r="BJ221" i="4"/>
  <c r="BK211" i="4"/>
  <c r="BM211" i="4"/>
  <c r="BO211" i="4"/>
  <c r="BQ211" i="4"/>
  <c r="BS211" i="4"/>
  <c r="BU211" i="4"/>
  <c r="BW211" i="4"/>
  <c r="BY211" i="4"/>
  <c r="CA211" i="4"/>
  <c r="CC211" i="4"/>
  <c r="CE211" i="4"/>
  <c r="CG211" i="4"/>
  <c r="CI211" i="4"/>
  <c r="CK211" i="4"/>
  <c r="CM211" i="4"/>
  <c r="CO211" i="4"/>
  <c r="CQ211" i="4"/>
  <c r="CS211" i="4"/>
  <c r="CU211" i="4"/>
  <c r="CW211" i="4"/>
  <c r="CY211" i="4"/>
  <c r="DE211" i="4"/>
  <c r="DI211" i="4"/>
  <c r="BL211" i="4"/>
  <c r="BN211" i="4"/>
  <c r="BP211" i="4"/>
  <c r="BR211" i="4"/>
  <c r="BT211" i="4"/>
  <c r="BV211" i="4"/>
  <c r="BX211" i="4"/>
  <c r="BZ211" i="4"/>
  <c r="CB211" i="4"/>
  <c r="CD211" i="4"/>
  <c r="CF211" i="4"/>
  <c r="CH211" i="4"/>
  <c r="CJ211" i="4"/>
  <c r="CL211" i="4"/>
  <c r="CN211" i="4"/>
  <c r="CP211" i="4"/>
  <c r="CR211" i="4"/>
  <c r="CT211" i="4"/>
  <c r="CV211" i="4"/>
  <c r="CX211" i="4"/>
  <c r="DA211" i="4"/>
  <c r="DF211" i="4"/>
  <c r="DN211" i="4"/>
  <c r="BJ213" i="4"/>
  <c r="BK203" i="4"/>
  <c r="BM203" i="4"/>
  <c r="BO203" i="4"/>
  <c r="BQ203" i="4"/>
  <c r="BS203" i="4"/>
  <c r="BU203" i="4"/>
  <c r="BW203" i="4"/>
  <c r="BY203" i="4"/>
  <c r="CA203" i="4"/>
  <c r="CC203" i="4"/>
  <c r="CE203" i="4"/>
  <c r="CG203" i="4"/>
  <c r="CI203" i="4"/>
  <c r="CK203" i="4"/>
  <c r="CM203" i="4"/>
  <c r="CO203" i="4"/>
  <c r="CQ203" i="4"/>
  <c r="CS203" i="4"/>
  <c r="CU203" i="4"/>
  <c r="CW203" i="4"/>
  <c r="CY203" i="4"/>
  <c r="DE203" i="4"/>
  <c r="DI203" i="4"/>
  <c r="BL203" i="4"/>
  <c r="BN203" i="4"/>
  <c r="BP203" i="4"/>
  <c r="BR203" i="4"/>
  <c r="BT203" i="4"/>
  <c r="BV203" i="4"/>
  <c r="BX203" i="4"/>
  <c r="BZ203" i="4"/>
  <c r="CB203" i="4"/>
  <c r="CD203" i="4"/>
  <c r="CF203" i="4"/>
  <c r="CH203" i="4"/>
  <c r="CJ203" i="4"/>
  <c r="CL203" i="4"/>
  <c r="CN203" i="4"/>
  <c r="CP203" i="4"/>
  <c r="CR203" i="4"/>
  <c r="CT203" i="4"/>
  <c r="CV203" i="4"/>
  <c r="CX203" i="4"/>
  <c r="DA203" i="4"/>
  <c r="DF203" i="4"/>
  <c r="DN203" i="4"/>
  <c r="BJ205" i="4"/>
  <c r="BK195" i="4"/>
  <c r="BM195" i="4"/>
  <c r="BO195" i="4"/>
  <c r="BQ195" i="4"/>
  <c r="BS195" i="4"/>
  <c r="BU195" i="4"/>
  <c r="BW195" i="4"/>
  <c r="BY195" i="4"/>
  <c r="CA195" i="4"/>
  <c r="CC195" i="4"/>
  <c r="CE195" i="4"/>
  <c r="CG195" i="4"/>
  <c r="CI195" i="4"/>
  <c r="CK195" i="4"/>
  <c r="CM195" i="4"/>
  <c r="CO195" i="4"/>
  <c r="CQ195" i="4"/>
  <c r="CS195" i="4"/>
  <c r="CU195" i="4"/>
  <c r="CW195" i="4"/>
  <c r="CY195" i="4"/>
  <c r="DE195" i="4"/>
  <c r="DI195" i="4"/>
  <c r="BL195" i="4"/>
  <c r="BN195" i="4"/>
  <c r="BP195" i="4"/>
  <c r="BR195" i="4"/>
  <c r="BT195" i="4"/>
  <c r="BV195" i="4"/>
  <c r="BX195" i="4"/>
  <c r="BZ195" i="4"/>
  <c r="CB195" i="4"/>
  <c r="CD195" i="4"/>
  <c r="CF195" i="4"/>
  <c r="CH195" i="4"/>
  <c r="CJ195" i="4"/>
  <c r="CL195" i="4"/>
  <c r="CN195" i="4"/>
  <c r="CP195" i="4"/>
  <c r="CR195" i="4"/>
  <c r="CT195" i="4"/>
  <c r="CV195" i="4"/>
  <c r="CX195" i="4"/>
  <c r="DA195" i="4"/>
  <c r="DF195" i="4"/>
  <c r="DN195" i="4"/>
  <c r="BJ197" i="4"/>
  <c r="BK187" i="4"/>
  <c r="BM187" i="4"/>
  <c r="BO187" i="4"/>
  <c r="BQ187" i="4"/>
  <c r="BS187" i="4"/>
  <c r="BU187" i="4"/>
  <c r="BW187" i="4"/>
  <c r="BY187" i="4"/>
  <c r="CA187" i="4"/>
  <c r="CC187" i="4"/>
  <c r="CE187" i="4"/>
  <c r="CG187" i="4"/>
  <c r="CI187" i="4"/>
  <c r="CK187" i="4"/>
  <c r="CM187" i="4"/>
  <c r="CO187" i="4"/>
  <c r="CQ187" i="4"/>
  <c r="CS187" i="4"/>
  <c r="CU187" i="4"/>
  <c r="CW187" i="4"/>
  <c r="CY187" i="4"/>
  <c r="DE187" i="4"/>
  <c r="DI187" i="4"/>
  <c r="BL187" i="4"/>
  <c r="BN187" i="4"/>
  <c r="BP187" i="4"/>
  <c r="BR187" i="4"/>
  <c r="BT187" i="4"/>
  <c r="BV187" i="4"/>
  <c r="BX187" i="4"/>
  <c r="BZ187" i="4"/>
  <c r="CB187" i="4"/>
  <c r="CD187" i="4"/>
  <c r="CF187" i="4"/>
  <c r="CH187" i="4"/>
  <c r="CJ187" i="4"/>
  <c r="CL187" i="4"/>
  <c r="CN187" i="4"/>
  <c r="CP187" i="4"/>
  <c r="CR187" i="4"/>
  <c r="CT187" i="4"/>
  <c r="CV187" i="4"/>
  <c r="CX187" i="4"/>
  <c r="DA187" i="4"/>
  <c r="DF187" i="4"/>
  <c r="DN187" i="4"/>
  <c r="BJ189" i="4"/>
  <c r="BL179" i="4"/>
  <c r="BN179" i="4"/>
  <c r="BP179" i="4"/>
  <c r="BR179" i="4"/>
  <c r="BT179" i="4"/>
  <c r="BV179" i="4"/>
  <c r="BX179" i="4"/>
  <c r="BZ179" i="4"/>
  <c r="CB179" i="4"/>
  <c r="CD179" i="4"/>
  <c r="CF179" i="4"/>
  <c r="CH179" i="4"/>
  <c r="CJ179" i="4"/>
  <c r="CL179" i="4"/>
  <c r="CN179" i="4"/>
  <c r="CP179" i="4"/>
  <c r="CR179" i="4"/>
  <c r="CT179" i="4"/>
  <c r="CV179" i="4"/>
  <c r="CX179" i="4"/>
  <c r="DA179" i="4"/>
  <c r="DF179" i="4"/>
  <c r="DN179" i="4"/>
  <c r="BK179" i="4"/>
  <c r="BO179" i="4"/>
  <c r="BS179" i="4"/>
  <c r="BW179" i="4"/>
  <c r="CA179" i="4"/>
  <c r="CE179" i="4"/>
  <c r="CI179" i="4"/>
  <c r="CM179" i="4"/>
  <c r="CQ179" i="4"/>
  <c r="CU179" i="4"/>
  <c r="CY179" i="4"/>
  <c r="DI179" i="4"/>
  <c r="BM179" i="4"/>
  <c r="BQ179" i="4"/>
  <c r="BU179" i="4"/>
  <c r="BY179" i="4"/>
  <c r="CC179" i="4"/>
  <c r="CG179" i="4"/>
  <c r="CK179" i="4"/>
  <c r="CO179" i="4"/>
  <c r="CS179" i="4"/>
  <c r="CW179" i="4"/>
  <c r="DE179" i="4"/>
  <c r="BJ181" i="4"/>
  <c r="BK171" i="4"/>
  <c r="BM171" i="4"/>
  <c r="BO171" i="4"/>
  <c r="BQ171" i="4"/>
  <c r="BS171" i="4"/>
  <c r="BU171" i="4"/>
  <c r="BW171" i="4"/>
  <c r="BY171" i="4"/>
  <c r="CA171" i="4"/>
  <c r="CC171" i="4"/>
  <c r="CE171" i="4"/>
  <c r="CG171" i="4"/>
  <c r="CI171" i="4"/>
  <c r="CK171" i="4"/>
  <c r="CM171" i="4"/>
  <c r="CO171" i="4"/>
  <c r="CQ171" i="4"/>
  <c r="CS171" i="4"/>
  <c r="CU171" i="4"/>
  <c r="CW171" i="4"/>
  <c r="CY171" i="4"/>
  <c r="DE171" i="4"/>
  <c r="DI171" i="4"/>
  <c r="BL171" i="4"/>
  <c r="BN171" i="4"/>
  <c r="BP171" i="4"/>
  <c r="BR171" i="4"/>
  <c r="BT171" i="4"/>
  <c r="BV171" i="4"/>
  <c r="BX171" i="4"/>
  <c r="BZ171" i="4"/>
  <c r="CB171" i="4"/>
  <c r="CD171" i="4"/>
  <c r="CF171" i="4"/>
  <c r="CH171" i="4"/>
  <c r="CJ171" i="4"/>
  <c r="CL171" i="4"/>
  <c r="CN171" i="4"/>
  <c r="CP171" i="4"/>
  <c r="CR171" i="4"/>
  <c r="CT171" i="4"/>
  <c r="CV171" i="4"/>
  <c r="CX171" i="4"/>
  <c r="DA171" i="4"/>
  <c r="DF171" i="4"/>
  <c r="DN171" i="4"/>
  <c r="BJ173" i="4"/>
  <c r="BK163" i="4"/>
  <c r="BM163" i="4"/>
  <c r="BO163" i="4"/>
  <c r="BQ163" i="4"/>
  <c r="BS163" i="4"/>
  <c r="BU163" i="4"/>
  <c r="BW163" i="4"/>
  <c r="BY163" i="4"/>
  <c r="CA163" i="4"/>
  <c r="CC163" i="4"/>
  <c r="CE163" i="4"/>
  <c r="CG163" i="4"/>
  <c r="CI163" i="4"/>
  <c r="CK163" i="4"/>
  <c r="CM163" i="4"/>
  <c r="CO163" i="4"/>
  <c r="CQ163" i="4"/>
  <c r="CS163" i="4"/>
  <c r="CU163" i="4"/>
  <c r="CW163" i="4"/>
  <c r="CY163" i="4"/>
  <c r="DE163" i="4"/>
  <c r="DI163" i="4"/>
  <c r="BL163" i="4"/>
  <c r="BN163" i="4"/>
  <c r="BP163" i="4"/>
  <c r="BR163" i="4"/>
  <c r="BT163" i="4"/>
  <c r="BV163" i="4"/>
  <c r="BX163" i="4"/>
  <c r="BZ163" i="4"/>
  <c r="CB163" i="4"/>
  <c r="CD163" i="4"/>
  <c r="CF163" i="4"/>
  <c r="CH163" i="4"/>
  <c r="CJ163" i="4"/>
  <c r="CL163" i="4"/>
  <c r="CN163" i="4"/>
  <c r="CP163" i="4"/>
  <c r="CR163" i="4"/>
  <c r="CT163" i="4"/>
  <c r="CV163" i="4"/>
  <c r="CX163" i="4"/>
  <c r="DA163" i="4"/>
  <c r="DF163" i="4"/>
  <c r="DN163" i="4"/>
  <c r="BJ165" i="4"/>
  <c r="BK155" i="4"/>
  <c r="BM155" i="4"/>
  <c r="BO155" i="4"/>
  <c r="BQ155" i="4"/>
  <c r="BS155" i="4"/>
  <c r="BU155" i="4"/>
  <c r="BW155" i="4"/>
  <c r="BY155" i="4"/>
  <c r="CA155" i="4"/>
  <c r="CC155" i="4"/>
  <c r="CE155" i="4"/>
  <c r="CG155" i="4"/>
  <c r="CI155" i="4"/>
  <c r="CK155" i="4"/>
  <c r="CM155" i="4"/>
  <c r="CO155" i="4"/>
  <c r="CQ155" i="4"/>
  <c r="CS155" i="4"/>
  <c r="CU155" i="4"/>
  <c r="CW155" i="4"/>
  <c r="CY155" i="4"/>
  <c r="DE155" i="4"/>
  <c r="DI155" i="4"/>
  <c r="BL155" i="4"/>
  <c r="BN155" i="4"/>
  <c r="BP155" i="4"/>
  <c r="BR155" i="4"/>
  <c r="BT155" i="4"/>
  <c r="BV155" i="4"/>
  <c r="BX155" i="4"/>
  <c r="BZ155" i="4"/>
  <c r="CB155" i="4"/>
  <c r="CD155" i="4"/>
  <c r="CF155" i="4"/>
  <c r="CH155" i="4"/>
  <c r="CJ155" i="4"/>
  <c r="CL155" i="4"/>
  <c r="CN155" i="4"/>
  <c r="CP155" i="4"/>
  <c r="CR155" i="4"/>
  <c r="CT155" i="4"/>
  <c r="CV155" i="4"/>
  <c r="CX155" i="4"/>
  <c r="DA155" i="4"/>
  <c r="DF155" i="4"/>
  <c r="DN155" i="4"/>
  <c r="BJ157" i="4"/>
  <c r="BK147" i="4"/>
  <c r="BM147" i="4"/>
  <c r="BO147" i="4"/>
  <c r="BQ147" i="4"/>
  <c r="BS147" i="4"/>
  <c r="BU147" i="4"/>
  <c r="BW147" i="4"/>
  <c r="BY147" i="4"/>
  <c r="CA147" i="4"/>
  <c r="CC147" i="4"/>
  <c r="CE147" i="4"/>
  <c r="CG147" i="4"/>
  <c r="CI147" i="4"/>
  <c r="CK147" i="4"/>
  <c r="CM147" i="4"/>
  <c r="CO147" i="4"/>
  <c r="CQ147" i="4"/>
  <c r="CS147" i="4"/>
  <c r="CU147" i="4"/>
  <c r="CW147" i="4"/>
  <c r="CY147" i="4"/>
  <c r="DE147" i="4"/>
  <c r="DI147" i="4"/>
  <c r="BL147" i="4"/>
  <c r="BN147" i="4"/>
  <c r="BP147" i="4"/>
  <c r="BR147" i="4"/>
  <c r="BT147" i="4"/>
  <c r="BV147" i="4"/>
  <c r="BX147" i="4"/>
  <c r="BZ147" i="4"/>
  <c r="CB147" i="4"/>
  <c r="CD147" i="4"/>
  <c r="CF147" i="4"/>
  <c r="CH147" i="4"/>
  <c r="CJ147" i="4"/>
  <c r="CL147" i="4"/>
  <c r="CN147" i="4"/>
  <c r="CP147" i="4"/>
  <c r="CR147" i="4"/>
  <c r="CT147" i="4"/>
  <c r="CV147" i="4"/>
  <c r="CX147" i="4"/>
  <c r="DA147" i="4"/>
  <c r="DF147" i="4"/>
  <c r="DN147" i="4"/>
  <c r="BJ149" i="4"/>
  <c r="BK139" i="4"/>
  <c r="BM139" i="4"/>
  <c r="BO139" i="4"/>
  <c r="BQ139" i="4"/>
  <c r="BS139" i="4"/>
  <c r="BU139" i="4"/>
  <c r="BW139" i="4"/>
  <c r="BY139" i="4"/>
  <c r="CA139" i="4"/>
  <c r="CC139" i="4"/>
  <c r="CE139" i="4"/>
  <c r="CG139" i="4"/>
  <c r="CI139" i="4"/>
  <c r="CK139" i="4"/>
  <c r="CM139" i="4"/>
  <c r="CO139" i="4"/>
  <c r="CQ139" i="4"/>
  <c r="CS139" i="4"/>
  <c r="CU139" i="4"/>
  <c r="CW139" i="4"/>
  <c r="CY139" i="4"/>
  <c r="DE139" i="4"/>
  <c r="DI139" i="4"/>
  <c r="BL139" i="4"/>
  <c r="BN139" i="4"/>
  <c r="BP139" i="4"/>
  <c r="BR139" i="4"/>
  <c r="BT139" i="4"/>
  <c r="BV139" i="4"/>
  <c r="BX139" i="4"/>
  <c r="BZ139" i="4"/>
  <c r="CB139" i="4"/>
  <c r="CD139" i="4"/>
  <c r="CF139" i="4"/>
  <c r="CH139" i="4"/>
  <c r="CJ139" i="4"/>
  <c r="CL139" i="4"/>
  <c r="CN139" i="4"/>
  <c r="CP139" i="4"/>
  <c r="CR139" i="4"/>
  <c r="CT139" i="4"/>
  <c r="CV139" i="4"/>
  <c r="CX139" i="4"/>
  <c r="DA139" i="4"/>
  <c r="DF139" i="4"/>
  <c r="DN139" i="4"/>
  <c r="BJ141" i="4"/>
  <c r="BK131" i="4"/>
  <c r="BM131" i="4"/>
  <c r="BO131" i="4"/>
  <c r="BQ131" i="4"/>
  <c r="BS131" i="4"/>
  <c r="BU131" i="4"/>
  <c r="BW131" i="4"/>
  <c r="BY131" i="4"/>
  <c r="CA131" i="4"/>
  <c r="CC131" i="4"/>
  <c r="CE131" i="4"/>
  <c r="CG131" i="4"/>
  <c r="CI131" i="4"/>
  <c r="CK131" i="4"/>
  <c r="CM131" i="4"/>
  <c r="CO131" i="4"/>
  <c r="CQ131" i="4"/>
  <c r="CS131" i="4"/>
  <c r="CU131" i="4"/>
  <c r="CW131" i="4"/>
  <c r="CY131" i="4"/>
  <c r="DE131" i="4"/>
  <c r="DI131" i="4"/>
  <c r="BL131" i="4"/>
  <c r="BN131" i="4"/>
  <c r="BP131" i="4"/>
  <c r="BR131" i="4"/>
  <c r="BT131" i="4"/>
  <c r="BV131" i="4"/>
  <c r="BX131" i="4"/>
  <c r="BZ131" i="4"/>
  <c r="CB131" i="4"/>
  <c r="CD131" i="4"/>
  <c r="CF131" i="4"/>
  <c r="CH131" i="4"/>
  <c r="CJ131" i="4"/>
  <c r="CL131" i="4"/>
  <c r="CN131" i="4"/>
  <c r="CP131" i="4"/>
  <c r="CR131" i="4"/>
  <c r="CT131" i="4"/>
  <c r="CV131" i="4"/>
  <c r="CX131" i="4"/>
  <c r="DA131" i="4"/>
  <c r="DF131" i="4"/>
  <c r="DN131" i="4"/>
  <c r="BJ133" i="4"/>
  <c r="BL123" i="4"/>
  <c r="BN123" i="4"/>
  <c r="BP123" i="4"/>
  <c r="BR123" i="4"/>
  <c r="BT123" i="4"/>
  <c r="BV123" i="4"/>
  <c r="BX123" i="4"/>
  <c r="BZ123" i="4"/>
  <c r="CB123" i="4"/>
  <c r="CD123" i="4"/>
  <c r="CF123" i="4"/>
  <c r="CH123" i="4"/>
  <c r="CJ123" i="4"/>
  <c r="CL123" i="4"/>
  <c r="CN123" i="4"/>
  <c r="CP123" i="4"/>
  <c r="CR123" i="4"/>
  <c r="CT123" i="4"/>
  <c r="CV123" i="4"/>
  <c r="CX123" i="4"/>
  <c r="DA123" i="4"/>
  <c r="DF123" i="4"/>
  <c r="DN123" i="4"/>
  <c r="BK123" i="4"/>
  <c r="BM123" i="4"/>
  <c r="BO123" i="4"/>
  <c r="BQ123" i="4"/>
  <c r="BS123" i="4"/>
  <c r="BU123" i="4"/>
  <c r="BW123" i="4"/>
  <c r="BY123" i="4"/>
  <c r="CA123" i="4"/>
  <c r="CC123" i="4"/>
  <c r="CE123" i="4"/>
  <c r="CG123" i="4"/>
  <c r="CI123" i="4"/>
  <c r="CK123" i="4"/>
  <c r="CM123" i="4"/>
  <c r="CO123" i="4"/>
  <c r="CQ123" i="4"/>
  <c r="CS123" i="4"/>
  <c r="CU123" i="4"/>
  <c r="CW123" i="4"/>
  <c r="CY123" i="4"/>
  <c r="DE123" i="4"/>
  <c r="DI123" i="4"/>
  <c r="BJ125" i="4"/>
  <c r="BL115" i="4"/>
  <c r="BN115" i="4"/>
  <c r="BP115" i="4"/>
  <c r="BR115" i="4"/>
  <c r="BT115" i="4"/>
  <c r="BV115" i="4"/>
  <c r="BX115" i="4"/>
  <c r="BZ115" i="4"/>
  <c r="CB115" i="4"/>
  <c r="CD115" i="4"/>
  <c r="CF115" i="4"/>
  <c r="CH115" i="4"/>
  <c r="CJ115" i="4"/>
  <c r="CL115" i="4"/>
  <c r="CN115" i="4"/>
  <c r="CP115" i="4"/>
  <c r="CR115" i="4"/>
  <c r="CT115" i="4"/>
  <c r="CV115" i="4"/>
  <c r="CX115" i="4"/>
  <c r="DA115" i="4"/>
  <c r="DF115" i="4"/>
  <c r="DN115" i="4"/>
  <c r="BK115" i="4"/>
  <c r="BM115" i="4"/>
  <c r="BO115" i="4"/>
  <c r="BQ115" i="4"/>
  <c r="BS115" i="4"/>
  <c r="BU115" i="4"/>
  <c r="BW115" i="4"/>
  <c r="BY115" i="4"/>
  <c r="CA115" i="4"/>
  <c r="CC115" i="4"/>
  <c r="CE115" i="4"/>
  <c r="CG115" i="4"/>
  <c r="CI115" i="4"/>
  <c r="CK115" i="4"/>
  <c r="CM115" i="4"/>
  <c r="CO115" i="4"/>
  <c r="CQ115" i="4"/>
  <c r="CS115" i="4"/>
  <c r="CU115" i="4"/>
  <c r="CW115" i="4"/>
  <c r="CY115" i="4"/>
  <c r="DE115" i="4"/>
  <c r="DI115" i="4"/>
  <c r="BJ117" i="4"/>
  <c r="BL107" i="4"/>
  <c r="BN107" i="4"/>
  <c r="BP107" i="4"/>
  <c r="BR107" i="4"/>
  <c r="BT107" i="4"/>
  <c r="BV107" i="4"/>
  <c r="BX107" i="4"/>
  <c r="BZ107" i="4"/>
  <c r="CB107" i="4"/>
  <c r="CD107" i="4"/>
  <c r="CF107" i="4"/>
  <c r="CH107" i="4"/>
  <c r="CJ107" i="4"/>
  <c r="CL107" i="4"/>
  <c r="CN107" i="4"/>
  <c r="CP107" i="4"/>
  <c r="CR107" i="4"/>
  <c r="CT107" i="4"/>
  <c r="CV107" i="4"/>
  <c r="CX107" i="4"/>
  <c r="DA107" i="4"/>
  <c r="DF107" i="4"/>
  <c r="DN107" i="4"/>
  <c r="BK107" i="4"/>
  <c r="BM107" i="4"/>
  <c r="BO107" i="4"/>
  <c r="BQ107" i="4"/>
  <c r="BS107" i="4"/>
  <c r="BU107" i="4"/>
  <c r="BW107" i="4"/>
  <c r="BY107" i="4"/>
  <c r="CA107" i="4"/>
  <c r="CC107" i="4"/>
  <c r="CE107" i="4"/>
  <c r="CG107" i="4"/>
  <c r="CI107" i="4"/>
  <c r="CK107" i="4"/>
  <c r="CM107" i="4"/>
  <c r="CO107" i="4"/>
  <c r="CQ107" i="4"/>
  <c r="CS107" i="4"/>
  <c r="CU107" i="4"/>
  <c r="CW107" i="4"/>
  <c r="CY107" i="4"/>
  <c r="DE107" i="4"/>
  <c r="DI107" i="4"/>
  <c r="BJ109" i="4"/>
  <c r="BL99" i="4"/>
  <c r="BN99" i="4"/>
  <c r="BP99" i="4"/>
  <c r="BR99" i="4"/>
  <c r="BT99" i="4"/>
  <c r="BV99" i="4"/>
  <c r="BX99" i="4"/>
  <c r="BZ99" i="4"/>
  <c r="CB99" i="4"/>
  <c r="CD99" i="4"/>
  <c r="CF99" i="4"/>
  <c r="CH99" i="4"/>
  <c r="CJ99" i="4"/>
  <c r="CL99" i="4"/>
  <c r="CN99" i="4"/>
  <c r="CP99" i="4"/>
  <c r="CR99" i="4"/>
  <c r="CT99" i="4"/>
  <c r="CV99" i="4"/>
  <c r="CX99" i="4"/>
  <c r="DA99" i="4"/>
  <c r="DF99" i="4"/>
  <c r="DN99" i="4"/>
  <c r="BK99" i="4"/>
  <c r="BM99" i="4"/>
  <c r="BO99" i="4"/>
  <c r="BQ99" i="4"/>
  <c r="BS99" i="4"/>
  <c r="BU99" i="4"/>
  <c r="BW99" i="4"/>
  <c r="BY99" i="4"/>
  <c r="CA99" i="4"/>
  <c r="CC99" i="4"/>
  <c r="CE99" i="4"/>
  <c r="CG99" i="4"/>
  <c r="CI99" i="4"/>
  <c r="CK99" i="4"/>
  <c r="CM99" i="4"/>
  <c r="CO99" i="4"/>
  <c r="CQ99" i="4"/>
  <c r="CS99" i="4"/>
  <c r="CU99" i="4"/>
  <c r="CW99" i="4"/>
  <c r="CY99" i="4"/>
  <c r="DE99" i="4"/>
  <c r="DI99" i="4"/>
  <c r="BJ101" i="4"/>
  <c r="BL91" i="4"/>
  <c r="BN91" i="4"/>
  <c r="BP91" i="4"/>
  <c r="BR91" i="4"/>
  <c r="BT91" i="4"/>
  <c r="BV91" i="4"/>
  <c r="BX91" i="4"/>
  <c r="BZ91" i="4"/>
  <c r="CB91" i="4"/>
  <c r="CD91" i="4"/>
  <c r="CF91" i="4"/>
  <c r="CH91" i="4"/>
  <c r="CJ91" i="4"/>
  <c r="CL91" i="4"/>
  <c r="CN91" i="4"/>
  <c r="CP91" i="4"/>
  <c r="CR91" i="4"/>
  <c r="CT91" i="4"/>
  <c r="CV91" i="4"/>
  <c r="CX91" i="4"/>
  <c r="DA91" i="4"/>
  <c r="DF91" i="4"/>
  <c r="DN91" i="4"/>
  <c r="BK91" i="4"/>
  <c r="BM91" i="4"/>
  <c r="BO91" i="4"/>
  <c r="BQ91" i="4"/>
  <c r="BS91" i="4"/>
  <c r="BU91" i="4"/>
  <c r="BW91" i="4"/>
  <c r="BY91" i="4"/>
  <c r="CA91" i="4"/>
  <c r="CC91" i="4"/>
  <c r="CE91" i="4"/>
  <c r="CG91" i="4"/>
  <c r="CI91" i="4"/>
  <c r="CK91" i="4"/>
  <c r="CM91" i="4"/>
  <c r="CO91" i="4"/>
  <c r="CQ91" i="4"/>
  <c r="CS91" i="4"/>
  <c r="CU91" i="4"/>
  <c r="CW91" i="4"/>
  <c r="CY91" i="4"/>
  <c r="DE91" i="4"/>
  <c r="DI91" i="4"/>
  <c r="BJ93" i="4"/>
  <c r="BL83" i="4"/>
  <c r="BN83" i="4"/>
  <c r="BP83" i="4"/>
  <c r="BR83" i="4"/>
  <c r="BT83" i="4"/>
  <c r="BV83" i="4"/>
  <c r="BX83" i="4"/>
  <c r="BZ83" i="4"/>
  <c r="CB83" i="4"/>
  <c r="CD83" i="4"/>
  <c r="CF83" i="4"/>
  <c r="CH83" i="4"/>
  <c r="CJ83" i="4"/>
  <c r="CL83" i="4"/>
  <c r="CN83" i="4"/>
  <c r="CP83" i="4"/>
  <c r="CR83" i="4"/>
  <c r="CT83" i="4"/>
  <c r="CV83" i="4"/>
  <c r="CX83" i="4"/>
  <c r="DA83" i="4"/>
  <c r="DF83" i="4"/>
  <c r="DN83" i="4"/>
  <c r="BK83" i="4"/>
  <c r="BM83" i="4"/>
  <c r="BO83" i="4"/>
  <c r="BQ83" i="4"/>
  <c r="BS83" i="4"/>
  <c r="BU83" i="4"/>
  <c r="BW83" i="4"/>
  <c r="BY83" i="4"/>
  <c r="CA83" i="4"/>
  <c r="CC83" i="4"/>
  <c r="CE83" i="4"/>
  <c r="CG83" i="4"/>
  <c r="CI83" i="4"/>
  <c r="CK83" i="4"/>
  <c r="CM83" i="4"/>
  <c r="CO83" i="4"/>
  <c r="CQ83" i="4"/>
  <c r="CS83" i="4"/>
  <c r="CU83" i="4"/>
  <c r="CW83" i="4"/>
  <c r="CY83" i="4"/>
  <c r="DE83" i="4"/>
  <c r="DI83" i="4"/>
  <c r="BJ85" i="4"/>
  <c r="BL75" i="4"/>
  <c r="BN75" i="4"/>
  <c r="BP75" i="4"/>
  <c r="BR75" i="4"/>
  <c r="BT75" i="4"/>
  <c r="BV75" i="4"/>
  <c r="BX75" i="4"/>
  <c r="BZ75" i="4"/>
  <c r="CB75" i="4"/>
  <c r="CD75" i="4"/>
  <c r="CF75" i="4"/>
  <c r="CH75" i="4"/>
  <c r="CJ75" i="4"/>
  <c r="CL75" i="4"/>
  <c r="CN75" i="4"/>
  <c r="CP75" i="4"/>
  <c r="CR75" i="4"/>
  <c r="CT75" i="4"/>
  <c r="CV75" i="4"/>
  <c r="CX75" i="4"/>
  <c r="DA75" i="4"/>
  <c r="DF75" i="4"/>
  <c r="DN75" i="4"/>
  <c r="BK75" i="4"/>
  <c r="BM75" i="4"/>
  <c r="BO75" i="4"/>
  <c r="BQ75" i="4"/>
  <c r="BS75" i="4"/>
  <c r="BU75" i="4"/>
  <c r="BW75" i="4"/>
  <c r="BY75" i="4"/>
  <c r="CA75" i="4"/>
  <c r="CC75" i="4"/>
  <c r="CE75" i="4"/>
  <c r="CG75" i="4"/>
  <c r="CI75" i="4"/>
  <c r="CK75" i="4"/>
  <c r="CM75" i="4"/>
  <c r="CO75" i="4"/>
  <c r="CQ75" i="4"/>
  <c r="CS75" i="4"/>
  <c r="CU75" i="4"/>
  <c r="CW75" i="4"/>
  <c r="CY75" i="4"/>
  <c r="DE75" i="4"/>
  <c r="DI75" i="4"/>
  <c r="BJ77" i="4"/>
  <c r="BL67" i="4"/>
  <c r="BN67" i="4"/>
  <c r="BP67" i="4"/>
  <c r="BR67" i="4"/>
  <c r="BT67" i="4"/>
  <c r="BV67" i="4"/>
  <c r="BX67" i="4"/>
  <c r="BZ67" i="4"/>
  <c r="CB67" i="4"/>
  <c r="CD67" i="4"/>
  <c r="CF67" i="4"/>
  <c r="CH67" i="4"/>
  <c r="CJ67" i="4"/>
  <c r="CL67" i="4"/>
  <c r="CN67" i="4"/>
  <c r="CP67" i="4"/>
  <c r="CR67" i="4"/>
  <c r="CT67" i="4"/>
  <c r="CV67" i="4"/>
  <c r="CX67" i="4"/>
  <c r="DA67" i="4"/>
  <c r="DF67" i="4"/>
  <c r="DN67" i="4"/>
  <c r="BK67" i="4"/>
  <c r="BM67" i="4"/>
  <c r="BO67" i="4"/>
  <c r="BQ67" i="4"/>
  <c r="BS67" i="4"/>
  <c r="BU67" i="4"/>
  <c r="BW67" i="4"/>
  <c r="BY67" i="4"/>
  <c r="CA67" i="4"/>
  <c r="CC67" i="4"/>
  <c r="CE67" i="4"/>
  <c r="CG67" i="4"/>
  <c r="CI67" i="4"/>
  <c r="CK67" i="4"/>
  <c r="CM67" i="4"/>
  <c r="CO67" i="4"/>
  <c r="CQ67" i="4"/>
  <c r="CS67" i="4"/>
  <c r="CU67" i="4"/>
  <c r="CW67" i="4"/>
  <c r="CY67" i="4"/>
  <c r="DE67" i="4"/>
  <c r="DI67" i="4"/>
  <c r="BJ69" i="4"/>
  <c r="BK59" i="4"/>
  <c r="BM59" i="4"/>
  <c r="BO59" i="4"/>
  <c r="BQ59" i="4"/>
  <c r="BS59" i="4"/>
  <c r="BU59" i="4"/>
  <c r="BW59" i="4"/>
  <c r="BY59" i="4"/>
  <c r="CA59" i="4"/>
  <c r="CC59" i="4"/>
  <c r="CE59" i="4"/>
  <c r="CG59" i="4"/>
  <c r="CI59" i="4"/>
  <c r="CK59" i="4"/>
  <c r="CM59" i="4"/>
  <c r="CO59" i="4"/>
  <c r="CQ59" i="4"/>
  <c r="CS59" i="4"/>
  <c r="CU59" i="4"/>
  <c r="CW59" i="4"/>
  <c r="CY59" i="4"/>
  <c r="DE59" i="4"/>
  <c r="DI59" i="4"/>
  <c r="BL59" i="4"/>
  <c r="BN59" i="4"/>
  <c r="BP59" i="4"/>
  <c r="BR59" i="4"/>
  <c r="BT59" i="4"/>
  <c r="BV59" i="4"/>
  <c r="BX59" i="4"/>
  <c r="BZ59" i="4"/>
  <c r="CB59" i="4"/>
  <c r="CD59" i="4"/>
  <c r="CF59" i="4"/>
  <c r="CH59" i="4"/>
  <c r="CJ59" i="4"/>
  <c r="CL59" i="4"/>
  <c r="CN59" i="4"/>
  <c r="CP59" i="4"/>
  <c r="CR59" i="4"/>
  <c r="CT59" i="4"/>
  <c r="CV59" i="4"/>
  <c r="CX59" i="4"/>
  <c r="DA59" i="4"/>
  <c r="DF59" i="4"/>
  <c r="DN59" i="4"/>
  <c r="BJ61" i="4"/>
  <c r="BK51" i="4"/>
  <c r="BM51" i="4"/>
  <c r="BO51" i="4"/>
  <c r="BQ51" i="4"/>
  <c r="BS51" i="4"/>
  <c r="BU51" i="4"/>
  <c r="BW51" i="4"/>
  <c r="BY51" i="4"/>
  <c r="CA51" i="4"/>
  <c r="CC51" i="4"/>
  <c r="CE51" i="4"/>
  <c r="CG51" i="4"/>
  <c r="CI51" i="4"/>
  <c r="CK51" i="4"/>
  <c r="CM51" i="4"/>
  <c r="CO51" i="4"/>
  <c r="CQ51" i="4"/>
  <c r="CS51" i="4"/>
  <c r="CU51" i="4"/>
  <c r="CW51" i="4"/>
  <c r="CY51" i="4"/>
  <c r="DE51" i="4"/>
  <c r="DI51" i="4"/>
  <c r="BL51" i="4"/>
  <c r="BN51" i="4"/>
  <c r="BP51" i="4"/>
  <c r="BR51" i="4"/>
  <c r="BT51" i="4"/>
  <c r="BV51" i="4"/>
  <c r="BX51" i="4"/>
  <c r="BZ51" i="4"/>
  <c r="CB51" i="4"/>
  <c r="CD51" i="4"/>
  <c r="CF51" i="4"/>
  <c r="CH51" i="4"/>
  <c r="CJ51" i="4"/>
  <c r="CL51" i="4"/>
  <c r="CN51" i="4"/>
  <c r="CP51" i="4"/>
  <c r="CR51" i="4"/>
  <c r="CT51" i="4"/>
  <c r="CV51" i="4"/>
  <c r="CX51" i="4"/>
  <c r="DA51" i="4"/>
  <c r="DF51" i="4"/>
  <c r="DN51" i="4"/>
  <c r="BJ53" i="4"/>
  <c r="BK43" i="4"/>
  <c r="BM43" i="4"/>
  <c r="BO43" i="4"/>
  <c r="BQ43" i="4"/>
  <c r="BS43" i="4"/>
  <c r="BU43" i="4"/>
  <c r="BW43" i="4"/>
  <c r="BY43" i="4"/>
  <c r="CA43" i="4"/>
  <c r="CC43" i="4"/>
  <c r="CE43" i="4"/>
  <c r="CG43" i="4"/>
  <c r="CI43" i="4"/>
  <c r="CK43" i="4"/>
  <c r="CM43" i="4"/>
  <c r="CO43" i="4"/>
  <c r="CQ43" i="4"/>
  <c r="CS43" i="4"/>
  <c r="CU43" i="4"/>
  <c r="CW43" i="4"/>
  <c r="CY43" i="4"/>
  <c r="DE43" i="4"/>
  <c r="DI43" i="4"/>
  <c r="BL43" i="4"/>
  <c r="BN43" i="4"/>
  <c r="BP43" i="4"/>
  <c r="BR43" i="4"/>
  <c r="BT43" i="4"/>
  <c r="BV43" i="4"/>
  <c r="BX43" i="4"/>
  <c r="BZ43" i="4"/>
  <c r="CB43" i="4"/>
  <c r="CD43" i="4"/>
  <c r="CF43" i="4"/>
  <c r="CH43" i="4"/>
  <c r="CJ43" i="4"/>
  <c r="CL43" i="4"/>
  <c r="CN43" i="4"/>
  <c r="CP43" i="4"/>
  <c r="CR43" i="4"/>
  <c r="CT43" i="4"/>
  <c r="CV43" i="4"/>
  <c r="CX43" i="4"/>
  <c r="DA43" i="4"/>
  <c r="DF43" i="4"/>
  <c r="DN43" i="4"/>
  <c r="BJ45" i="4"/>
  <c r="BK35" i="4"/>
  <c r="BM35" i="4"/>
  <c r="BO35" i="4"/>
  <c r="BQ35" i="4"/>
  <c r="BS35" i="4"/>
  <c r="BU35" i="4"/>
  <c r="BW35" i="4"/>
  <c r="BY35" i="4"/>
  <c r="CA35" i="4"/>
  <c r="CC35" i="4"/>
  <c r="CE35" i="4"/>
  <c r="CG35" i="4"/>
  <c r="CI35" i="4"/>
  <c r="CK35" i="4"/>
  <c r="CM35" i="4"/>
  <c r="CO35" i="4"/>
  <c r="CQ35" i="4"/>
  <c r="CS35" i="4"/>
  <c r="BL35" i="4"/>
  <c r="BN35" i="4"/>
  <c r="BP35" i="4"/>
  <c r="BR35" i="4"/>
  <c r="BT35" i="4"/>
  <c r="BV35" i="4"/>
  <c r="BX35" i="4"/>
  <c r="BZ35" i="4"/>
  <c r="CB35" i="4"/>
  <c r="CD35" i="4"/>
  <c r="CF35" i="4"/>
  <c r="CH35" i="4"/>
  <c r="CJ35" i="4"/>
  <c r="CL35" i="4"/>
  <c r="CN35" i="4"/>
  <c r="CP35" i="4"/>
  <c r="CR35" i="4"/>
  <c r="CT35" i="4"/>
  <c r="CV35" i="4"/>
  <c r="CX35" i="4"/>
  <c r="DA35" i="4"/>
  <c r="DF35" i="4"/>
  <c r="DN35" i="4"/>
  <c r="CU35" i="4"/>
  <c r="CY35" i="4"/>
  <c r="DI35" i="4"/>
  <c r="CW35" i="4"/>
  <c r="DE35" i="4"/>
  <c r="BJ37" i="4"/>
  <c r="BJ21" i="4"/>
  <c r="BA242" i="11"/>
  <c r="BA241" i="11"/>
  <c r="BA240" i="11"/>
  <c r="BA239" i="11"/>
  <c r="BA238" i="11"/>
  <c r="BA237" i="11"/>
  <c r="BA236" i="11"/>
  <c r="BA235" i="11"/>
  <c r="BA234" i="11"/>
  <c r="BA233" i="11"/>
  <c r="BA232" i="11"/>
  <c r="BA231" i="11"/>
  <c r="BA230" i="11"/>
  <c r="BA229" i="11"/>
  <c r="BA228" i="11"/>
  <c r="BA227" i="11"/>
  <c r="BA226" i="11"/>
  <c r="BA225" i="11"/>
  <c r="BA224" i="11"/>
  <c r="BA223" i="11"/>
  <c r="BA222" i="11"/>
  <c r="BA221" i="11"/>
  <c r="BA220" i="11"/>
  <c r="BA219" i="11"/>
  <c r="BA218" i="11"/>
  <c r="BA217" i="11"/>
  <c r="BA216" i="11"/>
  <c r="BA215" i="11"/>
  <c r="BA214" i="11"/>
  <c r="BA213" i="11"/>
  <c r="BA212" i="11"/>
  <c r="BA211" i="11"/>
  <c r="BA210" i="11"/>
  <c r="BA209" i="11"/>
  <c r="BA208" i="11"/>
  <c r="BA207" i="11"/>
  <c r="BA206" i="11"/>
  <c r="BA205" i="11"/>
  <c r="BA204" i="11"/>
  <c r="BA203" i="11"/>
  <c r="BA202" i="11"/>
  <c r="BA201" i="11"/>
  <c r="BA200" i="11"/>
  <c r="BA199" i="11"/>
  <c r="BA198" i="11"/>
  <c r="BA197" i="11"/>
  <c r="BA196" i="11"/>
  <c r="BA195" i="11"/>
  <c r="BA194" i="11"/>
  <c r="BA193" i="11"/>
  <c r="BA192" i="11"/>
  <c r="BA191" i="11"/>
  <c r="BA190" i="11"/>
  <c r="BA189" i="11"/>
  <c r="BA188" i="11"/>
  <c r="BA187" i="11"/>
  <c r="BA186" i="11"/>
  <c r="BA185" i="11"/>
  <c r="BA184" i="11"/>
  <c r="BA183" i="11"/>
  <c r="BA182" i="11"/>
  <c r="BA181" i="11"/>
  <c r="BA180" i="11"/>
  <c r="BA179" i="11"/>
  <c r="BA178" i="11"/>
  <c r="BA177" i="11"/>
  <c r="BA176" i="11"/>
  <c r="BA175" i="11"/>
  <c r="BA174" i="11"/>
  <c r="BA173" i="11"/>
  <c r="BA172" i="11"/>
  <c r="BA171" i="11"/>
  <c r="BA170" i="11"/>
  <c r="BA169" i="11"/>
  <c r="BA168" i="11"/>
  <c r="BA167" i="11"/>
  <c r="BA166" i="11"/>
  <c r="BA165" i="11"/>
  <c r="BA164" i="11"/>
  <c r="BA163" i="11"/>
  <c r="BA162" i="11"/>
  <c r="BA161" i="11"/>
  <c r="BA160" i="11"/>
  <c r="BA159" i="11"/>
  <c r="BA158" i="11"/>
  <c r="BA157" i="11"/>
  <c r="BA156" i="11"/>
  <c r="BA155" i="11"/>
  <c r="BA154" i="11"/>
  <c r="BA153" i="11"/>
  <c r="BA152" i="11"/>
  <c r="BA151" i="11"/>
  <c r="BA150" i="11"/>
  <c r="BA149" i="11"/>
  <c r="BA148" i="11"/>
  <c r="BA147" i="11"/>
  <c r="BA146" i="11"/>
  <c r="BA145" i="11"/>
  <c r="BA144" i="11"/>
  <c r="BA143" i="11"/>
  <c r="BA142" i="11"/>
  <c r="BA141" i="11"/>
  <c r="BA140" i="11"/>
  <c r="BA139" i="11"/>
  <c r="BA138" i="11"/>
  <c r="BA137" i="11"/>
  <c r="BA136" i="11"/>
  <c r="BA135" i="11"/>
  <c r="BA134" i="11"/>
  <c r="BA133" i="11"/>
  <c r="BA132" i="11"/>
  <c r="BA131" i="11"/>
  <c r="BA130" i="11"/>
  <c r="BA129" i="11"/>
  <c r="BA128" i="11"/>
  <c r="BA127" i="11"/>
  <c r="BA126" i="11"/>
  <c r="BA125" i="11"/>
  <c r="BA124" i="11"/>
  <c r="BA123" i="11"/>
  <c r="BA122" i="11"/>
  <c r="BA121" i="11"/>
  <c r="BA120" i="11"/>
  <c r="BA119" i="11"/>
  <c r="BA118" i="11"/>
  <c r="BA117" i="11"/>
  <c r="BA116" i="11"/>
  <c r="BA115" i="11"/>
  <c r="BA114" i="11"/>
  <c r="BA113" i="11"/>
  <c r="BA112" i="11"/>
  <c r="BA111" i="11"/>
  <c r="BA110" i="11"/>
  <c r="BA109" i="11"/>
  <c r="BA108" i="11"/>
  <c r="BA107" i="11"/>
  <c r="BA106" i="11"/>
  <c r="BA105" i="11"/>
  <c r="BA104" i="11"/>
  <c r="BA103" i="11"/>
  <c r="BA102" i="11"/>
  <c r="BA101" i="11"/>
  <c r="BA100" i="11"/>
  <c r="BA99" i="11"/>
  <c r="BA98" i="11"/>
  <c r="BA97" i="11"/>
  <c r="BA96" i="11"/>
  <c r="BA95" i="11"/>
  <c r="BA94" i="11"/>
  <c r="BA93" i="11"/>
  <c r="BA92" i="11"/>
  <c r="BA91" i="11"/>
  <c r="BA90" i="11"/>
  <c r="BA89" i="11"/>
  <c r="BA88" i="11"/>
  <c r="BA87" i="11"/>
  <c r="BA86" i="11"/>
  <c r="BA85" i="11"/>
  <c r="BA84" i="11"/>
  <c r="BA83" i="11"/>
  <c r="BA82" i="11"/>
  <c r="BA81" i="11"/>
  <c r="BA80" i="11"/>
  <c r="BA79" i="11"/>
  <c r="BA78" i="11"/>
  <c r="BA77" i="11"/>
  <c r="BA76" i="11"/>
  <c r="BA75" i="11"/>
  <c r="BA74" i="11"/>
  <c r="BA73" i="11"/>
  <c r="BA72" i="11"/>
  <c r="BA71" i="11"/>
  <c r="BA70" i="11"/>
  <c r="BA69" i="11"/>
  <c r="BA68" i="11"/>
  <c r="BA67" i="11"/>
  <c r="BA66" i="11"/>
  <c r="BA65" i="11"/>
  <c r="BA64" i="11"/>
  <c r="BA63" i="11"/>
  <c r="BA62" i="11"/>
  <c r="BA61" i="11"/>
  <c r="BA60" i="11"/>
  <c r="BA59" i="11"/>
  <c r="BA58" i="11"/>
  <c r="BA57" i="11"/>
  <c r="BA56" i="11"/>
  <c r="BA55" i="11"/>
  <c r="BA54" i="11"/>
  <c r="BA53" i="11"/>
  <c r="BA52" i="11"/>
  <c r="BA51" i="11"/>
  <c r="BA50" i="11"/>
  <c r="BA49" i="11"/>
  <c r="BA48" i="11"/>
  <c r="BA47" i="11"/>
  <c r="BA46" i="11"/>
  <c r="BA45" i="11"/>
  <c r="BA44" i="11"/>
  <c r="BA43" i="11"/>
  <c r="BA42" i="11"/>
  <c r="BA41" i="11"/>
  <c r="BA40" i="11"/>
  <c r="BA39" i="11"/>
  <c r="BA38" i="11"/>
  <c r="BA37" i="11"/>
  <c r="BA36" i="11"/>
  <c r="BA35" i="11"/>
  <c r="BA34" i="11"/>
  <c r="BA33" i="11"/>
  <c r="BA32" i="11"/>
  <c r="BA31" i="11"/>
  <c r="BA30" i="11"/>
  <c r="BA29" i="11"/>
  <c r="BA28" i="11"/>
  <c r="BA27" i="11"/>
  <c r="BA26" i="11"/>
  <c r="BA25" i="11"/>
  <c r="BA24" i="11"/>
  <c r="BA23" i="11"/>
  <c r="BA22" i="11"/>
  <c r="BA21" i="11"/>
  <c r="BA20" i="11"/>
  <c r="BA19" i="11"/>
  <c r="BA18" i="11"/>
  <c r="BA17" i="11"/>
  <c r="BA16" i="11"/>
  <c r="BA15" i="11"/>
  <c r="BA14" i="11"/>
  <c r="BA13" i="11"/>
  <c r="BA12" i="11"/>
  <c r="BA11" i="11"/>
  <c r="BA10" i="11"/>
  <c r="BA9" i="11"/>
  <c r="BA8" i="11"/>
  <c r="BA7" i="11"/>
  <c r="BA6" i="11"/>
  <c r="BA5" i="11"/>
  <c r="BA4" i="11"/>
  <c r="BA3" i="11"/>
  <c r="AX242" i="11"/>
  <c r="AX241" i="11"/>
  <c r="AX240" i="11"/>
  <c r="AX239" i="11"/>
  <c r="AX238" i="11"/>
  <c r="AX237" i="11"/>
  <c r="AX236" i="11"/>
  <c r="AX235" i="11"/>
  <c r="AX234" i="11"/>
  <c r="AX233" i="11"/>
  <c r="AX232" i="11"/>
  <c r="AX231" i="11"/>
  <c r="AX230" i="11"/>
  <c r="AX229" i="11"/>
  <c r="AX228" i="11"/>
  <c r="AX227" i="11"/>
  <c r="AX226" i="11"/>
  <c r="AX225" i="11"/>
  <c r="AX224" i="11"/>
  <c r="AX223" i="11"/>
  <c r="AX222" i="11"/>
  <c r="AX221" i="11"/>
  <c r="AX220" i="11"/>
  <c r="AX219" i="11"/>
  <c r="AX218" i="11"/>
  <c r="AX217" i="11"/>
  <c r="AX216" i="11"/>
  <c r="AX215" i="11"/>
  <c r="AX214" i="11"/>
  <c r="AX213" i="11"/>
  <c r="AX212" i="11"/>
  <c r="AX211" i="11"/>
  <c r="AX210" i="11"/>
  <c r="AX209" i="11"/>
  <c r="AX208" i="11"/>
  <c r="AX207" i="11"/>
  <c r="AX206" i="11"/>
  <c r="AX205" i="11"/>
  <c r="AX204" i="11"/>
  <c r="AX203" i="11"/>
  <c r="AX202" i="11"/>
  <c r="AX201" i="11"/>
  <c r="AX200" i="11"/>
  <c r="AX199" i="11"/>
  <c r="AX198" i="11"/>
  <c r="AX197" i="11"/>
  <c r="AX196" i="11"/>
  <c r="AX195" i="11"/>
  <c r="AX194" i="11"/>
  <c r="AX193" i="11"/>
  <c r="AX192" i="11"/>
  <c r="AX191" i="11"/>
  <c r="AX190" i="11"/>
  <c r="AX189" i="11"/>
  <c r="AX188" i="11"/>
  <c r="AX187" i="11"/>
  <c r="AX186" i="11"/>
  <c r="AX185" i="11"/>
  <c r="AX184" i="11"/>
  <c r="AX183" i="11"/>
  <c r="AX182" i="11"/>
  <c r="AX181" i="11"/>
  <c r="AX180" i="11"/>
  <c r="AX179" i="11"/>
  <c r="AX178" i="11"/>
  <c r="AX177" i="11"/>
  <c r="AX176" i="11"/>
  <c r="AX175" i="11"/>
  <c r="AX174" i="11"/>
  <c r="AX173" i="11"/>
  <c r="AX172" i="11"/>
  <c r="AX171" i="11"/>
  <c r="AX170" i="11"/>
  <c r="AX169" i="11"/>
  <c r="AX168" i="11"/>
  <c r="AX167" i="11"/>
  <c r="AX166" i="11"/>
  <c r="AX165" i="11"/>
  <c r="AX164" i="11"/>
  <c r="AX163" i="11"/>
  <c r="AX162" i="11"/>
  <c r="AX161" i="11"/>
  <c r="AX160" i="11"/>
  <c r="AX159" i="11"/>
  <c r="AX158" i="11"/>
  <c r="AX157" i="11"/>
  <c r="AX156" i="11"/>
  <c r="AX155" i="11"/>
  <c r="AX154" i="11"/>
  <c r="AX153" i="11"/>
  <c r="AX152" i="11"/>
  <c r="AX151" i="11"/>
  <c r="AX150" i="11"/>
  <c r="AX149" i="11"/>
  <c r="AX148" i="11"/>
  <c r="AX147" i="11"/>
  <c r="AX146" i="11"/>
  <c r="AX145" i="11"/>
  <c r="AX144" i="11"/>
  <c r="AX143" i="11"/>
  <c r="AX142" i="11"/>
  <c r="AX141" i="11"/>
  <c r="AX140" i="11"/>
  <c r="AX139" i="11"/>
  <c r="AX138" i="11"/>
  <c r="AX137" i="11"/>
  <c r="AX136" i="11"/>
  <c r="AX135" i="11"/>
  <c r="AX134" i="11"/>
  <c r="AX133" i="11"/>
  <c r="AX132" i="11"/>
  <c r="AX131" i="11"/>
  <c r="AX130" i="11"/>
  <c r="AX129" i="11"/>
  <c r="AX128" i="11"/>
  <c r="AX127" i="11"/>
  <c r="AX126" i="11"/>
  <c r="AX125" i="11"/>
  <c r="AX124" i="11"/>
  <c r="AX123" i="11"/>
  <c r="AX122" i="11"/>
  <c r="AX121" i="11"/>
  <c r="AX120" i="11"/>
  <c r="AX119" i="11"/>
  <c r="AX118" i="11"/>
  <c r="AX117" i="11"/>
  <c r="AX116" i="11"/>
  <c r="AX115" i="11"/>
  <c r="AX114" i="11"/>
  <c r="AX113" i="11"/>
  <c r="AX112" i="11"/>
  <c r="AX111" i="11"/>
  <c r="AX110" i="11"/>
  <c r="AX109" i="11"/>
  <c r="AX108" i="11"/>
  <c r="AX107" i="11"/>
  <c r="AX106" i="11"/>
  <c r="AX105" i="11"/>
  <c r="AX104" i="11"/>
  <c r="AX103" i="11"/>
  <c r="AX102" i="11"/>
  <c r="AX101" i="11"/>
  <c r="AX100" i="11"/>
  <c r="AX99" i="11"/>
  <c r="AX98" i="11"/>
  <c r="AX97" i="11"/>
  <c r="AX96" i="11"/>
  <c r="AX95" i="11"/>
  <c r="AX94" i="11"/>
  <c r="AX93" i="11"/>
  <c r="AX92" i="11"/>
  <c r="AX91" i="11"/>
  <c r="AX90" i="11"/>
  <c r="AX89" i="11"/>
  <c r="AX88" i="11"/>
  <c r="AX87" i="11"/>
  <c r="AX86" i="11"/>
  <c r="AX85" i="11"/>
  <c r="AX84" i="11"/>
  <c r="AX83" i="11"/>
  <c r="AX82" i="11"/>
  <c r="AX81" i="11"/>
  <c r="AX80" i="11"/>
  <c r="AX79" i="11"/>
  <c r="AX78" i="11"/>
  <c r="AX77" i="11"/>
  <c r="AX76" i="11"/>
  <c r="AX75" i="11"/>
  <c r="AX74" i="11"/>
  <c r="AX73" i="11"/>
  <c r="AX72" i="11"/>
  <c r="AX71" i="11"/>
  <c r="AX70" i="11"/>
  <c r="AX69" i="11"/>
  <c r="AX68" i="11"/>
  <c r="AX67" i="11"/>
  <c r="AX66" i="11"/>
  <c r="AX65" i="11"/>
  <c r="AX64" i="11"/>
  <c r="AX63" i="11"/>
  <c r="AX62" i="11"/>
  <c r="AX61" i="11"/>
  <c r="AX60" i="11"/>
  <c r="AX59" i="11"/>
  <c r="AX58" i="11"/>
  <c r="AX57" i="11"/>
  <c r="AX56" i="11"/>
  <c r="AX55" i="11"/>
  <c r="AX54" i="11"/>
  <c r="AX53" i="11"/>
  <c r="AX52" i="11"/>
  <c r="AX51" i="11"/>
  <c r="AX50" i="11"/>
  <c r="AX49" i="11"/>
  <c r="AX48" i="11"/>
  <c r="AX47" i="11"/>
  <c r="AX46" i="11"/>
  <c r="AX45" i="11"/>
  <c r="AX44" i="11"/>
  <c r="AX43" i="11"/>
  <c r="AX42" i="11"/>
  <c r="AX41" i="11"/>
  <c r="AX40" i="11"/>
  <c r="AX39" i="11"/>
  <c r="AX38" i="11"/>
  <c r="AX37" i="11"/>
  <c r="AX36" i="11"/>
  <c r="AX35" i="11"/>
  <c r="AX34" i="11"/>
  <c r="AX33" i="11"/>
  <c r="AX32" i="11"/>
  <c r="AX31" i="11"/>
  <c r="AX30" i="11"/>
  <c r="AX29" i="11"/>
  <c r="AX28" i="11"/>
  <c r="AX27" i="11"/>
  <c r="AX26" i="11"/>
  <c r="AX25" i="11"/>
  <c r="AX24" i="11"/>
  <c r="AX23" i="11"/>
  <c r="AX22" i="11"/>
  <c r="AX21" i="11"/>
  <c r="AX20" i="11"/>
  <c r="AX19" i="11"/>
  <c r="AX18" i="11"/>
  <c r="AX17" i="11"/>
  <c r="AX16" i="11"/>
  <c r="AX15" i="11"/>
  <c r="AX14" i="11"/>
  <c r="AX13" i="11"/>
  <c r="AX12" i="11"/>
  <c r="AX11" i="11"/>
  <c r="AX10" i="11"/>
  <c r="AX9" i="11"/>
  <c r="AX8" i="11"/>
  <c r="AX7" i="11"/>
  <c r="AX6" i="11"/>
  <c r="AX5" i="11"/>
  <c r="AX4" i="11"/>
  <c r="AX3" i="11"/>
  <c r="AW242" i="11"/>
  <c r="AW241" i="11"/>
  <c r="AW240" i="11"/>
  <c r="AW239" i="11"/>
  <c r="AW238" i="11"/>
  <c r="AW237" i="11"/>
  <c r="AW236" i="11"/>
  <c r="AW235" i="11"/>
  <c r="AW234" i="11"/>
  <c r="AW233" i="11"/>
  <c r="AW232" i="11"/>
  <c r="AW231" i="11"/>
  <c r="AW230" i="11"/>
  <c r="AW229" i="11"/>
  <c r="AW228" i="11"/>
  <c r="AW227" i="11"/>
  <c r="AW226" i="11"/>
  <c r="AW225" i="11"/>
  <c r="AW224" i="11"/>
  <c r="AW223" i="11"/>
  <c r="AW222" i="11"/>
  <c r="AW221" i="11"/>
  <c r="AW220" i="11"/>
  <c r="AW219" i="11"/>
  <c r="AW218" i="11"/>
  <c r="AW217" i="11"/>
  <c r="AW216" i="11"/>
  <c r="AW215" i="11"/>
  <c r="AW214" i="11"/>
  <c r="AW213" i="11"/>
  <c r="AW212" i="11"/>
  <c r="AW211" i="11"/>
  <c r="AW210" i="11"/>
  <c r="AW209" i="11"/>
  <c r="AW208" i="11"/>
  <c r="AW207" i="11"/>
  <c r="AW206" i="11"/>
  <c r="AW205" i="11"/>
  <c r="AW204" i="11"/>
  <c r="AW203" i="11"/>
  <c r="AW202" i="11"/>
  <c r="AW201" i="11"/>
  <c r="AW200" i="11"/>
  <c r="AW199" i="11"/>
  <c r="AW198" i="11"/>
  <c r="AW197" i="11"/>
  <c r="AW196" i="11"/>
  <c r="AW195" i="11"/>
  <c r="AW194" i="11"/>
  <c r="AW193" i="11"/>
  <c r="AW192" i="11"/>
  <c r="AW191" i="11"/>
  <c r="AW190" i="11"/>
  <c r="AW189" i="11"/>
  <c r="AW188" i="11"/>
  <c r="AW187" i="11"/>
  <c r="AW186" i="11"/>
  <c r="AW185" i="11"/>
  <c r="AW184" i="11"/>
  <c r="AW183" i="11"/>
  <c r="AW182" i="11"/>
  <c r="AW181" i="11"/>
  <c r="AW180" i="11"/>
  <c r="AW179" i="11"/>
  <c r="AW178" i="11"/>
  <c r="AW177" i="11"/>
  <c r="AW176" i="11"/>
  <c r="AW175" i="11"/>
  <c r="AW174" i="11"/>
  <c r="AW173" i="11"/>
  <c r="AW172" i="11"/>
  <c r="AW171" i="11"/>
  <c r="AW170" i="11"/>
  <c r="AW169" i="11"/>
  <c r="AW168" i="11"/>
  <c r="AW167" i="11"/>
  <c r="AW166" i="11"/>
  <c r="AW165" i="11"/>
  <c r="AW164" i="11"/>
  <c r="AW163" i="11"/>
  <c r="AT163" i="11" s="1"/>
  <c r="AW162" i="11"/>
  <c r="AW161" i="11"/>
  <c r="AW160" i="11"/>
  <c r="AW159" i="11"/>
  <c r="AW158" i="11"/>
  <c r="AW157" i="11"/>
  <c r="AW156" i="11"/>
  <c r="AW155" i="11"/>
  <c r="AT155" i="11" s="1"/>
  <c r="AW154" i="11"/>
  <c r="AW153" i="11"/>
  <c r="AW152" i="11"/>
  <c r="AW151" i="11"/>
  <c r="AW150" i="11"/>
  <c r="AW149" i="11"/>
  <c r="AW148" i="11"/>
  <c r="AW147" i="11"/>
  <c r="AW146" i="11"/>
  <c r="AW145" i="11"/>
  <c r="AW144" i="11"/>
  <c r="AW143" i="11"/>
  <c r="AW142" i="11"/>
  <c r="AW141" i="11"/>
  <c r="AW140" i="11"/>
  <c r="AW139" i="11"/>
  <c r="AW138" i="11"/>
  <c r="AW137" i="11"/>
  <c r="AW136" i="11"/>
  <c r="AW135" i="11"/>
  <c r="AW134" i="11"/>
  <c r="AW133" i="11"/>
  <c r="AW132" i="11"/>
  <c r="AW131" i="11"/>
  <c r="AT131" i="11" s="1"/>
  <c r="AW130" i="11"/>
  <c r="AW129" i="11"/>
  <c r="AW128" i="11"/>
  <c r="AW127" i="11"/>
  <c r="AW126" i="11"/>
  <c r="AW125" i="11"/>
  <c r="AW124" i="11"/>
  <c r="AW123" i="11"/>
  <c r="AT123" i="11" s="1"/>
  <c r="AW122" i="11"/>
  <c r="AW121" i="11"/>
  <c r="AW120" i="11"/>
  <c r="AW119" i="11"/>
  <c r="AW118" i="11"/>
  <c r="AW117" i="11"/>
  <c r="AW116" i="11"/>
  <c r="AW115" i="11"/>
  <c r="AT115" i="11" s="1"/>
  <c r="AW114" i="11"/>
  <c r="AW113" i="11"/>
  <c r="AW112" i="11"/>
  <c r="AW111" i="11"/>
  <c r="AW110" i="11"/>
  <c r="AW109" i="11"/>
  <c r="AW108" i="11"/>
  <c r="AW107" i="11"/>
  <c r="AW106" i="11"/>
  <c r="AW105" i="11"/>
  <c r="AW104" i="11"/>
  <c r="AW103" i="11"/>
  <c r="AW102" i="11"/>
  <c r="AW101" i="11"/>
  <c r="AW100" i="11"/>
  <c r="AW99" i="11"/>
  <c r="AW98" i="11"/>
  <c r="AW97" i="11"/>
  <c r="AW96" i="11"/>
  <c r="AW95" i="11"/>
  <c r="AW94" i="11"/>
  <c r="AW93" i="11"/>
  <c r="AW92" i="11"/>
  <c r="AW91" i="11"/>
  <c r="AW90" i="11"/>
  <c r="AW89" i="11"/>
  <c r="AW88" i="11"/>
  <c r="AW87" i="11"/>
  <c r="AW86" i="11"/>
  <c r="AW85" i="11"/>
  <c r="AW84" i="11"/>
  <c r="AW83" i="11"/>
  <c r="AW82" i="11"/>
  <c r="AT82" i="11" s="1"/>
  <c r="AW81" i="11"/>
  <c r="AW80" i="11"/>
  <c r="AW79" i="11"/>
  <c r="AW78" i="11"/>
  <c r="AW77" i="11"/>
  <c r="AW76" i="11"/>
  <c r="AW75" i="11"/>
  <c r="AW74" i="11"/>
  <c r="AW73" i="11"/>
  <c r="AW72" i="11"/>
  <c r="AW71" i="11"/>
  <c r="AW70" i="11"/>
  <c r="AW69" i="11"/>
  <c r="AW68" i="11"/>
  <c r="AW67" i="11"/>
  <c r="AW66" i="11"/>
  <c r="AW65" i="11"/>
  <c r="AW64" i="11"/>
  <c r="AW63" i="11"/>
  <c r="AW62" i="11"/>
  <c r="AW61" i="11"/>
  <c r="AW60" i="11"/>
  <c r="AW59" i="11"/>
  <c r="AW58" i="11"/>
  <c r="AW57" i="11"/>
  <c r="AW56" i="11"/>
  <c r="AW55" i="11"/>
  <c r="AW54" i="11"/>
  <c r="AW53" i="11"/>
  <c r="AW52" i="11"/>
  <c r="AW51" i="11"/>
  <c r="AW50" i="11"/>
  <c r="AT50" i="11" s="1"/>
  <c r="AW49" i="11"/>
  <c r="AW48" i="11"/>
  <c r="AW47" i="11"/>
  <c r="AW46" i="11"/>
  <c r="AW45" i="11"/>
  <c r="AW44" i="11"/>
  <c r="AW43" i="11"/>
  <c r="AW42" i="11"/>
  <c r="AW41" i="11"/>
  <c r="AW40" i="11"/>
  <c r="AW39" i="11"/>
  <c r="AW38" i="11"/>
  <c r="AW37" i="11"/>
  <c r="AW36" i="11"/>
  <c r="AW35" i="11"/>
  <c r="AW34" i="11"/>
  <c r="AW33" i="11"/>
  <c r="AW32" i="11"/>
  <c r="AW31" i="11"/>
  <c r="AW30" i="11"/>
  <c r="AW29" i="11"/>
  <c r="AW28" i="11"/>
  <c r="AW27" i="11"/>
  <c r="AW26" i="11"/>
  <c r="AW25" i="11"/>
  <c r="AW24" i="11"/>
  <c r="AW23" i="11"/>
  <c r="AW22" i="11"/>
  <c r="AW21" i="11"/>
  <c r="AW20" i="11"/>
  <c r="AW19" i="11"/>
  <c r="AW18" i="11"/>
  <c r="AW17" i="11"/>
  <c r="AW16" i="11"/>
  <c r="AW15" i="11"/>
  <c r="AW14" i="11"/>
  <c r="AW13" i="11"/>
  <c r="AW12" i="11"/>
  <c r="AT12" i="11" s="1"/>
  <c r="AW11" i="11"/>
  <c r="AW10" i="11"/>
  <c r="AW9" i="11"/>
  <c r="AW8" i="11"/>
  <c r="AW7" i="11"/>
  <c r="AW6" i="11"/>
  <c r="AW5" i="11"/>
  <c r="AW4" i="11"/>
  <c r="AT4" i="11" s="1"/>
  <c r="AW3" i="11"/>
  <c r="AS242" i="11"/>
  <c r="AS241" i="11"/>
  <c r="AS240" i="11"/>
  <c r="AS239" i="11"/>
  <c r="AS238" i="11"/>
  <c r="AS237" i="11"/>
  <c r="AS236" i="11"/>
  <c r="AS235" i="11"/>
  <c r="AS234" i="11"/>
  <c r="AS233" i="11"/>
  <c r="AS232" i="11"/>
  <c r="AS231" i="11"/>
  <c r="AS230" i="11"/>
  <c r="AS229" i="11"/>
  <c r="AS228" i="11"/>
  <c r="AS227" i="11"/>
  <c r="AS226" i="11"/>
  <c r="AS225" i="11"/>
  <c r="AS224" i="11"/>
  <c r="AS223" i="11"/>
  <c r="AS222" i="11"/>
  <c r="AS221" i="11"/>
  <c r="AS220" i="11"/>
  <c r="AS219" i="11"/>
  <c r="AS218" i="11"/>
  <c r="AS217" i="11"/>
  <c r="AS216" i="11"/>
  <c r="AS215" i="11"/>
  <c r="AS214" i="11"/>
  <c r="AS213" i="11"/>
  <c r="AS212" i="11"/>
  <c r="AS211" i="11"/>
  <c r="AS210" i="11"/>
  <c r="AS209" i="11"/>
  <c r="AS208" i="11"/>
  <c r="AS207" i="11"/>
  <c r="AS206" i="11"/>
  <c r="AS205" i="11"/>
  <c r="AS204" i="11"/>
  <c r="AS203" i="11"/>
  <c r="AS202" i="11"/>
  <c r="AS201" i="11"/>
  <c r="AS200" i="11"/>
  <c r="AS199" i="11"/>
  <c r="AS198" i="11"/>
  <c r="AS197" i="11"/>
  <c r="AS196" i="11"/>
  <c r="AS195" i="11"/>
  <c r="AS194" i="11"/>
  <c r="AS193" i="11"/>
  <c r="AS192" i="11"/>
  <c r="AS191" i="11"/>
  <c r="AS190" i="11"/>
  <c r="AS189" i="11"/>
  <c r="AS188" i="11"/>
  <c r="AS187" i="11"/>
  <c r="AS186" i="11"/>
  <c r="AS185" i="11"/>
  <c r="AS184" i="11"/>
  <c r="AS183" i="11"/>
  <c r="AS182" i="11"/>
  <c r="AS181" i="11"/>
  <c r="AS180" i="11"/>
  <c r="AS179" i="11"/>
  <c r="AS178" i="11"/>
  <c r="AS177" i="11"/>
  <c r="AS176" i="11"/>
  <c r="AS175" i="11"/>
  <c r="AS174" i="11"/>
  <c r="AS173" i="11"/>
  <c r="AS172" i="11"/>
  <c r="AS171" i="11"/>
  <c r="AS170" i="11"/>
  <c r="AS169" i="11"/>
  <c r="AS168" i="11"/>
  <c r="AS167" i="11"/>
  <c r="AS166" i="11"/>
  <c r="AS165" i="11"/>
  <c r="AS164" i="11"/>
  <c r="AS163" i="11"/>
  <c r="AS162" i="11"/>
  <c r="AS161" i="11"/>
  <c r="AS160" i="11"/>
  <c r="AS159" i="11"/>
  <c r="AS158" i="11"/>
  <c r="AS157" i="11"/>
  <c r="AS156" i="11"/>
  <c r="AS155" i="11"/>
  <c r="AS154" i="11"/>
  <c r="AS153" i="11"/>
  <c r="AS152" i="11"/>
  <c r="AS151" i="11"/>
  <c r="AS150" i="11"/>
  <c r="AS149" i="11"/>
  <c r="AS148" i="11"/>
  <c r="AS147" i="11"/>
  <c r="AS146" i="11"/>
  <c r="AS145" i="11"/>
  <c r="AS144" i="11"/>
  <c r="AS143" i="11"/>
  <c r="AS142" i="11"/>
  <c r="AS141" i="11"/>
  <c r="AS140" i="11"/>
  <c r="AS139" i="11"/>
  <c r="AS138" i="11"/>
  <c r="AS137" i="11"/>
  <c r="AS136" i="11"/>
  <c r="AS135" i="11"/>
  <c r="AS134" i="11"/>
  <c r="AS133" i="11"/>
  <c r="AS132" i="11"/>
  <c r="AS131" i="11"/>
  <c r="AS130" i="11"/>
  <c r="AS129" i="11"/>
  <c r="AS128" i="11"/>
  <c r="AS127" i="11"/>
  <c r="AS126" i="11"/>
  <c r="AS125" i="11"/>
  <c r="AS124" i="11"/>
  <c r="AS123" i="11"/>
  <c r="AS122" i="11"/>
  <c r="AS121" i="11"/>
  <c r="AS120" i="11"/>
  <c r="AS119" i="11"/>
  <c r="AS118" i="11"/>
  <c r="AS117" i="11"/>
  <c r="AS116" i="11"/>
  <c r="AS115" i="11"/>
  <c r="AS114" i="11"/>
  <c r="AS113" i="11"/>
  <c r="AS112" i="11"/>
  <c r="AS111" i="11"/>
  <c r="AS110" i="11"/>
  <c r="AS109" i="11"/>
  <c r="AS108" i="11"/>
  <c r="AS107" i="11"/>
  <c r="AS106" i="11"/>
  <c r="AS105" i="11"/>
  <c r="AS104" i="11"/>
  <c r="AS103" i="11"/>
  <c r="AS102" i="11"/>
  <c r="AS101" i="11"/>
  <c r="AS100" i="11"/>
  <c r="AS99" i="11"/>
  <c r="AS98" i="11"/>
  <c r="AS97" i="11"/>
  <c r="AS96" i="11"/>
  <c r="AS95" i="11"/>
  <c r="AS94" i="11"/>
  <c r="AS93" i="11"/>
  <c r="AS92" i="11"/>
  <c r="AS91" i="11"/>
  <c r="AS90" i="11"/>
  <c r="AS89" i="11"/>
  <c r="AS88" i="11"/>
  <c r="AS87" i="11"/>
  <c r="AS86" i="11"/>
  <c r="AS85" i="11"/>
  <c r="AS84" i="11"/>
  <c r="AS83" i="11"/>
  <c r="AS82" i="11"/>
  <c r="AS81" i="11"/>
  <c r="AS80" i="11"/>
  <c r="AS79" i="11"/>
  <c r="AS78" i="11"/>
  <c r="AS77" i="11"/>
  <c r="AS76" i="11"/>
  <c r="AS75" i="11"/>
  <c r="AS74" i="11"/>
  <c r="AS73" i="11"/>
  <c r="AS72" i="11"/>
  <c r="AS71" i="11"/>
  <c r="AS70" i="11"/>
  <c r="AS69" i="11"/>
  <c r="AS68" i="11"/>
  <c r="AS67" i="11"/>
  <c r="AS66" i="11"/>
  <c r="AS65" i="11"/>
  <c r="AS64" i="11"/>
  <c r="AS63" i="11"/>
  <c r="AS62" i="11"/>
  <c r="AS61" i="11"/>
  <c r="AS60" i="11"/>
  <c r="AS59" i="11"/>
  <c r="AS58" i="11"/>
  <c r="AS57" i="11"/>
  <c r="AS56" i="11"/>
  <c r="AS55" i="11"/>
  <c r="AS54" i="11"/>
  <c r="AS53" i="11"/>
  <c r="AS52" i="11"/>
  <c r="AS51" i="11"/>
  <c r="AS50" i="11"/>
  <c r="AS49" i="11"/>
  <c r="AS48" i="11"/>
  <c r="AS47" i="11"/>
  <c r="AS46" i="11"/>
  <c r="AS45" i="11"/>
  <c r="AS44" i="11"/>
  <c r="AS43" i="11"/>
  <c r="AS42" i="11"/>
  <c r="AS41" i="11"/>
  <c r="AS40" i="11"/>
  <c r="AS39" i="11"/>
  <c r="AS38" i="11"/>
  <c r="AS37" i="11"/>
  <c r="AS36" i="11"/>
  <c r="AS35" i="11"/>
  <c r="AS34" i="11"/>
  <c r="AS33" i="11"/>
  <c r="AS32" i="11"/>
  <c r="AS31" i="11"/>
  <c r="AS30" i="11"/>
  <c r="AS29" i="11"/>
  <c r="AS28" i="11"/>
  <c r="AS27" i="11"/>
  <c r="AS26" i="11"/>
  <c r="AS25" i="11"/>
  <c r="AS24" i="11"/>
  <c r="AS23" i="11"/>
  <c r="AS22" i="11"/>
  <c r="AS21" i="11"/>
  <c r="AS20" i="11"/>
  <c r="AS19" i="11"/>
  <c r="AS18" i="11"/>
  <c r="AS17" i="11"/>
  <c r="AS16" i="11"/>
  <c r="AS15" i="11"/>
  <c r="AS14" i="11"/>
  <c r="AS13" i="11"/>
  <c r="AS12" i="11"/>
  <c r="AS11" i="11"/>
  <c r="AS10" i="11"/>
  <c r="AS9" i="11"/>
  <c r="AS8" i="11"/>
  <c r="AS7" i="11"/>
  <c r="AS6" i="11"/>
  <c r="AS5" i="11"/>
  <c r="AS4" i="11"/>
  <c r="AS3" i="11"/>
  <c r="AT46" i="11"/>
  <c r="AT187" i="11"/>
  <c r="DO113" i="11"/>
  <c r="DD58" i="11"/>
  <c r="DA221" i="11"/>
  <c r="L8" i="6"/>
  <c r="L9" i="6"/>
  <c r="L10" i="6"/>
  <c r="L7" i="6"/>
  <c r="AT235" i="11"/>
  <c r="AF260" i="4"/>
  <c r="BB250" i="11"/>
  <c r="BC250" i="11"/>
  <c r="BD250" i="11"/>
  <c r="BE250" i="11"/>
  <c r="BF250" i="11"/>
  <c r="BG250" i="11"/>
  <c r="BH250" i="11"/>
  <c r="BI250" i="11"/>
  <c r="BJ250" i="11"/>
  <c r="BK250" i="11"/>
  <c r="BL250" i="11"/>
  <c r="BM250" i="11"/>
  <c r="BN250" i="11"/>
  <c r="BO250" i="11"/>
  <c r="BP250" i="11"/>
  <c r="BQ250" i="11"/>
  <c r="BR250" i="11"/>
  <c r="BS250" i="11"/>
  <c r="BT250" i="11"/>
  <c r="BU250" i="11"/>
  <c r="BV250" i="11"/>
  <c r="BB251" i="11"/>
  <c r="BC251" i="11"/>
  <c r="BD251" i="11"/>
  <c r="BE251" i="11"/>
  <c r="BF251" i="11"/>
  <c r="BG251" i="11"/>
  <c r="BH251" i="11"/>
  <c r="BI251" i="11"/>
  <c r="BJ251" i="11"/>
  <c r="BK251" i="11"/>
  <c r="BL251" i="11"/>
  <c r="BM251" i="11"/>
  <c r="BN251" i="11"/>
  <c r="BO251" i="11"/>
  <c r="BP251" i="11"/>
  <c r="BQ251" i="11"/>
  <c r="BR251" i="11"/>
  <c r="BS251" i="11"/>
  <c r="BT251" i="11"/>
  <c r="BU251" i="11"/>
  <c r="BV251" i="11"/>
  <c r="BB252" i="11"/>
  <c r="BC252" i="11"/>
  <c r="BD252" i="11"/>
  <c r="BE252" i="11"/>
  <c r="BF252" i="11"/>
  <c r="BG252" i="11"/>
  <c r="BH252" i="11"/>
  <c r="BI252" i="11"/>
  <c r="BJ252" i="11"/>
  <c r="BK252" i="11"/>
  <c r="BL252" i="11"/>
  <c r="BM252" i="11"/>
  <c r="BN252" i="11"/>
  <c r="BO252" i="11"/>
  <c r="BP252" i="11"/>
  <c r="BQ252" i="11"/>
  <c r="BR252" i="11"/>
  <c r="BS252" i="11"/>
  <c r="BT252" i="11"/>
  <c r="BU252" i="11"/>
  <c r="BV252" i="11"/>
  <c r="BB253" i="11"/>
  <c r="BC253" i="11"/>
  <c r="BD253" i="11"/>
  <c r="BE253" i="11"/>
  <c r="BF253" i="11"/>
  <c r="BG253" i="11"/>
  <c r="BH253" i="11"/>
  <c r="BI253" i="11"/>
  <c r="BJ253" i="11"/>
  <c r="BK253" i="11"/>
  <c r="BL253" i="11"/>
  <c r="BM253" i="11"/>
  <c r="BN253" i="11"/>
  <c r="BO253" i="11"/>
  <c r="BP253" i="11"/>
  <c r="BQ253" i="11"/>
  <c r="BR253" i="11"/>
  <c r="BS253" i="11"/>
  <c r="BT253" i="11"/>
  <c r="BU253" i="11"/>
  <c r="BV253" i="11"/>
  <c r="BB254" i="11"/>
  <c r="BC254" i="11"/>
  <c r="BD254" i="11"/>
  <c r="BE254" i="11"/>
  <c r="BF254" i="11"/>
  <c r="BG254" i="11"/>
  <c r="BH254" i="11"/>
  <c r="BI254" i="11"/>
  <c r="BJ254" i="11"/>
  <c r="BK254" i="11"/>
  <c r="BL254" i="11"/>
  <c r="BM254" i="11"/>
  <c r="BN254" i="11"/>
  <c r="BO254" i="11"/>
  <c r="BP254" i="11"/>
  <c r="BQ254" i="11"/>
  <c r="BR254" i="11"/>
  <c r="BS254" i="11"/>
  <c r="BT254" i="11"/>
  <c r="BU254" i="11"/>
  <c r="BV254" i="11"/>
  <c r="BB255" i="11"/>
  <c r="BC255" i="11"/>
  <c r="BD255" i="11"/>
  <c r="BE255" i="11"/>
  <c r="BF255" i="11"/>
  <c r="BG255" i="11"/>
  <c r="BH255" i="11"/>
  <c r="BI255" i="11"/>
  <c r="BJ255" i="11"/>
  <c r="BK255" i="11"/>
  <c r="BL255" i="11"/>
  <c r="BM255" i="11"/>
  <c r="BN255" i="11"/>
  <c r="BO255" i="11"/>
  <c r="BP255" i="11"/>
  <c r="BQ255" i="11"/>
  <c r="BR255" i="11"/>
  <c r="BS255" i="11"/>
  <c r="BT255" i="11"/>
  <c r="BU255" i="11"/>
  <c r="BV255" i="11"/>
  <c r="BB256" i="11"/>
  <c r="BC256" i="11"/>
  <c r="BD256" i="11"/>
  <c r="BE256" i="11"/>
  <c r="BF256" i="11"/>
  <c r="BG256" i="11"/>
  <c r="BH256" i="11"/>
  <c r="BI256" i="11"/>
  <c r="BJ256" i="11"/>
  <c r="BK256" i="11"/>
  <c r="BL256" i="11"/>
  <c r="BM256" i="11"/>
  <c r="BN256" i="11"/>
  <c r="BO256" i="11"/>
  <c r="BP256" i="11"/>
  <c r="BQ256" i="11"/>
  <c r="BR256" i="11"/>
  <c r="BS256" i="11"/>
  <c r="BT256" i="11"/>
  <c r="BU256" i="11"/>
  <c r="BV256" i="11"/>
  <c r="BB257" i="11"/>
  <c r="BC257" i="11"/>
  <c r="BD257" i="11"/>
  <c r="BE257" i="11"/>
  <c r="BF257" i="11"/>
  <c r="BG257" i="11"/>
  <c r="BH257" i="11"/>
  <c r="BI257" i="11"/>
  <c r="BJ257" i="11"/>
  <c r="BK257" i="11"/>
  <c r="BL257" i="11"/>
  <c r="BM257" i="11"/>
  <c r="BN257" i="11"/>
  <c r="BO257" i="11"/>
  <c r="BP257" i="11"/>
  <c r="BQ257" i="11"/>
  <c r="BR257" i="11"/>
  <c r="BS257" i="11"/>
  <c r="BT257" i="11"/>
  <c r="BU257" i="11"/>
  <c r="BV257" i="11"/>
  <c r="BB258" i="11"/>
  <c r="BC258" i="11"/>
  <c r="BD258" i="11"/>
  <c r="BE258" i="11"/>
  <c r="BF258" i="11"/>
  <c r="BG258" i="11"/>
  <c r="BH258" i="11"/>
  <c r="BI258" i="11"/>
  <c r="BJ258" i="11"/>
  <c r="BK258" i="11"/>
  <c r="BL258" i="11"/>
  <c r="BM258" i="11"/>
  <c r="BN258" i="11"/>
  <c r="BO258" i="11"/>
  <c r="BP258" i="11"/>
  <c r="BQ258" i="11"/>
  <c r="BR258" i="11"/>
  <c r="BS258" i="11"/>
  <c r="BT258" i="11"/>
  <c r="BU258" i="11"/>
  <c r="BV258" i="11"/>
  <c r="BB259" i="11"/>
  <c r="BC259" i="11"/>
  <c r="BD259" i="11"/>
  <c r="BE259" i="11"/>
  <c r="BF259" i="11"/>
  <c r="BG259" i="11"/>
  <c r="BH259" i="11"/>
  <c r="BI259" i="11"/>
  <c r="BJ259" i="11"/>
  <c r="BK259" i="11"/>
  <c r="BL259" i="11"/>
  <c r="BM259" i="11"/>
  <c r="BN259" i="11"/>
  <c r="BO259" i="11"/>
  <c r="BP259" i="11"/>
  <c r="BQ259" i="11"/>
  <c r="BR259" i="11"/>
  <c r="BS259" i="11"/>
  <c r="BT259" i="11"/>
  <c r="BU259" i="11"/>
  <c r="BV259" i="11"/>
  <c r="BB260" i="11"/>
  <c r="BC260" i="11"/>
  <c r="BD260" i="11"/>
  <c r="BE260" i="11"/>
  <c r="BF260" i="11"/>
  <c r="BG260" i="11"/>
  <c r="BH260" i="11"/>
  <c r="BI260" i="11"/>
  <c r="BJ260" i="11"/>
  <c r="BK260" i="11"/>
  <c r="BL260" i="11"/>
  <c r="BM260" i="11"/>
  <c r="BN260" i="11"/>
  <c r="BO260" i="11"/>
  <c r="BP260" i="11"/>
  <c r="BQ260" i="11"/>
  <c r="BR260" i="11"/>
  <c r="BS260" i="11"/>
  <c r="BT260" i="11"/>
  <c r="BU260" i="11"/>
  <c r="BV260" i="11"/>
  <c r="BB261" i="11"/>
  <c r="BC261" i="11"/>
  <c r="BD261" i="11"/>
  <c r="BE261" i="11"/>
  <c r="BF261" i="11"/>
  <c r="BG261" i="11"/>
  <c r="BH261" i="11"/>
  <c r="BI261" i="11"/>
  <c r="BJ261" i="11"/>
  <c r="BK261" i="11"/>
  <c r="BL261" i="11"/>
  <c r="BM261" i="11"/>
  <c r="BN261" i="11"/>
  <c r="BO261" i="11"/>
  <c r="BP261" i="11"/>
  <c r="BQ261" i="11"/>
  <c r="BR261" i="11"/>
  <c r="BS261" i="11"/>
  <c r="BT261" i="11"/>
  <c r="BU261" i="11"/>
  <c r="BV261" i="11"/>
  <c r="BB262" i="11"/>
  <c r="BC262" i="11"/>
  <c r="BD262" i="11"/>
  <c r="BE262" i="11"/>
  <c r="BF262" i="11"/>
  <c r="BG262" i="11"/>
  <c r="BH262" i="11"/>
  <c r="BI262" i="11"/>
  <c r="BJ262" i="11"/>
  <c r="BK262" i="11"/>
  <c r="BL262" i="11"/>
  <c r="BM262" i="11"/>
  <c r="BN262" i="11"/>
  <c r="BO262" i="11"/>
  <c r="BP262" i="11"/>
  <c r="BQ262" i="11"/>
  <c r="BR262" i="11"/>
  <c r="BS262" i="11"/>
  <c r="BT262" i="11"/>
  <c r="BU262" i="11"/>
  <c r="BV262" i="11"/>
  <c r="BB263" i="11"/>
  <c r="BC263" i="11"/>
  <c r="BD263" i="11"/>
  <c r="BE263" i="11"/>
  <c r="BF263" i="11"/>
  <c r="BG263" i="11"/>
  <c r="BH263" i="11"/>
  <c r="BI263" i="11"/>
  <c r="BJ263" i="11"/>
  <c r="BK263" i="11"/>
  <c r="BL263" i="11"/>
  <c r="BM263" i="11"/>
  <c r="BN263" i="11"/>
  <c r="BO263" i="11"/>
  <c r="BP263" i="11"/>
  <c r="BQ263" i="11"/>
  <c r="BR263" i="11"/>
  <c r="BS263" i="11"/>
  <c r="BT263" i="11"/>
  <c r="BU263" i="11"/>
  <c r="BV263" i="11"/>
  <c r="BB264" i="11"/>
  <c r="BC264" i="11"/>
  <c r="BD264" i="11"/>
  <c r="BE264" i="11"/>
  <c r="BF264" i="11"/>
  <c r="BG264" i="11"/>
  <c r="BH264" i="11"/>
  <c r="BI264" i="11"/>
  <c r="BJ264" i="11"/>
  <c r="BK264" i="11"/>
  <c r="BL264" i="11"/>
  <c r="BM264" i="11"/>
  <c r="BN264" i="11"/>
  <c r="BO264" i="11"/>
  <c r="BP264" i="11"/>
  <c r="BQ264" i="11"/>
  <c r="BR264" i="11"/>
  <c r="BS264" i="11"/>
  <c r="BT264" i="11"/>
  <c r="BU264" i="11"/>
  <c r="BV264" i="11"/>
  <c r="BB265" i="11"/>
  <c r="BC265" i="11"/>
  <c r="BD265" i="11"/>
  <c r="BE265" i="11"/>
  <c r="BF265" i="11"/>
  <c r="BG265" i="11"/>
  <c r="BH265" i="11"/>
  <c r="BI265" i="11"/>
  <c r="BJ265" i="11"/>
  <c r="BK265" i="11"/>
  <c r="BL265" i="11"/>
  <c r="BM265" i="11"/>
  <c r="BN265" i="11"/>
  <c r="BO265" i="11"/>
  <c r="BP265" i="11"/>
  <c r="BQ265" i="11"/>
  <c r="BR265" i="11"/>
  <c r="BS265" i="11"/>
  <c r="BT265" i="11"/>
  <c r="BU265" i="11"/>
  <c r="BV265" i="11"/>
  <c r="BB266" i="11"/>
  <c r="BC266" i="11"/>
  <c r="BD266" i="11"/>
  <c r="BE266" i="11"/>
  <c r="BF266" i="11"/>
  <c r="BG266" i="11"/>
  <c r="BH266" i="11"/>
  <c r="BI266" i="11"/>
  <c r="BJ266" i="11"/>
  <c r="BK266" i="11"/>
  <c r="BL266" i="11"/>
  <c r="BM266" i="11"/>
  <c r="BN266" i="11"/>
  <c r="BO266" i="11"/>
  <c r="BP266" i="11"/>
  <c r="BQ266" i="11"/>
  <c r="BR266" i="11"/>
  <c r="BS266" i="11"/>
  <c r="BT266" i="11"/>
  <c r="BU266" i="11"/>
  <c r="BV266" i="11"/>
  <c r="BB267" i="11"/>
  <c r="BC267" i="11"/>
  <c r="BD267" i="11"/>
  <c r="BE267" i="11"/>
  <c r="BF267" i="11"/>
  <c r="BG267" i="11"/>
  <c r="BH267" i="11"/>
  <c r="BI267" i="11"/>
  <c r="BJ267" i="11"/>
  <c r="BK267" i="11"/>
  <c r="BL267" i="11"/>
  <c r="BM267" i="11"/>
  <c r="BN267" i="11"/>
  <c r="BO267" i="11"/>
  <c r="BP267" i="11"/>
  <c r="BQ267" i="11"/>
  <c r="BR267" i="11"/>
  <c r="BS267" i="11"/>
  <c r="BT267" i="11"/>
  <c r="BU267" i="11"/>
  <c r="BV267" i="11"/>
  <c r="BB268" i="11"/>
  <c r="BC268" i="11"/>
  <c r="BD268" i="11"/>
  <c r="BE268" i="11"/>
  <c r="BF268" i="11"/>
  <c r="BG268" i="11"/>
  <c r="BH268" i="11"/>
  <c r="BI268" i="11"/>
  <c r="BJ268" i="11"/>
  <c r="BK268" i="11"/>
  <c r="BL268" i="11"/>
  <c r="BM268" i="11"/>
  <c r="BN268" i="11"/>
  <c r="BO268" i="11"/>
  <c r="BP268" i="11"/>
  <c r="BQ268" i="11"/>
  <c r="BR268" i="11"/>
  <c r="BS268" i="11"/>
  <c r="BT268" i="11"/>
  <c r="BU268" i="11"/>
  <c r="BV268" i="11"/>
  <c r="BB269" i="11"/>
  <c r="BC269" i="11"/>
  <c r="BD269" i="11"/>
  <c r="BE269" i="11"/>
  <c r="BF269" i="11"/>
  <c r="BG269" i="11"/>
  <c r="BH269" i="11"/>
  <c r="BI269" i="11"/>
  <c r="BJ269" i="11"/>
  <c r="BK269" i="11"/>
  <c r="BL269" i="11"/>
  <c r="BM269" i="11"/>
  <c r="BN269" i="11"/>
  <c r="BO269" i="11"/>
  <c r="BP269" i="11"/>
  <c r="BQ269" i="11"/>
  <c r="BR269" i="11"/>
  <c r="BS269" i="11"/>
  <c r="BT269" i="11"/>
  <c r="BU269" i="11"/>
  <c r="BV269" i="11"/>
  <c r="BB270" i="11"/>
  <c r="BC270" i="11"/>
  <c r="BD270" i="11"/>
  <c r="BE270" i="11"/>
  <c r="BF270" i="11"/>
  <c r="BG270" i="11"/>
  <c r="BH270" i="11"/>
  <c r="BI270" i="11"/>
  <c r="BJ270" i="11"/>
  <c r="BK270" i="11"/>
  <c r="BL270" i="11"/>
  <c r="BM270" i="11"/>
  <c r="BN270" i="11"/>
  <c r="BO270" i="11"/>
  <c r="BP270" i="11"/>
  <c r="BQ270" i="11"/>
  <c r="BR270" i="11"/>
  <c r="BS270" i="11"/>
  <c r="BT270" i="11"/>
  <c r="BU270" i="11"/>
  <c r="BV270" i="11"/>
  <c r="BB271" i="11"/>
  <c r="BC271" i="11"/>
  <c r="BD271" i="11"/>
  <c r="BE271" i="11"/>
  <c r="BF271" i="11"/>
  <c r="BG271" i="11"/>
  <c r="BH271" i="11"/>
  <c r="BI271" i="11"/>
  <c r="BJ271" i="11"/>
  <c r="BK271" i="11"/>
  <c r="BL271" i="11"/>
  <c r="BM271" i="11"/>
  <c r="BN271" i="11"/>
  <c r="BO271" i="11"/>
  <c r="BP271" i="11"/>
  <c r="BQ271" i="11"/>
  <c r="BR271" i="11"/>
  <c r="BS271" i="11"/>
  <c r="BT271" i="11"/>
  <c r="BU271" i="11"/>
  <c r="BV271" i="11"/>
  <c r="BB272" i="11"/>
  <c r="BC272" i="11"/>
  <c r="BD272" i="11"/>
  <c r="BE272" i="11"/>
  <c r="BF272" i="11"/>
  <c r="BG272" i="11"/>
  <c r="BH272" i="11"/>
  <c r="BI272" i="11"/>
  <c r="BJ272" i="11"/>
  <c r="BK272" i="11"/>
  <c r="BL272" i="11"/>
  <c r="BM272" i="11"/>
  <c r="BN272" i="11"/>
  <c r="BO272" i="11"/>
  <c r="BP272" i="11"/>
  <c r="BQ272" i="11"/>
  <c r="BR272" i="11"/>
  <c r="BS272" i="11"/>
  <c r="BT272" i="11"/>
  <c r="BU272" i="11"/>
  <c r="BV272" i="11"/>
  <c r="BB273" i="11"/>
  <c r="BC273" i="11"/>
  <c r="BD273" i="11"/>
  <c r="BE273" i="11"/>
  <c r="BF273" i="11"/>
  <c r="BG273" i="11"/>
  <c r="BH273" i="11"/>
  <c r="BI273" i="11"/>
  <c r="BJ273" i="11"/>
  <c r="BK273" i="11"/>
  <c r="BL273" i="11"/>
  <c r="BM273" i="11"/>
  <c r="BN273" i="11"/>
  <c r="BO273" i="11"/>
  <c r="BP273" i="11"/>
  <c r="BQ273" i="11"/>
  <c r="BR273" i="11"/>
  <c r="BS273" i="11"/>
  <c r="BT273" i="11"/>
  <c r="BU273" i="11"/>
  <c r="BV273" i="11"/>
  <c r="BB274" i="11"/>
  <c r="BC274" i="11"/>
  <c r="BD274" i="11"/>
  <c r="BE274" i="11"/>
  <c r="BF274" i="11"/>
  <c r="BG274" i="11"/>
  <c r="BH274" i="11"/>
  <c r="BI274" i="11"/>
  <c r="BJ274" i="11"/>
  <c r="BK274" i="11"/>
  <c r="BL274" i="11"/>
  <c r="BM274" i="11"/>
  <c r="BN274" i="11"/>
  <c r="BO274" i="11"/>
  <c r="BP274" i="11"/>
  <c r="BQ274" i="11"/>
  <c r="BR274" i="11"/>
  <c r="BS274" i="11"/>
  <c r="BT274" i="11"/>
  <c r="BU274" i="11"/>
  <c r="BV274" i="11"/>
  <c r="BB275" i="11"/>
  <c r="BC275" i="11"/>
  <c r="BD275" i="11"/>
  <c r="BE275" i="11"/>
  <c r="BF275" i="11"/>
  <c r="BG275" i="11"/>
  <c r="BH275" i="11"/>
  <c r="BI275" i="11"/>
  <c r="BJ275" i="11"/>
  <c r="BK275" i="11"/>
  <c r="BL275" i="11"/>
  <c r="BM275" i="11"/>
  <c r="BN275" i="11"/>
  <c r="BO275" i="11"/>
  <c r="BP275" i="11"/>
  <c r="BQ275" i="11"/>
  <c r="BR275" i="11"/>
  <c r="BS275" i="11"/>
  <c r="BT275" i="11"/>
  <c r="BU275" i="11"/>
  <c r="BV275" i="11"/>
  <c r="BB276" i="11"/>
  <c r="BC276" i="11"/>
  <c r="BD276" i="11"/>
  <c r="BE276" i="11"/>
  <c r="BF276" i="11"/>
  <c r="BG276" i="11"/>
  <c r="BH276" i="11"/>
  <c r="BI276" i="11"/>
  <c r="BJ276" i="11"/>
  <c r="BK276" i="11"/>
  <c r="BL276" i="11"/>
  <c r="BM276" i="11"/>
  <c r="BN276" i="11"/>
  <c r="BO276" i="11"/>
  <c r="BP276" i="11"/>
  <c r="BQ276" i="11"/>
  <c r="BR276" i="11"/>
  <c r="BS276" i="11"/>
  <c r="BT276" i="11"/>
  <c r="BU276" i="11"/>
  <c r="BV276" i="11"/>
  <c r="BB277" i="11"/>
  <c r="BC277" i="11"/>
  <c r="BD277" i="11"/>
  <c r="BE277" i="11"/>
  <c r="BF277" i="11"/>
  <c r="BG277" i="11"/>
  <c r="BH277" i="11"/>
  <c r="BI277" i="11"/>
  <c r="BJ277" i="11"/>
  <c r="BK277" i="11"/>
  <c r="BL277" i="11"/>
  <c r="BM277" i="11"/>
  <c r="BN277" i="11"/>
  <c r="BO277" i="11"/>
  <c r="BP277" i="11"/>
  <c r="BQ277" i="11"/>
  <c r="BR277" i="11"/>
  <c r="BS277" i="11"/>
  <c r="BT277" i="11"/>
  <c r="BU277" i="11"/>
  <c r="BV277" i="11"/>
  <c r="BB278" i="11"/>
  <c r="BC278" i="11"/>
  <c r="BD278" i="11"/>
  <c r="BE278" i="11"/>
  <c r="BF278" i="11"/>
  <c r="BG278" i="11"/>
  <c r="BH278" i="11"/>
  <c r="BI278" i="11"/>
  <c r="BJ278" i="11"/>
  <c r="BK278" i="11"/>
  <c r="BL278" i="11"/>
  <c r="BM278" i="11"/>
  <c r="BN278" i="11"/>
  <c r="BO278" i="11"/>
  <c r="BP278" i="11"/>
  <c r="BQ278" i="11"/>
  <c r="BR278" i="11"/>
  <c r="BS278" i="11"/>
  <c r="BT278" i="11"/>
  <c r="BU278" i="11"/>
  <c r="BV278" i="11"/>
  <c r="BB279" i="11"/>
  <c r="BC279" i="11"/>
  <c r="BD279" i="11"/>
  <c r="BE279" i="11"/>
  <c r="BF279" i="11"/>
  <c r="BG279" i="11"/>
  <c r="BH279" i="11"/>
  <c r="BI279" i="11"/>
  <c r="BJ279" i="11"/>
  <c r="BK279" i="11"/>
  <c r="BL279" i="11"/>
  <c r="BM279" i="11"/>
  <c r="BN279" i="11"/>
  <c r="BO279" i="11"/>
  <c r="BP279" i="11"/>
  <c r="BQ279" i="11"/>
  <c r="BR279" i="11"/>
  <c r="BS279" i="11"/>
  <c r="BT279" i="11"/>
  <c r="BU279" i="11"/>
  <c r="BV279" i="11"/>
  <c r="BB280" i="11"/>
  <c r="BC280" i="11"/>
  <c r="BD280" i="11"/>
  <c r="BE280" i="11"/>
  <c r="BF280" i="11"/>
  <c r="BG280" i="11"/>
  <c r="BH280" i="11"/>
  <c r="BI280" i="11"/>
  <c r="BJ280" i="11"/>
  <c r="BK280" i="11"/>
  <c r="BL280" i="11"/>
  <c r="BM280" i="11"/>
  <c r="BN280" i="11"/>
  <c r="BO280" i="11"/>
  <c r="BP280" i="11"/>
  <c r="BQ280" i="11"/>
  <c r="BR280" i="11"/>
  <c r="BS280" i="11"/>
  <c r="BT280" i="11"/>
  <c r="BU280" i="11"/>
  <c r="BV280" i="11"/>
  <c r="BB281" i="11"/>
  <c r="BC281" i="11"/>
  <c r="BD281" i="11"/>
  <c r="BE281" i="11"/>
  <c r="BF281" i="11"/>
  <c r="BG281" i="11"/>
  <c r="BH281" i="11"/>
  <c r="BI281" i="11"/>
  <c r="BJ281" i="11"/>
  <c r="BK281" i="11"/>
  <c r="BL281" i="11"/>
  <c r="BM281" i="11"/>
  <c r="BN281" i="11"/>
  <c r="BO281" i="11"/>
  <c r="BP281" i="11"/>
  <c r="BQ281" i="11"/>
  <c r="BR281" i="11"/>
  <c r="BS281" i="11"/>
  <c r="BT281" i="11"/>
  <c r="BU281" i="11"/>
  <c r="BV281" i="11"/>
  <c r="BB282" i="11"/>
  <c r="BC282" i="11"/>
  <c r="BD282" i="11"/>
  <c r="BE282" i="11"/>
  <c r="BF282" i="11"/>
  <c r="BG282" i="11"/>
  <c r="BH282" i="11"/>
  <c r="BI282" i="11"/>
  <c r="BJ282" i="11"/>
  <c r="BK282" i="11"/>
  <c r="BL282" i="11"/>
  <c r="BM282" i="11"/>
  <c r="BN282" i="11"/>
  <c r="BO282" i="11"/>
  <c r="BP282" i="11"/>
  <c r="BQ282" i="11"/>
  <c r="BR282" i="11"/>
  <c r="BS282" i="11"/>
  <c r="BT282" i="11"/>
  <c r="BU282" i="11"/>
  <c r="BV282" i="11"/>
  <c r="BB283" i="11"/>
  <c r="BC283" i="11"/>
  <c r="BD283" i="11"/>
  <c r="BE283" i="11"/>
  <c r="BF283" i="11"/>
  <c r="BG283" i="11"/>
  <c r="BH283" i="11"/>
  <c r="BI283" i="11"/>
  <c r="BJ283" i="11"/>
  <c r="BK283" i="11"/>
  <c r="BL283" i="11"/>
  <c r="BM283" i="11"/>
  <c r="BN283" i="11"/>
  <c r="BO283" i="11"/>
  <c r="BP283" i="11"/>
  <c r="BQ283" i="11"/>
  <c r="BR283" i="11"/>
  <c r="BS283" i="11"/>
  <c r="BT283" i="11"/>
  <c r="BU283" i="11"/>
  <c r="BV283" i="11"/>
  <c r="BB284" i="11"/>
  <c r="BC284" i="11"/>
  <c r="BD284" i="11"/>
  <c r="BE284" i="11"/>
  <c r="BF284" i="11"/>
  <c r="BG284" i="11"/>
  <c r="BH284" i="11"/>
  <c r="BI284" i="11"/>
  <c r="BJ284" i="11"/>
  <c r="BK284" i="11"/>
  <c r="BL284" i="11"/>
  <c r="BM284" i="11"/>
  <c r="BN284" i="11"/>
  <c r="BO284" i="11"/>
  <c r="BP284" i="11"/>
  <c r="BQ284" i="11"/>
  <c r="BR284" i="11"/>
  <c r="BS284" i="11"/>
  <c r="BT284" i="11"/>
  <c r="BU284" i="11"/>
  <c r="BV284" i="11"/>
  <c r="BB285" i="11"/>
  <c r="BC285" i="11"/>
  <c r="BD285" i="11"/>
  <c r="BE285" i="11"/>
  <c r="BF285" i="11"/>
  <c r="BG285" i="11"/>
  <c r="BH285" i="11"/>
  <c r="BI285" i="11"/>
  <c r="BJ285" i="11"/>
  <c r="BK285" i="11"/>
  <c r="BL285" i="11"/>
  <c r="BM285" i="11"/>
  <c r="BN285" i="11"/>
  <c r="BO285" i="11"/>
  <c r="BP285" i="11"/>
  <c r="BQ285" i="11"/>
  <c r="BR285" i="11"/>
  <c r="BS285" i="11"/>
  <c r="BT285" i="11"/>
  <c r="BU285" i="11"/>
  <c r="BV285" i="11"/>
  <c r="BB286" i="11"/>
  <c r="BC286" i="11"/>
  <c r="BD286" i="11"/>
  <c r="BE286" i="11"/>
  <c r="BF286" i="11"/>
  <c r="BG286" i="11"/>
  <c r="BH286" i="11"/>
  <c r="BI286" i="11"/>
  <c r="BJ286" i="11"/>
  <c r="BK286" i="11"/>
  <c r="BL286" i="11"/>
  <c r="BM286" i="11"/>
  <c r="BN286" i="11"/>
  <c r="BO286" i="11"/>
  <c r="BP286" i="11"/>
  <c r="BQ286" i="11"/>
  <c r="BR286" i="11"/>
  <c r="BS286" i="11"/>
  <c r="BT286" i="11"/>
  <c r="BU286" i="11"/>
  <c r="BV286" i="11"/>
  <c r="BB287" i="11"/>
  <c r="BC287" i="11"/>
  <c r="BD287" i="11"/>
  <c r="BE287" i="11"/>
  <c r="BF287" i="11"/>
  <c r="BG287" i="11"/>
  <c r="BH287" i="11"/>
  <c r="BI287" i="11"/>
  <c r="BJ287" i="11"/>
  <c r="BK287" i="11"/>
  <c r="BL287" i="11"/>
  <c r="BM287" i="11"/>
  <c r="BN287" i="11"/>
  <c r="BO287" i="11"/>
  <c r="BP287" i="11"/>
  <c r="BQ287" i="11"/>
  <c r="BR287" i="11"/>
  <c r="BS287" i="11"/>
  <c r="BT287" i="11"/>
  <c r="BU287" i="11"/>
  <c r="BV287" i="11"/>
  <c r="BB288" i="11"/>
  <c r="BC288" i="11"/>
  <c r="BD288" i="11"/>
  <c r="BE288" i="11"/>
  <c r="BF288" i="11"/>
  <c r="BG288" i="11"/>
  <c r="BH288" i="11"/>
  <c r="BI288" i="11"/>
  <c r="BJ288" i="11"/>
  <c r="BK288" i="11"/>
  <c r="BL288" i="11"/>
  <c r="BM288" i="11"/>
  <c r="BN288" i="11"/>
  <c r="BO288" i="11"/>
  <c r="BP288" i="11"/>
  <c r="BQ288" i="11"/>
  <c r="BR288" i="11"/>
  <c r="BS288" i="11"/>
  <c r="BT288" i="11"/>
  <c r="BU288" i="11"/>
  <c r="BV288" i="11"/>
  <c r="BB289" i="11"/>
  <c r="BC289" i="11"/>
  <c r="BD289" i="11"/>
  <c r="BE289" i="11"/>
  <c r="BF289" i="11"/>
  <c r="BG289" i="11"/>
  <c r="BH289" i="11"/>
  <c r="BI289" i="11"/>
  <c r="BJ289" i="11"/>
  <c r="BK289" i="11"/>
  <c r="BL289" i="11"/>
  <c r="BM289" i="11"/>
  <c r="BN289" i="11"/>
  <c r="BO289" i="11"/>
  <c r="BP289" i="11"/>
  <c r="BQ289" i="11"/>
  <c r="BR289" i="11"/>
  <c r="BS289" i="11"/>
  <c r="BT289" i="11"/>
  <c r="BU289" i="11"/>
  <c r="BV289" i="11"/>
  <c r="BB290" i="11"/>
  <c r="BC290" i="11"/>
  <c r="BD290" i="11"/>
  <c r="BE290" i="11"/>
  <c r="BF290" i="11"/>
  <c r="BG290" i="11"/>
  <c r="BH290" i="11"/>
  <c r="BI290" i="11"/>
  <c r="BJ290" i="11"/>
  <c r="BK290" i="11"/>
  <c r="BL290" i="11"/>
  <c r="BM290" i="11"/>
  <c r="BN290" i="11"/>
  <c r="BO290" i="11"/>
  <c r="BP290" i="11"/>
  <c r="BQ290" i="11"/>
  <c r="BR290" i="11"/>
  <c r="BS290" i="11"/>
  <c r="BT290" i="11"/>
  <c r="BU290" i="11"/>
  <c r="BV290" i="11"/>
  <c r="BB291" i="11"/>
  <c r="BC291" i="11"/>
  <c r="BD291" i="11"/>
  <c r="BE291" i="11"/>
  <c r="BF291" i="11"/>
  <c r="BG291" i="11"/>
  <c r="BH291" i="11"/>
  <c r="BI291" i="11"/>
  <c r="BJ291" i="11"/>
  <c r="BK291" i="11"/>
  <c r="BL291" i="11"/>
  <c r="BM291" i="11"/>
  <c r="BN291" i="11"/>
  <c r="BO291" i="11"/>
  <c r="BP291" i="11"/>
  <c r="BQ291" i="11"/>
  <c r="BR291" i="11"/>
  <c r="BS291" i="11"/>
  <c r="BT291" i="11"/>
  <c r="BU291" i="11"/>
  <c r="BV291" i="11"/>
  <c r="BB292" i="11"/>
  <c r="BC292" i="11"/>
  <c r="BD292" i="11"/>
  <c r="BE292" i="11"/>
  <c r="BF292" i="11"/>
  <c r="BG292" i="11"/>
  <c r="BH292" i="11"/>
  <c r="BI292" i="11"/>
  <c r="BJ292" i="11"/>
  <c r="BK292" i="11"/>
  <c r="BL292" i="11"/>
  <c r="BM292" i="11"/>
  <c r="BN292" i="11"/>
  <c r="BO292" i="11"/>
  <c r="BP292" i="11"/>
  <c r="BQ292" i="11"/>
  <c r="BR292" i="11"/>
  <c r="BS292" i="11"/>
  <c r="BT292" i="11"/>
  <c r="BU292" i="11"/>
  <c r="BV292" i="11"/>
  <c r="BB293" i="11"/>
  <c r="BC293" i="11"/>
  <c r="BD293" i="11"/>
  <c r="BE293" i="11"/>
  <c r="BF293" i="11"/>
  <c r="BG293" i="11"/>
  <c r="BH293" i="11"/>
  <c r="BI293" i="11"/>
  <c r="BJ293" i="11"/>
  <c r="BK293" i="11"/>
  <c r="BL293" i="11"/>
  <c r="BM293" i="11"/>
  <c r="BN293" i="11"/>
  <c r="BO293" i="11"/>
  <c r="BP293" i="11"/>
  <c r="BQ293" i="11"/>
  <c r="BR293" i="11"/>
  <c r="BS293" i="11"/>
  <c r="BT293" i="11"/>
  <c r="BU293" i="11"/>
  <c r="BV293" i="11"/>
  <c r="BB294" i="11"/>
  <c r="BC294" i="11"/>
  <c r="BD294" i="11"/>
  <c r="BE294" i="11"/>
  <c r="BF294" i="11"/>
  <c r="BG294" i="11"/>
  <c r="BH294" i="11"/>
  <c r="BI294" i="11"/>
  <c r="BJ294" i="11"/>
  <c r="BK294" i="11"/>
  <c r="BL294" i="11"/>
  <c r="BM294" i="11"/>
  <c r="BN294" i="11"/>
  <c r="BO294" i="11"/>
  <c r="BP294" i="11"/>
  <c r="BQ294" i="11"/>
  <c r="BR294" i="11"/>
  <c r="BS294" i="11"/>
  <c r="BT294" i="11"/>
  <c r="BU294" i="11"/>
  <c r="BV294" i="11"/>
  <c r="BB295" i="11"/>
  <c r="BC295" i="11"/>
  <c r="BD295" i="11"/>
  <c r="BE295" i="11"/>
  <c r="BF295" i="11"/>
  <c r="BG295" i="11"/>
  <c r="BH295" i="11"/>
  <c r="BI295" i="11"/>
  <c r="BJ295" i="11"/>
  <c r="BK295" i="11"/>
  <c r="BL295" i="11"/>
  <c r="BM295" i="11"/>
  <c r="BN295" i="11"/>
  <c r="BO295" i="11"/>
  <c r="BP295" i="11"/>
  <c r="BQ295" i="11"/>
  <c r="BR295" i="11"/>
  <c r="BS295" i="11"/>
  <c r="BT295" i="11"/>
  <c r="BU295" i="11"/>
  <c r="BV295" i="11"/>
  <c r="BB296" i="11"/>
  <c r="BC296" i="11"/>
  <c r="BD296" i="11"/>
  <c r="BE296" i="11"/>
  <c r="BF296" i="11"/>
  <c r="BG296" i="11"/>
  <c r="BH296" i="11"/>
  <c r="BI296" i="11"/>
  <c r="BJ296" i="11"/>
  <c r="BK296" i="11"/>
  <c r="BL296" i="11"/>
  <c r="BM296" i="11"/>
  <c r="BN296" i="11"/>
  <c r="BO296" i="11"/>
  <c r="BP296" i="11"/>
  <c r="BQ296" i="11"/>
  <c r="BR296" i="11"/>
  <c r="BS296" i="11"/>
  <c r="BT296" i="11"/>
  <c r="BU296" i="11"/>
  <c r="BV296" i="11"/>
  <c r="BB297" i="11"/>
  <c r="BC297" i="11"/>
  <c r="BD297" i="11"/>
  <c r="BE297" i="11"/>
  <c r="BF297" i="11"/>
  <c r="BG297" i="11"/>
  <c r="BH297" i="11"/>
  <c r="BI297" i="11"/>
  <c r="BJ297" i="11"/>
  <c r="BK297" i="11"/>
  <c r="BL297" i="11"/>
  <c r="BM297" i="11"/>
  <c r="BN297" i="11"/>
  <c r="BO297" i="11"/>
  <c r="BP297" i="11"/>
  <c r="BQ297" i="11"/>
  <c r="BR297" i="11"/>
  <c r="BS297" i="11"/>
  <c r="BT297" i="11"/>
  <c r="BU297" i="11"/>
  <c r="BV297" i="11"/>
  <c r="BB298" i="11"/>
  <c r="BC298" i="11"/>
  <c r="BD298" i="11"/>
  <c r="BE298" i="11"/>
  <c r="BF298" i="11"/>
  <c r="BG298" i="11"/>
  <c r="BH298" i="11"/>
  <c r="BI298" i="11"/>
  <c r="BJ298" i="11"/>
  <c r="BK298" i="11"/>
  <c r="BL298" i="11"/>
  <c r="BM298" i="11"/>
  <c r="BN298" i="11"/>
  <c r="BO298" i="11"/>
  <c r="BP298" i="11"/>
  <c r="BQ298" i="11"/>
  <c r="BR298" i="11"/>
  <c r="BS298" i="11"/>
  <c r="BT298" i="11"/>
  <c r="BU298" i="11"/>
  <c r="BV298" i="11"/>
  <c r="BB299" i="11"/>
  <c r="BC299" i="11"/>
  <c r="BD299" i="11"/>
  <c r="BE299" i="11"/>
  <c r="BF299" i="11"/>
  <c r="BG299" i="11"/>
  <c r="BH299" i="11"/>
  <c r="BI299" i="11"/>
  <c r="BJ299" i="11"/>
  <c r="BK299" i="11"/>
  <c r="BL299" i="11"/>
  <c r="BM299" i="11"/>
  <c r="BN299" i="11"/>
  <c r="BO299" i="11"/>
  <c r="BP299" i="11"/>
  <c r="BQ299" i="11"/>
  <c r="BR299" i="11"/>
  <c r="BS299" i="11"/>
  <c r="BT299" i="11"/>
  <c r="BU299" i="11"/>
  <c r="BV299" i="11"/>
  <c r="BB300" i="11"/>
  <c r="BC300" i="11"/>
  <c r="BD300" i="11"/>
  <c r="BE300" i="11"/>
  <c r="BF300" i="11"/>
  <c r="BG300" i="11"/>
  <c r="BH300" i="11"/>
  <c r="BI300" i="11"/>
  <c r="BJ300" i="11"/>
  <c r="BK300" i="11"/>
  <c r="BL300" i="11"/>
  <c r="BM300" i="11"/>
  <c r="BN300" i="11"/>
  <c r="BO300" i="11"/>
  <c r="BP300" i="11"/>
  <c r="BQ300" i="11"/>
  <c r="BR300" i="11"/>
  <c r="BS300" i="11"/>
  <c r="BT300" i="11"/>
  <c r="BU300" i="11"/>
  <c r="BV300" i="11"/>
  <c r="BB301" i="11"/>
  <c r="BC301" i="11"/>
  <c r="BD301" i="11"/>
  <c r="BE301" i="11"/>
  <c r="BF301" i="11"/>
  <c r="BG301" i="11"/>
  <c r="BH301" i="11"/>
  <c r="BI301" i="11"/>
  <c r="BJ301" i="11"/>
  <c r="BK301" i="11"/>
  <c r="BL301" i="11"/>
  <c r="BM301" i="11"/>
  <c r="BN301" i="11"/>
  <c r="BO301" i="11"/>
  <c r="BP301" i="11"/>
  <c r="BQ301" i="11"/>
  <c r="BR301" i="11"/>
  <c r="BS301" i="11"/>
  <c r="BT301" i="11"/>
  <c r="BU301" i="11"/>
  <c r="BV301" i="11"/>
  <c r="BB302" i="11"/>
  <c r="BC302" i="11"/>
  <c r="BD302" i="11"/>
  <c r="BE302" i="11"/>
  <c r="BF302" i="11"/>
  <c r="BG302" i="11"/>
  <c r="BH302" i="11"/>
  <c r="BI302" i="11"/>
  <c r="BJ302" i="11"/>
  <c r="BK302" i="11"/>
  <c r="BL302" i="11"/>
  <c r="BM302" i="11"/>
  <c r="BN302" i="11"/>
  <c r="BO302" i="11"/>
  <c r="BP302" i="11"/>
  <c r="BQ302" i="11"/>
  <c r="BR302" i="11"/>
  <c r="BS302" i="11"/>
  <c r="BT302" i="11"/>
  <c r="BU302" i="11"/>
  <c r="BV302" i="11"/>
  <c r="BB303" i="11"/>
  <c r="BC303" i="11"/>
  <c r="BD303" i="11"/>
  <c r="BE303" i="11"/>
  <c r="BF303" i="11"/>
  <c r="BG303" i="11"/>
  <c r="BH303" i="11"/>
  <c r="BI303" i="11"/>
  <c r="BJ303" i="11"/>
  <c r="BK303" i="11"/>
  <c r="BL303" i="11"/>
  <c r="BM303" i="11"/>
  <c r="BN303" i="11"/>
  <c r="BO303" i="11"/>
  <c r="BP303" i="11"/>
  <c r="BQ303" i="11"/>
  <c r="BR303" i="11"/>
  <c r="BS303" i="11"/>
  <c r="BT303" i="11"/>
  <c r="BU303" i="11"/>
  <c r="BV303" i="11"/>
  <c r="BB304" i="11"/>
  <c r="BC304" i="11"/>
  <c r="BD304" i="11"/>
  <c r="BE304" i="11"/>
  <c r="BF304" i="11"/>
  <c r="BG304" i="11"/>
  <c r="BH304" i="11"/>
  <c r="BI304" i="11"/>
  <c r="BJ304" i="11"/>
  <c r="BK304" i="11"/>
  <c r="BL304" i="11"/>
  <c r="BM304" i="11"/>
  <c r="BN304" i="11"/>
  <c r="BO304" i="11"/>
  <c r="BP304" i="11"/>
  <c r="BQ304" i="11"/>
  <c r="BR304" i="11"/>
  <c r="BS304" i="11"/>
  <c r="BT304" i="11"/>
  <c r="BU304" i="11"/>
  <c r="BV304" i="11"/>
  <c r="BB305" i="11"/>
  <c r="BC305" i="11"/>
  <c r="BD305" i="11"/>
  <c r="BE305" i="11"/>
  <c r="BF305" i="11"/>
  <c r="BG305" i="11"/>
  <c r="BH305" i="11"/>
  <c r="BI305" i="11"/>
  <c r="BJ305" i="11"/>
  <c r="BK305" i="11"/>
  <c r="BL305" i="11"/>
  <c r="BM305" i="11"/>
  <c r="BN305" i="11"/>
  <c r="BO305" i="11"/>
  <c r="BP305" i="11"/>
  <c r="BQ305" i="11"/>
  <c r="BR305" i="11"/>
  <c r="BS305" i="11"/>
  <c r="BT305" i="11"/>
  <c r="BU305" i="11"/>
  <c r="BV305" i="11"/>
  <c r="BB306" i="11"/>
  <c r="BC306" i="11"/>
  <c r="BD306" i="11"/>
  <c r="BE306" i="11"/>
  <c r="BF306" i="11"/>
  <c r="BG306" i="11"/>
  <c r="BH306" i="11"/>
  <c r="BI306" i="11"/>
  <c r="BJ306" i="11"/>
  <c r="BK306" i="11"/>
  <c r="BL306" i="11"/>
  <c r="BM306" i="11"/>
  <c r="BN306" i="11"/>
  <c r="BO306" i="11"/>
  <c r="BP306" i="11"/>
  <c r="BQ306" i="11"/>
  <c r="BR306" i="11"/>
  <c r="BS306" i="11"/>
  <c r="BT306" i="11"/>
  <c r="BU306" i="11"/>
  <c r="BV306" i="11"/>
  <c r="BB307" i="11"/>
  <c r="BC307" i="11"/>
  <c r="BD307" i="11"/>
  <c r="BE307" i="11"/>
  <c r="BF307" i="11"/>
  <c r="BG307" i="11"/>
  <c r="BH307" i="11"/>
  <c r="BI307" i="11"/>
  <c r="BJ307" i="11"/>
  <c r="BK307" i="11"/>
  <c r="BL307" i="11"/>
  <c r="BM307" i="11"/>
  <c r="BN307" i="11"/>
  <c r="BO307" i="11"/>
  <c r="BP307" i="11"/>
  <c r="BQ307" i="11"/>
  <c r="BR307" i="11"/>
  <c r="BS307" i="11"/>
  <c r="BT307" i="11"/>
  <c r="BU307" i="11"/>
  <c r="BV307" i="11"/>
  <c r="BB308" i="11"/>
  <c r="BC308" i="11"/>
  <c r="BD308" i="11"/>
  <c r="BE308" i="11"/>
  <c r="BF308" i="11"/>
  <c r="BG308" i="11"/>
  <c r="BH308" i="11"/>
  <c r="BI308" i="11"/>
  <c r="BJ308" i="11"/>
  <c r="BK308" i="11"/>
  <c r="BL308" i="11"/>
  <c r="BM308" i="11"/>
  <c r="BN308" i="11"/>
  <c r="BO308" i="11"/>
  <c r="BP308" i="11"/>
  <c r="BQ308" i="11"/>
  <c r="BR308" i="11"/>
  <c r="BS308" i="11"/>
  <c r="BT308" i="11"/>
  <c r="BU308" i="11"/>
  <c r="BV308" i="11"/>
  <c r="BB309" i="11"/>
  <c r="BC309" i="11"/>
  <c r="BD309" i="11"/>
  <c r="BE309" i="11"/>
  <c r="BF309" i="11"/>
  <c r="BG309" i="11"/>
  <c r="BH309" i="11"/>
  <c r="BI309" i="11"/>
  <c r="BJ309" i="11"/>
  <c r="BK309" i="11"/>
  <c r="BL309" i="11"/>
  <c r="BM309" i="11"/>
  <c r="BN309" i="11"/>
  <c r="BO309" i="11"/>
  <c r="BP309" i="11"/>
  <c r="BQ309" i="11"/>
  <c r="BR309" i="11"/>
  <c r="BS309" i="11"/>
  <c r="BT309" i="11"/>
  <c r="BU309" i="11"/>
  <c r="BV309" i="11"/>
  <c r="BB310" i="11"/>
  <c r="BC310" i="11"/>
  <c r="BD310" i="11"/>
  <c r="BE310" i="11"/>
  <c r="BF310" i="11"/>
  <c r="BG310" i="11"/>
  <c r="BH310" i="11"/>
  <c r="BI310" i="11"/>
  <c r="BJ310" i="11"/>
  <c r="BK310" i="11"/>
  <c r="BL310" i="11"/>
  <c r="BM310" i="11"/>
  <c r="BN310" i="11"/>
  <c r="BO310" i="11"/>
  <c r="BP310" i="11"/>
  <c r="BQ310" i="11"/>
  <c r="BR310" i="11"/>
  <c r="BS310" i="11"/>
  <c r="BT310" i="11"/>
  <c r="BU310" i="11"/>
  <c r="BV310" i="11"/>
  <c r="BB311" i="11"/>
  <c r="BC311" i="11"/>
  <c r="BD311" i="11"/>
  <c r="BE311" i="11"/>
  <c r="BF311" i="11"/>
  <c r="BG311" i="11"/>
  <c r="BH311" i="11"/>
  <c r="BI311" i="11"/>
  <c r="BJ311" i="11"/>
  <c r="BK311" i="11"/>
  <c r="BL311" i="11"/>
  <c r="BM311" i="11"/>
  <c r="BN311" i="11"/>
  <c r="BO311" i="11"/>
  <c r="BP311" i="11"/>
  <c r="BQ311" i="11"/>
  <c r="BR311" i="11"/>
  <c r="BS311" i="11"/>
  <c r="BT311" i="11"/>
  <c r="BU311" i="11"/>
  <c r="BV311" i="11"/>
  <c r="BB312" i="11"/>
  <c r="BC312" i="11"/>
  <c r="BD312" i="11"/>
  <c r="BE312" i="11"/>
  <c r="BF312" i="11"/>
  <c r="BG312" i="11"/>
  <c r="BH312" i="11"/>
  <c r="BI312" i="11"/>
  <c r="BJ312" i="11"/>
  <c r="BK312" i="11"/>
  <c r="BL312" i="11"/>
  <c r="BM312" i="11"/>
  <c r="BN312" i="11"/>
  <c r="BO312" i="11"/>
  <c r="BP312" i="11"/>
  <c r="BQ312" i="11"/>
  <c r="BR312" i="11"/>
  <c r="BS312" i="11"/>
  <c r="BT312" i="11"/>
  <c r="BU312" i="11"/>
  <c r="BV312" i="11"/>
  <c r="BB313" i="11"/>
  <c r="BC313" i="11"/>
  <c r="BD313" i="11"/>
  <c r="BE313" i="11"/>
  <c r="BF313" i="11"/>
  <c r="BG313" i="11"/>
  <c r="BH313" i="11"/>
  <c r="BI313" i="11"/>
  <c r="BJ313" i="11"/>
  <c r="BK313" i="11"/>
  <c r="BL313" i="11"/>
  <c r="BM313" i="11"/>
  <c r="BN313" i="11"/>
  <c r="BO313" i="11"/>
  <c r="BP313" i="11"/>
  <c r="BQ313" i="11"/>
  <c r="BR313" i="11"/>
  <c r="BS313" i="11"/>
  <c r="BT313" i="11"/>
  <c r="BU313" i="11"/>
  <c r="BV313" i="11"/>
  <c r="BB314" i="11"/>
  <c r="BC314" i="11"/>
  <c r="BD314" i="11"/>
  <c r="BE314" i="11"/>
  <c r="BF314" i="11"/>
  <c r="BG314" i="11"/>
  <c r="BH314" i="11"/>
  <c r="BI314" i="11"/>
  <c r="BJ314" i="11"/>
  <c r="BK314" i="11"/>
  <c r="BL314" i="11"/>
  <c r="BM314" i="11"/>
  <c r="BN314" i="11"/>
  <c r="BO314" i="11"/>
  <c r="BP314" i="11"/>
  <c r="BQ314" i="11"/>
  <c r="BR314" i="11"/>
  <c r="BS314" i="11"/>
  <c r="BT314" i="11"/>
  <c r="BU314" i="11"/>
  <c r="BV314" i="11"/>
  <c r="BB315" i="11"/>
  <c r="BC315" i="11"/>
  <c r="BD315" i="11"/>
  <c r="BE315" i="11"/>
  <c r="BF315" i="11"/>
  <c r="BG315" i="11"/>
  <c r="BH315" i="11"/>
  <c r="BI315" i="11"/>
  <c r="BJ315" i="11"/>
  <c r="BK315" i="11"/>
  <c r="BL315" i="11"/>
  <c r="BM315" i="11"/>
  <c r="BN315" i="11"/>
  <c r="BO315" i="11"/>
  <c r="BP315" i="11"/>
  <c r="BQ315" i="11"/>
  <c r="BR315" i="11"/>
  <c r="BS315" i="11"/>
  <c r="BT315" i="11"/>
  <c r="BU315" i="11"/>
  <c r="BV315" i="11"/>
  <c r="BB316" i="11"/>
  <c r="BC316" i="11"/>
  <c r="BD316" i="11"/>
  <c r="BE316" i="11"/>
  <c r="BF316" i="11"/>
  <c r="BG316" i="11"/>
  <c r="BH316" i="11"/>
  <c r="BI316" i="11"/>
  <c r="BJ316" i="11"/>
  <c r="BK316" i="11"/>
  <c r="BL316" i="11"/>
  <c r="BM316" i="11"/>
  <c r="BN316" i="11"/>
  <c r="BO316" i="11"/>
  <c r="BP316" i="11"/>
  <c r="BQ316" i="11"/>
  <c r="BR316" i="11"/>
  <c r="BS316" i="11"/>
  <c r="BT316" i="11"/>
  <c r="BU316" i="11"/>
  <c r="BV316" i="11"/>
  <c r="BB317" i="11"/>
  <c r="BC317" i="11"/>
  <c r="BD317" i="11"/>
  <c r="BE317" i="11"/>
  <c r="BF317" i="11"/>
  <c r="BG317" i="11"/>
  <c r="BH317" i="11"/>
  <c r="BI317" i="11"/>
  <c r="BJ317" i="11"/>
  <c r="BK317" i="11"/>
  <c r="BL317" i="11"/>
  <c r="BM317" i="11"/>
  <c r="BN317" i="11"/>
  <c r="BO317" i="11"/>
  <c r="BP317" i="11"/>
  <c r="BQ317" i="11"/>
  <c r="BR317" i="11"/>
  <c r="BS317" i="11"/>
  <c r="BT317" i="11"/>
  <c r="BU317" i="11"/>
  <c r="BV317" i="11"/>
  <c r="BB318" i="11"/>
  <c r="BC318" i="11"/>
  <c r="BD318" i="11"/>
  <c r="BE318" i="11"/>
  <c r="BF318" i="11"/>
  <c r="BG318" i="11"/>
  <c r="BH318" i="11"/>
  <c r="BI318" i="11"/>
  <c r="BJ318" i="11"/>
  <c r="BK318" i="11"/>
  <c r="BL318" i="11"/>
  <c r="BM318" i="11"/>
  <c r="BN318" i="11"/>
  <c r="BO318" i="11"/>
  <c r="BP318" i="11"/>
  <c r="BQ318" i="11"/>
  <c r="BR318" i="11"/>
  <c r="BS318" i="11"/>
  <c r="BT318" i="11"/>
  <c r="BU318" i="11"/>
  <c r="BV318" i="11"/>
  <c r="BB319" i="11"/>
  <c r="BC319" i="11"/>
  <c r="BD319" i="11"/>
  <c r="BE319" i="11"/>
  <c r="BF319" i="11"/>
  <c r="BG319" i="11"/>
  <c r="BH319" i="11"/>
  <c r="BI319" i="11"/>
  <c r="BJ319" i="11"/>
  <c r="BK319" i="11"/>
  <c r="BL319" i="11"/>
  <c r="BM319" i="11"/>
  <c r="BN319" i="11"/>
  <c r="BO319" i="11"/>
  <c r="BP319" i="11"/>
  <c r="BQ319" i="11"/>
  <c r="BR319" i="11"/>
  <c r="BS319" i="11"/>
  <c r="BT319" i="11"/>
  <c r="BU319" i="11"/>
  <c r="BV319" i="11"/>
  <c r="BB320" i="11"/>
  <c r="BC320" i="11"/>
  <c r="BD320" i="11"/>
  <c r="BE320" i="11"/>
  <c r="BF320" i="11"/>
  <c r="BG320" i="11"/>
  <c r="BH320" i="11"/>
  <c r="BI320" i="11"/>
  <c r="BJ320" i="11"/>
  <c r="BK320" i="11"/>
  <c r="BL320" i="11"/>
  <c r="BM320" i="11"/>
  <c r="BN320" i="11"/>
  <c r="BO320" i="11"/>
  <c r="BP320" i="11"/>
  <c r="BQ320" i="11"/>
  <c r="BR320" i="11"/>
  <c r="BS320" i="11"/>
  <c r="BT320" i="11"/>
  <c r="BU320" i="11"/>
  <c r="BV320" i="11"/>
  <c r="BB321" i="11"/>
  <c r="BC321" i="11"/>
  <c r="BD321" i="11"/>
  <c r="BE321" i="11"/>
  <c r="BF321" i="11"/>
  <c r="BG321" i="11"/>
  <c r="BH321" i="11"/>
  <c r="BI321" i="11"/>
  <c r="BJ321" i="11"/>
  <c r="BK321" i="11"/>
  <c r="BL321" i="11"/>
  <c r="BM321" i="11"/>
  <c r="BN321" i="11"/>
  <c r="BO321" i="11"/>
  <c r="BP321" i="11"/>
  <c r="BQ321" i="11"/>
  <c r="BR321" i="11"/>
  <c r="BS321" i="11"/>
  <c r="BT321" i="11"/>
  <c r="BU321" i="11"/>
  <c r="BV321" i="11"/>
  <c r="BB322" i="11"/>
  <c r="BC322" i="11"/>
  <c r="BD322" i="11"/>
  <c r="BE322" i="11"/>
  <c r="BF322" i="11"/>
  <c r="BG322" i="11"/>
  <c r="BH322" i="11"/>
  <c r="BI322" i="11"/>
  <c r="BJ322" i="11"/>
  <c r="BK322" i="11"/>
  <c r="BL322" i="11"/>
  <c r="BM322" i="11"/>
  <c r="BN322" i="11"/>
  <c r="BO322" i="11"/>
  <c r="BP322" i="11"/>
  <c r="BQ322" i="11"/>
  <c r="BR322" i="11"/>
  <c r="BS322" i="11"/>
  <c r="BT322" i="11"/>
  <c r="BU322" i="11"/>
  <c r="BV322" i="11"/>
  <c r="BB323" i="11"/>
  <c r="BC323" i="11"/>
  <c r="BD323" i="11"/>
  <c r="BE323" i="11"/>
  <c r="BF323" i="11"/>
  <c r="BG323" i="11"/>
  <c r="BH323" i="11"/>
  <c r="BI323" i="11"/>
  <c r="BJ323" i="11"/>
  <c r="BK323" i="11"/>
  <c r="BL323" i="11"/>
  <c r="BM323" i="11"/>
  <c r="BN323" i="11"/>
  <c r="BO323" i="11"/>
  <c r="BP323" i="11"/>
  <c r="BQ323" i="11"/>
  <c r="BR323" i="11"/>
  <c r="BS323" i="11"/>
  <c r="BT323" i="11"/>
  <c r="BU323" i="11"/>
  <c r="BV323" i="11"/>
  <c r="BB324" i="11"/>
  <c r="BC324" i="11"/>
  <c r="BD324" i="11"/>
  <c r="BE324" i="11"/>
  <c r="BF324" i="11"/>
  <c r="BG324" i="11"/>
  <c r="BH324" i="11"/>
  <c r="BI324" i="11"/>
  <c r="BJ324" i="11"/>
  <c r="BK324" i="11"/>
  <c r="BL324" i="11"/>
  <c r="BM324" i="11"/>
  <c r="BN324" i="11"/>
  <c r="BO324" i="11"/>
  <c r="BP324" i="11"/>
  <c r="BQ324" i="11"/>
  <c r="BR324" i="11"/>
  <c r="BS324" i="11"/>
  <c r="BT324" i="11"/>
  <c r="BU324" i="11"/>
  <c r="BV324" i="11"/>
  <c r="BB325" i="11"/>
  <c r="BC325" i="11"/>
  <c r="BD325" i="11"/>
  <c r="BE325" i="11"/>
  <c r="BF325" i="11"/>
  <c r="BG325" i="11"/>
  <c r="BH325" i="11"/>
  <c r="BI325" i="11"/>
  <c r="BJ325" i="11"/>
  <c r="BK325" i="11"/>
  <c r="BL325" i="11"/>
  <c r="BM325" i="11"/>
  <c r="BN325" i="11"/>
  <c r="BO325" i="11"/>
  <c r="BP325" i="11"/>
  <c r="BQ325" i="11"/>
  <c r="BR325" i="11"/>
  <c r="BS325" i="11"/>
  <c r="BT325" i="11"/>
  <c r="BU325" i="11"/>
  <c r="BV325" i="11"/>
  <c r="BB326" i="11"/>
  <c r="BC326" i="11"/>
  <c r="BD326" i="11"/>
  <c r="BE326" i="11"/>
  <c r="BF326" i="11"/>
  <c r="BG326" i="11"/>
  <c r="BH326" i="11"/>
  <c r="BI326" i="11"/>
  <c r="BJ326" i="11"/>
  <c r="BK326" i="11"/>
  <c r="BL326" i="11"/>
  <c r="BM326" i="11"/>
  <c r="BN326" i="11"/>
  <c r="BO326" i="11"/>
  <c r="BP326" i="11"/>
  <c r="BQ326" i="11"/>
  <c r="BR326" i="11"/>
  <c r="BS326" i="11"/>
  <c r="BT326" i="11"/>
  <c r="BU326" i="11"/>
  <c r="BV326" i="11"/>
  <c r="BB327" i="11"/>
  <c r="BC327" i="11"/>
  <c r="BD327" i="11"/>
  <c r="BE327" i="11"/>
  <c r="BF327" i="11"/>
  <c r="BG327" i="11"/>
  <c r="BH327" i="11"/>
  <c r="BI327" i="11"/>
  <c r="BJ327" i="11"/>
  <c r="BK327" i="11"/>
  <c r="BL327" i="11"/>
  <c r="BM327" i="11"/>
  <c r="BN327" i="11"/>
  <c r="BO327" i="11"/>
  <c r="BP327" i="11"/>
  <c r="BQ327" i="11"/>
  <c r="BR327" i="11"/>
  <c r="BS327" i="11"/>
  <c r="BT327" i="11"/>
  <c r="BU327" i="11"/>
  <c r="BV327" i="11"/>
  <c r="BB328" i="11"/>
  <c r="BC328" i="11"/>
  <c r="BD328" i="11"/>
  <c r="BE328" i="11"/>
  <c r="BF328" i="11"/>
  <c r="BG328" i="11"/>
  <c r="BH328" i="11"/>
  <c r="BI328" i="11"/>
  <c r="BJ328" i="11"/>
  <c r="BK328" i="11"/>
  <c r="BL328" i="11"/>
  <c r="BM328" i="11"/>
  <c r="BN328" i="11"/>
  <c r="BO328" i="11"/>
  <c r="BP328" i="11"/>
  <c r="BQ328" i="11"/>
  <c r="BR328" i="11"/>
  <c r="BS328" i="11"/>
  <c r="BT328" i="11"/>
  <c r="BU328" i="11"/>
  <c r="BV328" i="11"/>
  <c r="BB329" i="11"/>
  <c r="BC329" i="11"/>
  <c r="BD329" i="11"/>
  <c r="BE329" i="11"/>
  <c r="BF329" i="11"/>
  <c r="BG329" i="11"/>
  <c r="BH329" i="11"/>
  <c r="BI329" i="11"/>
  <c r="BJ329" i="11"/>
  <c r="BK329" i="11"/>
  <c r="BL329" i="11"/>
  <c r="BM329" i="11"/>
  <c r="BN329" i="11"/>
  <c r="BO329" i="11"/>
  <c r="BP329" i="11"/>
  <c r="BQ329" i="11"/>
  <c r="BR329" i="11"/>
  <c r="BS329" i="11"/>
  <c r="BT329" i="11"/>
  <c r="BU329" i="11"/>
  <c r="BV329" i="11"/>
  <c r="BB330" i="11"/>
  <c r="BC330" i="11"/>
  <c r="BD330" i="11"/>
  <c r="BE330" i="11"/>
  <c r="BF330" i="11"/>
  <c r="BG330" i="11"/>
  <c r="BH330" i="11"/>
  <c r="BI330" i="11"/>
  <c r="BJ330" i="11"/>
  <c r="BK330" i="11"/>
  <c r="BL330" i="11"/>
  <c r="BM330" i="11"/>
  <c r="BN330" i="11"/>
  <c r="BO330" i="11"/>
  <c r="BP330" i="11"/>
  <c r="BQ330" i="11"/>
  <c r="BR330" i="11"/>
  <c r="BS330" i="11"/>
  <c r="BT330" i="11"/>
  <c r="BU330" i="11"/>
  <c r="BV330" i="11"/>
  <c r="BB331" i="11"/>
  <c r="BC331" i="11"/>
  <c r="BD331" i="11"/>
  <c r="BE331" i="11"/>
  <c r="BF331" i="11"/>
  <c r="BG331" i="11"/>
  <c r="BH331" i="11"/>
  <c r="BI331" i="11"/>
  <c r="BJ331" i="11"/>
  <c r="BK331" i="11"/>
  <c r="BL331" i="11"/>
  <c r="BM331" i="11"/>
  <c r="BN331" i="11"/>
  <c r="BO331" i="11"/>
  <c r="BP331" i="11"/>
  <c r="BQ331" i="11"/>
  <c r="BR331" i="11"/>
  <c r="BS331" i="11"/>
  <c r="BT331" i="11"/>
  <c r="BU331" i="11"/>
  <c r="BV331" i="11"/>
  <c r="BB332" i="11"/>
  <c r="BC332" i="11"/>
  <c r="BD332" i="11"/>
  <c r="BE332" i="11"/>
  <c r="BF332" i="11"/>
  <c r="BG332" i="11"/>
  <c r="BH332" i="11"/>
  <c r="BI332" i="11"/>
  <c r="BJ332" i="11"/>
  <c r="BK332" i="11"/>
  <c r="BL332" i="11"/>
  <c r="BM332" i="11"/>
  <c r="BN332" i="11"/>
  <c r="BO332" i="11"/>
  <c r="BP332" i="11"/>
  <c r="BQ332" i="11"/>
  <c r="BR332" i="11"/>
  <c r="BS332" i="11"/>
  <c r="BT332" i="11"/>
  <c r="BU332" i="11"/>
  <c r="BV332" i="11"/>
  <c r="BB333" i="11"/>
  <c r="BC333" i="11"/>
  <c r="BD333" i="11"/>
  <c r="BE333" i="11"/>
  <c r="BF333" i="11"/>
  <c r="BG333" i="11"/>
  <c r="BH333" i="11"/>
  <c r="BI333" i="11"/>
  <c r="BJ333" i="11"/>
  <c r="BK333" i="11"/>
  <c r="BL333" i="11"/>
  <c r="BM333" i="11"/>
  <c r="BN333" i="11"/>
  <c r="BO333" i="11"/>
  <c r="BP333" i="11"/>
  <c r="BQ333" i="11"/>
  <c r="BR333" i="11"/>
  <c r="BS333" i="11"/>
  <c r="BT333" i="11"/>
  <c r="BU333" i="11"/>
  <c r="BV333" i="11"/>
  <c r="BB334" i="11"/>
  <c r="BC334" i="11"/>
  <c r="BD334" i="11"/>
  <c r="BE334" i="11"/>
  <c r="BF334" i="11"/>
  <c r="BG334" i="11"/>
  <c r="BH334" i="11"/>
  <c r="BI334" i="11"/>
  <c r="BJ334" i="11"/>
  <c r="BK334" i="11"/>
  <c r="BL334" i="11"/>
  <c r="BM334" i="11"/>
  <c r="BN334" i="11"/>
  <c r="BO334" i="11"/>
  <c r="BP334" i="11"/>
  <c r="BQ334" i="11"/>
  <c r="BR334" i="11"/>
  <c r="BS334" i="11"/>
  <c r="BT334" i="11"/>
  <c r="BU334" i="11"/>
  <c r="BV334" i="11"/>
  <c r="BB335" i="11"/>
  <c r="BC335" i="11"/>
  <c r="BD335" i="11"/>
  <c r="BE335" i="11"/>
  <c r="BF335" i="11"/>
  <c r="BG335" i="11"/>
  <c r="BH335" i="11"/>
  <c r="BI335" i="11"/>
  <c r="BJ335" i="11"/>
  <c r="BK335" i="11"/>
  <c r="BL335" i="11"/>
  <c r="BM335" i="11"/>
  <c r="BN335" i="11"/>
  <c r="BO335" i="11"/>
  <c r="BP335" i="11"/>
  <c r="BQ335" i="11"/>
  <c r="BR335" i="11"/>
  <c r="BS335" i="11"/>
  <c r="BT335" i="11"/>
  <c r="BU335" i="11"/>
  <c r="BV335" i="11"/>
  <c r="BB336" i="11"/>
  <c r="BC336" i="11"/>
  <c r="BD336" i="11"/>
  <c r="BE336" i="11"/>
  <c r="BF336" i="11"/>
  <c r="BG336" i="11"/>
  <c r="BH336" i="11"/>
  <c r="BI336" i="11"/>
  <c r="BJ336" i="11"/>
  <c r="BK336" i="11"/>
  <c r="BL336" i="11"/>
  <c r="BM336" i="11"/>
  <c r="BN336" i="11"/>
  <c r="BO336" i="11"/>
  <c r="BP336" i="11"/>
  <c r="BQ336" i="11"/>
  <c r="BR336" i="11"/>
  <c r="BS336" i="11"/>
  <c r="BT336" i="11"/>
  <c r="BU336" i="11"/>
  <c r="BV336" i="11"/>
  <c r="BB337" i="11"/>
  <c r="BC337" i="11"/>
  <c r="BD337" i="11"/>
  <c r="BE337" i="11"/>
  <c r="BF337" i="11"/>
  <c r="BG337" i="11"/>
  <c r="BH337" i="11"/>
  <c r="BI337" i="11"/>
  <c r="BJ337" i="11"/>
  <c r="BK337" i="11"/>
  <c r="BL337" i="11"/>
  <c r="BM337" i="11"/>
  <c r="BN337" i="11"/>
  <c r="BO337" i="11"/>
  <c r="BP337" i="11"/>
  <c r="BQ337" i="11"/>
  <c r="BR337" i="11"/>
  <c r="BS337" i="11"/>
  <c r="BT337" i="11"/>
  <c r="BU337" i="11"/>
  <c r="BV337" i="11"/>
  <c r="BB338" i="11"/>
  <c r="BC338" i="11"/>
  <c r="BD338" i="11"/>
  <c r="BE338" i="11"/>
  <c r="BF338" i="11"/>
  <c r="BG338" i="11"/>
  <c r="BH338" i="11"/>
  <c r="BI338" i="11"/>
  <c r="BJ338" i="11"/>
  <c r="BK338" i="11"/>
  <c r="BL338" i="11"/>
  <c r="BM338" i="11"/>
  <c r="BN338" i="11"/>
  <c r="BO338" i="11"/>
  <c r="BP338" i="11"/>
  <c r="BQ338" i="11"/>
  <c r="BR338" i="11"/>
  <c r="BS338" i="11"/>
  <c r="BT338" i="11"/>
  <c r="BU338" i="11"/>
  <c r="BV338" i="11"/>
  <c r="BB339" i="11"/>
  <c r="BC339" i="11"/>
  <c r="BD339" i="11"/>
  <c r="BE339" i="11"/>
  <c r="BF339" i="11"/>
  <c r="BG339" i="11"/>
  <c r="BH339" i="11"/>
  <c r="BI339" i="11"/>
  <c r="BJ339" i="11"/>
  <c r="BK339" i="11"/>
  <c r="BL339" i="11"/>
  <c r="BM339" i="11"/>
  <c r="BN339" i="11"/>
  <c r="BO339" i="11"/>
  <c r="BP339" i="11"/>
  <c r="BQ339" i="11"/>
  <c r="BR339" i="11"/>
  <c r="BS339" i="11"/>
  <c r="BT339" i="11"/>
  <c r="BU339" i="11"/>
  <c r="BV339" i="11"/>
  <c r="BB340" i="11"/>
  <c r="BC340" i="11"/>
  <c r="BD340" i="11"/>
  <c r="BE340" i="11"/>
  <c r="BF340" i="11"/>
  <c r="BG340" i="11"/>
  <c r="BH340" i="11"/>
  <c r="BI340" i="11"/>
  <c r="BJ340" i="11"/>
  <c r="BK340" i="11"/>
  <c r="BL340" i="11"/>
  <c r="BM340" i="11"/>
  <c r="BN340" i="11"/>
  <c r="BO340" i="11"/>
  <c r="BP340" i="11"/>
  <c r="BQ340" i="11"/>
  <c r="BR340" i="11"/>
  <c r="BS340" i="11"/>
  <c r="BT340" i="11"/>
  <c r="BU340" i="11"/>
  <c r="BV340" i="11"/>
  <c r="BB341" i="11"/>
  <c r="BC341" i="11"/>
  <c r="BD341" i="11"/>
  <c r="BE341" i="11"/>
  <c r="BF341" i="11"/>
  <c r="BG341" i="11"/>
  <c r="BH341" i="11"/>
  <c r="BI341" i="11"/>
  <c r="BJ341" i="11"/>
  <c r="BK341" i="11"/>
  <c r="BL341" i="11"/>
  <c r="BM341" i="11"/>
  <c r="BN341" i="11"/>
  <c r="BO341" i="11"/>
  <c r="BP341" i="11"/>
  <c r="BQ341" i="11"/>
  <c r="BR341" i="11"/>
  <c r="BS341" i="11"/>
  <c r="BT341" i="11"/>
  <c r="BU341" i="11"/>
  <c r="BV341" i="11"/>
  <c r="BB342" i="11"/>
  <c r="BC342" i="11"/>
  <c r="BD342" i="11"/>
  <c r="BE342" i="11"/>
  <c r="BF342" i="11"/>
  <c r="BG342" i="11"/>
  <c r="BH342" i="11"/>
  <c r="BI342" i="11"/>
  <c r="BJ342" i="11"/>
  <c r="BK342" i="11"/>
  <c r="BL342" i="11"/>
  <c r="BM342" i="11"/>
  <c r="BN342" i="11"/>
  <c r="BO342" i="11"/>
  <c r="BP342" i="11"/>
  <c r="BQ342" i="11"/>
  <c r="BR342" i="11"/>
  <c r="BS342" i="11"/>
  <c r="BT342" i="11"/>
  <c r="BU342" i="11"/>
  <c r="BV342" i="11"/>
  <c r="BB343" i="11"/>
  <c r="BC343" i="11"/>
  <c r="BD343" i="11"/>
  <c r="BE343" i="11"/>
  <c r="BF343" i="11"/>
  <c r="BG343" i="11"/>
  <c r="BH343" i="11"/>
  <c r="BI343" i="11"/>
  <c r="BJ343" i="11"/>
  <c r="BK343" i="11"/>
  <c r="BL343" i="11"/>
  <c r="BM343" i="11"/>
  <c r="BN343" i="11"/>
  <c r="BO343" i="11"/>
  <c r="BP343" i="11"/>
  <c r="BQ343" i="11"/>
  <c r="BR343" i="11"/>
  <c r="BS343" i="11"/>
  <c r="BT343" i="11"/>
  <c r="BU343" i="11"/>
  <c r="BV343" i="11"/>
  <c r="BB344" i="11"/>
  <c r="BC344" i="11"/>
  <c r="BD344" i="11"/>
  <c r="BE344" i="11"/>
  <c r="BF344" i="11"/>
  <c r="BG344" i="11"/>
  <c r="BH344" i="11"/>
  <c r="BI344" i="11"/>
  <c r="BJ344" i="11"/>
  <c r="BK344" i="11"/>
  <c r="BL344" i="11"/>
  <c r="BM344" i="11"/>
  <c r="BN344" i="11"/>
  <c r="BO344" i="11"/>
  <c r="BP344" i="11"/>
  <c r="BQ344" i="11"/>
  <c r="BR344" i="11"/>
  <c r="BS344" i="11"/>
  <c r="BT344" i="11"/>
  <c r="BU344" i="11"/>
  <c r="BV344" i="11"/>
  <c r="BB345" i="11"/>
  <c r="BC345" i="11"/>
  <c r="BD345" i="11"/>
  <c r="BE345" i="11"/>
  <c r="BF345" i="11"/>
  <c r="BG345" i="11"/>
  <c r="BH345" i="11"/>
  <c r="BI345" i="11"/>
  <c r="BJ345" i="11"/>
  <c r="BK345" i="11"/>
  <c r="BL345" i="11"/>
  <c r="BM345" i="11"/>
  <c r="BN345" i="11"/>
  <c r="BO345" i="11"/>
  <c r="BP345" i="11"/>
  <c r="BQ345" i="11"/>
  <c r="BR345" i="11"/>
  <c r="BS345" i="11"/>
  <c r="BT345" i="11"/>
  <c r="BU345" i="11"/>
  <c r="BV345" i="11"/>
  <c r="BB346" i="11"/>
  <c r="BC346" i="11"/>
  <c r="BD346" i="11"/>
  <c r="BE346" i="11"/>
  <c r="BF346" i="11"/>
  <c r="BG346" i="11"/>
  <c r="BH346" i="11"/>
  <c r="BI346" i="11"/>
  <c r="BJ346" i="11"/>
  <c r="BK346" i="11"/>
  <c r="BL346" i="11"/>
  <c r="BM346" i="11"/>
  <c r="BN346" i="11"/>
  <c r="BO346" i="11"/>
  <c r="BP346" i="11"/>
  <c r="BQ346" i="11"/>
  <c r="BR346" i="11"/>
  <c r="BS346" i="11"/>
  <c r="BT346" i="11"/>
  <c r="BU346" i="11"/>
  <c r="BV346" i="11"/>
  <c r="BB347" i="11"/>
  <c r="BC347" i="11"/>
  <c r="BD347" i="11"/>
  <c r="BE347" i="11"/>
  <c r="BF347" i="11"/>
  <c r="BG347" i="11"/>
  <c r="BH347" i="11"/>
  <c r="BI347" i="11"/>
  <c r="BJ347" i="11"/>
  <c r="BK347" i="11"/>
  <c r="BL347" i="11"/>
  <c r="BM347" i="11"/>
  <c r="BN347" i="11"/>
  <c r="BO347" i="11"/>
  <c r="BP347" i="11"/>
  <c r="BQ347" i="11"/>
  <c r="BR347" i="11"/>
  <c r="BS347" i="11"/>
  <c r="BT347" i="11"/>
  <c r="BU347" i="11"/>
  <c r="BV347" i="11"/>
  <c r="BB348" i="11"/>
  <c r="BC348" i="11"/>
  <c r="BD348" i="11"/>
  <c r="BE348" i="11"/>
  <c r="BF348" i="11"/>
  <c r="BG348" i="11"/>
  <c r="BH348" i="11"/>
  <c r="BI348" i="11"/>
  <c r="BJ348" i="11"/>
  <c r="BK348" i="11"/>
  <c r="BL348" i="11"/>
  <c r="BM348" i="11"/>
  <c r="BN348" i="11"/>
  <c r="BO348" i="11"/>
  <c r="BP348" i="11"/>
  <c r="BQ348" i="11"/>
  <c r="BR348" i="11"/>
  <c r="BS348" i="11"/>
  <c r="BT348" i="11"/>
  <c r="BU348" i="11"/>
  <c r="BV348" i="11"/>
  <c r="BB349" i="11"/>
  <c r="BC349" i="11"/>
  <c r="BD349" i="11"/>
  <c r="BE349" i="11"/>
  <c r="BF349" i="11"/>
  <c r="BG349" i="11"/>
  <c r="BH349" i="11"/>
  <c r="BI349" i="11"/>
  <c r="BJ349" i="11"/>
  <c r="BK349" i="11"/>
  <c r="BL349" i="11"/>
  <c r="BM349" i="11"/>
  <c r="BN349" i="11"/>
  <c r="BO349" i="11"/>
  <c r="BP349" i="11"/>
  <c r="BQ349" i="11"/>
  <c r="BR349" i="11"/>
  <c r="BS349" i="11"/>
  <c r="BT349" i="11"/>
  <c r="BU349" i="11"/>
  <c r="BV349" i="11"/>
  <c r="BB350" i="11"/>
  <c r="BC350" i="11"/>
  <c r="BD350" i="11"/>
  <c r="BE350" i="11"/>
  <c r="BF350" i="11"/>
  <c r="BG350" i="11"/>
  <c r="BH350" i="11"/>
  <c r="BI350" i="11"/>
  <c r="BJ350" i="11"/>
  <c r="BK350" i="11"/>
  <c r="BL350" i="11"/>
  <c r="BM350" i="11"/>
  <c r="BN350" i="11"/>
  <c r="BO350" i="11"/>
  <c r="BP350" i="11"/>
  <c r="BQ350" i="11"/>
  <c r="BR350" i="11"/>
  <c r="BS350" i="11"/>
  <c r="BT350" i="11"/>
  <c r="BU350" i="11"/>
  <c r="BV350" i="11"/>
  <c r="BB351" i="11"/>
  <c r="BC351" i="11"/>
  <c r="BD351" i="11"/>
  <c r="BE351" i="11"/>
  <c r="BF351" i="11"/>
  <c r="BG351" i="11"/>
  <c r="BH351" i="11"/>
  <c r="BI351" i="11"/>
  <c r="BJ351" i="11"/>
  <c r="BK351" i="11"/>
  <c r="BL351" i="11"/>
  <c r="BM351" i="11"/>
  <c r="BN351" i="11"/>
  <c r="BO351" i="11"/>
  <c r="BP351" i="11"/>
  <c r="BQ351" i="11"/>
  <c r="BR351" i="11"/>
  <c r="BS351" i="11"/>
  <c r="BT351" i="11"/>
  <c r="BU351" i="11"/>
  <c r="BV351" i="11"/>
  <c r="BB352" i="11"/>
  <c r="BC352" i="11"/>
  <c r="BD352" i="11"/>
  <c r="BE352" i="11"/>
  <c r="BF352" i="11"/>
  <c r="BG352" i="11"/>
  <c r="BH352" i="11"/>
  <c r="BI352" i="11"/>
  <c r="BJ352" i="11"/>
  <c r="BK352" i="11"/>
  <c r="BL352" i="11"/>
  <c r="BM352" i="11"/>
  <c r="BN352" i="11"/>
  <c r="BO352" i="11"/>
  <c r="BP352" i="11"/>
  <c r="BQ352" i="11"/>
  <c r="BR352" i="11"/>
  <c r="BS352" i="11"/>
  <c r="BT352" i="11"/>
  <c r="BU352" i="11"/>
  <c r="BV352" i="11"/>
  <c r="BB353" i="11"/>
  <c r="BC353" i="11"/>
  <c r="BD353" i="11"/>
  <c r="BE353" i="11"/>
  <c r="BF353" i="11"/>
  <c r="BG353" i="11"/>
  <c r="BH353" i="11"/>
  <c r="BI353" i="11"/>
  <c r="BJ353" i="11"/>
  <c r="BK353" i="11"/>
  <c r="BL353" i="11"/>
  <c r="BM353" i="11"/>
  <c r="BN353" i="11"/>
  <c r="BO353" i="11"/>
  <c r="BP353" i="11"/>
  <c r="BQ353" i="11"/>
  <c r="BR353" i="11"/>
  <c r="BS353" i="11"/>
  <c r="BT353" i="11"/>
  <c r="BU353" i="11"/>
  <c r="BV353" i="11"/>
  <c r="BB354" i="11"/>
  <c r="BC354" i="11"/>
  <c r="BD354" i="11"/>
  <c r="BE354" i="11"/>
  <c r="BF354" i="11"/>
  <c r="BG354" i="11"/>
  <c r="BH354" i="11"/>
  <c r="BI354" i="11"/>
  <c r="BJ354" i="11"/>
  <c r="BK354" i="11"/>
  <c r="BL354" i="11"/>
  <c r="BM354" i="11"/>
  <c r="BN354" i="11"/>
  <c r="BO354" i="11"/>
  <c r="BP354" i="11"/>
  <c r="BQ354" i="11"/>
  <c r="BR354" i="11"/>
  <c r="BS354" i="11"/>
  <c r="BT354" i="11"/>
  <c r="BU354" i="11"/>
  <c r="BV354" i="11"/>
  <c r="BB355" i="11"/>
  <c r="BC355" i="11"/>
  <c r="BD355" i="11"/>
  <c r="BE355" i="11"/>
  <c r="BF355" i="11"/>
  <c r="BG355" i="11"/>
  <c r="BH355" i="11"/>
  <c r="BI355" i="11"/>
  <c r="BJ355" i="11"/>
  <c r="BK355" i="11"/>
  <c r="BL355" i="11"/>
  <c r="BM355" i="11"/>
  <c r="BN355" i="11"/>
  <c r="BO355" i="11"/>
  <c r="BP355" i="11"/>
  <c r="BQ355" i="11"/>
  <c r="BR355" i="11"/>
  <c r="BS355" i="11"/>
  <c r="BT355" i="11"/>
  <c r="BU355" i="11"/>
  <c r="BV355" i="11"/>
  <c r="BB356" i="11"/>
  <c r="BC356" i="11"/>
  <c r="BD356" i="11"/>
  <c r="BE356" i="11"/>
  <c r="BF356" i="11"/>
  <c r="BG356" i="11"/>
  <c r="BH356" i="11"/>
  <c r="BI356" i="11"/>
  <c r="BJ356" i="11"/>
  <c r="BK356" i="11"/>
  <c r="BL356" i="11"/>
  <c r="BM356" i="11"/>
  <c r="BN356" i="11"/>
  <c r="BO356" i="11"/>
  <c r="BP356" i="11"/>
  <c r="BQ356" i="11"/>
  <c r="BR356" i="11"/>
  <c r="BS356" i="11"/>
  <c r="BT356" i="11"/>
  <c r="BU356" i="11"/>
  <c r="BV356" i="11"/>
  <c r="BB357" i="11"/>
  <c r="BC357" i="11"/>
  <c r="BD357" i="11"/>
  <c r="BE357" i="11"/>
  <c r="BF357" i="11"/>
  <c r="BG357" i="11"/>
  <c r="BH357" i="11"/>
  <c r="BI357" i="11"/>
  <c r="BJ357" i="11"/>
  <c r="BK357" i="11"/>
  <c r="BL357" i="11"/>
  <c r="BM357" i="11"/>
  <c r="BN357" i="11"/>
  <c r="BO357" i="11"/>
  <c r="BP357" i="11"/>
  <c r="BQ357" i="11"/>
  <c r="BR357" i="11"/>
  <c r="BS357" i="11"/>
  <c r="BT357" i="11"/>
  <c r="BU357" i="11"/>
  <c r="BV357" i="11"/>
  <c r="BB358" i="11"/>
  <c r="BC358" i="11"/>
  <c r="BD358" i="11"/>
  <c r="BE358" i="11"/>
  <c r="BF358" i="11"/>
  <c r="BG358" i="11"/>
  <c r="BH358" i="11"/>
  <c r="BI358" i="11"/>
  <c r="BJ358" i="11"/>
  <c r="BK358" i="11"/>
  <c r="BL358" i="11"/>
  <c r="BM358" i="11"/>
  <c r="BN358" i="11"/>
  <c r="BO358" i="11"/>
  <c r="BP358" i="11"/>
  <c r="BQ358" i="11"/>
  <c r="BR358" i="11"/>
  <c r="BS358" i="11"/>
  <c r="BT358" i="11"/>
  <c r="BU358" i="11"/>
  <c r="BV358" i="11"/>
  <c r="BB359" i="11"/>
  <c r="BC359" i="11"/>
  <c r="BD359" i="11"/>
  <c r="BE359" i="11"/>
  <c r="BF359" i="11"/>
  <c r="BG359" i="11"/>
  <c r="BH359" i="11"/>
  <c r="BI359" i="11"/>
  <c r="BJ359" i="11"/>
  <c r="BK359" i="11"/>
  <c r="BL359" i="11"/>
  <c r="BM359" i="11"/>
  <c r="BN359" i="11"/>
  <c r="BO359" i="11"/>
  <c r="BP359" i="11"/>
  <c r="BQ359" i="11"/>
  <c r="BR359" i="11"/>
  <c r="BS359" i="11"/>
  <c r="BT359" i="11"/>
  <c r="BU359" i="11"/>
  <c r="BV359" i="11"/>
  <c r="BB360" i="11"/>
  <c r="BC360" i="11"/>
  <c r="BD360" i="11"/>
  <c r="BE360" i="11"/>
  <c r="BF360" i="11"/>
  <c r="BG360" i="11"/>
  <c r="BH360" i="11"/>
  <c r="BI360" i="11"/>
  <c r="BJ360" i="11"/>
  <c r="BK360" i="11"/>
  <c r="BL360" i="11"/>
  <c r="BM360" i="11"/>
  <c r="BN360" i="11"/>
  <c r="BO360" i="11"/>
  <c r="BP360" i="11"/>
  <c r="BQ360" i="11"/>
  <c r="BR360" i="11"/>
  <c r="BS360" i="11"/>
  <c r="BT360" i="11"/>
  <c r="BU360" i="11"/>
  <c r="BV360" i="11"/>
  <c r="BB361" i="11"/>
  <c r="BC361" i="11"/>
  <c r="BD361" i="11"/>
  <c r="BE361" i="11"/>
  <c r="BF361" i="11"/>
  <c r="BG361" i="11"/>
  <c r="BH361" i="11"/>
  <c r="BI361" i="11"/>
  <c r="BJ361" i="11"/>
  <c r="BK361" i="11"/>
  <c r="BL361" i="11"/>
  <c r="BM361" i="11"/>
  <c r="BN361" i="11"/>
  <c r="BO361" i="11"/>
  <c r="BP361" i="11"/>
  <c r="BQ361" i="11"/>
  <c r="BR361" i="11"/>
  <c r="BS361" i="11"/>
  <c r="BT361" i="11"/>
  <c r="BU361" i="11"/>
  <c r="BV361" i="11"/>
  <c r="BB362" i="11"/>
  <c r="BC362" i="11"/>
  <c r="BD362" i="11"/>
  <c r="BE362" i="11"/>
  <c r="BF362" i="11"/>
  <c r="BG362" i="11"/>
  <c r="BH362" i="11"/>
  <c r="BI362" i="11"/>
  <c r="BJ362" i="11"/>
  <c r="BK362" i="11"/>
  <c r="BL362" i="11"/>
  <c r="BM362" i="11"/>
  <c r="BN362" i="11"/>
  <c r="BO362" i="11"/>
  <c r="BP362" i="11"/>
  <c r="BQ362" i="11"/>
  <c r="BR362" i="11"/>
  <c r="BS362" i="11"/>
  <c r="BT362" i="11"/>
  <c r="BU362" i="11"/>
  <c r="BV362" i="11"/>
  <c r="BB363" i="11"/>
  <c r="BC363" i="11"/>
  <c r="BD363" i="11"/>
  <c r="BE363" i="11"/>
  <c r="BF363" i="11"/>
  <c r="BG363" i="11"/>
  <c r="BH363" i="11"/>
  <c r="BI363" i="11"/>
  <c r="BJ363" i="11"/>
  <c r="BK363" i="11"/>
  <c r="BL363" i="11"/>
  <c r="BM363" i="11"/>
  <c r="BN363" i="11"/>
  <c r="BO363" i="11"/>
  <c r="BP363" i="11"/>
  <c r="BQ363" i="11"/>
  <c r="BR363" i="11"/>
  <c r="BS363" i="11"/>
  <c r="BT363" i="11"/>
  <c r="BU363" i="11"/>
  <c r="BV363" i="11"/>
  <c r="BB364" i="11"/>
  <c r="BC364" i="11"/>
  <c r="BD364" i="11"/>
  <c r="BE364" i="11"/>
  <c r="BF364" i="11"/>
  <c r="BG364" i="11"/>
  <c r="BH364" i="11"/>
  <c r="BI364" i="11"/>
  <c r="BJ364" i="11"/>
  <c r="BK364" i="11"/>
  <c r="BL364" i="11"/>
  <c r="BM364" i="11"/>
  <c r="BN364" i="11"/>
  <c r="BO364" i="11"/>
  <c r="BP364" i="11"/>
  <c r="BQ364" i="11"/>
  <c r="BR364" i="11"/>
  <c r="BS364" i="11"/>
  <c r="BT364" i="11"/>
  <c r="BU364" i="11"/>
  <c r="BV364" i="11"/>
  <c r="BB365" i="11"/>
  <c r="BC365" i="11"/>
  <c r="BD365" i="11"/>
  <c r="BE365" i="11"/>
  <c r="BF365" i="11"/>
  <c r="BG365" i="11"/>
  <c r="BH365" i="11"/>
  <c r="BI365" i="11"/>
  <c r="BJ365" i="11"/>
  <c r="BK365" i="11"/>
  <c r="BL365" i="11"/>
  <c r="BM365" i="11"/>
  <c r="BN365" i="11"/>
  <c r="BO365" i="11"/>
  <c r="BP365" i="11"/>
  <c r="BQ365" i="11"/>
  <c r="BR365" i="11"/>
  <c r="BS365" i="11"/>
  <c r="BT365" i="11"/>
  <c r="BU365" i="11"/>
  <c r="BV365" i="11"/>
  <c r="BB366" i="11"/>
  <c r="BC366" i="11"/>
  <c r="BD366" i="11"/>
  <c r="BE366" i="11"/>
  <c r="BF366" i="11"/>
  <c r="BG366" i="11"/>
  <c r="BH366" i="11"/>
  <c r="BI366" i="11"/>
  <c r="BJ366" i="11"/>
  <c r="BK366" i="11"/>
  <c r="BL366" i="11"/>
  <c r="BM366" i="11"/>
  <c r="BN366" i="11"/>
  <c r="BO366" i="11"/>
  <c r="BP366" i="11"/>
  <c r="BQ366" i="11"/>
  <c r="BR366" i="11"/>
  <c r="BS366" i="11"/>
  <c r="BT366" i="11"/>
  <c r="BU366" i="11"/>
  <c r="BV366" i="11"/>
  <c r="BB367" i="11"/>
  <c r="BC367" i="11"/>
  <c r="BD367" i="11"/>
  <c r="BE367" i="11"/>
  <c r="BF367" i="11"/>
  <c r="BG367" i="11"/>
  <c r="BH367" i="11"/>
  <c r="BI367" i="11"/>
  <c r="BJ367" i="11"/>
  <c r="BK367" i="11"/>
  <c r="BL367" i="11"/>
  <c r="BM367" i="11"/>
  <c r="BN367" i="11"/>
  <c r="BO367" i="11"/>
  <c r="BP367" i="11"/>
  <c r="BQ367" i="11"/>
  <c r="BR367" i="11"/>
  <c r="BS367" i="11"/>
  <c r="BT367" i="11"/>
  <c r="BU367" i="11"/>
  <c r="BV367" i="11"/>
  <c r="BB368" i="11"/>
  <c r="BC368" i="11"/>
  <c r="BD368" i="11"/>
  <c r="BE368" i="11"/>
  <c r="BF368" i="11"/>
  <c r="BG368" i="11"/>
  <c r="BH368" i="11"/>
  <c r="BI368" i="11"/>
  <c r="BJ368" i="11"/>
  <c r="BK368" i="11"/>
  <c r="BL368" i="11"/>
  <c r="BM368" i="11"/>
  <c r="BN368" i="11"/>
  <c r="BO368" i="11"/>
  <c r="BP368" i="11"/>
  <c r="BQ368" i="11"/>
  <c r="BR368" i="11"/>
  <c r="BS368" i="11"/>
  <c r="BT368" i="11"/>
  <c r="BU368" i="11"/>
  <c r="BV368" i="11"/>
  <c r="BB369" i="11"/>
  <c r="BC369" i="11"/>
  <c r="BD369" i="11"/>
  <c r="BE369" i="11"/>
  <c r="BF369" i="11"/>
  <c r="BG369" i="11"/>
  <c r="BH369" i="11"/>
  <c r="BI369" i="11"/>
  <c r="BJ369" i="11"/>
  <c r="BK369" i="11"/>
  <c r="BL369" i="11"/>
  <c r="BM369" i="11"/>
  <c r="BN369" i="11"/>
  <c r="BO369" i="11"/>
  <c r="BP369" i="11"/>
  <c r="BQ369" i="11"/>
  <c r="BR369" i="11"/>
  <c r="BS369" i="11"/>
  <c r="BT369" i="11"/>
  <c r="BU369" i="11"/>
  <c r="BV369" i="11"/>
  <c r="BB370" i="11"/>
  <c r="BC370" i="11"/>
  <c r="BD370" i="11"/>
  <c r="BE370" i="11"/>
  <c r="BF370" i="11"/>
  <c r="BG370" i="11"/>
  <c r="BH370" i="11"/>
  <c r="BI370" i="11"/>
  <c r="BJ370" i="11"/>
  <c r="BK370" i="11"/>
  <c r="BL370" i="11"/>
  <c r="BM370" i="11"/>
  <c r="BN370" i="11"/>
  <c r="BO370" i="11"/>
  <c r="BP370" i="11"/>
  <c r="BQ370" i="11"/>
  <c r="BR370" i="11"/>
  <c r="BS370" i="11"/>
  <c r="BT370" i="11"/>
  <c r="BU370" i="11"/>
  <c r="BV370" i="11"/>
  <c r="BB371" i="11"/>
  <c r="BC371" i="11"/>
  <c r="BD371" i="11"/>
  <c r="BE371" i="11"/>
  <c r="BF371" i="11"/>
  <c r="BG371" i="11"/>
  <c r="BH371" i="11"/>
  <c r="BI371" i="11"/>
  <c r="BJ371" i="11"/>
  <c r="BK371" i="11"/>
  <c r="BL371" i="11"/>
  <c r="BM371" i="11"/>
  <c r="BN371" i="11"/>
  <c r="BO371" i="11"/>
  <c r="BP371" i="11"/>
  <c r="BQ371" i="11"/>
  <c r="BR371" i="11"/>
  <c r="BS371" i="11"/>
  <c r="BT371" i="11"/>
  <c r="BU371" i="11"/>
  <c r="BV371" i="11"/>
  <c r="BB372" i="11"/>
  <c r="BC372" i="11"/>
  <c r="BD372" i="11"/>
  <c r="BE372" i="11"/>
  <c r="BF372" i="11"/>
  <c r="BG372" i="11"/>
  <c r="BH372" i="11"/>
  <c r="BI372" i="11"/>
  <c r="BJ372" i="11"/>
  <c r="BK372" i="11"/>
  <c r="BL372" i="11"/>
  <c r="BM372" i="11"/>
  <c r="BN372" i="11"/>
  <c r="BO372" i="11"/>
  <c r="BP372" i="11"/>
  <c r="BQ372" i="11"/>
  <c r="BR372" i="11"/>
  <c r="BS372" i="11"/>
  <c r="BT372" i="11"/>
  <c r="BU372" i="11"/>
  <c r="BV372" i="11"/>
  <c r="BB373" i="11"/>
  <c r="BC373" i="11"/>
  <c r="BD373" i="11"/>
  <c r="BE373" i="11"/>
  <c r="BF373" i="11"/>
  <c r="BG373" i="11"/>
  <c r="BH373" i="11"/>
  <c r="BI373" i="11"/>
  <c r="BJ373" i="11"/>
  <c r="BK373" i="11"/>
  <c r="BL373" i="11"/>
  <c r="BM373" i="11"/>
  <c r="BN373" i="11"/>
  <c r="BO373" i="11"/>
  <c r="BP373" i="11"/>
  <c r="BQ373" i="11"/>
  <c r="BR373" i="11"/>
  <c r="BS373" i="11"/>
  <c r="BT373" i="11"/>
  <c r="BU373" i="11"/>
  <c r="BV373" i="11"/>
  <c r="BB374" i="11"/>
  <c r="BC374" i="11"/>
  <c r="BD374" i="11"/>
  <c r="BE374" i="11"/>
  <c r="BF374" i="11"/>
  <c r="BG374" i="11"/>
  <c r="BH374" i="11"/>
  <c r="BI374" i="11"/>
  <c r="BJ374" i="11"/>
  <c r="BK374" i="11"/>
  <c r="BL374" i="11"/>
  <c r="BM374" i="11"/>
  <c r="BN374" i="11"/>
  <c r="BO374" i="11"/>
  <c r="BP374" i="11"/>
  <c r="BQ374" i="11"/>
  <c r="BR374" i="11"/>
  <c r="BS374" i="11"/>
  <c r="BT374" i="11"/>
  <c r="BU374" i="11"/>
  <c r="BV374" i="11"/>
  <c r="BB375" i="11"/>
  <c r="BC375" i="11"/>
  <c r="BD375" i="11"/>
  <c r="BE375" i="11"/>
  <c r="BF375" i="11"/>
  <c r="BG375" i="11"/>
  <c r="BH375" i="11"/>
  <c r="BI375" i="11"/>
  <c r="BJ375" i="11"/>
  <c r="BK375" i="11"/>
  <c r="BL375" i="11"/>
  <c r="BM375" i="11"/>
  <c r="BN375" i="11"/>
  <c r="BO375" i="11"/>
  <c r="BP375" i="11"/>
  <c r="BQ375" i="11"/>
  <c r="BR375" i="11"/>
  <c r="BS375" i="11"/>
  <c r="BT375" i="11"/>
  <c r="BU375" i="11"/>
  <c r="BV375" i="11"/>
  <c r="BB376" i="11"/>
  <c r="BC376" i="11"/>
  <c r="BD376" i="11"/>
  <c r="BE376" i="11"/>
  <c r="BF376" i="11"/>
  <c r="BG376" i="11"/>
  <c r="BH376" i="11"/>
  <c r="BI376" i="11"/>
  <c r="BJ376" i="11"/>
  <c r="BK376" i="11"/>
  <c r="BL376" i="11"/>
  <c r="BM376" i="11"/>
  <c r="BN376" i="11"/>
  <c r="BO376" i="11"/>
  <c r="BP376" i="11"/>
  <c r="BQ376" i="11"/>
  <c r="BR376" i="11"/>
  <c r="BS376" i="11"/>
  <c r="BT376" i="11"/>
  <c r="BU376" i="11"/>
  <c r="BV376" i="11"/>
  <c r="BB377" i="11"/>
  <c r="BC377" i="11"/>
  <c r="BD377" i="11"/>
  <c r="BE377" i="11"/>
  <c r="BF377" i="11"/>
  <c r="BG377" i="11"/>
  <c r="BH377" i="11"/>
  <c r="BI377" i="11"/>
  <c r="BJ377" i="11"/>
  <c r="BK377" i="11"/>
  <c r="BL377" i="11"/>
  <c r="BM377" i="11"/>
  <c r="BN377" i="11"/>
  <c r="BO377" i="11"/>
  <c r="BP377" i="11"/>
  <c r="BQ377" i="11"/>
  <c r="BR377" i="11"/>
  <c r="BS377" i="11"/>
  <c r="BT377" i="11"/>
  <c r="BU377" i="11"/>
  <c r="BV377" i="11"/>
  <c r="BB378" i="11"/>
  <c r="BC378" i="11"/>
  <c r="BD378" i="11"/>
  <c r="BE378" i="11"/>
  <c r="BF378" i="11"/>
  <c r="BG378" i="11"/>
  <c r="BH378" i="11"/>
  <c r="BI378" i="11"/>
  <c r="BJ378" i="11"/>
  <c r="BK378" i="11"/>
  <c r="BL378" i="11"/>
  <c r="BM378" i="11"/>
  <c r="BN378" i="11"/>
  <c r="BO378" i="11"/>
  <c r="BP378" i="11"/>
  <c r="BQ378" i="11"/>
  <c r="BR378" i="11"/>
  <c r="BS378" i="11"/>
  <c r="BT378" i="11"/>
  <c r="BU378" i="11"/>
  <c r="BV378" i="11"/>
  <c r="BB379" i="11"/>
  <c r="BC379" i="11"/>
  <c r="BD379" i="11"/>
  <c r="BE379" i="11"/>
  <c r="BF379" i="11"/>
  <c r="BG379" i="11"/>
  <c r="BH379" i="11"/>
  <c r="BI379" i="11"/>
  <c r="BJ379" i="11"/>
  <c r="BK379" i="11"/>
  <c r="BL379" i="11"/>
  <c r="BM379" i="11"/>
  <c r="BN379" i="11"/>
  <c r="BO379" i="11"/>
  <c r="BP379" i="11"/>
  <c r="BQ379" i="11"/>
  <c r="BR379" i="11"/>
  <c r="BS379" i="11"/>
  <c r="BT379" i="11"/>
  <c r="BU379" i="11"/>
  <c r="BV379" i="11"/>
  <c r="BB380" i="11"/>
  <c r="BC380" i="11"/>
  <c r="BD380" i="11"/>
  <c r="BE380" i="11"/>
  <c r="BF380" i="11"/>
  <c r="BG380" i="11"/>
  <c r="BH380" i="11"/>
  <c r="BI380" i="11"/>
  <c r="BJ380" i="11"/>
  <c r="BK380" i="11"/>
  <c r="BL380" i="11"/>
  <c r="BM380" i="11"/>
  <c r="BN380" i="11"/>
  <c r="BO380" i="11"/>
  <c r="BP380" i="11"/>
  <c r="BQ380" i="11"/>
  <c r="BR380" i="11"/>
  <c r="BS380" i="11"/>
  <c r="BT380" i="11"/>
  <c r="BU380" i="11"/>
  <c r="BV380" i="11"/>
  <c r="BB381" i="11"/>
  <c r="BC381" i="11"/>
  <c r="BD381" i="11"/>
  <c r="BE381" i="11"/>
  <c r="BF381" i="11"/>
  <c r="BG381" i="11"/>
  <c r="BH381" i="11"/>
  <c r="BI381" i="11"/>
  <c r="BJ381" i="11"/>
  <c r="BK381" i="11"/>
  <c r="BL381" i="11"/>
  <c r="BM381" i="11"/>
  <c r="BN381" i="11"/>
  <c r="BO381" i="11"/>
  <c r="BP381" i="11"/>
  <c r="BQ381" i="11"/>
  <c r="BR381" i="11"/>
  <c r="BS381" i="11"/>
  <c r="BT381" i="11"/>
  <c r="BU381" i="11"/>
  <c r="BV381" i="11"/>
  <c r="BB382" i="11"/>
  <c r="BC382" i="11"/>
  <c r="BD382" i="11"/>
  <c r="BE382" i="11"/>
  <c r="BF382" i="11"/>
  <c r="BG382" i="11"/>
  <c r="BH382" i="11"/>
  <c r="BI382" i="11"/>
  <c r="BJ382" i="11"/>
  <c r="BK382" i="11"/>
  <c r="BL382" i="11"/>
  <c r="BM382" i="11"/>
  <c r="BN382" i="11"/>
  <c r="BO382" i="11"/>
  <c r="BP382" i="11"/>
  <c r="BQ382" i="11"/>
  <c r="BR382" i="11"/>
  <c r="BS382" i="11"/>
  <c r="BT382" i="11"/>
  <c r="BU382" i="11"/>
  <c r="BV382" i="11"/>
  <c r="BB383" i="11"/>
  <c r="BC383" i="11"/>
  <c r="BD383" i="11"/>
  <c r="BE383" i="11"/>
  <c r="BF383" i="11"/>
  <c r="BG383" i="11"/>
  <c r="BH383" i="11"/>
  <c r="BI383" i="11"/>
  <c r="BJ383" i="11"/>
  <c r="BK383" i="11"/>
  <c r="BL383" i="11"/>
  <c r="BM383" i="11"/>
  <c r="BN383" i="11"/>
  <c r="BO383" i="11"/>
  <c r="BP383" i="11"/>
  <c r="BQ383" i="11"/>
  <c r="BR383" i="11"/>
  <c r="BS383" i="11"/>
  <c r="BT383" i="11"/>
  <c r="BU383" i="11"/>
  <c r="BV383" i="11"/>
  <c r="BB384" i="11"/>
  <c r="BC384" i="11"/>
  <c r="BD384" i="11"/>
  <c r="BE384" i="11"/>
  <c r="BF384" i="11"/>
  <c r="BG384" i="11"/>
  <c r="BH384" i="11"/>
  <c r="BI384" i="11"/>
  <c r="BJ384" i="11"/>
  <c r="BK384" i="11"/>
  <c r="BL384" i="11"/>
  <c r="BM384" i="11"/>
  <c r="BN384" i="11"/>
  <c r="BO384" i="11"/>
  <c r="BP384" i="11"/>
  <c r="BQ384" i="11"/>
  <c r="BR384" i="11"/>
  <c r="BS384" i="11"/>
  <c r="BT384" i="11"/>
  <c r="BU384" i="11"/>
  <c r="BV384" i="11"/>
  <c r="BB385" i="11"/>
  <c r="BC385" i="11"/>
  <c r="BD385" i="11"/>
  <c r="BE385" i="11"/>
  <c r="BF385" i="11"/>
  <c r="BG385" i="11"/>
  <c r="BH385" i="11"/>
  <c r="BI385" i="11"/>
  <c r="BJ385" i="11"/>
  <c r="BK385" i="11"/>
  <c r="BL385" i="11"/>
  <c r="BM385" i="11"/>
  <c r="BN385" i="11"/>
  <c r="BO385" i="11"/>
  <c r="BP385" i="11"/>
  <c r="BQ385" i="11"/>
  <c r="BR385" i="11"/>
  <c r="BS385" i="11"/>
  <c r="BT385" i="11"/>
  <c r="BU385" i="11"/>
  <c r="BV385" i="11"/>
  <c r="BB386" i="11"/>
  <c r="BC386" i="11"/>
  <c r="BD386" i="11"/>
  <c r="BE386" i="11"/>
  <c r="BF386" i="11"/>
  <c r="BG386" i="11"/>
  <c r="BH386" i="11"/>
  <c r="BI386" i="11"/>
  <c r="BJ386" i="11"/>
  <c r="BK386" i="11"/>
  <c r="BL386" i="11"/>
  <c r="BM386" i="11"/>
  <c r="BN386" i="11"/>
  <c r="BO386" i="11"/>
  <c r="BP386" i="11"/>
  <c r="BQ386" i="11"/>
  <c r="BR386" i="11"/>
  <c r="BS386" i="11"/>
  <c r="BT386" i="11"/>
  <c r="BU386" i="11"/>
  <c r="BV386" i="11"/>
  <c r="BB387" i="11"/>
  <c r="BC387" i="11"/>
  <c r="BD387" i="11"/>
  <c r="BE387" i="11"/>
  <c r="BF387" i="11"/>
  <c r="BG387" i="11"/>
  <c r="BH387" i="11"/>
  <c r="BI387" i="11"/>
  <c r="BJ387" i="11"/>
  <c r="BK387" i="11"/>
  <c r="BL387" i="11"/>
  <c r="BM387" i="11"/>
  <c r="BN387" i="11"/>
  <c r="BO387" i="11"/>
  <c r="BP387" i="11"/>
  <c r="BQ387" i="11"/>
  <c r="BR387" i="11"/>
  <c r="BS387" i="11"/>
  <c r="BT387" i="11"/>
  <c r="BU387" i="11"/>
  <c r="BV387" i="11"/>
  <c r="BB388" i="11"/>
  <c r="BC388" i="11"/>
  <c r="BD388" i="11"/>
  <c r="BE388" i="11"/>
  <c r="BF388" i="11"/>
  <c r="BG388" i="11"/>
  <c r="BH388" i="11"/>
  <c r="BI388" i="11"/>
  <c r="BJ388" i="11"/>
  <c r="BK388" i="11"/>
  <c r="BL388" i="11"/>
  <c r="BM388" i="11"/>
  <c r="BN388" i="11"/>
  <c r="BO388" i="11"/>
  <c r="BP388" i="11"/>
  <c r="BQ388" i="11"/>
  <c r="BR388" i="11"/>
  <c r="BS388" i="11"/>
  <c r="BT388" i="11"/>
  <c r="BU388" i="11"/>
  <c r="BV388" i="11"/>
  <c r="BB389" i="11"/>
  <c r="BC389" i="11"/>
  <c r="BD389" i="11"/>
  <c r="BE389" i="11"/>
  <c r="BF389" i="11"/>
  <c r="BG389" i="11"/>
  <c r="BH389" i="11"/>
  <c r="BI389" i="11"/>
  <c r="BJ389" i="11"/>
  <c r="BK389" i="11"/>
  <c r="BL389" i="11"/>
  <c r="BM389" i="11"/>
  <c r="BN389" i="11"/>
  <c r="BO389" i="11"/>
  <c r="BP389" i="11"/>
  <c r="BQ389" i="11"/>
  <c r="BR389" i="11"/>
  <c r="BS389" i="11"/>
  <c r="BT389" i="11"/>
  <c r="BU389" i="11"/>
  <c r="BV389" i="11"/>
  <c r="BB390" i="11"/>
  <c r="BC390" i="11"/>
  <c r="BD390" i="11"/>
  <c r="BE390" i="11"/>
  <c r="BF390" i="11"/>
  <c r="BG390" i="11"/>
  <c r="BH390" i="11"/>
  <c r="BI390" i="11"/>
  <c r="BJ390" i="11"/>
  <c r="BK390" i="11"/>
  <c r="BL390" i="11"/>
  <c r="BM390" i="11"/>
  <c r="BN390" i="11"/>
  <c r="BO390" i="11"/>
  <c r="BP390" i="11"/>
  <c r="BQ390" i="11"/>
  <c r="BR390" i="11"/>
  <c r="BS390" i="11"/>
  <c r="BT390" i="11"/>
  <c r="BU390" i="11"/>
  <c r="BV390" i="11"/>
  <c r="BB391" i="11"/>
  <c r="BC391" i="11"/>
  <c r="BD391" i="11"/>
  <c r="BE391" i="11"/>
  <c r="BF391" i="11"/>
  <c r="BG391" i="11"/>
  <c r="BH391" i="11"/>
  <c r="BI391" i="11"/>
  <c r="BJ391" i="11"/>
  <c r="BK391" i="11"/>
  <c r="BL391" i="11"/>
  <c r="BM391" i="11"/>
  <c r="BN391" i="11"/>
  <c r="BO391" i="11"/>
  <c r="BP391" i="11"/>
  <c r="BQ391" i="11"/>
  <c r="BR391" i="11"/>
  <c r="BS391" i="11"/>
  <c r="BT391" i="11"/>
  <c r="BU391" i="11"/>
  <c r="BV391" i="11"/>
  <c r="BB392" i="11"/>
  <c r="BC392" i="11"/>
  <c r="BD392" i="11"/>
  <c r="BE392" i="11"/>
  <c r="BF392" i="11"/>
  <c r="BG392" i="11"/>
  <c r="BH392" i="11"/>
  <c r="BI392" i="11"/>
  <c r="BJ392" i="11"/>
  <c r="BK392" i="11"/>
  <c r="BL392" i="11"/>
  <c r="BM392" i="11"/>
  <c r="BN392" i="11"/>
  <c r="BO392" i="11"/>
  <c r="BP392" i="11"/>
  <c r="BQ392" i="11"/>
  <c r="BR392" i="11"/>
  <c r="BS392" i="11"/>
  <c r="BT392" i="11"/>
  <c r="BU392" i="11"/>
  <c r="BV392" i="11"/>
  <c r="BB393" i="11"/>
  <c r="BC393" i="11"/>
  <c r="BD393" i="11"/>
  <c r="BE393" i="11"/>
  <c r="BF393" i="11"/>
  <c r="BG393" i="11"/>
  <c r="BH393" i="11"/>
  <c r="BI393" i="11"/>
  <c r="BJ393" i="11"/>
  <c r="BK393" i="11"/>
  <c r="BL393" i="11"/>
  <c r="BM393" i="11"/>
  <c r="BN393" i="11"/>
  <c r="BO393" i="11"/>
  <c r="BP393" i="11"/>
  <c r="BQ393" i="11"/>
  <c r="BR393" i="11"/>
  <c r="BS393" i="11"/>
  <c r="BT393" i="11"/>
  <c r="BU393" i="11"/>
  <c r="BV393" i="11"/>
  <c r="BB394" i="11"/>
  <c r="BC394" i="11"/>
  <c r="BD394" i="11"/>
  <c r="BE394" i="11"/>
  <c r="BF394" i="11"/>
  <c r="BG394" i="11"/>
  <c r="BH394" i="11"/>
  <c r="BI394" i="11"/>
  <c r="BJ394" i="11"/>
  <c r="BK394" i="11"/>
  <c r="BL394" i="11"/>
  <c r="BM394" i="11"/>
  <c r="BN394" i="11"/>
  <c r="BO394" i="11"/>
  <c r="BP394" i="11"/>
  <c r="BQ394" i="11"/>
  <c r="BR394" i="11"/>
  <c r="BS394" i="11"/>
  <c r="BT394" i="11"/>
  <c r="BU394" i="11"/>
  <c r="BV394" i="11"/>
  <c r="BB395" i="11"/>
  <c r="BC395" i="11"/>
  <c r="BD395" i="11"/>
  <c r="BE395" i="11"/>
  <c r="BF395" i="11"/>
  <c r="BG395" i="11"/>
  <c r="BH395" i="11"/>
  <c r="BI395" i="11"/>
  <c r="BJ395" i="11"/>
  <c r="BK395" i="11"/>
  <c r="BL395" i="11"/>
  <c r="BM395" i="11"/>
  <c r="BN395" i="11"/>
  <c r="BO395" i="11"/>
  <c r="BP395" i="11"/>
  <c r="BQ395" i="11"/>
  <c r="BR395" i="11"/>
  <c r="BS395" i="11"/>
  <c r="BT395" i="11"/>
  <c r="BU395" i="11"/>
  <c r="BV395" i="11"/>
  <c r="BB396" i="11"/>
  <c r="BC396" i="11"/>
  <c r="BD396" i="11"/>
  <c r="BE396" i="11"/>
  <c r="BF396" i="11"/>
  <c r="BG396" i="11"/>
  <c r="BH396" i="11"/>
  <c r="BI396" i="11"/>
  <c r="BJ396" i="11"/>
  <c r="BK396" i="11"/>
  <c r="BL396" i="11"/>
  <c r="BM396" i="11"/>
  <c r="BN396" i="11"/>
  <c r="BO396" i="11"/>
  <c r="BP396" i="11"/>
  <c r="BQ396" i="11"/>
  <c r="BR396" i="11"/>
  <c r="BS396" i="11"/>
  <c r="BT396" i="11"/>
  <c r="BU396" i="11"/>
  <c r="BV396" i="11"/>
  <c r="BB397" i="11"/>
  <c r="BC397" i="11"/>
  <c r="BD397" i="11"/>
  <c r="BE397" i="11"/>
  <c r="BF397" i="11"/>
  <c r="BG397" i="11"/>
  <c r="BH397" i="11"/>
  <c r="BI397" i="11"/>
  <c r="BJ397" i="11"/>
  <c r="BK397" i="11"/>
  <c r="BL397" i="11"/>
  <c r="BM397" i="11"/>
  <c r="BN397" i="11"/>
  <c r="BO397" i="11"/>
  <c r="BP397" i="11"/>
  <c r="BQ397" i="11"/>
  <c r="BR397" i="11"/>
  <c r="BS397" i="11"/>
  <c r="BT397" i="11"/>
  <c r="BU397" i="11"/>
  <c r="BV397" i="11"/>
  <c r="BB398" i="11"/>
  <c r="BC398" i="11"/>
  <c r="BD398" i="11"/>
  <c r="BE398" i="11"/>
  <c r="BF398" i="11"/>
  <c r="BG398" i="11"/>
  <c r="BH398" i="11"/>
  <c r="BI398" i="11"/>
  <c r="BJ398" i="11"/>
  <c r="BK398" i="11"/>
  <c r="BL398" i="11"/>
  <c r="BM398" i="11"/>
  <c r="BN398" i="11"/>
  <c r="BO398" i="11"/>
  <c r="BP398" i="11"/>
  <c r="BQ398" i="11"/>
  <c r="BR398" i="11"/>
  <c r="BS398" i="11"/>
  <c r="BT398" i="11"/>
  <c r="BU398" i="11"/>
  <c r="BV398" i="11"/>
  <c r="BB399" i="11"/>
  <c r="BC399" i="11"/>
  <c r="BD399" i="11"/>
  <c r="BE399" i="11"/>
  <c r="BF399" i="11"/>
  <c r="BG399" i="11"/>
  <c r="BH399" i="11"/>
  <c r="BI399" i="11"/>
  <c r="BJ399" i="11"/>
  <c r="BK399" i="11"/>
  <c r="BL399" i="11"/>
  <c r="BM399" i="11"/>
  <c r="BN399" i="11"/>
  <c r="BO399" i="11"/>
  <c r="BP399" i="11"/>
  <c r="BQ399" i="11"/>
  <c r="BR399" i="11"/>
  <c r="BS399" i="11"/>
  <c r="BT399" i="11"/>
  <c r="BU399" i="11"/>
  <c r="BV399" i="11"/>
  <c r="BB400" i="11"/>
  <c r="BC400" i="11"/>
  <c r="BD400" i="11"/>
  <c r="BE400" i="11"/>
  <c r="BF400" i="11"/>
  <c r="BG400" i="11"/>
  <c r="BH400" i="11"/>
  <c r="BI400" i="11"/>
  <c r="BJ400" i="11"/>
  <c r="BK400" i="11"/>
  <c r="BL400" i="11"/>
  <c r="BM400" i="11"/>
  <c r="BN400" i="11"/>
  <c r="BO400" i="11"/>
  <c r="BP400" i="11"/>
  <c r="BQ400" i="11"/>
  <c r="BR400" i="11"/>
  <c r="BS400" i="11"/>
  <c r="BT400" i="11"/>
  <c r="BU400" i="11"/>
  <c r="BV400" i="11"/>
  <c r="BB401" i="11"/>
  <c r="BC401" i="11"/>
  <c r="BD401" i="11"/>
  <c r="BE401" i="11"/>
  <c r="BF401" i="11"/>
  <c r="BG401" i="11"/>
  <c r="BH401" i="11"/>
  <c r="BI401" i="11"/>
  <c r="BJ401" i="11"/>
  <c r="BK401" i="11"/>
  <c r="BL401" i="11"/>
  <c r="BM401" i="11"/>
  <c r="BN401" i="11"/>
  <c r="BO401" i="11"/>
  <c r="BP401" i="11"/>
  <c r="BQ401" i="11"/>
  <c r="BR401" i="11"/>
  <c r="BS401" i="11"/>
  <c r="BT401" i="11"/>
  <c r="BU401" i="11"/>
  <c r="BV401" i="11"/>
  <c r="BB402" i="11"/>
  <c r="BC402" i="11"/>
  <c r="BD402" i="11"/>
  <c r="BE402" i="11"/>
  <c r="BF402" i="11"/>
  <c r="BG402" i="11"/>
  <c r="BH402" i="11"/>
  <c r="BI402" i="11"/>
  <c r="BJ402" i="11"/>
  <c r="BK402" i="11"/>
  <c r="BL402" i="11"/>
  <c r="BM402" i="11"/>
  <c r="BN402" i="11"/>
  <c r="BO402" i="11"/>
  <c r="BP402" i="11"/>
  <c r="BQ402" i="11"/>
  <c r="BR402" i="11"/>
  <c r="BS402" i="11"/>
  <c r="BT402" i="11"/>
  <c r="BU402" i="11"/>
  <c r="BV402" i="11"/>
  <c r="BB403" i="11"/>
  <c r="BC403" i="11"/>
  <c r="BD403" i="11"/>
  <c r="BE403" i="11"/>
  <c r="BF403" i="11"/>
  <c r="BG403" i="11"/>
  <c r="BH403" i="11"/>
  <c r="BI403" i="11"/>
  <c r="BJ403" i="11"/>
  <c r="BK403" i="11"/>
  <c r="BL403" i="11"/>
  <c r="BM403" i="11"/>
  <c r="BN403" i="11"/>
  <c r="BO403" i="11"/>
  <c r="BP403" i="11"/>
  <c r="BQ403" i="11"/>
  <c r="BR403" i="11"/>
  <c r="BS403" i="11"/>
  <c r="BT403" i="11"/>
  <c r="BU403" i="11"/>
  <c r="BV403" i="11"/>
  <c r="BB404" i="11"/>
  <c r="BC404" i="11"/>
  <c r="BD404" i="11"/>
  <c r="BE404" i="11"/>
  <c r="BF404" i="11"/>
  <c r="BG404" i="11"/>
  <c r="BH404" i="11"/>
  <c r="BI404" i="11"/>
  <c r="BJ404" i="11"/>
  <c r="BK404" i="11"/>
  <c r="BL404" i="11"/>
  <c r="BM404" i="11"/>
  <c r="BN404" i="11"/>
  <c r="BO404" i="11"/>
  <c r="BP404" i="11"/>
  <c r="BQ404" i="11"/>
  <c r="BR404" i="11"/>
  <c r="BS404" i="11"/>
  <c r="BT404" i="11"/>
  <c r="BU404" i="11"/>
  <c r="BV404" i="11"/>
  <c r="BB405" i="11"/>
  <c r="BC405" i="11"/>
  <c r="BD405" i="11"/>
  <c r="BE405" i="11"/>
  <c r="BF405" i="11"/>
  <c r="BG405" i="11"/>
  <c r="BH405" i="11"/>
  <c r="BI405" i="11"/>
  <c r="BJ405" i="11"/>
  <c r="BK405" i="11"/>
  <c r="BL405" i="11"/>
  <c r="BM405" i="11"/>
  <c r="BN405" i="11"/>
  <c r="BO405" i="11"/>
  <c r="BP405" i="11"/>
  <c r="BQ405" i="11"/>
  <c r="BR405" i="11"/>
  <c r="BS405" i="11"/>
  <c r="BT405" i="11"/>
  <c r="BU405" i="11"/>
  <c r="BV405" i="11"/>
  <c r="BB406" i="11"/>
  <c r="BC406" i="11"/>
  <c r="BD406" i="11"/>
  <c r="BE406" i="11"/>
  <c r="BF406" i="11"/>
  <c r="BG406" i="11"/>
  <c r="BH406" i="11"/>
  <c r="BI406" i="11"/>
  <c r="BJ406" i="11"/>
  <c r="BK406" i="11"/>
  <c r="BL406" i="11"/>
  <c r="BM406" i="11"/>
  <c r="BN406" i="11"/>
  <c r="BO406" i="11"/>
  <c r="BP406" i="11"/>
  <c r="BQ406" i="11"/>
  <c r="BR406" i="11"/>
  <c r="BS406" i="11"/>
  <c r="BT406" i="11"/>
  <c r="BU406" i="11"/>
  <c r="BV406" i="11"/>
  <c r="BB407" i="11"/>
  <c r="BC407" i="11"/>
  <c r="BD407" i="11"/>
  <c r="BE407" i="11"/>
  <c r="BF407" i="11"/>
  <c r="BG407" i="11"/>
  <c r="BH407" i="11"/>
  <c r="BI407" i="11"/>
  <c r="BJ407" i="11"/>
  <c r="BK407" i="11"/>
  <c r="BL407" i="11"/>
  <c r="BM407" i="11"/>
  <c r="BN407" i="11"/>
  <c r="BO407" i="11"/>
  <c r="BP407" i="11"/>
  <c r="BQ407" i="11"/>
  <c r="BR407" i="11"/>
  <c r="BS407" i="11"/>
  <c r="BT407" i="11"/>
  <c r="BU407" i="11"/>
  <c r="BV407" i="11"/>
  <c r="BB408" i="11"/>
  <c r="BC408" i="11"/>
  <c r="BD408" i="11"/>
  <c r="BE408" i="11"/>
  <c r="BF408" i="11"/>
  <c r="BG408" i="11"/>
  <c r="BH408" i="11"/>
  <c r="BI408" i="11"/>
  <c r="BJ408" i="11"/>
  <c r="BK408" i="11"/>
  <c r="BL408" i="11"/>
  <c r="BM408" i="11"/>
  <c r="BN408" i="11"/>
  <c r="BO408" i="11"/>
  <c r="BP408" i="11"/>
  <c r="BQ408" i="11"/>
  <c r="BR408" i="11"/>
  <c r="BS408" i="11"/>
  <c r="BT408" i="11"/>
  <c r="BU408" i="11"/>
  <c r="BV408" i="11"/>
  <c r="BB409" i="11"/>
  <c r="BC409" i="11"/>
  <c r="BD409" i="11"/>
  <c r="BE409" i="11"/>
  <c r="BF409" i="11"/>
  <c r="BG409" i="11"/>
  <c r="BH409" i="11"/>
  <c r="BI409" i="11"/>
  <c r="BJ409" i="11"/>
  <c r="BK409" i="11"/>
  <c r="BL409" i="11"/>
  <c r="BM409" i="11"/>
  <c r="BN409" i="11"/>
  <c r="BO409" i="11"/>
  <c r="BP409" i="11"/>
  <c r="BQ409" i="11"/>
  <c r="BR409" i="11"/>
  <c r="BS409" i="11"/>
  <c r="BT409" i="11"/>
  <c r="BU409" i="11"/>
  <c r="BV409" i="11"/>
  <c r="BB410" i="11"/>
  <c r="BC410" i="11"/>
  <c r="BD410" i="11"/>
  <c r="BE410" i="11"/>
  <c r="BF410" i="11"/>
  <c r="BG410" i="11"/>
  <c r="BH410" i="11"/>
  <c r="BI410" i="11"/>
  <c r="BJ410" i="11"/>
  <c r="BK410" i="11"/>
  <c r="BL410" i="11"/>
  <c r="BM410" i="11"/>
  <c r="BN410" i="11"/>
  <c r="BO410" i="11"/>
  <c r="BP410" i="11"/>
  <c r="BQ410" i="11"/>
  <c r="BR410" i="11"/>
  <c r="BS410" i="11"/>
  <c r="BT410" i="11"/>
  <c r="BU410" i="11"/>
  <c r="BV410" i="11"/>
  <c r="BB411" i="11"/>
  <c r="BC411" i="11"/>
  <c r="BD411" i="11"/>
  <c r="BE411" i="11"/>
  <c r="BF411" i="11"/>
  <c r="BG411" i="11"/>
  <c r="BH411" i="11"/>
  <c r="BI411" i="11"/>
  <c r="BJ411" i="11"/>
  <c r="BK411" i="11"/>
  <c r="BL411" i="11"/>
  <c r="BM411" i="11"/>
  <c r="BN411" i="11"/>
  <c r="BO411" i="11"/>
  <c r="BP411" i="11"/>
  <c r="BQ411" i="11"/>
  <c r="BR411" i="11"/>
  <c r="BS411" i="11"/>
  <c r="BT411" i="11"/>
  <c r="BU411" i="11"/>
  <c r="BV411" i="11"/>
  <c r="BB412" i="11"/>
  <c r="BC412" i="11"/>
  <c r="BD412" i="11"/>
  <c r="BE412" i="11"/>
  <c r="BF412" i="11"/>
  <c r="BG412" i="11"/>
  <c r="BH412" i="11"/>
  <c r="BI412" i="11"/>
  <c r="BJ412" i="11"/>
  <c r="BK412" i="11"/>
  <c r="BL412" i="11"/>
  <c r="BM412" i="11"/>
  <c r="BN412" i="11"/>
  <c r="BO412" i="11"/>
  <c r="BP412" i="11"/>
  <c r="BQ412" i="11"/>
  <c r="BR412" i="11"/>
  <c r="BS412" i="11"/>
  <c r="BT412" i="11"/>
  <c r="BU412" i="11"/>
  <c r="BV412" i="11"/>
  <c r="BB413" i="11"/>
  <c r="BC413" i="11"/>
  <c r="BD413" i="11"/>
  <c r="BE413" i="11"/>
  <c r="BF413" i="11"/>
  <c r="BG413" i="11"/>
  <c r="BH413" i="11"/>
  <c r="BI413" i="11"/>
  <c r="BJ413" i="11"/>
  <c r="BK413" i="11"/>
  <c r="BL413" i="11"/>
  <c r="BM413" i="11"/>
  <c r="BN413" i="11"/>
  <c r="BO413" i="11"/>
  <c r="BP413" i="11"/>
  <c r="BQ413" i="11"/>
  <c r="BR413" i="11"/>
  <c r="BS413" i="11"/>
  <c r="BT413" i="11"/>
  <c r="BU413" i="11"/>
  <c r="BV413" i="11"/>
  <c r="BB414" i="11"/>
  <c r="BC414" i="11"/>
  <c r="BD414" i="11"/>
  <c r="BE414" i="11"/>
  <c r="BF414" i="11"/>
  <c r="BG414" i="11"/>
  <c r="BH414" i="11"/>
  <c r="BI414" i="11"/>
  <c r="BJ414" i="11"/>
  <c r="BK414" i="11"/>
  <c r="BL414" i="11"/>
  <c r="BM414" i="11"/>
  <c r="BN414" i="11"/>
  <c r="BO414" i="11"/>
  <c r="BP414" i="11"/>
  <c r="BQ414" i="11"/>
  <c r="BR414" i="11"/>
  <c r="BS414" i="11"/>
  <c r="BT414" i="11"/>
  <c r="BU414" i="11"/>
  <c r="BV414" i="11"/>
  <c r="BB415" i="11"/>
  <c r="BC415" i="11"/>
  <c r="BD415" i="11"/>
  <c r="BE415" i="11"/>
  <c r="BF415" i="11"/>
  <c r="BG415" i="11"/>
  <c r="BH415" i="11"/>
  <c r="BI415" i="11"/>
  <c r="BJ415" i="11"/>
  <c r="BK415" i="11"/>
  <c r="BL415" i="11"/>
  <c r="BM415" i="11"/>
  <c r="BN415" i="11"/>
  <c r="BO415" i="11"/>
  <c r="BP415" i="11"/>
  <c r="BQ415" i="11"/>
  <c r="BR415" i="11"/>
  <c r="BS415" i="11"/>
  <c r="BT415" i="11"/>
  <c r="BU415" i="11"/>
  <c r="BV415" i="11"/>
  <c r="BB416" i="11"/>
  <c r="BC416" i="11"/>
  <c r="BD416" i="11"/>
  <c r="BE416" i="11"/>
  <c r="BF416" i="11"/>
  <c r="BG416" i="11"/>
  <c r="BH416" i="11"/>
  <c r="BI416" i="11"/>
  <c r="BJ416" i="11"/>
  <c r="BK416" i="11"/>
  <c r="BL416" i="11"/>
  <c r="BM416" i="11"/>
  <c r="BN416" i="11"/>
  <c r="BO416" i="11"/>
  <c r="BP416" i="11"/>
  <c r="BQ416" i="11"/>
  <c r="BR416" i="11"/>
  <c r="BS416" i="11"/>
  <c r="BT416" i="11"/>
  <c r="BU416" i="11"/>
  <c r="BV416" i="11"/>
  <c r="BB417" i="11"/>
  <c r="BC417" i="11"/>
  <c r="BD417" i="11"/>
  <c r="BE417" i="11"/>
  <c r="BF417" i="11"/>
  <c r="BG417" i="11"/>
  <c r="BH417" i="11"/>
  <c r="BI417" i="11"/>
  <c r="BJ417" i="11"/>
  <c r="BK417" i="11"/>
  <c r="BL417" i="11"/>
  <c r="BM417" i="11"/>
  <c r="BN417" i="11"/>
  <c r="BO417" i="11"/>
  <c r="BP417" i="11"/>
  <c r="BQ417" i="11"/>
  <c r="BR417" i="11"/>
  <c r="BS417" i="11"/>
  <c r="BT417" i="11"/>
  <c r="BU417" i="11"/>
  <c r="BV417" i="11"/>
  <c r="BB418" i="11"/>
  <c r="BC418" i="11"/>
  <c r="BD418" i="11"/>
  <c r="BE418" i="11"/>
  <c r="BF418" i="11"/>
  <c r="BG418" i="11"/>
  <c r="BH418" i="11"/>
  <c r="BI418" i="11"/>
  <c r="BJ418" i="11"/>
  <c r="BK418" i="11"/>
  <c r="BL418" i="11"/>
  <c r="BM418" i="11"/>
  <c r="BN418" i="11"/>
  <c r="BO418" i="11"/>
  <c r="BP418" i="11"/>
  <c r="BQ418" i="11"/>
  <c r="BR418" i="11"/>
  <c r="BS418" i="11"/>
  <c r="BT418" i="11"/>
  <c r="BU418" i="11"/>
  <c r="BV418" i="11"/>
  <c r="BB419" i="11"/>
  <c r="BC419" i="11"/>
  <c r="BD419" i="11"/>
  <c r="BE419" i="11"/>
  <c r="BF419" i="11"/>
  <c r="BG419" i="11"/>
  <c r="BH419" i="11"/>
  <c r="BI419" i="11"/>
  <c r="BJ419" i="11"/>
  <c r="BK419" i="11"/>
  <c r="BL419" i="11"/>
  <c r="BM419" i="11"/>
  <c r="BN419" i="11"/>
  <c r="BO419" i="11"/>
  <c r="BP419" i="11"/>
  <c r="BQ419" i="11"/>
  <c r="BR419" i="11"/>
  <c r="BS419" i="11"/>
  <c r="BT419" i="11"/>
  <c r="BU419" i="11"/>
  <c r="BV419" i="11"/>
  <c r="BB420" i="11"/>
  <c r="BC420" i="11"/>
  <c r="BD420" i="11"/>
  <c r="BE420" i="11"/>
  <c r="BF420" i="11"/>
  <c r="BG420" i="11"/>
  <c r="BH420" i="11"/>
  <c r="BI420" i="11"/>
  <c r="BJ420" i="11"/>
  <c r="BK420" i="11"/>
  <c r="BL420" i="11"/>
  <c r="BM420" i="11"/>
  <c r="BN420" i="11"/>
  <c r="BO420" i="11"/>
  <c r="BP420" i="11"/>
  <c r="BQ420" i="11"/>
  <c r="BR420" i="11"/>
  <c r="BS420" i="11"/>
  <c r="BT420" i="11"/>
  <c r="BU420" i="11"/>
  <c r="BV420" i="11"/>
  <c r="BB421" i="11"/>
  <c r="BC421" i="11"/>
  <c r="BD421" i="11"/>
  <c r="BE421" i="11"/>
  <c r="BF421" i="11"/>
  <c r="BG421" i="11"/>
  <c r="BH421" i="11"/>
  <c r="BI421" i="11"/>
  <c r="BJ421" i="11"/>
  <c r="BK421" i="11"/>
  <c r="BL421" i="11"/>
  <c r="BM421" i="11"/>
  <c r="BN421" i="11"/>
  <c r="BO421" i="11"/>
  <c r="BP421" i="11"/>
  <c r="BQ421" i="11"/>
  <c r="BR421" i="11"/>
  <c r="BS421" i="11"/>
  <c r="BT421" i="11"/>
  <c r="BU421" i="11"/>
  <c r="BV421" i="11"/>
  <c r="BB422" i="11"/>
  <c r="BC422" i="11"/>
  <c r="BD422" i="11"/>
  <c r="BE422" i="11"/>
  <c r="BF422" i="11"/>
  <c r="BG422" i="11"/>
  <c r="BH422" i="11"/>
  <c r="BI422" i="11"/>
  <c r="BJ422" i="11"/>
  <c r="BK422" i="11"/>
  <c r="BL422" i="11"/>
  <c r="BM422" i="11"/>
  <c r="BN422" i="11"/>
  <c r="BO422" i="11"/>
  <c r="BP422" i="11"/>
  <c r="BQ422" i="11"/>
  <c r="BR422" i="11"/>
  <c r="BS422" i="11"/>
  <c r="BT422" i="11"/>
  <c r="BU422" i="11"/>
  <c r="BV422" i="11"/>
  <c r="BB423" i="11"/>
  <c r="BC423" i="11"/>
  <c r="BD423" i="11"/>
  <c r="BE423" i="11"/>
  <c r="BF423" i="11"/>
  <c r="BG423" i="11"/>
  <c r="BH423" i="11"/>
  <c r="BI423" i="11"/>
  <c r="BJ423" i="11"/>
  <c r="BK423" i="11"/>
  <c r="BL423" i="11"/>
  <c r="BM423" i="11"/>
  <c r="BN423" i="11"/>
  <c r="BO423" i="11"/>
  <c r="BP423" i="11"/>
  <c r="BQ423" i="11"/>
  <c r="BR423" i="11"/>
  <c r="BS423" i="11"/>
  <c r="BT423" i="11"/>
  <c r="BU423" i="11"/>
  <c r="BV423" i="11"/>
  <c r="BB424" i="11"/>
  <c r="BC424" i="11"/>
  <c r="BD424" i="11"/>
  <c r="BE424" i="11"/>
  <c r="BF424" i="11"/>
  <c r="BG424" i="11"/>
  <c r="BH424" i="11"/>
  <c r="BI424" i="11"/>
  <c r="BJ424" i="11"/>
  <c r="BK424" i="11"/>
  <c r="BL424" i="11"/>
  <c r="BM424" i="11"/>
  <c r="BN424" i="11"/>
  <c r="BO424" i="11"/>
  <c r="BP424" i="11"/>
  <c r="BQ424" i="11"/>
  <c r="BR424" i="11"/>
  <c r="BS424" i="11"/>
  <c r="BT424" i="11"/>
  <c r="BU424" i="11"/>
  <c r="BV424" i="11"/>
  <c r="BB425" i="11"/>
  <c r="BC425" i="11"/>
  <c r="BD425" i="11"/>
  <c r="BE425" i="11"/>
  <c r="BF425" i="11"/>
  <c r="BG425" i="11"/>
  <c r="BH425" i="11"/>
  <c r="BI425" i="11"/>
  <c r="BJ425" i="11"/>
  <c r="BK425" i="11"/>
  <c r="BL425" i="11"/>
  <c r="BM425" i="11"/>
  <c r="BN425" i="11"/>
  <c r="BO425" i="11"/>
  <c r="BP425" i="11"/>
  <c r="BQ425" i="11"/>
  <c r="BR425" i="11"/>
  <c r="BS425" i="11"/>
  <c r="BT425" i="11"/>
  <c r="BU425" i="11"/>
  <c r="BV425" i="11"/>
  <c r="BB426" i="11"/>
  <c r="BC426" i="11"/>
  <c r="BD426" i="11"/>
  <c r="BE426" i="11"/>
  <c r="BF426" i="11"/>
  <c r="BG426" i="11"/>
  <c r="BH426" i="11"/>
  <c r="BI426" i="11"/>
  <c r="BJ426" i="11"/>
  <c r="BK426" i="11"/>
  <c r="BL426" i="11"/>
  <c r="BM426" i="11"/>
  <c r="BN426" i="11"/>
  <c r="BO426" i="11"/>
  <c r="BP426" i="11"/>
  <c r="BQ426" i="11"/>
  <c r="BR426" i="11"/>
  <c r="BS426" i="11"/>
  <c r="BT426" i="11"/>
  <c r="BU426" i="11"/>
  <c r="BV426" i="11"/>
  <c r="BB427" i="11"/>
  <c r="BC427" i="11"/>
  <c r="BD427" i="11"/>
  <c r="BE427" i="11"/>
  <c r="BF427" i="11"/>
  <c r="BG427" i="11"/>
  <c r="BH427" i="11"/>
  <c r="BI427" i="11"/>
  <c r="BJ427" i="11"/>
  <c r="BK427" i="11"/>
  <c r="BL427" i="11"/>
  <c r="BM427" i="11"/>
  <c r="BN427" i="11"/>
  <c r="BO427" i="11"/>
  <c r="BP427" i="11"/>
  <c r="BQ427" i="11"/>
  <c r="BR427" i="11"/>
  <c r="BS427" i="11"/>
  <c r="BT427" i="11"/>
  <c r="BU427" i="11"/>
  <c r="BV427" i="11"/>
  <c r="BB428" i="11"/>
  <c r="BC428" i="11"/>
  <c r="BD428" i="11"/>
  <c r="BE428" i="11"/>
  <c r="BF428" i="11"/>
  <c r="BG428" i="11"/>
  <c r="BH428" i="11"/>
  <c r="BI428" i="11"/>
  <c r="BJ428" i="11"/>
  <c r="BK428" i="11"/>
  <c r="BL428" i="11"/>
  <c r="BM428" i="11"/>
  <c r="BN428" i="11"/>
  <c r="BO428" i="11"/>
  <c r="BP428" i="11"/>
  <c r="BQ428" i="11"/>
  <c r="BR428" i="11"/>
  <c r="BS428" i="11"/>
  <c r="BT428" i="11"/>
  <c r="BU428" i="11"/>
  <c r="BV428" i="11"/>
  <c r="BB429" i="11"/>
  <c r="BC429" i="11"/>
  <c r="BD429" i="11"/>
  <c r="BE429" i="11"/>
  <c r="BF429" i="11"/>
  <c r="BG429" i="11"/>
  <c r="BH429" i="11"/>
  <c r="BI429" i="11"/>
  <c r="BJ429" i="11"/>
  <c r="BK429" i="11"/>
  <c r="BL429" i="11"/>
  <c r="BM429" i="11"/>
  <c r="BN429" i="11"/>
  <c r="BO429" i="11"/>
  <c r="BP429" i="11"/>
  <c r="BQ429" i="11"/>
  <c r="BR429" i="11"/>
  <c r="BS429" i="11"/>
  <c r="BT429" i="11"/>
  <c r="BU429" i="11"/>
  <c r="BV429" i="11"/>
  <c r="BB430" i="11"/>
  <c r="BC430" i="11"/>
  <c r="BD430" i="11"/>
  <c r="BE430" i="11"/>
  <c r="BF430" i="11"/>
  <c r="BG430" i="11"/>
  <c r="BH430" i="11"/>
  <c r="BI430" i="11"/>
  <c r="BJ430" i="11"/>
  <c r="BK430" i="11"/>
  <c r="BL430" i="11"/>
  <c r="BM430" i="11"/>
  <c r="BN430" i="11"/>
  <c r="BO430" i="11"/>
  <c r="BP430" i="11"/>
  <c r="BQ430" i="11"/>
  <c r="BR430" i="11"/>
  <c r="BS430" i="11"/>
  <c r="BT430" i="11"/>
  <c r="BU430" i="11"/>
  <c r="BV430" i="11"/>
  <c r="BB431" i="11"/>
  <c r="BC431" i="11"/>
  <c r="BD431" i="11"/>
  <c r="BE431" i="11"/>
  <c r="BF431" i="11"/>
  <c r="BG431" i="11"/>
  <c r="BH431" i="11"/>
  <c r="BI431" i="11"/>
  <c r="BJ431" i="11"/>
  <c r="BK431" i="11"/>
  <c r="BL431" i="11"/>
  <c r="BM431" i="11"/>
  <c r="BN431" i="11"/>
  <c r="BO431" i="11"/>
  <c r="BP431" i="11"/>
  <c r="BQ431" i="11"/>
  <c r="BR431" i="11"/>
  <c r="BS431" i="11"/>
  <c r="BT431" i="11"/>
  <c r="BU431" i="11"/>
  <c r="BV431" i="11"/>
  <c r="BB432" i="11"/>
  <c r="BC432" i="11"/>
  <c r="BD432" i="11"/>
  <c r="BE432" i="11"/>
  <c r="BF432" i="11"/>
  <c r="BG432" i="11"/>
  <c r="BH432" i="11"/>
  <c r="BI432" i="11"/>
  <c r="BJ432" i="11"/>
  <c r="BK432" i="11"/>
  <c r="BL432" i="11"/>
  <c r="BM432" i="11"/>
  <c r="BN432" i="11"/>
  <c r="BO432" i="11"/>
  <c r="BP432" i="11"/>
  <c r="BQ432" i="11"/>
  <c r="BR432" i="11"/>
  <c r="BS432" i="11"/>
  <c r="BT432" i="11"/>
  <c r="BU432" i="11"/>
  <c r="BV432" i="11"/>
  <c r="BB433" i="11"/>
  <c r="BC433" i="11"/>
  <c r="BD433" i="11"/>
  <c r="BE433" i="11"/>
  <c r="BF433" i="11"/>
  <c r="BG433" i="11"/>
  <c r="BH433" i="11"/>
  <c r="BI433" i="11"/>
  <c r="BJ433" i="11"/>
  <c r="BK433" i="11"/>
  <c r="BL433" i="11"/>
  <c r="BM433" i="11"/>
  <c r="BN433" i="11"/>
  <c r="BO433" i="11"/>
  <c r="BP433" i="11"/>
  <c r="BQ433" i="11"/>
  <c r="BR433" i="11"/>
  <c r="BS433" i="11"/>
  <c r="BT433" i="11"/>
  <c r="BU433" i="11"/>
  <c r="BV433" i="11"/>
  <c r="BB434" i="11"/>
  <c r="BC434" i="11"/>
  <c r="BD434" i="11"/>
  <c r="BE434" i="11"/>
  <c r="BF434" i="11"/>
  <c r="BG434" i="11"/>
  <c r="BH434" i="11"/>
  <c r="BI434" i="11"/>
  <c r="BJ434" i="11"/>
  <c r="BK434" i="11"/>
  <c r="BL434" i="11"/>
  <c r="BM434" i="11"/>
  <c r="BN434" i="11"/>
  <c r="BO434" i="11"/>
  <c r="BP434" i="11"/>
  <c r="BQ434" i="11"/>
  <c r="BR434" i="11"/>
  <c r="BS434" i="11"/>
  <c r="BT434" i="11"/>
  <c r="BU434" i="11"/>
  <c r="BV434" i="11"/>
  <c r="BB435" i="11"/>
  <c r="BC435" i="11"/>
  <c r="BD435" i="11"/>
  <c r="BE435" i="11"/>
  <c r="BF435" i="11"/>
  <c r="BG435" i="11"/>
  <c r="BH435" i="11"/>
  <c r="BI435" i="11"/>
  <c r="BJ435" i="11"/>
  <c r="BK435" i="11"/>
  <c r="BL435" i="11"/>
  <c r="BM435" i="11"/>
  <c r="BN435" i="11"/>
  <c r="BO435" i="11"/>
  <c r="BP435" i="11"/>
  <c r="BQ435" i="11"/>
  <c r="BR435" i="11"/>
  <c r="BS435" i="11"/>
  <c r="BT435" i="11"/>
  <c r="BU435" i="11"/>
  <c r="BV435" i="11"/>
  <c r="BB436" i="11"/>
  <c r="BC436" i="11"/>
  <c r="BD436" i="11"/>
  <c r="BE436" i="11"/>
  <c r="BF436" i="11"/>
  <c r="BG436" i="11"/>
  <c r="BH436" i="11"/>
  <c r="BI436" i="11"/>
  <c r="BJ436" i="11"/>
  <c r="BK436" i="11"/>
  <c r="BL436" i="11"/>
  <c r="BM436" i="11"/>
  <c r="BN436" i="11"/>
  <c r="BO436" i="11"/>
  <c r="BP436" i="11"/>
  <c r="BQ436" i="11"/>
  <c r="BR436" i="11"/>
  <c r="BS436" i="11"/>
  <c r="BT436" i="11"/>
  <c r="BU436" i="11"/>
  <c r="BV436" i="11"/>
  <c r="BB437" i="11"/>
  <c r="BC437" i="11"/>
  <c r="BD437" i="11"/>
  <c r="BE437" i="11"/>
  <c r="BF437" i="11"/>
  <c r="BG437" i="11"/>
  <c r="BH437" i="11"/>
  <c r="BI437" i="11"/>
  <c r="BJ437" i="11"/>
  <c r="BK437" i="11"/>
  <c r="BL437" i="11"/>
  <c r="BM437" i="11"/>
  <c r="BN437" i="11"/>
  <c r="BO437" i="11"/>
  <c r="BP437" i="11"/>
  <c r="BQ437" i="11"/>
  <c r="BR437" i="11"/>
  <c r="BS437" i="11"/>
  <c r="BT437" i="11"/>
  <c r="BU437" i="11"/>
  <c r="BV437" i="11"/>
  <c r="BB438" i="11"/>
  <c r="BC438" i="11"/>
  <c r="BD438" i="11"/>
  <c r="BE438" i="11"/>
  <c r="BF438" i="11"/>
  <c r="BG438" i="11"/>
  <c r="BH438" i="11"/>
  <c r="BI438" i="11"/>
  <c r="BJ438" i="11"/>
  <c r="BK438" i="11"/>
  <c r="BL438" i="11"/>
  <c r="BM438" i="11"/>
  <c r="BN438" i="11"/>
  <c r="BO438" i="11"/>
  <c r="BP438" i="11"/>
  <c r="BQ438" i="11"/>
  <c r="BR438" i="11"/>
  <c r="BS438" i="11"/>
  <c r="BT438" i="11"/>
  <c r="BU438" i="11"/>
  <c r="BV438" i="11"/>
  <c r="BB439" i="11"/>
  <c r="BC439" i="11"/>
  <c r="BD439" i="11"/>
  <c r="BE439" i="11"/>
  <c r="BF439" i="11"/>
  <c r="BG439" i="11"/>
  <c r="BH439" i="11"/>
  <c r="BI439" i="11"/>
  <c r="BJ439" i="11"/>
  <c r="BK439" i="11"/>
  <c r="BL439" i="11"/>
  <c r="BM439" i="11"/>
  <c r="BN439" i="11"/>
  <c r="BO439" i="11"/>
  <c r="BP439" i="11"/>
  <c r="BQ439" i="11"/>
  <c r="BR439" i="11"/>
  <c r="BS439" i="11"/>
  <c r="BT439" i="11"/>
  <c r="BU439" i="11"/>
  <c r="BV439" i="11"/>
  <c r="BB440" i="11"/>
  <c r="BC440" i="11"/>
  <c r="BD440" i="11"/>
  <c r="BE440" i="11"/>
  <c r="BF440" i="11"/>
  <c r="BG440" i="11"/>
  <c r="BH440" i="11"/>
  <c r="BI440" i="11"/>
  <c r="BJ440" i="11"/>
  <c r="BK440" i="11"/>
  <c r="BL440" i="11"/>
  <c r="BM440" i="11"/>
  <c r="BN440" i="11"/>
  <c r="BO440" i="11"/>
  <c r="BP440" i="11"/>
  <c r="BQ440" i="11"/>
  <c r="BR440" i="11"/>
  <c r="BS440" i="11"/>
  <c r="BT440" i="11"/>
  <c r="BU440" i="11"/>
  <c r="BV440" i="11"/>
  <c r="BB441" i="11"/>
  <c r="BC441" i="11"/>
  <c r="BD441" i="11"/>
  <c r="BE441" i="11"/>
  <c r="BF441" i="11"/>
  <c r="BG441" i="11"/>
  <c r="BH441" i="11"/>
  <c r="BI441" i="11"/>
  <c r="BJ441" i="11"/>
  <c r="BK441" i="11"/>
  <c r="BL441" i="11"/>
  <c r="BM441" i="11"/>
  <c r="BN441" i="11"/>
  <c r="BO441" i="11"/>
  <c r="BP441" i="11"/>
  <c r="BQ441" i="11"/>
  <c r="BR441" i="11"/>
  <c r="BS441" i="11"/>
  <c r="BT441" i="11"/>
  <c r="BU441" i="11"/>
  <c r="BV441" i="11"/>
  <c r="BB442" i="11"/>
  <c r="BC442" i="11"/>
  <c r="BD442" i="11"/>
  <c r="BE442" i="11"/>
  <c r="BF442" i="11"/>
  <c r="BG442" i="11"/>
  <c r="BH442" i="11"/>
  <c r="BI442" i="11"/>
  <c r="BJ442" i="11"/>
  <c r="BK442" i="11"/>
  <c r="BL442" i="11"/>
  <c r="BM442" i="11"/>
  <c r="BN442" i="11"/>
  <c r="BO442" i="11"/>
  <c r="BP442" i="11"/>
  <c r="BQ442" i="11"/>
  <c r="BR442" i="11"/>
  <c r="BS442" i="11"/>
  <c r="BT442" i="11"/>
  <c r="BU442" i="11"/>
  <c r="BV442" i="11"/>
  <c r="BB443" i="11"/>
  <c r="BC443" i="11"/>
  <c r="BD443" i="11"/>
  <c r="BE443" i="11"/>
  <c r="BF443" i="11"/>
  <c r="BG443" i="11"/>
  <c r="BH443" i="11"/>
  <c r="BI443" i="11"/>
  <c r="BJ443" i="11"/>
  <c r="BK443" i="11"/>
  <c r="BL443" i="11"/>
  <c r="BM443" i="11"/>
  <c r="BN443" i="11"/>
  <c r="BO443" i="11"/>
  <c r="BP443" i="11"/>
  <c r="BQ443" i="11"/>
  <c r="BR443" i="11"/>
  <c r="BS443" i="11"/>
  <c r="BT443" i="11"/>
  <c r="BU443" i="11"/>
  <c r="BV443" i="11"/>
  <c r="BB444" i="11"/>
  <c r="BC444" i="11"/>
  <c r="BD444" i="11"/>
  <c r="BE444" i="11"/>
  <c r="BF444" i="11"/>
  <c r="BG444" i="11"/>
  <c r="BH444" i="11"/>
  <c r="BI444" i="11"/>
  <c r="BJ444" i="11"/>
  <c r="BK444" i="11"/>
  <c r="BL444" i="11"/>
  <c r="BM444" i="11"/>
  <c r="BN444" i="11"/>
  <c r="BO444" i="11"/>
  <c r="BP444" i="11"/>
  <c r="BQ444" i="11"/>
  <c r="BR444" i="11"/>
  <c r="BS444" i="11"/>
  <c r="BT444" i="11"/>
  <c r="BU444" i="11"/>
  <c r="BV444" i="11"/>
  <c r="BB445" i="11"/>
  <c r="BC445" i="11"/>
  <c r="BD445" i="11"/>
  <c r="BE445" i="11"/>
  <c r="BF445" i="11"/>
  <c r="BG445" i="11"/>
  <c r="BH445" i="11"/>
  <c r="BI445" i="11"/>
  <c r="BJ445" i="11"/>
  <c r="BK445" i="11"/>
  <c r="BL445" i="11"/>
  <c r="BM445" i="11"/>
  <c r="BN445" i="11"/>
  <c r="BO445" i="11"/>
  <c r="BP445" i="11"/>
  <c r="BQ445" i="11"/>
  <c r="BR445" i="11"/>
  <c r="BS445" i="11"/>
  <c r="BT445" i="11"/>
  <c r="BU445" i="11"/>
  <c r="BV445" i="11"/>
  <c r="BB446" i="11"/>
  <c r="BC446" i="11"/>
  <c r="BD446" i="11"/>
  <c r="BE446" i="11"/>
  <c r="BF446" i="11"/>
  <c r="BG446" i="11"/>
  <c r="BH446" i="11"/>
  <c r="BI446" i="11"/>
  <c r="BJ446" i="11"/>
  <c r="BK446" i="11"/>
  <c r="BL446" i="11"/>
  <c r="BM446" i="11"/>
  <c r="BN446" i="11"/>
  <c r="BO446" i="11"/>
  <c r="BP446" i="11"/>
  <c r="BQ446" i="11"/>
  <c r="BR446" i="11"/>
  <c r="BS446" i="11"/>
  <c r="BT446" i="11"/>
  <c r="BU446" i="11"/>
  <c r="BV446" i="11"/>
  <c r="BB447" i="11"/>
  <c r="BC447" i="11"/>
  <c r="BD447" i="11"/>
  <c r="BE447" i="11"/>
  <c r="BF447" i="11"/>
  <c r="BG447" i="11"/>
  <c r="BH447" i="11"/>
  <c r="BI447" i="11"/>
  <c r="BJ447" i="11"/>
  <c r="BK447" i="11"/>
  <c r="BL447" i="11"/>
  <c r="BM447" i="11"/>
  <c r="BN447" i="11"/>
  <c r="BO447" i="11"/>
  <c r="BP447" i="11"/>
  <c r="BQ447" i="11"/>
  <c r="BR447" i="11"/>
  <c r="BS447" i="11"/>
  <c r="BT447" i="11"/>
  <c r="BU447" i="11"/>
  <c r="BV447" i="11"/>
  <c r="BB448" i="11"/>
  <c r="BC448" i="11"/>
  <c r="BD448" i="11"/>
  <c r="BE448" i="11"/>
  <c r="BF448" i="11"/>
  <c r="BG448" i="11"/>
  <c r="BH448" i="11"/>
  <c r="BI448" i="11"/>
  <c r="BJ448" i="11"/>
  <c r="BK448" i="11"/>
  <c r="BL448" i="11"/>
  <c r="BM448" i="11"/>
  <c r="BN448" i="11"/>
  <c r="BO448" i="11"/>
  <c r="BP448" i="11"/>
  <c r="BQ448" i="11"/>
  <c r="BR448" i="11"/>
  <c r="BS448" i="11"/>
  <c r="BT448" i="11"/>
  <c r="BU448" i="11"/>
  <c r="BV448" i="11"/>
  <c r="BB449" i="11"/>
  <c r="BC449" i="11"/>
  <c r="BD449" i="11"/>
  <c r="BE449" i="11"/>
  <c r="BF449" i="11"/>
  <c r="BG449" i="11"/>
  <c r="BH449" i="11"/>
  <c r="BI449" i="11"/>
  <c r="BJ449" i="11"/>
  <c r="BK449" i="11"/>
  <c r="BL449" i="11"/>
  <c r="BM449" i="11"/>
  <c r="BN449" i="11"/>
  <c r="BO449" i="11"/>
  <c r="BP449" i="11"/>
  <c r="BQ449" i="11"/>
  <c r="BR449" i="11"/>
  <c r="BS449" i="11"/>
  <c r="BT449" i="11"/>
  <c r="BU449" i="11"/>
  <c r="BV449" i="11"/>
  <c r="BB450" i="11"/>
  <c r="BC450" i="11"/>
  <c r="BD450" i="11"/>
  <c r="BE450" i="11"/>
  <c r="BF450" i="11"/>
  <c r="BG450" i="11"/>
  <c r="BH450" i="11"/>
  <c r="BI450" i="11"/>
  <c r="BJ450" i="11"/>
  <c r="BK450" i="11"/>
  <c r="BL450" i="11"/>
  <c r="BM450" i="11"/>
  <c r="BN450" i="11"/>
  <c r="BO450" i="11"/>
  <c r="BP450" i="11"/>
  <c r="BQ450" i="11"/>
  <c r="BR450" i="11"/>
  <c r="BS450" i="11"/>
  <c r="BT450" i="11"/>
  <c r="BU450" i="11"/>
  <c r="BV450" i="11"/>
  <c r="BB451" i="11"/>
  <c r="BC451" i="11"/>
  <c r="BD451" i="11"/>
  <c r="BE451" i="11"/>
  <c r="BF451" i="11"/>
  <c r="BG451" i="11"/>
  <c r="BH451" i="11"/>
  <c r="BI451" i="11"/>
  <c r="BJ451" i="11"/>
  <c r="BK451" i="11"/>
  <c r="BL451" i="11"/>
  <c r="BM451" i="11"/>
  <c r="BN451" i="11"/>
  <c r="BO451" i="11"/>
  <c r="BP451" i="11"/>
  <c r="BQ451" i="11"/>
  <c r="BR451" i="11"/>
  <c r="BS451" i="11"/>
  <c r="BT451" i="11"/>
  <c r="BU451" i="11"/>
  <c r="BV451" i="11"/>
  <c r="BB452" i="11"/>
  <c r="BC452" i="11"/>
  <c r="BD452" i="11"/>
  <c r="BE452" i="11"/>
  <c r="BF452" i="11"/>
  <c r="BG452" i="11"/>
  <c r="BH452" i="11"/>
  <c r="BI452" i="11"/>
  <c r="BJ452" i="11"/>
  <c r="BK452" i="11"/>
  <c r="BL452" i="11"/>
  <c r="BM452" i="11"/>
  <c r="BN452" i="11"/>
  <c r="BO452" i="11"/>
  <c r="BP452" i="11"/>
  <c r="BQ452" i="11"/>
  <c r="BR452" i="11"/>
  <c r="BS452" i="11"/>
  <c r="BT452" i="11"/>
  <c r="BU452" i="11"/>
  <c r="BV452" i="11"/>
  <c r="BB453" i="11"/>
  <c r="BC453" i="11"/>
  <c r="BD453" i="11"/>
  <c r="BE453" i="11"/>
  <c r="BF453" i="11"/>
  <c r="BG453" i="11"/>
  <c r="BH453" i="11"/>
  <c r="BI453" i="11"/>
  <c r="BJ453" i="11"/>
  <c r="BK453" i="11"/>
  <c r="BL453" i="11"/>
  <c r="BM453" i="11"/>
  <c r="BN453" i="11"/>
  <c r="BO453" i="11"/>
  <c r="BP453" i="11"/>
  <c r="BQ453" i="11"/>
  <c r="BR453" i="11"/>
  <c r="BS453" i="11"/>
  <c r="BT453" i="11"/>
  <c r="BU453" i="11"/>
  <c r="BV453" i="11"/>
  <c r="BB454" i="11"/>
  <c r="BC454" i="11"/>
  <c r="BD454" i="11"/>
  <c r="BE454" i="11"/>
  <c r="BF454" i="11"/>
  <c r="BG454" i="11"/>
  <c r="BH454" i="11"/>
  <c r="BI454" i="11"/>
  <c r="BJ454" i="11"/>
  <c r="BK454" i="11"/>
  <c r="BL454" i="11"/>
  <c r="BM454" i="11"/>
  <c r="BN454" i="11"/>
  <c r="BO454" i="11"/>
  <c r="BP454" i="11"/>
  <c r="BQ454" i="11"/>
  <c r="BR454" i="11"/>
  <c r="BS454" i="11"/>
  <c r="BT454" i="11"/>
  <c r="BU454" i="11"/>
  <c r="BV454" i="11"/>
  <c r="BB455" i="11"/>
  <c r="BC455" i="11"/>
  <c r="BD455" i="11"/>
  <c r="BE455" i="11"/>
  <c r="BF455" i="11"/>
  <c r="BG455" i="11"/>
  <c r="BH455" i="11"/>
  <c r="BI455" i="11"/>
  <c r="BJ455" i="11"/>
  <c r="BK455" i="11"/>
  <c r="BL455" i="11"/>
  <c r="BM455" i="11"/>
  <c r="BN455" i="11"/>
  <c r="BO455" i="11"/>
  <c r="BP455" i="11"/>
  <c r="BQ455" i="11"/>
  <c r="BR455" i="11"/>
  <c r="BS455" i="11"/>
  <c r="BT455" i="11"/>
  <c r="BU455" i="11"/>
  <c r="BV455" i="11"/>
  <c r="BB456" i="11"/>
  <c r="BC456" i="11"/>
  <c r="BD456" i="11"/>
  <c r="BE456" i="11"/>
  <c r="BF456" i="11"/>
  <c r="BG456" i="11"/>
  <c r="BH456" i="11"/>
  <c r="BI456" i="11"/>
  <c r="BJ456" i="11"/>
  <c r="BK456" i="11"/>
  <c r="BL456" i="11"/>
  <c r="BM456" i="11"/>
  <c r="BN456" i="11"/>
  <c r="BO456" i="11"/>
  <c r="BP456" i="11"/>
  <c r="BQ456" i="11"/>
  <c r="BR456" i="11"/>
  <c r="BS456" i="11"/>
  <c r="BT456" i="11"/>
  <c r="BU456" i="11"/>
  <c r="BV456" i="11"/>
  <c r="BB457" i="11"/>
  <c r="BC457" i="11"/>
  <c r="BD457" i="11"/>
  <c r="BE457" i="11"/>
  <c r="BF457" i="11"/>
  <c r="BG457" i="11"/>
  <c r="BH457" i="11"/>
  <c r="BI457" i="11"/>
  <c r="BJ457" i="11"/>
  <c r="BK457" i="11"/>
  <c r="BL457" i="11"/>
  <c r="BM457" i="11"/>
  <c r="BN457" i="11"/>
  <c r="BO457" i="11"/>
  <c r="BP457" i="11"/>
  <c r="BQ457" i="11"/>
  <c r="BR457" i="11"/>
  <c r="BS457" i="11"/>
  <c r="BT457" i="11"/>
  <c r="BU457" i="11"/>
  <c r="BV457" i="11"/>
  <c r="BB458" i="11"/>
  <c r="BC458" i="11"/>
  <c r="BD458" i="11"/>
  <c r="BE458" i="11"/>
  <c r="BF458" i="11"/>
  <c r="BG458" i="11"/>
  <c r="BH458" i="11"/>
  <c r="BI458" i="11"/>
  <c r="BJ458" i="11"/>
  <c r="BK458" i="11"/>
  <c r="BL458" i="11"/>
  <c r="BM458" i="11"/>
  <c r="BN458" i="11"/>
  <c r="BO458" i="11"/>
  <c r="BP458" i="11"/>
  <c r="BQ458" i="11"/>
  <c r="BR458" i="11"/>
  <c r="BS458" i="11"/>
  <c r="BT458" i="11"/>
  <c r="BU458" i="11"/>
  <c r="BV458" i="11"/>
  <c r="BB459" i="11"/>
  <c r="BC459" i="11"/>
  <c r="BD459" i="11"/>
  <c r="BE459" i="11"/>
  <c r="BF459" i="11"/>
  <c r="BG459" i="11"/>
  <c r="BH459" i="11"/>
  <c r="BI459" i="11"/>
  <c r="BJ459" i="11"/>
  <c r="BK459" i="11"/>
  <c r="BL459" i="11"/>
  <c r="BM459" i="11"/>
  <c r="BN459" i="11"/>
  <c r="BO459" i="11"/>
  <c r="BP459" i="11"/>
  <c r="BQ459" i="11"/>
  <c r="BR459" i="11"/>
  <c r="BS459" i="11"/>
  <c r="BT459" i="11"/>
  <c r="BU459" i="11"/>
  <c r="BV459" i="11"/>
  <c r="BB460" i="11"/>
  <c r="BC460" i="11"/>
  <c r="BD460" i="11"/>
  <c r="BE460" i="11"/>
  <c r="BF460" i="11"/>
  <c r="BG460" i="11"/>
  <c r="BH460" i="11"/>
  <c r="BI460" i="11"/>
  <c r="BJ460" i="11"/>
  <c r="BK460" i="11"/>
  <c r="BL460" i="11"/>
  <c r="BM460" i="11"/>
  <c r="BN460" i="11"/>
  <c r="BO460" i="11"/>
  <c r="BP460" i="11"/>
  <c r="BQ460" i="11"/>
  <c r="BR460" i="11"/>
  <c r="BS460" i="11"/>
  <c r="BT460" i="11"/>
  <c r="BU460" i="11"/>
  <c r="BV460" i="11"/>
  <c r="BB461" i="11"/>
  <c r="BC461" i="11"/>
  <c r="BD461" i="11"/>
  <c r="BE461" i="11"/>
  <c r="BF461" i="11"/>
  <c r="BG461" i="11"/>
  <c r="BH461" i="11"/>
  <c r="BI461" i="11"/>
  <c r="BJ461" i="11"/>
  <c r="BK461" i="11"/>
  <c r="BL461" i="11"/>
  <c r="BM461" i="11"/>
  <c r="BN461" i="11"/>
  <c r="BO461" i="11"/>
  <c r="BP461" i="11"/>
  <c r="BQ461" i="11"/>
  <c r="BR461" i="11"/>
  <c r="BS461" i="11"/>
  <c r="BT461" i="11"/>
  <c r="BU461" i="11"/>
  <c r="BV461" i="11"/>
  <c r="BB462" i="11"/>
  <c r="BC462" i="11"/>
  <c r="BD462" i="11"/>
  <c r="BE462" i="11"/>
  <c r="BF462" i="11"/>
  <c r="BG462" i="11"/>
  <c r="BH462" i="11"/>
  <c r="BI462" i="11"/>
  <c r="BJ462" i="11"/>
  <c r="BK462" i="11"/>
  <c r="BL462" i="11"/>
  <c r="BM462" i="11"/>
  <c r="BN462" i="11"/>
  <c r="BO462" i="11"/>
  <c r="BP462" i="11"/>
  <c r="BQ462" i="11"/>
  <c r="BR462" i="11"/>
  <c r="BS462" i="11"/>
  <c r="BT462" i="11"/>
  <c r="BU462" i="11"/>
  <c r="BV462" i="11"/>
  <c r="BB463" i="11"/>
  <c r="BC463" i="11"/>
  <c r="BD463" i="11"/>
  <c r="BE463" i="11"/>
  <c r="BF463" i="11"/>
  <c r="BG463" i="11"/>
  <c r="BH463" i="11"/>
  <c r="BI463" i="11"/>
  <c r="BJ463" i="11"/>
  <c r="BK463" i="11"/>
  <c r="BL463" i="11"/>
  <c r="BM463" i="11"/>
  <c r="BN463" i="11"/>
  <c r="BO463" i="11"/>
  <c r="BP463" i="11"/>
  <c r="BQ463" i="11"/>
  <c r="BR463" i="11"/>
  <c r="BS463" i="11"/>
  <c r="BT463" i="11"/>
  <c r="BU463" i="11"/>
  <c r="BV463" i="11"/>
  <c r="BB464" i="11"/>
  <c r="BC464" i="11"/>
  <c r="BD464" i="11"/>
  <c r="BE464" i="11"/>
  <c r="BF464" i="11"/>
  <c r="BG464" i="11"/>
  <c r="BH464" i="11"/>
  <c r="BI464" i="11"/>
  <c r="BJ464" i="11"/>
  <c r="BK464" i="11"/>
  <c r="BL464" i="11"/>
  <c r="BM464" i="11"/>
  <c r="BN464" i="11"/>
  <c r="BO464" i="11"/>
  <c r="BP464" i="11"/>
  <c r="BQ464" i="11"/>
  <c r="BR464" i="11"/>
  <c r="BS464" i="11"/>
  <c r="BT464" i="11"/>
  <c r="BU464" i="11"/>
  <c r="BV464" i="11"/>
  <c r="BB465" i="11"/>
  <c r="BC465" i="11"/>
  <c r="BD465" i="11"/>
  <c r="BE465" i="11"/>
  <c r="BF465" i="11"/>
  <c r="BG465" i="11"/>
  <c r="BH465" i="11"/>
  <c r="BI465" i="11"/>
  <c r="BJ465" i="11"/>
  <c r="BK465" i="11"/>
  <c r="BL465" i="11"/>
  <c r="BM465" i="11"/>
  <c r="BN465" i="11"/>
  <c r="BO465" i="11"/>
  <c r="BP465" i="11"/>
  <c r="BQ465" i="11"/>
  <c r="BR465" i="11"/>
  <c r="BS465" i="11"/>
  <c r="BT465" i="11"/>
  <c r="BU465" i="11"/>
  <c r="BV465" i="11"/>
  <c r="BB466" i="11"/>
  <c r="BC466" i="11"/>
  <c r="BD466" i="11"/>
  <c r="BE466" i="11"/>
  <c r="BF466" i="11"/>
  <c r="BG466" i="11"/>
  <c r="BH466" i="11"/>
  <c r="BI466" i="11"/>
  <c r="BJ466" i="11"/>
  <c r="BK466" i="11"/>
  <c r="BL466" i="11"/>
  <c r="BM466" i="11"/>
  <c r="BN466" i="11"/>
  <c r="BO466" i="11"/>
  <c r="BP466" i="11"/>
  <c r="BQ466" i="11"/>
  <c r="BR466" i="11"/>
  <c r="BS466" i="11"/>
  <c r="BT466" i="11"/>
  <c r="BU466" i="11"/>
  <c r="BV466" i="11"/>
  <c r="BB467" i="11"/>
  <c r="BC467" i="11"/>
  <c r="BD467" i="11"/>
  <c r="BE467" i="11"/>
  <c r="BF467" i="11"/>
  <c r="BG467" i="11"/>
  <c r="BH467" i="11"/>
  <c r="BI467" i="11"/>
  <c r="BJ467" i="11"/>
  <c r="BK467" i="11"/>
  <c r="BL467" i="11"/>
  <c r="BM467" i="11"/>
  <c r="BN467" i="11"/>
  <c r="BO467" i="11"/>
  <c r="BP467" i="11"/>
  <c r="BQ467" i="11"/>
  <c r="BR467" i="11"/>
  <c r="BS467" i="11"/>
  <c r="BT467" i="11"/>
  <c r="BU467" i="11"/>
  <c r="BV467" i="11"/>
  <c r="BB468" i="11"/>
  <c r="BC468" i="11"/>
  <c r="BD468" i="11"/>
  <c r="BE468" i="11"/>
  <c r="BF468" i="11"/>
  <c r="BG468" i="11"/>
  <c r="BH468" i="11"/>
  <c r="BI468" i="11"/>
  <c r="BJ468" i="11"/>
  <c r="BK468" i="11"/>
  <c r="BL468" i="11"/>
  <c r="BM468" i="11"/>
  <c r="BN468" i="11"/>
  <c r="BO468" i="11"/>
  <c r="BP468" i="11"/>
  <c r="BQ468" i="11"/>
  <c r="BR468" i="11"/>
  <c r="BS468" i="11"/>
  <c r="BT468" i="11"/>
  <c r="BU468" i="11"/>
  <c r="BV468" i="11"/>
  <c r="BB469" i="11"/>
  <c r="BC469" i="11"/>
  <c r="BD469" i="11"/>
  <c r="BE469" i="11"/>
  <c r="BF469" i="11"/>
  <c r="BG469" i="11"/>
  <c r="BH469" i="11"/>
  <c r="BI469" i="11"/>
  <c r="BJ469" i="11"/>
  <c r="BK469" i="11"/>
  <c r="BL469" i="11"/>
  <c r="BM469" i="11"/>
  <c r="BN469" i="11"/>
  <c r="BO469" i="11"/>
  <c r="BP469" i="11"/>
  <c r="BQ469" i="11"/>
  <c r="BR469" i="11"/>
  <c r="BS469" i="11"/>
  <c r="BT469" i="11"/>
  <c r="BU469" i="11"/>
  <c r="BV469" i="11"/>
  <c r="BB470" i="11"/>
  <c r="BC470" i="11"/>
  <c r="BD470" i="11"/>
  <c r="BE470" i="11"/>
  <c r="BF470" i="11"/>
  <c r="BG470" i="11"/>
  <c r="BH470" i="11"/>
  <c r="BI470" i="11"/>
  <c r="BJ470" i="11"/>
  <c r="BK470" i="11"/>
  <c r="BL470" i="11"/>
  <c r="BM470" i="11"/>
  <c r="BN470" i="11"/>
  <c r="BO470" i="11"/>
  <c r="BP470" i="11"/>
  <c r="BQ470" i="11"/>
  <c r="BR470" i="11"/>
  <c r="BS470" i="11"/>
  <c r="BT470" i="11"/>
  <c r="BU470" i="11"/>
  <c r="BV470" i="11"/>
  <c r="BB471" i="11"/>
  <c r="BC471" i="11"/>
  <c r="BD471" i="11"/>
  <c r="BE471" i="11"/>
  <c r="BF471" i="11"/>
  <c r="BG471" i="11"/>
  <c r="BH471" i="11"/>
  <c r="BI471" i="11"/>
  <c r="BJ471" i="11"/>
  <c r="BK471" i="11"/>
  <c r="BL471" i="11"/>
  <c r="BM471" i="11"/>
  <c r="BN471" i="11"/>
  <c r="BO471" i="11"/>
  <c r="BP471" i="11"/>
  <c r="BQ471" i="11"/>
  <c r="BR471" i="11"/>
  <c r="BS471" i="11"/>
  <c r="BT471" i="11"/>
  <c r="BU471" i="11"/>
  <c r="BV471" i="11"/>
  <c r="BB472" i="11"/>
  <c r="BC472" i="11"/>
  <c r="BD472" i="11"/>
  <c r="BE472" i="11"/>
  <c r="BF472" i="11"/>
  <c r="BG472" i="11"/>
  <c r="BH472" i="11"/>
  <c r="BI472" i="11"/>
  <c r="BJ472" i="11"/>
  <c r="BK472" i="11"/>
  <c r="BL472" i="11"/>
  <c r="BM472" i="11"/>
  <c r="BN472" i="11"/>
  <c r="BO472" i="11"/>
  <c r="BP472" i="11"/>
  <c r="BQ472" i="11"/>
  <c r="BR472" i="11"/>
  <c r="BS472" i="11"/>
  <c r="BT472" i="11"/>
  <c r="BU472" i="11"/>
  <c r="BV472" i="11"/>
  <c r="BB473" i="11"/>
  <c r="BC473" i="11"/>
  <c r="BD473" i="11"/>
  <c r="BE473" i="11"/>
  <c r="BF473" i="11"/>
  <c r="BG473" i="11"/>
  <c r="BH473" i="11"/>
  <c r="BI473" i="11"/>
  <c r="BJ473" i="11"/>
  <c r="BK473" i="11"/>
  <c r="BL473" i="11"/>
  <c r="BM473" i="11"/>
  <c r="BN473" i="11"/>
  <c r="BO473" i="11"/>
  <c r="BP473" i="11"/>
  <c r="BQ473" i="11"/>
  <c r="BR473" i="11"/>
  <c r="BS473" i="11"/>
  <c r="BT473" i="11"/>
  <c r="BU473" i="11"/>
  <c r="BV473" i="11"/>
  <c r="BB474" i="11"/>
  <c r="BC474" i="11"/>
  <c r="BD474" i="11"/>
  <c r="BE474" i="11"/>
  <c r="BF474" i="11"/>
  <c r="BG474" i="11"/>
  <c r="BH474" i="11"/>
  <c r="BI474" i="11"/>
  <c r="BJ474" i="11"/>
  <c r="BK474" i="11"/>
  <c r="BL474" i="11"/>
  <c r="BM474" i="11"/>
  <c r="BN474" i="11"/>
  <c r="BO474" i="11"/>
  <c r="BP474" i="11"/>
  <c r="BQ474" i="11"/>
  <c r="BR474" i="11"/>
  <c r="BS474" i="11"/>
  <c r="BT474" i="11"/>
  <c r="BU474" i="11"/>
  <c r="BV474" i="11"/>
  <c r="BB475" i="11"/>
  <c r="BC475" i="11"/>
  <c r="BD475" i="11"/>
  <c r="BE475" i="11"/>
  <c r="BF475" i="11"/>
  <c r="BG475" i="11"/>
  <c r="BH475" i="11"/>
  <c r="BI475" i="11"/>
  <c r="BJ475" i="11"/>
  <c r="BK475" i="11"/>
  <c r="BL475" i="11"/>
  <c r="BM475" i="11"/>
  <c r="BN475" i="11"/>
  <c r="BO475" i="11"/>
  <c r="BP475" i="11"/>
  <c r="BQ475" i="11"/>
  <c r="BR475" i="11"/>
  <c r="BS475" i="11"/>
  <c r="BT475" i="11"/>
  <c r="BU475" i="11"/>
  <c r="BV475" i="11"/>
  <c r="BB476" i="11"/>
  <c r="BC476" i="11"/>
  <c r="BD476" i="11"/>
  <c r="BE476" i="11"/>
  <c r="BF476" i="11"/>
  <c r="BG476" i="11"/>
  <c r="BH476" i="11"/>
  <c r="BI476" i="11"/>
  <c r="BJ476" i="11"/>
  <c r="BK476" i="11"/>
  <c r="BL476" i="11"/>
  <c r="BM476" i="11"/>
  <c r="BN476" i="11"/>
  <c r="BO476" i="11"/>
  <c r="BP476" i="11"/>
  <c r="BQ476" i="11"/>
  <c r="BR476" i="11"/>
  <c r="BS476" i="11"/>
  <c r="BT476" i="11"/>
  <c r="BU476" i="11"/>
  <c r="BV476" i="11"/>
  <c r="BB477" i="11"/>
  <c r="BC477" i="11"/>
  <c r="BD477" i="11"/>
  <c r="BE477" i="11"/>
  <c r="BF477" i="11"/>
  <c r="BG477" i="11"/>
  <c r="BH477" i="11"/>
  <c r="BI477" i="11"/>
  <c r="BJ477" i="11"/>
  <c r="BK477" i="11"/>
  <c r="BL477" i="11"/>
  <c r="BM477" i="11"/>
  <c r="BN477" i="11"/>
  <c r="BO477" i="11"/>
  <c r="BP477" i="11"/>
  <c r="BQ477" i="11"/>
  <c r="BR477" i="11"/>
  <c r="BS477" i="11"/>
  <c r="BT477" i="11"/>
  <c r="BU477" i="11"/>
  <c r="BV477" i="11"/>
  <c r="BB478" i="11"/>
  <c r="BC478" i="11"/>
  <c r="BD478" i="11"/>
  <c r="BE478" i="11"/>
  <c r="BF478" i="11"/>
  <c r="BG478" i="11"/>
  <c r="BH478" i="11"/>
  <c r="BI478" i="11"/>
  <c r="BJ478" i="11"/>
  <c r="BK478" i="11"/>
  <c r="BL478" i="11"/>
  <c r="BM478" i="11"/>
  <c r="BN478" i="11"/>
  <c r="BO478" i="11"/>
  <c r="BP478" i="11"/>
  <c r="BQ478" i="11"/>
  <c r="BR478" i="11"/>
  <c r="BS478" i="11"/>
  <c r="BT478" i="11"/>
  <c r="BU478" i="11"/>
  <c r="BV478" i="11"/>
  <c r="BB479" i="11"/>
  <c r="BC479" i="11"/>
  <c r="BD479" i="11"/>
  <c r="BE479" i="11"/>
  <c r="BF479" i="11"/>
  <c r="BG479" i="11"/>
  <c r="BH479" i="11"/>
  <c r="BI479" i="11"/>
  <c r="BJ479" i="11"/>
  <c r="BK479" i="11"/>
  <c r="BL479" i="11"/>
  <c r="BM479" i="11"/>
  <c r="BN479" i="11"/>
  <c r="BO479" i="11"/>
  <c r="BP479" i="11"/>
  <c r="BQ479" i="11"/>
  <c r="BR479" i="11"/>
  <c r="BS479" i="11"/>
  <c r="BT479" i="11"/>
  <c r="BU479" i="11"/>
  <c r="BV479" i="11"/>
  <c r="BB480" i="11"/>
  <c r="BC480" i="11"/>
  <c r="BD480" i="11"/>
  <c r="BE480" i="11"/>
  <c r="BF480" i="11"/>
  <c r="BG480" i="11"/>
  <c r="BH480" i="11"/>
  <c r="BI480" i="11"/>
  <c r="BJ480" i="11"/>
  <c r="BK480" i="11"/>
  <c r="BL480" i="11"/>
  <c r="BM480" i="11"/>
  <c r="BN480" i="11"/>
  <c r="BO480" i="11"/>
  <c r="BP480" i="11"/>
  <c r="BQ480" i="11"/>
  <c r="BR480" i="11"/>
  <c r="BS480" i="11"/>
  <c r="BT480" i="11"/>
  <c r="BU480" i="11"/>
  <c r="BV480" i="11"/>
  <c r="BB481" i="11"/>
  <c r="BC481" i="11"/>
  <c r="BD481" i="11"/>
  <c r="BE481" i="11"/>
  <c r="BF481" i="11"/>
  <c r="BG481" i="11"/>
  <c r="BH481" i="11"/>
  <c r="BI481" i="11"/>
  <c r="BJ481" i="11"/>
  <c r="BK481" i="11"/>
  <c r="BL481" i="11"/>
  <c r="BM481" i="11"/>
  <c r="BN481" i="11"/>
  <c r="BO481" i="11"/>
  <c r="BP481" i="11"/>
  <c r="BQ481" i="11"/>
  <c r="BR481" i="11"/>
  <c r="BS481" i="11"/>
  <c r="BT481" i="11"/>
  <c r="BU481" i="11"/>
  <c r="BV481" i="11"/>
  <c r="BB482" i="11"/>
  <c r="BC482" i="11"/>
  <c r="BD482" i="11"/>
  <c r="BE482" i="11"/>
  <c r="BF482" i="11"/>
  <c r="BG482" i="11"/>
  <c r="BH482" i="11"/>
  <c r="BI482" i="11"/>
  <c r="BJ482" i="11"/>
  <c r="BK482" i="11"/>
  <c r="BL482" i="11"/>
  <c r="BM482" i="11"/>
  <c r="BN482" i="11"/>
  <c r="BO482" i="11"/>
  <c r="BP482" i="11"/>
  <c r="BQ482" i="11"/>
  <c r="BR482" i="11"/>
  <c r="BS482" i="11"/>
  <c r="BT482" i="11"/>
  <c r="BU482" i="11"/>
  <c r="BV482" i="11"/>
  <c r="BB483" i="11"/>
  <c r="BC483" i="11"/>
  <c r="BD483" i="11"/>
  <c r="BE483" i="11"/>
  <c r="BF483" i="11"/>
  <c r="BG483" i="11"/>
  <c r="BH483" i="11"/>
  <c r="BI483" i="11"/>
  <c r="BJ483" i="11"/>
  <c r="BK483" i="11"/>
  <c r="BL483" i="11"/>
  <c r="BM483" i="11"/>
  <c r="BN483" i="11"/>
  <c r="BO483" i="11"/>
  <c r="BP483" i="11"/>
  <c r="BQ483" i="11"/>
  <c r="BR483" i="11"/>
  <c r="BS483" i="11"/>
  <c r="BT483" i="11"/>
  <c r="BU483" i="11"/>
  <c r="BV483" i="11"/>
  <c r="BB484" i="11"/>
  <c r="BC484" i="11"/>
  <c r="BD484" i="11"/>
  <c r="BE484" i="11"/>
  <c r="BF484" i="11"/>
  <c r="BG484" i="11"/>
  <c r="BH484" i="11"/>
  <c r="BI484" i="11"/>
  <c r="BJ484" i="11"/>
  <c r="BK484" i="11"/>
  <c r="BL484" i="11"/>
  <c r="BM484" i="11"/>
  <c r="BN484" i="11"/>
  <c r="BO484" i="11"/>
  <c r="BP484" i="11"/>
  <c r="BQ484" i="11"/>
  <c r="BR484" i="11"/>
  <c r="BS484" i="11"/>
  <c r="BT484" i="11"/>
  <c r="BU484" i="11"/>
  <c r="BV484" i="11"/>
  <c r="BB485" i="11"/>
  <c r="BC485" i="11"/>
  <c r="BD485" i="11"/>
  <c r="BE485" i="11"/>
  <c r="BF485" i="11"/>
  <c r="BG485" i="11"/>
  <c r="BH485" i="11"/>
  <c r="BI485" i="11"/>
  <c r="BJ485" i="11"/>
  <c r="BK485" i="11"/>
  <c r="BL485" i="11"/>
  <c r="BM485" i="11"/>
  <c r="BN485" i="11"/>
  <c r="BO485" i="11"/>
  <c r="BP485" i="11"/>
  <c r="BQ485" i="11"/>
  <c r="BR485" i="11"/>
  <c r="BS485" i="11"/>
  <c r="BT485" i="11"/>
  <c r="BU485" i="11"/>
  <c r="BV485" i="11"/>
  <c r="BB486" i="11"/>
  <c r="BC486" i="11"/>
  <c r="BD486" i="11"/>
  <c r="BE486" i="11"/>
  <c r="BF486" i="11"/>
  <c r="BG486" i="11"/>
  <c r="BH486" i="11"/>
  <c r="BI486" i="11"/>
  <c r="BJ486" i="11"/>
  <c r="BK486" i="11"/>
  <c r="BL486" i="11"/>
  <c r="BM486" i="11"/>
  <c r="BN486" i="11"/>
  <c r="BO486" i="11"/>
  <c r="BP486" i="11"/>
  <c r="BQ486" i="11"/>
  <c r="BR486" i="11"/>
  <c r="BS486" i="11"/>
  <c r="BT486" i="11"/>
  <c r="BU486" i="11"/>
  <c r="BV486" i="11"/>
  <c r="BB487" i="11"/>
  <c r="BC487" i="11"/>
  <c r="BD487" i="11"/>
  <c r="BE487" i="11"/>
  <c r="BF487" i="11"/>
  <c r="BG487" i="11"/>
  <c r="BH487" i="11"/>
  <c r="BI487" i="11"/>
  <c r="BJ487" i="11"/>
  <c r="BK487" i="11"/>
  <c r="BL487" i="11"/>
  <c r="BM487" i="11"/>
  <c r="BN487" i="11"/>
  <c r="BO487" i="11"/>
  <c r="BP487" i="11"/>
  <c r="BQ487" i="11"/>
  <c r="BR487" i="11"/>
  <c r="BS487" i="11"/>
  <c r="BT487" i="11"/>
  <c r="BU487" i="11"/>
  <c r="BV487" i="11"/>
  <c r="BB488" i="11"/>
  <c r="BC488" i="11"/>
  <c r="BD488" i="11"/>
  <c r="BE488" i="11"/>
  <c r="BF488" i="11"/>
  <c r="BG488" i="11"/>
  <c r="BH488" i="11"/>
  <c r="BI488" i="11"/>
  <c r="BJ488" i="11"/>
  <c r="BK488" i="11"/>
  <c r="BL488" i="11"/>
  <c r="BM488" i="11"/>
  <c r="BN488" i="11"/>
  <c r="BO488" i="11"/>
  <c r="BP488" i="11"/>
  <c r="BQ488" i="11"/>
  <c r="BR488" i="11"/>
  <c r="BS488" i="11"/>
  <c r="BT488" i="11"/>
  <c r="BU488" i="11"/>
  <c r="BV488" i="11"/>
  <c r="BB489" i="11"/>
  <c r="BC489" i="11"/>
  <c r="BD489" i="11"/>
  <c r="BE489" i="11"/>
  <c r="BF489" i="11"/>
  <c r="BG489" i="11"/>
  <c r="BH489" i="11"/>
  <c r="BI489" i="11"/>
  <c r="BJ489" i="11"/>
  <c r="BK489" i="11"/>
  <c r="BL489" i="11"/>
  <c r="BM489" i="11"/>
  <c r="BN489" i="11"/>
  <c r="BO489" i="11"/>
  <c r="BP489" i="11"/>
  <c r="BQ489" i="11"/>
  <c r="BR489" i="11"/>
  <c r="BS489" i="11"/>
  <c r="BT489" i="11"/>
  <c r="BU489" i="11"/>
  <c r="BV489" i="11"/>
  <c r="AR246" i="11"/>
  <c r="AU246" i="11"/>
  <c r="AV246" i="11"/>
  <c r="AY246" i="11"/>
  <c r="AZ246" i="11"/>
  <c r="AJ1" i="3"/>
  <c r="AI1" i="3"/>
  <c r="AE1" i="3"/>
  <c r="AD1" i="3"/>
  <c r="AA1" i="3"/>
  <c r="Z1" i="3"/>
  <c r="Y1" i="3"/>
  <c r="X1" i="3"/>
  <c r="W1" i="3"/>
  <c r="V1" i="3"/>
  <c r="U1" i="3"/>
  <c r="DE1" i="4"/>
  <c r="DF1" i="4"/>
  <c r="DG1" i="4"/>
  <c r="DH1" i="4"/>
  <c r="DI1" i="4"/>
  <c r="DN1" i="4"/>
  <c r="CM1" i="4"/>
  <c r="CN1" i="4"/>
  <c r="CO1" i="4"/>
  <c r="CP1" i="4"/>
  <c r="CQ1" i="4"/>
  <c r="CR1" i="4"/>
  <c r="CS1" i="4"/>
  <c r="CT1" i="4"/>
  <c r="CU1" i="4"/>
  <c r="CV1" i="4"/>
  <c r="CW1" i="4"/>
  <c r="CX1" i="4"/>
  <c r="CY1" i="4"/>
  <c r="CZ1" i="4"/>
  <c r="DA1" i="4"/>
  <c r="DB1" i="4"/>
  <c r="DC1" i="4"/>
  <c r="DD1" i="4"/>
  <c r="BL1" i="4"/>
  <c r="BM1" i="4"/>
  <c r="BN1" i="4"/>
  <c r="BO1" i="4"/>
  <c r="BP1" i="4"/>
  <c r="BQ1" i="4"/>
  <c r="BR1" i="4"/>
  <c r="BS1" i="4"/>
  <c r="BT1" i="4"/>
  <c r="BU1" i="4"/>
  <c r="BV1" i="4"/>
  <c r="BW1" i="4"/>
  <c r="BX1" i="4"/>
  <c r="BY1" i="4"/>
  <c r="BZ1" i="4"/>
  <c r="CA1" i="4"/>
  <c r="CB1" i="4"/>
  <c r="CC1" i="4"/>
  <c r="CD1" i="4"/>
  <c r="CE1" i="4"/>
  <c r="CF1" i="4"/>
  <c r="CG1" i="4"/>
  <c r="CH1" i="4"/>
  <c r="CI1" i="4"/>
  <c r="CJ1" i="4"/>
  <c r="CK1" i="4"/>
  <c r="CL1" i="4"/>
  <c r="BK1" i="4"/>
  <c r="J265" i="4"/>
  <c r="B14" i="8"/>
  <c r="B13" i="8"/>
  <c r="Q95" i="5"/>
  <c r="J446" i="5"/>
  <c r="N446" i="5"/>
  <c r="O446" i="5"/>
  <c r="J447" i="5"/>
  <c r="N447" i="5"/>
  <c r="O447" i="5"/>
  <c r="J448" i="5"/>
  <c r="N448" i="5"/>
  <c r="O448" i="5"/>
  <c r="J449" i="5"/>
  <c r="N449" i="5"/>
  <c r="O449" i="5"/>
  <c r="J450" i="5"/>
  <c r="N450" i="5"/>
  <c r="O450" i="5"/>
  <c r="J451" i="5"/>
  <c r="N451" i="5"/>
  <c r="O451" i="5"/>
  <c r="J452" i="5"/>
  <c r="N452" i="5"/>
  <c r="O452" i="5"/>
  <c r="J453" i="5"/>
  <c r="N453" i="5"/>
  <c r="O453" i="5"/>
  <c r="J454" i="5"/>
  <c r="N454" i="5"/>
  <c r="O454" i="5"/>
  <c r="J455" i="5"/>
  <c r="N455" i="5"/>
  <c r="O455" i="5"/>
  <c r="J456" i="5"/>
  <c r="N456" i="5"/>
  <c r="O456" i="5"/>
  <c r="J457" i="5"/>
  <c r="N457" i="5"/>
  <c r="O457" i="5"/>
  <c r="J458" i="5"/>
  <c r="N458" i="5"/>
  <c r="O458" i="5"/>
  <c r="J459" i="5"/>
  <c r="N459" i="5"/>
  <c r="O459" i="5"/>
  <c r="J460" i="5"/>
  <c r="N460" i="5"/>
  <c r="O460" i="5"/>
  <c r="J461" i="5"/>
  <c r="N461" i="5"/>
  <c r="O461" i="5"/>
  <c r="J462" i="5"/>
  <c r="N462" i="5"/>
  <c r="O462" i="5"/>
  <c r="J463" i="5"/>
  <c r="N463" i="5"/>
  <c r="O463" i="5"/>
  <c r="J464" i="5"/>
  <c r="N464" i="5"/>
  <c r="O464" i="5"/>
  <c r="J465" i="5"/>
  <c r="N465" i="5"/>
  <c r="O465" i="5"/>
  <c r="J466" i="5"/>
  <c r="N466" i="5"/>
  <c r="O466" i="5"/>
  <c r="J467" i="5"/>
  <c r="N467" i="5"/>
  <c r="O467" i="5"/>
  <c r="J468" i="5"/>
  <c r="N468" i="5"/>
  <c r="O468" i="5"/>
  <c r="J469" i="5"/>
  <c r="N469" i="5"/>
  <c r="O469" i="5"/>
  <c r="J470" i="5"/>
  <c r="N470" i="5"/>
  <c r="O470" i="5"/>
  <c r="J471" i="5"/>
  <c r="N471" i="5"/>
  <c r="O471" i="5"/>
  <c r="J472" i="5"/>
  <c r="N472" i="5"/>
  <c r="O472" i="5"/>
  <c r="J473" i="5"/>
  <c r="N473" i="5"/>
  <c r="O473" i="5"/>
  <c r="J474" i="5"/>
  <c r="N474" i="5"/>
  <c r="O474" i="5"/>
  <c r="J475" i="5"/>
  <c r="N475" i="5"/>
  <c r="O475" i="5"/>
  <c r="J476" i="5"/>
  <c r="N476" i="5"/>
  <c r="O476" i="5"/>
  <c r="J477" i="5"/>
  <c r="N477" i="5"/>
  <c r="O477" i="5"/>
  <c r="J478" i="5"/>
  <c r="N478" i="5"/>
  <c r="O478" i="5"/>
  <c r="J479" i="5"/>
  <c r="N479" i="5"/>
  <c r="O479" i="5"/>
  <c r="J480" i="5"/>
  <c r="N480" i="5"/>
  <c r="O480" i="5"/>
  <c r="J481" i="5"/>
  <c r="N481" i="5"/>
  <c r="O481" i="5"/>
  <c r="J482" i="5"/>
  <c r="N482" i="5"/>
  <c r="O482" i="5"/>
  <c r="J483" i="5"/>
  <c r="N483" i="5"/>
  <c r="O483" i="5"/>
  <c r="J484" i="5"/>
  <c r="N484" i="5"/>
  <c r="O484" i="5"/>
  <c r="J485" i="5"/>
  <c r="N485" i="5"/>
  <c r="O485" i="5"/>
  <c r="J486" i="5"/>
  <c r="N486" i="5"/>
  <c r="O486" i="5"/>
  <c r="J487" i="5"/>
  <c r="N487" i="5"/>
  <c r="O487" i="5"/>
  <c r="J488" i="5"/>
  <c r="N488" i="5"/>
  <c r="O488" i="5"/>
  <c r="J489" i="5"/>
  <c r="N489" i="5"/>
  <c r="O489" i="5"/>
  <c r="J490" i="5"/>
  <c r="N490" i="5"/>
  <c r="O490" i="5"/>
  <c r="J491" i="5"/>
  <c r="N491" i="5"/>
  <c r="O491" i="5"/>
  <c r="J492" i="5"/>
  <c r="N492" i="5"/>
  <c r="O492" i="5"/>
  <c r="J493" i="5"/>
  <c r="N493" i="5"/>
  <c r="O493" i="5"/>
  <c r="J494" i="5"/>
  <c r="N494" i="5"/>
  <c r="O494" i="5"/>
  <c r="J495" i="5"/>
  <c r="N495" i="5"/>
  <c r="O495" i="5"/>
  <c r="J496" i="5"/>
  <c r="N496" i="5"/>
  <c r="O496" i="5"/>
  <c r="J497" i="5"/>
  <c r="N497" i="5"/>
  <c r="O497" i="5"/>
  <c r="J498" i="5"/>
  <c r="N498" i="5"/>
  <c r="O498" i="5"/>
  <c r="J499" i="5"/>
  <c r="N499" i="5"/>
  <c r="O499" i="5"/>
  <c r="J500" i="5"/>
  <c r="N500" i="5"/>
  <c r="O500" i="5"/>
  <c r="J501" i="5"/>
  <c r="N501" i="5"/>
  <c r="O501" i="5"/>
  <c r="J502" i="5"/>
  <c r="N502" i="5"/>
  <c r="O502" i="5"/>
  <c r="J503" i="5"/>
  <c r="N503" i="5"/>
  <c r="O503" i="5"/>
  <c r="J504" i="5"/>
  <c r="N504" i="5"/>
  <c r="O504" i="5"/>
  <c r="J505" i="5"/>
  <c r="N505" i="5"/>
  <c r="O505" i="5"/>
  <c r="J506" i="5"/>
  <c r="N506" i="5"/>
  <c r="O506" i="5"/>
  <c r="J507" i="5"/>
  <c r="N507" i="5"/>
  <c r="O507" i="5"/>
  <c r="J508" i="5"/>
  <c r="N508" i="5"/>
  <c r="O508" i="5"/>
  <c r="J509" i="5"/>
  <c r="N509" i="5"/>
  <c r="O509" i="5"/>
  <c r="J510" i="5"/>
  <c r="N510" i="5"/>
  <c r="O510" i="5"/>
  <c r="J511" i="5"/>
  <c r="N511" i="5"/>
  <c r="O511" i="5"/>
  <c r="J512" i="5"/>
  <c r="N512" i="5"/>
  <c r="O512" i="5"/>
  <c r="J513" i="5"/>
  <c r="N513" i="5"/>
  <c r="O513" i="5"/>
  <c r="J514" i="5"/>
  <c r="N514" i="5"/>
  <c r="O514" i="5"/>
  <c r="J515" i="5"/>
  <c r="N515" i="5"/>
  <c r="O515" i="5"/>
  <c r="J516" i="5"/>
  <c r="N516" i="5"/>
  <c r="O516" i="5"/>
  <c r="J517" i="5"/>
  <c r="N517" i="5"/>
  <c r="O517" i="5"/>
  <c r="J518" i="5"/>
  <c r="N518" i="5"/>
  <c r="O518" i="5"/>
  <c r="J519" i="5"/>
  <c r="N519" i="5"/>
  <c r="O519" i="5"/>
  <c r="J520" i="5"/>
  <c r="N520" i="5"/>
  <c r="O520" i="5"/>
  <c r="J521" i="5"/>
  <c r="N521" i="5"/>
  <c r="O521" i="5"/>
  <c r="J522" i="5"/>
  <c r="N522" i="5"/>
  <c r="O522" i="5"/>
  <c r="J523" i="5"/>
  <c r="N523" i="5"/>
  <c r="O523" i="5"/>
  <c r="J524" i="5"/>
  <c r="N524" i="5"/>
  <c r="O524" i="5"/>
  <c r="J525" i="5"/>
  <c r="N525" i="5"/>
  <c r="O525" i="5"/>
  <c r="J526" i="5"/>
  <c r="N526" i="5"/>
  <c r="O526" i="5"/>
  <c r="J527" i="5"/>
  <c r="N527" i="5"/>
  <c r="O527" i="5"/>
  <c r="J528" i="5"/>
  <c r="N528" i="5"/>
  <c r="O528" i="5"/>
  <c r="J529" i="5"/>
  <c r="N529" i="5"/>
  <c r="O529" i="5"/>
  <c r="J530" i="5"/>
  <c r="N530" i="5"/>
  <c r="O530" i="5"/>
  <c r="J531" i="5"/>
  <c r="N531" i="5"/>
  <c r="O531" i="5"/>
  <c r="J532" i="5"/>
  <c r="N532" i="5"/>
  <c r="O532" i="5"/>
  <c r="J533" i="5"/>
  <c r="N533" i="5"/>
  <c r="O533" i="5"/>
  <c r="J534" i="5"/>
  <c r="N534" i="5"/>
  <c r="O534" i="5"/>
  <c r="J535" i="5"/>
  <c r="N535" i="5"/>
  <c r="O535" i="5"/>
  <c r="J536" i="5"/>
  <c r="N536" i="5"/>
  <c r="O536" i="5"/>
  <c r="J537" i="5"/>
  <c r="N537" i="5"/>
  <c r="O537" i="5"/>
  <c r="J538" i="5"/>
  <c r="N538" i="5"/>
  <c r="O538" i="5"/>
  <c r="J539" i="5"/>
  <c r="N539" i="5"/>
  <c r="O539" i="5"/>
  <c r="W539" i="5"/>
  <c r="J540" i="5"/>
  <c r="N540" i="5"/>
  <c r="O540" i="5"/>
  <c r="W540" i="5"/>
  <c r="J541" i="5"/>
  <c r="N541" i="5"/>
  <c r="O541" i="5"/>
  <c r="W541" i="5"/>
  <c r="J542" i="5"/>
  <c r="N542" i="5"/>
  <c r="O542" i="5"/>
  <c r="W542" i="5"/>
  <c r="J543" i="5"/>
  <c r="N543" i="5"/>
  <c r="O543" i="5"/>
  <c r="W543" i="5"/>
  <c r="J544" i="5"/>
  <c r="N544" i="5"/>
  <c r="O544" i="5"/>
  <c r="W544" i="5"/>
  <c r="J545" i="5"/>
  <c r="N545" i="5"/>
  <c r="O545" i="5"/>
  <c r="W545" i="5"/>
  <c r="J546" i="5"/>
  <c r="N546" i="5"/>
  <c r="O546" i="5"/>
  <c r="W546" i="5"/>
  <c r="J547" i="5"/>
  <c r="N547" i="5"/>
  <c r="O547" i="5"/>
  <c r="W547" i="5"/>
  <c r="J548" i="5"/>
  <c r="N548" i="5"/>
  <c r="O548" i="5"/>
  <c r="W548" i="5"/>
  <c r="J549" i="5"/>
  <c r="N549" i="5"/>
  <c r="O549" i="5"/>
  <c r="W549" i="5"/>
  <c r="J550" i="5"/>
  <c r="N550" i="5"/>
  <c r="O550" i="5"/>
  <c r="W550" i="5"/>
  <c r="J551" i="5"/>
  <c r="N551" i="5"/>
  <c r="O551" i="5"/>
  <c r="W551" i="5"/>
  <c r="J552" i="5"/>
  <c r="N552" i="5"/>
  <c r="O552" i="5"/>
  <c r="W552" i="5"/>
  <c r="J553" i="5"/>
  <c r="N553" i="5"/>
  <c r="O553" i="5"/>
  <c r="W553" i="5"/>
  <c r="J554" i="5"/>
  <c r="N554" i="5"/>
  <c r="O554" i="5"/>
  <c r="W554" i="5"/>
  <c r="J555" i="5"/>
  <c r="N555" i="5"/>
  <c r="O555" i="5"/>
  <c r="W555" i="5"/>
  <c r="J556" i="5"/>
  <c r="N556" i="5"/>
  <c r="O556" i="5"/>
  <c r="W556" i="5"/>
  <c r="J557" i="5"/>
  <c r="N557" i="5"/>
  <c r="O557" i="5"/>
  <c r="W557" i="5"/>
  <c r="J558" i="5"/>
  <c r="N558" i="5"/>
  <c r="O558" i="5"/>
  <c r="W558" i="5"/>
  <c r="J559" i="5"/>
  <c r="N559" i="5"/>
  <c r="O559" i="5"/>
  <c r="W559" i="5"/>
  <c r="J560" i="5"/>
  <c r="N560" i="5"/>
  <c r="O560" i="5"/>
  <c r="W560" i="5"/>
  <c r="J561" i="5"/>
  <c r="N561" i="5"/>
  <c r="O561" i="5"/>
  <c r="W561" i="5"/>
  <c r="J562" i="5"/>
  <c r="N562" i="5"/>
  <c r="O562" i="5"/>
  <c r="W562" i="5"/>
  <c r="J563" i="5"/>
  <c r="N563" i="5"/>
  <c r="O563" i="5"/>
  <c r="W563" i="5"/>
  <c r="J564" i="5"/>
  <c r="N564" i="5"/>
  <c r="O564" i="5"/>
  <c r="W564" i="5"/>
  <c r="J565" i="5"/>
  <c r="N565" i="5"/>
  <c r="O565" i="5"/>
  <c r="W565" i="5"/>
  <c r="J566" i="5"/>
  <c r="N566" i="5"/>
  <c r="O566" i="5"/>
  <c r="W566" i="5"/>
  <c r="J567" i="5"/>
  <c r="N567" i="5"/>
  <c r="O567" i="5"/>
  <c r="W567" i="5"/>
  <c r="J568" i="5"/>
  <c r="N568" i="5"/>
  <c r="O568" i="5"/>
  <c r="W568" i="5"/>
  <c r="J569" i="5"/>
  <c r="N569" i="5"/>
  <c r="O569" i="5"/>
  <c r="Q569" i="5"/>
  <c r="W569" i="5"/>
  <c r="J570" i="5"/>
  <c r="N570" i="5"/>
  <c r="O570" i="5"/>
  <c r="Q570" i="5"/>
  <c r="W570" i="5"/>
  <c r="J571" i="5"/>
  <c r="N571" i="5"/>
  <c r="O571" i="5"/>
  <c r="Q571" i="5"/>
  <c r="W571" i="5"/>
  <c r="J572" i="5"/>
  <c r="N572" i="5"/>
  <c r="O572" i="5"/>
  <c r="Q572" i="5"/>
  <c r="W572" i="5"/>
  <c r="J573" i="5"/>
  <c r="N573" i="5"/>
  <c r="O573" i="5"/>
  <c r="Q573" i="5"/>
  <c r="W573" i="5"/>
  <c r="J574" i="5"/>
  <c r="N574" i="5"/>
  <c r="O574" i="5"/>
  <c r="Q574" i="5"/>
  <c r="W574" i="5"/>
  <c r="J575" i="5"/>
  <c r="N575" i="5"/>
  <c r="O575" i="5"/>
  <c r="Q575" i="5"/>
  <c r="W575" i="5"/>
  <c r="J576" i="5"/>
  <c r="N576" i="5"/>
  <c r="O576" i="5"/>
  <c r="Q576" i="5"/>
  <c r="W576" i="5"/>
  <c r="J577" i="5"/>
  <c r="N577" i="5"/>
  <c r="O577" i="5"/>
  <c r="Q577" i="5"/>
  <c r="W577" i="5"/>
  <c r="J578" i="5"/>
  <c r="N578" i="5"/>
  <c r="O578" i="5"/>
  <c r="Q578" i="5"/>
  <c r="W578" i="5"/>
  <c r="J579" i="5"/>
  <c r="N579" i="5"/>
  <c r="O579" i="5"/>
  <c r="Q579" i="5"/>
  <c r="W579" i="5"/>
  <c r="J580" i="5"/>
  <c r="N580" i="5"/>
  <c r="O580" i="5"/>
  <c r="Q580" i="5"/>
  <c r="W580" i="5"/>
  <c r="J581" i="5"/>
  <c r="N581" i="5"/>
  <c r="O581" i="5"/>
  <c r="Q581" i="5"/>
  <c r="W581" i="5"/>
  <c r="J582" i="5"/>
  <c r="N582" i="5"/>
  <c r="O582" i="5"/>
  <c r="Q582" i="5"/>
  <c r="W582" i="5"/>
  <c r="J583" i="5"/>
  <c r="N583" i="5"/>
  <c r="O583" i="5"/>
  <c r="Q583" i="5"/>
  <c r="W583" i="5"/>
  <c r="J584" i="5"/>
  <c r="N584" i="5"/>
  <c r="O584" i="5"/>
  <c r="Q584" i="5"/>
  <c r="W584" i="5"/>
  <c r="J585" i="5"/>
  <c r="N585" i="5"/>
  <c r="O585" i="5"/>
  <c r="Q585" i="5"/>
  <c r="W585" i="5"/>
  <c r="J586" i="5"/>
  <c r="N586" i="5"/>
  <c r="O586" i="5"/>
  <c r="Q586" i="5"/>
  <c r="W586" i="5"/>
  <c r="J587" i="5"/>
  <c r="N587" i="5"/>
  <c r="O587" i="5"/>
  <c r="Q587" i="5"/>
  <c r="W587" i="5"/>
  <c r="J588" i="5"/>
  <c r="N588" i="5"/>
  <c r="O588" i="5"/>
  <c r="Q588" i="5"/>
  <c r="W588" i="5"/>
  <c r="J589" i="5"/>
  <c r="N589" i="5"/>
  <c r="O589" i="5"/>
  <c r="Q589" i="5"/>
  <c r="W589" i="5"/>
  <c r="J590" i="5"/>
  <c r="N590" i="5"/>
  <c r="O590" i="5"/>
  <c r="Q590" i="5"/>
  <c r="W590" i="5"/>
  <c r="J591" i="5"/>
  <c r="N591" i="5"/>
  <c r="O591" i="5"/>
  <c r="Q591" i="5"/>
  <c r="W591" i="5"/>
  <c r="J592" i="5"/>
  <c r="N592" i="5"/>
  <c r="O592" i="5"/>
  <c r="Q592" i="5"/>
  <c r="W592" i="5"/>
  <c r="J593" i="5"/>
  <c r="N593" i="5"/>
  <c r="O593" i="5"/>
  <c r="Q593" i="5"/>
  <c r="W593" i="5"/>
  <c r="J594" i="5"/>
  <c r="N594" i="5"/>
  <c r="O594" i="5"/>
  <c r="Q594" i="5"/>
  <c r="W594" i="5"/>
  <c r="J595" i="5"/>
  <c r="N595" i="5"/>
  <c r="O595" i="5"/>
  <c r="Q595" i="5"/>
  <c r="W595" i="5"/>
  <c r="J596" i="5"/>
  <c r="N596" i="5"/>
  <c r="O596" i="5"/>
  <c r="Q596" i="5"/>
  <c r="W596" i="5"/>
  <c r="J597" i="5"/>
  <c r="N597" i="5"/>
  <c r="O597" i="5"/>
  <c r="Q597" i="5"/>
  <c r="W597" i="5"/>
  <c r="J598" i="5"/>
  <c r="N598" i="5"/>
  <c r="O598" i="5"/>
  <c r="Q598" i="5"/>
  <c r="W598" i="5"/>
  <c r="J599" i="5"/>
  <c r="N599" i="5"/>
  <c r="O599" i="5"/>
  <c r="Q599" i="5"/>
  <c r="W599" i="5"/>
  <c r="J600" i="5"/>
  <c r="N600" i="5"/>
  <c r="O600" i="5"/>
  <c r="Q600" i="5"/>
  <c r="W600" i="5"/>
  <c r="J601" i="5"/>
  <c r="N601" i="5"/>
  <c r="O601" i="5"/>
  <c r="Q601" i="5"/>
  <c r="W601" i="5"/>
  <c r="J602" i="5"/>
  <c r="N602" i="5"/>
  <c r="O602" i="5"/>
  <c r="Q602" i="5"/>
  <c r="W602" i="5"/>
  <c r="J603" i="5"/>
  <c r="N603" i="5"/>
  <c r="O603" i="5"/>
  <c r="Q603" i="5"/>
  <c r="W603" i="5"/>
  <c r="J604" i="5"/>
  <c r="N604" i="5"/>
  <c r="O604" i="5"/>
  <c r="Q604" i="5"/>
  <c r="V604" i="5"/>
  <c r="W604" i="5"/>
  <c r="J605" i="5"/>
  <c r="N605" i="5"/>
  <c r="O605" i="5"/>
  <c r="Q605" i="5"/>
  <c r="V605" i="5"/>
  <c r="W605" i="5"/>
  <c r="J606" i="5"/>
  <c r="N606" i="5"/>
  <c r="O606" i="5"/>
  <c r="Q606" i="5"/>
  <c r="V606" i="5"/>
  <c r="W606" i="5"/>
  <c r="J607" i="5"/>
  <c r="N607" i="5"/>
  <c r="O607" i="5"/>
  <c r="Q607" i="5"/>
  <c r="V607" i="5"/>
  <c r="W607" i="5"/>
  <c r="J608" i="5"/>
  <c r="N608" i="5"/>
  <c r="O608" i="5"/>
  <c r="Q608" i="5"/>
  <c r="V608" i="5"/>
  <c r="W608" i="5"/>
  <c r="J609" i="5"/>
  <c r="N609" i="5"/>
  <c r="O609" i="5"/>
  <c r="Q609" i="5"/>
  <c r="V609" i="5"/>
  <c r="W609" i="5"/>
  <c r="J610" i="5"/>
  <c r="N610" i="5"/>
  <c r="O610" i="5"/>
  <c r="Q610" i="5"/>
  <c r="V610" i="5"/>
  <c r="W610" i="5"/>
  <c r="J611" i="5"/>
  <c r="N611" i="5"/>
  <c r="O611" i="5"/>
  <c r="Q611" i="5"/>
  <c r="V611" i="5"/>
  <c r="W611" i="5"/>
  <c r="J612" i="5"/>
  <c r="N612" i="5"/>
  <c r="O612" i="5"/>
  <c r="Q612" i="5"/>
  <c r="V612" i="5"/>
  <c r="W612" i="5"/>
  <c r="J613" i="5"/>
  <c r="N613" i="5"/>
  <c r="O613" i="5"/>
  <c r="Q613" i="5"/>
  <c r="V613" i="5"/>
  <c r="W613" i="5"/>
  <c r="J614" i="5"/>
  <c r="N614" i="5"/>
  <c r="O614" i="5"/>
  <c r="Q614" i="5"/>
  <c r="V614" i="5"/>
  <c r="W614" i="5"/>
  <c r="J615" i="5"/>
  <c r="N615" i="5"/>
  <c r="O615" i="5"/>
  <c r="Q615" i="5"/>
  <c r="V615" i="5"/>
  <c r="W615" i="5"/>
  <c r="J616" i="5"/>
  <c r="N616" i="5"/>
  <c r="O616" i="5"/>
  <c r="Q616" i="5"/>
  <c r="V616" i="5"/>
  <c r="W616" i="5"/>
  <c r="J617" i="5"/>
  <c r="N617" i="5"/>
  <c r="O617" i="5"/>
  <c r="Q617" i="5"/>
  <c r="V617" i="5"/>
  <c r="W617" i="5"/>
  <c r="J618" i="5"/>
  <c r="N618" i="5"/>
  <c r="O618" i="5"/>
  <c r="Q618" i="5"/>
  <c r="V618" i="5"/>
  <c r="W618" i="5"/>
  <c r="J619" i="5"/>
  <c r="N619" i="5"/>
  <c r="O619" i="5"/>
  <c r="Q619" i="5"/>
  <c r="V619" i="5"/>
  <c r="W619" i="5"/>
  <c r="J620" i="5"/>
  <c r="N620" i="5"/>
  <c r="O620" i="5"/>
  <c r="Q620" i="5"/>
  <c r="V620" i="5"/>
  <c r="W620" i="5"/>
  <c r="J621" i="5"/>
  <c r="N621" i="5"/>
  <c r="O621" i="5"/>
  <c r="Q621" i="5"/>
  <c r="V621" i="5"/>
  <c r="W621" i="5"/>
  <c r="J622" i="5"/>
  <c r="N622" i="5"/>
  <c r="O622" i="5"/>
  <c r="Q622" i="5"/>
  <c r="V622" i="5"/>
  <c r="W622" i="5"/>
  <c r="J623" i="5"/>
  <c r="N623" i="5"/>
  <c r="O623" i="5"/>
  <c r="Q623" i="5"/>
  <c r="V623" i="5"/>
  <c r="W623" i="5"/>
  <c r="J624" i="5"/>
  <c r="N624" i="5"/>
  <c r="O624" i="5"/>
  <c r="Q624" i="5"/>
  <c r="V624" i="5"/>
  <c r="W624" i="5"/>
  <c r="J625" i="5"/>
  <c r="N625" i="5"/>
  <c r="O625" i="5"/>
  <c r="Q625" i="5"/>
  <c r="V625" i="5"/>
  <c r="W625" i="5"/>
  <c r="J626" i="5"/>
  <c r="N626" i="5"/>
  <c r="O626" i="5"/>
  <c r="Q626" i="5"/>
  <c r="V626" i="5"/>
  <c r="W626" i="5"/>
  <c r="J627" i="5"/>
  <c r="N627" i="5"/>
  <c r="O627" i="5"/>
  <c r="Q627" i="5"/>
  <c r="V627" i="5"/>
  <c r="W627" i="5"/>
  <c r="J628" i="5"/>
  <c r="N628" i="5"/>
  <c r="O628" i="5"/>
  <c r="Q628" i="5"/>
  <c r="V628" i="5"/>
  <c r="W628" i="5"/>
  <c r="J629" i="5"/>
  <c r="N629" i="5"/>
  <c r="O629" i="5"/>
  <c r="Q629" i="5"/>
  <c r="T629" i="5"/>
  <c r="V629" i="5"/>
  <c r="W629" i="5"/>
  <c r="J630" i="5"/>
  <c r="N630" i="5"/>
  <c r="O630" i="5"/>
  <c r="Q630" i="5"/>
  <c r="T630" i="5"/>
  <c r="V630" i="5"/>
  <c r="W630" i="5"/>
  <c r="J631" i="5"/>
  <c r="N631" i="5"/>
  <c r="O631" i="5"/>
  <c r="Q631" i="5"/>
  <c r="T631" i="5"/>
  <c r="V631" i="5"/>
  <c r="W631" i="5"/>
  <c r="J632" i="5"/>
  <c r="N632" i="5"/>
  <c r="O632" i="5"/>
  <c r="Q632" i="5"/>
  <c r="T632" i="5"/>
  <c r="V632" i="5"/>
  <c r="W632" i="5"/>
  <c r="J633" i="5"/>
  <c r="N633" i="5"/>
  <c r="O633" i="5"/>
  <c r="Q633" i="5"/>
  <c r="T633" i="5"/>
  <c r="V633" i="5"/>
  <c r="W633" i="5"/>
  <c r="D634" i="5"/>
  <c r="J634" i="5"/>
  <c r="M634" i="5"/>
  <c r="N634" i="5"/>
  <c r="O634" i="5"/>
  <c r="Q634" i="5"/>
  <c r="R634" i="5"/>
  <c r="S634" i="5"/>
  <c r="T634" i="5"/>
  <c r="U634" i="5"/>
  <c r="V634" i="5"/>
  <c r="W634" i="5"/>
  <c r="D635" i="5"/>
  <c r="J635" i="5"/>
  <c r="M635" i="5"/>
  <c r="N635" i="5"/>
  <c r="O635" i="5"/>
  <c r="Q635" i="5"/>
  <c r="R635" i="5"/>
  <c r="S635" i="5"/>
  <c r="T635" i="5"/>
  <c r="U635" i="5"/>
  <c r="V635" i="5"/>
  <c r="W635" i="5"/>
  <c r="D636" i="5"/>
  <c r="J636" i="5"/>
  <c r="M636" i="5"/>
  <c r="N636" i="5"/>
  <c r="O636" i="5"/>
  <c r="Q636" i="5"/>
  <c r="R636" i="5"/>
  <c r="S636" i="5"/>
  <c r="T636" i="5"/>
  <c r="U636" i="5"/>
  <c r="V636" i="5"/>
  <c r="W636" i="5"/>
  <c r="D637" i="5"/>
  <c r="J637" i="5"/>
  <c r="M637" i="5"/>
  <c r="N637" i="5"/>
  <c r="O637" i="5"/>
  <c r="Q637" i="5"/>
  <c r="R637" i="5"/>
  <c r="S637" i="5"/>
  <c r="T637" i="5"/>
  <c r="U637" i="5"/>
  <c r="V637" i="5"/>
  <c r="W637" i="5"/>
  <c r="D638" i="5"/>
  <c r="J638" i="5"/>
  <c r="M638" i="5"/>
  <c r="N638" i="5"/>
  <c r="O638" i="5"/>
  <c r="Q638" i="5"/>
  <c r="R638" i="5"/>
  <c r="S638" i="5"/>
  <c r="T638" i="5"/>
  <c r="U638" i="5"/>
  <c r="V638" i="5"/>
  <c r="W638" i="5"/>
  <c r="D639" i="5"/>
  <c r="J639" i="5"/>
  <c r="M639" i="5"/>
  <c r="N639" i="5"/>
  <c r="O639" i="5"/>
  <c r="Q639" i="5"/>
  <c r="R639" i="5"/>
  <c r="S639" i="5"/>
  <c r="T639" i="5"/>
  <c r="U639" i="5"/>
  <c r="V639" i="5"/>
  <c r="W639" i="5"/>
  <c r="D640" i="5"/>
  <c r="J640" i="5"/>
  <c r="M640" i="5"/>
  <c r="N640" i="5"/>
  <c r="O640" i="5"/>
  <c r="Q640" i="5"/>
  <c r="R640" i="5"/>
  <c r="S640" i="5"/>
  <c r="T640" i="5"/>
  <c r="U640" i="5"/>
  <c r="V640" i="5"/>
  <c r="W640" i="5"/>
  <c r="D641" i="5"/>
  <c r="J641" i="5"/>
  <c r="M641" i="5"/>
  <c r="N641" i="5"/>
  <c r="O641" i="5"/>
  <c r="Q641" i="5"/>
  <c r="R641" i="5"/>
  <c r="S641" i="5"/>
  <c r="T641" i="5"/>
  <c r="U641" i="5"/>
  <c r="V641" i="5"/>
  <c r="W641" i="5"/>
  <c r="D642" i="5"/>
  <c r="J642" i="5"/>
  <c r="M642" i="5"/>
  <c r="N642" i="5"/>
  <c r="O642" i="5"/>
  <c r="Q642" i="5"/>
  <c r="R642" i="5"/>
  <c r="S642" i="5"/>
  <c r="T642" i="5"/>
  <c r="U642" i="5"/>
  <c r="V642" i="5"/>
  <c r="W642" i="5"/>
  <c r="D643" i="5"/>
  <c r="J643" i="5"/>
  <c r="M643" i="5"/>
  <c r="N643" i="5"/>
  <c r="O643" i="5"/>
  <c r="Q643" i="5"/>
  <c r="R643" i="5"/>
  <c r="S643" i="5"/>
  <c r="T643" i="5"/>
  <c r="U643" i="5"/>
  <c r="V643" i="5"/>
  <c r="W643" i="5"/>
  <c r="D644" i="5"/>
  <c r="J644" i="5"/>
  <c r="M644" i="5"/>
  <c r="N644" i="5"/>
  <c r="O644" i="5"/>
  <c r="Q644" i="5"/>
  <c r="R644" i="5"/>
  <c r="S644" i="5"/>
  <c r="T644" i="5"/>
  <c r="U644" i="5"/>
  <c r="V644" i="5"/>
  <c r="W644" i="5"/>
  <c r="D645" i="5"/>
  <c r="J645" i="5"/>
  <c r="M645" i="5"/>
  <c r="N645" i="5"/>
  <c r="O645" i="5"/>
  <c r="Q645" i="5"/>
  <c r="R645" i="5"/>
  <c r="S645" i="5"/>
  <c r="T645" i="5"/>
  <c r="U645" i="5"/>
  <c r="V645" i="5"/>
  <c r="W645" i="5"/>
  <c r="D646" i="5"/>
  <c r="J646" i="5"/>
  <c r="M646" i="5"/>
  <c r="N646" i="5"/>
  <c r="O646" i="5"/>
  <c r="Q646" i="5"/>
  <c r="R646" i="5"/>
  <c r="S646" i="5"/>
  <c r="T646" i="5"/>
  <c r="U646" i="5"/>
  <c r="V646" i="5"/>
  <c r="W646" i="5"/>
  <c r="D647" i="5"/>
  <c r="J647" i="5"/>
  <c r="M647" i="5"/>
  <c r="N647" i="5"/>
  <c r="O647" i="5"/>
  <c r="Q647" i="5"/>
  <c r="R647" i="5"/>
  <c r="S647" i="5"/>
  <c r="T647" i="5"/>
  <c r="U647" i="5"/>
  <c r="V647" i="5"/>
  <c r="W647" i="5"/>
  <c r="D648" i="5"/>
  <c r="J648" i="5"/>
  <c r="M648" i="5"/>
  <c r="N648" i="5"/>
  <c r="O648" i="5"/>
  <c r="Q648" i="5"/>
  <c r="R648" i="5"/>
  <c r="S648" i="5"/>
  <c r="T648" i="5"/>
  <c r="U648" i="5"/>
  <c r="V648" i="5"/>
  <c r="W648" i="5"/>
  <c r="D649" i="5"/>
  <c r="J649" i="5"/>
  <c r="M649" i="5"/>
  <c r="N649" i="5"/>
  <c r="O649" i="5"/>
  <c r="Q649" i="5"/>
  <c r="R649" i="5"/>
  <c r="S649" i="5"/>
  <c r="T649" i="5"/>
  <c r="U649" i="5"/>
  <c r="V649" i="5"/>
  <c r="W649" i="5"/>
  <c r="D650" i="5"/>
  <c r="J650" i="5"/>
  <c r="M650" i="5"/>
  <c r="N650" i="5"/>
  <c r="O650" i="5"/>
  <c r="Q650" i="5"/>
  <c r="R650" i="5"/>
  <c r="S650" i="5"/>
  <c r="T650" i="5"/>
  <c r="U650" i="5"/>
  <c r="V650" i="5"/>
  <c r="W650" i="5"/>
  <c r="D651" i="5"/>
  <c r="J651" i="5"/>
  <c r="M651" i="5"/>
  <c r="N651" i="5"/>
  <c r="O651" i="5"/>
  <c r="Q651" i="5"/>
  <c r="R651" i="5"/>
  <c r="S651" i="5"/>
  <c r="T651" i="5"/>
  <c r="U651" i="5"/>
  <c r="V651" i="5"/>
  <c r="W651" i="5"/>
  <c r="D652" i="5"/>
  <c r="J652" i="5"/>
  <c r="M652" i="5"/>
  <c r="N652" i="5"/>
  <c r="O652" i="5"/>
  <c r="Q652" i="5"/>
  <c r="R652" i="5"/>
  <c r="S652" i="5"/>
  <c r="T652" i="5"/>
  <c r="U652" i="5"/>
  <c r="V652" i="5"/>
  <c r="W652" i="5"/>
  <c r="D653" i="5"/>
  <c r="J653" i="5"/>
  <c r="M653" i="5"/>
  <c r="N653" i="5"/>
  <c r="O653" i="5"/>
  <c r="Q653" i="5"/>
  <c r="R653" i="5"/>
  <c r="S653" i="5"/>
  <c r="T653" i="5"/>
  <c r="U653" i="5"/>
  <c r="V653" i="5"/>
  <c r="W653" i="5"/>
  <c r="D654" i="5"/>
  <c r="J654" i="5"/>
  <c r="M654" i="5"/>
  <c r="N654" i="5"/>
  <c r="O654" i="5"/>
  <c r="Q654" i="5"/>
  <c r="R654" i="5"/>
  <c r="S654" i="5"/>
  <c r="T654" i="5"/>
  <c r="U654" i="5"/>
  <c r="V654" i="5"/>
  <c r="W654" i="5"/>
  <c r="D655" i="5"/>
  <c r="J655" i="5"/>
  <c r="M655" i="5"/>
  <c r="N655" i="5"/>
  <c r="O655" i="5"/>
  <c r="Q655" i="5"/>
  <c r="R655" i="5"/>
  <c r="S655" i="5"/>
  <c r="T655" i="5"/>
  <c r="U655" i="5"/>
  <c r="V655" i="5"/>
  <c r="W655" i="5"/>
  <c r="D656" i="5"/>
  <c r="J656" i="5"/>
  <c r="M656" i="5"/>
  <c r="N656" i="5"/>
  <c r="O656" i="5"/>
  <c r="Q656" i="5"/>
  <c r="R656" i="5"/>
  <c r="S656" i="5"/>
  <c r="T656" i="5"/>
  <c r="U656" i="5"/>
  <c r="V656" i="5"/>
  <c r="W656" i="5"/>
  <c r="D657" i="5"/>
  <c r="J657" i="5"/>
  <c r="M657" i="5"/>
  <c r="N657" i="5"/>
  <c r="O657" i="5"/>
  <c r="Q657" i="5"/>
  <c r="R657" i="5"/>
  <c r="S657" i="5"/>
  <c r="T657" i="5"/>
  <c r="U657" i="5"/>
  <c r="V657" i="5"/>
  <c r="W657" i="5"/>
  <c r="D658" i="5"/>
  <c r="J658" i="5"/>
  <c r="M658" i="5"/>
  <c r="N658" i="5"/>
  <c r="O658" i="5"/>
  <c r="Q658" i="5"/>
  <c r="R658" i="5"/>
  <c r="S658" i="5"/>
  <c r="T658" i="5"/>
  <c r="U658" i="5"/>
  <c r="V658" i="5"/>
  <c r="W658" i="5"/>
  <c r="D659" i="5"/>
  <c r="J659" i="5"/>
  <c r="M659" i="5"/>
  <c r="N659" i="5"/>
  <c r="O659" i="5"/>
  <c r="Q659" i="5"/>
  <c r="R659" i="5"/>
  <c r="S659" i="5"/>
  <c r="T659" i="5"/>
  <c r="U659" i="5"/>
  <c r="V659" i="5"/>
  <c r="W659" i="5"/>
  <c r="D660" i="5"/>
  <c r="J660" i="5"/>
  <c r="M660" i="5"/>
  <c r="N660" i="5"/>
  <c r="O660" i="5"/>
  <c r="Q660" i="5"/>
  <c r="R660" i="5"/>
  <c r="S660" i="5"/>
  <c r="T660" i="5"/>
  <c r="U660" i="5"/>
  <c r="V660" i="5"/>
  <c r="W660" i="5"/>
  <c r="D661" i="5"/>
  <c r="J661" i="5"/>
  <c r="M661" i="5"/>
  <c r="N661" i="5"/>
  <c r="O661" i="5"/>
  <c r="Q661" i="5"/>
  <c r="R661" i="5"/>
  <c r="S661" i="5"/>
  <c r="T661" i="5"/>
  <c r="U661" i="5"/>
  <c r="V661" i="5"/>
  <c r="W661" i="5"/>
  <c r="D662" i="5"/>
  <c r="J662" i="5"/>
  <c r="M662" i="5"/>
  <c r="N662" i="5"/>
  <c r="O662" i="5"/>
  <c r="Q662" i="5"/>
  <c r="R662" i="5"/>
  <c r="S662" i="5"/>
  <c r="T662" i="5"/>
  <c r="U662" i="5"/>
  <c r="V662" i="5"/>
  <c r="W662" i="5"/>
  <c r="D663" i="5"/>
  <c r="J663" i="5"/>
  <c r="M663" i="5"/>
  <c r="N663" i="5"/>
  <c r="O663" i="5"/>
  <c r="Q663" i="5"/>
  <c r="R663" i="5"/>
  <c r="S663" i="5"/>
  <c r="T663" i="5"/>
  <c r="U663" i="5"/>
  <c r="V663" i="5"/>
  <c r="W663" i="5"/>
  <c r="D664" i="5"/>
  <c r="J664" i="5"/>
  <c r="M664" i="5"/>
  <c r="N664" i="5"/>
  <c r="O664" i="5"/>
  <c r="Q664" i="5"/>
  <c r="R664" i="5"/>
  <c r="S664" i="5"/>
  <c r="T664" i="5"/>
  <c r="U664" i="5"/>
  <c r="V664" i="5"/>
  <c r="W664" i="5"/>
  <c r="D665" i="5"/>
  <c r="J665" i="5"/>
  <c r="M665" i="5"/>
  <c r="N665" i="5"/>
  <c r="O665" i="5"/>
  <c r="Q665" i="5"/>
  <c r="R665" i="5"/>
  <c r="S665" i="5"/>
  <c r="T665" i="5"/>
  <c r="U665" i="5"/>
  <c r="V665" i="5"/>
  <c r="W665" i="5"/>
  <c r="D666" i="5"/>
  <c r="J666" i="5"/>
  <c r="M666" i="5"/>
  <c r="N666" i="5"/>
  <c r="O666" i="5"/>
  <c r="Q666" i="5"/>
  <c r="R666" i="5"/>
  <c r="S666" i="5"/>
  <c r="T666" i="5"/>
  <c r="U666" i="5"/>
  <c r="V666" i="5"/>
  <c r="W666" i="5"/>
  <c r="D667" i="5"/>
  <c r="J667" i="5"/>
  <c r="M667" i="5"/>
  <c r="N667" i="5"/>
  <c r="O667" i="5"/>
  <c r="Q667" i="5"/>
  <c r="R667" i="5"/>
  <c r="S667" i="5"/>
  <c r="T667" i="5"/>
  <c r="U667" i="5"/>
  <c r="V667" i="5"/>
  <c r="W667" i="5"/>
  <c r="D668" i="5"/>
  <c r="J668" i="5"/>
  <c r="M668" i="5"/>
  <c r="N668" i="5"/>
  <c r="O668" i="5"/>
  <c r="Q668" i="5"/>
  <c r="R668" i="5"/>
  <c r="S668" i="5"/>
  <c r="T668" i="5"/>
  <c r="U668" i="5"/>
  <c r="V668" i="5"/>
  <c r="W668" i="5"/>
  <c r="D669" i="5"/>
  <c r="J669" i="5"/>
  <c r="M669" i="5"/>
  <c r="N669" i="5"/>
  <c r="O669" i="5"/>
  <c r="Q669" i="5"/>
  <c r="R669" i="5"/>
  <c r="S669" i="5"/>
  <c r="T669" i="5"/>
  <c r="U669" i="5"/>
  <c r="V669" i="5"/>
  <c r="W669" i="5"/>
  <c r="D670" i="5"/>
  <c r="J670" i="5"/>
  <c r="M670" i="5"/>
  <c r="N670" i="5"/>
  <c r="O670" i="5"/>
  <c r="Q670" i="5"/>
  <c r="R670" i="5"/>
  <c r="S670" i="5"/>
  <c r="T670" i="5"/>
  <c r="U670" i="5"/>
  <c r="V670" i="5"/>
  <c r="W670" i="5"/>
  <c r="D671" i="5"/>
  <c r="J671" i="5"/>
  <c r="M671" i="5"/>
  <c r="N671" i="5"/>
  <c r="O671" i="5"/>
  <c r="Q671" i="5"/>
  <c r="R671" i="5"/>
  <c r="S671" i="5"/>
  <c r="T671" i="5"/>
  <c r="U671" i="5"/>
  <c r="V671" i="5"/>
  <c r="W671" i="5"/>
  <c r="D672" i="5"/>
  <c r="J672" i="5"/>
  <c r="M672" i="5"/>
  <c r="N672" i="5"/>
  <c r="O672" i="5"/>
  <c r="Q672" i="5"/>
  <c r="R672" i="5"/>
  <c r="S672" i="5"/>
  <c r="T672" i="5"/>
  <c r="U672" i="5"/>
  <c r="V672" i="5"/>
  <c r="W672" i="5"/>
  <c r="D673" i="5"/>
  <c r="J673" i="5"/>
  <c r="M673" i="5"/>
  <c r="N673" i="5"/>
  <c r="O673" i="5"/>
  <c r="Q673" i="5"/>
  <c r="R673" i="5"/>
  <c r="S673" i="5"/>
  <c r="T673" i="5"/>
  <c r="U673" i="5"/>
  <c r="V673" i="5"/>
  <c r="W673" i="5"/>
  <c r="D674" i="5"/>
  <c r="J674" i="5"/>
  <c r="M674" i="5"/>
  <c r="N674" i="5"/>
  <c r="O674" i="5"/>
  <c r="Q674" i="5"/>
  <c r="R674" i="5"/>
  <c r="S674" i="5"/>
  <c r="T674" i="5"/>
  <c r="U674" i="5"/>
  <c r="V674" i="5"/>
  <c r="W674" i="5"/>
  <c r="D675" i="5"/>
  <c r="J675" i="5"/>
  <c r="M675" i="5"/>
  <c r="N675" i="5"/>
  <c r="O675" i="5"/>
  <c r="Q675" i="5"/>
  <c r="R675" i="5"/>
  <c r="S675" i="5"/>
  <c r="T675" i="5"/>
  <c r="U675" i="5"/>
  <c r="V675" i="5"/>
  <c r="W675" i="5"/>
  <c r="D676" i="5"/>
  <c r="J676" i="5"/>
  <c r="M676" i="5"/>
  <c r="N676" i="5"/>
  <c r="O676" i="5"/>
  <c r="Q676" i="5"/>
  <c r="R676" i="5"/>
  <c r="S676" i="5"/>
  <c r="T676" i="5"/>
  <c r="U676" i="5"/>
  <c r="V676" i="5"/>
  <c r="W676" i="5"/>
  <c r="D677" i="5"/>
  <c r="J677" i="5"/>
  <c r="M677" i="5"/>
  <c r="N677" i="5"/>
  <c r="O677" i="5"/>
  <c r="Q677" i="5"/>
  <c r="R677" i="5"/>
  <c r="S677" i="5"/>
  <c r="T677" i="5"/>
  <c r="U677" i="5"/>
  <c r="V677" i="5"/>
  <c r="W677" i="5"/>
  <c r="D678" i="5"/>
  <c r="J678" i="5"/>
  <c r="M678" i="5"/>
  <c r="N678" i="5"/>
  <c r="O678" i="5"/>
  <c r="Q678" i="5"/>
  <c r="R678" i="5"/>
  <c r="S678" i="5"/>
  <c r="T678" i="5"/>
  <c r="U678" i="5"/>
  <c r="V678" i="5"/>
  <c r="W678" i="5"/>
  <c r="D679" i="5"/>
  <c r="J679" i="5"/>
  <c r="M679" i="5"/>
  <c r="N679" i="5"/>
  <c r="O679" i="5"/>
  <c r="Q679" i="5"/>
  <c r="R679" i="5"/>
  <c r="S679" i="5"/>
  <c r="T679" i="5"/>
  <c r="U679" i="5"/>
  <c r="V679" i="5"/>
  <c r="W679" i="5"/>
  <c r="D680" i="5"/>
  <c r="J680" i="5"/>
  <c r="M680" i="5"/>
  <c r="N680" i="5"/>
  <c r="O680" i="5"/>
  <c r="Q680" i="5"/>
  <c r="R680" i="5"/>
  <c r="S680" i="5"/>
  <c r="T680" i="5"/>
  <c r="U680" i="5"/>
  <c r="V680" i="5"/>
  <c r="W680" i="5"/>
  <c r="D681" i="5"/>
  <c r="J681" i="5"/>
  <c r="M681" i="5"/>
  <c r="N681" i="5"/>
  <c r="O681" i="5"/>
  <c r="Q681" i="5"/>
  <c r="R681" i="5"/>
  <c r="S681" i="5"/>
  <c r="T681" i="5"/>
  <c r="U681" i="5"/>
  <c r="V681" i="5"/>
  <c r="W681" i="5"/>
  <c r="D682" i="5"/>
  <c r="J682" i="5"/>
  <c r="M682" i="5"/>
  <c r="N682" i="5"/>
  <c r="O682" i="5"/>
  <c r="Q682" i="5"/>
  <c r="R682" i="5"/>
  <c r="S682" i="5"/>
  <c r="T682" i="5"/>
  <c r="U682" i="5"/>
  <c r="V682" i="5"/>
  <c r="W682" i="5"/>
  <c r="D683" i="5"/>
  <c r="J683" i="5"/>
  <c r="M683" i="5"/>
  <c r="N683" i="5"/>
  <c r="O683" i="5"/>
  <c r="Q683" i="5"/>
  <c r="R683" i="5"/>
  <c r="S683" i="5"/>
  <c r="T683" i="5"/>
  <c r="U683" i="5"/>
  <c r="V683" i="5"/>
  <c r="W683" i="5"/>
  <c r="D684" i="5"/>
  <c r="J684" i="5"/>
  <c r="M684" i="5"/>
  <c r="N684" i="5"/>
  <c r="O684" i="5"/>
  <c r="Q684" i="5"/>
  <c r="R684" i="5"/>
  <c r="S684" i="5"/>
  <c r="T684" i="5"/>
  <c r="U684" i="5"/>
  <c r="V684" i="5"/>
  <c r="W684" i="5"/>
  <c r="D685" i="5"/>
  <c r="J685" i="5"/>
  <c r="M685" i="5"/>
  <c r="N685" i="5"/>
  <c r="O685" i="5"/>
  <c r="Q685" i="5"/>
  <c r="R685" i="5"/>
  <c r="S685" i="5"/>
  <c r="T685" i="5"/>
  <c r="U685" i="5"/>
  <c r="V685" i="5"/>
  <c r="W685" i="5"/>
  <c r="D686" i="5"/>
  <c r="J686" i="5"/>
  <c r="M686" i="5"/>
  <c r="N686" i="5"/>
  <c r="O686" i="5"/>
  <c r="Q686" i="5"/>
  <c r="R686" i="5"/>
  <c r="S686" i="5"/>
  <c r="T686" i="5"/>
  <c r="U686" i="5"/>
  <c r="V686" i="5"/>
  <c r="W686" i="5"/>
  <c r="D687" i="5"/>
  <c r="J687" i="5"/>
  <c r="M687" i="5"/>
  <c r="N687" i="5"/>
  <c r="O687" i="5"/>
  <c r="Q687" i="5"/>
  <c r="R687" i="5"/>
  <c r="S687" i="5"/>
  <c r="T687" i="5"/>
  <c r="U687" i="5"/>
  <c r="V687" i="5"/>
  <c r="W687" i="5"/>
  <c r="D688" i="5"/>
  <c r="J688" i="5"/>
  <c r="M688" i="5"/>
  <c r="N688" i="5"/>
  <c r="O688" i="5"/>
  <c r="Q688" i="5"/>
  <c r="R688" i="5"/>
  <c r="S688" i="5"/>
  <c r="T688" i="5"/>
  <c r="U688" i="5"/>
  <c r="V688" i="5"/>
  <c r="W688" i="5"/>
  <c r="D689" i="5"/>
  <c r="J689" i="5"/>
  <c r="M689" i="5"/>
  <c r="N689" i="5"/>
  <c r="O689" i="5"/>
  <c r="Q689" i="5"/>
  <c r="R689" i="5"/>
  <c r="S689" i="5"/>
  <c r="T689" i="5"/>
  <c r="U689" i="5"/>
  <c r="V689" i="5"/>
  <c r="W689" i="5"/>
  <c r="D690" i="5"/>
  <c r="J690" i="5"/>
  <c r="M690" i="5"/>
  <c r="N690" i="5"/>
  <c r="O690" i="5"/>
  <c r="Q690" i="5"/>
  <c r="R690" i="5"/>
  <c r="S690" i="5"/>
  <c r="T690" i="5"/>
  <c r="U690" i="5"/>
  <c r="V690" i="5"/>
  <c r="W690" i="5"/>
  <c r="D691" i="5"/>
  <c r="J691" i="5"/>
  <c r="M691" i="5"/>
  <c r="N691" i="5"/>
  <c r="O691" i="5"/>
  <c r="Q691" i="5"/>
  <c r="R691" i="5"/>
  <c r="S691" i="5"/>
  <c r="T691" i="5"/>
  <c r="U691" i="5"/>
  <c r="V691" i="5"/>
  <c r="W691" i="5"/>
  <c r="D692" i="5"/>
  <c r="J692" i="5"/>
  <c r="M692" i="5"/>
  <c r="N692" i="5"/>
  <c r="O692" i="5"/>
  <c r="Q692" i="5"/>
  <c r="R692" i="5"/>
  <c r="S692" i="5"/>
  <c r="T692" i="5"/>
  <c r="U692" i="5"/>
  <c r="V692" i="5"/>
  <c r="W692" i="5"/>
  <c r="D693" i="5"/>
  <c r="J693" i="5"/>
  <c r="M693" i="5"/>
  <c r="N693" i="5"/>
  <c r="O693" i="5"/>
  <c r="Q693" i="5"/>
  <c r="R693" i="5"/>
  <c r="S693" i="5"/>
  <c r="T693" i="5"/>
  <c r="U693" i="5"/>
  <c r="V693" i="5"/>
  <c r="W693" i="5"/>
  <c r="D694" i="5"/>
  <c r="J694" i="5"/>
  <c r="M694" i="5"/>
  <c r="N694" i="5"/>
  <c r="O694" i="5"/>
  <c r="Q694" i="5"/>
  <c r="R694" i="5"/>
  <c r="S694" i="5"/>
  <c r="T694" i="5"/>
  <c r="U694" i="5"/>
  <c r="V694" i="5"/>
  <c r="W694" i="5"/>
  <c r="D695" i="5"/>
  <c r="J695" i="5"/>
  <c r="M695" i="5"/>
  <c r="N695" i="5"/>
  <c r="O695" i="5"/>
  <c r="Q695" i="5"/>
  <c r="R695" i="5"/>
  <c r="S695" i="5"/>
  <c r="T695" i="5"/>
  <c r="U695" i="5"/>
  <c r="V695" i="5"/>
  <c r="W695" i="5"/>
  <c r="D696" i="5"/>
  <c r="J696" i="5"/>
  <c r="M696" i="5"/>
  <c r="N696" i="5"/>
  <c r="O696" i="5"/>
  <c r="Q696" i="5"/>
  <c r="R696" i="5"/>
  <c r="S696" i="5"/>
  <c r="T696" i="5"/>
  <c r="U696" i="5"/>
  <c r="V696" i="5"/>
  <c r="W696" i="5"/>
  <c r="D697" i="5"/>
  <c r="J697" i="5"/>
  <c r="M697" i="5"/>
  <c r="N697" i="5"/>
  <c r="O697" i="5"/>
  <c r="Q697" i="5"/>
  <c r="R697" i="5"/>
  <c r="S697" i="5"/>
  <c r="T697" i="5"/>
  <c r="U697" i="5"/>
  <c r="V697" i="5"/>
  <c r="W697" i="5"/>
  <c r="D698" i="5"/>
  <c r="J698" i="5"/>
  <c r="M698" i="5"/>
  <c r="N698" i="5"/>
  <c r="O698" i="5"/>
  <c r="Q698" i="5"/>
  <c r="R698" i="5"/>
  <c r="S698" i="5"/>
  <c r="T698" i="5"/>
  <c r="U698" i="5"/>
  <c r="V698" i="5"/>
  <c r="W698" i="5"/>
  <c r="D699" i="5"/>
  <c r="J699" i="5"/>
  <c r="M699" i="5"/>
  <c r="N699" i="5"/>
  <c r="O699" i="5"/>
  <c r="Q699" i="5"/>
  <c r="R699" i="5"/>
  <c r="S699" i="5"/>
  <c r="T699" i="5"/>
  <c r="U699" i="5"/>
  <c r="V699" i="5"/>
  <c r="W699" i="5"/>
  <c r="D700" i="5"/>
  <c r="J700" i="5"/>
  <c r="M700" i="5"/>
  <c r="N700" i="5"/>
  <c r="O700" i="5"/>
  <c r="Q700" i="5"/>
  <c r="R700" i="5"/>
  <c r="S700" i="5"/>
  <c r="T700" i="5"/>
  <c r="U700" i="5"/>
  <c r="V700" i="5"/>
  <c r="W700" i="5"/>
  <c r="D701" i="5"/>
  <c r="J701" i="5"/>
  <c r="M701" i="5"/>
  <c r="N701" i="5"/>
  <c r="O701" i="5"/>
  <c r="Q701" i="5"/>
  <c r="R701" i="5"/>
  <c r="S701" i="5"/>
  <c r="T701" i="5"/>
  <c r="U701" i="5"/>
  <c r="V701" i="5"/>
  <c r="W701" i="5"/>
  <c r="D702" i="5"/>
  <c r="J702" i="5"/>
  <c r="M702" i="5"/>
  <c r="N702" i="5"/>
  <c r="O702" i="5"/>
  <c r="Q702" i="5"/>
  <c r="R702" i="5"/>
  <c r="S702" i="5"/>
  <c r="T702" i="5"/>
  <c r="U702" i="5"/>
  <c r="V702" i="5"/>
  <c r="W702" i="5"/>
  <c r="D703" i="5"/>
  <c r="J703" i="5"/>
  <c r="M703" i="5"/>
  <c r="N703" i="5"/>
  <c r="O703" i="5"/>
  <c r="Q703" i="5"/>
  <c r="R703" i="5"/>
  <c r="S703" i="5"/>
  <c r="T703" i="5"/>
  <c r="U703" i="5"/>
  <c r="V703" i="5"/>
  <c r="W703" i="5"/>
  <c r="D704" i="5"/>
  <c r="J704" i="5"/>
  <c r="M704" i="5"/>
  <c r="N704" i="5"/>
  <c r="O704" i="5"/>
  <c r="Q704" i="5"/>
  <c r="R704" i="5"/>
  <c r="S704" i="5"/>
  <c r="T704" i="5"/>
  <c r="U704" i="5"/>
  <c r="V704" i="5"/>
  <c r="W704" i="5"/>
  <c r="D705" i="5"/>
  <c r="J705" i="5"/>
  <c r="M705" i="5"/>
  <c r="N705" i="5"/>
  <c r="O705" i="5"/>
  <c r="Q705" i="5"/>
  <c r="R705" i="5"/>
  <c r="S705" i="5"/>
  <c r="T705" i="5"/>
  <c r="U705" i="5"/>
  <c r="V705" i="5"/>
  <c r="W705" i="5"/>
  <c r="D706" i="5"/>
  <c r="J706" i="5"/>
  <c r="M706" i="5"/>
  <c r="N706" i="5"/>
  <c r="O706" i="5"/>
  <c r="Q706" i="5"/>
  <c r="R706" i="5"/>
  <c r="S706" i="5"/>
  <c r="T706" i="5"/>
  <c r="U706" i="5"/>
  <c r="V706" i="5"/>
  <c r="W706" i="5"/>
  <c r="D707" i="5"/>
  <c r="J707" i="5"/>
  <c r="M707" i="5"/>
  <c r="N707" i="5"/>
  <c r="O707" i="5"/>
  <c r="Q707" i="5"/>
  <c r="R707" i="5"/>
  <c r="S707" i="5"/>
  <c r="T707" i="5"/>
  <c r="U707" i="5"/>
  <c r="V707" i="5"/>
  <c r="W707" i="5"/>
  <c r="D708" i="5"/>
  <c r="J708" i="5"/>
  <c r="M708" i="5"/>
  <c r="N708" i="5"/>
  <c r="O708" i="5"/>
  <c r="Q708" i="5"/>
  <c r="R708" i="5"/>
  <c r="S708" i="5"/>
  <c r="T708" i="5"/>
  <c r="U708" i="5"/>
  <c r="V708" i="5"/>
  <c r="W708" i="5"/>
  <c r="D709" i="5"/>
  <c r="J709" i="5"/>
  <c r="M709" i="5"/>
  <c r="N709" i="5"/>
  <c r="O709" i="5"/>
  <c r="Q709" i="5"/>
  <c r="R709" i="5"/>
  <c r="S709" i="5"/>
  <c r="T709" i="5"/>
  <c r="U709" i="5"/>
  <c r="V709" i="5"/>
  <c r="W709" i="5"/>
  <c r="D710" i="5"/>
  <c r="J710" i="5"/>
  <c r="M710" i="5"/>
  <c r="N710" i="5"/>
  <c r="O710" i="5"/>
  <c r="Q710" i="5"/>
  <c r="R710" i="5"/>
  <c r="S710" i="5"/>
  <c r="T710" i="5"/>
  <c r="U710" i="5"/>
  <c r="V710" i="5"/>
  <c r="W710" i="5"/>
  <c r="D711" i="5"/>
  <c r="J711" i="5"/>
  <c r="M711" i="5"/>
  <c r="N711" i="5"/>
  <c r="O711" i="5"/>
  <c r="Q711" i="5"/>
  <c r="R711" i="5"/>
  <c r="S711" i="5"/>
  <c r="T711" i="5"/>
  <c r="U711" i="5"/>
  <c r="V711" i="5"/>
  <c r="W711" i="5"/>
  <c r="D712" i="5"/>
  <c r="J712" i="5"/>
  <c r="M712" i="5"/>
  <c r="N712" i="5"/>
  <c r="O712" i="5"/>
  <c r="Q712" i="5"/>
  <c r="R712" i="5"/>
  <c r="S712" i="5"/>
  <c r="T712" i="5"/>
  <c r="U712" i="5"/>
  <c r="V712" i="5"/>
  <c r="W712" i="5"/>
  <c r="D713" i="5"/>
  <c r="J713" i="5"/>
  <c r="K713" i="5"/>
  <c r="M713" i="5"/>
  <c r="N713" i="5"/>
  <c r="O713" i="5"/>
  <c r="P713" i="5"/>
  <c r="Q713" i="5"/>
  <c r="R713" i="5"/>
  <c r="S713" i="5"/>
  <c r="T713" i="5"/>
  <c r="U713" i="5"/>
  <c r="V713" i="5"/>
  <c r="W713" i="5"/>
  <c r="D714" i="5"/>
  <c r="J714" i="5"/>
  <c r="K714" i="5"/>
  <c r="M714" i="5"/>
  <c r="N714" i="5"/>
  <c r="O714" i="5"/>
  <c r="P714" i="5"/>
  <c r="Q714" i="5"/>
  <c r="R714" i="5"/>
  <c r="S714" i="5"/>
  <c r="T714" i="5"/>
  <c r="U714" i="5"/>
  <c r="V714" i="5"/>
  <c r="W714" i="5"/>
  <c r="D715" i="5"/>
  <c r="J715" i="5"/>
  <c r="K715" i="5"/>
  <c r="M715" i="5"/>
  <c r="N715" i="5"/>
  <c r="O715" i="5"/>
  <c r="P715" i="5"/>
  <c r="Q715" i="5"/>
  <c r="R715" i="5"/>
  <c r="S715" i="5"/>
  <c r="T715" i="5"/>
  <c r="U715" i="5"/>
  <c r="V715" i="5"/>
  <c r="W715" i="5"/>
  <c r="D716" i="5"/>
  <c r="J716" i="5"/>
  <c r="K716" i="5"/>
  <c r="M716" i="5"/>
  <c r="N716" i="5"/>
  <c r="O716" i="5"/>
  <c r="P716" i="5"/>
  <c r="Q716" i="5"/>
  <c r="R716" i="5"/>
  <c r="S716" i="5"/>
  <c r="T716" i="5"/>
  <c r="U716" i="5"/>
  <c r="V716" i="5"/>
  <c r="W716" i="5"/>
  <c r="D717" i="5"/>
  <c r="J717" i="5"/>
  <c r="K717" i="5"/>
  <c r="M717" i="5"/>
  <c r="N717" i="5"/>
  <c r="O717" i="5"/>
  <c r="P717" i="5"/>
  <c r="Q717" i="5"/>
  <c r="R717" i="5"/>
  <c r="S717" i="5"/>
  <c r="T717" i="5"/>
  <c r="U717" i="5"/>
  <c r="V717" i="5"/>
  <c r="W717" i="5"/>
  <c r="D718" i="5"/>
  <c r="J718" i="5"/>
  <c r="K718" i="5"/>
  <c r="M718" i="5"/>
  <c r="N718" i="5"/>
  <c r="O718" i="5"/>
  <c r="P718" i="5"/>
  <c r="Q718" i="5"/>
  <c r="R718" i="5"/>
  <c r="S718" i="5"/>
  <c r="T718" i="5"/>
  <c r="U718" i="5"/>
  <c r="V718" i="5"/>
  <c r="W718" i="5"/>
  <c r="D719" i="5"/>
  <c r="J719" i="5"/>
  <c r="K719" i="5"/>
  <c r="M719" i="5"/>
  <c r="N719" i="5"/>
  <c r="O719" i="5"/>
  <c r="P719" i="5"/>
  <c r="Q719" i="5"/>
  <c r="R719" i="5"/>
  <c r="S719" i="5"/>
  <c r="T719" i="5"/>
  <c r="U719" i="5"/>
  <c r="V719" i="5"/>
  <c r="W719" i="5"/>
  <c r="D720" i="5"/>
  <c r="J720" i="5"/>
  <c r="K720" i="5"/>
  <c r="M720" i="5"/>
  <c r="N720" i="5"/>
  <c r="O720" i="5"/>
  <c r="P720" i="5"/>
  <c r="Q720" i="5"/>
  <c r="R720" i="5"/>
  <c r="S720" i="5"/>
  <c r="T720" i="5"/>
  <c r="U720" i="5"/>
  <c r="V720" i="5"/>
  <c r="W720" i="5"/>
  <c r="D721" i="5"/>
  <c r="J721" i="5"/>
  <c r="K721" i="5"/>
  <c r="M721" i="5"/>
  <c r="N721" i="5"/>
  <c r="O721" i="5"/>
  <c r="P721" i="5"/>
  <c r="Q721" i="5"/>
  <c r="R721" i="5"/>
  <c r="S721" i="5"/>
  <c r="T721" i="5"/>
  <c r="U721" i="5"/>
  <c r="V721" i="5"/>
  <c r="W721" i="5"/>
  <c r="D722" i="5"/>
  <c r="J722" i="5"/>
  <c r="K722" i="5"/>
  <c r="M722" i="5"/>
  <c r="N722" i="5"/>
  <c r="O722" i="5"/>
  <c r="P722" i="5"/>
  <c r="Q722" i="5"/>
  <c r="R722" i="5"/>
  <c r="S722" i="5"/>
  <c r="T722" i="5"/>
  <c r="U722" i="5"/>
  <c r="V722" i="5"/>
  <c r="W722" i="5"/>
  <c r="D723" i="5"/>
  <c r="J723" i="5"/>
  <c r="K723" i="5"/>
  <c r="M723" i="5"/>
  <c r="N723" i="5"/>
  <c r="O723" i="5"/>
  <c r="P723" i="5"/>
  <c r="Q723" i="5"/>
  <c r="R723" i="5"/>
  <c r="S723" i="5"/>
  <c r="T723" i="5"/>
  <c r="U723" i="5"/>
  <c r="V723" i="5"/>
  <c r="W723" i="5"/>
  <c r="D724" i="5"/>
  <c r="J724" i="5"/>
  <c r="K724" i="5"/>
  <c r="M724" i="5"/>
  <c r="N724" i="5"/>
  <c r="O724" i="5"/>
  <c r="P724" i="5"/>
  <c r="Q724" i="5"/>
  <c r="R724" i="5"/>
  <c r="S724" i="5"/>
  <c r="T724" i="5"/>
  <c r="U724" i="5"/>
  <c r="V724" i="5"/>
  <c r="W724" i="5"/>
  <c r="D725" i="5"/>
  <c r="J725" i="5"/>
  <c r="K725" i="5"/>
  <c r="M725" i="5"/>
  <c r="N725" i="5"/>
  <c r="O725" i="5"/>
  <c r="P725" i="5"/>
  <c r="Q725" i="5"/>
  <c r="R725" i="5"/>
  <c r="S725" i="5"/>
  <c r="T725" i="5"/>
  <c r="U725" i="5"/>
  <c r="V725" i="5"/>
  <c r="W725" i="5"/>
  <c r="D726" i="5"/>
  <c r="J726" i="5"/>
  <c r="K726" i="5"/>
  <c r="M726" i="5"/>
  <c r="N726" i="5"/>
  <c r="O726" i="5"/>
  <c r="P726" i="5"/>
  <c r="Q726" i="5"/>
  <c r="R726" i="5"/>
  <c r="S726" i="5"/>
  <c r="T726" i="5"/>
  <c r="U726" i="5"/>
  <c r="V726" i="5"/>
  <c r="W726" i="5"/>
  <c r="D727" i="5"/>
  <c r="J727" i="5"/>
  <c r="K727" i="5"/>
  <c r="M727" i="5"/>
  <c r="N727" i="5"/>
  <c r="O727" i="5"/>
  <c r="P727" i="5"/>
  <c r="Q727" i="5"/>
  <c r="R727" i="5"/>
  <c r="S727" i="5"/>
  <c r="T727" i="5"/>
  <c r="U727" i="5"/>
  <c r="V727" i="5"/>
  <c r="W727" i="5"/>
  <c r="D728" i="5"/>
  <c r="J728" i="5"/>
  <c r="K728" i="5"/>
  <c r="M728" i="5"/>
  <c r="N728" i="5"/>
  <c r="O728" i="5"/>
  <c r="P728" i="5"/>
  <c r="Q728" i="5"/>
  <c r="R728" i="5"/>
  <c r="S728" i="5"/>
  <c r="T728" i="5"/>
  <c r="U728" i="5"/>
  <c r="V728" i="5"/>
  <c r="W728" i="5"/>
  <c r="D729" i="5"/>
  <c r="J729" i="5"/>
  <c r="K729" i="5"/>
  <c r="M729" i="5"/>
  <c r="N729" i="5"/>
  <c r="O729" i="5"/>
  <c r="P729" i="5"/>
  <c r="Q729" i="5"/>
  <c r="R729" i="5"/>
  <c r="S729" i="5"/>
  <c r="T729" i="5"/>
  <c r="U729" i="5"/>
  <c r="V729" i="5"/>
  <c r="W729" i="5"/>
  <c r="A416" i="5"/>
  <c r="Q98" i="5"/>
  <c r="Q97" i="5"/>
  <c r="C97" i="5"/>
  <c r="D97" i="5"/>
  <c r="E97" i="5"/>
  <c r="F97" i="5"/>
  <c r="G97" i="5"/>
  <c r="H97" i="5"/>
  <c r="I97" i="5"/>
  <c r="K97" i="5"/>
  <c r="L97" i="5"/>
  <c r="M97" i="5"/>
  <c r="P97" i="5"/>
  <c r="R97" i="5"/>
  <c r="S97" i="5"/>
  <c r="T97" i="5"/>
  <c r="T528" i="5" s="1"/>
  <c r="W97" i="5"/>
  <c r="C98" i="5"/>
  <c r="C532" i="5" s="1"/>
  <c r="D98" i="5"/>
  <c r="E98" i="5"/>
  <c r="F98" i="5"/>
  <c r="G98" i="5"/>
  <c r="H98" i="5"/>
  <c r="I98" i="5"/>
  <c r="K98" i="5"/>
  <c r="L98" i="5"/>
  <c r="M98" i="5"/>
  <c r="P98" i="5"/>
  <c r="R98" i="5"/>
  <c r="S98" i="5"/>
  <c r="S447" i="5" s="1"/>
  <c r="T98" i="5"/>
  <c r="W98" i="5"/>
  <c r="B98" i="5"/>
  <c r="B97" i="5"/>
  <c r="W95" i="5"/>
  <c r="V95" i="5"/>
  <c r="U95" i="5"/>
  <c r="T95" i="5"/>
  <c r="S95" i="5"/>
  <c r="R95" i="5"/>
  <c r="P95" i="5"/>
  <c r="M95" i="5"/>
  <c r="L95" i="5"/>
  <c r="K95" i="5"/>
  <c r="C95" i="5"/>
  <c r="D95" i="5"/>
  <c r="E95" i="5"/>
  <c r="F95" i="5"/>
  <c r="G95" i="5"/>
  <c r="H95" i="5"/>
  <c r="I95" i="5"/>
  <c r="B95" i="5"/>
  <c r="W28" i="5"/>
  <c r="V28" i="5"/>
  <c r="U28" i="5"/>
  <c r="T28" i="5"/>
  <c r="S28" i="5"/>
  <c r="R28" i="5"/>
  <c r="Q28" i="5"/>
  <c r="P28" i="5"/>
  <c r="M28" i="5"/>
  <c r="L28" i="5"/>
  <c r="K28" i="5"/>
  <c r="I28" i="5"/>
  <c r="H28" i="5"/>
  <c r="G28" i="5"/>
  <c r="F28" i="5"/>
  <c r="E28" i="5"/>
  <c r="D28" i="5"/>
  <c r="C28" i="5"/>
  <c r="B93" i="3"/>
  <c r="AQ261" i="4" s="1"/>
  <c r="B92" i="3"/>
  <c r="AQ260" i="4" s="1"/>
  <c r="D20" i="14"/>
  <c r="C20" i="14"/>
  <c r="D19" i="14"/>
  <c r="C19" i="14"/>
  <c r="D16" i="14"/>
  <c r="C16" i="14"/>
  <c r="D15" i="14"/>
  <c r="C15" i="14"/>
  <c r="D20" i="7"/>
  <c r="C20" i="7"/>
  <c r="D19" i="7"/>
  <c r="C19" i="7"/>
  <c r="D15" i="7"/>
  <c r="C15" i="7"/>
  <c r="D16" i="6"/>
  <c r="C16" i="6"/>
  <c r="D15" i="6"/>
  <c r="C15" i="6"/>
  <c r="D14" i="6"/>
  <c r="C14" i="6"/>
  <c r="D13" i="6"/>
  <c r="C13" i="6"/>
  <c r="AC261" i="4"/>
  <c r="Q93" i="5"/>
  <c r="Q92" i="5"/>
  <c r="Q91" i="5"/>
  <c r="P93" i="5"/>
  <c r="P92" i="5"/>
  <c r="P91" i="5"/>
  <c r="J28" i="5"/>
  <c r="AH2" i="11"/>
  <c r="D31" i="16"/>
  <c r="C31" i="16"/>
  <c r="D32" i="16"/>
  <c r="B31" i="16"/>
  <c r="D93" i="5"/>
  <c r="BF6" i="3"/>
  <c r="BG7" i="3" s="1"/>
  <c r="BF7" i="3"/>
  <c r="BG8" i="3" s="1"/>
  <c r="BF8" i="3"/>
  <c r="BG9" i="3" s="1"/>
  <c r="BF9" i="3"/>
  <c r="BG10" i="3" s="1"/>
  <c r="BF10" i="3"/>
  <c r="BF11" i="3"/>
  <c r="BG12" i="3" s="1"/>
  <c r="BF12" i="3"/>
  <c r="BG13" i="3" s="1"/>
  <c r="BF13" i="3"/>
  <c r="BG14" i="3" s="1"/>
  <c r="BF14" i="3"/>
  <c r="BG15" i="3" s="1"/>
  <c r="BF15" i="3"/>
  <c r="BG16" i="3" s="1"/>
  <c r="BF16" i="3"/>
  <c r="BF17" i="3"/>
  <c r="BF18" i="3"/>
  <c r="BG19" i="3" s="1"/>
  <c r="BF19" i="3"/>
  <c r="BG20" i="3" s="1"/>
  <c r="BF20" i="3"/>
  <c r="BF21" i="3"/>
  <c r="BG22" i="3" s="1"/>
  <c r="BF22" i="3"/>
  <c r="BG23" i="3" s="1"/>
  <c r="BF23" i="3"/>
  <c r="BG24" i="3" s="1"/>
  <c r="BF24" i="3"/>
  <c r="BG25" i="3" s="1"/>
  <c r="BF25" i="3"/>
  <c r="BG26" i="3" s="1"/>
  <c r="BF26" i="3"/>
  <c r="BF27" i="3"/>
  <c r="BG28" i="3" s="1"/>
  <c r="BF28" i="3"/>
  <c r="BF29" i="3"/>
  <c r="BG30" i="3" s="1"/>
  <c r="BF30" i="3"/>
  <c r="BG31" i="3" s="1"/>
  <c r="BF31" i="3"/>
  <c r="BG32" i="3" s="1"/>
  <c r="BF32" i="3"/>
  <c r="BF33" i="3"/>
  <c r="BG34" i="3" s="1"/>
  <c r="BF34" i="3"/>
  <c r="BG35" i="3" s="1"/>
  <c r="BF35" i="3"/>
  <c r="BG36" i="3" s="1"/>
  <c r="BF36" i="3"/>
  <c r="BF37" i="3"/>
  <c r="BG38" i="3" s="1"/>
  <c r="BF38" i="3"/>
  <c r="BF39" i="3"/>
  <c r="BG40" i="3" s="1"/>
  <c r="BF40" i="3"/>
  <c r="BF41" i="3"/>
  <c r="BG42" i="3" s="1"/>
  <c r="BF42" i="3"/>
  <c r="BG43" i="3" s="1"/>
  <c r="BF43" i="3"/>
  <c r="BG44" i="3" s="1"/>
  <c r="BF44" i="3"/>
  <c r="BG45" i="3" s="1"/>
  <c r="BF45" i="3"/>
  <c r="BG46" i="3" s="1"/>
  <c r="BF46" i="3"/>
  <c r="BG47" i="3" s="1"/>
  <c r="BF47" i="3"/>
  <c r="BG48" i="3" s="1"/>
  <c r="BF48" i="3"/>
  <c r="BG49" i="3" s="1"/>
  <c r="BF49" i="3"/>
  <c r="BG50" i="3" s="1"/>
  <c r="BF50" i="3"/>
  <c r="BG51" i="3" s="1"/>
  <c r="BF51" i="3"/>
  <c r="BG52" i="3" s="1"/>
  <c r="BF52" i="3"/>
  <c r="BG53" i="3" s="1"/>
  <c r="BF53" i="3"/>
  <c r="BG54" i="3" s="1"/>
  <c r="BF54" i="3"/>
  <c r="BG55" i="3" s="1"/>
  <c r="BF55" i="3"/>
  <c r="BF56" i="3"/>
  <c r="BG57" i="3" s="1"/>
  <c r="BF57" i="3"/>
  <c r="BF58" i="3"/>
  <c r="BF59" i="3"/>
  <c r="BG60" i="3" s="1"/>
  <c r="BF60" i="3"/>
  <c r="BG61" i="3" s="1"/>
  <c r="BF61" i="3"/>
  <c r="BG62" i="3" s="1"/>
  <c r="BF62" i="3"/>
  <c r="BF63" i="3"/>
  <c r="BG64" i="3" s="1"/>
  <c r="BF64" i="3"/>
  <c r="BF65" i="3"/>
  <c r="BG66" i="3" s="1"/>
  <c r="BF66" i="3"/>
  <c r="BG67" i="3" s="1"/>
  <c r="BF67" i="3"/>
  <c r="BG68" i="3" s="1"/>
  <c r="BF68" i="3"/>
  <c r="BG69" i="3" s="1"/>
  <c r="BF69" i="3"/>
  <c r="BG70" i="3" s="1"/>
  <c r="BF70" i="3"/>
  <c r="BG71" i="3" s="1"/>
  <c r="BF71" i="3"/>
  <c r="BG72" i="3" s="1"/>
  <c r="BF72" i="3"/>
  <c r="BG73" i="3" s="1"/>
  <c r="BF73" i="3"/>
  <c r="BG74" i="3" s="1"/>
  <c r="BF74" i="3"/>
  <c r="BG75" i="3" s="1"/>
  <c r="BF75" i="3"/>
  <c r="BF76" i="3"/>
  <c r="BF77" i="3"/>
  <c r="BG78" i="3" s="1"/>
  <c r="BF78" i="3"/>
  <c r="BG79" i="3" s="1"/>
  <c r="BF79" i="3"/>
  <c r="BG80" i="3" s="1"/>
  <c r="BF80" i="3"/>
  <c r="BG81" i="3" s="1"/>
  <c r="BF81" i="3"/>
  <c r="BG82" i="3" s="1"/>
  <c r="BF82" i="3"/>
  <c r="BG83" i="3" s="1"/>
  <c r="BF83" i="3"/>
  <c r="BG84" i="3" s="1"/>
  <c r="BF84" i="3"/>
  <c r="BG85" i="3" s="1"/>
  <c r="BF85" i="3"/>
  <c r="BG86" i="3" s="1"/>
  <c r="BF86" i="3"/>
  <c r="BG87" i="3" s="1"/>
  <c r="BF87" i="3"/>
  <c r="BG88" i="3" s="1"/>
  <c r="BF88" i="3"/>
  <c r="BF5" i="3"/>
  <c r="BG6" i="3" s="1"/>
  <c r="BD6" i="3"/>
  <c r="BE7" i="3" s="1"/>
  <c r="BD7" i="3"/>
  <c r="BE8" i="3" s="1"/>
  <c r="BD8" i="3"/>
  <c r="BE9" i="3" s="1"/>
  <c r="BD9" i="3"/>
  <c r="BE10" i="3" s="1"/>
  <c r="BD10" i="3"/>
  <c r="BE11" i="3" s="1"/>
  <c r="BD11" i="3"/>
  <c r="BE12" i="3" s="1"/>
  <c r="BD12" i="3"/>
  <c r="BE13" i="3" s="1"/>
  <c r="BD13" i="3"/>
  <c r="BE14" i="3" s="1"/>
  <c r="BD14" i="3"/>
  <c r="BE15" i="3" s="1"/>
  <c r="BD15" i="3"/>
  <c r="BE16" i="3" s="1"/>
  <c r="BD16" i="3"/>
  <c r="BD17" i="3"/>
  <c r="BE18" i="3" s="1"/>
  <c r="BD18" i="3"/>
  <c r="BE19" i="3" s="1"/>
  <c r="BD19" i="3"/>
  <c r="BE20" i="3" s="1"/>
  <c r="BD20" i="3"/>
  <c r="BE21" i="3" s="1"/>
  <c r="BD21" i="3"/>
  <c r="BE22" i="3" s="1"/>
  <c r="BD22" i="3"/>
  <c r="BD23" i="3"/>
  <c r="BE24" i="3" s="1"/>
  <c r="BD24" i="3"/>
  <c r="BE25" i="3" s="1"/>
  <c r="BD25" i="3"/>
  <c r="BE26" i="3" s="1"/>
  <c r="BD26" i="3"/>
  <c r="BE27" i="3" s="1"/>
  <c r="BD27" i="3"/>
  <c r="BE28" i="3" s="1"/>
  <c r="BD28" i="3"/>
  <c r="BE29" i="3" s="1"/>
  <c r="BD29" i="3"/>
  <c r="BD30" i="3"/>
  <c r="BE31" i="3" s="1"/>
  <c r="BD31" i="3"/>
  <c r="BE32" i="3" s="1"/>
  <c r="BD32" i="3"/>
  <c r="BE33" i="3" s="1"/>
  <c r="BD33" i="3"/>
  <c r="BE34" i="3" s="1"/>
  <c r="BD34" i="3"/>
  <c r="BE35" i="3" s="1"/>
  <c r="BD35" i="3"/>
  <c r="BD36" i="3"/>
  <c r="BE37" i="3" s="1"/>
  <c r="BD37" i="3"/>
  <c r="BD38" i="3"/>
  <c r="BE39" i="3" s="1"/>
  <c r="BD39" i="3"/>
  <c r="BE40" i="3" s="1"/>
  <c r="BD40" i="3"/>
  <c r="BE41" i="3" s="1"/>
  <c r="BD41" i="3"/>
  <c r="BE42" i="3" s="1"/>
  <c r="BD42" i="3"/>
  <c r="BE43" i="3" s="1"/>
  <c r="BD43" i="3"/>
  <c r="BE44" i="3" s="1"/>
  <c r="BD44" i="3"/>
  <c r="BE45" i="3" s="1"/>
  <c r="BD45" i="3"/>
  <c r="BE46" i="3" s="1"/>
  <c r="BD46" i="3"/>
  <c r="BE47" i="3" s="1"/>
  <c r="BD47" i="3"/>
  <c r="BE48" i="3" s="1"/>
  <c r="BD48" i="3"/>
  <c r="BE49" i="3" s="1"/>
  <c r="BD49" i="3"/>
  <c r="BE50" i="3" s="1"/>
  <c r="BD50" i="3"/>
  <c r="BE51" i="3" s="1"/>
  <c r="BD51" i="3"/>
  <c r="BE52" i="3" s="1"/>
  <c r="BD52" i="3"/>
  <c r="BE53" i="3" s="1"/>
  <c r="BD53" i="3"/>
  <c r="BE54" i="3" s="1"/>
  <c r="BD54" i="3"/>
  <c r="BE55" i="3" s="1"/>
  <c r="BD55" i="3"/>
  <c r="BE56" i="3" s="1"/>
  <c r="BD56" i="3"/>
  <c r="BE57" i="3" s="1"/>
  <c r="BD57" i="3"/>
  <c r="BE58" i="3" s="1"/>
  <c r="BD58" i="3"/>
  <c r="BE59" i="3" s="1"/>
  <c r="BD59" i="3"/>
  <c r="BE60" i="3" s="1"/>
  <c r="BD60" i="3"/>
  <c r="BE61" i="3" s="1"/>
  <c r="BD61" i="3"/>
  <c r="BE62" i="3" s="1"/>
  <c r="BD62" i="3"/>
  <c r="BE63" i="3" s="1"/>
  <c r="BD63" i="3"/>
  <c r="BE64" i="3" s="1"/>
  <c r="BD64" i="3"/>
  <c r="BE65" i="3" s="1"/>
  <c r="BD65" i="3"/>
  <c r="BE66" i="3" s="1"/>
  <c r="BD66" i="3"/>
  <c r="BD67" i="3"/>
  <c r="BE68" i="3" s="1"/>
  <c r="BD68" i="3"/>
  <c r="BE69" i="3" s="1"/>
  <c r="BD69" i="3"/>
  <c r="BE70" i="3" s="1"/>
  <c r="BD70" i="3"/>
  <c r="BD71" i="3"/>
  <c r="BE72" i="3" s="1"/>
  <c r="BD72" i="3"/>
  <c r="BE73" i="3" s="1"/>
  <c r="BD73" i="3"/>
  <c r="BE74" i="3" s="1"/>
  <c r="BD74" i="3"/>
  <c r="BE75" i="3" s="1"/>
  <c r="BD75" i="3"/>
  <c r="BE76" i="3" s="1"/>
  <c r="BD76" i="3"/>
  <c r="BE77" i="3" s="1"/>
  <c r="BD77" i="3"/>
  <c r="BE78" i="3" s="1"/>
  <c r="BD78" i="3"/>
  <c r="BE79" i="3" s="1"/>
  <c r="BD79" i="3"/>
  <c r="BE80" i="3" s="1"/>
  <c r="BD80" i="3"/>
  <c r="BD81" i="3"/>
  <c r="BE82" i="3" s="1"/>
  <c r="BD82" i="3"/>
  <c r="BE83" i="3" s="1"/>
  <c r="BD83" i="3"/>
  <c r="BE84" i="3" s="1"/>
  <c r="BD84" i="3"/>
  <c r="BD85" i="3"/>
  <c r="BE86" i="3" s="1"/>
  <c r="BD86" i="3"/>
  <c r="BE87" i="3" s="1"/>
  <c r="BD87" i="3"/>
  <c r="BE88" i="3" s="1"/>
  <c r="BD88" i="3"/>
  <c r="BD5" i="3"/>
  <c r="BE6" i="3" s="1"/>
  <c r="BB6" i="3"/>
  <c r="BC10" i="3" s="1"/>
  <c r="BB7" i="3"/>
  <c r="BC11" i="3" s="1"/>
  <c r="BB8" i="3"/>
  <c r="BC12" i="3" s="1"/>
  <c r="BB9" i="3"/>
  <c r="BC13" i="3" s="1"/>
  <c r="BB10" i="3"/>
  <c r="BC14" i="3" s="1"/>
  <c r="BB11" i="3"/>
  <c r="BC15" i="3" s="1"/>
  <c r="BB12" i="3"/>
  <c r="BC16" i="3" s="1"/>
  <c r="BB13" i="3"/>
  <c r="BB14" i="3"/>
  <c r="BC18" i="3" s="1"/>
  <c r="BB15" i="3"/>
  <c r="BC19" i="3" s="1"/>
  <c r="BB16" i="3"/>
  <c r="BC20" i="3" s="1"/>
  <c r="BB17" i="3"/>
  <c r="BC21" i="3" s="1"/>
  <c r="BB18" i="3"/>
  <c r="BC22" i="3" s="1"/>
  <c r="BB19" i="3"/>
  <c r="BC23" i="3" s="1"/>
  <c r="BB20" i="3"/>
  <c r="BC24" i="3" s="1"/>
  <c r="BB21" i="3"/>
  <c r="BC25" i="3" s="1"/>
  <c r="BB22" i="3"/>
  <c r="BC26" i="3" s="1"/>
  <c r="BB23" i="3"/>
  <c r="BC27" i="3" s="1"/>
  <c r="BB24" i="3"/>
  <c r="BC28" i="3" s="1"/>
  <c r="BB25" i="3"/>
  <c r="BC29" i="3" s="1"/>
  <c r="BB26" i="3"/>
  <c r="BC30" i="3" s="1"/>
  <c r="BB27" i="3"/>
  <c r="BB28" i="3"/>
  <c r="BC32" i="3" s="1"/>
  <c r="BB29" i="3"/>
  <c r="BB30" i="3"/>
  <c r="BC34" i="3" s="1"/>
  <c r="BB31" i="3"/>
  <c r="BC35" i="3" s="1"/>
  <c r="BB32" i="3"/>
  <c r="BC36" i="3" s="1"/>
  <c r="BB33" i="3"/>
  <c r="BC37" i="3" s="1"/>
  <c r="BB34" i="3"/>
  <c r="BB35" i="3"/>
  <c r="BC39" i="3" s="1"/>
  <c r="BB36" i="3"/>
  <c r="BC40" i="3" s="1"/>
  <c r="BB37" i="3"/>
  <c r="BB38" i="3"/>
  <c r="BC42" i="3" s="1"/>
  <c r="BB39" i="3"/>
  <c r="BC43" i="3" s="1"/>
  <c r="BB40" i="3"/>
  <c r="BC44" i="3" s="1"/>
  <c r="BB41" i="3"/>
  <c r="BC45" i="3" s="1"/>
  <c r="BB42" i="3"/>
  <c r="BC46" i="3" s="1"/>
  <c r="BB43" i="3"/>
  <c r="BC47" i="3" s="1"/>
  <c r="BB44" i="3"/>
  <c r="BB45" i="3"/>
  <c r="BC49" i="3" s="1"/>
  <c r="BB46" i="3"/>
  <c r="BC50" i="3" s="1"/>
  <c r="BB47" i="3"/>
  <c r="BC51" i="3" s="1"/>
  <c r="BB48" i="3"/>
  <c r="BC52" i="3" s="1"/>
  <c r="BB49" i="3"/>
  <c r="BC53" i="3" s="1"/>
  <c r="BB50" i="3"/>
  <c r="BC54" i="3" s="1"/>
  <c r="BB51" i="3"/>
  <c r="BB52" i="3"/>
  <c r="BC56" i="3" s="1"/>
  <c r="BB53" i="3"/>
  <c r="BC57" i="3" s="1"/>
  <c r="BB54" i="3"/>
  <c r="BB55" i="3"/>
  <c r="BC59" i="3" s="1"/>
  <c r="BB56" i="3"/>
  <c r="BC60" i="3" s="1"/>
  <c r="BB57" i="3"/>
  <c r="BC61" i="3" s="1"/>
  <c r="BB58" i="3"/>
  <c r="BC62" i="3" s="1"/>
  <c r="BB59" i="3"/>
  <c r="BC63" i="3" s="1"/>
  <c r="BB60" i="3"/>
  <c r="BC64" i="3" s="1"/>
  <c r="BB61" i="3"/>
  <c r="BC65" i="3" s="1"/>
  <c r="BB62" i="3"/>
  <c r="BB63" i="3"/>
  <c r="BC67" i="3" s="1"/>
  <c r="BB64" i="3"/>
  <c r="BC68" i="3" s="1"/>
  <c r="BB65" i="3"/>
  <c r="BC69" i="3" s="1"/>
  <c r="BB66" i="3"/>
  <c r="BC70" i="3" s="1"/>
  <c r="BB67" i="3"/>
  <c r="BC71" i="3" s="1"/>
  <c r="BB68" i="3"/>
  <c r="BB69" i="3"/>
  <c r="BC73" i="3" s="1"/>
  <c r="BB70" i="3"/>
  <c r="BB71" i="3"/>
  <c r="BC75" i="3" s="1"/>
  <c r="BB72" i="3"/>
  <c r="BC76" i="3" s="1"/>
  <c r="BB73" i="3"/>
  <c r="BC77" i="3" s="1"/>
  <c r="BB74" i="3"/>
  <c r="BC78" i="3" s="1"/>
  <c r="BB75" i="3"/>
  <c r="BC79" i="3" s="1"/>
  <c r="BB76" i="3"/>
  <c r="BC80" i="3" s="1"/>
  <c r="BB77" i="3"/>
  <c r="BC81" i="3" s="1"/>
  <c r="BB78" i="3"/>
  <c r="BC82" i="3" s="1"/>
  <c r="BB79" i="3"/>
  <c r="BC83" i="3" s="1"/>
  <c r="BB80" i="3"/>
  <c r="BB81" i="3"/>
  <c r="BC85" i="3" s="1"/>
  <c r="BB82" i="3"/>
  <c r="BC86" i="3" s="1"/>
  <c r="BB83" i="3"/>
  <c r="BC87" i="3" s="1"/>
  <c r="BB84" i="3"/>
  <c r="BC88" i="3" s="1"/>
  <c r="BB85" i="3"/>
  <c r="BB86" i="3"/>
  <c r="BB87" i="3"/>
  <c r="BB88" i="3"/>
  <c r="BB5" i="3"/>
  <c r="BC9" i="3" s="1"/>
  <c r="AZ6" i="3"/>
  <c r="BA10" i="3" s="1"/>
  <c r="AZ7" i="3"/>
  <c r="BA11" i="3" s="1"/>
  <c r="AZ8" i="3"/>
  <c r="AZ9" i="3"/>
  <c r="BA13" i="3" s="1"/>
  <c r="AZ10" i="3"/>
  <c r="BA14" i="3" s="1"/>
  <c r="AZ11" i="3"/>
  <c r="BA15" i="3" s="1"/>
  <c r="AZ12" i="3"/>
  <c r="BA16" i="3" s="1"/>
  <c r="AZ13" i="3"/>
  <c r="AZ14" i="3"/>
  <c r="BA18" i="3" s="1"/>
  <c r="AZ15" i="3"/>
  <c r="BA19" i="3" s="1"/>
  <c r="AZ16" i="3"/>
  <c r="BA20" i="3" s="1"/>
  <c r="AZ17" i="3"/>
  <c r="BA21" i="3" s="1"/>
  <c r="AZ18" i="3"/>
  <c r="BA22" i="3" s="1"/>
  <c r="AZ19" i="3"/>
  <c r="BA23" i="3" s="1"/>
  <c r="AZ20" i="3"/>
  <c r="BA24" i="3" s="1"/>
  <c r="AZ21" i="3"/>
  <c r="BA25" i="3" s="1"/>
  <c r="AZ22" i="3"/>
  <c r="AZ23" i="3"/>
  <c r="BA27" i="3" s="1"/>
  <c r="AZ24" i="3"/>
  <c r="BA28" i="3" s="1"/>
  <c r="AZ25" i="3"/>
  <c r="BA29" i="3" s="1"/>
  <c r="AZ26" i="3"/>
  <c r="BA30" i="3" s="1"/>
  <c r="AZ27" i="3"/>
  <c r="BA31" i="3" s="1"/>
  <c r="AZ28" i="3"/>
  <c r="BA32" i="3" s="1"/>
  <c r="AZ29" i="3"/>
  <c r="BA33" i="3" s="1"/>
  <c r="AZ30" i="3"/>
  <c r="AZ31" i="3"/>
  <c r="BA35" i="3" s="1"/>
  <c r="AZ32" i="3"/>
  <c r="AZ33" i="3"/>
  <c r="BA37" i="3" s="1"/>
  <c r="AZ34" i="3"/>
  <c r="BA38" i="3" s="1"/>
  <c r="AZ35" i="3"/>
  <c r="BA39" i="3" s="1"/>
  <c r="AZ36" i="3"/>
  <c r="BA40" i="3" s="1"/>
  <c r="AZ37" i="3"/>
  <c r="BA41" i="3" s="1"/>
  <c r="AZ38" i="3"/>
  <c r="AZ39" i="3"/>
  <c r="BA43" i="3" s="1"/>
  <c r="AZ40" i="3"/>
  <c r="BA44" i="3" s="1"/>
  <c r="AZ41" i="3"/>
  <c r="BA45" i="3" s="1"/>
  <c r="AZ42" i="3"/>
  <c r="AZ43" i="3"/>
  <c r="BA47" i="3" s="1"/>
  <c r="AZ44" i="3"/>
  <c r="BA48" i="3" s="1"/>
  <c r="AZ45" i="3"/>
  <c r="BA49" i="3" s="1"/>
  <c r="AZ46" i="3"/>
  <c r="BA50" i="3" s="1"/>
  <c r="AZ47" i="3"/>
  <c r="BA51" i="3" s="1"/>
  <c r="AZ48" i="3"/>
  <c r="BA52" i="3" s="1"/>
  <c r="AZ49" i="3"/>
  <c r="BA53" i="3" s="1"/>
  <c r="AZ50" i="3"/>
  <c r="BA54" i="3" s="1"/>
  <c r="AZ51" i="3"/>
  <c r="BA55" i="3" s="1"/>
  <c r="AZ52" i="3"/>
  <c r="BA56" i="3" s="1"/>
  <c r="AZ53" i="3"/>
  <c r="BA57" i="3" s="1"/>
  <c r="AZ54" i="3"/>
  <c r="BA58" i="3" s="1"/>
  <c r="AZ55" i="3"/>
  <c r="BA59" i="3" s="1"/>
  <c r="AZ56" i="3"/>
  <c r="BA60" i="3" s="1"/>
  <c r="AZ57" i="3"/>
  <c r="BA61" i="3" s="1"/>
  <c r="AZ58" i="3"/>
  <c r="BA62" i="3" s="1"/>
  <c r="AZ59" i="3"/>
  <c r="BA63" i="3" s="1"/>
  <c r="AZ60" i="3"/>
  <c r="BA64" i="3" s="1"/>
  <c r="AZ61" i="3"/>
  <c r="BA65" i="3" s="1"/>
  <c r="AZ62" i="3"/>
  <c r="BA66" i="3" s="1"/>
  <c r="AZ63" i="3"/>
  <c r="BA67" i="3" s="1"/>
  <c r="AZ64" i="3"/>
  <c r="BA68" i="3" s="1"/>
  <c r="AZ65" i="3"/>
  <c r="BA69" i="3" s="1"/>
  <c r="AZ66" i="3"/>
  <c r="BA70" i="3" s="1"/>
  <c r="AZ67" i="3"/>
  <c r="BA71" i="3" s="1"/>
  <c r="AZ68" i="3"/>
  <c r="BA72" i="3" s="1"/>
  <c r="AZ69" i="3"/>
  <c r="BA73" i="3" s="1"/>
  <c r="AZ70" i="3"/>
  <c r="BA74" i="3" s="1"/>
  <c r="AZ71" i="3"/>
  <c r="AZ72" i="3"/>
  <c r="BA76" i="3" s="1"/>
  <c r="AZ73" i="3"/>
  <c r="BA77" i="3" s="1"/>
  <c r="AZ74" i="3"/>
  <c r="BA78" i="3" s="1"/>
  <c r="AZ75" i="3"/>
  <c r="BA79" i="3" s="1"/>
  <c r="AZ76" i="3"/>
  <c r="BA80" i="3" s="1"/>
  <c r="AZ77" i="3"/>
  <c r="BA81" i="3" s="1"/>
  <c r="AZ78" i="3"/>
  <c r="BA82" i="3" s="1"/>
  <c r="AZ79" i="3"/>
  <c r="BA83" i="3" s="1"/>
  <c r="AZ80" i="3"/>
  <c r="BA84" i="3" s="1"/>
  <c r="AZ81" i="3"/>
  <c r="BA85" i="3" s="1"/>
  <c r="AZ82" i="3"/>
  <c r="AZ83" i="3"/>
  <c r="BA87" i="3" s="1"/>
  <c r="AZ84" i="3"/>
  <c r="BA88" i="3" s="1"/>
  <c r="AZ85" i="3"/>
  <c r="AZ86" i="3"/>
  <c r="AZ87" i="3"/>
  <c r="AZ88" i="3"/>
  <c r="AZ5" i="3"/>
  <c r="BA9" i="3" s="1"/>
  <c r="AX6" i="3"/>
  <c r="AY7" i="3" s="1"/>
  <c r="AX7" i="3"/>
  <c r="AX8" i="3"/>
  <c r="AY9" i="3" s="1"/>
  <c r="AX9" i="3"/>
  <c r="AY10" i="3" s="1"/>
  <c r="AX10" i="3"/>
  <c r="AY11" i="3" s="1"/>
  <c r="AX11" i="3"/>
  <c r="AY12" i="3" s="1"/>
  <c r="AX12" i="3"/>
  <c r="AY13" i="3" s="1"/>
  <c r="AX13" i="3"/>
  <c r="AX14" i="3"/>
  <c r="AY15" i="3" s="1"/>
  <c r="AX15" i="3"/>
  <c r="AY16" i="3" s="1"/>
  <c r="AX16" i="3"/>
  <c r="AY17" i="3" s="1"/>
  <c r="AX17" i="3"/>
  <c r="AX18" i="3"/>
  <c r="AY19" i="3" s="1"/>
  <c r="AX19" i="3"/>
  <c r="AY20" i="3" s="1"/>
  <c r="AX20" i="3"/>
  <c r="AY21" i="3" s="1"/>
  <c r="AX21" i="3"/>
  <c r="AY22" i="3" s="1"/>
  <c r="AX22" i="3"/>
  <c r="AY23" i="3" s="1"/>
  <c r="AX23" i="3"/>
  <c r="AY24" i="3" s="1"/>
  <c r="AX24" i="3"/>
  <c r="AY25" i="3" s="1"/>
  <c r="AX25" i="3"/>
  <c r="AY26" i="3" s="1"/>
  <c r="AX26" i="3"/>
  <c r="AY27" i="3" s="1"/>
  <c r="AX27" i="3"/>
  <c r="AY28" i="3" s="1"/>
  <c r="AX28" i="3"/>
  <c r="AY29" i="3" s="1"/>
  <c r="AX29" i="3"/>
  <c r="AY30" i="3" s="1"/>
  <c r="AX30" i="3"/>
  <c r="AY31" i="3" s="1"/>
  <c r="AX31" i="3"/>
  <c r="AY32" i="3" s="1"/>
  <c r="AX32" i="3"/>
  <c r="AY33" i="3" s="1"/>
  <c r="AX33" i="3"/>
  <c r="AY34" i="3" s="1"/>
  <c r="AX34" i="3"/>
  <c r="AY35" i="3" s="1"/>
  <c r="AX35" i="3"/>
  <c r="AY36" i="3" s="1"/>
  <c r="AX36" i="3"/>
  <c r="AY37" i="3" s="1"/>
  <c r="AX37" i="3"/>
  <c r="AY38" i="3" s="1"/>
  <c r="AX38" i="3"/>
  <c r="AY39" i="3" s="1"/>
  <c r="AX39" i="3"/>
  <c r="AY40" i="3" s="1"/>
  <c r="AX40" i="3"/>
  <c r="AX41" i="3"/>
  <c r="AX42" i="3"/>
  <c r="AY43" i="3" s="1"/>
  <c r="AX43" i="3"/>
  <c r="AY44" i="3" s="1"/>
  <c r="AX44" i="3"/>
  <c r="AY45" i="3" s="1"/>
  <c r="AX45" i="3"/>
  <c r="AX46" i="3"/>
  <c r="AY47" i="3" s="1"/>
  <c r="AX47" i="3"/>
  <c r="AY48" i="3" s="1"/>
  <c r="AX48" i="3"/>
  <c r="AY49" i="3" s="1"/>
  <c r="AX49" i="3"/>
  <c r="AY50" i="3" s="1"/>
  <c r="AX50" i="3"/>
  <c r="AY51" i="3" s="1"/>
  <c r="AX51" i="3"/>
  <c r="AY52" i="3" s="1"/>
  <c r="AX52" i="3"/>
  <c r="AY53" i="3" s="1"/>
  <c r="AX53" i="3"/>
  <c r="AY54" i="3" s="1"/>
  <c r="AX54" i="3"/>
  <c r="AY55" i="3" s="1"/>
  <c r="AX55" i="3"/>
  <c r="AY56" i="3" s="1"/>
  <c r="AX56" i="3"/>
  <c r="AX57" i="3"/>
  <c r="AX58" i="3"/>
  <c r="AY59" i="3" s="1"/>
  <c r="AX59" i="3"/>
  <c r="AX60" i="3"/>
  <c r="AY61" i="3" s="1"/>
  <c r="AX61" i="3"/>
  <c r="AY62" i="3" s="1"/>
  <c r="AX62" i="3"/>
  <c r="AY63" i="3" s="1"/>
  <c r="AX63" i="3"/>
  <c r="AY64" i="3" s="1"/>
  <c r="AX64" i="3"/>
  <c r="AY65" i="3" s="1"/>
  <c r="AX65" i="3"/>
  <c r="AY66" i="3" s="1"/>
  <c r="AX66" i="3"/>
  <c r="AY67" i="3" s="1"/>
  <c r="AX67" i="3"/>
  <c r="AY68" i="3" s="1"/>
  <c r="AX68" i="3"/>
  <c r="AX69" i="3"/>
  <c r="AY70" i="3" s="1"/>
  <c r="AX70" i="3"/>
  <c r="AX71" i="3"/>
  <c r="AX72" i="3"/>
  <c r="AX73" i="3"/>
  <c r="AY74" i="3" s="1"/>
  <c r="AX74" i="3"/>
  <c r="AY75" i="3" s="1"/>
  <c r="AX75" i="3"/>
  <c r="AY76" i="3" s="1"/>
  <c r="AX76" i="3"/>
  <c r="AY77" i="3" s="1"/>
  <c r="AX77" i="3"/>
  <c r="AY78" i="3" s="1"/>
  <c r="AX78" i="3"/>
  <c r="AY79" i="3" s="1"/>
  <c r="AX79" i="3"/>
  <c r="AY80" i="3" s="1"/>
  <c r="AX80" i="3"/>
  <c r="AX81" i="3"/>
  <c r="AY82" i="3" s="1"/>
  <c r="AX82" i="3"/>
  <c r="AY83" i="3" s="1"/>
  <c r="AX83" i="3"/>
  <c r="AY84" i="3" s="1"/>
  <c r="AX84" i="3"/>
  <c r="AX85" i="3"/>
  <c r="AY86" i="3" s="1"/>
  <c r="AX86" i="3"/>
  <c r="AX87" i="3"/>
  <c r="AY88" i="3" s="1"/>
  <c r="AX88" i="3"/>
  <c r="AX5" i="3"/>
  <c r="AY6" i="3" s="1"/>
  <c r="AV6" i="3"/>
  <c r="AV7" i="3"/>
  <c r="AW8" i="3" s="1"/>
  <c r="AV8" i="3"/>
  <c r="AW9" i="3" s="1"/>
  <c r="AV9" i="3"/>
  <c r="AW10" i="3" s="1"/>
  <c r="AV10" i="3"/>
  <c r="AW11" i="3" s="1"/>
  <c r="AV11" i="3"/>
  <c r="AW12" i="3" s="1"/>
  <c r="AV12" i="3"/>
  <c r="AV13" i="3"/>
  <c r="AW14" i="3" s="1"/>
  <c r="AV14" i="3"/>
  <c r="AW15" i="3" s="1"/>
  <c r="AV15" i="3"/>
  <c r="AW16" i="3" s="1"/>
  <c r="AV16" i="3"/>
  <c r="AW17" i="3" s="1"/>
  <c r="AV17" i="3"/>
  <c r="AW18" i="3" s="1"/>
  <c r="AV18" i="3"/>
  <c r="AW19" i="3" s="1"/>
  <c r="AV19" i="3"/>
  <c r="AW20" i="3" s="1"/>
  <c r="AV20" i="3"/>
  <c r="AW21" i="3" s="1"/>
  <c r="AV21" i="3"/>
  <c r="AW22" i="3" s="1"/>
  <c r="AV22" i="3"/>
  <c r="AV23" i="3"/>
  <c r="AW24" i="3" s="1"/>
  <c r="AV24" i="3"/>
  <c r="AW25" i="3" s="1"/>
  <c r="AV25" i="3"/>
  <c r="AW26" i="3" s="1"/>
  <c r="AV26" i="3"/>
  <c r="AW27" i="3" s="1"/>
  <c r="AV27" i="3"/>
  <c r="AW28" i="3" s="1"/>
  <c r="AV28" i="3"/>
  <c r="AW29" i="3" s="1"/>
  <c r="AV29" i="3"/>
  <c r="AW30" i="3" s="1"/>
  <c r="AV30" i="3"/>
  <c r="AW31" i="3" s="1"/>
  <c r="AV31" i="3"/>
  <c r="AW32" i="3" s="1"/>
  <c r="AV32" i="3"/>
  <c r="AW33" i="3" s="1"/>
  <c r="AV33" i="3"/>
  <c r="AW34" i="3" s="1"/>
  <c r="AV34" i="3"/>
  <c r="AW35" i="3" s="1"/>
  <c r="AV35" i="3"/>
  <c r="AW36" i="3" s="1"/>
  <c r="AV36" i="3"/>
  <c r="AV37" i="3"/>
  <c r="AW38" i="3" s="1"/>
  <c r="AV38" i="3"/>
  <c r="AW39" i="3" s="1"/>
  <c r="AV39" i="3"/>
  <c r="AW40" i="3" s="1"/>
  <c r="AV40" i="3"/>
  <c r="AW41" i="3" s="1"/>
  <c r="AV41" i="3"/>
  <c r="AW42" i="3" s="1"/>
  <c r="AV42" i="3"/>
  <c r="AW43" i="3" s="1"/>
  <c r="AV43" i="3"/>
  <c r="AW44" i="3" s="1"/>
  <c r="AV44" i="3"/>
  <c r="AW45" i="3" s="1"/>
  <c r="AV45" i="3"/>
  <c r="AW46" i="3" s="1"/>
  <c r="AV46" i="3"/>
  <c r="AW47" i="3" s="1"/>
  <c r="AV47" i="3"/>
  <c r="AW48" i="3" s="1"/>
  <c r="AV48" i="3"/>
  <c r="AW49" i="3" s="1"/>
  <c r="AV49" i="3"/>
  <c r="AW50" i="3" s="1"/>
  <c r="AV50" i="3"/>
  <c r="AW51" i="3" s="1"/>
  <c r="AV51" i="3"/>
  <c r="AW52" i="3" s="1"/>
  <c r="AV52" i="3"/>
  <c r="AV53" i="3"/>
  <c r="AW54" i="3" s="1"/>
  <c r="AV54" i="3"/>
  <c r="AV55" i="3"/>
  <c r="AW56" i="3" s="1"/>
  <c r="AV56" i="3"/>
  <c r="AW57" i="3" s="1"/>
  <c r="AV57" i="3"/>
  <c r="AW58" i="3" s="1"/>
  <c r="AV58" i="3"/>
  <c r="AW59" i="3" s="1"/>
  <c r="AV59" i="3"/>
  <c r="AV60" i="3"/>
  <c r="AW61" i="3" s="1"/>
  <c r="AV61" i="3"/>
  <c r="AW62" i="3" s="1"/>
  <c r="AV62" i="3"/>
  <c r="AW63" i="3" s="1"/>
  <c r="AV63" i="3"/>
  <c r="AW64" i="3" s="1"/>
  <c r="AV64" i="3"/>
  <c r="AW65" i="3" s="1"/>
  <c r="AV65" i="3"/>
  <c r="AV66" i="3"/>
  <c r="AV67" i="3"/>
  <c r="AW68" i="3" s="1"/>
  <c r="AV68" i="3"/>
  <c r="AV69" i="3"/>
  <c r="AW70" i="3" s="1"/>
  <c r="AV70" i="3"/>
  <c r="AW71" i="3" s="1"/>
  <c r="AV71" i="3"/>
  <c r="AW72" i="3" s="1"/>
  <c r="AV72" i="3"/>
  <c r="AW73" i="3" s="1"/>
  <c r="AV73" i="3"/>
  <c r="AW74" i="3" s="1"/>
  <c r="AV74" i="3"/>
  <c r="AV75" i="3"/>
  <c r="AV76" i="3"/>
  <c r="AW77" i="3" s="1"/>
  <c r="AV77" i="3"/>
  <c r="AW78" i="3" s="1"/>
  <c r="AV78" i="3"/>
  <c r="AW79" i="3" s="1"/>
  <c r="AV79" i="3"/>
  <c r="AV80" i="3"/>
  <c r="AW81" i="3" s="1"/>
  <c r="AV81" i="3"/>
  <c r="AW82" i="3" s="1"/>
  <c r="AV82" i="3"/>
  <c r="AW83" i="3" s="1"/>
  <c r="AV83" i="3"/>
  <c r="AW84" i="3" s="1"/>
  <c r="AV84" i="3"/>
  <c r="AV85" i="3"/>
  <c r="AW86" i="3" s="1"/>
  <c r="AV86" i="3"/>
  <c r="AW87" i="3" s="1"/>
  <c r="AV87" i="3"/>
  <c r="AW88" i="3" s="1"/>
  <c r="AV88" i="3"/>
  <c r="AV5" i="3"/>
  <c r="AW6" i="3" s="1"/>
  <c r="AT6" i="3"/>
  <c r="AU7" i="3" s="1"/>
  <c r="AT7" i="3"/>
  <c r="AU8" i="3" s="1"/>
  <c r="AT8" i="3"/>
  <c r="AU9" i="3" s="1"/>
  <c r="AT9" i="3"/>
  <c r="AU10" i="3" s="1"/>
  <c r="AT10" i="3"/>
  <c r="AU11" i="3" s="1"/>
  <c r="AT11" i="3"/>
  <c r="AU12" i="3" s="1"/>
  <c r="AT12" i="3"/>
  <c r="AU13" i="3" s="1"/>
  <c r="AT13" i="3"/>
  <c r="AU14" i="3" s="1"/>
  <c r="AT14" i="3"/>
  <c r="AU15" i="3" s="1"/>
  <c r="AT15" i="3"/>
  <c r="AU16" i="3" s="1"/>
  <c r="AT16" i="3"/>
  <c r="AT17" i="3"/>
  <c r="AU18" i="3" s="1"/>
  <c r="AT18" i="3"/>
  <c r="AU19" i="3" s="1"/>
  <c r="AT19" i="3"/>
  <c r="AU20" i="3" s="1"/>
  <c r="AT20" i="3"/>
  <c r="AU21" i="3" s="1"/>
  <c r="AT21" i="3"/>
  <c r="AU22" i="3" s="1"/>
  <c r="AT22" i="3"/>
  <c r="AU23" i="3" s="1"/>
  <c r="AT23" i="3"/>
  <c r="AU24" i="3" s="1"/>
  <c r="AT24" i="3"/>
  <c r="AT25" i="3"/>
  <c r="AU26" i="3" s="1"/>
  <c r="AT26" i="3"/>
  <c r="AU27" i="3" s="1"/>
  <c r="AT27" i="3"/>
  <c r="AU28" i="3" s="1"/>
  <c r="AT28" i="3"/>
  <c r="AU29" i="3" s="1"/>
  <c r="AT29" i="3"/>
  <c r="AU30" i="3" s="1"/>
  <c r="AT30" i="3"/>
  <c r="AU31" i="3" s="1"/>
  <c r="AT31" i="3"/>
  <c r="AU32" i="3" s="1"/>
  <c r="AT32" i="3"/>
  <c r="AU33" i="3" s="1"/>
  <c r="AT33" i="3"/>
  <c r="AU34" i="3" s="1"/>
  <c r="AT34" i="3"/>
  <c r="AU35" i="3" s="1"/>
  <c r="AT35" i="3"/>
  <c r="AU36" i="3" s="1"/>
  <c r="AT36" i="3"/>
  <c r="AT37" i="3"/>
  <c r="AU38" i="3" s="1"/>
  <c r="AT38" i="3"/>
  <c r="AT39" i="3"/>
  <c r="AU40" i="3" s="1"/>
  <c r="AT40" i="3"/>
  <c r="AU41" i="3" s="1"/>
  <c r="AT41" i="3"/>
  <c r="AT42" i="3"/>
  <c r="AU43" i="3" s="1"/>
  <c r="AT43" i="3"/>
  <c r="AU44" i="3" s="1"/>
  <c r="AT44" i="3"/>
  <c r="AU45" i="3" s="1"/>
  <c r="AT45" i="3"/>
  <c r="AU46" i="3" s="1"/>
  <c r="AT46" i="3"/>
  <c r="AU47" i="3" s="1"/>
  <c r="AT47" i="3"/>
  <c r="AU48" i="3" s="1"/>
  <c r="AT48" i="3"/>
  <c r="AT49" i="3"/>
  <c r="AU50" i="3" s="1"/>
  <c r="AT50" i="3"/>
  <c r="AU51" i="3" s="1"/>
  <c r="AT51" i="3"/>
  <c r="AU52" i="3" s="1"/>
  <c r="AT52" i="3"/>
  <c r="AU53" i="3" s="1"/>
  <c r="AT53" i="3"/>
  <c r="AU54" i="3" s="1"/>
  <c r="AT54" i="3"/>
  <c r="AU55" i="3" s="1"/>
  <c r="AT55" i="3"/>
  <c r="AU56" i="3" s="1"/>
  <c r="AT56" i="3"/>
  <c r="AU57" i="3" s="1"/>
  <c r="AT57" i="3"/>
  <c r="AU58" i="3" s="1"/>
  <c r="AT58" i="3"/>
  <c r="AU59" i="3" s="1"/>
  <c r="AT59" i="3"/>
  <c r="AU60" i="3" s="1"/>
  <c r="AT60" i="3"/>
  <c r="AU61" i="3" s="1"/>
  <c r="AT61" i="3"/>
  <c r="AU62" i="3" s="1"/>
  <c r="AT62" i="3"/>
  <c r="AU63" i="3" s="1"/>
  <c r="AT63" i="3"/>
  <c r="AU64" i="3" s="1"/>
  <c r="AT64" i="3"/>
  <c r="AU65" i="3" s="1"/>
  <c r="AT65" i="3"/>
  <c r="AU66" i="3" s="1"/>
  <c r="AT66" i="3"/>
  <c r="AU67" i="3" s="1"/>
  <c r="AT67" i="3"/>
  <c r="AU68" i="3" s="1"/>
  <c r="AT68" i="3"/>
  <c r="AU69" i="3" s="1"/>
  <c r="AT69" i="3"/>
  <c r="AU70" i="3" s="1"/>
  <c r="AT70" i="3"/>
  <c r="AU71" i="3" s="1"/>
  <c r="AT71" i="3"/>
  <c r="AU72" i="3" s="1"/>
  <c r="AT72" i="3"/>
  <c r="AU73" i="3" s="1"/>
  <c r="AT73" i="3"/>
  <c r="AU74" i="3" s="1"/>
  <c r="AT74" i="3"/>
  <c r="AU75" i="3" s="1"/>
  <c r="AT75" i="3"/>
  <c r="AU76" i="3" s="1"/>
  <c r="AT76" i="3"/>
  <c r="AU77" i="3" s="1"/>
  <c r="AT77" i="3"/>
  <c r="AU78" i="3" s="1"/>
  <c r="AT78" i="3"/>
  <c r="AU79" i="3" s="1"/>
  <c r="AT79" i="3"/>
  <c r="AU80" i="3" s="1"/>
  <c r="AT80" i="3"/>
  <c r="AU81" i="3" s="1"/>
  <c r="AT81" i="3"/>
  <c r="AU82" i="3" s="1"/>
  <c r="AT82" i="3"/>
  <c r="AU83" i="3" s="1"/>
  <c r="AT83" i="3"/>
  <c r="AU84" i="3" s="1"/>
  <c r="AT84" i="3"/>
  <c r="AU85" i="3" s="1"/>
  <c r="AT85" i="3"/>
  <c r="AU86" i="3" s="1"/>
  <c r="AT86" i="3"/>
  <c r="AU87" i="3" s="1"/>
  <c r="AT87" i="3"/>
  <c r="AU88" i="3" s="1"/>
  <c r="AT88" i="3"/>
  <c r="AT5" i="3"/>
  <c r="AU6" i="3" s="1"/>
  <c r="AW75" i="3"/>
  <c r="BC55" i="3"/>
  <c r="B4" i="16" a="1"/>
  <c r="C4" i="16" s="1"/>
  <c r="B3" i="16" a="1"/>
  <c r="D3" i="16" s="1"/>
  <c r="B60" i="9" a="1"/>
  <c r="B100" i="9" s="1"/>
  <c r="M2" i="15"/>
  <c r="L2" i="15"/>
  <c r="C2" i="9" a="1"/>
  <c r="C33" i="9" s="1"/>
  <c r="L261" i="4"/>
  <c r="L260" i="4"/>
  <c r="L259" i="4"/>
  <c r="K261" i="4"/>
  <c r="K260" i="4"/>
  <c r="K259" i="4"/>
  <c r="A308" i="4"/>
  <c r="L2" i="11"/>
  <c r="L244" i="11" s="1"/>
  <c r="B1" i="7"/>
  <c r="R3" i="5" s="1"/>
  <c r="L91" i="3"/>
  <c r="Y261" i="4"/>
  <c r="Y260" i="4"/>
  <c r="O83" i="5"/>
  <c r="O57" i="5"/>
  <c r="O58" i="5" s="1"/>
  <c r="O59" i="5" s="1"/>
  <c r="O60" i="5" s="1"/>
  <c r="O61" i="5" s="1"/>
  <c r="O62" i="5" s="1"/>
  <c r="O63" i="5" s="1"/>
  <c r="O64" i="5" s="1"/>
  <c r="O65" i="5" s="1"/>
  <c r="O66" i="5" s="1"/>
  <c r="O44" i="5"/>
  <c r="D2" i="15"/>
  <c r="E2" i="15"/>
  <c r="F2" i="15"/>
  <c r="G2" i="15"/>
  <c r="H2" i="15"/>
  <c r="I2" i="15"/>
  <c r="J2" i="15"/>
  <c r="K2" i="15"/>
  <c r="N2" i="15"/>
  <c r="O2" i="15"/>
  <c r="P2" i="15"/>
  <c r="Q2" i="15"/>
  <c r="R2" i="15"/>
  <c r="S2" i="15"/>
  <c r="T2" i="15"/>
  <c r="U2" i="15"/>
  <c r="V2" i="15"/>
  <c r="W2" i="15"/>
  <c r="X2" i="15"/>
  <c r="Y2" i="15"/>
  <c r="Z2" i="15"/>
  <c r="AA2" i="15"/>
  <c r="AB2" i="15"/>
  <c r="AC2" i="15"/>
  <c r="AD2" i="15"/>
  <c r="AE2" i="15"/>
  <c r="AF2" i="15"/>
  <c r="AG2" i="15"/>
  <c r="AI2" i="15"/>
  <c r="AJ2" i="15"/>
  <c r="AK2" i="15"/>
  <c r="AL2" i="15"/>
  <c r="AM2" i="15"/>
  <c r="AN2" i="15"/>
  <c r="AO2" i="15"/>
  <c r="AP2" i="15"/>
  <c r="AQ2" i="15"/>
  <c r="AR2" i="15"/>
  <c r="AS2" i="15"/>
  <c r="AT2" i="15"/>
  <c r="AU2" i="15"/>
  <c r="AV2" i="15"/>
  <c r="AW2" i="15"/>
  <c r="AX2" i="15"/>
  <c r="AY2" i="15"/>
  <c r="AZ2" i="15"/>
  <c r="BA2" i="15"/>
  <c r="C2" i="15"/>
  <c r="BB2" i="11"/>
  <c r="BB244" i="11" s="1"/>
  <c r="BC2" i="11"/>
  <c r="BC244" i="11" s="1"/>
  <c r="BD2" i="11"/>
  <c r="BD244" i="11" s="1"/>
  <c r="BE2" i="11"/>
  <c r="BE244" i="11" s="1"/>
  <c r="BF2" i="11"/>
  <c r="BF244" i="11" s="1"/>
  <c r="BG2" i="11"/>
  <c r="BG244" i="11" s="1"/>
  <c r="BH2" i="11"/>
  <c r="BH244" i="11" s="1"/>
  <c r="BI2" i="11"/>
  <c r="BI244" i="11" s="1"/>
  <c r="BJ2" i="11"/>
  <c r="BJ244" i="11" s="1"/>
  <c r="BK2" i="11"/>
  <c r="BK244" i="11" s="1"/>
  <c r="BL2" i="11"/>
  <c r="BL244" i="11" s="1"/>
  <c r="BM2" i="11"/>
  <c r="BM244" i="11" s="1"/>
  <c r="BN2" i="11"/>
  <c r="BN244" i="11" s="1"/>
  <c r="BO2" i="11"/>
  <c r="BO244" i="11" s="1"/>
  <c r="BP2" i="11"/>
  <c r="BP244" i="11" s="1"/>
  <c r="BQ2" i="11"/>
  <c r="BQ244" i="11" s="1"/>
  <c r="BR2" i="11"/>
  <c r="BR244" i="11" s="1"/>
  <c r="BS2" i="11"/>
  <c r="BS244" i="11" s="1"/>
  <c r="BT2" i="11"/>
  <c r="BT244" i="11" s="1"/>
  <c r="BU2" i="11"/>
  <c r="BU244" i="11" s="1"/>
  <c r="BV2" i="11"/>
  <c r="BV244" i="11" s="1"/>
  <c r="D2" i="11"/>
  <c r="CD2" i="11" s="1"/>
  <c r="E2" i="11"/>
  <c r="CE2" i="11" s="1"/>
  <c r="F2" i="11"/>
  <c r="F244" i="11" s="1"/>
  <c r="G2" i="11"/>
  <c r="CG2" i="11" s="1"/>
  <c r="H2" i="11"/>
  <c r="CH2" i="11" s="1"/>
  <c r="I2" i="11"/>
  <c r="I244" i="11" s="1"/>
  <c r="J2" i="11"/>
  <c r="J244" i="11" s="1"/>
  <c r="K2" i="11"/>
  <c r="K244" i="11" s="1"/>
  <c r="M2" i="11"/>
  <c r="CM2" i="11" s="1"/>
  <c r="N2" i="11"/>
  <c r="CN2" i="11" s="1"/>
  <c r="O2" i="11"/>
  <c r="O244" i="11"/>
  <c r="P2" i="11"/>
  <c r="CP2" i="11"/>
  <c r="Q2" i="11"/>
  <c r="Q244" i="11" s="1"/>
  <c r="R2" i="11"/>
  <c r="CR2" i="11" s="1"/>
  <c r="S2" i="11"/>
  <c r="S244" i="11" s="1"/>
  <c r="T2" i="11"/>
  <c r="CT2" i="11" s="1"/>
  <c r="U2" i="11"/>
  <c r="V2" i="11"/>
  <c r="V244" i="11" s="1"/>
  <c r="W2" i="11"/>
  <c r="W244" i="11" s="1"/>
  <c r="X2" i="11"/>
  <c r="X244" i="11" s="1"/>
  <c r="Y2" i="11"/>
  <c r="Z2" i="11"/>
  <c r="CZ2" i="11" s="1"/>
  <c r="AA2" i="11"/>
  <c r="AA244" i="11" s="1"/>
  <c r="AB2" i="11"/>
  <c r="AB244" i="11" s="1"/>
  <c r="AC2" i="11"/>
  <c r="DC2" i="11" s="1"/>
  <c r="AD2" i="11"/>
  <c r="AD244" i="11" s="1"/>
  <c r="AE2" i="11"/>
  <c r="DE2" i="11" s="1"/>
  <c r="AF2" i="11"/>
  <c r="AF244" i="11" s="1"/>
  <c r="AG2" i="11"/>
  <c r="AG244" i="11" s="1"/>
  <c r="DG2" i="11"/>
  <c r="AI2" i="11"/>
  <c r="AI244" i="11" s="1"/>
  <c r="AJ2" i="11"/>
  <c r="AJ244" i="11" s="1"/>
  <c r="AK2" i="11"/>
  <c r="AK244" i="11" s="1"/>
  <c r="AL2" i="11"/>
  <c r="DL2" i="11" s="1"/>
  <c r="AM2" i="11"/>
  <c r="AN2" i="11"/>
  <c r="DN2" i="11" s="1"/>
  <c r="AO2" i="11"/>
  <c r="AO244" i="11" s="1"/>
  <c r="AP2" i="11"/>
  <c r="DP2" i="11" s="1"/>
  <c r="AQ2" i="11"/>
  <c r="DQ2" i="11" s="1"/>
  <c r="AR2" i="11"/>
  <c r="DR2" i="11" s="1"/>
  <c r="AS2" i="11"/>
  <c r="AS244" i="11" s="1"/>
  <c r="AT2" i="11"/>
  <c r="AT244" i="11" s="1"/>
  <c r="AU2" i="11"/>
  <c r="AU244" i="11" s="1"/>
  <c r="AV2" i="11"/>
  <c r="AV244" i="11" s="1"/>
  <c r="AW2" i="11"/>
  <c r="AW244" i="11" s="1"/>
  <c r="AX2" i="11"/>
  <c r="DX2" i="11" s="1"/>
  <c r="AY2" i="11"/>
  <c r="AY244" i="11" s="1"/>
  <c r="AZ2" i="11"/>
  <c r="AZ244" i="11" s="1"/>
  <c r="BA2" i="11"/>
  <c r="G8" i="14"/>
  <c r="G16" i="14" s="1"/>
  <c r="AE27" i="14"/>
  <c r="AE28" i="14"/>
  <c r="AE29" i="14"/>
  <c r="AE30" i="14"/>
  <c r="AE31" i="14"/>
  <c r="AE32" i="14"/>
  <c r="AE33" i="14"/>
  <c r="AE34" i="14"/>
  <c r="AE35" i="14"/>
  <c r="AE36" i="14"/>
  <c r="AE37" i="14"/>
  <c r="AE38" i="14"/>
  <c r="AE39" i="14"/>
  <c r="AE40" i="14"/>
  <c r="AE41" i="14"/>
  <c r="AE42" i="14"/>
  <c r="AE43" i="14"/>
  <c r="AE44" i="14"/>
  <c r="AE45" i="14"/>
  <c r="AE46" i="14"/>
  <c r="AE47" i="14"/>
  <c r="AE48" i="14"/>
  <c r="AE49" i="14"/>
  <c r="AE50" i="14"/>
  <c r="AE51" i="14"/>
  <c r="AE52" i="14"/>
  <c r="AE53" i="14"/>
  <c r="AE54" i="14"/>
  <c r="AE55" i="14"/>
  <c r="AE56" i="14"/>
  <c r="AE57" i="14"/>
  <c r="AE58" i="14"/>
  <c r="AE59" i="14"/>
  <c r="AE60" i="14"/>
  <c r="AE61" i="14"/>
  <c r="AE62" i="14"/>
  <c r="AE63" i="14"/>
  <c r="AE64" i="14"/>
  <c r="AE65" i="14"/>
  <c r="AE66" i="14"/>
  <c r="AE67" i="14"/>
  <c r="AE68" i="14"/>
  <c r="AE69" i="14"/>
  <c r="AE70" i="14"/>
  <c r="AE71" i="14"/>
  <c r="AE72" i="14"/>
  <c r="AE73" i="14"/>
  <c r="AE74" i="14"/>
  <c r="AE75" i="14"/>
  <c r="AE76" i="14"/>
  <c r="AE77" i="14"/>
  <c r="AE78" i="14"/>
  <c r="AE79" i="14"/>
  <c r="AE80" i="14"/>
  <c r="AE81" i="14"/>
  <c r="AE82" i="14"/>
  <c r="AE83" i="14"/>
  <c r="AE84" i="14"/>
  <c r="AE85" i="14"/>
  <c r="AE86" i="14"/>
  <c r="AE87" i="14"/>
  <c r="AE88" i="14"/>
  <c r="AE26" i="14"/>
  <c r="B2" i="14"/>
  <c r="W4" i="5" s="1"/>
  <c r="B1" i="14"/>
  <c r="W3" i="5" s="1"/>
  <c r="B228" i="14"/>
  <c r="K227" i="14"/>
  <c r="B226" i="14"/>
  <c r="K225" i="14"/>
  <c r="B224" i="14"/>
  <c r="K223" i="14"/>
  <c r="B222" i="14"/>
  <c r="K221" i="14"/>
  <c r="B220" i="14"/>
  <c r="K219" i="14"/>
  <c r="B218" i="14"/>
  <c r="K217" i="14"/>
  <c r="B216" i="14"/>
  <c r="K215" i="14"/>
  <c r="B214" i="14"/>
  <c r="K213" i="14"/>
  <c r="B212" i="14"/>
  <c r="K211" i="14"/>
  <c r="B210" i="14"/>
  <c r="K209" i="14"/>
  <c r="B208" i="14"/>
  <c r="K207" i="14"/>
  <c r="B206" i="14"/>
  <c r="K205" i="14"/>
  <c r="B204" i="14"/>
  <c r="K203" i="14"/>
  <c r="B202" i="14"/>
  <c r="K201" i="14"/>
  <c r="B200" i="14"/>
  <c r="K199" i="14"/>
  <c r="B198" i="14"/>
  <c r="K197" i="14"/>
  <c r="B196" i="14"/>
  <c r="K195" i="14"/>
  <c r="B194" i="14"/>
  <c r="K193" i="14"/>
  <c r="B192" i="14"/>
  <c r="K191" i="14"/>
  <c r="B190" i="14"/>
  <c r="K189" i="14"/>
  <c r="B188" i="14"/>
  <c r="K187" i="14"/>
  <c r="B186" i="14"/>
  <c r="K185" i="14"/>
  <c r="B184" i="14"/>
  <c r="K183" i="14"/>
  <c r="B182" i="14"/>
  <c r="K181" i="14"/>
  <c r="B180" i="14"/>
  <c r="K179" i="14"/>
  <c r="B178" i="14"/>
  <c r="K177" i="14"/>
  <c r="B176" i="14"/>
  <c r="K175" i="14"/>
  <c r="B174" i="14"/>
  <c r="K173" i="14"/>
  <c r="B172" i="14"/>
  <c r="K171" i="14"/>
  <c r="B170" i="14"/>
  <c r="K169" i="14"/>
  <c r="B168" i="14"/>
  <c r="K167" i="14"/>
  <c r="B166" i="14"/>
  <c r="K165" i="14"/>
  <c r="B164" i="14"/>
  <c r="K163" i="14"/>
  <c r="B162" i="14"/>
  <c r="K161" i="14"/>
  <c r="B160" i="14"/>
  <c r="K159" i="14"/>
  <c r="B158" i="14"/>
  <c r="K157" i="14"/>
  <c r="B156" i="14"/>
  <c r="K155" i="14"/>
  <c r="B154" i="14"/>
  <c r="K153" i="14"/>
  <c r="B152" i="14"/>
  <c r="K151" i="14"/>
  <c r="B150" i="14"/>
  <c r="K149" i="14"/>
  <c r="B148" i="14"/>
  <c r="K147" i="14"/>
  <c r="B146" i="14"/>
  <c r="K145" i="14"/>
  <c r="B144" i="14"/>
  <c r="K143" i="14"/>
  <c r="B142" i="14"/>
  <c r="K141" i="14"/>
  <c r="B140" i="14"/>
  <c r="K139" i="14"/>
  <c r="B138" i="14"/>
  <c r="K137" i="14"/>
  <c r="B136" i="14"/>
  <c r="K135" i="14"/>
  <c r="B134" i="14"/>
  <c r="K133" i="14"/>
  <c r="B132" i="14"/>
  <c r="K131" i="14"/>
  <c r="B130" i="14"/>
  <c r="K129" i="14"/>
  <c r="B128" i="14"/>
  <c r="K127" i="14"/>
  <c r="B126" i="14"/>
  <c r="K125" i="14"/>
  <c r="B124" i="14"/>
  <c r="K123" i="14"/>
  <c r="B122" i="14"/>
  <c r="K121" i="14"/>
  <c r="B120" i="14"/>
  <c r="K119" i="14"/>
  <c r="B118" i="14"/>
  <c r="K117" i="14"/>
  <c r="B116" i="14"/>
  <c r="K115" i="14"/>
  <c r="B114" i="14"/>
  <c r="K113" i="14"/>
  <c r="B112" i="14"/>
  <c r="K111" i="14"/>
  <c r="B110" i="14"/>
  <c r="K109" i="14"/>
  <c r="B108" i="14"/>
  <c r="K107" i="14"/>
  <c r="B106" i="14"/>
  <c r="K105" i="14"/>
  <c r="B104" i="14"/>
  <c r="K103" i="14"/>
  <c r="B102" i="14"/>
  <c r="K101" i="14"/>
  <c r="B100" i="14"/>
  <c r="K99" i="14"/>
  <c r="B98" i="14"/>
  <c r="K97" i="14"/>
  <c r="B96" i="14"/>
  <c r="K95" i="14"/>
  <c r="B94" i="14"/>
  <c r="K93" i="14"/>
  <c r="B92" i="14"/>
  <c r="K91" i="14"/>
  <c r="B90" i="14"/>
  <c r="K89" i="14"/>
  <c r="B88" i="14"/>
  <c r="K87" i="14"/>
  <c r="B86" i="14"/>
  <c r="K85" i="14"/>
  <c r="B84" i="14"/>
  <c r="K83" i="14"/>
  <c r="B82" i="14"/>
  <c r="K81" i="14"/>
  <c r="B80" i="14"/>
  <c r="K79" i="14"/>
  <c r="B78" i="14"/>
  <c r="K77" i="14"/>
  <c r="B76" i="14"/>
  <c r="K75" i="14"/>
  <c r="B74" i="14"/>
  <c r="K73" i="14"/>
  <c r="B72" i="14"/>
  <c r="K71" i="14"/>
  <c r="B70" i="14"/>
  <c r="K69" i="14"/>
  <c r="B68" i="14"/>
  <c r="K67" i="14"/>
  <c r="B66" i="14"/>
  <c r="K65" i="14"/>
  <c r="B64" i="14"/>
  <c r="K63" i="14"/>
  <c r="B62" i="14"/>
  <c r="K61" i="14"/>
  <c r="B60" i="14"/>
  <c r="K59" i="14"/>
  <c r="B58" i="14"/>
  <c r="K57" i="14"/>
  <c r="B56" i="14"/>
  <c r="K55" i="14"/>
  <c r="B54" i="14"/>
  <c r="K53" i="14"/>
  <c r="B52" i="14"/>
  <c r="K51" i="14"/>
  <c r="B50" i="14"/>
  <c r="K49" i="14"/>
  <c r="B48" i="14"/>
  <c r="K47" i="14"/>
  <c r="B46" i="14"/>
  <c r="K45" i="14"/>
  <c r="B44" i="14"/>
  <c r="K43" i="14"/>
  <c r="B42" i="14"/>
  <c r="K41" i="14"/>
  <c r="B40" i="14"/>
  <c r="K39" i="14"/>
  <c r="B38" i="14"/>
  <c r="K37" i="14"/>
  <c r="B36" i="14"/>
  <c r="K35" i="14"/>
  <c r="B34" i="14"/>
  <c r="K33" i="14"/>
  <c r="B32" i="14"/>
  <c r="K31" i="14"/>
  <c r="B30" i="14"/>
  <c r="K29" i="14"/>
  <c r="G12" i="14"/>
  <c r="F20" i="14" s="1"/>
  <c r="F19" i="14"/>
  <c r="G7" i="14"/>
  <c r="F15" i="14" s="1"/>
  <c r="Q92" i="3"/>
  <c r="Q93" i="3"/>
  <c r="Q91" i="3"/>
  <c r="P93" i="3"/>
  <c r="P92" i="3"/>
  <c r="P91" i="3"/>
  <c r="L93" i="3"/>
  <c r="K93" i="3"/>
  <c r="L92" i="3"/>
  <c r="K92" i="3"/>
  <c r="K91" i="3"/>
  <c r="BE261" i="4"/>
  <c r="BE260" i="4"/>
  <c r="BE259" i="4"/>
  <c r="D93" i="3"/>
  <c r="D92" i="3"/>
  <c r="D91" i="3"/>
  <c r="AS259" i="4" s="1"/>
  <c r="C93" i="3"/>
  <c r="C92" i="3"/>
  <c r="C91" i="3"/>
  <c r="V93" i="5"/>
  <c r="V92" i="5"/>
  <c r="V91" i="5"/>
  <c r="V83" i="5"/>
  <c r="V57" i="5"/>
  <c r="V58" i="5" s="1"/>
  <c r="V59" i="5" s="1"/>
  <c r="V60" i="5" s="1"/>
  <c r="V61" i="5" s="1"/>
  <c r="V62" i="5" s="1"/>
  <c r="V63" i="5" s="1"/>
  <c r="V64" i="5" s="1"/>
  <c r="V65" i="5" s="1"/>
  <c r="V66" i="5" s="1"/>
  <c r="V44" i="5"/>
  <c r="AE260" i="4"/>
  <c r="B28" i="8"/>
  <c r="B29" i="8"/>
  <c r="B30" i="8"/>
  <c r="C2" i="11"/>
  <c r="CC2" i="11" s="1"/>
  <c r="J94" i="5"/>
  <c r="J95" i="5" s="1"/>
  <c r="J96" i="5" s="1"/>
  <c r="J89" i="5" s="1"/>
  <c r="J40" i="5" s="1"/>
  <c r="J33" i="5" s="1"/>
  <c r="AO265" i="4"/>
  <c r="R83" i="5"/>
  <c r="C11" i="16" s="1"/>
  <c r="A310" i="4"/>
  <c r="A304" i="4"/>
  <c r="B2" i="7"/>
  <c r="S4" i="5" s="1"/>
  <c r="B2" i="6"/>
  <c r="F4" i="5" s="1"/>
  <c r="B1" i="6"/>
  <c r="Q3" i="5" s="1"/>
  <c r="B25" i="8"/>
  <c r="B24" i="8"/>
  <c r="B23" i="8"/>
  <c r="I81" i="5"/>
  <c r="I83" i="5"/>
  <c r="H81" i="5"/>
  <c r="H83" i="5" s="1"/>
  <c r="G81" i="5"/>
  <c r="G83" i="5" s="1"/>
  <c r="C30" i="16" s="1"/>
  <c r="C44" i="5"/>
  <c r="D44" i="5"/>
  <c r="E44" i="5"/>
  <c r="F44" i="5"/>
  <c r="G44" i="5"/>
  <c r="H44" i="5"/>
  <c r="I44" i="5"/>
  <c r="J44" i="5"/>
  <c r="K44" i="5"/>
  <c r="L44" i="5"/>
  <c r="M44" i="5"/>
  <c r="N44" i="5"/>
  <c r="P44" i="5"/>
  <c r="Q44" i="5"/>
  <c r="R44" i="5"/>
  <c r="S44" i="5"/>
  <c r="T44" i="5"/>
  <c r="U44" i="5"/>
  <c r="W44" i="5"/>
  <c r="B28" i="5"/>
  <c r="B44" i="5"/>
  <c r="K228" i="7"/>
  <c r="K226" i="7"/>
  <c r="K224" i="7"/>
  <c r="K222" i="7"/>
  <c r="K220" i="7"/>
  <c r="K218" i="7"/>
  <c r="K216" i="7"/>
  <c r="K214" i="7"/>
  <c r="K212" i="7"/>
  <c r="K210" i="7"/>
  <c r="K208" i="7"/>
  <c r="K206" i="7"/>
  <c r="K204" i="7"/>
  <c r="K202" i="7"/>
  <c r="K200" i="7"/>
  <c r="K198" i="7"/>
  <c r="K196" i="7"/>
  <c r="K194" i="7"/>
  <c r="K192" i="7"/>
  <c r="K190" i="7"/>
  <c r="K188" i="7"/>
  <c r="K186" i="7"/>
  <c r="K184" i="7"/>
  <c r="K182" i="7"/>
  <c r="K180" i="7"/>
  <c r="K178" i="7"/>
  <c r="K176" i="7"/>
  <c r="K174" i="7"/>
  <c r="K172" i="7"/>
  <c r="K170" i="7"/>
  <c r="K168" i="7"/>
  <c r="K166" i="7"/>
  <c r="K164" i="7"/>
  <c r="K162" i="7"/>
  <c r="K160" i="7"/>
  <c r="K158" i="7"/>
  <c r="K156" i="7"/>
  <c r="K154" i="7"/>
  <c r="K152" i="7"/>
  <c r="K150" i="7"/>
  <c r="K148" i="7"/>
  <c r="K146" i="7"/>
  <c r="K144" i="7"/>
  <c r="K142" i="7"/>
  <c r="K140" i="7"/>
  <c r="K138" i="7"/>
  <c r="K136" i="7"/>
  <c r="K134" i="7"/>
  <c r="K132" i="7"/>
  <c r="K130" i="7"/>
  <c r="K128" i="7"/>
  <c r="K126" i="7"/>
  <c r="K124" i="7"/>
  <c r="K122" i="7"/>
  <c r="K120" i="7"/>
  <c r="K118" i="7"/>
  <c r="K116" i="7"/>
  <c r="K114" i="7"/>
  <c r="K112" i="7"/>
  <c r="K110" i="7"/>
  <c r="K108" i="7"/>
  <c r="K106" i="7"/>
  <c r="K104" i="7"/>
  <c r="K102" i="7"/>
  <c r="K100" i="7"/>
  <c r="K98" i="7"/>
  <c r="K96" i="7"/>
  <c r="K94" i="7"/>
  <c r="K92" i="7"/>
  <c r="K90" i="7"/>
  <c r="K88" i="7"/>
  <c r="K86" i="7"/>
  <c r="K84" i="7"/>
  <c r="K82" i="7"/>
  <c r="K80" i="7"/>
  <c r="K78" i="7"/>
  <c r="K76" i="7"/>
  <c r="K74" i="7"/>
  <c r="K72" i="7"/>
  <c r="K70" i="7"/>
  <c r="K68" i="7"/>
  <c r="K66" i="7"/>
  <c r="K64" i="7"/>
  <c r="K62" i="7"/>
  <c r="K60" i="7"/>
  <c r="K58" i="7"/>
  <c r="K56" i="7"/>
  <c r="K54" i="7"/>
  <c r="K52" i="7"/>
  <c r="K50" i="7"/>
  <c r="K48" i="7"/>
  <c r="K46" i="7"/>
  <c r="K44" i="7"/>
  <c r="K42" i="7"/>
  <c r="K40" i="7"/>
  <c r="K38" i="7"/>
  <c r="K36" i="7"/>
  <c r="K34" i="7"/>
  <c r="K32" i="7"/>
  <c r="K30" i="7"/>
  <c r="K222" i="6"/>
  <c r="K220" i="6"/>
  <c r="K218" i="6"/>
  <c r="K216" i="6"/>
  <c r="K214" i="6"/>
  <c r="K212" i="6"/>
  <c r="K210" i="6"/>
  <c r="K208" i="6"/>
  <c r="K206" i="6"/>
  <c r="K204" i="6"/>
  <c r="K202" i="6"/>
  <c r="K200" i="6"/>
  <c r="K198" i="6"/>
  <c r="K196" i="6"/>
  <c r="K194" i="6"/>
  <c r="K192" i="6"/>
  <c r="K190" i="6"/>
  <c r="K188" i="6"/>
  <c r="K186" i="6"/>
  <c r="K184" i="6"/>
  <c r="K182" i="6"/>
  <c r="K180" i="6"/>
  <c r="K178" i="6"/>
  <c r="K176" i="6"/>
  <c r="K174" i="6"/>
  <c r="K172" i="6"/>
  <c r="K170" i="6"/>
  <c r="K168" i="6"/>
  <c r="K166" i="6"/>
  <c r="K164" i="6"/>
  <c r="K162" i="6"/>
  <c r="K160" i="6"/>
  <c r="K158" i="6"/>
  <c r="K156" i="6"/>
  <c r="K154" i="6"/>
  <c r="K152" i="6"/>
  <c r="K150" i="6"/>
  <c r="K148" i="6"/>
  <c r="K146" i="6"/>
  <c r="K144" i="6"/>
  <c r="K142" i="6"/>
  <c r="K140" i="6"/>
  <c r="K138" i="6"/>
  <c r="K136" i="6"/>
  <c r="K134" i="6"/>
  <c r="K132" i="6"/>
  <c r="K130" i="6"/>
  <c r="K128" i="6"/>
  <c r="K126" i="6"/>
  <c r="K124" i="6"/>
  <c r="K122" i="6"/>
  <c r="K120" i="6"/>
  <c r="K118" i="6"/>
  <c r="K116" i="6"/>
  <c r="K114" i="6"/>
  <c r="K112" i="6"/>
  <c r="K110" i="6"/>
  <c r="K108" i="6"/>
  <c r="K106" i="6"/>
  <c r="K104" i="6"/>
  <c r="K102" i="6"/>
  <c r="K100" i="6"/>
  <c r="K98" i="6"/>
  <c r="K96" i="6"/>
  <c r="K94" i="6"/>
  <c r="K92" i="6"/>
  <c r="K90" i="6"/>
  <c r="K88" i="6"/>
  <c r="K86" i="6"/>
  <c r="K84" i="6"/>
  <c r="K82" i="6"/>
  <c r="K80" i="6"/>
  <c r="K78" i="6"/>
  <c r="K76" i="6"/>
  <c r="K74" i="6"/>
  <c r="K72" i="6"/>
  <c r="K70" i="6"/>
  <c r="K68" i="6"/>
  <c r="K66" i="6"/>
  <c r="K64" i="6"/>
  <c r="K62" i="6"/>
  <c r="K60" i="6"/>
  <c r="K58" i="6"/>
  <c r="K56" i="6"/>
  <c r="K54" i="6"/>
  <c r="K52" i="6"/>
  <c r="K50" i="6"/>
  <c r="K48" i="6"/>
  <c r="K46" i="6"/>
  <c r="K44" i="6"/>
  <c r="K42" i="6"/>
  <c r="K40" i="6"/>
  <c r="K38" i="6"/>
  <c r="K36" i="6"/>
  <c r="K34" i="6"/>
  <c r="K32" i="6"/>
  <c r="K30" i="6"/>
  <c r="K28" i="6"/>
  <c r="K26" i="6"/>
  <c r="K24" i="6"/>
  <c r="B229" i="7"/>
  <c r="B227" i="7"/>
  <c r="B225" i="7"/>
  <c r="B223" i="7"/>
  <c r="B221" i="7"/>
  <c r="B219" i="7"/>
  <c r="B217" i="7"/>
  <c r="B215" i="7"/>
  <c r="B213" i="7"/>
  <c r="B211" i="7"/>
  <c r="B209" i="7"/>
  <c r="B207" i="7"/>
  <c r="B205" i="7"/>
  <c r="B203" i="7"/>
  <c r="B201" i="7"/>
  <c r="B199" i="7"/>
  <c r="B197" i="7"/>
  <c r="B195" i="7"/>
  <c r="B193" i="7"/>
  <c r="B191" i="7"/>
  <c r="B189" i="7"/>
  <c r="B187" i="7"/>
  <c r="B185" i="7"/>
  <c r="B183" i="7"/>
  <c r="B181" i="7"/>
  <c r="B179" i="7"/>
  <c r="B177" i="7"/>
  <c r="B175" i="7"/>
  <c r="B173" i="7"/>
  <c r="B171" i="7"/>
  <c r="B169" i="7"/>
  <c r="B167" i="7"/>
  <c r="B165" i="7"/>
  <c r="B163" i="7"/>
  <c r="B161" i="7"/>
  <c r="B159" i="7"/>
  <c r="B157" i="7"/>
  <c r="B155" i="7"/>
  <c r="B153" i="7"/>
  <c r="B151" i="7"/>
  <c r="B149" i="7"/>
  <c r="B147" i="7"/>
  <c r="B145" i="7"/>
  <c r="B143" i="7"/>
  <c r="B141" i="7"/>
  <c r="B139" i="7"/>
  <c r="B137" i="7"/>
  <c r="B135" i="7"/>
  <c r="B133" i="7"/>
  <c r="B131" i="7"/>
  <c r="B129" i="7"/>
  <c r="B127" i="7"/>
  <c r="B125" i="7"/>
  <c r="B123" i="7"/>
  <c r="B121" i="7"/>
  <c r="B119" i="7"/>
  <c r="B117" i="7"/>
  <c r="B115" i="7"/>
  <c r="B113" i="7"/>
  <c r="B111" i="7"/>
  <c r="B109" i="7"/>
  <c r="B107" i="7"/>
  <c r="B105" i="7"/>
  <c r="B103" i="7"/>
  <c r="B101" i="7"/>
  <c r="B99" i="7"/>
  <c r="B97" i="7"/>
  <c r="B95" i="7"/>
  <c r="B93" i="7"/>
  <c r="B91" i="7"/>
  <c r="B89" i="7"/>
  <c r="B87" i="7"/>
  <c r="B85" i="7"/>
  <c r="B83" i="7"/>
  <c r="B81" i="7"/>
  <c r="B79" i="7"/>
  <c r="B77" i="7"/>
  <c r="B75" i="7"/>
  <c r="B73" i="7"/>
  <c r="B71" i="7"/>
  <c r="B69" i="7"/>
  <c r="B67" i="7"/>
  <c r="B65" i="7"/>
  <c r="B63" i="7"/>
  <c r="B61" i="7"/>
  <c r="B59" i="7"/>
  <c r="B57" i="7"/>
  <c r="B55" i="7"/>
  <c r="B53" i="7"/>
  <c r="B51" i="7"/>
  <c r="B49" i="7"/>
  <c r="B47" i="7"/>
  <c r="B45" i="7"/>
  <c r="B43" i="7"/>
  <c r="B41" i="7"/>
  <c r="B39" i="7"/>
  <c r="B37" i="7"/>
  <c r="B35" i="7"/>
  <c r="B33" i="7"/>
  <c r="B31" i="7"/>
  <c r="G12" i="7"/>
  <c r="G20" i="7" s="1"/>
  <c r="G11" i="7"/>
  <c r="F19" i="7" s="1"/>
  <c r="G7" i="7"/>
  <c r="F15" i="7" s="1"/>
  <c r="L57" i="5"/>
  <c r="L58" i="5" s="1"/>
  <c r="L59" i="5" s="1"/>
  <c r="L60" i="5" s="1"/>
  <c r="L61" i="5" s="1"/>
  <c r="L62" i="5" s="1"/>
  <c r="L63" i="5" s="1"/>
  <c r="L64" i="5" s="1"/>
  <c r="L65" i="5" s="1"/>
  <c r="L66" i="5" s="1"/>
  <c r="C91" i="5"/>
  <c r="D91" i="5"/>
  <c r="E91" i="5"/>
  <c r="F91" i="5"/>
  <c r="G91" i="5"/>
  <c r="H91" i="5"/>
  <c r="I91" i="5"/>
  <c r="K91" i="5"/>
  <c r="L91" i="5"/>
  <c r="M91" i="5"/>
  <c r="R91" i="5"/>
  <c r="S91" i="5"/>
  <c r="T91" i="5"/>
  <c r="U91" i="5"/>
  <c r="W91" i="5"/>
  <c r="C92" i="5"/>
  <c r="D92" i="5"/>
  <c r="E92" i="5"/>
  <c r="F92" i="5"/>
  <c r="G92" i="5"/>
  <c r="H92" i="5"/>
  <c r="I92" i="5"/>
  <c r="K92" i="5"/>
  <c r="L92" i="5"/>
  <c r="M92" i="5"/>
  <c r="R92" i="5"/>
  <c r="S92" i="5"/>
  <c r="T92" i="5"/>
  <c r="U92" i="5"/>
  <c r="W92" i="5"/>
  <c r="C93" i="5"/>
  <c r="E93" i="5"/>
  <c r="F93" i="5"/>
  <c r="G93" i="5"/>
  <c r="H93" i="5"/>
  <c r="I93" i="5"/>
  <c r="K93" i="5"/>
  <c r="L93" i="5"/>
  <c r="M93" i="5"/>
  <c r="R93" i="5"/>
  <c r="S93" i="5"/>
  <c r="T93" i="5"/>
  <c r="U93" i="5"/>
  <c r="W93" i="5"/>
  <c r="B93" i="5"/>
  <c r="B92" i="5"/>
  <c r="B91" i="5"/>
  <c r="A101" i="5"/>
  <c r="A102" i="5" s="1"/>
  <c r="G7" i="6"/>
  <c r="G13" i="6" s="1"/>
  <c r="G8" i="6"/>
  <c r="G14" i="6" s="1"/>
  <c r="G9" i="6"/>
  <c r="G15" i="6" s="1"/>
  <c r="G10" i="6"/>
  <c r="F16" i="6" s="1"/>
  <c r="B24" i="6"/>
  <c r="B26" i="6"/>
  <c r="B28" i="6"/>
  <c r="B30" i="6"/>
  <c r="B32" i="6"/>
  <c r="B34" i="6"/>
  <c r="B36" i="6"/>
  <c r="B38" i="6"/>
  <c r="B40" i="6"/>
  <c r="B42" i="6"/>
  <c r="B44" i="6"/>
  <c r="B46" i="6"/>
  <c r="B48" i="6"/>
  <c r="B50" i="6"/>
  <c r="B52" i="6"/>
  <c r="B54" i="6"/>
  <c r="B56" i="6"/>
  <c r="B58" i="6"/>
  <c r="B60" i="6"/>
  <c r="B62" i="6"/>
  <c r="B64" i="6"/>
  <c r="B66" i="6"/>
  <c r="B68" i="6"/>
  <c r="B70" i="6"/>
  <c r="B72" i="6"/>
  <c r="B74" i="6"/>
  <c r="B76" i="6"/>
  <c r="B78" i="6"/>
  <c r="B80" i="6"/>
  <c r="B82" i="6"/>
  <c r="B84" i="6"/>
  <c r="B86" i="6"/>
  <c r="B88" i="6"/>
  <c r="B90" i="6"/>
  <c r="B92" i="6"/>
  <c r="B94" i="6"/>
  <c r="B96" i="6"/>
  <c r="B98" i="6"/>
  <c r="B100" i="6"/>
  <c r="B102" i="6"/>
  <c r="B104" i="6"/>
  <c r="B106" i="6"/>
  <c r="B108" i="6"/>
  <c r="B110" i="6"/>
  <c r="B112" i="6"/>
  <c r="B114" i="6"/>
  <c r="B116" i="6"/>
  <c r="B118" i="6"/>
  <c r="B120" i="6"/>
  <c r="B122" i="6"/>
  <c r="B124" i="6"/>
  <c r="B126" i="6"/>
  <c r="B128" i="6"/>
  <c r="B130" i="6"/>
  <c r="B132" i="6"/>
  <c r="B134" i="6"/>
  <c r="B136" i="6"/>
  <c r="B138" i="6"/>
  <c r="B140" i="6"/>
  <c r="B142" i="6"/>
  <c r="B144" i="6"/>
  <c r="B146" i="6"/>
  <c r="B148" i="6"/>
  <c r="B150" i="6"/>
  <c r="B152" i="6"/>
  <c r="B154" i="6"/>
  <c r="B156" i="6"/>
  <c r="B158" i="6"/>
  <c r="B160" i="6"/>
  <c r="B162" i="6"/>
  <c r="B164" i="6"/>
  <c r="B166" i="6"/>
  <c r="B168" i="6"/>
  <c r="B170" i="6"/>
  <c r="B172" i="6"/>
  <c r="B174" i="6"/>
  <c r="B176" i="6"/>
  <c r="B178" i="6"/>
  <c r="B180" i="6"/>
  <c r="B182" i="6"/>
  <c r="B184" i="6"/>
  <c r="B186" i="6"/>
  <c r="B188" i="6"/>
  <c r="B190" i="6"/>
  <c r="B192" i="6"/>
  <c r="B194" i="6"/>
  <c r="B196" i="6"/>
  <c r="B198" i="6"/>
  <c r="B200" i="6"/>
  <c r="B202" i="6"/>
  <c r="B204" i="6"/>
  <c r="B206" i="6"/>
  <c r="B208" i="6"/>
  <c r="B210" i="6"/>
  <c r="B212" i="6"/>
  <c r="B214" i="6"/>
  <c r="B216" i="6"/>
  <c r="B218" i="6"/>
  <c r="B220" i="6"/>
  <c r="B222" i="6"/>
  <c r="B57" i="5"/>
  <c r="B58" i="5" s="1"/>
  <c r="B59" i="5" s="1"/>
  <c r="B60" i="5" s="1"/>
  <c r="B61" i="5" s="1"/>
  <c r="B62" i="5" s="1"/>
  <c r="B63" i="5" s="1"/>
  <c r="B64" i="5" s="1"/>
  <c r="B65" i="5" s="1"/>
  <c r="B66" i="5" s="1"/>
  <c r="C57" i="5"/>
  <c r="C58" i="5" s="1"/>
  <c r="C59" i="5" s="1"/>
  <c r="C60" i="5" s="1"/>
  <c r="C61" i="5" s="1"/>
  <c r="C62" i="5" s="1"/>
  <c r="C63" i="5" s="1"/>
  <c r="C64" i="5" s="1"/>
  <c r="C65" i="5" s="1"/>
  <c r="C66" i="5" s="1"/>
  <c r="D57" i="5"/>
  <c r="D58" i="5" s="1"/>
  <c r="D59" i="5" s="1"/>
  <c r="D60" i="5" s="1"/>
  <c r="D61" i="5" s="1"/>
  <c r="D62" i="5" s="1"/>
  <c r="D63" i="5" s="1"/>
  <c r="D64" i="5" s="1"/>
  <c r="D65" i="5" s="1"/>
  <c r="D66" i="5" s="1"/>
  <c r="E57" i="5"/>
  <c r="E58" i="5" s="1"/>
  <c r="E59" i="5" s="1"/>
  <c r="E60" i="5" s="1"/>
  <c r="E61" i="5" s="1"/>
  <c r="E62" i="5" s="1"/>
  <c r="E63" i="5" s="1"/>
  <c r="E64" i="5" s="1"/>
  <c r="E65" i="5" s="1"/>
  <c r="E66" i="5" s="1"/>
  <c r="F57" i="5"/>
  <c r="F58" i="5" s="1"/>
  <c r="F59" i="5" s="1"/>
  <c r="F60" i="5" s="1"/>
  <c r="F61" i="5" s="1"/>
  <c r="F62" i="5" s="1"/>
  <c r="F63" i="5" s="1"/>
  <c r="F64" i="5" s="1"/>
  <c r="F65" i="5" s="1"/>
  <c r="F66" i="5" s="1"/>
  <c r="G57" i="5"/>
  <c r="G58" i="5" s="1"/>
  <c r="G59" i="5" s="1"/>
  <c r="G60" i="5" s="1"/>
  <c r="G61" i="5" s="1"/>
  <c r="G62" i="5" s="1"/>
  <c r="G63" i="5" s="1"/>
  <c r="G64" i="5" s="1"/>
  <c r="G65" i="5" s="1"/>
  <c r="G66" i="5" s="1"/>
  <c r="H57" i="5"/>
  <c r="H58" i="5" s="1"/>
  <c r="H59" i="5" s="1"/>
  <c r="H60" i="5" s="1"/>
  <c r="H61" i="5" s="1"/>
  <c r="H62" i="5" s="1"/>
  <c r="H63" i="5" s="1"/>
  <c r="H64" i="5" s="1"/>
  <c r="H65" i="5" s="1"/>
  <c r="H66" i="5" s="1"/>
  <c r="I57" i="5"/>
  <c r="I58" i="5" s="1"/>
  <c r="I59" i="5" s="1"/>
  <c r="I60" i="5" s="1"/>
  <c r="I61" i="5" s="1"/>
  <c r="I62" i="5" s="1"/>
  <c r="I63" i="5" s="1"/>
  <c r="I64" i="5" s="1"/>
  <c r="I65" i="5" s="1"/>
  <c r="I66" i="5" s="1"/>
  <c r="J57" i="5"/>
  <c r="J58" i="5" s="1"/>
  <c r="J59" i="5" s="1"/>
  <c r="J60" i="5" s="1"/>
  <c r="J61" i="5" s="1"/>
  <c r="J62" i="5" s="1"/>
  <c r="J63" i="5" s="1"/>
  <c r="J64" i="5" s="1"/>
  <c r="J65" i="5" s="1"/>
  <c r="J66" i="5" s="1"/>
  <c r="K57" i="5"/>
  <c r="K58" i="5" s="1"/>
  <c r="K59" i="5" s="1"/>
  <c r="K60" i="5" s="1"/>
  <c r="K61" i="5" s="1"/>
  <c r="K62" i="5" s="1"/>
  <c r="K63" i="5" s="1"/>
  <c r="K64" i="5" s="1"/>
  <c r="K65" i="5" s="1"/>
  <c r="K66" i="5" s="1"/>
  <c r="M57" i="5"/>
  <c r="M58" i="5" s="1"/>
  <c r="M59" i="5" s="1"/>
  <c r="M60" i="5" s="1"/>
  <c r="M61" i="5" s="1"/>
  <c r="M62" i="5" s="1"/>
  <c r="M63" i="5" s="1"/>
  <c r="M64" i="5" s="1"/>
  <c r="M65" i="5" s="1"/>
  <c r="M66" i="5" s="1"/>
  <c r="N57" i="5"/>
  <c r="N58" i="5" s="1"/>
  <c r="N59" i="5" s="1"/>
  <c r="N60" i="5" s="1"/>
  <c r="N61" i="5" s="1"/>
  <c r="N62" i="5" s="1"/>
  <c r="N63" i="5" s="1"/>
  <c r="N64" i="5" s="1"/>
  <c r="N65" i="5" s="1"/>
  <c r="N66" i="5" s="1"/>
  <c r="P57" i="5"/>
  <c r="P58" i="5" s="1"/>
  <c r="P59" i="5" s="1"/>
  <c r="P60" i="5" s="1"/>
  <c r="P61" i="5" s="1"/>
  <c r="P62" i="5" s="1"/>
  <c r="P63" i="5" s="1"/>
  <c r="P64" i="5" s="1"/>
  <c r="P65" i="5" s="1"/>
  <c r="P66" i="5" s="1"/>
  <c r="Q57" i="5"/>
  <c r="Q58" i="5" s="1"/>
  <c r="Q59" i="5" s="1"/>
  <c r="Q60" i="5" s="1"/>
  <c r="Q61" i="5" s="1"/>
  <c r="Q62" i="5" s="1"/>
  <c r="Q63" i="5" s="1"/>
  <c r="Q64" i="5" s="1"/>
  <c r="Q65" i="5" s="1"/>
  <c r="Q66" i="5" s="1"/>
  <c r="R57" i="5"/>
  <c r="R58" i="5" s="1"/>
  <c r="R59" i="5" s="1"/>
  <c r="R60" i="5" s="1"/>
  <c r="R61" i="5" s="1"/>
  <c r="R62" i="5" s="1"/>
  <c r="R63" i="5" s="1"/>
  <c r="R64" i="5" s="1"/>
  <c r="R65" i="5" s="1"/>
  <c r="R66" i="5" s="1"/>
  <c r="S57" i="5"/>
  <c r="S58" i="5" s="1"/>
  <c r="S59" i="5" s="1"/>
  <c r="S60" i="5" s="1"/>
  <c r="S61" i="5" s="1"/>
  <c r="S62" i="5" s="1"/>
  <c r="S63" i="5" s="1"/>
  <c r="S64" i="5" s="1"/>
  <c r="S65" i="5" s="1"/>
  <c r="S66" i="5" s="1"/>
  <c r="T57" i="5"/>
  <c r="T58" i="5" s="1"/>
  <c r="T59" i="5" s="1"/>
  <c r="T60" i="5" s="1"/>
  <c r="T61" i="5" s="1"/>
  <c r="T62" i="5" s="1"/>
  <c r="T63" i="5" s="1"/>
  <c r="T64" i="5" s="1"/>
  <c r="T65" i="5" s="1"/>
  <c r="T66" i="5" s="1"/>
  <c r="U57" i="5"/>
  <c r="U58" i="5" s="1"/>
  <c r="U59" i="5" s="1"/>
  <c r="U60" i="5" s="1"/>
  <c r="U61" i="5" s="1"/>
  <c r="U62" i="5" s="1"/>
  <c r="U63" i="5" s="1"/>
  <c r="U64" i="5" s="1"/>
  <c r="U65" i="5" s="1"/>
  <c r="U66" i="5" s="1"/>
  <c r="W57" i="5"/>
  <c r="W58" i="5" s="1"/>
  <c r="W59" i="5" s="1"/>
  <c r="W60" i="5" s="1"/>
  <c r="W61" i="5" s="1"/>
  <c r="W62" i="5" s="1"/>
  <c r="W63" i="5" s="1"/>
  <c r="W64" i="5" s="1"/>
  <c r="W65" i="5" s="1"/>
  <c r="W66" i="5" s="1"/>
  <c r="B83" i="5"/>
  <c r="B11" i="16" s="1"/>
  <c r="C83" i="5"/>
  <c r="D83" i="5"/>
  <c r="E83" i="5"/>
  <c r="F83" i="5"/>
  <c r="J83" i="5"/>
  <c r="K83" i="5"/>
  <c r="L83" i="5"/>
  <c r="M83" i="5"/>
  <c r="N83" i="5"/>
  <c r="B30" i="16"/>
  <c r="Q83" i="5"/>
  <c r="S83" i="5"/>
  <c r="T83" i="5"/>
  <c r="D30" i="16" s="1"/>
  <c r="U83" i="5"/>
  <c r="D11" i="16" s="1"/>
  <c r="W83" i="5"/>
  <c r="AW261" i="4"/>
  <c r="AW260" i="4"/>
  <c r="AO261" i="4"/>
  <c r="AM261" i="4"/>
  <c r="AO260" i="4"/>
  <c r="AL261" i="4"/>
  <c r="AK261" i="4"/>
  <c r="AK260" i="4"/>
  <c r="AK259" i="4"/>
  <c r="AI261" i="4"/>
  <c r="AI260" i="4"/>
  <c r="AH261" i="4"/>
  <c r="AG261" i="4"/>
  <c r="AH260" i="4"/>
  <c r="AD260" i="4"/>
  <c r="AB261" i="4"/>
  <c r="AB260" i="4"/>
  <c r="AA261" i="4"/>
  <c r="X261" i="4"/>
  <c r="W261" i="4"/>
  <c r="X260" i="4"/>
  <c r="W260" i="4"/>
  <c r="U260" i="4"/>
  <c r="V259" i="4"/>
  <c r="S260" i="4"/>
  <c r="T261" i="4"/>
  <c r="S261" i="4"/>
  <c r="S259" i="4"/>
  <c r="R261" i="4"/>
  <c r="R259" i="4"/>
  <c r="P261" i="4"/>
  <c r="O261" i="4"/>
  <c r="P260" i="4"/>
  <c r="P259" i="4"/>
  <c r="N260" i="4"/>
  <c r="N259" i="4"/>
  <c r="J261" i="4"/>
  <c r="J260" i="4"/>
  <c r="J259" i="4"/>
  <c r="H260" i="4"/>
  <c r="H259" i="4"/>
  <c r="G261" i="4"/>
  <c r="F261" i="4"/>
  <c r="G260" i="4"/>
  <c r="F260" i="4"/>
  <c r="G259" i="4"/>
  <c r="F259" i="4"/>
  <c r="D260" i="4"/>
  <c r="E259" i="4"/>
  <c r="B260" i="4"/>
  <c r="B261" i="4"/>
  <c r="F91" i="3"/>
  <c r="AU259" i="4" s="1"/>
  <c r="F92" i="3"/>
  <c r="F93" i="3"/>
  <c r="AU261" i="4" s="1"/>
  <c r="E91" i="3"/>
  <c r="AT259" i="4" s="1"/>
  <c r="E92" i="3"/>
  <c r="AT260" i="4" s="1"/>
  <c r="E93" i="3"/>
  <c r="B91" i="3"/>
  <c r="AQ259" i="4" s="1"/>
  <c r="O260" i="4"/>
  <c r="H261" i="4"/>
  <c r="Q259" i="4"/>
  <c r="Q260" i="4"/>
  <c r="Q261" i="4"/>
  <c r="V260" i="4"/>
  <c r="V261" i="4"/>
  <c r="AV259" i="4"/>
  <c r="AV261" i="4"/>
  <c r="AA259" i="4"/>
  <c r="AA260" i="4"/>
  <c r="AZ260" i="4"/>
  <c r="AZ261" i="4"/>
  <c r="AM259" i="4"/>
  <c r="AM260" i="4"/>
  <c r="U261" i="4"/>
  <c r="Z259" i="4"/>
  <c r="Z260" i="4"/>
  <c r="Z261" i="4"/>
  <c r="AD261" i="4"/>
  <c r="AL259" i="4"/>
  <c r="AO259" i="4"/>
  <c r="C261" i="4"/>
  <c r="E260" i="4"/>
  <c r="E261" i="4"/>
  <c r="I260" i="4"/>
  <c r="I261" i="4"/>
  <c r="N261" i="4"/>
  <c r="R260" i="4"/>
  <c r="C259" i="4"/>
  <c r="T260" i="4"/>
  <c r="AJ261" i="4"/>
  <c r="AJ260" i="4"/>
  <c r="AJ259" i="4"/>
  <c r="AP261" i="4"/>
  <c r="C260" i="4"/>
  <c r="M259" i="4"/>
  <c r="M261" i="4"/>
  <c r="M260" i="4"/>
  <c r="B259" i="4"/>
  <c r="AP260" i="4"/>
  <c r="AV260" i="4"/>
  <c r="D261" i="4"/>
  <c r="AI259" i="4"/>
  <c r="AW259" i="4"/>
  <c r="AB259" i="4"/>
  <c r="AL260" i="4"/>
  <c r="U259" i="4"/>
  <c r="O259" i="4"/>
  <c r="D259" i="4"/>
  <c r="BE67" i="3"/>
  <c r="E490" i="5"/>
  <c r="C463" i="5"/>
  <c r="T510" i="5"/>
  <c r="G3" i="5"/>
  <c r="P3" i="5"/>
  <c r="H3" i="5"/>
  <c r="L3" i="5"/>
  <c r="M3" i="5"/>
  <c r="N4" i="5"/>
  <c r="AM244" i="11"/>
  <c r="DM2" i="11"/>
  <c r="DI2" i="11"/>
  <c r="G244" i="11"/>
  <c r="AP244" i="11"/>
  <c r="CJ2" i="11"/>
  <c r="BA244" i="11"/>
  <c r="EA2" i="11"/>
  <c r="DW2" i="11"/>
  <c r="DO2" i="11"/>
  <c r="DK2" i="11"/>
  <c r="DF2" i="11"/>
  <c r="U244" i="11"/>
  <c r="CU2" i="11"/>
  <c r="CQ2" i="11"/>
  <c r="N244" i="11"/>
  <c r="P244" i="11"/>
  <c r="C244" i="11"/>
  <c r="BG27" i="3"/>
  <c r="AY85" i="3"/>
  <c r="AY81" i="3"/>
  <c r="AW23" i="3"/>
  <c r="AQ244" i="11"/>
  <c r="AC244" i="11"/>
  <c r="M244" i="11"/>
  <c r="AZ259" i="4"/>
  <c r="W259" i="4"/>
  <c r="CO2" i="11"/>
  <c r="AX244" i="11"/>
  <c r="Y244" i="11"/>
  <c r="CY2" i="11"/>
  <c r="R244" i="11"/>
  <c r="DH2" i="11"/>
  <c r="AH244" i="11"/>
  <c r="AY73" i="3"/>
  <c r="AY57" i="3"/>
  <c r="AY41" i="3"/>
  <c r="AY14" i="3"/>
  <c r="DV4" i="11"/>
  <c r="DL4" i="11"/>
  <c r="DZ4" i="11"/>
  <c r="DU4" i="11"/>
  <c r="DY4" i="11"/>
  <c r="CQ4" i="11"/>
  <c r="DR4" i="11"/>
  <c r="DZ12" i="11"/>
  <c r="DR12" i="11"/>
  <c r="DY12" i="11"/>
  <c r="DU12" i="11"/>
  <c r="DV12" i="11"/>
  <c r="DM12" i="11"/>
  <c r="DZ44" i="11"/>
  <c r="DU44" i="11"/>
  <c r="DV44" i="11"/>
  <c r="DY44" i="11"/>
  <c r="DR44" i="11"/>
  <c r="CN44" i="11"/>
  <c r="DR76" i="11"/>
  <c r="DZ76" i="11"/>
  <c r="DY76" i="11"/>
  <c r="DV76" i="11"/>
  <c r="DU76" i="11"/>
  <c r="CE76" i="11"/>
  <c r="DV111" i="11"/>
  <c r="DZ111" i="11"/>
  <c r="DY111" i="11"/>
  <c r="DU111" i="11"/>
  <c r="CH111" i="11"/>
  <c r="DR111" i="11"/>
  <c r="DV154" i="11"/>
  <c r="DY154" i="11"/>
  <c r="DZ154" i="11"/>
  <c r="DR154" i="11"/>
  <c r="CH154" i="11"/>
  <c r="DU154" i="11"/>
  <c r="DZ205" i="11"/>
  <c r="DV205" i="11"/>
  <c r="CS205" i="11"/>
  <c r="DY205" i="11"/>
  <c r="DU205" i="11"/>
  <c r="DL205" i="11"/>
  <c r="DR205" i="11"/>
  <c r="DR17" i="11"/>
  <c r="DC17" i="11"/>
  <c r="DZ17" i="11"/>
  <c r="DY17" i="11"/>
  <c r="CG17" i="11"/>
  <c r="DV17" i="11"/>
  <c r="DJ17" i="11"/>
  <c r="DU17" i="11"/>
  <c r="DZ49" i="11"/>
  <c r="DV49" i="11"/>
  <c r="DA49" i="11"/>
  <c r="DY49" i="11"/>
  <c r="DU49" i="11"/>
  <c r="CL49" i="11"/>
  <c r="DR49" i="11"/>
  <c r="CK49" i="11"/>
  <c r="DC49" i="11"/>
  <c r="DC89" i="11"/>
  <c r="DZ89" i="11"/>
  <c r="DV89" i="11"/>
  <c r="CT89" i="11"/>
  <c r="DU89" i="11"/>
  <c r="DR89" i="11"/>
  <c r="CV89" i="11"/>
  <c r="DY89" i="11"/>
  <c r="DR129" i="11"/>
  <c r="DC129" i="11"/>
  <c r="DP129" i="11"/>
  <c r="DU129" i="11"/>
  <c r="DZ129" i="11"/>
  <c r="CP129" i="11"/>
  <c r="DY129" i="11"/>
  <c r="DV129" i="11"/>
  <c r="DY171" i="11"/>
  <c r="CT171" i="11"/>
  <c r="DU171" i="11"/>
  <c r="CF171" i="11"/>
  <c r="DZ171" i="11"/>
  <c r="DV171" i="11"/>
  <c r="DR171" i="11"/>
  <c r="DL171" i="11"/>
  <c r="CM171" i="11"/>
  <c r="DZ230" i="11"/>
  <c r="DU230" i="11"/>
  <c r="DM230" i="11"/>
  <c r="DR230" i="11"/>
  <c r="CD230" i="11"/>
  <c r="DY230" i="11"/>
  <c r="CC230" i="11"/>
  <c r="DV230" i="11"/>
  <c r="DR37" i="11"/>
  <c r="CE37" i="11"/>
  <c r="DV37" i="11"/>
  <c r="DN37" i="11"/>
  <c r="DU37" i="11"/>
  <c r="CC37" i="11"/>
  <c r="DZ37" i="11"/>
  <c r="DY37" i="11"/>
  <c r="CT69" i="11"/>
  <c r="DZ69" i="11"/>
  <c r="DV69" i="11"/>
  <c r="CQ69" i="11"/>
  <c r="DU69" i="11"/>
  <c r="CL69" i="11"/>
  <c r="DY69" i="11"/>
  <c r="CH69" i="11"/>
  <c r="DR69" i="11"/>
  <c r="DC69" i="11"/>
  <c r="DY102" i="11"/>
  <c r="DK102" i="11"/>
  <c r="DZ102" i="11"/>
  <c r="DV102" i="11"/>
  <c r="DJ102" i="11"/>
  <c r="CM102" i="11"/>
  <c r="DU102" i="11"/>
  <c r="CI102" i="11"/>
  <c r="DR102" i="11"/>
  <c r="DC102" i="11"/>
  <c r="DR145" i="11"/>
  <c r="DC145" i="11"/>
  <c r="CF145" i="11"/>
  <c r="DB145" i="11"/>
  <c r="CN145" i="11"/>
  <c r="DU145" i="11"/>
  <c r="CL145" i="11"/>
  <c r="DZ145" i="11"/>
  <c r="DK145" i="11"/>
  <c r="DY145" i="11"/>
  <c r="DV145" i="11"/>
  <c r="CM145" i="11"/>
  <c r="DU190" i="11"/>
  <c r="CT190" i="11"/>
  <c r="CF190" i="11"/>
  <c r="DR190" i="11"/>
  <c r="DC190" i="11"/>
  <c r="CV190" i="11"/>
  <c r="DZ190" i="11"/>
  <c r="DV190" i="11"/>
  <c r="DB190" i="11"/>
  <c r="CD190" i="11"/>
  <c r="DY190" i="11"/>
  <c r="CW190" i="11"/>
  <c r="DN190" i="11"/>
  <c r="DY8" i="11"/>
  <c r="DV8" i="11"/>
  <c r="DN8" i="11"/>
  <c r="CO8" i="11"/>
  <c r="CN8" i="11"/>
  <c r="DU8" i="11"/>
  <c r="CM8" i="11"/>
  <c r="DR8" i="11"/>
  <c r="CW8" i="11"/>
  <c r="DZ8" i="11"/>
  <c r="CQ8" i="11"/>
  <c r="DU40" i="11"/>
  <c r="CV40" i="11"/>
  <c r="CG40" i="11"/>
  <c r="DZ40" i="11"/>
  <c r="DR40" i="11"/>
  <c r="CW40" i="11"/>
  <c r="CF40" i="11"/>
  <c r="DV40" i="11"/>
  <c r="DJ40" i="11"/>
  <c r="CR40" i="11"/>
  <c r="DA40" i="11"/>
  <c r="CN40" i="11"/>
  <c r="DY40" i="11"/>
  <c r="DL40" i="11"/>
  <c r="DY72" i="11"/>
  <c r="DN72" i="11"/>
  <c r="CO72" i="11"/>
  <c r="DV72" i="11"/>
  <c r="DM72" i="11"/>
  <c r="CI72" i="11"/>
  <c r="CC72" i="11"/>
  <c r="DZ72" i="11"/>
  <c r="DU72" i="11"/>
  <c r="CF72" i="11"/>
  <c r="DR72" i="11"/>
  <c r="CS106" i="11"/>
  <c r="CC106" i="11"/>
  <c r="DR106" i="11"/>
  <c r="DM106" i="11"/>
  <c r="CN106" i="11"/>
  <c r="DZ106" i="11"/>
  <c r="DV106" i="11"/>
  <c r="CP106" i="11"/>
  <c r="DY106" i="11"/>
  <c r="CT106" i="11"/>
  <c r="DU106" i="11"/>
  <c r="CL106" i="11"/>
  <c r="DP106" i="11"/>
  <c r="DZ149" i="11"/>
  <c r="DV149" i="11"/>
  <c r="DJ149" i="11"/>
  <c r="CH149" i="11"/>
  <c r="DY149" i="11"/>
  <c r="DU149" i="11"/>
  <c r="CP149" i="11"/>
  <c r="CE149" i="11"/>
  <c r="DK149" i="11"/>
  <c r="CF149" i="11"/>
  <c r="DR149" i="11"/>
  <c r="DC149" i="11"/>
  <c r="DZ197" i="11"/>
  <c r="DR197" i="11"/>
  <c r="CT197" i="11"/>
  <c r="CF197" i="11"/>
  <c r="DY197" i="11"/>
  <c r="DV197" i="11"/>
  <c r="CS197" i="11"/>
  <c r="DC197" i="11"/>
  <c r="DU197" i="11"/>
  <c r="CE197" i="11"/>
  <c r="CC197" i="11"/>
  <c r="CR10" i="11"/>
  <c r="DJ10" i="11"/>
  <c r="DY10" i="11"/>
  <c r="CQ10" i="11"/>
  <c r="DU10" i="11"/>
  <c r="DR10" i="11"/>
  <c r="DK10" i="11"/>
  <c r="CL10" i="11"/>
  <c r="DV10" i="11"/>
  <c r="DN10" i="11"/>
  <c r="DZ10" i="11"/>
  <c r="DU26" i="11"/>
  <c r="DR26" i="11"/>
  <c r="CT26" i="11"/>
  <c r="CF26" i="11"/>
  <c r="DY26" i="11"/>
  <c r="DN26" i="11"/>
  <c r="CQ26" i="11"/>
  <c r="DZ26" i="11"/>
  <c r="DV26" i="11"/>
  <c r="DM26" i="11"/>
  <c r="CL26" i="11"/>
  <c r="CW26" i="11"/>
  <c r="DL26" i="11"/>
  <c r="DY42" i="11"/>
  <c r="DC42" i="11"/>
  <c r="DJ42" i="11"/>
  <c r="DU42" i="11"/>
  <c r="DR42" i="11"/>
  <c r="CV42" i="11"/>
  <c r="CE42" i="11"/>
  <c r="DZ42" i="11"/>
  <c r="DV42" i="11"/>
  <c r="CO42" i="11"/>
  <c r="DF42" i="11"/>
  <c r="CG42" i="11"/>
  <c r="CN42" i="11"/>
  <c r="DZ58" i="11"/>
  <c r="DJ58" i="11"/>
  <c r="CL58" i="11"/>
  <c r="DR58" i="11"/>
  <c r="DY58" i="11"/>
  <c r="CS58" i="11"/>
  <c r="CC58" i="11"/>
  <c r="DA58" i="11"/>
  <c r="DU58" i="11"/>
  <c r="DL58" i="11"/>
  <c r="DV58" i="11"/>
  <c r="CE58" i="11"/>
  <c r="DP58" i="11"/>
  <c r="DD74" i="11"/>
  <c r="CG74" i="11"/>
  <c r="DY74" i="11"/>
  <c r="DM74" i="11"/>
  <c r="CI74" i="11"/>
  <c r="DZ74" i="11"/>
  <c r="DB74" i="11"/>
  <c r="DU74" i="11"/>
  <c r="CM74" i="11"/>
  <c r="DV74" i="11"/>
  <c r="CV74" i="11"/>
  <c r="DR74" i="11"/>
  <c r="DA74" i="11"/>
  <c r="DV90" i="11"/>
  <c r="DJ90" i="11"/>
  <c r="CG90" i="11"/>
  <c r="DR90" i="11"/>
  <c r="CR90" i="11"/>
  <c r="DZ90" i="11"/>
  <c r="CH90" i="11"/>
  <c r="DU90" i="11"/>
  <c r="DL90" i="11"/>
  <c r="DY90" i="11"/>
  <c r="CD90" i="11"/>
  <c r="CQ90" i="11"/>
  <c r="DZ109" i="11"/>
  <c r="DV109" i="11"/>
  <c r="DA109" i="11"/>
  <c r="CE109" i="11"/>
  <c r="CW109" i="11"/>
  <c r="CF109" i="11"/>
  <c r="CN109" i="11"/>
  <c r="DU109" i="11"/>
  <c r="CV109" i="11"/>
  <c r="CP109" i="11"/>
  <c r="CD109" i="11"/>
  <c r="DY109" i="11"/>
  <c r="DR109" i="11"/>
  <c r="DV130" i="11"/>
  <c r="CW130" i="11"/>
  <c r="CE130" i="11"/>
  <c r="DY130" i="11"/>
  <c r="DR130" i="11"/>
  <c r="CF130" i="11"/>
  <c r="CP130" i="11"/>
  <c r="DU130" i="11"/>
  <c r="CV130" i="11"/>
  <c r="DL130" i="11"/>
  <c r="DZ130" i="11"/>
  <c r="DZ151" i="11"/>
  <c r="DV151" i="11"/>
  <c r="DN151" i="11"/>
  <c r="CE151" i="11"/>
  <c r="CH151" i="11"/>
  <c r="DY151" i="11"/>
  <c r="DR151" i="11"/>
  <c r="CT151" i="11"/>
  <c r="CK151" i="11"/>
  <c r="DU151" i="11"/>
  <c r="CS151" i="11"/>
  <c r="DZ173" i="11"/>
  <c r="DV173" i="11"/>
  <c r="DP173" i="11"/>
  <c r="DB173" i="11"/>
  <c r="CQ173" i="11"/>
  <c r="CG173" i="11"/>
  <c r="DY173" i="11"/>
  <c r="DU173" i="11"/>
  <c r="DJ173" i="11"/>
  <c r="CP173" i="11"/>
  <c r="CH173" i="11"/>
  <c r="DR173" i="11"/>
  <c r="CR173" i="11"/>
  <c r="CW173" i="11"/>
  <c r="CD173" i="11"/>
  <c r="CT173" i="11"/>
  <c r="CS173" i="11"/>
  <c r="CN173" i="11"/>
  <c r="DL173" i="11"/>
  <c r="DC201" i="11"/>
  <c r="DA201" i="11"/>
  <c r="CN201" i="11"/>
  <c r="CF201" i="11"/>
  <c r="DR201" i="11"/>
  <c r="CT201" i="11"/>
  <c r="CQ201" i="11"/>
  <c r="CH201" i="11"/>
  <c r="DV201" i="11"/>
  <c r="CL201" i="11"/>
  <c r="DU201" i="11"/>
  <c r="DJ201" i="11"/>
  <c r="CD201" i="11"/>
  <c r="CP201" i="11"/>
  <c r="CO201" i="11"/>
  <c r="DZ201" i="11"/>
  <c r="CS201" i="11"/>
  <c r="DK201" i="11"/>
  <c r="DY201" i="11"/>
  <c r="DC233" i="11"/>
  <c r="DA233" i="11"/>
  <c r="CO233" i="11"/>
  <c r="CF233" i="11"/>
  <c r="DR233" i="11"/>
  <c r="DB233" i="11"/>
  <c r="CV233" i="11"/>
  <c r="CN233" i="11"/>
  <c r="CE233" i="11"/>
  <c r="DV233" i="11"/>
  <c r="DN233" i="11"/>
  <c r="CC233" i="11"/>
  <c r="DU233" i="11"/>
  <c r="DK233" i="11"/>
  <c r="CL233" i="11"/>
  <c r="CQ233" i="11"/>
  <c r="DY233" i="11"/>
  <c r="CH233" i="11"/>
  <c r="DZ233" i="11"/>
  <c r="DM233" i="11"/>
  <c r="DP15" i="11"/>
  <c r="CP15" i="11"/>
  <c r="CG15" i="11"/>
  <c r="DF15" i="11"/>
  <c r="CQ15" i="11"/>
  <c r="CE15" i="11"/>
  <c r="DZ15" i="11"/>
  <c r="DV15" i="11"/>
  <c r="DC15" i="11"/>
  <c r="CO15" i="11"/>
  <c r="CD15" i="11"/>
  <c r="DY15" i="11"/>
  <c r="DU15" i="11"/>
  <c r="DB15" i="11"/>
  <c r="CN15" i="11"/>
  <c r="CR15" i="11"/>
  <c r="DR15" i="11"/>
  <c r="CM15" i="11"/>
  <c r="DJ15" i="11"/>
  <c r="DV31" i="11"/>
  <c r="DJ31" i="11"/>
  <c r="CW31" i="11"/>
  <c r="CM31" i="11"/>
  <c r="CD31" i="11"/>
  <c r="DZ31" i="11"/>
  <c r="DC31" i="11"/>
  <c r="CO31" i="11"/>
  <c r="CC31" i="11"/>
  <c r="DY31" i="11"/>
  <c r="DU31" i="11"/>
  <c r="DP31" i="11"/>
  <c r="CN31" i="11"/>
  <c r="DR31" i="11"/>
  <c r="DA31" i="11"/>
  <c r="CL31" i="11"/>
  <c r="DF31" i="11"/>
  <c r="CK31" i="11"/>
  <c r="DM31" i="11"/>
  <c r="DY47" i="11"/>
  <c r="DV47" i="11"/>
  <c r="DK47" i="11"/>
  <c r="CW47" i="11"/>
  <c r="CM47" i="11"/>
  <c r="CD47" i="11"/>
  <c r="DR47" i="11"/>
  <c r="DA47" i="11"/>
  <c r="CL47" i="11"/>
  <c r="CV47" i="11"/>
  <c r="CK47" i="11"/>
  <c r="DZ47" i="11"/>
  <c r="CT47" i="11"/>
  <c r="CI47" i="11"/>
  <c r="DU47" i="11"/>
  <c r="DL47" i="11"/>
  <c r="DB47" i="11"/>
  <c r="DY63" i="11"/>
  <c r="DV63" i="11"/>
  <c r="DN63" i="11"/>
  <c r="DC63" i="11"/>
  <c r="CQ63" i="11"/>
  <c r="CH63" i="11"/>
  <c r="DZ63" i="11"/>
  <c r="CT63" i="11"/>
  <c r="CI63" i="11"/>
  <c r="DR63" i="11"/>
  <c r="DB63" i="11"/>
  <c r="CN63" i="11"/>
  <c r="DU63" i="11"/>
  <c r="CR63" i="11"/>
  <c r="CF63" i="11"/>
  <c r="CE63" i="11"/>
  <c r="CK63" i="11"/>
  <c r="DJ79" i="11"/>
  <c r="CT79" i="11"/>
  <c r="CL79" i="11"/>
  <c r="CC79" i="11"/>
  <c r="DV79" i="11"/>
  <c r="DP79" i="11"/>
  <c r="CQ79" i="11"/>
  <c r="CE79" i="11"/>
  <c r="DZ79" i="11"/>
  <c r="DM79" i="11"/>
  <c r="CO79" i="11"/>
  <c r="CD79" i="11"/>
  <c r="DY79" i="11"/>
  <c r="DU79" i="11"/>
  <c r="DC79" i="11"/>
  <c r="CN79" i="11"/>
  <c r="DK79" i="11"/>
  <c r="DR79" i="11"/>
  <c r="DX79" i="11"/>
  <c r="CM79" i="11"/>
  <c r="DY95" i="11"/>
  <c r="DJ95" i="11"/>
  <c r="CT95" i="11"/>
  <c r="CL95" i="11"/>
  <c r="CC95" i="11"/>
  <c r="DU95" i="11"/>
  <c r="DL95" i="11"/>
  <c r="CS95" i="11"/>
  <c r="CH95" i="11"/>
  <c r="DR95" i="11"/>
  <c r="DA95" i="11"/>
  <c r="CM95" i="11"/>
  <c r="CV95" i="11"/>
  <c r="CK95" i="11"/>
  <c r="DV95" i="11"/>
  <c r="DZ95" i="11"/>
  <c r="DM95" i="11"/>
  <c r="CD95" i="11"/>
  <c r="DV115" i="11"/>
  <c r="DR115" i="11"/>
  <c r="DY115" i="11"/>
  <c r="DU115" i="11"/>
  <c r="DK115" i="11"/>
  <c r="CT115" i="11"/>
  <c r="CL115" i="11"/>
  <c r="CC115" i="11"/>
  <c r="DP115" i="11"/>
  <c r="DA115" i="11"/>
  <c r="CO115" i="11"/>
  <c r="CF115" i="11"/>
  <c r="DN115" i="11"/>
  <c r="CR115" i="11"/>
  <c r="CI115" i="11"/>
  <c r="CQ115" i="11"/>
  <c r="DM115" i="11"/>
  <c r="CW115" i="11"/>
  <c r="CH115" i="11"/>
  <c r="DZ115" i="11"/>
  <c r="DX137" i="11"/>
  <c r="DC137" i="11"/>
  <c r="CV137" i="11"/>
  <c r="CN137" i="11"/>
  <c r="CF137" i="11"/>
  <c r="DR137" i="11"/>
  <c r="CT137" i="11"/>
  <c r="CQ137" i="11"/>
  <c r="DJ137" i="11"/>
  <c r="DY137" i="11"/>
  <c r="CO137" i="11"/>
  <c r="DV137" i="11"/>
  <c r="CL137" i="11"/>
  <c r="DU137" i="11"/>
  <c r="CD137" i="11"/>
  <c r="CP137" i="11"/>
  <c r="DK137" i="11"/>
  <c r="DZ137" i="11"/>
  <c r="DZ158" i="11"/>
  <c r="DV158" i="11"/>
  <c r="DP158" i="11"/>
  <c r="DB158" i="11"/>
  <c r="CP158" i="11"/>
  <c r="CH158" i="11"/>
  <c r="DW158" i="11"/>
  <c r="CO158" i="11"/>
  <c r="CE158" i="11"/>
  <c r="DC158" i="11"/>
  <c r="CN158" i="11"/>
  <c r="CC158" i="11"/>
  <c r="DY158" i="11"/>
  <c r="DU158" i="11"/>
  <c r="CW158" i="11"/>
  <c r="CM158" i="11"/>
  <c r="DR158" i="11"/>
  <c r="DJ158" i="11"/>
  <c r="CT158" i="11"/>
  <c r="CQ158" i="11"/>
  <c r="DY179" i="11"/>
  <c r="DJ179" i="11"/>
  <c r="CT179" i="11"/>
  <c r="CL179" i="11"/>
  <c r="CC179" i="11"/>
  <c r="DU179" i="11"/>
  <c r="DA179" i="11"/>
  <c r="CO179" i="11"/>
  <c r="CF179" i="11"/>
  <c r="DV179" i="11"/>
  <c r="DR179" i="11"/>
  <c r="CV179" i="11"/>
  <c r="CN179" i="11"/>
  <c r="CE179" i="11"/>
  <c r="CQ179" i="11"/>
  <c r="CD179" i="11"/>
  <c r="CM179" i="11"/>
  <c r="DZ179" i="11"/>
  <c r="CH179" i="11"/>
  <c r="DZ210" i="11"/>
  <c r="DU210" i="11"/>
  <c r="DK210" i="11"/>
  <c r="CS210" i="11"/>
  <c r="CL210" i="11"/>
  <c r="CD210" i="11"/>
  <c r="DY210" i="11"/>
  <c r="DJ210" i="11"/>
  <c r="CO210" i="11"/>
  <c r="CG210" i="11"/>
  <c r="DV210" i="11"/>
  <c r="DM210" i="11"/>
  <c r="CR210" i="11"/>
  <c r="CI210" i="11"/>
  <c r="DR210" i="11"/>
  <c r="DL210" i="11"/>
  <c r="DC210" i="11"/>
  <c r="CE210" i="11"/>
  <c r="DV195" i="11"/>
  <c r="DR195" i="11"/>
  <c r="CV195" i="11"/>
  <c r="CN195" i="11"/>
  <c r="CE195" i="11"/>
  <c r="DY195" i="11"/>
  <c r="DU195" i="11"/>
  <c r="DB195" i="11"/>
  <c r="CM195" i="11"/>
  <c r="DZ195" i="11"/>
  <c r="CT195" i="11"/>
  <c r="DJ195" i="11"/>
  <c r="CQ195" i="11"/>
  <c r="CF195" i="11"/>
  <c r="CW195" i="11"/>
  <c r="CK195" i="11"/>
  <c r="DC195" i="11"/>
  <c r="DR211" i="11"/>
  <c r="DL211" i="11"/>
  <c r="CR211" i="11"/>
  <c r="CI211" i="11"/>
  <c r="DV211" i="11"/>
  <c r="CW211" i="11"/>
  <c r="CK211" i="11"/>
  <c r="DZ211" i="11"/>
  <c r="DC211" i="11"/>
  <c r="CH211" i="11"/>
  <c r="DA211" i="11"/>
  <c r="CT211" i="11"/>
  <c r="DP211" i="11"/>
  <c r="DY211" i="11"/>
  <c r="DU211" i="11"/>
  <c r="DK211" i="11"/>
  <c r="CS211" i="11"/>
  <c r="CG211" i="11"/>
  <c r="CQ211" i="11"/>
  <c r="DR227" i="11"/>
  <c r="DF227" i="11"/>
  <c r="CR227" i="11"/>
  <c r="CI227" i="11"/>
  <c r="DY227" i="11"/>
  <c r="DU227" i="11"/>
  <c r="DK227" i="11"/>
  <c r="CS227" i="11"/>
  <c r="CG227" i="11"/>
  <c r="DA227" i="11"/>
  <c r="CF227" i="11"/>
  <c r="CD227" i="11"/>
  <c r="CO227" i="11"/>
  <c r="CL227" i="11"/>
  <c r="DV227" i="11"/>
  <c r="CP227" i="11"/>
  <c r="DZ227" i="11"/>
  <c r="CT227" i="11"/>
  <c r="CK227" i="11"/>
  <c r="CH227" i="11"/>
  <c r="DY112" i="11"/>
  <c r="DN112" i="11"/>
  <c r="CV112" i="11"/>
  <c r="CM112" i="11"/>
  <c r="CH112" i="11"/>
  <c r="DM112" i="11"/>
  <c r="CP112" i="11"/>
  <c r="DB112" i="11"/>
  <c r="DR112" i="11"/>
  <c r="CT112" i="11"/>
  <c r="DV112" i="11"/>
  <c r="DL112" i="11"/>
  <c r="CK112" i="11"/>
  <c r="DK112" i="11"/>
  <c r="DU112" i="11"/>
  <c r="CE112" i="11"/>
  <c r="DA112" i="11"/>
  <c r="DZ112" i="11"/>
  <c r="CC112" i="11"/>
  <c r="DV128" i="11"/>
  <c r="DR128" i="11"/>
  <c r="DL128" i="11"/>
  <c r="CN128" i="11"/>
  <c r="CT128" i="11"/>
  <c r="DY128" i="11"/>
  <c r="DJ128" i="11"/>
  <c r="CP128" i="11"/>
  <c r="CW128" i="11"/>
  <c r="CD128" i="11"/>
  <c r="CO128" i="11"/>
  <c r="DZ128" i="11"/>
  <c r="DA128" i="11"/>
  <c r="CC128" i="11"/>
  <c r="CS128" i="11"/>
  <c r="DU128" i="11"/>
  <c r="CE128" i="11"/>
  <c r="CK128" i="11"/>
  <c r="DM128" i="11"/>
  <c r="DY144" i="11"/>
  <c r="DN144" i="11"/>
  <c r="CV144" i="11"/>
  <c r="CL144" i="11"/>
  <c r="CH144" i="11"/>
  <c r="DV144" i="11"/>
  <c r="DR144" i="11"/>
  <c r="DL144" i="11"/>
  <c r="CN144" i="11"/>
  <c r="DB144" i="11"/>
  <c r="DU144" i="11"/>
  <c r="CQ144" i="11"/>
  <c r="CE144" i="11"/>
  <c r="CO144" i="11"/>
  <c r="DZ144" i="11"/>
  <c r="CC144" i="11"/>
  <c r="CS144" i="11"/>
  <c r="DM144" i="11"/>
  <c r="DP144" i="11"/>
  <c r="DV160" i="11"/>
  <c r="DR160" i="11"/>
  <c r="DL160" i="11"/>
  <c r="CS160" i="11"/>
  <c r="CK160" i="11"/>
  <c r="CF160" i="11"/>
  <c r="DY160" i="11"/>
  <c r="DJ160" i="11"/>
  <c r="CQ160" i="11"/>
  <c r="CW160" i="11"/>
  <c r="CD160" i="11"/>
  <c r="DM160" i="11"/>
  <c r="CL160" i="11"/>
  <c r="DU160" i="11"/>
  <c r="CR160" i="11"/>
  <c r="CE160" i="11"/>
  <c r="DZ160" i="11"/>
  <c r="CC160" i="11"/>
  <c r="CP160" i="11"/>
  <c r="DZ176" i="11"/>
  <c r="DU176" i="11"/>
  <c r="DK176" i="11"/>
  <c r="CR176" i="11"/>
  <c r="CI176" i="11"/>
  <c r="CE176" i="11"/>
  <c r="DC176" i="11"/>
  <c r="CL176" i="11"/>
  <c r="CG176" i="11"/>
  <c r="DR176" i="11"/>
  <c r="CO176" i="11"/>
  <c r="DY176" i="11"/>
  <c r="CV176" i="11"/>
  <c r="CH176" i="11"/>
  <c r="CK176" i="11"/>
  <c r="CW176" i="11"/>
  <c r="CS176" i="11"/>
  <c r="DV176" i="11"/>
  <c r="CF176" i="11"/>
  <c r="DV192" i="11"/>
  <c r="DR192" i="11"/>
  <c r="DL192" i="11"/>
  <c r="CM192" i="11"/>
  <c r="CT192" i="11"/>
  <c r="DY192" i="11"/>
  <c r="DN192" i="11"/>
  <c r="CV192" i="11"/>
  <c r="CK192" i="11"/>
  <c r="CC192" i="11"/>
  <c r="DC192" i="11"/>
  <c r="DZ192" i="11"/>
  <c r="DP192" i="11"/>
  <c r="CL192" i="11"/>
  <c r="DM192" i="11"/>
  <c r="DK192" i="11"/>
  <c r="DU192" i="11"/>
  <c r="CR192" i="11"/>
  <c r="CG192" i="11"/>
  <c r="DY208" i="11"/>
  <c r="DN208" i="11"/>
  <c r="DV208" i="11"/>
  <c r="DR208" i="11"/>
  <c r="DU208" i="11"/>
  <c r="DA208" i="11"/>
  <c r="CL208" i="11"/>
  <c r="CC208" i="11"/>
  <c r="CV208" i="11"/>
  <c r="CK208" i="11"/>
  <c r="CG208" i="11"/>
  <c r="DP208" i="11"/>
  <c r="CI208" i="11"/>
  <c r="DM208" i="11"/>
  <c r="CH208" i="11"/>
  <c r="CT208" i="11"/>
  <c r="DZ208" i="11"/>
  <c r="DM224" i="11"/>
  <c r="CO224" i="11"/>
  <c r="DR224" i="11"/>
  <c r="DL224" i="11"/>
  <c r="CN224" i="11"/>
  <c r="CS224" i="11"/>
  <c r="DZ224" i="11"/>
  <c r="DA224" i="11"/>
  <c r="CT224" i="11"/>
  <c r="DY224" i="11"/>
  <c r="CV224" i="11"/>
  <c r="CC224" i="11"/>
  <c r="DU224" i="11"/>
  <c r="CF224" i="11"/>
  <c r="CH224" i="11"/>
  <c r="DV224" i="11"/>
  <c r="CQ224" i="11"/>
  <c r="DZ238" i="11"/>
  <c r="DN238" i="11"/>
  <c r="DB238" i="11"/>
  <c r="CN238" i="11"/>
  <c r="CF238" i="11"/>
  <c r="DR238" i="11"/>
  <c r="DK238" i="11"/>
  <c r="CP238" i="11"/>
  <c r="CE238" i="11"/>
  <c r="DP238" i="11"/>
  <c r="CT238" i="11"/>
  <c r="CH238" i="11"/>
  <c r="DY238" i="11"/>
  <c r="CQ238" i="11"/>
  <c r="DV238" i="11"/>
  <c r="DC238" i="11"/>
  <c r="DM238" i="11"/>
  <c r="DU238" i="11"/>
  <c r="DU20" i="11"/>
  <c r="DV20" i="11"/>
  <c r="DL20" i="11"/>
  <c r="CV20" i="11"/>
  <c r="CL20" i="11"/>
  <c r="CE20" i="11"/>
  <c r="DZ20" i="11"/>
  <c r="DK20" i="11"/>
  <c r="CS20" i="11"/>
  <c r="CK20" i="11"/>
  <c r="CD20" i="11"/>
  <c r="DY20" i="11"/>
  <c r="DR20" i="11"/>
  <c r="DJ20" i="11"/>
  <c r="CN20" i="11"/>
  <c r="CG20" i="11"/>
  <c r="CQ20" i="11"/>
  <c r="CM20" i="11"/>
  <c r="CF20" i="11"/>
  <c r="DU52" i="11"/>
  <c r="DC52" i="11"/>
  <c r="CP52" i="11"/>
  <c r="CC52" i="11"/>
  <c r="DZ52" i="11"/>
  <c r="DV52" i="11"/>
  <c r="DB52" i="11"/>
  <c r="CO52" i="11"/>
  <c r="CH52" i="11"/>
  <c r="DY52" i="11"/>
  <c r="DR52" i="11"/>
  <c r="DN52" i="11"/>
  <c r="CR52" i="11"/>
  <c r="CI52" i="11"/>
  <c r="CW52" i="11"/>
  <c r="DA52" i="11"/>
  <c r="DP52" i="11"/>
  <c r="DM52" i="11"/>
  <c r="CT52" i="11"/>
  <c r="DU84" i="11"/>
  <c r="DP84" i="11"/>
  <c r="DC84" i="11"/>
  <c r="CP84" i="11"/>
  <c r="CC84" i="11"/>
  <c r="DZ84" i="11"/>
  <c r="DV84" i="11"/>
  <c r="DB84" i="11"/>
  <c r="CO84" i="11"/>
  <c r="CH84" i="11"/>
  <c r="DY84" i="11"/>
  <c r="DJ84" i="11"/>
  <c r="CR84" i="11"/>
  <c r="CI84" i="11"/>
  <c r="CW84" i="11"/>
  <c r="DW84" i="11"/>
  <c r="CF84" i="11"/>
  <c r="DR84" i="11"/>
  <c r="CQ84" i="11"/>
  <c r="CM84" i="11"/>
  <c r="DV122" i="11"/>
  <c r="DJ122" i="11"/>
  <c r="CS122" i="11"/>
  <c r="CK122" i="11"/>
  <c r="CC122" i="11"/>
  <c r="DY122" i="11"/>
  <c r="DM122" i="11"/>
  <c r="CV122" i="11"/>
  <c r="DA122" i="11"/>
  <c r="DZ122" i="11"/>
  <c r="DR122" i="11"/>
  <c r="DL122" i="11"/>
  <c r="CR122" i="11"/>
  <c r="CH122" i="11"/>
  <c r="DP122" i="11"/>
  <c r="CW122" i="11"/>
  <c r="CL122" i="11"/>
  <c r="CE122" i="11"/>
  <c r="DU122" i="11"/>
  <c r="DW122" i="11"/>
  <c r="DZ165" i="11"/>
  <c r="DV165" i="11"/>
  <c r="DP165" i="11"/>
  <c r="DJ165" i="11"/>
  <c r="CQ165" i="11"/>
  <c r="CH165" i="11"/>
  <c r="DY165" i="11"/>
  <c r="DU165" i="11"/>
  <c r="DF165" i="11"/>
  <c r="DD165" i="11"/>
  <c r="CP165" i="11"/>
  <c r="CG165" i="11"/>
  <c r="CT165" i="11"/>
  <c r="CE165" i="11"/>
  <c r="CS165" i="11"/>
  <c r="DR165" i="11"/>
  <c r="DC165" i="11"/>
  <c r="CI165" i="11"/>
  <c r="CF165" i="11"/>
  <c r="CW165" i="11"/>
  <c r="DZ221" i="11"/>
  <c r="DV221" i="11"/>
  <c r="DK221" i="11"/>
  <c r="CS221" i="11"/>
  <c r="CM221" i="11"/>
  <c r="CD221" i="11"/>
  <c r="DY221" i="11"/>
  <c r="DU221" i="11"/>
  <c r="DJ221" i="11"/>
  <c r="CP221" i="11"/>
  <c r="CL221" i="11"/>
  <c r="CG221" i="11"/>
  <c r="DM221" i="11"/>
  <c r="CW221" i="11"/>
  <c r="CO221" i="11"/>
  <c r="CE221" i="11"/>
  <c r="DW221" i="11"/>
  <c r="DL221" i="11"/>
  <c r="CT221" i="11"/>
  <c r="CN221" i="11"/>
  <c r="CF221" i="11"/>
  <c r="CK221" i="11"/>
  <c r="DC221" i="11"/>
  <c r="CI221" i="11"/>
  <c r="CV221" i="11"/>
  <c r="DR221" i="11"/>
  <c r="CR221" i="11"/>
  <c r="DZ25" i="11"/>
  <c r="DW25" i="11"/>
  <c r="DB25" i="11"/>
  <c r="CW25" i="11"/>
  <c r="CV25" i="11"/>
  <c r="DY25" i="11"/>
  <c r="DV25" i="11"/>
  <c r="DP25" i="11"/>
  <c r="DJ25" i="11"/>
  <c r="CT25" i="11"/>
  <c r="DU25" i="11"/>
  <c r="DM25" i="11"/>
  <c r="CQ25" i="11"/>
  <c r="CM25" i="11"/>
  <c r="CC25" i="11"/>
  <c r="DR25" i="11"/>
  <c r="DN25" i="11"/>
  <c r="DK25" i="11"/>
  <c r="CP25" i="11"/>
  <c r="CL25" i="11"/>
  <c r="CH25" i="11"/>
  <c r="CE25" i="11"/>
  <c r="CD25" i="11"/>
  <c r="DL25" i="11"/>
  <c r="CS25" i="11"/>
  <c r="CO25" i="11"/>
  <c r="CK25" i="11"/>
  <c r="CG25" i="11"/>
  <c r="CR25" i="11"/>
  <c r="DX25" i="11"/>
  <c r="CN25" i="11"/>
  <c r="DC25" i="11"/>
  <c r="CI25" i="11"/>
  <c r="CF25" i="11"/>
  <c r="DA25" i="11"/>
  <c r="DZ57" i="11"/>
  <c r="DV57" i="11"/>
  <c r="DN57" i="11"/>
  <c r="DK57" i="11"/>
  <c r="CQ57" i="11"/>
  <c r="CM57" i="11"/>
  <c r="CH57" i="11"/>
  <c r="DY57" i="11"/>
  <c r="DU57" i="11"/>
  <c r="DL57" i="11"/>
  <c r="DJ57" i="11"/>
  <c r="DM57" i="11"/>
  <c r="CP57" i="11"/>
  <c r="CL57" i="11"/>
  <c r="CG57" i="11"/>
  <c r="DC57" i="11"/>
  <c r="DA57" i="11"/>
  <c r="CO57" i="11"/>
  <c r="CF57" i="11"/>
  <c r="DB57" i="11"/>
  <c r="CV57" i="11"/>
  <c r="CN57" i="11"/>
  <c r="CC57" i="11"/>
  <c r="CW57" i="11"/>
  <c r="CK57" i="11"/>
  <c r="DR57" i="11"/>
  <c r="CS57" i="11"/>
  <c r="CE57" i="11"/>
  <c r="CR57" i="11"/>
  <c r="CD57" i="11"/>
  <c r="CI57" i="11"/>
  <c r="CT57" i="11"/>
  <c r="DP57" i="11"/>
  <c r="DR97" i="11"/>
  <c r="DC97" i="11"/>
  <c r="DM97" i="11"/>
  <c r="CW97" i="11"/>
  <c r="CS97" i="11"/>
  <c r="CO97" i="11"/>
  <c r="CK97" i="11"/>
  <c r="CF97" i="11"/>
  <c r="DZ97" i="11"/>
  <c r="DV97" i="11"/>
  <c r="DK97" i="11"/>
  <c r="DA97" i="11"/>
  <c r="CQ97" i="11"/>
  <c r="CM97" i="11"/>
  <c r="CH97" i="11"/>
  <c r="CD97" i="11"/>
  <c r="DY97" i="11"/>
  <c r="DF97" i="11"/>
  <c r="DJ97" i="11"/>
  <c r="CP97" i="11"/>
  <c r="CG97" i="11"/>
  <c r="DB97" i="11"/>
  <c r="CT97" i="11"/>
  <c r="CN97" i="11"/>
  <c r="CC97" i="11"/>
  <c r="DL97" i="11"/>
  <c r="CI97" i="11"/>
  <c r="CE97" i="11"/>
  <c r="DU97" i="11"/>
  <c r="CV97" i="11"/>
  <c r="CR97" i="11"/>
  <c r="CL97" i="11"/>
  <c r="DP97" i="11"/>
  <c r="DN97" i="11"/>
  <c r="DY139" i="11"/>
  <c r="DN139" i="11"/>
  <c r="DJ139" i="11"/>
  <c r="DB139" i="11"/>
  <c r="CT139" i="11"/>
  <c r="CP139" i="11"/>
  <c r="CL139" i="11"/>
  <c r="CG139" i="11"/>
  <c r="CC139" i="11"/>
  <c r="DW139" i="11"/>
  <c r="DU139" i="11"/>
  <c r="DM139" i="11"/>
  <c r="DA139" i="11"/>
  <c r="CS139" i="11"/>
  <c r="CO139" i="11"/>
  <c r="CK139" i="11"/>
  <c r="CF139" i="11"/>
  <c r="DZ139" i="11"/>
  <c r="DV139" i="11"/>
  <c r="DR139" i="11"/>
  <c r="DL139" i="11"/>
  <c r="DF139" i="11"/>
  <c r="CV139" i="11"/>
  <c r="CR139" i="11"/>
  <c r="CN139" i="11"/>
  <c r="CI139" i="11"/>
  <c r="CE139" i="11"/>
  <c r="DK139" i="11"/>
  <c r="CM139" i="11"/>
  <c r="CQ139" i="11"/>
  <c r="DC139" i="11"/>
  <c r="CH139" i="11"/>
  <c r="DP139" i="11"/>
  <c r="DX139" i="11"/>
  <c r="CW139" i="11"/>
  <c r="CD139" i="11"/>
  <c r="DZ182" i="11"/>
  <c r="DW182" i="11"/>
  <c r="DP182" i="11"/>
  <c r="DK182" i="11"/>
  <c r="DB182" i="11"/>
  <c r="CS182" i="11"/>
  <c r="CP182" i="11"/>
  <c r="CL182" i="11"/>
  <c r="CH182" i="11"/>
  <c r="CD182" i="11"/>
  <c r="DR182" i="11"/>
  <c r="DJ182" i="11"/>
  <c r="CW182" i="11"/>
  <c r="CQ182" i="11"/>
  <c r="CK182" i="11"/>
  <c r="CF182" i="11"/>
  <c r="DN182" i="11"/>
  <c r="CT182" i="11"/>
  <c r="CO182" i="11"/>
  <c r="CI182" i="11"/>
  <c r="CE182" i="11"/>
  <c r="DV182" i="11"/>
  <c r="DM182" i="11"/>
  <c r="DC182" i="11"/>
  <c r="DA182" i="11"/>
  <c r="CN182" i="11"/>
  <c r="CV182" i="11"/>
  <c r="CC182" i="11"/>
  <c r="DY182" i="11"/>
  <c r="CR182" i="11"/>
  <c r="DU182" i="11"/>
  <c r="CM182" i="11"/>
  <c r="DL182" i="11"/>
  <c r="CG182" i="11"/>
  <c r="DX13" i="11"/>
  <c r="DR13" i="11"/>
  <c r="DM13" i="11"/>
  <c r="DC13" i="11"/>
  <c r="CW13" i="11"/>
  <c r="CS13" i="11"/>
  <c r="CO13" i="11"/>
  <c r="CK13" i="11"/>
  <c r="CC13" i="11"/>
  <c r="CE13" i="11"/>
  <c r="DW13" i="11"/>
  <c r="DL13" i="11"/>
  <c r="DB13" i="11"/>
  <c r="CT13" i="11"/>
  <c r="CR13" i="11"/>
  <c r="CN13" i="11"/>
  <c r="CI13" i="11"/>
  <c r="CG13" i="11"/>
  <c r="DZ13" i="11"/>
  <c r="DP13" i="11"/>
  <c r="DJ13" i="11"/>
  <c r="CQ13" i="11"/>
  <c r="CD13" i="11"/>
  <c r="DY13" i="11"/>
  <c r="DN13" i="11"/>
  <c r="CP13" i="11"/>
  <c r="CH13" i="11"/>
  <c r="DK13" i="11"/>
  <c r="CM13" i="11"/>
  <c r="CF13" i="11"/>
  <c r="DV13" i="11"/>
  <c r="DA13" i="11"/>
  <c r="DU13" i="11"/>
  <c r="CL13" i="11"/>
  <c r="CV13" i="11"/>
  <c r="DY45" i="11"/>
  <c r="DU45" i="11"/>
  <c r="DN45" i="11"/>
  <c r="DF45" i="11"/>
  <c r="CV45" i="11"/>
  <c r="CP45" i="11"/>
  <c r="CL45" i="11"/>
  <c r="CD45" i="11"/>
  <c r="DX45" i="11"/>
  <c r="DR45" i="11"/>
  <c r="DM45" i="11"/>
  <c r="DC45" i="11"/>
  <c r="CW45" i="11"/>
  <c r="CS45" i="11"/>
  <c r="CO45" i="11"/>
  <c r="CK45" i="11"/>
  <c r="CF45" i="11"/>
  <c r="DP45" i="11"/>
  <c r="DB45" i="11"/>
  <c r="CR45" i="11"/>
  <c r="CI45" i="11"/>
  <c r="DZ45" i="11"/>
  <c r="DJ45" i="11"/>
  <c r="CQ45" i="11"/>
  <c r="CH45" i="11"/>
  <c r="DW45" i="11"/>
  <c r="CT45" i="11"/>
  <c r="CG45" i="11"/>
  <c r="DL45" i="11"/>
  <c r="CN45" i="11"/>
  <c r="CM45" i="11"/>
  <c r="DV45" i="11"/>
  <c r="CE45" i="11"/>
  <c r="CC45" i="11"/>
  <c r="DK45" i="11"/>
  <c r="DA45" i="11"/>
  <c r="DW77" i="11"/>
  <c r="DR77" i="11"/>
  <c r="DL77" i="11"/>
  <c r="DC77" i="11"/>
  <c r="CT77" i="11"/>
  <c r="CR77" i="11"/>
  <c r="CN77" i="11"/>
  <c r="CI77" i="11"/>
  <c r="DZ77" i="11"/>
  <c r="DV77" i="11"/>
  <c r="DP77" i="11"/>
  <c r="DK77" i="11"/>
  <c r="DB77" i="11"/>
  <c r="DA77" i="11"/>
  <c r="CQ77" i="11"/>
  <c r="CM77" i="11"/>
  <c r="CF77" i="11"/>
  <c r="CE77" i="11"/>
  <c r="DY77" i="11"/>
  <c r="DN77" i="11"/>
  <c r="DD77" i="11"/>
  <c r="CP77" i="11"/>
  <c r="CD77" i="11"/>
  <c r="DU77" i="11"/>
  <c r="DJ77" i="11"/>
  <c r="CV77" i="11"/>
  <c r="CL77" i="11"/>
  <c r="CK77" i="11"/>
  <c r="DX77" i="11"/>
  <c r="CW77" i="11"/>
  <c r="CH77" i="11"/>
  <c r="CG77" i="11"/>
  <c r="CO77" i="11"/>
  <c r="DM77" i="11"/>
  <c r="CS77" i="11"/>
  <c r="CC77" i="11"/>
  <c r="DX113" i="11"/>
  <c r="DR113" i="11"/>
  <c r="DB113" i="11"/>
  <c r="DM113" i="11"/>
  <c r="CW113" i="11"/>
  <c r="CS113" i="11"/>
  <c r="CO113" i="11"/>
  <c r="CK113" i="11"/>
  <c r="CF113" i="11"/>
  <c r="DZ113" i="11"/>
  <c r="DV113" i="11"/>
  <c r="DK113" i="11"/>
  <c r="DA113" i="11"/>
  <c r="CQ113" i="11"/>
  <c r="CM113" i="11"/>
  <c r="CH113" i="11"/>
  <c r="CC113" i="11"/>
  <c r="DY113" i="11"/>
  <c r="DC113" i="11"/>
  <c r="DJ113" i="11"/>
  <c r="CP113" i="11"/>
  <c r="CG113" i="11"/>
  <c r="DW113" i="11"/>
  <c r="CT113" i="11"/>
  <c r="CN113" i="11"/>
  <c r="CE113" i="11"/>
  <c r="DP113" i="11"/>
  <c r="CR113" i="11"/>
  <c r="DN113" i="11"/>
  <c r="CL113" i="11"/>
  <c r="DL113" i="11"/>
  <c r="CV113" i="11"/>
  <c r="DU113" i="11"/>
  <c r="CI113" i="11"/>
  <c r="CD113" i="11"/>
  <c r="DY155" i="11"/>
  <c r="DN155" i="11"/>
  <c r="DJ155" i="11"/>
  <c r="DB155" i="11"/>
  <c r="CT155" i="11"/>
  <c r="CP155" i="11"/>
  <c r="CL155" i="11"/>
  <c r="CG155" i="11"/>
  <c r="CC155" i="11"/>
  <c r="DW155" i="11"/>
  <c r="DU155" i="11"/>
  <c r="DM155" i="11"/>
  <c r="DA155" i="11"/>
  <c r="CS155" i="11"/>
  <c r="CO155" i="11"/>
  <c r="CK155" i="11"/>
  <c r="CF155" i="11"/>
  <c r="DZ155" i="11"/>
  <c r="DV155" i="11"/>
  <c r="DR155" i="11"/>
  <c r="DL155" i="11"/>
  <c r="CV155" i="11"/>
  <c r="CR155" i="11"/>
  <c r="CN155" i="11"/>
  <c r="CI155" i="11"/>
  <c r="CE155" i="11"/>
  <c r="DX155" i="11"/>
  <c r="CW155" i="11"/>
  <c r="CD155" i="11"/>
  <c r="DC155" i="11"/>
  <c r="DP155" i="11"/>
  <c r="CQ155" i="11"/>
  <c r="CH155" i="11"/>
  <c r="DK155" i="11"/>
  <c r="CM155" i="11"/>
  <c r="DY206" i="11"/>
  <c r="DN206" i="11"/>
  <c r="DJ206" i="11"/>
  <c r="CW206" i="11"/>
  <c r="CR206" i="11"/>
  <c r="CN206" i="11"/>
  <c r="CI206" i="11"/>
  <c r="CG206" i="11"/>
  <c r="CC206" i="11"/>
  <c r="DX206" i="11"/>
  <c r="DU206" i="11"/>
  <c r="DM206" i="11"/>
  <c r="CT206" i="11"/>
  <c r="CQ206" i="11"/>
  <c r="CM206" i="11"/>
  <c r="CH206" i="11"/>
  <c r="CF206" i="11"/>
  <c r="DW206" i="11"/>
  <c r="DR206" i="11"/>
  <c r="DL206" i="11"/>
  <c r="DC206" i="11"/>
  <c r="CS206" i="11"/>
  <c r="CP206" i="11"/>
  <c r="CL206" i="11"/>
  <c r="CE206" i="11"/>
  <c r="DP206" i="11"/>
  <c r="CO206" i="11"/>
  <c r="DK206" i="11"/>
  <c r="CK206" i="11"/>
  <c r="DZ206" i="11"/>
  <c r="DB206" i="11"/>
  <c r="CV206" i="11"/>
  <c r="DV206" i="11"/>
  <c r="DA206" i="11"/>
  <c r="CD206" i="11"/>
  <c r="DY16" i="11"/>
  <c r="DV16" i="11"/>
  <c r="DN16" i="11"/>
  <c r="DJ16" i="11"/>
  <c r="CV16" i="11"/>
  <c r="CP16" i="11"/>
  <c r="CL16" i="11"/>
  <c r="CW16" i="11"/>
  <c r="CH16" i="11"/>
  <c r="CD16" i="11"/>
  <c r="DW16" i="11"/>
  <c r="DR16" i="11"/>
  <c r="DM16" i="11"/>
  <c r="CS16" i="11"/>
  <c r="CO16" i="11"/>
  <c r="CK16" i="11"/>
  <c r="CT16" i="11"/>
  <c r="CG16" i="11"/>
  <c r="DU16" i="11"/>
  <c r="DL16" i="11"/>
  <c r="CR16" i="11"/>
  <c r="CI16" i="11"/>
  <c r="CF16" i="11"/>
  <c r="CN16" i="11"/>
  <c r="CC16" i="11"/>
  <c r="DP16" i="11"/>
  <c r="CM16" i="11"/>
  <c r="DZ16" i="11"/>
  <c r="DA16" i="11"/>
  <c r="DB16" i="11"/>
  <c r="CQ16" i="11"/>
  <c r="DC16" i="11"/>
  <c r="DK16" i="11"/>
  <c r="CE16" i="11"/>
  <c r="DZ48" i="11"/>
  <c r="DK48" i="11"/>
  <c r="DA48" i="11"/>
  <c r="CR48" i="11"/>
  <c r="CN48" i="11"/>
  <c r="CI48" i="11"/>
  <c r="CC48" i="11"/>
  <c r="CE48" i="11"/>
  <c r="DY48" i="11"/>
  <c r="DV48" i="11"/>
  <c r="DN48" i="11"/>
  <c r="DJ48" i="11"/>
  <c r="CV48" i="11"/>
  <c r="CQ48" i="11"/>
  <c r="CM48" i="11"/>
  <c r="CW48" i="11"/>
  <c r="CH48" i="11"/>
  <c r="CD48" i="11"/>
  <c r="DR48" i="11"/>
  <c r="CP48" i="11"/>
  <c r="DB48" i="11"/>
  <c r="DW48" i="11"/>
  <c r="DM48" i="11"/>
  <c r="DC48" i="11"/>
  <c r="CL48" i="11"/>
  <c r="CG48" i="11"/>
  <c r="DU48" i="11"/>
  <c r="CS48" i="11"/>
  <c r="CF48" i="11"/>
  <c r="DL48" i="11"/>
  <c r="CK48" i="11"/>
  <c r="CO48" i="11"/>
  <c r="DP48" i="11"/>
  <c r="CT48" i="11"/>
  <c r="DY80" i="11"/>
  <c r="DX80" i="11"/>
  <c r="DN80" i="11"/>
  <c r="DJ80" i="11"/>
  <c r="CV80" i="11"/>
  <c r="CP80" i="11"/>
  <c r="CL80" i="11"/>
  <c r="CW80" i="11"/>
  <c r="CG80" i="11"/>
  <c r="DB80" i="11"/>
  <c r="DV80" i="11"/>
  <c r="DM80" i="11"/>
  <c r="CS80" i="11"/>
  <c r="CO80" i="11"/>
  <c r="CK80" i="11"/>
  <c r="CT80" i="11"/>
  <c r="CF80" i="11"/>
  <c r="DU80" i="11"/>
  <c r="DL80" i="11"/>
  <c r="CR80" i="11"/>
  <c r="CI80" i="11"/>
  <c r="CE80" i="11"/>
  <c r="DR80" i="11"/>
  <c r="CN80" i="11"/>
  <c r="CC80" i="11"/>
  <c r="DZ80" i="11"/>
  <c r="DA80" i="11"/>
  <c r="CH80" i="11"/>
  <c r="DP80" i="11"/>
  <c r="CM80" i="11"/>
  <c r="DK80" i="11"/>
  <c r="CQ80" i="11"/>
  <c r="DS80" i="11"/>
  <c r="DC80" i="11"/>
  <c r="CD80" i="11"/>
  <c r="DZ117" i="11"/>
  <c r="DV117" i="11"/>
  <c r="DP117" i="11"/>
  <c r="DN117" i="11"/>
  <c r="DJ117" i="11"/>
  <c r="DA117" i="11"/>
  <c r="CQ117" i="11"/>
  <c r="CM117" i="11"/>
  <c r="CH117" i="11"/>
  <c r="CD117" i="11"/>
  <c r="DY117" i="11"/>
  <c r="DU117" i="11"/>
  <c r="DM117" i="11"/>
  <c r="CV117" i="11"/>
  <c r="CP117" i="11"/>
  <c r="CL117" i="11"/>
  <c r="CG117" i="11"/>
  <c r="CC117" i="11"/>
  <c r="DB117" i="11"/>
  <c r="CT117" i="11"/>
  <c r="CN117" i="11"/>
  <c r="CE117" i="11"/>
  <c r="DL117" i="11"/>
  <c r="CS117" i="11"/>
  <c r="CK117" i="11"/>
  <c r="DK117" i="11"/>
  <c r="CI117" i="11"/>
  <c r="DX117" i="11"/>
  <c r="CW117" i="11"/>
  <c r="CF117" i="11"/>
  <c r="CR117" i="11"/>
  <c r="CO117" i="11"/>
  <c r="DR117" i="11"/>
  <c r="DC117" i="11"/>
  <c r="DZ159" i="11"/>
  <c r="DV159" i="11"/>
  <c r="DR159" i="11"/>
  <c r="DL159" i="11"/>
  <c r="CV159" i="11"/>
  <c r="CR159" i="11"/>
  <c r="CN159" i="11"/>
  <c r="CI159" i="11"/>
  <c r="CE159" i="11"/>
  <c r="DX159" i="11"/>
  <c r="DP159" i="11"/>
  <c r="DK159" i="11"/>
  <c r="DC159" i="11"/>
  <c r="CW159" i="11"/>
  <c r="CQ159" i="11"/>
  <c r="CM159" i="11"/>
  <c r="CH159" i="11"/>
  <c r="CD159" i="11"/>
  <c r="DY159" i="11"/>
  <c r="DN159" i="11"/>
  <c r="DJ159" i="11"/>
  <c r="DB159" i="11"/>
  <c r="CT159" i="11"/>
  <c r="CP159" i="11"/>
  <c r="CL159" i="11"/>
  <c r="CG159" i="11"/>
  <c r="CC159" i="11"/>
  <c r="DA159" i="11"/>
  <c r="CF159" i="11"/>
  <c r="CK159" i="11"/>
  <c r="DU159" i="11"/>
  <c r="CS159" i="11"/>
  <c r="DM159" i="11"/>
  <c r="CO159" i="11"/>
  <c r="DZ213" i="11"/>
  <c r="DV213" i="11"/>
  <c r="DP213" i="11"/>
  <c r="DN213" i="11"/>
  <c r="DJ213" i="11"/>
  <c r="CS213" i="11"/>
  <c r="CQ213" i="11"/>
  <c r="CM213" i="11"/>
  <c r="CH213" i="11"/>
  <c r="CD213" i="11"/>
  <c r="DY213" i="11"/>
  <c r="DU213" i="11"/>
  <c r="DF213" i="11"/>
  <c r="DM213" i="11"/>
  <c r="DA213" i="11"/>
  <c r="CP213" i="11"/>
  <c r="CL213" i="11"/>
  <c r="CG213" i="11"/>
  <c r="CC213" i="11"/>
  <c r="DL213" i="11"/>
  <c r="CV213" i="11"/>
  <c r="CK213" i="11"/>
  <c r="DR213" i="11"/>
  <c r="DK213" i="11"/>
  <c r="CR213" i="11"/>
  <c r="CI213" i="11"/>
  <c r="DX213" i="11"/>
  <c r="CW213" i="11"/>
  <c r="CF213" i="11"/>
  <c r="DW213" i="11"/>
  <c r="CT213" i="11"/>
  <c r="CE213" i="11"/>
  <c r="DC213" i="11"/>
  <c r="CO213" i="11"/>
  <c r="DB213" i="11"/>
  <c r="CN213" i="11"/>
  <c r="DY14" i="11"/>
  <c r="DV14" i="11"/>
  <c r="DM14" i="11"/>
  <c r="DF14" i="11"/>
  <c r="CW14" i="11"/>
  <c r="CR14" i="11"/>
  <c r="CN14" i="11"/>
  <c r="CI14" i="11"/>
  <c r="CG14" i="11"/>
  <c r="CC14" i="11"/>
  <c r="DZ14" i="11"/>
  <c r="DK14" i="11"/>
  <c r="DJ14" i="11"/>
  <c r="CQ14" i="11"/>
  <c r="CL14" i="11"/>
  <c r="CH14" i="11"/>
  <c r="DR14" i="11"/>
  <c r="DP14" i="11"/>
  <c r="CT14" i="11"/>
  <c r="CP14" i="11"/>
  <c r="CK14" i="11"/>
  <c r="CF14" i="11"/>
  <c r="DW14" i="11"/>
  <c r="DN14" i="11"/>
  <c r="DC14" i="11"/>
  <c r="DA14" i="11"/>
  <c r="CO14" i="11"/>
  <c r="CE14" i="11"/>
  <c r="DU14" i="11"/>
  <c r="DL14" i="11"/>
  <c r="DB14" i="11"/>
  <c r="CS14" i="11"/>
  <c r="CM14" i="11"/>
  <c r="CV14" i="11"/>
  <c r="CD14" i="11"/>
  <c r="DY30" i="11"/>
  <c r="DV30" i="11"/>
  <c r="DM30" i="11"/>
  <c r="CW30" i="11"/>
  <c r="CS30" i="11"/>
  <c r="CO30" i="11"/>
  <c r="CK30" i="11"/>
  <c r="CG30" i="11"/>
  <c r="CC30" i="11"/>
  <c r="DX30" i="11"/>
  <c r="DR30" i="11"/>
  <c r="DP30" i="11"/>
  <c r="CT30" i="11"/>
  <c r="CQ30" i="11"/>
  <c r="CL30" i="11"/>
  <c r="CF30" i="11"/>
  <c r="DN30" i="11"/>
  <c r="DC30" i="11"/>
  <c r="CP30" i="11"/>
  <c r="CI30" i="11"/>
  <c r="CE30" i="11"/>
  <c r="DU30" i="11"/>
  <c r="DL30" i="11"/>
  <c r="DB30" i="11"/>
  <c r="DA30" i="11"/>
  <c r="CN30" i="11"/>
  <c r="CV30" i="11"/>
  <c r="CD30" i="11"/>
  <c r="DZ30" i="11"/>
  <c r="DK30" i="11"/>
  <c r="DJ30" i="11"/>
  <c r="CR30" i="11"/>
  <c r="CM30" i="11"/>
  <c r="CH30" i="11"/>
  <c r="DW46" i="11"/>
  <c r="DR46" i="11"/>
  <c r="DL46" i="11"/>
  <c r="DB46" i="11"/>
  <c r="DA46" i="11"/>
  <c r="CP46" i="11"/>
  <c r="CL46" i="11"/>
  <c r="CH46" i="11"/>
  <c r="CD46" i="11"/>
  <c r="DZ46" i="11"/>
  <c r="DU46" i="11"/>
  <c r="DP46" i="11"/>
  <c r="DK46" i="11"/>
  <c r="DJ46" i="11"/>
  <c r="CS46" i="11"/>
  <c r="CO46" i="11"/>
  <c r="CK46" i="11"/>
  <c r="CG46" i="11"/>
  <c r="DY46" i="11"/>
  <c r="DV46" i="11"/>
  <c r="DN46" i="11"/>
  <c r="DF46" i="11"/>
  <c r="CW46" i="11"/>
  <c r="CR46" i="11"/>
  <c r="CN46" i="11"/>
  <c r="CI46" i="11"/>
  <c r="CF46" i="11"/>
  <c r="CC46" i="11"/>
  <c r="DM46" i="11"/>
  <c r="CM46" i="11"/>
  <c r="DC46" i="11"/>
  <c r="CV46" i="11"/>
  <c r="DX46" i="11"/>
  <c r="CT46" i="11"/>
  <c r="CE46" i="11"/>
  <c r="CQ46" i="11"/>
  <c r="DZ62" i="11"/>
  <c r="DU62" i="11"/>
  <c r="DP62" i="11"/>
  <c r="DK62" i="11"/>
  <c r="DB62" i="11"/>
  <c r="DA62" i="11"/>
  <c r="CP62" i="11"/>
  <c r="CL62" i="11"/>
  <c r="CH62" i="11"/>
  <c r="CD62" i="11"/>
  <c r="DY62" i="11"/>
  <c r="DV62" i="11"/>
  <c r="DN62" i="11"/>
  <c r="DJ62" i="11"/>
  <c r="CW62" i="11"/>
  <c r="CS62" i="11"/>
  <c r="CO62" i="11"/>
  <c r="CK62" i="11"/>
  <c r="CG62" i="11"/>
  <c r="CC62" i="11"/>
  <c r="DR62" i="11"/>
  <c r="DC62" i="11"/>
  <c r="CQ62" i="11"/>
  <c r="CV62" i="11"/>
  <c r="DM62" i="11"/>
  <c r="CT62" i="11"/>
  <c r="CN62" i="11"/>
  <c r="CF62" i="11"/>
  <c r="DW62" i="11"/>
  <c r="DL62" i="11"/>
  <c r="CM62" i="11"/>
  <c r="CE62" i="11"/>
  <c r="CR62" i="11"/>
  <c r="CI62" i="11"/>
  <c r="DW78" i="11"/>
  <c r="DR78" i="11"/>
  <c r="DL78" i="11"/>
  <c r="DC78" i="11"/>
  <c r="DA78" i="11"/>
  <c r="CP78" i="11"/>
  <c r="CL78" i="11"/>
  <c r="CV78" i="11"/>
  <c r="CE78" i="11"/>
  <c r="DZ78" i="11"/>
  <c r="DP78" i="11"/>
  <c r="DK78" i="11"/>
  <c r="DB78" i="11"/>
  <c r="CS78" i="11"/>
  <c r="CO78" i="11"/>
  <c r="CK78" i="11"/>
  <c r="CH78" i="11"/>
  <c r="CD78" i="11"/>
  <c r="DV78" i="11"/>
  <c r="CQ78" i="11"/>
  <c r="CC78" i="11"/>
  <c r="DY78" i="11"/>
  <c r="DN78" i="11"/>
  <c r="CW78" i="11"/>
  <c r="CN78" i="11"/>
  <c r="CG78" i="11"/>
  <c r="DX78" i="11"/>
  <c r="DM78" i="11"/>
  <c r="CT78" i="11"/>
  <c r="CM78" i="11"/>
  <c r="CF78" i="11"/>
  <c r="DU78" i="11"/>
  <c r="DJ78" i="11"/>
  <c r="CR78" i="11"/>
  <c r="CI78" i="11"/>
  <c r="DW94" i="11"/>
  <c r="DR94" i="11"/>
  <c r="DL94" i="11"/>
  <c r="DC94" i="11"/>
  <c r="CQ94" i="11"/>
  <c r="CM94" i="11"/>
  <c r="CV94" i="11"/>
  <c r="CE94" i="11"/>
  <c r="DZ94" i="11"/>
  <c r="DP94" i="11"/>
  <c r="DK94" i="11"/>
  <c r="DB94" i="11"/>
  <c r="DA94" i="11"/>
  <c r="CP94" i="11"/>
  <c r="CL94" i="11"/>
  <c r="CH94" i="11"/>
  <c r="CD94" i="11"/>
  <c r="DV94" i="11"/>
  <c r="CR94" i="11"/>
  <c r="CI94" i="11"/>
  <c r="DY94" i="11"/>
  <c r="DN94" i="11"/>
  <c r="CW94" i="11"/>
  <c r="CO94" i="11"/>
  <c r="CG94" i="11"/>
  <c r="DM94" i="11"/>
  <c r="CT94" i="11"/>
  <c r="CN94" i="11"/>
  <c r="CF94" i="11"/>
  <c r="CK94" i="11"/>
  <c r="DU94" i="11"/>
  <c r="CC94" i="11"/>
  <c r="DJ94" i="11"/>
  <c r="CS94" i="11"/>
  <c r="DX114" i="11"/>
  <c r="DV114" i="11"/>
  <c r="DM114" i="11"/>
  <c r="CW114" i="11"/>
  <c r="CR114" i="11"/>
  <c r="CN114" i="11"/>
  <c r="CI114" i="11"/>
  <c r="CE114" i="11"/>
  <c r="DA114" i="11"/>
  <c r="DR114" i="11"/>
  <c r="DL114" i="11"/>
  <c r="DC114" i="11"/>
  <c r="CT114" i="11"/>
  <c r="CQ114" i="11"/>
  <c r="CM114" i="11"/>
  <c r="CH114" i="11"/>
  <c r="CD114" i="11"/>
  <c r="CC114" i="11"/>
  <c r="DJ114" i="11"/>
  <c r="CS114" i="11"/>
  <c r="CK114" i="11"/>
  <c r="DZ114" i="11"/>
  <c r="DP114" i="11"/>
  <c r="DB114" i="11"/>
  <c r="CP114" i="11"/>
  <c r="CG114" i="11"/>
  <c r="DY114" i="11"/>
  <c r="DN114" i="11"/>
  <c r="CO114" i="11"/>
  <c r="CF114" i="11"/>
  <c r="CV114" i="11"/>
  <c r="CL114" i="11"/>
  <c r="DU114" i="11"/>
  <c r="DK114" i="11"/>
  <c r="DZ135" i="11"/>
  <c r="DV135" i="11"/>
  <c r="DN135" i="11"/>
  <c r="DJ135" i="11"/>
  <c r="DC135" i="11"/>
  <c r="CV135" i="11"/>
  <c r="CG135" i="11"/>
  <c r="CC135" i="11"/>
  <c r="CP135" i="11"/>
  <c r="CI135" i="11"/>
  <c r="DX135" i="11"/>
  <c r="DM135" i="11"/>
  <c r="DB135" i="11"/>
  <c r="CW135" i="11"/>
  <c r="CF135" i="11"/>
  <c r="CS135" i="11"/>
  <c r="CL135" i="11"/>
  <c r="CR135" i="11"/>
  <c r="DY135" i="11"/>
  <c r="DL135" i="11"/>
  <c r="DP135" i="11"/>
  <c r="DR135" i="11"/>
  <c r="CT135" i="11"/>
  <c r="CE135" i="11"/>
  <c r="CO135" i="11"/>
  <c r="CQ135" i="11"/>
  <c r="CN135" i="11"/>
  <c r="DF135" i="11"/>
  <c r="CK135" i="11"/>
  <c r="CD135" i="11"/>
  <c r="DW135" i="11"/>
  <c r="DA135" i="11"/>
  <c r="CM135" i="11"/>
  <c r="DU135" i="11"/>
  <c r="CH135" i="11"/>
  <c r="DK135" i="11"/>
  <c r="DZ157" i="11"/>
  <c r="DV157" i="11"/>
  <c r="DP157" i="11"/>
  <c r="DK157" i="11"/>
  <c r="DB157" i="11"/>
  <c r="DA157" i="11"/>
  <c r="CQ157" i="11"/>
  <c r="CM157" i="11"/>
  <c r="CG157" i="11"/>
  <c r="CH157" i="11"/>
  <c r="DY157" i="11"/>
  <c r="DU157" i="11"/>
  <c r="DN157" i="11"/>
  <c r="DJ157" i="11"/>
  <c r="CV157" i="11"/>
  <c r="CP157" i="11"/>
  <c r="CL157" i="11"/>
  <c r="CE157" i="11"/>
  <c r="CC157" i="11"/>
  <c r="DR157" i="11"/>
  <c r="DC157" i="11"/>
  <c r="CR157" i="11"/>
  <c r="CI157" i="11"/>
  <c r="DM157" i="11"/>
  <c r="CW157" i="11"/>
  <c r="CO157" i="11"/>
  <c r="CF157" i="11"/>
  <c r="DL157" i="11"/>
  <c r="CN157" i="11"/>
  <c r="CK157" i="11"/>
  <c r="CD157" i="11"/>
  <c r="DS157" i="11"/>
  <c r="CT157" i="11"/>
  <c r="CS157" i="11"/>
  <c r="DX178" i="11"/>
  <c r="DV178" i="11"/>
  <c r="DM178" i="11"/>
  <c r="CW178" i="11"/>
  <c r="CR178" i="11"/>
  <c r="CN178" i="11"/>
  <c r="CI178" i="11"/>
  <c r="CE178" i="11"/>
  <c r="DU178" i="11"/>
  <c r="DN178" i="11"/>
  <c r="DC178" i="11"/>
  <c r="CS178" i="11"/>
  <c r="CO178" i="11"/>
  <c r="CH178" i="11"/>
  <c r="DA178" i="11"/>
  <c r="DZ178" i="11"/>
  <c r="DW178" i="11"/>
  <c r="DL178" i="11"/>
  <c r="DB178" i="11"/>
  <c r="CV178" i="11"/>
  <c r="CM178" i="11"/>
  <c r="CG178" i="11"/>
  <c r="CC178" i="11"/>
  <c r="DY178" i="11"/>
  <c r="DR178" i="11"/>
  <c r="DK178" i="11"/>
  <c r="CQ178" i="11"/>
  <c r="CL178" i="11"/>
  <c r="CF178" i="11"/>
  <c r="DP178" i="11"/>
  <c r="CK178" i="11"/>
  <c r="DJ178" i="11"/>
  <c r="CD178" i="11"/>
  <c r="CT178" i="11"/>
  <c r="CP178" i="11"/>
  <c r="DR209" i="11"/>
  <c r="DC209" i="11"/>
  <c r="DM209" i="11"/>
  <c r="CW209" i="11"/>
  <c r="CV209" i="11"/>
  <c r="CO209" i="11"/>
  <c r="CK209" i="11"/>
  <c r="CC209" i="11"/>
  <c r="CD209" i="11"/>
  <c r="DW209" i="11"/>
  <c r="DP209" i="11"/>
  <c r="DB209" i="11"/>
  <c r="DL209" i="11"/>
  <c r="CT209" i="11"/>
  <c r="CR209" i="11"/>
  <c r="CN209" i="11"/>
  <c r="CI209" i="11"/>
  <c r="CG209" i="11"/>
  <c r="DZ209" i="11"/>
  <c r="DK209" i="11"/>
  <c r="CQ209" i="11"/>
  <c r="CH209" i="11"/>
  <c r="DY209" i="11"/>
  <c r="DF209" i="11"/>
  <c r="DJ209" i="11"/>
  <c r="CP209" i="11"/>
  <c r="DV209" i="11"/>
  <c r="CS209" i="11"/>
  <c r="CF209" i="11"/>
  <c r="DU209" i="11"/>
  <c r="DA209" i="11"/>
  <c r="CE209" i="11"/>
  <c r="CM209" i="11"/>
  <c r="DN209" i="11"/>
  <c r="CL209" i="11"/>
  <c r="DL3" i="11"/>
  <c r="DP3" i="11"/>
  <c r="CV3" i="11"/>
  <c r="CS3" i="11"/>
  <c r="CO3" i="11"/>
  <c r="CK3" i="11"/>
  <c r="CF3" i="11"/>
  <c r="DR3" i="11"/>
  <c r="DK3" i="11"/>
  <c r="DA3" i="11"/>
  <c r="CR3" i="11"/>
  <c r="CN3" i="11"/>
  <c r="CI3" i="11"/>
  <c r="CE3" i="11"/>
  <c r="DZ3" i="11"/>
  <c r="DN3" i="11"/>
  <c r="DC3" i="11"/>
  <c r="CQ3" i="11"/>
  <c r="CH3" i="11"/>
  <c r="DY3" i="11"/>
  <c r="DM3" i="11"/>
  <c r="DB3" i="11"/>
  <c r="CP3" i="11"/>
  <c r="CG3" i="11"/>
  <c r="DV3" i="11"/>
  <c r="CW3" i="11"/>
  <c r="CD3" i="11"/>
  <c r="DU3" i="11"/>
  <c r="CT3" i="11"/>
  <c r="CC3" i="11"/>
  <c r="DJ3" i="11"/>
  <c r="CM3" i="11"/>
  <c r="CL3" i="11"/>
  <c r="DW19" i="11"/>
  <c r="DL19" i="11"/>
  <c r="DP19" i="11"/>
  <c r="DA19" i="11"/>
  <c r="CS19" i="11"/>
  <c r="CO19" i="11"/>
  <c r="CK19" i="11"/>
  <c r="CF19" i="11"/>
  <c r="DZ19" i="11"/>
  <c r="DU19" i="11"/>
  <c r="DK19" i="11"/>
  <c r="DC19" i="11"/>
  <c r="CT19" i="11"/>
  <c r="CN19" i="11"/>
  <c r="CH19" i="11"/>
  <c r="CC19" i="11"/>
  <c r="DY19" i="11"/>
  <c r="DR19" i="11"/>
  <c r="DJ19" i="11"/>
  <c r="DB19" i="11"/>
  <c r="CR19" i="11"/>
  <c r="CM19" i="11"/>
  <c r="CG19" i="11"/>
  <c r="DX19" i="11"/>
  <c r="DN19" i="11"/>
  <c r="CV19" i="11"/>
  <c r="CQ19" i="11"/>
  <c r="CL19" i="11"/>
  <c r="CE19" i="11"/>
  <c r="DM19" i="11"/>
  <c r="CI19" i="11"/>
  <c r="DV19" i="11"/>
  <c r="CP19" i="11"/>
  <c r="CD19" i="11"/>
  <c r="CW19" i="11"/>
  <c r="DX35" i="11"/>
  <c r="DR35" i="11"/>
  <c r="DK35" i="11"/>
  <c r="CV35" i="11"/>
  <c r="CR35" i="11"/>
  <c r="CN35" i="11"/>
  <c r="CI35" i="11"/>
  <c r="CE35" i="11"/>
  <c r="DV35" i="11"/>
  <c r="DM35" i="11"/>
  <c r="DP35" i="11"/>
  <c r="CW35" i="11"/>
  <c r="CP35" i="11"/>
  <c r="CK35" i="11"/>
  <c r="CD35" i="11"/>
  <c r="DZ35" i="11"/>
  <c r="DU35" i="11"/>
  <c r="DL35" i="11"/>
  <c r="DC35" i="11"/>
  <c r="CT35" i="11"/>
  <c r="CO35" i="11"/>
  <c r="CH35" i="11"/>
  <c r="CC35" i="11"/>
  <c r="DY35" i="11"/>
  <c r="DJ35" i="11"/>
  <c r="DB35" i="11"/>
  <c r="CS35" i="11"/>
  <c r="CM35" i="11"/>
  <c r="CG35" i="11"/>
  <c r="CQ35" i="11"/>
  <c r="DA35" i="11"/>
  <c r="DN35" i="11"/>
  <c r="CL35" i="11"/>
  <c r="CF35" i="11"/>
  <c r="DW51" i="11"/>
  <c r="DM51" i="11"/>
  <c r="DA51" i="11"/>
  <c r="CS51" i="11"/>
  <c r="CO51" i="11"/>
  <c r="CK51" i="11"/>
  <c r="CF51" i="11"/>
  <c r="DZ51" i="11"/>
  <c r="DU51" i="11"/>
  <c r="DL51" i="11"/>
  <c r="DC51" i="11"/>
  <c r="CT51" i="11"/>
  <c r="CN51" i="11"/>
  <c r="CH51" i="11"/>
  <c r="CC51" i="11"/>
  <c r="DY51" i="11"/>
  <c r="DR51" i="11"/>
  <c r="DK51" i="11"/>
  <c r="DB51" i="11"/>
  <c r="CR51" i="11"/>
  <c r="CM51" i="11"/>
  <c r="CG51" i="11"/>
  <c r="DP51" i="11"/>
  <c r="DJ51" i="11"/>
  <c r="CV51" i="11"/>
  <c r="CQ51" i="11"/>
  <c r="CL51" i="11"/>
  <c r="CE51" i="11"/>
  <c r="CD51" i="11"/>
  <c r="CW51" i="11"/>
  <c r="CI51" i="11"/>
  <c r="DV51" i="11"/>
  <c r="CP51" i="11"/>
  <c r="DN51" i="11"/>
  <c r="DX67" i="11"/>
  <c r="DR67" i="11"/>
  <c r="DL67" i="11"/>
  <c r="CV67" i="11"/>
  <c r="CS67" i="11"/>
  <c r="CO67" i="11"/>
  <c r="CK67" i="11"/>
  <c r="CF67" i="11"/>
  <c r="DV67" i="11"/>
  <c r="DN67" i="11"/>
  <c r="CW67" i="11"/>
  <c r="CQ67" i="11"/>
  <c r="CL67" i="11"/>
  <c r="CE67" i="11"/>
  <c r="DZ67" i="11"/>
  <c r="DU67" i="11"/>
  <c r="DM67" i="11"/>
  <c r="DC67" i="11"/>
  <c r="CT67" i="11"/>
  <c r="CP67" i="11"/>
  <c r="CI67" i="11"/>
  <c r="CD67" i="11"/>
  <c r="DY67" i="11"/>
  <c r="DK67" i="11"/>
  <c r="DB67" i="11"/>
  <c r="CN67" i="11"/>
  <c r="CH67" i="11"/>
  <c r="CC67" i="11"/>
  <c r="DP67" i="11"/>
  <c r="CM67" i="11"/>
  <c r="DW67" i="11"/>
  <c r="DJ67" i="11"/>
  <c r="CG67" i="11"/>
  <c r="DA67" i="11"/>
  <c r="CR67" i="11"/>
  <c r="DR83" i="11"/>
  <c r="DL83" i="11"/>
  <c r="DF83" i="11"/>
  <c r="CV83" i="11"/>
  <c r="CR83" i="11"/>
  <c r="CN83" i="11"/>
  <c r="CI83" i="11"/>
  <c r="CE83" i="11"/>
  <c r="DY83" i="11"/>
  <c r="DU83" i="11"/>
  <c r="DK83" i="11"/>
  <c r="DB83" i="11"/>
  <c r="CS83" i="11"/>
  <c r="CM83" i="11"/>
  <c r="CG83" i="11"/>
  <c r="DP83" i="11"/>
  <c r="DJ83" i="11"/>
  <c r="DA83" i="11"/>
  <c r="CQ83" i="11"/>
  <c r="CL83" i="11"/>
  <c r="CF83" i="11"/>
  <c r="DV83" i="11"/>
  <c r="DN83" i="11"/>
  <c r="CW83" i="11"/>
  <c r="CP83" i="11"/>
  <c r="CK83" i="11"/>
  <c r="CD83" i="11"/>
  <c r="DZ83" i="11"/>
  <c r="CT83" i="11"/>
  <c r="CO83" i="11"/>
  <c r="CC83" i="11"/>
  <c r="DM83" i="11"/>
  <c r="CH83" i="11"/>
  <c r="DC83" i="11"/>
  <c r="DV99" i="11"/>
  <c r="DR99" i="11"/>
  <c r="DL99" i="11"/>
  <c r="CV99" i="11"/>
  <c r="CR99" i="11"/>
  <c r="CN99" i="11"/>
  <c r="CI99" i="11"/>
  <c r="CE99" i="11"/>
  <c r="DN99" i="11"/>
  <c r="CW99" i="11"/>
  <c r="CP99" i="11"/>
  <c r="CK99" i="11"/>
  <c r="CD99" i="11"/>
  <c r="DZ99" i="11"/>
  <c r="DM99" i="11"/>
  <c r="DC99" i="11"/>
  <c r="CT99" i="11"/>
  <c r="CO99" i="11"/>
  <c r="CH99" i="11"/>
  <c r="CC99" i="11"/>
  <c r="DY99" i="11"/>
  <c r="DU99" i="11"/>
  <c r="DK99" i="11"/>
  <c r="DB99" i="11"/>
  <c r="CS99" i="11"/>
  <c r="CM99" i="11"/>
  <c r="CG99" i="11"/>
  <c r="DJ99" i="11"/>
  <c r="CF99" i="11"/>
  <c r="DA99" i="11"/>
  <c r="CL99" i="11"/>
  <c r="DW99" i="11"/>
  <c r="CQ99" i="11"/>
  <c r="DP99" i="11"/>
  <c r="DC121" i="11"/>
  <c r="CW121" i="11"/>
  <c r="DA121" i="11"/>
  <c r="CS121" i="11"/>
  <c r="CO121" i="11"/>
  <c r="CK121" i="11"/>
  <c r="CF121" i="11"/>
  <c r="DR121" i="11"/>
  <c r="DB121" i="11"/>
  <c r="CT121" i="11"/>
  <c r="CV121" i="11"/>
  <c r="CR121" i="11"/>
  <c r="CN121" i="11"/>
  <c r="CI121" i="11"/>
  <c r="CC121" i="11"/>
  <c r="DY121" i="11"/>
  <c r="DJ121" i="11"/>
  <c r="CP121" i="11"/>
  <c r="CG121" i="11"/>
  <c r="DV121" i="11"/>
  <c r="DD121" i="11"/>
  <c r="DK121" i="11"/>
  <c r="CM121" i="11"/>
  <c r="CD121" i="11"/>
  <c r="DL121" i="11"/>
  <c r="CL121" i="11"/>
  <c r="DZ121" i="11"/>
  <c r="DN121" i="11"/>
  <c r="CH121" i="11"/>
  <c r="DM121" i="11"/>
  <c r="CQ121" i="11"/>
  <c r="DU121" i="11"/>
  <c r="CE121" i="11"/>
  <c r="DP121" i="11"/>
  <c r="DZ142" i="11"/>
  <c r="DV142" i="11"/>
  <c r="DP142" i="11"/>
  <c r="DK142" i="11"/>
  <c r="DB142" i="11"/>
  <c r="CS142" i="11"/>
  <c r="CO142" i="11"/>
  <c r="CK142" i="11"/>
  <c r="CH142" i="11"/>
  <c r="CD142" i="11"/>
  <c r="DY142" i="11"/>
  <c r="DU142" i="11"/>
  <c r="DL142" i="11"/>
  <c r="CW142" i="11"/>
  <c r="CQ142" i="11"/>
  <c r="CL142" i="11"/>
  <c r="CG142" i="11"/>
  <c r="DX142" i="11"/>
  <c r="DR142" i="11"/>
  <c r="DJ142" i="11"/>
  <c r="CT142" i="11"/>
  <c r="CP142" i="11"/>
  <c r="CI142" i="11"/>
  <c r="CF142" i="11"/>
  <c r="DN142" i="11"/>
  <c r="DA142" i="11"/>
  <c r="CN142" i="11"/>
  <c r="CE142" i="11"/>
  <c r="DC142" i="11"/>
  <c r="CC142" i="11"/>
  <c r="CR142" i="11"/>
  <c r="CM142" i="11"/>
  <c r="DM142" i="11"/>
  <c r="CV142" i="11"/>
  <c r="DY163" i="11"/>
  <c r="DN163" i="11"/>
  <c r="DJ163" i="11"/>
  <c r="DB163" i="11"/>
  <c r="CT163" i="11"/>
  <c r="CP163" i="11"/>
  <c r="CL163" i="11"/>
  <c r="CG163" i="11"/>
  <c r="CC163" i="11"/>
  <c r="DU163" i="11"/>
  <c r="DM163" i="11"/>
  <c r="DA163" i="11"/>
  <c r="CS163" i="11"/>
  <c r="CO163" i="11"/>
  <c r="CK163" i="11"/>
  <c r="CF163" i="11"/>
  <c r="DV163" i="11"/>
  <c r="DR163" i="11"/>
  <c r="DL163" i="11"/>
  <c r="CV163" i="11"/>
  <c r="CR163" i="11"/>
  <c r="CN163" i="11"/>
  <c r="CI163" i="11"/>
  <c r="CE163" i="11"/>
  <c r="DZ163" i="11"/>
  <c r="DC163" i="11"/>
  <c r="CH163" i="11"/>
  <c r="DK163" i="11"/>
  <c r="CW163" i="11"/>
  <c r="CD163" i="11"/>
  <c r="DP163" i="11"/>
  <c r="CQ163" i="11"/>
  <c r="CM163" i="11"/>
  <c r="DZ186" i="11"/>
  <c r="DV186" i="11"/>
  <c r="DK186" i="11"/>
  <c r="DB186" i="11"/>
  <c r="CS186" i="11"/>
  <c r="CP186" i="11"/>
  <c r="CL186" i="11"/>
  <c r="CH186" i="11"/>
  <c r="CD186" i="11"/>
  <c r="DR186" i="11"/>
  <c r="DN186" i="11"/>
  <c r="DJ186" i="11"/>
  <c r="CV186" i="11"/>
  <c r="CO186" i="11"/>
  <c r="CK186" i="11"/>
  <c r="CG186" i="11"/>
  <c r="CC186" i="11"/>
  <c r="DP186" i="11"/>
  <c r="DM186" i="11"/>
  <c r="CW186" i="11"/>
  <c r="CR186" i="11"/>
  <c r="CN186" i="11"/>
  <c r="CI186" i="11"/>
  <c r="CF186" i="11"/>
  <c r="DU186" i="11"/>
  <c r="CT186" i="11"/>
  <c r="CE186" i="11"/>
  <c r="DY186" i="11"/>
  <c r="CQ186" i="11"/>
  <c r="DL186" i="11"/>
  <c r="CM186" i="11"/>
  <c r="DC186" i="11"/>
  <c r="DA186" i="11"/>
  <c r="DZ218" i="11"/>
  <c r="DY218" i="11"/>
  <c r="DN218" i="11"/>
  <c r="DJ218" i="11"/>
  <c r="DB218" i="11"/>
  <c r="CS218" i="11"/>
  <c r="CP218" i="11"/>
  <c r="CL218" i="11"/>
  <c r="DA218" i="11"/>
  <c r="CD218" i="11"/>
  <c r="DS218" i="11"/>
  <c r="DV218" i="11"/>
  <c r="DM218" i="11"/>
  <c r="DW218" i="11"/>
  <c r="CV218" i="11"/>
  <c r="CO218" i="11"/>
  <c r="CK218" i="11"/>
  <c r="CG218" i="11"/>
  <c r="CC218" i="11"/>
  <c r="DR218" i="11"/>
  <c r="DL218" i="11"/>
  <c r="CW218" i="11"/>
  <c r="CR218" i="11"/>
  <c r="CN218" i="11"/>
  <c r="CI218" i="11"/>
  <c r="CF218" i="11"/>
  <c r="DU218" i="11"/>
  <c r="CT218" i="11"/>
  <c r="CE218" i="11"/>
  <c r="DP218" i="11"/>
  <c r="CQ218" i="11"/>
  <c r="DK218" i="11"/>
  <c r="CM218" i="11"/>
  <c r="DC218" i="11"/>
  <c r="CH218" i="11"/>
  <c r="DY183" i="11"/>
  <c r="DL183" i="11"/>
  <c r="DP183" i="11"/>
  <c r="CT183" i="11"/>
  <c r="CF183" i="11"/>
  <c r="CR183" i="11"/>
  <c r="CK183" i="11"/>
  <c r="CQ183" i="11"/>
  <c r="DW183" i="11"/>
  <c r="DN183" i="11"/>
  <c r="DR183" i="11"/>
  <c r="DA183" i="11"/>
  <c r="CH183" i="11"/>
  <c r="CC183" i="11"/>
  <c r="CP183" i="11"/>
  <c r="DJ183" i="11"/>
  <c r="DB183" i="11"/>
  <c r="CO183" i="11"/>
  <c r="DV183" i="11"/>
  <c r="DM183" i="11"/>
  <c r="CV183" i="11"/>
  <c r="CG183" i="11"/>
  <c r="CN183" i="11"/>
  <c r="CL183" i="11"/>
  <c r="CS183" i="11"/>
  <c r="DZ183" i="11"/>
  <c r="DX183" i="11"/>
  <c r="DK183" i="11"/>
  <c r="DC183" i="11"/>
  <c r="CW183" i="11"/>
  <c r="CE183" i="11"/>
  <c r="CI183" i="11"/>
  <c r="CM183" i="11"/>
  <c r="DU183" i="11"/>
  <c r="CD183" i="11"/>
  <c r="DY199" i="11"/>
  <c r="DL199" i="11"/>
  <c r="DP199" i="11"/>
  <c r="DR199" i="11"/>
  <c r="CT199" i="11"/>
  <c r="CE199" i="11"/>
  <c r="CK199" i="11"/>
  <c r="CM199" i="11"/>
  <c r="CR199" i="11"/>
  <c r="DZ199" i="11"/>
  <c r="DX199" i="11"/>
  <c r="DK199" i="11"/>
  <c r="DC199" i="11"/>
  <c r="CW199" i="11"/>
  <c r="CD199" i="11"/>
  <c r="CL199" i="11"/>
  <c r="CI199" i="11"/>
  <c r="DF199" i="11"/>
  <c r="CP199" i="11"/>
  <c r="CN199" i="11"/>
  <c r="DU199" i="11"/>
  <c r="DJ199" i="11"/>
  <c r="DB199" i="11"/>
  <c r="CS199" i="11"/>
  <c r="CC199" i="11"/>
  <c r="CQ199" i="11"/>
  <c r="DV199" i="11"/>
  <c r="CF199" i="11"/>
  <c r="DN199" i="11"/>
  <c r="DA199" i="11"/>
  <c r="CG199" i="11"/>
  <c r="CO199" i="11"/>
  <c r="CH199" i="11"/>
  <c r="DM199" i="11"/>
  <c r="CV199" i="11"/>
  <c r="DY215" i="11"/>
  <c r="DS215" i="11"/>
  <c r="DL215" i="11"/>
  <c r="DR215" i="11"/>
  <c r="DA215" i="11"/>
  <c r="CS215" i="11"/>
  <c r="CG215" i="11"/>
  <c r="CC215" i="11"/>
  <c r="CM215" i="11"/>
  <c r="CI215" i="11"/>
  <c r="DX215" i="11"/>
  <c r="DN215" i="11"/>
  <c r="CV215" i="11"/>
  <c r="CD215" i="11"/>
  <c r="CH215" i="11"/>
  <c r="CK215" i="11"/>
  <c r="DW215" i="11"/>
  <c r="DM215" i="11"/>
  <c r="CW215" i="11"/>
  <c r="CR215" i="11"/>
  <c r="DB215" i="11"/>
  <c r="CE215" i="11"/>
  <c r="CO215" i="11"/>
  <c r="CP215" i="11"/>
  <c r="DJ215" i="11"/>
  <c r="CQ215" i="11"/>
  <c r="DZ215" i="11"/>
  <c r="DV215" i="11"/>
  <c r="DK215" i="11"/>
  <c r="DC215" i="11"/>
  <c r="CT215" i="11"/>
  <c r="CF215" i="11"/>
  <c r="CL215" i="11"/>
  <c r="CN215" i="11"/>
  <c r="DU215" i="11"/>
  <c r="DP215" i="11"/>
  <c r="DL231" i="11"/>
  <c r="DA231" i="11"/>
  <c r="CS231" i="11"/>
  <c r="CE231" i="11"/>
  <c r="CM231" i="11"/>
  <c r="CI231" i="11"/>
  <c r="CL231" i="11"/>
  <c r="DZ231" i="11"/>
  <c r="DV231" i="11"/>
  <c r="DK231" i="11"/>
  <c r="DC231" i="11"/>
  <c r="CT231" i="11"/>
  <c r="CD231" i="11"/>
  <c r="CR231" i="11"/>
  <c r="CP231" i="11"/>
  <c r="DU231" i="11"/>
  <c r="DJ231" i="11"/>
  <c r="DR231" i="11"/>
  <c r="CC231" i="11"/>
  <c r="DX231" i="11"/>
  <c r="CV231" i="11"/>
  <c r="CQ231" i="11"/>
  <c r="DM231" i="11"/>
  <c r="DF231" i="11"/>
  <c r="CF231" i="11"/>
  <c r="CK231" i="11"/>
  <c r="DY231" i="11"/>
  <c r="DB231" i="11"/>
  <c r="CN231" i="11"/>
  <c r="DN231" i="11"/>
  <c r="CG231" i="11"/>
  <c r="DW231" i="11"/>
  <c r="CW231" i="11"/>
  <c r="DP231" i="11"/>
  <c r="CO231" i="11"/>
  <c r="CH231" i="11"/>
  <c r="DY100" i="11"/>
  <c r="DX100" i="11"/>
  <c r="DN100" i="11"/>
  <c r="DJ100" i="11"/>
  <c r="CR100" i="11"/>
  <c r="CN100" i="11"/>
  <c r="CI100" i="11"/>
  <c r="CH100" i="11"/>
  <c r="CD100" i="11"/>
  <c r="DW100" i="11"/>
  <c r="DM100" i="11"/>
  <c r="DA100" i="11"/>
  <c r="CQ100" i="11"/>
  <c r="CM100" i="11"/>
  <c r="CT100" i="11"/>
  <c r="CG100" i="11"/>
  <c r="DV100" i="11"/>
  <c r="DR100" i="11"/>
  <c r="DL100" i="11"/>
  <c r="DC100" i="11"/>
  <c r="CV100" i="11"/>
  <c r="CP100" i="11"/>
  <c r="CL100" i="11"/>
  <c r="CC100" i="11"/>
  <c r="CF100" i="11"/>
  <c r="DK100" i="11"/>
  <c r="CK100" i="11"/>
  <c r="DZ100" i="11"/>
  <c r="DB100" i="11"/>
  <c r="CW100" i="11"/>
  <c r="DU100" i="11"/>
  <c r="CS100" i="11"/>
  <c r="CE100" i="11"/>
  <c r="DP100" i="11"/>
  <c r="CO100" i="11"/>
  <c r="DV116" i="11"/>
  <c r="DR116" i="11"/>
  <c r="DL116" i="11"/>
  <c r="DC116" i="11"/>
  <c r="CV116" i="11"/>
  <c r="CP116" i="11"/>
  <c r="CL116" i="11"/>
  <c r="CC116" i="11"/>
  <c r="CE116" i="11"/>
  <c r="DZ116" i="11"/>
  <c r="DU116" i="11"/>
  <c r="DP116" i="11"/>
  <c r="DK116" i="11"/>
  <c r="DB116" i="11"/>
  <c r="CS116" i="11"/>
  <c r="CO116" i="11"/>
  <c r="CK116" i="11"/>
  <c r="CH116" i="11"/>
  <c r="CD116" i="11"/>
  <c r="CW116" i="11"/>
  <c r="DY116" i="11"/>
  <c r="DX116" i="11"/>
  <c r="DN116" i="11"/>
  <c r="DJ116" i="11"/>
  <c r="CR116" i="11"/>
  <c r="CN116" i="11"/>
  <c r="CI116" i="11"/>
  <c r="CG116" i="11"/>
  <c r="DM116" i="11"/>
  <c r="CM116" i="11"/>
  <c r="CT116" i="11"/>
  <c r="DW116" i="11"/>
  <c r="DA116" i="11"/>
  <c r="CF116" i="11"/>
  <c r="CQ116" i="11"/>
  <c r="DY132" i="11"/>
  <c r="DX132" i="11"/>
  <c r="DN132" i="11"/>
  <c r="DJ132" i="11"/>
  <c r="CR132" i="11"/>
  <c r="CN132" i="11"/>
  <c r="CI132" i="11"/>
  <c r="CH132" i="11"/>
  <c r="CD132" i="11"/>
  <c r="DW132" i="11"/>
  <c r="DM132" i="11"/>
  <c r="DA132" i="11"/>
  <c r="CQ132" i="11"/>
  <c r="CM132" i="11"/>
  <c r="CT132" i="11"/>
  <c r="CG132" i="11"/>
  <c r="DV132" i="11"/>
  <c r="DR132" i="11"/>
  <c r="DL132" i="11"/>
  <c r="DC132" i="11"/>
  <c r="CV132" i="11"/>
  <c r="CP132" i="11"/>
  <c r="CL132" i="11"/>
  <c r="CW132" i="11"/>
  <c r="CF132" i="11"/>
  <c r="DP132" i="11"/>
  <c r="CO132" i="11"/>
  <c r="DK132" i="11"/>
  <c r="CK132" i="11"/>
  <c r="DZ132" i="11"/>
  <c r="DB132" i="11"/>
  <c r="CC132" i="11"/>
  <c r="DU132" i="11"/>
  <c r="CS132" i="11"/>
  <c r="CE132" i="11"/>
  <c r="DV148" i="11"/>
  <c r="DR148" i="11"/>
  <c r="DL148" i="11"/>
  <c r="DC148" i="11"/>
  <c r="CV148" i="11"/>
  <c r="CP148" i="11"/>
  <c r="CL148" i="11"/>
  <c r="CC148" i="11"/>
  <c r="CE148" i="11"/>
  <c r="DZ148" i="11"/>
  <c r="DU148" i="11"/>
  <c r="DP148" i="11"/>
  <c r="DK148" i="11"/>
  <c r="DB148" i="11"/>
  <c r="CS148" i="11"/>
  <c r="CO148" i="11"/>
  <c r="CK148" i="11"/>
  <c r="CH148" i="11"/>
  <c r="CD148" i="11"/>
  <c r="DY148" i="11"/>
  <c r="DX148" i="11"/>
  <c r="DN148" i="11"/>
  <c r="DJ148" i="11"/>
  <c r="CR148" i="11"/>
  <c r="CN148" i="11"/>
  <c r="CI148" i="11"/>
  <c r="CG148" i="11"/>
  <c r="CW148" i="11"/>
  <c r="DS148" i="11"/>
  <c r="CQ148" i="11"/>
  <c r="DM148" i="11"/>
  <c r="CM148" i="11"/>
  <c r="CT148" i="11"/>
  <c r="DW148" i="11"/>
  <c r="DA148" i="11"/>
  <c r="CF148" i="11"/>
  <c r="DY164" i="11"/>
  <c r="DX164" i="11"/>
  <c r="DN164" i="11"/>
  <c r="DJ164" i="11"/>
  <c r="CR164" i="11"/>
  <c r="CN164" i="11"/>
  <c r="CI164" i="11"/>
  <c r="CH164" i="11"/>
  <c r="CD164" i="11"/>
  <c r="DW164" i="11"/>
  <c r="DM164" i="11"/>
  <c r="DA164" i="11"/>
  <c r="CQ164" i="11"/>
  <c r="CM164" i="11"/>
  <c r="CT164" i="11"/>
  <c r="CG164" i="11"/>
  <c r="DV164" i="11"/>
  <c r="DR164" i="11"/>
  <c r="DL164" i="11"/>
  <c r="DC164" i="11"/>
  <c r="CV164" i="11"/>
  <c r="CP164" i="11"/>
  <c r="CL164" i="11"/>
  <c r="CC164" i="11"/>
  <c r="CF164" i="11"/>
  <c r="DU164" i="11"/>
  <c r="CS164" i="11"/>
  <c r="CE164" i="11"/>
  <c r="DP164" i="11"/>
  <c r="CO164" i="11"/>
  <c r="DK164" i="11"/>
  <c r="CK164" i="11"/>
  <c r="DZ164" i="11"/>
  <c r="DB164" i="11"/>
  <c r="CW164" i="11"/>
  <c r="DV180" i="11"/>
  <c r="DR180" i="11"/>
  <c r="DL180" i="11"/>
  <c r="DC180" i="11"/>
  <c r="CV180" i="11"/>
  <c r="CO180" i="11"/>
  <c r="CK180" i="11"/>
  <c r="CC180" i="11"/>
  <c r="CF180" i="11"/>
  <c r="DZ180" i="11"/>
  <c r="DU180" i="11"/>
  <c r="DP180" i="11"/>
  <c r="DK180" i="11"/>
  <c r="DB180" i="11"/>
  <c r="CR180" i="11"/>
  <c r="CN180" i="11"/>
  <c r="CI180" i="11"/>
  <c r="CE180" i="11"/>
  <c r="DY180" i="11"/>
  <c r="DX180" i="11"/>
  <c r="DN180" i="11"/>
  <c r="DJ180" i="11"/>
  <c r="DF180" i="11"/>
  <c r="CQ180" i="11"/>
  <c r="CM180" i="11"/>
  <c r="CT180" i="11"/>
  <c r="CH180" i="11"/>
  <c r="CD180" i="11"/>
  <c r="DW180" i="11"/>
  <c r="DA180" i="11"/>
  <c r="CG180" i="11"/>
  <c r="CP180" i="11"/>
  <c r="CW180" i="11"/>
  <c r="DM180" i="11"/>
  <c r="CL180" i="11"/>
  <c r="DD180" i="11"/>
  <c r="CS180" i="11"/>
  <c r="DY196" i="11"/>
  <c r="DX196" i="11"/>
  <c r="DN196" i="11"/>
  <c r="DJ196" i="11"/>
  <c r="DF196" i="11"/>
  <c r="CQ196" i="11"/>
  <c r="CM196" i="11"/>
  <c r="CH196" i="11"/>
  <c r="CC196" i="11"/>
  <c r="CE196" i="11"/>
  <c r="DW196" i="11"/>
  <c r="DM196" i="11"/>
  <c r="DA196" i="11"/>
  <c r="CP196" i="11"/>
  <c r="CL196" i="11"/>
  <c r="CT196" i="11"/>
  <c r="CD196" i="11"/>
  <c r="DV196" i="11"/>
  <c r="DR196" i="11"/>
  <c r="DL196" i="11"/>
  <c r="DC196" i="11"/>
  <c r="CV196" i="11"/>
  <c r="CO196" i="11"/>
  <c r="CK196" i="11"/>
  <c r="CS196" i="11"/>
  <c r="CG196" i="11"/>
  <c r="DZ196" i="11"/>
  <c r="DB196" i="11"/>
  <c r="CW196" i="11"/>
  <c r="DU196" i="11"/>
  <c r="CR196" i="11"/>
  <c r="CF196" i="11"/>
  <c r="DP196" i="11"/>
  <c r="CN196" i="11"/>
  <c r="DK196" i="11"/>
  <c r="CI196" i="11"/>
  <c r="DW212" i="11"/>
  <c r="DR212" i="11"/>
  <c r="DL212" i="11"/>
  <c r="DC212" i="11"/>
  <c r="CV212" i="11"/>
  <c r="CO212" i="11"/>
  <c r="CK212" i="11"/>
  <c r="CS212" i="11"/>
  <c r="CE212" i="11"/>
  <c r="DZ212" i="11"/>
  <c r="DV212" i="11"/>
  <c r="DP212" i="11"/>
  <c r="DK212" i="11"/>
  <c r="DB212" i="11"/>
  <c r="CR212" i="11"/>
  <c r="CN212" i="11"/>
  <c r="CI212" i="11"/>
  <c r="CC212" i="11"/>
  <c r="CD212" i="11"/>
  <c r="DY212" i="11"/>
  <c r="DU212" i="11"/>
  <c r="DN212" i="11"/>
  <c r="DJ212" i="11"/>
  <c r="DF212" i="11"/>
  <c r="CQ212" i="11"/>
  <c r="CM212" i="11"/>
  <c r="CH212" i="11"/>
  <c r="CG212" i="11"/>
  <c r="CW212" i="11"/>
  <c r="CT212" i="11"/>
  <c r="DX212" i="11"/>
  <c r="DA212" i="11"/>
  <c r="CF212" i="11"/>
  <c r="CP212" i="11"/>
  <c r="DM212" i="11"/>
  <c r="CL212" i="11"/>
  <c r="DY228" i="11"/>
  <c r="DU228" i="11"/>
  <c r="DN228" i="11"/>
  <c r="DJ228" i="11"/>
  <c r="CQ228" i="11"/>
  <c r="CM228" i="11"/>
  <c r="CH228" i="11"/>
  <c r="CW228" i="11"/>
  <c r="CD228" i="11"/>
  <c r="DX228" i="11"/>
  <c r="DM228" i="11"/>
  <c r="DA228" i="11"/>
  <c r="CP228" i="11"/>
  <c r="CL228" i="11"/>
  <c r="CT228" i="11"/>
  <c r="CG228" i="11"/>
  <c r="DW228" i="11"/>
  <c r="DR228" i="11"/>
  <c r="DL228" i="11"/>
  <c r="DC228" i="11"/>
  <c r="CV228" i="11"/>
  <c r="CO228" i="11"/>
  <c r="CK228" i="11"/>
  <c r="CS228" i="11"/>
  <c r="CF228" i="11"/>
  <c r="DK228" i="11"/>
  <c r="CI228" i="11"/>
  <c r="DZ228" i="11"/>
  <c r="DB228" i="11"/>
  <c r="CC228" i="11"/>
  <c r="DV228" i="11"/>
  <c r="CR228" i="11"/>
  <c r="CE228" i="11"/>
  <c r="DP228" i="11"/>
  <c r="CN228" i="11"/>
  <c r="DY5" i="11"/>
  <c r="DU5" i="11"/>
  <c r="DM5" i="11"/>
  <c r="CV5" i="11"/>
  <c r="CP5" i="11"/>
  <c r="CL5" i="11"/>
  <c r="CG5" i="11"/>
  <c r="DX5" i="11"/>
  <c r="DR5" i="11"/>
  <c r="DC5" i="11"/>
  <c r="DL5" i="11"/>
  <c r="CW5" i="11"/>
  <c r="CS5" i="11"/>
  <c r="CO5" i="11"/>
  <c r="CK5" i="11"/>
  <c r="CF5" i="11"/>
  <c r="CC5" i="11"/>
  <c r="DW5" i="11"/>
  <c r="DB5" i="11"/>
  <c r="CT5" i="11"/>
  <c r="CN5" i="11"/>
  <c r="CE5" i="11"/>
  <c r="DV5" i="11"/>
  <c r="DN5" i="11"/>
  <c r="DA5" i="11"/>
  <c r="CM5" i="11"/>
  <c r="CD5" i="11"/>
  <c r="DP5" i="11"/>
  <c r="DK5" i="11"/>
  <c r="CR5" i="11"/>
  <c r="CI5" i="11"/>
  <c r="DJ5" i="11"/>
  <c r="CQ5" i="11"/>
  <c r="DZ5" i="11"/>
  <c r="CH5" i="11"/>
  <c r="DW28" i="11"/>
  <c r="DM28" i="11"/>
  <c r="CV28" i="11"/>
  <c r="CQ28" i="11"/>
  <c r="CM28" i="11"/>
  <c r="CG28" i="11"/>
  <c r="DX28" i="11"/>
  <c r="DV28" i="11"/>
  <c r="DL28" i="11"/>
  <c r="DC28" i="11"/>
  <c r="CT28" i="11"/>
  <c r="CP28" i="11"/>
  <c r="CL28" i="11"/>
  <c r="CW28" i="11"/>
  <c r="CF28" i="11"/>
  <c r="DU28" i="11"/>
  <c r="DK28" i="11"/>
  <c r="CS28" i="11"/>
  <c r="CK28" i="11"/>
  <c r="CE28" i="11"/>
  <c r="DR28" i="11"/>
  <c r="DJ28" i="11"/>
  <c r="CR28" i="11"/>
  <c r="CI28" i="11"/>
  <c r="CD28" i="11"/>
  <c r="DZ28" i="11"/>
  <c r="DB28" i="11"/>
  <c r="CC28" i="11"/>
  <c r="DY28" i="11"/>
  <c r="DA28" i="11"/>
  <c r="CH28" i="11"/>
  <c r="DP28" i="11"/>
  <c r="CO28" i="11"/>
  <c r="DN28" i="11"/>
  <c r="CN28" i="11"/>
  <c r="DY60" i="11"/>
  <c r="DR60" i="11"/>
  <c r="DN60" i="11"/>
  <c r="DJ60" i="11"/>
  <c r="DA60" i="11"/>
  <c r="CR60" i="11"/>
  <c r="CN60" i="11"/>
  <c r="CI60" i="11"/>
  <c r="CH60" i="11"/>
  <c r="CD60" i="11"/>
  <c r="DW60" i="11"/>
  <c r="DP60" i="11"/>
  <c r="DM60" i="11"/>
  <c r="CV60" i="11"/>
  <c r="CQ60" i="11"/>
  <c r="CM60" i="11"/>
  <c r="CW60" i="11"/>
  <c r="CG60" i="11"/>
  <c r="DX60" i="11"/>
  <c r="DL60" i="11"/>
  <c r="CT60" i="11"/>
  <c r="CL60" i="11"/>
  <c r="CF60" i="11"/>
  <c r="DU60" i="11"/>
  <c r="DK60" i="11"/>
  <c r="CS60" i="11"/>
  <c r="CK60" i="11"/>
  <c r="CE60" i="11"/>
  <c r="DZ60" i="11"/>
  <c r="DB60" i="11"/>
  <c r="CP60" i="11"/>
  <c r="CO60" i="11"/>
  <c r="CC60" i="11"/>
  <c r="DV60" i="11"/>
  <c r="DC60" i="11"/>
  <c r="DX92" i="11"/>
  <c r="DP92" i="11"/>
  <c r="DL92" i="11"/>
  <c r="DC92" i="11"/>
  <c r="CT92" i="11"/>
  <c r="CP92" i="11"/>
  <c r="CL92" i="11"/>
  <c r="CW92" i="11"/>
  <c r="CF92" i="11"/>
  <c r="DZ92" i="11"/>
  <c r="DU92" i="11"/>
  <c r="DV92" i="11"/>
  <c r="DK92" i="11"/>
  <c r="DB92" i="11"/>
  <c r="CS92" i="11"/>
  <c r="CO92" i="11"/>
  <c r="CK92" i="11"/>
  <c r="CC92" i="11"/>
  <c r="CE92" i="11"/>
  <c r="DJ92" i="11"/>
  <c r="CR92" i="11"/>
  <c r="CI92" i="11"/>
  <c r="CD92" i="11"/>
  <c r="DR92" i="11"/>
  <c r="CQ92" i="11"/>
  <c r="DF92" i="11"/>
  <c r="DY92" i="11"/>
  <c r="DN92" i="11"/>
  <c r="DA92" i="11"/>
  <c r="CN92" i="11"/>
  <c r="CH92" i="11"/>
  <c r="CV92" i="11"/>
  <c r="CM92" i="11"/>
  <c r="DW92" i="11"/>
  <c r="CG92" i="11"/>
  <c r="DM92" i="11"/>
  <c r="DZ133" i="11"/>
  <c r="DV133" i="11"/>
  <c r="DP133" i="11"/>
  <c r="DN133" i="11"/>
  <c r="DJ133" i="11"/>
  <c r="DA133" i="11"/>
  <c r="CQ133" i="11"/>
  <c r="CM133" i="11"/>
  <c r="CH133" i="11"/>
  <c r="CD133" i="11"/>
  <c r="DY133" i="11"/>
  <c r="DU133" i="11"/>
  <c r="DM133" i="11"/>
  <c r="CV133" i="11"/>
  <c r="CP133" i="11"/>
  <c r="CL133" i="11"/>
  <c r="CG133" i="11"/>
  <c r="CC133" i="11"/>
  <c r="DW133" i="11"/>
  <c r="DB133" i="11"/>
  <c r="CT133" i="11"/>
  <c r="CN133" i="11"/>
  <c r="CE133" i="11"/>
  <c r="DS133" i="11"/>
  <c r="DL133" i="11"/>
  <c r="CS133" i="11"/>
  <c r="CK133" i="11"/>
  <c r="DR133" i="11"/>
  <c r="CR133" i="11"/>
  <c r="DC133" i="11"/>
  <c r="CO133" i="11"/>
  <c r="DK133" i="11"/>
  <c r="CW133" i="11"/>
  <c r="CI133" i="11"/>
  <c r="DX133" i="11"/>
  <c r="CF133" i="11"/>
  <c r="DZ175" i="11"/>
  <c r="DV175" i="11"/>
  <c r="DR175" i="11"/>
  <c r="DL175" i="11"/>
  <c r="DF175" i="11"/>
  <c r="CV175" i="11"/>
  <c r="CR175" i="11"/>
  <c r="CN175" i="11"/>
  <c r="CI175" i="11"/>
  <c r="CE175" i="11"/>
  <c r="DY175" i="11"/>
  <c r="DX175" i="11"/>
  <c r="DP175" i="11"/>
  <c r="DK175" i="11"/>
  <c r="DC175" i="11"/>
  <c r="CW175" i="11"/>
  <c r="CQ175" i="11"/>
  <c r="CM175" i="11"/>
  <c r="CH175" i="11"/>
  <c r="CD175" i="11"/>
  <c r="DN175" i="11"/>
  <c r="DJ175" i="11"/>
  <c r="DB175" i="11"/>
  <c r="CT175" i="11"/>
  <c r="CP175" i="11"/>
  <c r="CL175" i="11"/>
  <c r="CG175" i="11"/>
  <c r="CC175" i="11"/>
  <c r="DM175" i="11"/>
  <c r="CO175" i="11"/>
  <c r="CS175" i="11"/>
  <c r="CK175" i="11"/>
  <c r="DU175" i="11"/>
  <c r="DW175" i="11"/>
  <c r="DA175" i="11"/>
  <c r="CF175" i="11"/>
  <c r="DY237" i="11"/>
  <c r="DV237" i="11"/>
  <c r="DP237" i="11"/>
  <c r="DK237" i="11"/>
  <c r="DB237" i="11"/>
  <c r="CS237" i="11"/>
  <c r="CQ237" i="11"/>
  <c r="CM237" i="11"/>
  <c r="CH237" i="11"/>
  <c r="CE237" i="11"/>
  <c r="DZ237" i="11"/>
  <c r="DU237" i="11"/>
  <c r="DN237" i="11"/>
  <c r="DJ237" i="11"/>
  <c r="CV237" i="11"/>
  <c r="CP237" i="11"/>
  <c r="CL237" i="11"/>
  <c r="CD237" i="11"/>
  <c r="CC237" i="11"/>
  <c r="DX237" i="11"/>
  <c r="DM237" i="11"/>
  <c r="CW237" i="11"/>
  <c r="CO237" i="11"/>
  <c r="CF237" i="11"/>
  <c r="DW237" i="11"/>
  <c r="DL237" i="11"/>
  <c r="CT237" i="11"/>
  <c r="CN237" i="11"/>
  <c r="CG237" i="11"/>
  <c r="DA237" i="11"/>
  <c r="DR237" i="11"/>
  <c r="CR237" i="11"/>
  <c r="CK237" i="11"/>
  <c r="CI237" i="11"/>
  <c r="DC237" i="11"/>
  <c r="DW33" i="11"/>
  <c r="DB33" i="11"/>
  <c r="DM33" i="11"/>
  <c r="CT33" i="11"/>
  <c r="CR33" i="11"/>
  <c r="CN33" i="11"/>
  <c r="CI33" i="11"/>
  <c r="CF33" i="11"/>
  <c r="DZ33" i="11"/>
  <c r="DV33" i="11"/>
  <c r="DP33" i="11"/>
  <c r="DJ33" i="11"/>
  <c r="DL33" i="11"/>
  <c r="DA33" i="11"/>
  <c r="CQ33" i="11"/>
  <c r="CM33" i="11"/>
  <c r="CC33" i="11"/>
  <c r="DU33" i="11"/>
  <c r="CV33" i="11"/>
  <c r="CL33" i="11"/>
  <c r="CD33" i="11"/>
  <c r="DR33" i="11"/>
  <c r="DN33" i="11"/>
  <c r="CS33" i="11"/>
  <c r="CK33" i="11"/>
  <c r="CE33" i="11"/>
  <c r="CP33" i="11"/>
  <c r="DY33" i="11"/>
  <c r="DK33" i="11"/>
  <c r="CH33" i="11"/>
  <c r="DX33" i="11"/>
  <c r="CG33" i="11"/>
  <c r="DC33" i="11"/>
  <c r="CO33" i="11"/>
  <c r="CW33" i="11"/>
  <c r="DY73" i="11"/>
  <c r="DU73" i="11"/>
  <c r="DM73" i="11"/>
  <c r="DA73" i="11"/>
  <c r="DN73" i="11"/>
  <c r="CP73" i="11"/>
  <c r="CL73" i="11"/>
  <c r="CH73" i="11"/>
  <c r="CE73" i="11"/>
  <c r="DX73" i="11"/>
  <c r="DR73" i="11"/>
  <c r="DC73" i="11"/>
  <c r="CW73" i="11"/>
  <c r="CV73" i="11"/>
  <c r="CS73" i="11"/>
  <c r="CO73" i="11"/>
  <c r="CK73" i="11"/>
  <c r="CG73" i="11"/>
  <c r="DW73" i="11"/>
  <c r="DB73" i="11"/>
  <c r="DL73" i="11"/>
  <c r="CN73" i="11"/>
  <c r="CF73" i="11"/>
  <c r="DP73" i="11"/>
  <c r="CT73" i="11"/>
  <c r="CR73" i="11"/>
  <c r="CI73" i="11"/>
  <c r="CD73" i="11"/>
  <c r="DZ73" i="11"/>
  <c r="DK73" i="11"/>
  <c r="DV73" i="11"/>
  <c r="DJ73" i="11"/>
  <c r="CC73" i="11"/>
  <c r="CM73" i="11"/>
  <c r="DD73" i="11"/>
  <c r="CQ73" i="11"/>
  <c r="DZ107" i="11"/>
  <c r="DV107" i="11"/>
  <c r="DR107" i="11"/>
  <c r="DL107" i="11"/>
  <c r="CV107" i="11"/>
  <c r="CR107" i="11"/>
  <c r="CN107" i="11"/>
  <c r="CI107" i="11"/>
  <c r="CE107" i="11"/>
  <c r="DM107" i="11"/>
  <c r="DC107" i="11"/>
  <c r="CT107" i="11"/>
  <c r="CO107" i="11"/>
  <c r="CH107" i="11"/>
  <c r="CC107" i="11"/>
  <c r="DY107" i="11"/>
  <c r="DU107" i="11"/>
  <c r="DK107" i="11"/>
  <c r="DB107" i="11"/>
  <c r="CS107" i="11"/>
  <c r="CM107" i="11"/>
  <c r="CG107" i="11"/>
  <c r="DW107" i="11"/>
  <c r="DP107" i="11"/>
  <c r="DJ107" i="11"/>
  <c r="DA107" i="11"/>
  <c r="CQ107" i="11"/>
  <c r="CL107" i="11"/>
  <c r="CF107" i="11"/>
  <c r="DN107" i="11"/>
  <c r="CK107" i="11"/>
  <c r="CP107" i="11"/>
  <c r="DD107" i="11"/>
  <c r="CD107" i="11"/>
  <c r="CW107" i="11"/>
  <c r="DX107" i="11"/>
  <c r="DR150" i="11"/>
  <c r="DL150" i="11"/>
  <c r="DC150" i="11"/>
  <c r="CT150" i="11"/>
  <c r="CQ150" i="11"/>
  <c r="CM150" i="11"/>
  <c r="CH150" i="11"/>
  <c r="CD150" i="11"/>
  <c r="DY150" i="11"/>
  <c r="DU150" i="11"/>
  <c r="DK150" i="11"/>
  <c r="DD150" i="11"/>
  <c r="CR150" i="11"/>
  <c r="CL150" i="11"/>
  <c r="CF150" i="11"/>
  <c r="DX150" i="11"/>
  <c r="DP150" i="11"/>
  <c r="DJ150" i="11"/>
  <c r="CW150" i="11"/>
  <c r="CP150" i="11"/>
  <c r="CK150" i="11"/>
  <c r="CE150" i="11"/>
  <c r="DW150" i="11"/>
  <c r="DN150" i="11"/>
  <c r="DF150" i="11"/>
  <c r="DA150" i="11"/>
  <c r="CO150" i="11"/>
  <c r="CI150" i="11"/>
  <c r="CV150" i="11"/>
  <c r="DM150" i="11"/>
  <c r="CG150" i="11"/>
  <c r="DB150" i="11"/>
  <c r="CC150" i="11"/>
  <c r="DZ150" i="11"/>
  <c r="CS150" i="11"/>
  <c r="DV150" i="11"/>
  <c r="CN150" i="11"/>
  <c r="DZ198" i="11"/>
  <c r="DM198" i="11"/>
  <c r="DF198" i="11"/>
  <c r="CW198" i="11"/>
  <c r="CR198" i="11"/>
  <c r="CN198" i="11"/>
  <c r="CI198" i="11"/>
  <c r="CE198" i="11"/>
  <c r="DW198" i="11"/>
  <c r="DR198" i="11"/>
  <c r="DL198" i="11"/>
  <c r="DC198" i="11"/>
  <c r="CT198" i="11"/>
  <c r="CQ198" i="11"/>
  <c r="CM198" i="11"/>
  <c r="CH198" i="11"/>
  <c r="CD198" i="11"/>
  <c r="DY198" i="11"/>
  <c r="DV198" i="11"/>
  <c r="DP198" i="11"/>
  <c r="DK198" i="11"/>
  <c r="DB198" i="11"/>
  <c r="CS198" i="11"/>
  <c r="CP198" i="11"/>
  <c r="CL198" i="11"/>
  <c r="CG198" i="11"/>
  <c r="CC198" i="11"/>
  <c r="DJ198" i="11"/>
  <c r="CK198" i="11"/>
  <c r="DX198" i="11"/>
  <c r="CF198" i="11"/>
  <c r="DU198" i="11"/>
  <c r="DA198" i="11"/>
  <c r="CV198" i="11"/>
  <c r="DN198" i="11"/>
  <c r="CO198" i="11"/>
  <c r="DW21" i="11"/>
  <c r="DP21" i="11"/>
  <c r="DN21" i="11"/>
  <c r="DJ21" i="11"/>
  <c r="CT21" i="11"/>
  <c r="CR21" i="11"/>
  <c r="CN21" i="11"/>
  <c r="CI21" i="11"/>
  <c r="CE21" i="11"/>
  <c r="DY21" i="11"/>
  <c r="DR21" i="11"/>
  <c r="DM21" i="11"/>
  <c r="CS21" i="11"/>
  <c r="CM21" i="11"/>
  <c r="CG21" i="11"/>
  <c r="DX21" i="11"/>
  <c r="DL21" i="11"/>
  <c r="CW21" i="11"/>
  <c r="CQ21" i="11"/>
  <c r="CL21" i="11"/>
  <c r="CF21" i="11"/>
  <c r="DV21" i="11"/>
  <c r="DC21" i="11"/>
  <c r="DK21" i="11"/>
  <c r="DA21" i="11"/>
  <c r="CP21" i="11"/>
  <c r="CK21" i="11"/>
  <c r="CD21" i="11"/>
  <c r="DZ21" i="11"/>
  <c r="DU21" i="11"/>
  <c r="DB21" i="11"/>
  <c r="CV21" i="11"/>
  <c r="CO21" i="11"/>
  <c r="CH21" i="11"/>
  <c r="CC21" i="11"/>
  <c r="DX53" i="11"/>
  <c r="DR53" i="11"/>
  <c r="DB53" i="11"/>
  <c r="DK53" i="11"/>
  <c r="CW53" i="11"/>
  <c r="CS53" i="11"/>
  <c r="CO53" i="11"/>
  <c r="CK53" i="11"/>
  <c r="CF53" i="11"/>
  <c r="DW53" i="11"/>
  <c r="DP53" i="11"/>
  <c r="DN53" i="11"/>
  <c r="DJ53" i="11"/>
  <c r="CT53" i="11"/>
  <c r="CR53" i="11"/>
  <c r="CN53" i="11"/>
  <c r="CI53" i="11"/>
  <c r="CE53" i="11"/>
  <c r="DV53" i="11"/>
  <c r="DM53" i="11"/>
  <c r="DA53" i="11"/>
  <c r="CM53" i="11"/>
  <c r="CD53" i="11"/>
  <c r="DU53" i="11"/>
  <c r="DL53" i="11"/>
  <c r="CV53" i="11"/>
  <c r="CL53" i="11"/>
  <c r="CC53" i="11"/>
  <c r="DZ53" i="11"/>
  <c r="CH53" i="11"/>
  <c r="CQ53" i="11"/>
  <c r="CP53" i="11"/>
  <c r="DY53" i="11"/>
  <c r="CG53" i="11"/>
  <c r="DC53" i="11"/>
  <c r="DW85" i="11"/>
  <c r="DR85" i="11"/>
  <c r="DB85" i="11"/>
  <c r="DK85" i="11"/>
  <c r="CT85" i="11"/>
  <c r="CR85" i="11"/>
  <c r="CN85" i="11"/>
  <c r="CI85" i="11"/>
  <c r="CE85" i="11"/>
  <c r="DZ85" i="11"/>
  <c r="DV85" i="11"/>
  <c r="DP85" i="11"/>
  <c r="DN85" i="11"/>
  <c r="DJ85" i="11"/>
  <c r="DA85" i="11"/>
  <c r="CQ85" i="11"/>
  <c r="CM85" i="11"/>
  <c r="CH85" i="11"/>
  <c r="CD85" i="11"/>
  <c r="DU85" i="11"/>
  <c r="DM85" i="11"/>
  <c r="CV85" i="11"/>
  <c r="CL85" i="11"/>
  <c r="CC85" i="11"/>
  <c r="DY85" i="11"/>
  <c r="CP85" i="11"/>
  <c r="CG85" i="11"/>
  <c r="DC85" i="11"/>
  <c r="CO85" i="11"/>
  <c r="DL85" i="11"/>
  <c r="CK85" i="11"/>
  <c r="CS85" i="11"/>
  <c r="DX85" i="11"/>
  <c r="CF85" i="11"/>
  <c r="CW85" i="11"/>
  <c r="DY123" i="11"/>
  <c r="DN123" i="11"/>
  <c r="DJ123" i="11"/>
  <c r="DB123" i="11"/>
  <c r="CT123" i="11"/>
  <c r="CP123" i="11"/>
  <c r="CL123" i="11"/>
  <c r="CG123" i="11"/>
  <c r="CC123" i="11"/>
  <c r="DW123" i="11"/>
  <c r="DU123" i="11"/>
  <c r="DM123" i="11"/>
  <c r="DA123" i="11"/>
  <c r="CS123" i="11"/>
  <c r="CO123" i="11"/>
  <c r="CK123" i="11"/>
  <c r="CF123" i="11"/>
  <c r="DZ123" i="11"/>
  <c r="DV123" i="11"/>
  <c r="DR123" i="11"/>
  <c r="DL123" i="11"/>
  <c r="CV123" i="11"/>
  <c r="CR123" i="11"/>
  <c r="CN123" i="11"/>
  <c r="CI123" i="11"/>
  <c r="CE123" i="11"/>
  <c r="DX123" i="11"/>
  <c r="CW123" i="11"/>
  <c r="CD123" i="11"/>
  <c r="DC123" i="11"/>
  <c r="CH123" i="11"/>
  <c r="DP123" i="11"/>
  <c r="CQ123" i="11"/>
  <c r="DK123" i="11"/>
  <c r="CM123" i="11"/>
  <c r="DR166" i="11"/>
  <c r="DL166" i="11"/>
  <c r="DC166" i="11"/>
  <c r="CT166" i="11"/>
  <c r="CQ166" i="11"/>
  <c r="CM166" i="11"/>
  <c r="CH166" i="11"/>
  <c r="CD166" i="11"/>
  <c r="DW166" i="11"/>
  <c r="DN166" i="11"/>
  <c r="DA166" i="11"/>
  <c r="CO166" i="11"/>
  <c r="CI166" i="11"/>
  <c r="CC166" i="11"/>
  <c r="DY166" i="11"/>
  <c r="DV166" i="11"/>
  <c r="DM166" i="11"/>
  <c r="DB166" i="11"/>
  <c r="CS166" i="11"/>
  <c r="CN166" i="11"/>
  <c r="CG166" i="11"/>
  <c r="CV166" i="11"/>
  <c r="DZ166" i="11"/>
  <c r="DU166" i="11"/>
  <c r="DK166" i="11"/>
  <c r="CR166" i="11"/>
  <c r="CL166" i="11"/>
  <c r="CF166" i="11"/>
  <c r="DX166" i="11"/>
  <c r="CP166" i="11"/>
  <c r="DP166" i="11"/>
  <c r="CK166" i="11"/>
  <c r="DJ166" i="11"/>
  <c r="CE166" i="11"/>
  <c r="CW166" i="11"/>
  <c r="DX222" i="11"/>
  <c r="DU222" i="11"/>
  <c r="DM222" i="11"/>
  <c r="CT222" i="11"/>
  <c r="CR222" i="11"/>
  <c r="CN222" i="11"/>
  <c r="CI222" i="11"/>
  <c r="CF222" i="11"/>
  <c r="DW222" i="11"/>
  <c r="DR222" i="11"/>
  <c r="DL222" i="11"/>
  <c r="DC222" i="11"/>
  <c r="CS222" i="11"/>
  <c r="CQ222" i="11"/>
  <c r="CM222" i="11"/>
  <c r="CH222" i="11"/>
  <c r="CE222" i="11"/>
  <c r="DZ222" i="11"/>
  <c r="DV222" i="11"/>
  <c r="DP222" i="11"/>
  <c r="DK222" i="11"/>
  <c r="DB222" i="11"/>
  <c r="CP222" i="11"/>
  <c r="CL222" i="11"/>
  <c r="CV222" i="11"/>
  <c r="CD222" i="11"/>
  <c r="DY222" i="11"/>
  <c r="CW222" i="11"/>
  <c r="CG222" i="11"/>
  <c r="DS222" i="11"/>
  <c r="DA222" i="11"/>
  <c r="CC222" i="11"/>
  <c r="DN222" i="11"/>
  <c r="CO222" i="11"/>
  <c r="DJ222" i="11"/>
  <c r="CK222" i="11"/>
  <c r="DY24" i="11"/>
  <c r="DX24" i="11"/>
  <c r="DN24" i="11"/>
  <c r="DJ24" i="11"/>
  <c r="DB24" i="11"/>
  <c r="CS24" i="11"/>
  <c r="CO24" i="11"/>
  <c r="CK24" i="11"/>
  <c r="CG24" i="11"/>
  <c r="CT24" i="11"/>
  <c r="DW24" i="11"/>
  <c r="DV24" i="11"/>
  <c r="DM24" i="11"/>
  <c r="DA24" i="11"/>
  <c r="CR24" i="11"/>
  <c r="CN24" i="11"/>
  <c r="CI24" i="11"/>
  <c r="CF24" i="11"/>
  <c r="CQ24" i="11"/>
  <c r="CC24" i="11"/>
  <c r="DZ24" i="11"/>
  <c r="DP24" i="11"/>
  <c r="DC24" i="11"/>
  <c r="CP24" i="11"/>
  <c r="CH24" i="11"/>
  <c r="DR24" i="11"/>
  <c r="CW24" i="11"/>
  <c r="CD24" i="11"/>
  <c r="DL24" i="11"/>
  <c r="CM24" i="11"/>
  <c r="CL24" i="11"/>
  <c r="DU24" i="11"/>
  <c r="CE24" i="11"/>
  <c r="DK24" i="11"/>
  <c r="CV24" i="11"/>
  <c r="DU56" i="11"/>
  <c r="DV56" i="11"/>
  <c r="DL56" i="11"/>
  <c r="DF56" i="11"/>
  <c r="CV56" i="11"/>
  <c r="CQ56" i="11"/>
  <c r="CM56" i="11"/>
  <c r="CC56" i="11"/>
  <c r="CE56" i="11"/>
  <c r="DZ56" i="11"/>
  <c r="DX56" i="11"/>
  <c r="DK56" i="11"/>
  <c r="DC56" i="11"/>
  <c r="CW56" i="11"/>
  <c r="CP56" i="11"/>
  <c r="CL56" i="11"/>
  <c r="CH56" i="11"/>
  <c r="CD56" i="11"/>
  <c r="DY56" i="11"/>
  <c r="DN56" i="11"/>
  <c r="DB56" i="11"/>
  <c r="CO56" i="11"/>
  <c r="CG56" i="11"/>
  <c r="DW56" i="11"/>
  <c r="DM56" i="11"/>
  <c r="DA56" i="11"/>
  <c r="CN56" i="11"/>
  <c r="CF56" i="11"/>
  <c r="DR56" i="11"/>
  <c r="DJ56" i="11"/>
  <c r="CS56" i="11"/>
  <c r="CK56" i="11"/>
  <c r="CT56" i="11"/>
  <c r="CR56" i="11"/>
  <c r="CI56" i="11"/>
  <c r="DP56" i="11"/>
  <c r="DZ88" i="11"/>
  <c r="DV88" i="11"/>
  <c r="DK88" i="11"/>
  <c r="DC88" i="11"/>
  <c r="CW88" i="11"/>
  <c r="CP88" i="11"/>
  <c r="CL88" i="11"/>
  <c r="CH88" i="11"/>
  <c r="CD88" i="11"/>
  <c r="DY88" i="11"/>
  <c r="DR88" i="11"/>
  <c r="DN88" i="11"/>
  <c r="DJ88" i="11"/>
  <c r="DB88" i="11"/>
  <c r="CS88" i="11"/>
  <c r="CO88" i="11"/>
  <c r="CK88" i="11"/>
  <c r="CG88" i="11"/>
  <c r="DP88" i="11"/>
  <c r="CR88" i="11"/>
  <c r="CI88" i="11"/>
  <c r="DX88" i="11"/>
  <c r="CQ88" i="11"/>
  <c r="CC88" i="11"/>
  <c r="DL88" i="11"/>
  <c r="CM88" i="11"/>
  <c r="DW88" i="11"/>
  <c r="DA88" i="11"/>
  <c r="CF88" i="11"/>
  <c r="CT88" i="11"/>
  <c r="CV88" i="11"/>
  <c r="CN88" i="11"/>
  <c r="CE88" i="11"/>
  <c r="DU88" i="11"/>
  <c r="DM88" i="11"/>
  <c r="DZ127" i="11"/>
  <c r="DV127" i="11"/>
  <c r="DP127" i="11"/>
  <c r="DK127" i="11"/>
  <c r="DC127" i="11"/>
  <c r="CV127" i="11"/>
  <c r="CR127" i="11"/>
  <c r="CN127" i="11"/>
  <c r="CI127" i="11"/>
  <c r="CE127" i="11"/>
  <c r="DY127" i="11"/>
  <c r="DX127" i="11"/>
  <c r="DN127" i="11"/>
  <c r="DJ127" i="11"/>
  <c r="DB127" i="11"/>
  <c r="CW127" i="11"/>
  <c r="CQ127" i="11"/>
  <c r="CM127" i="11"/>
  <c r="CH127" i="11"/>
  <c r="CD127" i="11"/>
  <c r="DM127" i="11"/>
  <c r="DU127" i="11"/>
  <c r="CT127" i="11"/>
  <c r="CP127" i="11"/>
  <c r="CL127" i="11"/>
  <c r="CG127" i="11"/>
  <c r="CC127" i="11"/>
  <c r="DW127" i="11"/>
  <c r="DA127" i="11"/>
  <c r="CF127" i="11"/>
  <c r="CK127" i="11"/>
  <c r="DR127" i="11"/>
  <c r="CS127" i="11"/>
  <c r="DL127" i="11"/>
  <c r="CO127" i="11"/>
  <c r="DR170" i="11"/>
  <c r="DM170" i="11"/>
  <c r="CW170" i="11"/>
  <c r="CR170" i="11"/>
  <c r="CN170" i="11"/>
  <c r="CI170" i="11"/>
  <c r="CF170" i="11"/>
  <c r="DY170" i="11"/>
  <c r="DV170" i="11"/>
  <c r="DJ170" i="11"/>
  <c r="CT170" i="11"/>
  <c r="CP170" i="11"/>
  <c r="CK170" i="11"/>
  <c r="CE170" i="11"/>
  <c r="DU170" i="11"/>
  <c r="DN170" i="11"/>
  <c r="DC170" i="11"/>
  <c r="CV170" i="11"/>
  <c r="CO170" i="11"/>
  <c r="DA170" i="11"/>
  <c r="CD170" i="11"/>
  <c r="DZ170" i="11"/>
  <c r="DW170" i="11"/>
  <c r="DL170" i="11"/>
  <c r="DB170" i="11"/>
  <c r="CS170" i="11"/>
  <c r="CM170" i="11"/>
  <c r="CH170" i="11"/>
  <c r="CC170" i="11"/>
  <c r="DK170" i="11"/>
  <c r="CG170" i="11"/>
  <c r="DD170" i="11"/>
  <c r="DX170" i="11"/>
  <c r="CQ170" i="11"/>
  <c r="DP170" i="11"/>
  <c r="CL170" i="11"/>
  <c r="DY229" i="11"/>
  <c r="DV229" i="11"/>
  <c r="DP229" i="11"/>
  <c r="DN229" i="11"/>
  <c r="DJ229" i="11"/>
  <c r="CS229" i="11"/>
  <c r="CQ229" i="11"/>
  <c r="CM229" i="11"/>
  <c r="CH229" i="11"/>
  <c r="CE229" i="11"/>
  <c r="DZ229" i="11"/>
  <c r="DU229" i="11"/>
  <c r="DM229" i="11"/>
  <c r="DA229" i="11"/>
  <c r="CP229" i="11"/>
  <c r="CL229" i="11"/>
  <c r="CD229" i="11"/>
  <c r="DL229" i="11"/>
  <c r="CV229" i="11"/>
  <c r="CK229" i="11"/>
  <c r="CC229" i="11"/>
  <c r="DR229" i="11"/>
  <c r="DK229" i="11"/>
  <c r="CR229" i="11"/>
  <c r="CI229" i="11"/>
  <c r="DC229" i="11"/>
  <c r="CO229" i="11"/>
  <c r="DB229" i="11"/>
  <c r="CN229" i="11"/>
  <c r="DX229" i="11"/>
  <c r="CW229" i="11"/>
  <c r="CG229" i="11"/>
  <c r="CF229" i="11"/>
  <c r="DW229" i="11"/>
  <c r="CT229" i="11"/>
  <c r="DY18" i="11"/>
  <c r="DV18" i="11"/>
  <c r="DM18" i="11"/>
  <c r="DJ18" i="11"/>
  <c r="CS18" i="11"/>
  <c r="CO18" i="11"/>
  <c r="CK18" i="11"/>
  <c r="CG18" i="11"/>
  <c r="CC18" i="11"/>
  <c r="DX18" i="11"/>
  <c r="DL18" i="11"/>
  <c r="DC18" i="11"/>
  <c r="CW18" i="11"/>
  <c r="CR18" i="11"/>
  <c r="CN18" i="11"/>
  <c r="CI18" i="11"/>
  <c r="CF18" i="11"/>
  <c r="DU18" i="11"/>
  <c r="DR18" i="11"/>
  <c r="DK18" i="11"/>
  <c r="DB18" i="11"/>
  <c r="CT18" i="11"/>
  <c r="CQ18" i="11"/>
  <c r="CM18" i="11"/>
  <c r="DA18" i="11"/>
  <c r="CE18" i="11"/>
  <c r="DZ18" i="11"/>
  <c r="DD18" i="11"/>
  <c r="CH18" i="11"/>
  <c r="DW18" i="11"/>
  <c r="CV18" i="11"/>
  <c r="CD18" i="11"/>
  <c r="DN18" i="11"/>
  <c r="CP18" i="11"/>
  <c r="CL18" i="11"/>
  <c r="DP18" i="11"/>
  <c r="DU34" i="11"/>
  <c r="DR34" i="11"/>
  <c r="DK34" i="11"/>
  <c r="DB34" i="11"/>
  <c r="CT34" i="11"/>
  <c r="CQ34" i="11"/>
  <c r="CM34" i="11"/>
  <c r="CH34" i="11"/>
  <c r="CD34" i="11"/>
  <c r="DZ34" i="11"/>
  <c r="DW34" i="11"/>
  <c r="DN34" i="11"/>
  <c r="DP34" i="11"/>
  <c r="CV34" i="11"/>
  <c r="CP34" i="11"/>
  <c r="CL34" i="11"/>
  <c r="CG34" i="11"/>
  <c r="CC34" i="11"/>
  <c r="DY34" i="11"/>
  <c r="DV34" i="11"/>
  <c r="DM34" i="11"/>
  <c r="DJ34" i="11"/>
  <c r="CS34" i="11"/>
  <c r="CO34" i="11"/>
  <c r="CK34" i="11"/>
  <c r="CF34" i="11"/>
  <c r="DA34" i="11"/>
  <c r="DC34" i="11"/>
  <c r="CI34" i="11"/>
  <c r="DX34" i="11"/>
  <c r="CW34" i="11"/>
  <c r="CE34" i="11"/>
  <c r="CR34" i="11"/>
  <c r="CN34" i="11"/>
  <c r="DL34" i="11"/>
  <c r="DX50" i="11"/>
  <c r="DM50" i="11"/>
  <c r="DC50" i="11"/>
  <c r="CW50" i="11"/>
  <c r="CR50" i="11"/>
  <c r="CN50" i="11"/>
  <c r="CI50" i="11"/>
  <c r="CE50" i="11"/>
  <c r="DU50" i="11"/>
  <c r="DR50" i="11"/>
  <c r="DL50" i="11"/>
  <c r="DB50" i="11"/>
  <c r="CT50" i="11"/>
  <c r="CQ50" i="11"/>
  <c r="CM50" i="11"/>
  <c r="CH50" i="11"/>
  <c r="CD50" i="11"/>
  <c r="DV50" i="11"/>
  <c r="CS50" i="11"/>
  <c r="CK50" i="11"/>
  <c r="CC50" i="11"/>
  <c r="DZ50" i="11"/>
  <c r="DP50" i="11"/>
  <c r="CP50" i="11"/>
  <c r="CG50" i="11"/>
  <c r="DY50" i="11"/>
  <c r="DN50" i="11"/>
  <c r="DJ50" i="11"/>
  <c r="CO50" i="11"/>
  <c r="CF50" i="11"/>
  <c r="CV50" i="11"/>
  <c r="CL50" i="11"/>
  <c r="DW50" i="11"/>
  <c r="DA50" i="11"/>
  <c r="DK50" i="11"/>
  <c r="DX66" i="11"/>
  <c r="DM66" i="11"/>
  <c r="CW66" i="11"/>
  <c r="CR66" i="11"/>
  <c r="CN66" i="11"/>
  <c r="CI66" i="11"/>
  <c r="CE66" i="11"/>
  <c r="DU66" i="11"/>
  <c r="DR66" i="11"/>
  <c r="DL66" i="11"/>
  <c r="DC66" i="11"/>
  <c r="CT66" i="11"/>
  <c r="CQ66" i="11"/>
  <c r="CM66" i="11"/>
  <c r="CH66" i="11"/>
  <c r="CD66" i="11"/>
  <c r="DV66" i="11"/>
  <c r="DJ66" i="11"/>
  <c r="CS66" i="11"/>
  <c r="CK66" i="11"/>
  <c r="DA66" i="11"/>
  <c r="DZ66" i="11"/>
  <c r="DP66" i="11"/>
  <c r="DB66" i="11"/>
  <c r="CP66" i="11"/>
  <c r="CG66" i="11"/>
  <c r="DY66" i="11"/>
  <c r="DN66" i="11"/>
  <c r="CO66" i="11"/>
  <c r="CF66" i="11"/>
  <c r="DK66" i="11"/>
  <c r="CV66" i="11"/>
  <c r="CL66" i="11"/>
  <c r="DW66" i="11"/>
  <c r="CC66" i="11"/>
  <c r="DY82" i="11"/>
  <c r="DW82" i="11"/>
  <c r="DN82" i="11"/>
  <c r="DJ82" i="11"/>
  <c r="CS82" i="11"/>
  <c r="CO82" i="11"/>
  <c r="CK82" i="11"/>
  <c r="CG82" i="11"/>
  <c r="CC82" i="11"/>
  <c r="DX82" i="11"/>
  <c r="DV82" i="11"/>
  <c r="DM82" i="11"/>
  <c r="DF82" i="11"/>
  <c r="CW82" i="11"/>
  <c r="CR82" i="11"/>
  <c r="CN82" i="11"/>
  <c r="CI82" i="11"/>
  <c r="CF82" i="11"/>
  <c r="DU82" i="11"/>
  <c r="DK82" i="11"/>
  <c r="CV82" i="11"/>
  <c r="CL82" i="11"/>
  <c r="CD82" i="11"/>
  <c r="DR82" i="11"/>
  <c r="DC82" i="11"/>
  <c r="CQ82" i="11"/>
  <c r="DA82" i="11"/>
  <c r="DZ82" i="11"/>
  <c r="DP82" i="11"/>
  <c r="DB82" i="11"/>
  <c r="CP82" i="11"/>
  <c r="CH82" i="11"/>
  <c r="CE82" i="11"/>
  <c r="DL82" i="11"/>
  <c r="CT82" i="11"/>
  <c r="CM82" i="11"/>
  <c r="DY98" i="11"/>
  <c r="DW98" i="11"/>
  <c r="DN98" i="11"/>
  <c r="DJ98" i="11"/>
  <c r="CS98" i="11"/>
  <c r="CO98" i="11"/>
  <c r="CK98" i="11"/>
  <c r="CF98" i="11"/>
  <c r="DA98" i="11"/>
  <c r="DX98" i="11"/>
  <c r="DV98" i="11"/>
  <c r="DM98" i="11"/>
  <c r="CW98" i="11"/>
  <c r="CR98" i="11"/>
  <c r="CN98" i="11"/>
  <c r="CI98" i="11"/>
  <c r="CE98" i="11"/>
  <c r="DU98" i="11"/>
  <c r="DK98" i="11"/>
  <c r="CV98" i="11"/>
  <c r="CL98" i="11"/>
  <c r="CC98" i="11"/>
  <c r="DR98" i="11"/>
  <c r="DC98" i="11"/>
  <c r="CQ98" i="11"/>
  <c r="CH98" i="11"/>
  <c r="DZ98" i="11"/>
  <c r="DP98" i="11"/>
  <c r="DB98" i="11"/>
  <c r="CP98" i="11"/>
  <c r="CG98" i="11"/>
  <c r="CM98" i="11"/>
  <c r="CD98" i="11"/>
  <c r="DL98" i="11"/>
  <c r="CT98" i="11"/>
  <c r="DZ119" i="11"/>
  <c r="DV119" i="11"/>
  <c r="DN119" i="11"/>
  <c r="DJ119" i="11"/>
  <c r="DC119" i="11"/>
  <c r="CV119" i="11"/>
  <c r="CG119" i="11"/>
  <c r="CC119" i="11"/>
  <c r="CS119" i="11"/>
  <c r="CL119" i="11"/>
  <c r="DX119" i="11"/>
  <c r="DM119" i="11"/>
  <c r="DR119" i="11"/>
  <c r="DB119" i="11"/>
  <c r="CW119" i="11"/>
  <c r="CF119" i="11"/>
  <c r="CR119" i="11"/>
  <c r="CO119" i="11"/>
  <c r="CQ119" i="11"/>
  <c r="DY119" i="11"/>
  <c r="DL119" i="11"/>
  <c r="DP119" i="11"/>
  <c r="CT119" i="11"/>
  <c r="CE119" i="11"/>
  <c r="CN119" i="11"/>
  <c r="CK119" i="11"/>
  <c r="CM119" i="11"/>
  <c r="DU119" i="11"/>
  <c r="CH119" i="11"/>
  <c r="DW119" i="11"/>
  <c r="CP119" i="11"/>
  <c r="DK119" i="11"/>
  <c r="CD119" i="11"/>
  <c r="DF119" i="11"/>
  <c r="CI119" i="11"/>
  <c r="DA119" i="11"/>
  <c r="DZ141" i="11"/>
  <c r="DV141" i="11"/>
  <c r="DP141" i="11"/>
  <c r="DK141" i="11"/>
  <c r="DB141" i="11"/>
  <c r="DA141" i="11"/>
  <c r="CQ141" i="11"/>
  <c r="CM141" i="11"/>
  <c r="CF141" i="11"/>
  <c r="DY141" i="11"/>
  <c r="DU141" i="11"/>
  <c r="DN141" i="11"/>
  <c r="DJ141" i="11"/>
  <c r="CV141" i="11"/>
  <c r="CP141" i="11"/>
  <c r="CL141" i="11"/>
  <c r="CH141" i="11"/>
  <c r="DR141" i="11"/>
  <c r="DC141" i="11"/>
  <c r="CR141" i="11"/>
  <c r="CI141" i="11"/>
  <c r="CC141" i="11"/>
  <c r="DX141" i="11"/>
  <c r="DM141" i="11"/>
  <c r="CW141" i="11"/>
  <c r="CO141" i="11"/>
  <c r="CD141" i="11"/>
  <c r="DW141" i="11"/>
  <c r="CT141" i="11"/>
  <c r="CG141" i="11"/>
  <c r="CS141" i="11"/>
  <c r="CE141" i="11"/>
  <c r="DL141" i="11"/>
  <c r="CN141" i="11"/>
  <c r="CK141" i="11"/>
  <c r="DY162" i="11"/>
  <c r="DW162" i="11"/>
  <c r="DN162" i="11"/>
  <c r="DJ162" i="11"/>
  <c r="CS162" i="11"/>
  <c r="CO162" i="11"/>
  <c r="CK162" i="11"/>
  <c r="CF162" i="11"/>
  <c r="DA162" i="11"/>
  <c r="DZ162" i="11"/>
  <c r="DV162" i="11"/>
  <c r="DL162" i="11"/>
  <c r="DB162" i="11"/>
  <c r="CR162" i="11"/>
  <c r="CM162" i="11"/>
  <c r="CG162" i="11"/>
  <c r="DX162" i="11"/>
  <c r="DR162" i="11"/>
  <c r="DK162" i="11"/>
  <c r="CW162" i="11"/>
  <c r="CQ162" i="11"/>
  <c r="CL162" i="11"/>
  <c r="CE162" i="11"/>
  <c r="DP162" i="11"/>
  <c r="CT162" i="11"/>
  <c r="CP162" i="11"/>
  <c r="CI162" i="11"/>
  <c r="CD162" i="11"/>
  <c r="DC162" i="11"/>
  <c r="CC162" i="11"/>
  <c r="CV162" i="11"/>
  <c r="DU162" i="11"/>
  <c r="CN162" i="11"/>
  <c r="DM162" i="11"/>
  <c r="CH162" i="11"/>
  <c r="DX185" i="11"/>
  <c r="DC185" i="11"/>
  <c r="CW185" i="11"/>
  <c r="DJ185" i="11"/>
  <c r="CR185" i="11"/>
  <c r="CN185" i="11"/>
  <c r="CI185" i="11"/>
  <c r="CG185" i="11"/>
  <c r="DW185" i="11"/>
  <c r="DR185" i="11"/>
  <c r="DB185" i="11"/>
  <c r="CT185" i="11"/>
  <c r="DA185" i="11"/>
  <c r="CQ185" i="11"/>
  <c r="CM185" i="11"/>
  <c r="CF185" i="11"/>
  <c r="DY185" i="11"/>
  <c r="DN185" i="11"/>
  <c r="CO185" i="11"/>
  <c r="CH185" i="11"/>
  <c r="DV185" i="11"/>
  <c r="DD185" i="11"/>
  <c r="CV185" i="11"/>
  <c r="CL185" i="11"/>
  <c r="CC185" i="11"/>
  <c r="DL185" i="11"/>
  <c r="CK185" i="11"/>
  <c r="DZ185" i="11"/>
  <c r="CS185" i="11"/>
  <c r="DM185" i="11"/>
  <c r="DK185" i="11"/>
  <c r="CP185" i="11"/>
  <c r="DU185" i="11"/>
  <c r="CD185" i="11"/>
  <c r="CE185" i="11"/>
  <c r="DP185" i="11"/>
  <c r="DX217" i="11"/>
  <c r="DC217" i="11"/>
  <c r="DJ217" i="11"/>
  <c r="DL217" i="11"/>
  <c r="DK217" i="11"/>
  <c r="CO217" i="11"/>
  <c r="CK217" i="11"/>
  <c r="CF217" i="11"/>
  <c r="DW217" i="11"/>
  <c r="DR217" i="11"/>
  <c r="DB217" i="11"/>
  <c r="CW217" i="11"/>
  <c r="DA217" i="11"/>
  <c r="CR217" i="11"/>
  <c r="CN217" i="11"/>
  <c r="CI217" i="11"/>
  <c r="CD217" i="11"/>
  <c r="DV217" i="11"/>
  <c r="CV217" i="11"/>
  <c r="CM217" i="11"/>
  <c r="CC217" i="11"/>
  <c r="DU217" i="11"/>
  <c r="DN217" i="11"/>
  <c r="DM217" i="11"/>
  <c r="CL217" i="11"/>
  <c r="CE217" i="11"/>
  <c r="DZ217" i="11"/>
  <c r="CT217" i="11"/>
  <c r="CH217" i="11"/>
  <c r="DY217" i="11"/>
  <c r="CS217" i="11"/>
  <c r="CG217" i="11"/>
  <c r="DP217" i="11"/>
  <c r="CQ217" i="11"/>
  <c r="CP217" i="11"/>
  <c r="DY7" i="11"/>
  <c r="DU7" i="11"/>
  <c r="DL7" i="11"/>
  <c r="DA7" i="11"/>
  <c r="CT7" i="11"/>
  <c r="CF7" i="11"/>
  <c r="CS7" i="11"/>
  <c r="CL7" i="11"/>
  <c r="CI7" i="11"/>
  <c r="DW7" i="11"/>
  <c r="DN7" i="11"/>
  <c r="CV7" i="11"/>
  <c r="CH7" i="11"/>
  <c r="CC7" i="11"/>
  <c r="CQ7" i="11"/>
  <c r="DX7" i="11"/>
  <c r="DM7" i="11"/>
  <c r="DC7" i="11"/>
  <c r="DP7" i="11"/>
  <c r="CG7" i="11"/>
  <c r="CO7" i="11"/>
  <c r="CM7" i="11"/>
  <c r="DZ7" i="11"/>
  <c r="DV7" i="11"/>
  <c r="DK7" i="11"/>
  <c r="DB7" i="11"/>
  <c r="CW7" i="11"/>
  <c r="CE7" i="11"/>
  <c r="CK7" i="11"/>
  <c r="CR7" i="11"/>
  <c r="DJ7" i="11"/>
  <c r="DR7" i="11"/>
  <c r="CD7" i="11"/>
  <c r="CP7" i="11"/>
  <c r="CN7" i="11"/>
  <c r="DZ23" i="11"/>
  <c r="DX23" i="11"/>
  <c r="DN23" i="11"/>
  <c r="DJ23" i="11"/>
  <c r="DC23" i="11"/>
  <c r="CW23" i="11"/>
  <c r="CG23" i="11"/>
  <c r="CC23" i="11"/>
  <c r="CM23" i="11"/>
  <c r="CS23" i="11"/>
  <c r="DW23" i="11"/>
  <c r="DM23" i="11"/>
  <c r="DR23" i="11"/>
  <c r="CV23" i="11"/>
  <c r="CF23" i="11"/>
  <c r="CL23" i="11"/>
  <c r="CI23" i="11"/>
  <c r="DV23" i="11"/>
  <c r="DL23" i="11"/>
  <c r="DF23" i="11"/>
  <c r="CT23" i="11"/>
  <c r="CE23" i="11"/>
  <c r="CQ23" i="11"/>
  <c r="CK23" i="11"/>
  <c r="DU23" i="11"/>
  <c r="DK23" i="11"/>
  <c r="DB23" i="11"/>
  <c r="DP23" i="11"/>
  <c r="CD23" i="11"/>
  <c r="CR23" i="11"/>
  <c r="CO23" i="11"/>
  <c r="DA23" i="11"/>
  <c r="DY23" i="11"/>
  <c r="CH23" i="11"/>
  <c r="CN23" i="11"/>
  <c r="DS23" i="11"/>
  <c r="CP23" i="11"/>
  <c r="DV39" i="11"/>
  <c r="DM39" i="11"/>
  <c r="DR39" i="11"/>
  <c r="CW39" i="11"/>
  <c r="CF39" i="11"/>
  <c r="CQ39" i="11"/>
  <c r="CI39" i="11"/>
  <c r="CL39" i="11"/>
  <c r="DY39" i="11"/>
  <c r="DJ39" i="11"/>
  <c r="DP39" i="11"/>
  <c r="CH39" i="11"/>
  <c r="CC39" i="11"/>
  <c r="CS39" i="11"/>
  <c r="DW39" i="11"/>
  <c r="DN39" i="11"/>
  <c r="DA39" i="11"/>
  <c r="CG39" i="11"/>
  <c r="CM39" i="11"/>
  <c r="CO39" i="11"/>
  <c r="DZ39" i="11"/>
  <c r="DX39" i="11"/>
  <c r="DL39" i="11"/>
  <c r="DC39" i="11"/>
  <c r="CV39" i="11"/>
  <c r="CE39" i="11"/>
  <c r="CR39" i="11"/>
  <c r="CK39" i="11"/>
  <c r="DK39" i="11"/>
  <c r="CN39" i="11"/>
  <c r="DB39" i="11"/>
  <c r="CP39" i="11"/>
  <c r="CD39" i="11"/>
  <c r="CT39" i="11"/>
  <c r="DU39" i="11"/>
  <c r="DY55" i="11"/>
  <c r="DU55" i="11"/>
  <c r="DL55" i="11"/>
  <c r="DP55" i="11"/>
  <c r="CT55" i="11"/>
  <c r="CE55" i="11"/>
  <c r="CN55" i="11"/>
  <c r="CK55" i="11"/>
  <c r="CQ55" i="11"/>
  <c r="DZ55" i="11"/>
  <c r="DV55" i="11"/>
  <c r="DK55" i="11"/>
  <c r="DC55" i="11"/>
  <c r="CW55" i="11"/>
  <c r="CD55" i="11"/>
  <c r="CS55" i="11"/>
  <c r="CM55" i="11"/>
  <c r="DJ55" i="11"/>
  <c r="DB55" i="11"/>
  <c r="CH55" i="11"/>
  <c r="CC55" i="11"/>
  <c r="CO55" i="11"/>
  <c r="DW55" i="11"/>
  <c r="DN55" i="11"/>
  <c r="DR55" i="11"/>
  <c r="DA55" i="11"/>
  <c r="CG55" i="11"/>
  <c r="CR55" i="11"/>
  <c r="CP55" i="11"/>
  <c r="DX55" i="11"/>
  <c r="CF55" i="11"/>
  <c r="DM55" i="11"/>
  <c r="CI55" i="11"/>
  <c r="CV55" i="11"/>
  <c r="CL55" i="11"/>
  <c r="DY71" i="11"/>
  <c r="DU71" i="11"/>
  <c r="DL71" i="11"/>
  <c r="DP71" i="11"/>
  <c r="DR71" i="11"/>
  <c r="CT71" i="11"/>
  <c r="CE71" i="11"/>
  <c r="CO71" i="11"/>
  <c r="CQ71" i="11"/>
  <c r="CI71" i="11"/>
  <c r="DW71" i="11"/>
  <c r="DN71" i="11"/>
  <c r="DA71" i="11"/>
  <c r="CG71" i="11"/>
  <c r="CS71" i="11"/>
  <c r="CM71" i="11"/>
  <c r="DX71" i="11"/>
  <c r="DM71" i="11"/>
  <c r="CV71" i="11"/>
  <c r="CF71" i="11"/>
  <c r="CK71" i="11"/>
  <c r="CN71" i="11"/>
  <c r="DZ71" i="11"/>
  <c r="DV71" i="11"/>
  <c r="DK71" i="11"/>
  <c r="DC71" i="11"/>
  <c r="CW71" i="11"/>
  <c r="CD71" i="11"/>
  <c r="CP71" i="11"/>
  <c r="CR71" i="11"/>
  <c r="DB71" i="11"/>
  <c r="CL71" i="11"/>
  <c r="CH71" i="11"/>
  <c r="CC71" i="11"/>
  <c r="DJ71" i="11"/>
  <c r="DY87" i="11"/>
  <c r="DL87" i="11"/>
  <c r="DR87" i="11"/>
  <c r="DA87" i="11"/>
  <c r="DP87" i="11"/>
  <c r="CE87" i="11"/>
  <c r="CP87" i="11"/>
  <c r="CR87" i="11"/>
  <c r="CS87" i="11"/>
  <c r="DZ87" i="11"/>
  <c r="DV87" i="11"/>
  <c r="DK87" i="11"/>
  <c r="DC87" i="11"/>
  <c r="CT87" i="11"/>
  <c r="CD87" i="11"/>
  <c r="CQ87" i="11"/>
  <c r="CO87" i="11"/>
  <c r="DU87" i="11"/>
  <c r="DJ87" i="11"/>
  <c r="DB87" i="11"/>
  <c r="CH87" i="11"/>
  <c r="CC87" i="11"/>
  <c r="CM87" i="11"/>
  <c r="CK87" i="11"/>
  <c r="DW87" i="11"/>
  <c r="DN87" i="11"/>
  <c r="CV87" i="11"/>
  <c r="CG87" i="11"/>
  <c r="CN87" i="11"/>
  <c r="DM87" i="11"/>
  <c r="CL87" i="11"/>
  <c r="CI87" i="11"/>
  <c r="CF87" i="11"/>
  <c r="CW87" i="11"/>
  <c r="DX87" i="11"/>
  <c r="DX105" i="11"/>
  <c r="DC105" i="11"/>
  <c r="CW105" i="11"/>
  <c r="CV105" i="11"/>
  <c r="CS105" i="11"/>
  <c r="CO105" i="11"/>
  <c r="CK105" i="11"/>
  <c r="CF105" i="11"/>
  <c r="DZ105" i="11"/>
  <c r="DV105" i="11"/>
  <c r="DP105" i="11"/>
  <c r="DM105" i="11"/>
  <c r="DJ105" i="11"/>
  <c r="CQ105" i="11"/>
  <c r="CM105" i="11"/>
  <c r="CH105" i="11"/>
  <c r="CC105" i="11"/>
  <c r="DU105" i="11"/>
  <c r="DK105" i="11"/>
  <c r="DL105" i="11"/>
  <c r="CL105" i="11"/>
  <c r="CD105" i="11"/>
  <c r="DR105" i="11"/>
  <c r="CT105" i="11"/>
  <c r="CR105" i="11"/>
  <c r="CI105" i="11"/>
  <c r="DB105" i="11"/>
  <c r="CN105" i="11"/>
  <c r="DY105" i="11"/>
  <c r="DA105" i="11"/>
  <c r="CG105" i="11"/>
  <c r="DN105" i="11"/>
  <c r="CP105" i="11"/>
  <c r="DW105" i="11"/>
  <c r="CE105" i="11"/>
  <c r="DZ126" i="11"/>
  <c r="DV126" i="11"/>
  <c r="DP126" i="11"/>
  <c r="DK126" i="11"/>
  <c r="DB126" i="11"/>
  <c r="DA126" i="11"/>
  <c r="CP126" i="11"/>
  <c r="CL126" i="11"/>
  <c r="CH126" i="11"/>
  <c r="CD126" i="11"/>
  <c r="DW126" i="11"/>
  <c r="DN126" i="11"/>
  <c r="CO126" i="11"/>
  <c r="CI126" i="11"/>
  <c r="CE126" i="11"/>
  <c r="DM126" i="11"/>
  <c r="DC126" i="11"/>
  <c r="CS126" i="11"/>
  <c r="CN126" i="11"/>
  <c r="CV126" i="11"/>
  <c r="CC126" i="11"/>
  <c r="DY126" i="11"/>
  <c r="DU126" i="11"/>
  <c r="DL126" i="11"/>
  <c r="CW126" i="11"/>
  <c r="CR126" i="11"/>
  <c r="CM126" i="11"/>
  <c r="CG126" i="11"/>
  <c r="DX126" i="11"/>
  <c r="CQ126" i="11"/>
  <c r="DR126" i="11"/>
  <c r="CK126" i="11"/>
  <c r="DJ126" i="11"/>
  <c r="CF126" i="11"/>
  <c r="CT126" i="11"/>
  <c r="DY147" i="11"/>
  <c r="DN147" i="11"/>
  <c r="DJ147" i="11"/>
  <c r="DB147" i="11"/>
  <c r="CT147" i="11"/>
  <c r="CP147" i="11"/>
  <c r="CL147" i="11"/>
  <c r="CG147" i="11"/>
  <c r="CC147" i="11"/>
  <c r="DW147" i="11"/>
  <c r="DU147" i="11"/>
  <c r="DM147" i="11"/>
  <c r="DA147" i="11"/>
  <c r="CS147" i="11"/>
  <c r="CO147" i="11"/>
  <c r="CK147" i="11"/>
  <c r="CF147" i="11"/>
  <c r="DV147" i="11"/>
  <c r="DR147" i="11"/>
  <c r="DL147" i="11"/>
  <c r="CV147" i="11"/>
  <c r="CR147" i="11"/>
  <c r="CN147" i="11"/>
  <c r="CI147" i="11"/>
  <c r="CE147" i="11"/>
  <c r="DP147" i="11"/>
  <c r="CQ147" i="11"/>
  <c r="DX147" i="11"/>
  <c r="CD147" i="11"/>
  <c r="DK147" i="11"/>
  <c r="CM147" i="11"/>
  <c r="DZ147" i="11"/>
  <c r="DC147" i="11"/>
  <c r="CH147" i="11"/>
  <c r="CW147" i="11"/>
  <c r="DX169" i="11"/>
  <c r="DC169" i="11"/>
  <c r="CW169" i="11"/>
  <c r="CV169" i="11"/>
  <c r="CR169" i="11"/>
  <c r="CN169" i="11"/>
  <c r="CI169" i="11"/>
  <c r="CF169" i="11"/>
  <c r="CD169" i="11"/>
  <c r="DW169" i="11"/>
  <c r="DR169" i="11"/>
  <c r="DB169" i="11"/>
  <c r="CT169" i="11"/>
  <c r="DN169" i="11"/>
  <c r="CQ169" i="11"/>
  <c r="CM169" i="11"/>
  <c r="DL169" i="11"/>
  <c r="CE169" i="11"/>
  <c r="DY169" i="11"/>
  <c r="DA169" i="11"/>
  <c r="CO169" i="11"/>
  <c r="CG169" i="11"/>
  <c r="DV169" i="11"/>
  <c r="DJ169" i="11"/>
  <c r="CL169" i="11"/>
  <c r="CC169" i="11"/>
  <c r="DU169" i="11"/>
  <c r="CS169" i="11"/>
  <c r="DP169" i="11"/>
  <c r="CP169" i="11"/>
  <c r="CK169" i="11"/>
  <c r="DZ169" i="11"/>
  <c r="CH169" i="11"/>
  <c r="DK169" i="11"/>
  <c r="DM169" i="11"/>
  <c r="DZ194" i="11"/>
  <c r="DU194" i="11"/>
  <c r="DP194" i="11"/>
  <c r="DK194" i="11"/>
  <c r="DB194" i="11"/>
  <c r="CS194" i="11"/>
  <c r="CP194" i="11"/>
  <c r="CL194" i="11"/>
  <c r="CG194" i="11"/>
  <c r="CC194" i="11"/>
  <c r="DY194" i="11"/>
  <c r="DW194" i="11"/>
  <c r="DN194" i="11"/>
  <c r="DJ194" i="11"/>
  <c r="DD194" i="11"/>
  <c r="CV194" i="11"/>
  <c r="CO194" i="11"/>
  <c r="CK194" i="11"/>
  <c r="CF194" i="11"/>
  <c r="DA194" i="11"/>
  <c r="DX194" i="11"/>
  <c r="DV194" i="11"/>
  <c r="DM194" i="11"/>
  <c r="CW194" i="11"/>
  <c r="CR194" i="11"/>
  <c r="CN194" i="11"/>
  <c r="CI194" i="11"/>
  <c r="CE194" i="11"/>
  <c r="DC194" i="11"/>
  <c r="CH194" i="11"/>
  <c r="DS194" i="11"/>
  <c r="CT194" i="11"/>
  <c r="CD194" i="11"/>
  <c r="DR194" i="11"/>
  <c r="CQ194" i="11"/>
  <c r="DL194" i="11"/>
  <c r="CM194" i="11"/>
  <c r="DZ226" i="11"/>
  <c r="DU226" i="11"/>
  <c r="DP226" i="11"/>
  <c r="DK226" i="11"/>
  <c r="DB226" i="11"/>
  <c r="CS226" i="11"/>
  <c r="CP226" i="11"/>
  <c r="CL226" i="11"/>
  <c r="CG226" i="11"/>
  <c r="CC226" i="11"/>
  <c r="DY226" i="11"/>
  <c r="DW226" i="11"/>
  <c r="DN226" i="11"/>
  <c r="DJ226" i="11"/>
  <c r="CV226" i="11"/>
  <c r="CO226" i="11"/>
  <c r="CK226" i="11"/>
  <c r="CF226" i="11"/>
  <c r="DA226" i="11"/>
  <c r="DX226" i="11"/>
  <c r="DV226" i="11"/>
  <c r="DM226" i="11"/>
  <c r="CW226" i="11"/>
  <c r="CR226" i="11"/>
  <c r="CN226" i="11"/>
  <c r="CI226" i="11"/>
  <c r="CE226" i="11"/>
  <c r="DC226" i="11"/>
  <c r="CH226" i="11"/>
  <c r="DS226" i="11"/>
  <c r="CT226" i="11"/>
  <c r="CD226" i="11"/>
  <c r="DR226" i="11"/>
  <c r="CQ226" i="11"/>
  <c r="DL226" i="11"/>
  <c r="CM226" i="11"/>
  <c r="DZ187" i="11"/>
  <c r="DV187" i="11"/>
  <c r="DR187" i="11"/>
  <c r="DL187" i="11"/>
  <c r="CV187" i="11"/>
  <c r="CR187" i="11"/>
  <c r="CN187" i="11"/>
  <c r="CI187" i="11"/>
  <c r="CE187" i="11"/>
  <c r="DS187" i="11"/>
  <c r="DM187" i="11"/>
  <c r="DC187" i="11"/>
  <c r="CT187" i="11"/>
  <c r="CO187" i="11"/>
  <c r="CH187" i="11"/>
  <c r="CC187" i="11"/>
  <c r="DN187" i="11"/>
  <c r="CP187" i="11"/>
  <c r="CD187" i="11"/>
  <c r="DY187" i="11"/>
  <c r="DU187" i="11"/>
  <c r="DK187" i="11"/>
  <c r="DB187" i="11"/>
  <c r="CS187" i="11"/>
  <c r="CM187" i="11"/>
  <c r="CG187" i="11"/>
  <c r="DX187" i="11"/>
  <c r="CW187" i="11"/>
  <c r="DW187" i="11"/>
  <c r="DP187" i="11"/>
  <c r="DJ187" i="11"/>
  <c r="DA187" i="11"/>
  <c r="CQ187" i="11"/>
  <c r="CL187" i="11"/>
  <c r="CF187" i="11"/>
  <c r="CK187" i="11"/>
  <c r="DZ203" i="11"/>
  <c r="DV203" i="11"/>
  <c r="DR203" i="11"/>
  <c r="DL203" i="11"/>
  <c r="CV203" i="11"/>
  <c r="CR203" i="11"/>
  <c r="CN203" i="11"/>
  <c r="CI203" i="11"/>
  <c r="CE203" i="11"/>
  <c r="DW203" i="11"/>
  <c r="DP203" i="11"/>
  <c r="DJ203" i="11"/>
  <c r="DA203" i="11"/>
  <c r="CQ203" i="11"/>
  <c r="CL203" i="11"/>
  <c r="CF203" i="11"/>
  <c r="DN203" i="11"/>
  <c r="CW203" i="11"/>
  <c r="CP203" i="11"/>
  <c r="CD203" i="11"/>
  <c r="DK203" i="11"/>
  <c r="DB203" i="11"/>
  <c r="CG203" i="11"/>
  <c r="DX203" i="11"/>
  <c r="DD203" i="11"/>
  <c r="CK203" i="11"/>
  <c r="DU203" i="11"/>
  <c r="CM203" i="11"/>
  <c r="DM203" i="11"/>
  <c r="DC203" i="11"/>
  <c r="CT203" i="11"/>
  <c r="CO203" i="11"/>
  <c r="CH203" i="11"/>
  <c r="CC203" i="11"/>
  <c r="DY203" i="11"/>
  <c r="CS203" i="11"/>
  <c r="DZ219" i="11"/>
  <c r="DW219" i="11"/>
  <c r="DR219" i="11"/>
  <c r="DL219" i="11"/>
  <c r="DF219" i="11"/>
  <c r="CV219" i="11"/>
  <c r="CR219" i="11"/>
  <c r="CN219" i="11"/>
  <c r="CI219" i="11"/>
  <c r="CF219" i="11"/>
  <c r="DM219" i="11"/>
  <c r="DC219" i="11"/>
  <c r="CT219" i="11"/>
  <c r="CO219" i="11"/>
  <c r="CH219" i="11"/>
  <c r="CD219" i="11"/>
  <c r="DU219" i="11"/>
  <c r="DK219" i="11"/>
  <c r="CS219" i="11"/>
  <c r="CM219" i="11"/>
  <c r="CC219" i="11"/>
  <c r="DX219" i="11"/>
  <c r="DA219" i="11"/>
  <c r="CL219" i="11"/>
  <c r="DV219" i="11"/>
  <c r="CP219" i="11"/>
  <c r="DY219" i="11"/>
  <c r="DB219" i="11"/>
  <c r="DJ219" i="11"/>
  <c r="CG219" i="11"/>
  <c r="CW219" i="11"/>
  <c r="CE219" i="11"/>
  <c r="DP219" i="11"/>
  <c r="CQ219" i="11"/>
  <c r="DN219" i="11"/>
  <c r="CK219" i="11"/>
  <c r="DZ235" i="11"/>
  <c r="DW235" i="11"/>
  <c r="DR235" i="11"/>
  <c r="DL235" i="11"/>
  <c r="CW235" i="11"/>
  <c r="CR235" i="11"/>
  <c r="CN235" i="11"/>
  <c r="CI235" i="11"/>
  <c r="CE235" i="11"/>
  <c r="DX235" i="11"/>
  <c r="DP235" i="11"/>
  <c r="DJ235" i="11"/>
  <c r="CV235" i="11"/>
  <c r="CQ235" i="11"/>
  <c r="CL235" i="11"/>
  <c r="CF235" i="11"/>
  <c r="DN235" i="11"/>
  <c r="CP235" i="11"/>
  <c r="CK235" i="11"/>
  <c r="DM235" i="11"/>
  <c r="CS235" i="11"/>
  <c r="CH235" i="11"/>
  <c r="DK235" i="11"/>
  <c r="DB235" i="11"/>
  <c r="CG235" i="11"/>
  <c r="DV235" i="11"/>
  <c r="CT235" i="11"/>
  <c r="CD235" i="11"/>
  <c r="CO235" i="11"/>
  <c r="DU235" i="11"/>
  <c r="DA235" i="11"/>
  <c r="DC235" i="11"/>
  <c r="CC235" i="11"/>
  <c r="DY235" i="11"/>
  <c r="CM235" i="11"/>
  <c r="DV104" i="11"/>
  <c r="DP104" i="11"/>
  <c r="DL104" i="11"/>
  <c r="CV104" i="11"/>
  <c r="CQ104" i="11"/>
  <c r="CM104" i="11"/>
  <c r="CT104" i="11"/>
  <c r="CG104" i="11"/>
  <c r="DZ104" i="11"/>
  <c r="DU104" i="11"/>
  <c r="DX104" i="11"/>
  <c r="DK104" i="11"/>
  <c r="DC104" i="11"/>
  <c r="CW104" i="11"/>
  <c r="CP104" i="11"/>
  <c r="CL104" i="11"/>
  <c r="CC104" i="11"/>
  <c r="CF104" i="11"/>
  <c r="DJ104" i="11"/>
  <c r="CS104" i="11"/>
  <c r="CK104" i="11"/>
  <c r="CE104" i="11"/>
  <c r="DR104" i="11"/>
  <c r="CR104" i="11"/>
  <c r="CI104" i="11"/>
  <c r="CD104" i="11"/>
  <c r="DM104" i="11"/>
  <c r="CN104" i="11"/>
  <c r="DY104" i="11"/>
  <c r="DB104" i="11"/>
  <c r="DA104" i="11"/>
  <c r="CO104" i="11"/>
  <c r="DW104" i="11"/>
  <c r="CH104" i="11"/>
  <c r="DN104" i="11"/>
  <c r="DY120" i="11"/>
  <c r="DN120" i="11"/>
  <c r="DJ120" i="11"/>
  <c r="DB120" i="11"/>
  <c r="CS120" i="11"/>
  <c r="CO120" i="11"/>
  <c r="CK120" i="11"/>
  <c r="CG120" i="11"/>
  <c r="CT120" i="11"/>
  <c r="DW120" i="11"/>
  <c r="DX120" i="11"/>
  <c r="DM120" i="11"/>
  <c r="DA120" i="11"/>
  <c r="CR120" i="11"/>
  <c r="CN120" i="11"/>
  <c r="CI120" i="11"/>
  <c r="CF120" i="11"/>
  <c r="DV120" i="11"/>
  <c r="DL120" i="11"/>
  <c r="CV120" i="11"/>
  <c r="CM120" i="11"/>
  <c r="CE120" i="11"/>
  <c r="DU120" i="11"/>
  <c r="DK120" i="11"/>
  <c r="CW120" i="11"/>
  <c r="CL120" i="11"/>
  <c r="CD120" i="11"/>
  <c r="DP120" i="11"/>
  <c r="CP120" i="11"/>
  <c r="CC120" i="11"/>
  <c r="DC120" i="11"/>
  <c r="CQ120" i="11"/>
  <c r="CH120" i="11"/>
  <c r="DZ120" i="11"/>
  <c r="DR120" i="11"/>
  <c r="DV136" i="11"/>
  <c r="DP136" i="11"/>
  <c r="DL136" i="11"/>
  <c r="CV136" i="11"/>
  <c r="CQ136" i="11"/>
  <c r="CM136" i="11"/>
  <c r="CC136" i="11"/>
  <c r="CF136" i="11"/>
  <c r="DZ136" i="11"/>
  <c r="DU136" i="11"/>
  <c r="DX136" i="11"/>
  <c r="DK136" i="11"/>
  <c r="DC136" i="11"/>
  <c r="CW136" i="11"/>
  <c r="CP136" i="11"/>
  <c r="CL136" i="11"/>
  <c r="CT136" i="11"/>
  <c r="CE136" i="11"/>
  <c r="DY136" i="11"/>
  <c r="DN136" i="11"/>
  <c r="DB136" i="11"/>
  <c r="CO136" i="11"/>
  <c r="CH136" i="11"/>
  <c r="DW136" i="11"/>
  <c r="DM136" i="11"/>
  <c r="DA136" i="11"/>
  <c r="CN136" i="11"/>
  <c r="CG136" i="11"/>
  <c r="DR136" i="11"/>
  <c r="CR136" i="11"/>
  <c r="DJ136" i="11"/>
  <c r="CK136" i="11"/>
  <c r="CS136" i="11"/>
  <c r="CI136" i="11"/>
  <c r="CD136" i="11"/>
  <c r="DY152" i="11"/>
  <c r="DN152" i="11"/>
  <c r="DJ152" i="11"/>
  <c r="DB152" i="11"/>
  <c r="CS152" i="11"/>
  <c r="CO152" i="11"/>
  <c r="CK152" i="11"/>
  <c r="CG152" i="11"/>
  <c r="CT152" i="11"/>
  <c r="DW152" i="11"/>
  <c r="DR152" i="11"/>
  <c r="DM152" i="11"/>
  <c r="DA152" i="11"/>
  <c r="CR152" i="11"/>
  <c r="CN152" i="11"/>
  <c r="CI152" i="11"/>
  <c r="CF152" i="11"/>
  <c r="DP152" i="11"/>
  <c r="DF152" i="11"/>
  <c r="CQ152" i="11"/>
  <c r="CC152" i="11"/>
  <c r="DZ152" i="11"/>
  <c r="DX152" i="11"/>
  <c r="DC152" i="11"/>
  <c r="CP152" i="11"/>
  <c r="CH152" i="11"/>
  <c r="DU152" i="11"/>
  <c r="CW152" i="11"/>
  <c r="CD152" i="11"/>
  <c r="DL152" i="11"/>
  <c r="CM152" i="11"/>
  <c r="DK152" i="11"/>
  <c r="CV152" i="11"/>
  <c r="CL152" i="11"/>
  <c r="DV152" i="11"/>
  <c r="CE152" i="11"/>
  <c r="DV168" i="11"/>
  <c r="DP168" i="11"/>
  <c r="DK168" i="11"/>
  <c r="CV168" i="11"/>
  <c r="CQ168" i="11"/>
  <c r="CM168" i="11"/>
  <c r="CT168" i="11"/>
  <c r="CF168" i="11"/>
  <c r="DZ168" i="11"/>
  <c r="DU168" i="11"/>
  <c r="DN168" i="11"/>
  <c r="DJ168" i="11"/>
  <c r="DC168" i="11"/>
  <c r="CW168" i="11"/>
  <c r="CP168" i="11"/>
  <c r="CL168" i="11"/>
  <c r="CC168" i="11"/>
  <c r="CE168" i="11"/>
  <c r="DS168" i="11"/>
  <c r="DX168" i="11"/>
  <c r="CS168" i="11"/>
  <c r="CK168" i="11"/>
  <c r="CD168" i="11"/>
  <c r="DR168" i="11"/>
  <c r="CR168" i="11"/>
  <c r="CI168" i="11"/>
  <c r="DW168" i="11"/>
  <c r="DA168" i="11"/>
  <c r="CG168" i="11"/>
  <c r="DM168" i="11"/>
  <c r="CO168" i="11"/>
  <c r="DL168" i="11"/>
  <c r="DB168" i="11"/>
  <c r="CN168" i="11"/>
  <c r="DY168" i="11"/>
  <c r="CH168" i="11"/>
  <c r="DY184" i="11"/>
  <c r="DN184" i="11"/>
  <c r="DJ184" i="11"/>
  <c r="DB184" i="11"/>
  <c r="CR184" i="11"/>
  <c r="CN184" i="11"/>
  <c r="CI184" i="11"/>
  <c r="CG184" i="11"/>
  <c r="CT184" i="11"/>
  <c r="DW184" i="11"/>
  <c r="DX184" i="11"/>
  <c r="DM184" i="11"/>
  <c r="DD184" i="11"/>
  <c r="DA184" i="11"/>
  <c r="CQ184" i="11"/>
  <c r="CM184" i="11"/>
  <c r="CC184" i="11"/>
  <c r="CF184" i="11"/>
  <c r="DV184" i="11"/>
  <c r="DL184" i="11"/>
  <c r="CV184" i="11"/>
  <c r="CL184" i="11"/>
  <c r="CE184" i="11"/>
  <c r="DU184" i="11"/>
  <c r="DK184" i="11"/>
  <c r="CW184" i="11"/>
  <c r="CK184" i="11"/>
  <c r="CD184" i="11"/>
  <c r="DZ184" i="11"/>
  <c r="DC184" i="11"/>
  <c r="CH184" i="11"/>
  <c r="DR184" i="11"/>
  <c r="CP184" i="11"/>
  <c r="DP184" i="11"/>
  <c r="CO184" i="11"/>
  <c r="CS184" i="11"/>
  <c r="DY200" i="11"/>
  <c r="DN200" i="11"/>
  <c r="DJ200" i="11"/>
  <c r="DB200" i="11"/>
  <c r="CR200" i="11"/>
  <c r="CN200" i="11"/>
  <c r="CI200" i="11"/>
  <c r="CT200" i="11"/>
  <c r="CD200" i="11"/>
  <c r="DW200" i="11"/>
  <c r="DR200" i="11"/>
  <c r="DM200" i="11"/>
  <c r="DA200" i="11"/>
  <c r="CQ200" i="11"/>
  <c r="CM200" i="11"/>
  <c r="CH200" i="11"/>
  <c r="CG200" i="11"/>
  <c r="CS200" i="11"/>
  <c r="DP200" i="11"/>
  <c r="CP200" i="11"/>
  <c r="CC200" i="11"/>
  <c r="DZ200" i="11"/>
  <c r="DX200" i="11"/>
  <c r="DC200" i="11"/>
  <c r="CO200" i="11"/>
  <c r="DV200" i="11"/>
  <c r="DL200" i="11"/>
  <c r="CV200" i="11"/>
  <c r="CL200" i="11"/>
  <c r="CF200" i="11"/>
  <c r="DU200" i="11"/>
  <c r="CE200" i="11"/>
  <c r="DK200" i="11"/>
  <c r="CW200" i="11"/>
  <c r="CK200" i="11"/>
  <c r="DW216" i="11"/>
  <c r="DR216" i="11"/>
  <c r="DL216" i="11"/>
  <c r="CV216" i="11"/>
  <c r="CP216" i="11"/>
  <c r="CL216" i="11"/>
  <c r="CS216" i="11"/>
  <c r="CE216" i="11"/>
  <c r="DZ216" i="11"/>
  <c r="DV216" i="11"/>
  <c r="DP216" i="11"/>
  <c r="DK216" i="11"/>
  <c r="DC216" i="11"/>
  <c r="CW216" i="11"/>
  <c r="CO216" i="11"/>
  <c r="CK216" i="11"/>
  <c r="CC216" i="11"/>
  <c r="CD216" i="11"/>
  <c r="DU216" i="11"/>
  <c r="DJ216" i="11"/>
  <c r="CR216" i="11"/>
  <c r="CI216" i="11"/>
  <c r="CT216" i="11"/>
  <c r="CQ216" i="11"/>
  <c r="CH216" i="11"/>
  <c r="DY216" i="11"/>
  <c r="DN216" i="11"/>
  <c r="DB216" i="11"/>
  <c r="CN216" i="11"/>
  <c r="CG216" i="11"/>
  <c r="DX216" i="11"/>
  <c r="CF216" i="11"/>
  <c r="DM216" i="11"/>
  <c r="DA216" i="11"/>
  <c r="CM216" i="11"/>
  <c r="DX232" i="11"/>
  <c r="DU232" i="11"/>
  <c r="DN232" i="11"/>
  <c r="DJ232" i="11"/>
  <c r="DB232" i="11"/>
  <c r="CR232" i="11"/>
  <c r="CN232" i="11"/>
  <c r="CI232" i="11"/>
  <c r="CG232" i="11"/>
  <c r="CS232" i="11"/>
  <c r="DY232" i="11"/>
  <c r="DM232" i="11"/>
  <c r="DA232" i="11"/>
  <c r="CQ232" i="11"/>
  <c r="CM232" i="11"/>
  <c r="CH232" i="11"/>
  <c r="CF232" i="11"/>
  <c r="DW232" i="11"/>
  <c r="DL232" i="11"/>
  <c r="CV232" i="11"/>
  <c r="CL232" i="11"/>
  <c r="CE232" i="11"/>
  <c r="DV232" i="11"/>
  <c r="DK232" i="11"/>
  <c r="CW232" i="11"/>
  <c r="CK232" i="11"/>
  <c r="CD232" i="11"/>
  <c r="DR232" i="11"/>
  <c r="DF232" i="11"/>
  <c r="CP232" i="11"/>
  <c r="CT232" i="11"/>
  <c r="DZ232" i="11"/>
  <c r="CC232" i="11"/>
  <c r="DP232" i="11"/>
  <c r="DC232" i="11"/>
  <c r="CO232" i="11"/>
  <c r="DY65" i="11"/>
  <c r="DU65" i="11"/>
  <c r="DN65" i="11"/>
  <c r="DJ65" i="11"/>
  <c r="CV65" i="11"/>
  <c r="CP65" i="11"/>
  <c r="CL65" i="11"/>
  <c r="CG65" i="11"/>
  <c r="CD65" i="11"/>
  <c r="DX65" i="11"/>
  <c r="DR65" i="11"/>
  <c r="DC65" i="11"/>
  <c r="DM65" i="11"/>
  <c r="CW65" i="11"/>
  <c r="CS65" i="11"/>
  <c r="CO65" i="11"/>
  <c r="CK65" i="11"/>
  <c r="CF65" i="11"/>
  <c r="DP65" i="11"/>
  <c r="DL65" i="11"/>
  <c r="CR65" i="11"/>
  <c r="CI65" i="11"/>
  <c r="DW65" i="11"/>
  <c r="DB65" i="11"/>
  <c r="CT65" i="11"/>
  <c r="CN65" i="11"/>
  <c r="CC65" i="11"/>
  <c r="DV65" i="11"/>
  <c r="DA65" i="11"/>
  <c r="CE65" i="11"/>
  <c r="CQ65" i="11"/>
  <c r="DZ65" i="11"/>
  <c r="CH65" i="11"/>
  <c r="DK65" i="11"/>
  <c r="CM65" i="11"/>
  <c r="DY36" i="11"/>
  <c r="DR36" i="11"/>
  <c r="DN36" i="11"/>
  <c r="DJ36" i="11"/>
  <c r="CR36" i="11"/>
  <c r="CN36" i="11"/>
  <c r="CI36" i="11"/>
  <c r="CW36" i="11"/>
  <c r="CE36" i="11"/>
  <c r="DW36" i="11"/>
  <c r="DM36" i="11"/>
  <c r="DA36" i="11"/>
  <c r="CQ36" i="11"/>
  <c r="CM36" i="11"/>
  <c r="CT36" i="11"/>
  <c r="CH36" i="11"/>
  <c r="CD36" i="11"/>
  <c r="DU36" i="11"/>
  <c r="DV36" i="11"/>
  <c r="DL36" i="11"/>
  <c r="DC36" i="11"/>
  <c r="CV36" i="11"/>
  <c r="CP36" i="11"/>
  <c r="CL36" i="11"/>
  <c r="CC36" i="11"/>
  <c r="CG36" i="11"/>
  <c r="DX36" i="11"/>
  <c r="CS36" i="11"/>
  <c r="CF36" i="11"/>
  <c r="DP36" i="11"/>
  <c r="CO36" i="11"/>
  <c r="DK36" i="11"/>
  <c r="CK36" i="11"/>
  <c r="DZ36" i="11"/>
  <c r="DB36" i="11"/>
  <c r="DY68" i="11"/>
  <c r="DR68" i="11"/>
  <c r="DN68" i="11"/>
  <c r="DJ68" i="11"/>
  <c r="CR68" i="11"/>
  <c r="CN68" i="11"/>
  <c r="CI68" i="11"/>
  <c r="CH68" i="11"/>
  <c r="CD68" i="11"/>
  <c r="DW68" i="11"/>
  <c r="DP68" i="11"/>
  <c r="DM68" i="11"/>
  <c r="DD68" i="11"/>
  <c r="DA68" i="11"/>
  <c r="CQ68" i="11"/>
  <c r="CM68" i="11"/>
  <c r="CT68" i="11"/>
  <c r="CG68" i="11"/>
  <c r="DU68" i="11"/>
  <c r="DL68" i="11"/>
  <c r="DC68" i="11"/>
  <c r="CV68" i="11"/>
  <c r="CP68" i="11"/>
  <c r="CL68" i="11"/>
  <c r="CW68" i="11"/>
  <c r="CF68" i="11"/>
  <c r="DZ68" i="11"/>
  <c r="DB68" i="11"/>
  <c r="CC68" i="11"/>
  <c r="DX68" i="11"/>
  <c r="CS68" i="11"/>
  <c r="CE68" i="11"/>
  <c r="DV68" i="11"/>
  <c r="CO68" i="11"/>
  <c r="DK68" i="11"/>
  <c r="CK68" i="11"/>
  <c r="DZ101" i="11"/>
  <c r="DV101" i="11"/>
  <c r="DP101" i="11"/>
  <c r="DN101" i="11"/>
  <c r="DJ101" i="11"/>
  <c r="DA101" i="11"/>
  <c r="CQ101" i="11"/>
  <c r="CM101" i="11"/>
  <c r="CH101" i="11"/>
  <c r="CD101" i="11"/>
  <c r="DX101" i="11"/>
  <c r="DS101" i="11"/>
  <c r="DC101" i="11"/>
  <c r="DL101" i="11"/>
  <c r="CW101" i="11"/>
  <c r="CS101" i="11"/>
  <c r="CO101" i="11"/>
  <c r="CK101" i="11"/>
  <c r="CF101" i="11"/>
  <c r="DR101" i="11"/>
  <c r="DK101" i="11"/>
  <c r="CR101" i="11"/>
  <c r="CI101" i="11"/>
  <c r="DY101" i="11"/>
  <c r="DF101" i="11"/>
  <c r="CP101" i="11"/>
  <c r="CG101" i="11"/>
  <c r="DM101" i="11"/>
  <c r="CL101" i="11"/>
  <c r="DW101" i="11"/>
  <c r="CT101" i="11"/>
  <c r="CE101" i="11"/>
  <c r="CV101" i="11"/>
  <c r="CN101" i="11"/>
  <c r="CC101" i="11"/>
  <c r="DU101" i="11"/>
  <c r="DB101" i="11"/>
  <c r="DZ143" i="11"/>
  <c r="DV143" i="11"/>
  <c r="DR143" i="11"/>
  <c r="DL143" i="11"/>
  <c r="CV143" i="11"/>
  <c r="CR143" i="11"/>
  <c r="CN143" i="11"/>
  <c r="CI143" i="11"/>
  <c r="CE143" i="11"/>
  <c r="DY143" i="11"/>
  <c r="DX143" i="11"/>
  <c r="DP143" i="11"/>
  <c r="DK143" i="11"/>
  <c r="DC143" i="11"/>
  <c r="CW143" i="11"/>
  <c r="CQ143" i="11"/>
  <c r="CM143" i="11"/>
  <c r="CH143" i="11"/>
  <c r="CD143" i="11"/>
  <c r="DN143" i="11"/>
  <c r="DJ143" i="11"/>
  <c r="DB143" i="11"/>
  <c r="CT143" i="11"/>
  <c r="CP143" i="11"/>
  <c r="CL143" i="11"/>
  <c r="CG143" i="11"/>
  <c r="CC143" i="11"/>
  <c r="DM143" i="11"/>
  <c r="CO143" i="11"/>
  <c r="CK143" i="11"/>
  <c r="CS143" i="11"/>
  <c r="DW143" i="11"/>
  <c r="DA143" i="11"/>
  <c r="CF143" i="11"/>
  <c r="DU143" i="11"/>
  <c r="DZ189" i="11"/>
  <c r="DV189" i="11"/>
  <c r="DP189" i="11"/>
  <c r="DK189" i="11"/>
  <c r="DB189" i="11"/>
  <c r="CS189" i="11"/>
  <c r="CQ189" i="11"/>
  <c r="CM189" i="11"/>
  <c r="CD189" i="11"/>
  <c r="DY189" i="11"/>
  <c r="DU189" i="11"/>
  <c r="DN189" i="11"/>
  <c r="DJ189" i="11"/>
  <c r="DA189" i="11"/>
  <c r="CP189" i="11"/>
  <c r="CL189" i="11"/>
  <c r="CE189" i="11"/>
  <c r="DR189" i="11"/>
  <c r="DC189" i="11"/>
  <c r="CR189" i="11"/>
  <c r="CI189" i="11"/>
  <c r="CF189" i="11"/>
  <c r="DX189" i="11"/>
  <c r="DM189" i="11"/>
  <c r="CW189" i="11"/>
  <c r="CO189" i="11"/>
  <c r="CG189" i="11"/>
  <c r="DL189" i="11"/>
  <c r="CN189" i="11"/>
  <c r="CK189" i="11"/>
  <c r="CC189" i="11"/>
  <c r="CT189" i="11"/>
  <c r="CV189" i="11"/>
  <c r="DW189" i="11"/>
  <c r="CH189" i="11"/>
  <c r="DV9" i="11"/>
  <c r="DP9" i="11"/>
  <c r="DJ9" i="11"/>
  <c r="CT9" i="11"/>
  <c r="DL9" i="11"/>
  <c r="CQ9" i="11"/>
  <c r="CM9" i="11"/>
  <c r="CC9" i="11"/>
  <c r="CD9" i="11"/>
  <c r="DX9" i="11"/>
  <c r="DS9" i="11"/>
  <c r="DA9" i="11"/>
  <c r="CR9" i="11"/>
  <c r="CL9" i="11"/>
  <c r="CG9" i="11"/>
  <c r="DW9" i="11"/>
  <c r="DM9" i="11"/>
  <c r="CV9" i="11"/>
  <c r="CP9" i="11"/>
  <c r="CK9" i="11"/>
  <c r="CF9" i="11"/>
  <c r="DZ9" i="11"/>
  <c r="DU9" i="11"/>
  <c r="DC9" i="11"/>
  <c r="CW9" i="11"/>
  <c r="DN9" i="11"/>
  <c r="CO9" i="11"/>
  <c r="CI9" i="11"/>
  <c r="CE9" i="11"/>
  <c r="DY9" i="11"/>
  <c r="DR9" i="11"/>
  <c r="DB9" i="11"/>
  <c r="DK9" i="11"/>
  <c r="CS9" i="11"/>
  <c r="CN9" i="11"/>
  <c r="CH9" i="11"/>
  <c r="DW41" i="11"/>
  <c r="DB41" i="11"/>
  <c r="CW41" i="11"/>
  <c r="CV41" i="11"/>
  <c r="CR41" i="11"/>
  <c r="CN41" i="11"/>
  <c r="CI41" i="11"/>
  <c r="CE41" i="11"/>
  <c r="DZ41" i="11"/>
  <c r="DV41" i="11"/>
  <c r="DP41" i="11"/>
  <c r="DJ41" i="11"/>
  <c r="CT41" i="11"/>
  <c r="DN41" i="11"/>
  <c r="CQ41" i="11"/>
  <c r="CM41" i="11"/>
  <c r="CH41" i="11"/>
  <c r="CC41" i="11"/>
  <c r="DY41" i="11"/>
  <c r="DF41" i="11"/>
  <c r="DM41" i="11"/>
  <c r="CP41" i="11"/>
  <c r="CG41" i="11"/>
  <c r="DX41" i="11"/>
  <c r="DC41" i="11"/>
  <c r="DA41" i="11"/>
  <c r="CO41" i="11"/>
  <c r="CF41" i="11"/>
  <c r="DU41" i="11"/>
  <c r="DL41" i="11"/>
  <c r="CD41" i="11"/>
  <c r="CL41" i="11"/>
  <c r="CK41" i="11"/>
  <c r="DR41" i="11"/>
  <c r="CS41" i="11"/>
  <c r="DK41" i="11"/>
  <c r="DY81" i="11"/>
  <c r="DU81" i="11"/>
  <c r="DN81" i="11"/>
  <c r="DJ81" i="11"/>
  <c r="CV81" i="11"/>
  <c r="CP81" i="11"/>
  <c r="CL81" i="11"/>
  <c r="CE81" i="11"/>
  <c r="DX81" i="11"/>
  <c r="DR81" i="11"/>
  <c r="DC81" i="11"/>
  <c r="DM81" i="11"/>
  <c r="CW81" i="11"/>
  <c r="CS81" i="11"/>
  <c r="CO81" i="11"/>
  <c r="CK81" i="11"/>
  <c r="CH81" i="11"/>
  <c r="CC81" i="11"/>
  <c r="DP81" i="11"/>
  <c r="DL81" i="11"/>
  <c r="CR81" i="11"/>
  <c r="CI81" i="11"/>
  <c r="CD81" i="11"/>
  <c r="DW81" i="11"/>
  <c r="DB81" i="11"/>
  <c r="CT81" i="11"/>
  <c r="CN81" i="11"/>
  <c r="CG81" i="11"/>
  <c r="CM81" i="11"/>
  <c r="DZ81" i="11"/>
  <c r="DK81" i="11"/>
  <c r="CQ81" i="11"/>
  <c r="DV81" i="11"/>
  <c r="CF81" i="11"/>
  <c r="DA81" i="11"/>
  <c r="DZ118" i="11"/>
  <c r="DW118" i="11"/>
  <c r="DP118" i="11"/>
  <c r="DK118" i="11"/>
  <c r="DB118" i="11"/>
  <c r="DA118" i="11"/>
  <c r="CP118" i="11"/>
  <c r="CL118" i="11"/>
  <c r="CH118" i="11"/>
  <c r="CD118" i="11"/>
  <c r="DY118" i="11"/>
  <c r="DV118" i="11"/>
  <c r="DN118" i="11"/>
  <c r="DJ118" i="11"/>
  <c r="CS118" i="11"/>
  <c r="CO118" i="11"/>
  <c r="CK118" i="11"/>
  <c r="CG118" i="11"/>
  <c r="CC118" i="11"/>
  <c r="DL118" i="11"/>
  <c r="CT118" i="11"/>
  <c r="CM118" i="11"/>
  <c r="CE118" i="11"/>
  <c r="DU118" i="11"/>
  <c r="CR118" i="11"/>
  <c r="CI118" i="11"/>
  <c r="DR118" i="11"/>
  <c r="DC118" i="11"/>
  <c r="CQ118" i="11"/>
  <c r="CV118" i="11"/>
  <c r="CW118" i="11"/>
  <c r="CN118" i="11"/>
  <c r="DX118" i="11"/>
  <c r="CF118" i="11"/>
  <c r="DM118" i="11"/>
  <c r="DX161" i="11"/>
  <c r="DR161" i="11"/>
  <c r="DC161" i="11"/>
  <c r="DM161" i="11"/>
  <c r="CW161" i="11"/>
  <c r="CS161" i="11"/>
  <c r="CO161" i="11"/>
  <c r="CK161" i="11"/>
  <c r="CG161" i="11"/>
  <c r="DW161" i="11"/>
  <c r="DP161" i="11"/>
  <c r="DB161" i="11"/>
  <c r="DL161" i="11"/>
  <c r="CT161" i="11"/>
  <c r="CR161" i="11"/>
  <c r="CN161" i="11"/>
  <c r="CI161" i="11"/>
  <c r="CF161" i="11"/>
  <c r="CE161" i="11"/>
  <c r="DU161" i="11"/>
  <c r="DN161" i="11"/>
  <c r="CV161" i="11"/>
  <c r="CL161" i="11"/>
  <c r="CC161" i="11"/>
  <c r="DZ161" i="11"/>
  <c r="DK161" i="11"/>
  <c r="CQ161" i="11"/>
  <c r="CP161" i="11"/>
  <c r="CM161" i="11"/>
  <c r="DY161" i="11"/>
  <c r="CH161" i="11"/>
  <c r="DV161" i="11"/>
  <c r="CD161" i="11"/>
  <c r="DJ161" i="11"/>
  <c r="DA161" i="11"/>
  <c r="DX214" i="11"/>
  <c r="DU214" i="11"/>
  <c r="DM214" i="11"/>
  <c r="CW214" i="11"/>
  <c r="CR214" i="11"/>
  <c r="CN214" i="11"/>
  <c r="CI214" i="11"/>
  <c r="CE214" i="11"/>
  <c r="DR214" i="11"/>
  <c r="DL214" i="11"/>
  <c r="DC214" i="11"/>
  <c r="CT214" i="11"/>
  <c r="CQ214" i="11"/>
  <c r="CM214" i="11"/>
  <c r="CH214" i="11"/>
  <c r="CD214" i="11"/>
  <c r="DZ214" i="11"/>
  <c r="DW214" i="11"/>
  <c r="DP214" i="11"/>
  <c r="DK214" i="11"/>
  <c r="DB214" i="11"/>
  <c r="CS214" i="11"/>
  <c r="CP214" i="11"/>
  <c r="CL214" i="11"/>
  <c r="CG214" i="11"/>
  <c r="CV214" i="11"/>
  <c r="DV214" i="11"/>
  <c r="DA214" i="11"/>
  <c r="CC214" i="11"/>
  <c r="DN214" i="11"/>
  <c r="CO214" i="11"/>
  <c r="DJ214" i="11"/>
  <c r="CK214" i="11"/>
  <c r="DY214" i="11"/>
  <c r="CF214" i="11"/>
  <c r="DX29" i="11"/>
  <c r="DR29" i="11"/>
  <c r="DM29" i="11"/>
  <c r="DC29" i="11"/>
  <c r="CW29" i="11"/>
  <c r="CS29" i="11"/>
  <c r="CO29" i="11"/>
  <c r="CK29" i="11"/>
  <c r="CE29" i="11"/>
  <c r="CH29" i="11"/>
  <c r="DW29" i="11"/>
  <c r="DL29" i="11"/>
  <c r="DB29" i="11"/>
  <c r="CT29" i="11"/>
  <c r="CR29" i="11"/>
  <c r="CN29" i="11"/>
  <c r="CI29" i="11"/>
  <c r="CF29" i="11"/>
  <c r="DZ29" i="11"/>
  <c r="DP29" i="11"/>
  <c r="DJ29" i="11"/>
  <c r="CQ29" i="11"/>
  <c r="CG29" i="11"/>
  <c r="DY29" i="11"/>
  <c r="DN29" i="11"/>
  <c r="CP29" i="11"/>
  <c r="CD29" i="11"/>
  <c r="DK29" i="11"/>
  <c r="CM29" i="11"/>
  <c r="DV29" i="11"/>
  <c r="DA29" i="11"/>
  <c r="CC29" i="11"/>
  <c r="DU29" i="11"/>
  <c r="CV29" i="11"/>
  <c r="CL29" i="11"/>
  <c r="DW61" i="11"/>
  <c r="DP61" i="11"/>
  <c r="DL61" i="11"/>
  <c r="DC61" i="11"/>
  <c r="CT61" i="11"/>
  <c r="CR61" i="11"/>
  <c r="CN61" i="11"/>
  <c r="CI61" i="11"/>
  <c r="CH61" i="11"/>
  <c r="CF61" i="11"/>
  <c r="DZ61" i="11"/>
  <c r="DV61" i="11"/>
  <c r="DK61" i="11"/>
  <c r="DB61" i="11"/>
  <c r="DA61" i="11"/>
  <c r="CQ61" i="11"/>
  <c r="CM61" i="11"/>
  <c r="CE61" i="11"/>
  <c r="DY61" i="11"/>
  <c r="DN61" i="11"/>
  <c r="CP61" i="11"/>
  <c r="CD61" i="11"/>
  <c r="DU61" i="11"/>
  <c r="DJ61" i="11"/>
  <c r="CV61" i="11"/>
  <c r="CL61" i="11"/>
  <c r="CC61" i="11"/>
  <c r="DR61" i="11"/>
  <c r="CS61" i="11"/>
  <c r="DM61" i="11"/>
  <c r="CO61" i="11"/>
  <c r="DX61" i="11"/>
  <c r="CG61" i="11"/>
  <c r="DF61" i="11"/>
  <c r="CW61" i="11"/>
  <c r="CK61" i="11"/>
  <c r="DZ93" i="11"/>
  <c r="DV93" i="11"/>
  <c r="DP93" i="11"/>
  <c r="DK93" i="11"/>
  <c r="DB93" i="11"/>
  <c r="DA93" i="11"/>
  <c r="CQ93" i="11"/>
  <c r="CM93" i="11"/>
  <c r="CG93" i="11"/>
  <c r="CC93" i="11"/>
  <c r="CH93" i="11"/>
  <c r="DX93" i="11"/>
  <c r="DS93" i="11"/>
  <c r="DM93" i="11"/>
  <c r="CW93" i="11"/>
  <c r="CS93" i="11"/>
  <c r="CO93" i="11"/>
  <c r="CK93" i="11"/>
  <c r="CE93" i="11"/>
  <c r="DW93" i="11"/>
  <c r="DL93" i="11"/>
  <c r="CT93" i="11"/>
  <c r="CN93" i="11"/>
  <c r="CF93" i="11"/>
  <c r="DU93" i="11"/>
  <c r="DJ93" i="11"/>
  <c r="CV93" i="11"/>
  <c r="CL93" i="11"/>
  <c r="DY93" i="11"/>
  <c r="CD93" i="11"/>
  <c r="DR93" i="11"/>
  <c r="CR93" i="11"/>
  <c r="CP93" i="11"/>
  <c r="CI93" i="11"/>
  <c r="DN93" i="11"/>
  <c r="DC93" i="11"/>
  <c r="DY134" i="11"/>
  <c r="DW134" i="11"/>
  <c r="DP134" i="11"/>
  <c r="DK134" i="11"/>
  <c r="DB134" i="11"/>
  <c r="DA134" i="11"/>
  <c r="CP134" i="11"/>
  <c r="CL134" i="11"/>
  <c r="CG134" i="11"/>
  <c r="CC134" i="11"/>
  <c r="DV134" i="11"/>
  <c r="DM134" i="11"/>
  <c r="DC134" i="11"/>
  <c r="CS134" i="11"/>
  <c r="CN134" i="11"/>
  <c r="CH134" i="11"/>
  <c r="CV134" i="11"/>
  <c r="DX134" i="11"/>
  <c r="DU134" i="11"/>
  <c r="DL134" i="11"/>
  <c r="CR134" i="11"/>
  <c r="CM134" i="11"/>
  <c r="CF134" i="11"/>
  <c r="DZ134" i="11"/>
  <c r="DR134" i="11"/>
  <c r="DJ134" i="11"/>
  <c r="CW134" i="11"/>
  <c r="CQ134" i="11"/>
  <c r="CK134" i="11"/>
  <c r="CE134" i="11"/>
  <c r="CT134" i="11"/>
  <c r="CO134" i="11"/>
  <c r="DN134" i="11"/>
  <c r="CI134" i="11"/>
  <c r="CD134" i="11"/>
  <c r="DX177" i="11"/>
  <c r="DR177" i="11"/>
  <c r="DB177" i="11"/>
  <c r="DM177" i="11"/>
  <c r="CW177" i="11"/>
  <c r="CS177" i="11"/>
  <c r="CO177" i="11"/>
  <c r="CK177" i="11"/>
  <c r="CF177" i="11"/>
  <c r="DW177" i="11"/>
  <c r="DP177" i="11"/>
  <c r="DL177" i="11"/>
  <c r="CT177" i="11"/>
  <c r="CR177" i="11"/>
  <c r="CN177" i="11"/>
  <c r="CI177" i="11"/>
  <c r="CE177" i="11"/>
  <c r="DU177" i="11"/>
  <c r="DN177" i="11"/>
  <c r="CV177" i="11"/>
  <c r="CL177" i="11"/>
  <c r="CD177" i="11"/>
  <c r="DZ177" i="11"/>
  <c r="DK177" i="11"/>
  <c r="CQ177" i="11"/>
  <c r="CH177" i="11"/>
  <c r="DY177" i="11"/>
  <c r="DJ177" i="11"/>
  <c r="CG177" i="11"/>
  <c r="DV177" i="11"/>
  <c r="DA177" i="11"/>
  <c r="CC177" i="11"/>
  <c r="CP177" i="11"/>
  <c r="CM177" i="11"/>
  <c r="DC177" i="11"/>
  <c r="DU32" i="11"/>
  <c r="DL32" i="11"/>
  <c r="CS32" i="11"/>
  <c r="CO32" i="11"/>
  <c r="CK32" i="11"/>
  <c r="CC32" i="11"/>
  <c r="CF32" i="11"/>
  <c r="DZ32" i="11"/>
  <c r="DX32" i="11"/>
  <c r="DP32" i="11"/>
  <c r="DK32" i="11"/>
  <c r="DA32" i="11"/>
  <c r="CR32" i="11"/>
  <c r="CN32" i="11"/>
  <c r="CI32" i="11"/>
  <c r="DC32" i="11"/>
  <c r="CE32" i="11"/>
  <c r="DY32" i="11"/>
  <c r="DN32" i="11"/>
  <c r="CV32" i="11"/>
  <c r="CM32" i="11"/>
  <c r="CH32" i="11"/>
  <c r="DV32" i="11"/>
  <c r="DJ32" i="11"/>
  <c r="CQ32" i="11"/>
  <c r="CW32" i="11"/>
  <c r="CD32" i="11"/>
  <c r="DR32" i="11"/>
  <c r="CP32" i="11"/>
  <c r="CT32" i="11"/>
  <c r="DB32" i="11"/>
  <c r="CL32" i="11"/>
  <c r="CG32" i="11"/>
  <c r="DM32" i="11"/>
  <c r="DW32" i="11"/>
  <c r="DU64" i="11"/>
  <c r="DP64" i="11"/>
  <c r="DL64" i="11"/>
  <c r="CR64" i="11"/>
  <c r="CN64" i="11"/>
  <c r="CI64" i="11"/>
  <c r="CT64" i="11"/>
  <c r="CF64" i="11"/>
  <c r="DZ64" i="11"/>
  <c r="DX64" i="11"/>
  <c r="DK64" i="11"/>
  <c r="DA64" i="11"/>
  <c r="CQ64" i="11"/>
  <c r="CM64" i="11"/>
  <c r="DB64" i="11"/>
  <c r="CC64" i="11"/>
  <c r="CE64" i="11"/>
  <c r="DV64" i="11"/>
  <c r="DJ64" i="11"/>
  <c r="CP64" i="11"/>
  <c r="CW64" i="11"/>
  <c r="CD64" i="11"/>
  <c r="DY64" i="11"/>
  <c r="DN64" i="11"/>
  <c r="CV64" i="11"/>
  <c r="CL64" i="11"/>
  <c r="CH64" i="11"/>
  <c r="DW64" i="11"/>
  <c r="CS64" i="11"/>
  <c r="CG64" i="11"/>
  <c r="DM64" i="11"/>
  <c r="CK64" i="11"/>
  <c r="CO64" i="11"/>
  <c r="DC64" i="11"/>
  <c r="DR64" i="11"/>
  <c r="DW96" i="11"/>
  <c r="DV96" i="11"/>
  <c r="DM96" i="11"/>
  <c r="DD96" i="11"/>
  <c r="DB96" i="11"/>
  <c r="CP96" i="11"/>
  <c r="CL96" i="11"/>
  <c r="CT96" i="11"/>
  <c r="CF96" i="11"/>
  <c r="DU96" i="11"/>
  <c r="DR96" i="11"/>
  <c r="DL96" i="11"/>
  <c r="DF96" i="11"/>
  <c r="CS96" i="11"/>
  <c r="CO96" i="11"/>
  <c r="CK96" i="11"/>
  <c r="CC96" i="11"/>
  <c r="CE96" i="11"/>
  <c r="DZ96" i="11"/>
  <c r="DP96" i="11"/>
  <c r="DA96" i="11"/>
  <c r="CN96" i="11"/>
  <c r="CH96" i="11"/>
  <c r="DK96" i="11"/>
  <c r="CR96" i="11"/>
  <c r="CI96" i="11"/>
  <c r="CD96" i="11"/>
  <c r="DJ96" i="11"/>
  <c r="CW96" i="11"/>
  <c r="DX96" i="11"/>
  <c r="CQ96" i="11"/>
  <c r="DC96" i="11"/>
  <c r="DN96" i="11"/>
  <c r="CV96" i="11"/>
  <c r="CM96" i="11"/>
  <c r="CG96" i="11"/>
  <c r="DY96" i="11"/>
  <c r="DX138" i="11"/>
  <c r="DW138" i="11"/>
  <c r="DM138" i="11"/>
  <c r="DV138" i="11"/>
  <c r="CS138" i="11"/>
  <c r="CO138" i="11"/>
  <c r="CK138" i="11"/>
  <c r="CG138" i="11"/>
  <c r="CC138" i="11"/>
  <c r="DY138" i="11"/>
  <c r="DP138" i="11"/>
  <c r="DJ138" i="11"/>
  <c r="CW138" i="11"/>
  <c r="CQ138" i="11"/>
  <c r="CL138" i="11"/>
  <c r="CF138" i="11"/>
  <c r="DN138" i="11"/>
  <c r="DF138" i="11"/>
  <c r="CT138" i="11"/>
  <c r="CP138" i="11"/>
  <c r="CI138" i="11"/>
  <c r="CE138" i="11"/>
  <c r="DU138" i="11"/>
  <c r="DL138" i="11"/>
  <c r="DC138" i="11"/>
  <c r="CV138" i="11"/>
  <c r="CN138" i="11"/>
  <c r="DA138" i="11"/>
  <c r="CD138" i="11"/>
  <c r="DR138" i="11"/>
  <c r="CM138" i="11"/>
  <c r="DK138" i="11"/>
  <c r="CH138" i="11"/>
  <c r="DB138" i="11"/>
  <c r="DZ138" i="11"/>
  <c r="CR138" i="11"/>
  <c r="DZ181" i="11"/>
  <c r="DV181" i="11"/>
  <c r="DP181" i="11"/>
  <c r="DN181" i="11"/>
  <c r="DJ181" i="11"/>
  <c r="CS181" i="11"/>
  <c r="CQ181" i="11"/>
  <c r="CM181" i="11"/>
  <c r="CH181" i="11"/>
  <c r="CD181" i="11"/>
  <c r="DY181" i="11"/>
  <c r="DU181" i="11"/>
  <c r="DM181" i="11"/>
  <c r="DA181" i="11"/>
  <c r="CP181" i="11"/>
  <c r="CL181" i="11"/>
  <c r="CG181" i="11"/>
  <c r="CC181" i="11"/>
  <c r="DW181" i="11"/>
  <c r="DB181" i="11"/>
  <c r="CT181" i="11"/>
  <c r="CN181" i="11"/>
  <c r="CE181" i="11"/>
  <c r="DL181" i="11"/>
  <c r="CV181" i="11"/>
  <c r="CK181" i="11"/>
  <c r="DK181" i="11"/>
  <c r="CI181" i="11"/>
  <c r="DX181" i="11"/>
  <c r="CW181" i="11"/>
  <c r="CF181" i="11"/>
  <c r="CR181" i="11"/>
  <c r="CO181" i="11"/>
  <c r="DR181" i="11"/>
  <c r="DC181" i="11"/>
  <c r="DX6" i="11"/>
  <c r="DV6" i="11"/>
  <c r="DM6" i="11"/>
  <c r="CS6" i="11"/>
  <c r="CO6" i="11"/>
  <c r="CK6" i="11"/>
  <c r="CF6" i="11"/>
  <c r="CV6" i="11"/>
  <c r="DU6" i="11"/>
  <c r="DL6" i="11"/>
  <c r="DB6" i="11"/>
  <c r="DA6" i="11"/>
  <c r="CN6" i="11"/>
  <c r="CH6" i="11"/>
  <c r="CC6" i="11"/>
  <c r="DY6" i="11"/>
  <c r="DK6" i="11"/>
  <c r="DJ6" i="11"/>
  <c r="CR6" i="11"/>
  <c r="CM6" i="11"/>
  <c r="CG6" i="11"/>
  <c r="DZ6" i="11"/>
  <c r="DR6" i="11"/>
  <c r="DP6" i="11"/>
  <c r="CW6" i="11"/>
  <c r="CQ6" i="11"/>
  <c r="CL6" i="11"/>
  <c r="CE6" i="11"/>
  <c r="DW6" i="11"/>
  <c r="DN6" i="11"/>
  <c r="DC6" i="11"/>
  <c r="CT6" i="11"/>
  <c r="CP6" i="11"/>
  <c r="CI6" i="11"/>
  <c r="CD6" i="11"/>
  <c r="DW22" i="11"/>
  <c r="DR22" i="11"/>
  <c r="DK22" i="11"/>
  <c r="DB22" i="11"/>
  <c r="CT22" i="11"/>
  <c r="CQ22" i="11"/>
  <c r="CM22" i="11"/>
  <c r="CH22" i="11"/>
  <c r="CD22" i="11"/>
  <c r="DU22" i="11"/>
  <c r="DM22" i="11"/>
  <c r="DC22" i="11"/>
  <c r="DA22" i="11"/>
  <c r="CO22" i="11"/>
  <c r="CI22" i="11"/>
  <c r="CV22" i="11"/>
  <c r="DZ22" i="11"/>
  <c r="DV22" i="11"/>
  <c r="DL22" i="11"/>
  <c r="DJ22" i="11"/>
  <c r="CS22" i="11"/>
  <c r="CN22" i="11"/>
  <c r="CG22" i="11"/>
  <c r="CC22" i="11"/>
  <c r="DY22" i="11"/>
  <c r="DS22" i="11"/>
  <c r="DP22" i="11"/>
  <c r="DD22" i="11"/>
  <c r="CR22" i="11"/>
  <c r="CL22" i="11"/>
  <c r="CF22" i="11"/>
  <c r="DX22" i="11"/>
  <c r="DN22" i="11"/>
  <c r="CW22" i="11"/>
  <c r="CP22" i="11"/>
  <c r="CK22" i="11"/>
  <c r="CE22" i="11"/>
  <c r="DX38" i="11"/>
  <c r="DL38" i="11"/>
  <c r="DC38" i="11"/>
  <c r="CW38" i="11"/>
  <c r="CR38" i="11"/>
  <c r="CN38" i="11"/>
  <c r="CI38" i="11"/>
  <c r="CE38" i="11"/>
  <c r="DW38" i="11"/>
  <c r="DR38" i="11"/>
  <c r="DK38" i="11"/>
  <c r="DB38" i="11"/>
  <c r="CT38" i="11"/>
  <c r="CQ38" i="11"/>
  <c r="CM38" i="11"/>
  <c r="CH38" i="11"/>
  <c r="CD38" i="11"/>
  <c r="DY38" i="11"/>
  <c r="DU38" i="11"/>
  <c r="DN38" i="11"/>
  <c r="DP38" i="11"/>
  <c r="DJ38" i="11"/>
  <c r="DA38" i="11"/>
  <c r="CP38" i="11"/>
  <c r="CL38" i="11"/>
  <c r="CG38" i="11"/>
  <c r="CC38" i="11"/>
  <c r="CK38" i="11"/>
  <c r="DZ38" i="11"/>
  <c r="CF38" i="11"/>
  <c r="DV38" i="11"/>
  <c r="CS38" i="11"/>
  <c r="CV38" i="11"/>
  <c r="DM38" i="11"/>
  <c r="CO38" i="11"/>
  <c r="DX54" i="11"/>
  <c r="DM54" i="11"/>
  <c r="CW54" i="11"/>
  <c r="CR54" i="11"/>
  <c r="CN54" i="11"/>
  <c r="CI54" i="11"/>
  <c r="CF54" i="11"/>
  <c r="DW54" i="11"/>
  <c r="DR54" i="11"/>
  <c r="DL54" i="11"/>
  <c r="DC54" i="11"/>
  <c r="CT54" i="11"/>
  <c r="CQ54" i="11"/>
  <c r="CM54" i="11"/>
  <c r="CV54" i="11"/>
  <c r="CE54" i="11"/>
  <c r="DY54" i="11"/>
  <c r="DN54" i="11"/>
  <c r="CO54" i="11"/>
  <c r="CG54" i="11"/>
  <c r="DU54" i="11"/>
  <c r="DK54" i="11"/>
  <c r="DA54" i="11"/>
  <c r="CL54" i="11"/>
  <c r="CD54" i="11"/>
  <c r="DV54" i="11"/>
  <c r="DJ54" i="11"/>
  <c r="CS54" i="11"/>
  <c r="CK54" i="11"/>
  <c r="CC54" i="11"/>
  <c r="DB54" i="11"/>
  <c r="CP54" i="11"/>
  <c r="DZ54" i="11"/>
  <c r="CH54" i="11"/>
  <c r="DP54" i="11"/>
  <c r="DY70" i="11"/>
  <c r="DV70" i="11"/>
  <c r="DP70" i="11"/>
  <c r="DK70" i="11"/>
  <c r="DB70" i="11"/>
  <c r="DA70" i="11"/>
  <c r="CP70" i="11"/>
  <c r="CL70" i="11"/>
  <c r="CG70" i="11"/>
  <c r="CC70" i="11"/>
  <c r="DX70" i="11"/>
  <c r="DN70" i="11"/>
  <c r="DJ70" i="11"/>
  <c r="CS70" i="11"/>
  <c r="CO70" i="11"/>
  <c r="CK70" i="11"/>
  <c r="CF70" i="11"/>
  <c r="CV70" i="11"/>
  <c r="DU70" i="11"/>
  <c r="DL70" i="11"/>
  <c r="CT70" i="11"/>
  <c r="CM70" i="11"/>
  <c r="CD70" i="11"/>
  <c r="DZ70" i="11"/>
  <c r="CR70" i="11"/>
  <c r="CI70" i="11"/>
  <c r="DR70" i="11"/>
  <c r="DC70" i="11"/>
  <c r="CQ70" i="11"/>
  <c r="CH70" i="11"/>
  <c r="DM70" i="11"/>
  <c r="CW70" i="11"/>
  <c r="CN70" i="11"/>
  <c r="DW70" i="11"/>
  <c r="CE70" i="11"/>
  <c r="DR86" i="11"/>
  <c r="DL86" i="11"/>
  <c r="DC86" i="11"/>
  <c r="CT86" i="11"/>
  <c r="CQ86" i="11"/>
  <c r="CM86" i="11"/>
  <c r="CH86" i="11"/>
  <c r="CD86" i="11"/>
  <c r="DZ86" i="11"/>
  <c r="DW86" i="11"/>
  <c r="DP86" i="11"/>
  <c r="DK86" i="11"/>
  <c r="DB86" i="11"/>
  <c r="DA86" i="11"/>
  <c r="CP86" i="11"/>
  <c r="CL86" i="11"/>
  <c r="CG86" i="11"/>
  <c r="CV86" i="11"/>
  <c r="DX86" i="11"/>
  <c r="DM86" i="11"/>
  <c r="CW86" i="11"/>
  <c r="CN86" i="11"/>
  <c r="CE86" i="11"/>
  <c r="DU86" i="11"/>
  <c r="DJ86" i="11"/>
  <c r="CS86" i="11"/>
  <c r="CK86" i="11"/>
  <c r="CC86" i="11"/>
  <c r="DV86" i="11"/>
  <c r="DF86" i="11"/>
  <c r="CR86" i="11"/>
  <c r="CI86" i="11"/>
  <c r="DY86" i="11"/>
  <c r="CF86" i="11"/>
  <c r="DN86" i="11"/>
  <c r="CO86" i="11"/>
  <c r="DY103" i="11"/>
  <c r="DL103" i="11"/>
  <c r="DA103" i="11"/>
  <c r="DR103" i="11"/>
  <c r="CE103" i="11"/>
  <c r="CM103" i="11"/>
  <c r="CS103" i="11"/>
  <c r="CL103" i="11"/>
  <c r="DW103" i="11"/>
  <c r="DN103" i="11"/>
  <c r="DP103" i="11"/>
  <c r="CV103" i="11"/>
  <c r="CG103" i="11"/>
  <c r="CQ103" i="11"/>
  <c r="CO103" i="11"/>
  <c r="DV103" i="11"/>
  <c r="DM103" i="11"/>
  <c r="CW103" i="11"/>
  <c r="CF103" i="11"/>
  <c r="CR103" i="11"/>
  <c r="CK103" i="11"/>
  <c r="DZ103" i="11"/>
  <c r="DX103" i="11"/>
  <c r="DK103" i="11"/>
  <c r="DC103" i="11"/>
  <c r="CT103" i="11"/>
  <c r="CD103" i="11"/>
  <c r="CN103" i="11"/>
  <c r="CP103" i="11"/>
  <c r="CH103" i="11"/>
  <c r="DU103" i="11"/>
  <c r="CC103" i="11"/>
  <c r="DB103" i="11"/>
  <c r="DJ103" i="11"/>
  <c r="CI103" i="11"/>
  <c r="DW125" i="11"/>
  <c r="DR125" i="11"/>
  <c r="DL125" i="11"/>
  <c r="DC125" i="11"/>
  <c r="CT125" i="11"/>
  <c r="CR125" i="11"/>
  <c r="CN125" i="11"/>
  <c r="CI125" i="11"/>
  <c r="CF125" i="11"/>
  <c r="DZ125" i="11"/>
  <c r="DV125" i="11"/>
  <c r="DP125" i="11"/>
  <c r="DK125" i="11"/>
  <c r="DB125" i="11"/>
  <c r="DA125" i="11"/>
  <c r="CQ125" i="11"/>
  <c r="CM125" i="11"/>
  <c r="CE125" i="11"/>
  <c r="CD125" i="11"/>
  <c r="DS125" i="11"/>
  <c r="DF125" i="11"/>
  <c r="CS125" i="11"/>
  <c r="CK125" i="11"/>
  <c r="DY125" i="11"/>
  <c r="DN125" i="11"/>
  <c r="CP125" i="11"/>
  <c r="CG125" i="11"/>
  <c r="DM125" i="11"/>
  <c r="CO125" i="11"/>
  <c r="DJ125" i="11"/>
  <c r="CL125" i="11"/>
  <c r="CC125" i="11"/>
  <c r="CW125" i="11"/>
  <c r="CV125" i="11"/>
  <c r="DX125" i="11"/>
  <c r="CH125" i="11"/>
  <c r="DU125" i="11"/>
  <c r="DX146" i="11"/>
  <c r="DV146" i="11"/>
  <c r="DM146" i="11"/>
  <c r="DF146" i="11"/>
  <c r="CW146" i="11"/>
  <c r="CR146" i="11"/>
  <c r="CN146" i="11"/>
  <c r="CI146" i="11"/>
  <c r="CF146" i="11"/>
  <c r="DU146" i="11"/>
  <c r="DN146" i="11"/>
  <c r="DC146" i="11"/>
  <c r="CV146" i="11"/>
  <c r="CO146" i="11"/>
  <c r="DA146" i="11"/>
  <c r="CD146" i="11"/>
  <c r="DZ146" i="11"/>
  <c r="DW146" i="11"/>
  <c r="DL146" i="11"/>
  <c r="DB146" i="11"/>
  <c r="CS146" i="11"/>
  <c r="CM146" i="11"/>
  <c r="CH146" i="11"/>
  <c r="CC146" i="11"/>
  <c r="DY146" i="11"/>
  <c r="DR146" i="11"/>
  <c r="DK146" i="11"/>
  <c r="CQ146" i="11"/>
  <c r="CL146" i="11"/>
  <c r="CG146" i="11"/>
  <c r="DS146" i="11"/>
  <c r="CP146" i="11"/>
  <c r="DP146" i="11"/>
  <c r="CK146" i="11"/>
  <c r="DJ146" i="11"/>
  <c r="CE146" i="11"/>
  <c r="CT146" i="11"/>
  <c r="DW167" i="11"/>
  <c r="DU167" i="11"/>
  <c r="DK167" i="11"/>
  <c r="CV167" i="11"/>
  <c r="CH167" i="11"/>
  <c r="CD167" i="11"/>
  <c r="CR167" i="11"/>
  <c r="CO167" i="11"/>
  <c r="DZ167" i="11"/>
  <c r="DV167" i="11"/>
  <c r="DN167" i="11"/>
  <c r="DJ167" i="11"/>
  <c r="DC167" i="11"/>
  <c r="DR167" i="11"/>
  <c r="CG167" i="11"/>
  <c r="CC167" i="11"/>
  <c r="CN167" i="11"/>
  <c r="CK167" i="11"/>
  <c r="DX167" i="11"/>
  <c r="DM167" i="11"/>
  <c r="DP167" i="11"/>
  <c r="DB167" i="11"/>
  <c r="CW167" i="11"/>
  <c r="CF167" i="11"/>
  <c r="CQ167" i="11"/>
  <c r="CI167" i="11"/>
  <c r="CL167" i="11"/>
  <c r="CM167" i="11"/>
  <c r="CE167" i="11"/>
  <c r="DY167" i="11"/>
  <c r="DA167" i="11"/>
  <c r="CS167" i="11"/>
  <c r="CT167" i="11"/>
  <c r="CP167" i="11"/>
  <c r="DL167" i="11"/>
  <c r="DX193" i="11"/>
  <c r="DR193" i="11"/>
  <c r="DC193" i="11"/>
  <c r="DM193" i="11"/>
  <c r="CW193" i="11"/>
  <c r="CV193" i="11"/>
  <c r="CO193" i="11"/>
  <c r="CK193" i="11"/>
  <c r="CF193" i="11"/>
  <c r="DW193" i="11"/>
  <c r="DP193" i="11"/>
  <c r="DB193" i="11"/>
  <c r="DL193" i="11"/>
  <c r="CT193" i="11"/>
  <c r="CR193" i="11"/>
  <c r="CN193" i="11"/>
  <c r="CI193" i="11"/>
  <c r="CD193" i="11"/>
  <c r="DU193" i="11"/>
  <c r="DN193" i="11"/>
  <c r="DA193" i="11"/>
  <c r="CL193" i="11"/>
  <c r="CE193" i="11"/>
  <c r="DZ193" i="11"/>
  <c r="DK193" i="11"/>
  <c r="CQ193" i="11"/>
  <c r="CH193" i="11"/>
  <c r="CP193" i="11"/>
  <c r="CM193" i="11"/>
  <c r="DJ193" i="11"/>
  <c r="CS193" i="11"/>
  <c r="DY193" i="11"/>
  <c r="CG193" i="11"/>
  <c r="CC193" i="11"/>
  <c r="DV193" i="11"/>
  <c r="DX225" i="11"/>
  <c r="DR225" i="11"/>
  <c r="DC225" i="11"/>
  <c r="DM225" i="11"/>
  <c r="CW225" i="11"/>
  <c r="CV225" i="11"/>
  <c r="CO225" i="11"/>
  <c r="CK225" i="11"/>
  <c r="CF225" i="11"/>
  <c r="DW225" i="11"/>
  <c r="DP225" i="11"/>
  <c r="DB225" i="11"/>
  <c r="DL225" i="11"/>
  <c r="CT225" i="11"/>
  <c r="CR225" i="11"/>
  <c r="CN225" i="11"/>
  <c r="CI225" i="11"/>
  <c r="CD225" i="11"/>
  <c r="CE225" i="11"/>
  <c r="DZ225" i="11"/>
  <c r="DK225" i="11"/>
  <c r="CQ225" i="11"/>
  <c r="CH225" i="11"/>
  <c r="DY225" i="11"/>
  <c r="DJ225" i="11"/>
  <c r="CP225" i="11"/>
  <c r="CG225" i="11"/>
  <c r="CM225" i="11"/>
  <c r="DN225" i="11"/>
  <c r="CL225" i="11"/>
  <c r="DV225" i="11"/>
  <c r="CS225" i="11"/>
  <c r="CC225" i="11"/>
  <c r="DU225" i="11"/>
  <c r="DA225" i="11"/>
  <c r="DW11" i="11"/>
  <c r="DL11" i="11"/>
  <c r="DA11" i="11"/>
  <c r="CS11" i="11"/>
  <c r="CO11" i="11"/>
  <c r="CK11" i="11"/>
  <c r="CF11" i="11"/>
  <c r="DZ11" i="11"/>
  <c r="DV11" i="11"/>
  <c r="DM11" i="11"/>
  <c r="DF11" i="11"/>
  <c r="CW11" i="11"/>
  <c r="CP11" i="11"/>
  <c r="CI11" i="11"/>
  <c r="CD11" i="11"/>
  <c r="DU11" i="11"/>
  <c r="DK11" i="11"/>
  <c r="DC11" i="11"/>
  <c r="CT11" i="11"/>
  <c r="CN11" i="11"/>
  <c r="CH11" i="11"/>
  <c r="CC11" i="11"/>
  <c r="DY11" i="11"/>
  <c r="DR11" i="11"/>
  <c r="DP11" i="11"/>
  <c r="DB11" i="11"/>
  <c r="CR11" i="11"/>
  <c r="CM11" i="11"/>
  <c r="CG11" i="11"/>
  <c r="DX11" i="11"/>
  <c r="DN11" i="11"/>
  <c r="DJ11" i="11"/>
  <c r="CV11" i="11"/>
  <c r="CQ11" i="11"/>
  <c r="CL11" i="11"/>
  <c r="CE11" i="11"/>
  <c r="DX27" i="11"/>
  <c r="DR27" i="11"/>
  <c r="DK27" i="11"/>
  <c r="CV27" i="11"/>
  <c r="CR27" i="11"/>
  <c r="CN27" i="11"/>
  <c r="CI27" i="11"/>
  <c r="CE27" i="11"/>
  <c r="DZ27" i="11"/>
  <c r="DV27" i="11"/>
  <c r="DM27" i="11"/>
  <c r="CW27" i="11"/>
  <c r="CP27" i="11"/>
  <c r="CK27" i="11"/>
  <c r="CD27" i="11"/>
  <c r="DU27" i="11"/>
  <c r="DL27" i="11"/>
  <c r="DC27" i="11"/>
  <c r="CT27" i="11"/>
  <c r="CO27" i="11"/>
  <c r="CH27" i="11"/>
  <c r="CC27" i="11"/>
  <c r="DY27" i="11"/>
  <c r="DP27" i="11"/>
  <c r="DB27" i="11"/>
  <c r="CS27" i="11"/>
  <c r="CM27" i="11"/>
  <c r="CG27" i="11"/>
  <c r="DW27" i="11"/>
  <c r="CQ27" i="11"/>
  <c r="DN27" i="11"/>
  <c r="CL27" i="11"/>
  <c r="DA27" i="11"/>
  <c r="DJ27" i="11"/>
  <c r="CF27" i="11"/>
  <c r="DW43" i="11"/>
  <c r="DL43" i="11"/>
  <c r="DA43" i="11"/>
  <c r="CS43" i="11"/>
  <c r="CO43" i="11"/>
  <c r="CK43" i="11"/>
  <c r="CH43" i="11"/>
  <c r="CD43" i="11"/>
  <c r="DZ43" i="11"/>
  <c r="DV43" i="11"/>
  <c r="DM43" i="11"/>
  <c r="CW43" i="11"/>
  <c r="CP43" i="11"/>
  <c r="CI43" i="11"/>
  <c r="CF43" i="11"/>
  <c r="DU43" i="11"/>
  <c r="DK43" i="11"/>
  <c r="DC43" i="11"/>
  <c r="CT43" i="11"/>
  <c r="CN43" i="11"/>
  <c r="CE43" i="11"/>
  <c r="DY43" i="11"/>
  <c r="DR43" i="11"/>
  <c r="DP43" i="11"/>
  <c r="DB43" i="11"/>
  <c r="CR43" i="11"/>
  <c r="CM43" i="11"/>
  <c r="CC43" i="11"/>
  <c r="CV43" i="11"/>
  <c r="CG43" i="11"/>
  <c r="DX43" i="11"/>
  <c r="CQ43" i="11"/>
  <c r="DJ43" i="11"/>
  <c r="DN43" i="11"/>
  <c r="CL43" i="11"/>
  <c r="DZ59" i="11"/>
  <c r="DX59" i="11"/>
  <c r="DR59" i="11"/>
  <c r="DL59" i="11"/>
  <c r="DF59" i="11"/>
  <c r="CV59" i="11"/>
  <c r="CR59" i="11"/>
  <c r="CN59" i="11"/>
  <c r="CI59" i="11"/>
  <c r="CE59" i="11"/>
  <c r="DW59" i="11"/>
  <c r="DP59" i="11"/>
  <c r="DJ59" i="11"/>
  <c r="DA59" i="11"/>
  <c r="CQ59" i="11"/>
  <c r="CL59" i="11"/>
  <c r="CF59" i="11"/>
  <c r="DV59" i="11"/>
  <c r="DN59" i="11"/>
  <c r="CW59" i="11"/>
  <c r="CP59" i="11"/>
  <c r="CK59" i="11"/>
  <c r="CD59" i="11"/>
  <c r="DU59" i="11"/>
  <c r="DM59" i="11"/>
  <c r="DC59" i="11"/>
  <c r="CT59" i="11"/>
  <c r="CO59" i="11"/>
  <c r="CH59" i="11"/>
  <c r="CC59" i="11"/>
  <c r="DK59" i="11"/>
  <c r="CG59" i="11"/>
  <c r="CM59" i="11"/>
  <c r="DB59" i="11"/>
  <c r="DY59" i="11"/>
  <c r="CS59" i="11"/>
  <c r="DZ75" i="11"/>
  <c r="DX75" i="11"/>
  <c r="DR75" i="11"/>
  <c r="DL75" i="11"/>
  <c r="CV75" i="11"/>
  <c r="CR75" i="11"/>
  <c r="CN75" i="11"/>
  <c r="CI75" i="11"/>
  <c r="CE75" i="11"/>
  <c r="DU75" i="11"/>
  <c r="DM75" i="11"/>
  <c r="DC75" i="11"/>
  <c r="CT75" i="11"/>
  <c r="CO75" i="11"/>
  <c r="CH75" i="11"/>
  <c r="CC75" i="11"/>
  <c r="DY75" i="11"/>
  <c r="DK75" i="11"/>
  <c r="DB75" i="11"/>
  <c r="CS75" i="11"/>
  <c r="CM75" i="11"/>
  <c r="CG75" i="11"/>
  <c r="DW75" i="11"/>
  <c r="DP75" i="11"/>
  <c r="DJ75" i="11"/>
  <c r="DA75" i="11"/>
  <c r="CQ75" i="11"/>
  <c r="CL75" i="11"/>
  <c r="CF75" i="11"/>
  <c r="DV75" i="11"/>
  <c r="CP75" i="11"/>
  <c r="DN75" i="11"/>
  <c r="CK75" i="11"/>
  <c r="CW75" i="11"/>
  <c r="CD75" i="11"/>
  <c r="DZ91" i="11"/>
  <c r="DX91" i="11"/>
  <c r="DR91" i="11"/>
  <c r="DL91" i="11"/>
  <c r="CV91" i="11"/>
  <c r="CR91" i="11"/>
  <c r="CN91" i="11"/>
  <c r="CI91" i="11"/>
  <c r="CE91" i="11"/>
  <c r="DW91" i="11"/>
  <c r="DP91" i="11"/>
  <c r="DJ91" i="11"/>
  <c r="DA91" i="11"/>
  <c r="CQ91" i="11"/>
  <c r="CL91" i="11"/>
  <c r="CF91" i="11"/>
  <c r="DV91" i="11"/>
  <c r="DN91" i="11"/>
  <c r="CW91" i="11"/>
  <c r="CP91" i="11"/>
  <c r="CK91" i="11"/>
  <c r="CD91" i="11"/>
  <c r="DM91" i="11"/>
  <c r="DC91" i="11"/>
  <c r="CT91" i="11"/>
  <c r="CO91" i="11"/>
  <c r="CH91" i="11"/>
  <c r="CC91" i="11"/>
  <c r="DB91" i="11"/>
  <c r="CG91" i="11"/>
  <c r="DY91" i="11"/>
  <c r="CS91" i="11"/>
  <c r="DK91" i="11"/>
  <c r="DU91" i="11"/>
  <c r="CM91" i="11"/>
  <c r="DW110" i="11"/>
  <c r="DR110" i="11"/>
  <c r="DL110" i="11"/>
  <c r="DC110" i="11"/>
  <c r="DA110" i="11"/>
  <c r="CP110" i="11"/>
  <c r="CL110" i="11"/>
  <c r="CH110" i="11"/>
  <c r="CD110" i="11"/>
  <c r="DZ110" i="11"/>
  <c r="DV110" i="11"/>
  <c r="DP110" i="11"/>
  <c r="DK110" i="11"/>
  <c r="DB110" i="11"/>
  <c r="CS110" i="11"/>
  <c r="CO110" i="11"/>
  <c r="CK110" i="11"/>
  <c r="CG110" i="11"/>
  <c r="CC110" i="11"/>
  <c r="DU110" i="11"/>
  <c r="CQ110" i="11"/>
  <c r="CV110" i="11"/>
  <c r="DY110" i="11"/>
  <c r="DN110" i="11"/>
  <c r="CW110" i="11"/>
  <c r="CN110" i="11"/>
  <c r="CF110" i="11"/>
  <c r="DX110" i="11"/>
  <c r="DM110" i="11"/>
  <c r="CT110" i="11"/>
  <c r="CM110" i="11"/>
  <c r="CE110" i="11"/>
  <c r="CR110" i="11"/>
  <c r="CI110" i="11"/>
  <c r="DJ110" i="11"/>
  <c r="DY131" i="11"/>
  <c r="DN131" i="11"/>
  <c r="DJ131" i="11"/>
  <c r="DB131" i="11"/>
  <c r="CT131" i="11"/>
  <c r="CP131" i="11"/>
  <c r="CL131" i="11"/>
  <c r="CH131" i="11"/>
  <c r="CD131" i="11"/>
  <c r="DW131" i="11"/>
  <c r="DU131" i="11"/>
  <c r="DM131" i="11"/>
  <c r="DA131" i="11"/>
  <c r="CS131" i="11"/>
  <c r="CO131" i="11"/>
  <c r="CK131" i="11"/>
  <c r="CG131" i="11"/>
  <c r="CC131" i="11"/>
  <c r="DV131" i="11"/>
  <c r="DR131" i="11"/>
  <c r="DL131" i="11"/>
  <c r="CV131" i="11"/>
  <c r="CR131" i="11"/>
  <c r="CN131" i="11"/>
  <c r="CI131" i="11"/>
  <c r="CF131" i="11"/>
  <c r="DZ131" i="11"/>
  <c r="DC131" i="11"/>
  <c r="CM131" i="11"/>
  <c r="DX131" i="11"/>
  <c r="CW131" i="11"/>
  <c r="CE131" i="11"/>
  <c r="DK131" i="11"/>
  <c r="DP131" i="11"/>
  <c r="CQ131" i="11"/>
  <c r="DX153" i="11"/>
  <c r="DC153" i="11"/>
  <c r="DJ153" i="11"/>
  <c r="DA153" i="11"/>
  <c r="CR153" i="11"/>
  <c r="CN153" i="11"/>
  <c r="CI153" i="11"/>
  <c r="DK153" i="11"/>
  <c r="DW153" i="11"/>
  <c r="DR153" i="11"/>
  <c r="DB153" i="11"/>
  <c r="CW153" i="11"/>
  <c r="CV153" i="11"/>
  <c r="CQ153" i="11"/>
  <c r="CM153" i="11"/>
  <c r="CH153" i="11"/>
  <c r="CD153" i="11"/>
  <c r="DY153" i="11"/>
  <c r="DF153" i="11"/>
  <c r="DL153" i="11"/>
  <c r="CO153" i="11"/>
  <c r="CF153" i="11"/>
  <c r="DV153" i="11"/>
  <c r="DM153" i="11"/>
  <c r="CL153" i="11"/>
  <c r="CC153" i="11"/>
  <c r="DN153" i="11"/>
  <c r="CK153" i="11"/>
  <c r="DZ153" i="11"/>
  <c r="CT153" i="11"/>
  <c r="CG153" i="11"/>
  <c r="DU153" i="11"/>
  <c r="CE153" i="11"/>
  <c r="DP153" i="11"/>
  <c r="CS153" i="11"/>
  <c r="CP153" i="11"/>
  <c r="DZ174" i="11"/>
  <c r="DV174" i="11"/>
  <c r="DP174" i="11"/>
  <c r="DK174" i="11"/>
  <c r="DB174" i="11"/>
  <c r="CS174" i="11"/>
  <c r="CO174" i="11"/>
  <c r="CK174" i="11"/>
  <c r="CH174" i="11"/>
  <c r="CD174" i="11"/>
  <c r="DY174" i="11"/>
  <c r="DU174" i="11"/>
  <c r="DL174" i="11"/>
  <c r="CW174" i="11"/>
  <c r="CQ174" i="11"/>
  <c r="CL174" i="11"/>
  <c r="CG174" i="11"/>
  <c r="DX174" i="11"/>
  <c r="DR174" i="11"/>
  <c r="DJ174" i="11"/>
  <c r="CT174" i="11"/>
  <c r="CP174" i="11"/>
  <c r="CI174" i="11"/>
  <c r="CF174" i="11"/>
  <c r="DW174" i="11"/>
  <c r="DN174" i="11"/>
  <c r="DF174" i="11"/>
  <c r="DA174" i="11"/>
  <c r="CN174" i="11"/>
  <c r="CV174" i="11"/>
  <c r="CE174" i="11"/>
  <c r="CR174" i="11"/>
  <c r="CM174" i="11"/>
  <c r="DM174" i="11"/>
  <c r="DC174" i="11"/>
  <c r="CC174" i="11"/>
  <c r="DZ202" i="11"/>
  <c r="DU202" i="11"/>
  <c r="DN202" i="11"/>
  <c r="DJ202" i="11"/>
  <c r="DB202" i="11"/>
  <c r="CS202" i="11"/>
  <c r="CP202" i="11"/>
  <c r="CL202" i="11"/>
  <c r="DA202" i="11"/>
  <c r="CD202" i="11"/>
  <c r="DX202" i="11"/>
  <c r="DW202" i="11"/>
  <c r="DM202" i="11"/>
  <c r="DV202" i="11"/>
  <c r="CV202" i="11"/>
  <c r="CO202" i="11"/>
  <c r="CK202" i="11"/>
  <c r="CG202" i="11"/>
  <c r="CC202" i="11"/>
  <c r="DY202" i="11"/>
  <c r="DR202" i="11"/>
  <c r="DL202" i="11"/>
  <c r="CW202" i="11"/>
  <c r="CR202" i="11"/>
  <c r="CN202" i="11"/>
  <c r="CI202" i="11"/>
  <c r="CF202" i="11"/>
  <c r="DK202" i="11"/>
  <c r="CM202" i="11"/>
  <c r="DC202" i="11"/>
  <c r="CH202" i="11"/>
  <c r="CT202" i="11"/>
  <c r="CE202" i="11"/>
  <c r="DP202" i="11"/>
  <c r="CQ202" i="11"/>
  <c r="DY234" i="11"/>
  <c r="DW234" i="11"/>
  <c r="DV234" i="11"/>
  <c r="DK234" i="11"/>
  <c r="DC234" i="11"/>
  <c r="CT234" i="11"/>
  <c r="CQ234" i="11"/>
  <c r="CM234" i="11"/>
  <c r="CH234" i="11"/>
  <c r="CD234" i="11"/>
  <c r="DZ234" i="11"/>
  <c r="DX234" i="11"/>
  <c r="DN234" i="11"/>
  <c r="DJ234" i="11"/>
  <c r="DB234" i="11"/>
  <c r="CS234" i="11"/>
  <c r="CP234" i="11"/>
  <c r="CL234" i="11"/>
  <c r="CG234" i="11"/>
  <c r="CC234" i="11"/>
  <c r="DR234" i="11"/>
  <c r="DM234" i="11"/>
  <c r="DA234" i="11"/>
  <c r="CV234" i="11"/>
  <c r="CO234" i="11"/>
  <c r="CK234" i="11"/>
  <c r="CF234" i="11"/>
  <c r="DL234" i="11"/>
  <c r="CN234" i="11"/>
  <c r="CI234" i="11"/>
  <c r="DU234" i="11"/>
  <c r="CW234" i="11"/>
  <c r="CE234" i="11"/>
  <c r="DP234" i="11"/>
  <c r="CR234" i="11"/>
  <c r="DM191" i="11"/>
  <c r="DB191" i="11"/>
  <c r="CT191" i="11"/>
  <c r="CP191" i="11"/>
  <c r="CL191" i="11"/>
  <c r="CG191" i="11"/>
  <c r="CC191" i="11"/>
  <c r="DV191" i="11"/>
  <c r="DN191" i="11"/>
  <c r="DU191" i="11"/>
  <c r="CV191" i="11"/>
  <c r="CQ191" i="11"/>
  <c r="CK191" i="11"/>
  <c r="CE191" i="11"/>
  <c r="DP191" i="11"/>
  <c r="DA191" i="11"/>
  <c r="CM191" i="11"/>
  <c r="DZ191" i="11"/>
  <c r="DX191" i="11"/>
  <c r="DL191" i="11"/>
  <c r="CW191" i="11"/>
  <c r="CO191" i="11"/>
  <c r="CI191" i="11"/>
  <c r="CD191" i="11"/>
  <c r="DW191" i="11"/>
  <c r="CR191" i="11"/>
  <c r="DY191" i="11"/>
  <c r="DR191" i="11"/>
  <c r="DK191" i="11"/>
  <c r="DC191" i="11"/>
  <c r="CS191" i="11"/>
  <c r="CN191" i="11"/>
  <c r="CH191" i="11"/>
  <c r="DJ191" i="11"/>
  <c r="CF191" i="11"/>
  <c r="DW207" i="11"/>
  <c r="DS207" i="11"/>
  <c r="DN207" i="11"/>
  <c r="DJ207" i="11"/>
  <c r="DB207" i="11"/>
  <c r="CT207" i="11"/>
  <c r="CP207" i="11"/>
  <c r="CL207" i="11"/>
  <c r="CG207" i="11"/>
  <c r="CC207" i="11"/>
  <c r="DY207" i="11"/>
  <c r="DU207" i="11"/>
  <c r="DL207" i="11"/>
  <c r="DC207" i="11"/>
  <c r="CS207" i="11"/>
  <c r="CN207" i="11"/>
  <c r="CH207" i="11"/>
  <c r="DV207" i="11"/>
  <c r="DR207" i="11"/>
  <c r="DK207" i="11"/>
  <c r="CR207" i="11"/>
  <c r="CF207" i="11"/>
  <c r="DM207" i="11"/>
  <c r="CI207" i="11"/>
  <c r="CD207" i="11"/>
  <c r="DA207" i="11"/>
  <c r="CM207" i="11"/>
  <c r="DZ207" i="11"/>
  <c r="CO207" i="11"/>
  <c r="DX207" i="11"/>
  <c r="DP207" i="11"/>
  <c r="CV207" i="11"/>
  <c r="CQ207" i="11"/>
  <c r="CK207" i="11"/>
  <c r="CE207" i="11"/>
  <c r="CW207" i="11"/>
  <c r="DY223" i="11"/>
  <c r="DS223" i="11"/>
  <c r="DN223" i="11"/>
  <c r="DJ223" i="11"/>
  <c r="DB223" i="11"/>
  <c r="CT223" i="11"/>
  <c r="CP223" i="11"/>
  <c r="CL223" i="11"/>
  <c r="CG223" i="11"/>
  <c r="CC223" i="11"/>
  <c r="DW223" i="11"/>
  <c r="DP223" i="11"/>
  <c r="CV223" i="11"/>
  <c r="CQ223" i="11"/>
  <c r="CK223" i="11"/>
  <c r="CE223" i="11"/>
  <c r="DV223" i="11"/>
  <c r="DF223" i="11"/>
  <c r="CW223" i="11"/>
  <c r="CI223" i="11"/>
  <c r="CD223" i="11"/>
  <c r="DU223" i="11"/>
  <c r="DL223" i="11"/>
  <c r="CN223" i="11"/>
  <c r="DX223" i="11"/>
  <c r="DR223" i="11"/>
  <c r="DA223" i="11"/>
  <c r="CM223" i="11"/>
  <c r="DZ223" i="11"/>
  <c r="DM223" i="11"/>
  <c r="CO223" i="11"/>
  <c r="DC223" i="11"/>
  <c r="CH223" i="11"/>
  <c r="CR223" i="11"/>
  <c r="CS223" i="11"/>
  <c r="DK223" i="11"/>
  <c r="CF223" i="11"/>
  <c r="DX239" i="11"/>
  <c r="DN239" i="11"/>
  <c r="DJ239" i="11"/>
  <c r="DB239" i="11"/>
  <c r="CT239" i="11"/>
  <c r="CP239" i="11"/>
  <c r="CL239" i="11"/>
  <c r="CG239" i="11"/>
  <c r="CC239" i="11"/>
  <c r="DY239" i="11"/>
  <c r="DU239" i="11"/>
  <c r="DL239" i="11"/>
  <c r="DC239" i="11"/>
  <c r="CS239" i="11"/>
  <c r="CN239" i="11"/>
  <c r="CH239" i="11"/>
  <c r="DR239" i="11"/>
  <c r="CV239" i="11"/>
  <c r="CR239" i="11"/>
  <c r="CF239" i="11"/>
  <c r="DW239" i="11"/>
  <c r="CQ239" i="11"/>
  <c r="DZ239" i="11"/>
  <c r="DF239" i="11"/>
  <c r="CI239" i="11"/>
  <c r="CD239" i="11"/>
  <c r="DK239" i="11"/>
  <c r="CM239" i="11"/>
  <c r="DP239" i="11"/>
  <c r="CK239" i="11"/>
  <c r="DM239" i="11"/>
  <c r="CO239" i="11"/>
  <c r="DA239" i="11"/>
  <c r="CE239" i="11"/>
  <c r="DV239" i="11"/>
  <c r="CW239" i="11"/>
  <c r="DY108" i="11"/>
  <c r="DU108" i="11"/>
  <c r="DN108" i="11"/>
  <c r="DJ108" i="11"/>
  <c r="DA108" i="11"/>
  <c r="CR108" i="11"/>
  <c r="CN108" i="11"/>
  <c r="CI108" i="11"/>
  <c r="CH108" i="11"/>
  <c r="CD108" i="11"/>
  <c r="DW108" i="11"/>
  <c r="DM108" i="11"/>
  <c r="CV108" i="11"/>
  <c r="CQ108" i="11"/>
  <c r="CM108" i="11"/>
  <c r="CG108" i="11"/>
  <c r="DV108" i="11"/>
  <c r="DL108" i="11"/>
  <c r="CT108" i="11"/>
  <c r="CL108" i="11"/>
  <c r="CF108" i="11"/>
  <c r="DX108" i="11"/>
  <c r="DK108" i="11"/>
  <c r="CS108" i="11"/>
  <c r="CK108" i="11"/>
  <c r="CE108" i="11"/>
  <c r="DR108" i="11"/>
  <c r="DC108" i="11"/>
  <c r="CP108" i="11"/>
  <c r="CW108" i="11"/>
  <c r="DB108" i="11"/>
  <c r="CO108" i="11"/>
  <c r="DZ108" i="11"/>
  <c r="CC108" i="11"/>
  <c r="DP108" i="11"/>
  <c r="DW124" i="11"/>
  <c r="DM124" i="11"/>
  <c r="CV124" i="11"/>
  <c r="CQ124" i="11"/>
  <c r="CM124" i="11"/>
  <c r="CW124" i="11"/>
  <c r="CF124" i="11"/>
  <c r="DV124" i="11"/>
  <c r="DR124" i="11"/>
  <c r="DL124" i="11"/>
  <c r="DC124" i="11"/>
  <c r="CT124" i="11"/>
  <c r="CP124" i="11"/>
  <c r="CL124" i="11"/>
  <c r="CC124" i="11"/>
  <c r="CE124" i="11"/>
  <c r="DZ124" i="11"/>
  <c r="DP124" i="11"/>
  <c r="DB124" i="11"/>
  <c r="CO124" i="11"/>
  <c r="CH124" i="11"/>
  <c r="DY124" i="11"/>
  <c r="DN124" i="11"/>
  <c r="DA124" i="11"/>
  <c r="CN124" i="11"/>
  <c r="CG124" i="11"/>
  <c r="DX124" i="11"/>
  <c r="DK124" i="11"/>
  <c r="CS124" i="11"/>
  <c r="CK124" i="11"/>
  <c r="CD124" i="11"/>
  <c r="DJ124" i="11"/>
  <c r="CR124" i="11"/>
  <c r="CI124" i="11"/>
  <c r="DU124" i="11"/>
  <c r="DY140" i="11"/>
  <c r="DU140" i="11"/>
  <c r="DN140" i="11"/>
  <c r="DJ140" i="11"/>
  <c r="DA140" i="11"/>
  <c r="CS140" i="11"/>
  <c r="CO140" i="11"/>
  <c r="CK140" i="11"/>
  <c r="CE140" i="11"/>
  <c r="DW140" i="11"/>
  <c r="DM140" i="11"/>
  <c r="CV140" i="11"/>
  <c r="CR140" i="11"/>
  <c r="CN140" i="11"/>
  <c r="CI140" i="11"/>
  <c r="CH140" i="11"/>
  <c r="CD140" i="11"/>
  <c r="DR140" i="11"/>
  <c r="DC140" i="11"/>
  <c r="CQ140" i="11"/>
  <c r="CW140" i="11"/>
  <c r="DZ140" i="11"/>
  <c r="DP140" i="11"/>
  <c r="DB140" i="11"/>
  <c r="CP140" i="11"/>
  <c r="CC140" i="11"/>
  <c r="DV140" i="11"/>
  <c r="DL140" i="11"/>
  <c r="DF140" i="11"/>
  <c r="CM140" i="11"/>
  <c r="CG140" i="11"/>
  <c r="DK140" i="11"/>
  <c r="CT140" i="11"/>
  <c r="CL140" i="11"/>
  <c r="DX140" i="11"/>
  <c r="CF140" i="11"/>
  <c r="DV156" i="11"/>
  <c r="DR156" i="11"/>
  <c r="DL156" i="11"/>
  <c r="DC156" i="11"/>
  <c r="CT156" i="11"/>
  <c r="CP156" i="11"/>
  <c r="CL156" i="11"/>
  <c r="CW156" i="11"/>
  <c r="CF156" i="11"/>
  <c r="DZ156" i="11"/>
  <c r="DX156" i="11"/>
  <c r="DP156" i="11"/>
  <c r="DK156" i="11"/>
  <c r="DB156" i="11"/>
  <c r="CS156" i="11"/>
  <c r="CO156" i="11"/>
  <c r="CK156" i="11"/>
  <c r="CC156" i="11"/>
  <c r="CE156" i="11"/>
  <c r="DU156" i="11"/>
  <c r="DJ156" i="11"/>
  <c r="CR156" i="11"/>
  <c r="CI156" i="11"/>
  <c r="CD156" i="11"/>
  <c r="CQ156" i="11"/>
  <c r="DY156" i="11"/>
  <c r="DN156" i="11"/>
  <c r="DA156" i="11"/>
  <c r="CN156" i="11"/>
  <c r="CH156" i="11"/>
  <c r="DM156" i="11"/>
  <c r="CV156" i="11"/>
  <c r="CM156" i="11"/>
  <c r="DW156" i="11"/>
  <c r="CG156" i="11"/>
  <c r="DY172" i="11"/>
  <c r="DU172" i="11"/>
  <c r="DN172" i="11"/>
  <c r="DJ172" i="11"/>
  <c r="DA172" i="11"/>
  <c r="CR172" i="11"/>
  <c r="CN172" i="11"/>
  <c r="CI172" i="11"/>
  <c r="CH172" i="11"/>
  <c r="CD172" i="11"/>
  <c r="DW172" i="11"/>
  <c r="DM172" i="11"/>
  <c r="CV172" i="11"/>
  <c r="CQ172" i="11"/>
  <c r="CM172" i="11"/>
  <c r="CG172" i="11"/>
  <c r="DV172" i="11"/>
  <c r="DL172" i="11"/>
  <c r="CT172" i="11"/>
  <c r="CL172" i="11"/>
  <c r="CF172" i="11"/>
  <c r="DX172" i="11"/>
  <c r="DK172" i="11"/>
  <c r="CS172" i="11"/>
  <c r="CK172" i="11"/>
  <c r="CE172" i="11"/>
  <c r="DR172" i="11"/>
  <c r="DC172" i="11"/>
  <c r="CP172" i="11"/>
  <c r="CW172" i="11"/>
  <c r="DP172" i="11"/>
  <c r="DB172" i="11"/>
  <c r="CO172" i="11"/>
  <c r="DZ172" i="11"/>
  <c r="CC172" i="11"/>
  <c r="DW188" i="11"/>
  <c r="DM188" i="11"/>
  <c r="CV188" i="11"/>
  <c r="CQ188" i="11"/>
  <c r="CM188" i="11"/>
  <c r="CW188" i="11"/>
  <c r="CG188" i="11"/>
  <c r="DV188" i="11"/>
  <c r="DR188" i="11"/>
  <c r="DL188" i="11"/>
  <c r="DC188" i="11"/>
  <c r="CT188" i="11"/>
  <c r="CP188" i="11"/>
  <c r="CL188" i="11"/>
  <c r="CF188" i="11"/>
  <c r="DZ188" i="11"/>
  <c r="DP188" i="11"/>
  <c r="DB188" i="11"/>
  <c r="CO188" i="11"/>
  <c r="CC188" i="11"/>
  <c r="DY188" i="11"/>
  <c r="DN188" i="11"/>
  <c r="DA188" i="11"/>
  <c r="CN188" i="11"/>
  <c r="CH188" i="11"/>
  <c r="DX188" i="11"/>
  <c r="DK188" i="11"/>
  <c r="CS188" i="11"/>
  <c r="CK188" i="11"/>
  <c r="CE188" i="11"/>
  <c r="DU188" i="11"/>
  <c r="CD188" i="11"/>
  <c r="DJ188" i="11"/>
  <c r="CR188" i="11"/>
  <c r="CI188" i="11"/>
  <c r="DZ204" i="11"/>
  <c r="DX204" i="11"/>
  <c r="DP204" i="11"/>
  <c r="DK204" i="11"/>
  <c r="DB204" i="11"/>
  <c r="DY204" i="11"/>
  <c r="DS204" i="11"/>
  <c r="DV204" i="11"/>
  <c r="DM204" i="11"/>
  <c r="DC204" i="11"/>
  <c r="CT204" i="11"/>
  <c r="CP204" i="11"/>
  <c r="CL204" i="11"/>
  <c r="CW204" i="11"/>
  <c r="CE204" i="11"/>
  <c r="DU204" i="11"/>
  <c r="DL204" i="11"/>
  <c r="DA204" i="11"/>
  <c r="CS204" i="11"/>
  <c r="CO204" i="11"/>
  <c r="CK204" i="11"/>
  <c r="CC204" i="11"/>
  <c r="CD204" i="11"/>
  <c r="DJ204" i="11"/>
  <c r="CR204" i="11"/>
  <c r="CI204" i="11"/>
  <c r="DW204" i="11"/>
  <c r="CQ204" i="11"/>
  <c r="CH204" i="11"/>
  <c r="CV204" i="11"/>
  <c r="CG204" i="11"/>
  <c r="DR204" i="11"/>
  <c r="CN204" i="11"/>
  <c r="DN204" i="11"/>
  <c r="CF204" i="11"/>
  <c r="CM204" i="11"/>
  <c r="DX220" i="11"/>
  <c r="DM220" i="11"/>
  <c r="DD220" i="11"/>
  <c r="CV220" i="11"/>
  <c r="CQ220" i="11"/>
  <c r="CM220" i="11"/>
  <c r="CH220" i="11"/>
  <c r="CG220" i="11"/>
  <c r="DW220" i="11"/>
  <c r="DR220" i="11"/>
  <c r="DL220" i="11"/>
  <c r="DC220" i="11"/>
  <c r="CT220" i="11"/>
  <c r="CP220" i="11"/>
  <c r="CL220" i="11"/>
  <c r="DF220" i="11"/>
  <c r="CF220" i="11"/>
  <c r="DV220" i="11"/>
  <c r="DK220" i="11"/>
  <c r="CS220" i="11"/>
  <c r="CK220" i="11"/>
  <c r="CE220" i="11"/>
  <c r="DU220" i="11"/>
  <c r="DJ220" i="11"/>
  <c r="CR220" i="11"/>
  <c r="CI220" i="11"/>
  <c r="CD220" i="11"/>
  <c r="DZ220" i="11"/>
  <c r="DB220" i="11"/>
  <c r="CW220" i="11"/>
  <c r="DP220" i="11"/>
  <c r="CO220" i="11"/>
  <c r="DN220" i="11"/>
  <c r="DA220" i="11"/>
  <c r="DY220" i="11"/>
  <c r="CN220" i="11"/>
  <c r="CC220" i="11"/>
  <c r="DW236" i="11"/>
  <c r="DR236" i="11"/>
  <c r="DL236" i="11"/>
  <c r="DA236" i="11"/>
  <c r="CT236" i="11"/>
  <c r="CP236" i="11"/>
  <c r="CL236" i="11"/>
  <c r="CF236" i="11"/>
  <c r="DZ236" i="11"/>
  <c r="DY236" i="11"/>
  <c r="DU236" i="11"/>
  <c r="DM236" i="11"/>
  <c r="DC236" i="11"/>
  <c r="CR236" i="11"/>
  <c r="CM236" i="11"/>
  <c r="CW236" i="11"/>
  <c r="CD236" i="11"/>
  <c r="DK236" i="11"/>
  <c r="DB236" i="11"/>
  <c r="CQ236" i="11"/>
  <c r="CK236" i="11"/>
  <c r="CC236" i="11"/>
  <c r="DX236" i="11"/>
  <c r="DP236" i="11"/>
  <c r="DJ236" i="11"/>
  <c r="CV236" i="11"/>
  <c r="CO236" i="11"/>
  <c r="CI236" i="11"/>
  <c r="CG236" i="11"/>
  <c r="DV236" i="11"/>
  <c r="DN236" i="11"/>
  <c r="DD236" i="11"/>
  <c r="CS236" i="11"/>
  <c r="CN236" i="11"/>
  <c r="CH236" i="11"/>
  <c r="CE236" i="11"/>
  <c r="AE259" i="4"/>
  <c r="K262" i="4"/>
  <c r="O262" i="4"/>
  <c r="AZ262" i="4"/>
  <c r="V262" i="4"/>
  <c r="R262" i="4"/>
  <c r="BG65" i="3"/>
  <c r="BG37" i="3"/>
  <c r="BG29" i="3"/>
  <c r="BG76" i="3"/>
  <c r="BG63" i="3"/>
  <c r="BG17" i="3"/>
  <c r="BE30" i="3"/>
  <c r="BE36" i="3"/>
  <c r="BE81" i="3"/>
  <c r="AT261" i="4"/>
  <c r="AS260" i="4"/>
  <c r="AU25" i="3"/>
  <c r="AU17" i="3"/>
  <c r="AW80" i="3"/>
  <c r="AW76" i="3"/>
  <c r="AW37" i="3"/>
  <c r="AW13" i="3"/>
  <c r="AY87" i="3"/>
  <c r="AY60" i="3"/>
  <c r="AY46" i="3"/>
  <c r="AY42" i="3"/>
  <c r="AY18" i="3"/>
  <c r="BA86" i="3"/>
  <c r="BA75" i="3"/>
  <c r="BA36" i="3"/>
  <c r="BC17" i="3"/>
  <c r="AU260" i="4"/>
  <c r="AW67" i="3"/>
  <c r="AW60" i="3"/>
  <c r="AW55" i="3"/>
  <c r="BC84" i="3"/>
  <c r="BC72" i="3"/>
  <c r="BC66" i="3"/>
  <c r="BC33" i="3"/>
  <c r="AU42" i="3"/>
  <c r="AU39" i="3"/>
  <c r="AW85" i="3"/>
  <c r="AY71" i="3"/>
  <c r="AY58" i="3"/>
  <c r="BA46" i="3"/>
  <c r="BA34" i="3"/>
  <c r="AW69" i="3"/>
  <c r="AW53" i="3"/>
  <c r="BA26" i="3"/>
  <c r="BC58" i="3"/>
  <c r="BC48" i="3"/>
  <c r="BC31" i="3"/>
  <c r="K3" i="5"/>
  <c r="O3" i="5"/>
  <c r="D3" i="5"/>
  <c r="V3" i="5"/>
  <c r="J3" i="5"/>
  <c r="U3" i="5"/>
  <c r="I3" i="5"/>
  <c r="F3" i="5"/>
  <c r="AL262" i="4"/>
  <c r="N262" i="4"/>
  <c r="H262" i="4"/>
  <c r="F262" i="4"/>
  <c r="AF261" i="4"/>
  <c r="AE261" i="4"/>
  <c r="AD259" i="4"/>
  <c r="AC260" i="4"/>
  <c r="AC259" i="4"/>
  <c r="BG39" i="3"/>
  <c r="C94" i="3"/>
  <c r="BC74" i="3"/>
  <c r="BC41" i="3"/>
  <c r="AY69" i="3"/>
  <c r="BC38" i="3"/>
  <c r="AU49" i="3"/>
  <c r="AU37" i="3"/>
  <c r="AW66" i="3"/>
  <c r="AY72" i="3"/>
  <c r="AY8" i="3"/>
  <c r="BA17" i="3"/>
  <c r="BA42" i="3"/>
  <c r="AW7" i="3"/>
  <c r="BA12" i="3"/>
  <c r="D94" i="3"/>
  <c r="AS262" i="4" s="1"/>
  <c r="AS261" i="4"/>
  <c r="S262" i="4"/>
  <c r="AV262" i="4"/>
  <c r="AI262" i="4"/>
  <c r="AJ262" i="4"/>
  <c r="AK262" i="4"/>
  <c r="AW262" i="4"/>
  <c r="I690" i="5"/>
  <c r="I710" i="5"/>
  <c r="K674" i="5"/>
  <c r="K562" i="5"/>
  <c r="K601" i="5"/>
  <c r="K537" i="5"/>
  <c r="K635" i="5"/>
  <c r="K552" i="5"/>
  <c r="Q481" i="5"/>
  <c r="Q451" i="5"/>
  <c r="Q460" i="5"/>
  <c r="Q458" i="5"/>
  <c r="Q480" i="5"/>
  <c r="Q496" i="5"/>
  <c r="Q482" i="5"/>
  <c r="Q518" i="5"/>
  <c r="Q519" i="5"/>
  <c r="Q497" i="5"/>
  <c r="Q502" i="5"/>
  <c r="Q512" i="5"/>
  <c r="Q448" i="5"/>
  <c r="Q454" i="5"/>
  <c r="Q471" i="5"/>
  <c r="Q470" i="5"/>
  <c r="Q493" i="5"/>
  <c r="Q461" i="5"/>
  <c r="Q509" i="5"/>
  <c r="Q489" i="5"/>
  <c r="Q447" i="5"/>
  <c r="Q452" i="5"/>
  <c r="Q465" i="5"/>
  <c r="Q446" i="5"/>
  <c r="Q479" i="5"/>
  <c r="Q466" i="5"/>
  <c r="Q486" i="5"/>
  <c r="Q510" i="5"/>
  <c r="Q457" i="5"/>
  <c r="Q453" i="5"/>
  <c r="Q485" i="5"/>
  <c r="F635" i="5"/>
  <c r="F553" i="5"/>
  <c r="K468" i="5"/>
  <c r="F680" i="5"/>
  <c r="Q501" i="5"/>
  <c r="Q478" i="5"/>
  <c r="E668" i="5"/>
  <c r="F687" i="5"/>
  <c r="F719" i="5"/>
  <c r="F477" i="5"/>
  <c r="F458" i="5"/>
  <c r="K475" i="5"/>
  <c r="F598" i="5"/>
  <c r="Q506" i="5"/>
  <c r="Q504" i="5"/>
  <c r="Q450" i="5"/>
  <c r="E728" i="5"/>
  <c r="I538" i="5"/>
  <c r="E464" i="5"/>
  <c r="E527" i="5"/>
  <c r="E528" i="5"/>
  <c r="E474" i="5"/>
  <c r="E591" i="5"/>
  <c r="E660" i="5"/>
  <c r="E687" i="5"/>
  <c r="E689" i="5"/>
  <c r="E460" i="5"/>
  <c r="E476" i="5"/>
  <c r="E465" i="5"/>
  <c r="E570" i="5"/>
  <c r="E552" i="5"/>
  <c r="E596" i="5"/>
  <c r="E685" i="5"/>
  <c r="E694" i="5"/>
  <c r="E663" i="5"/>
  <c r="E500" i="5"/>
  <c r="E457" i="5"/>
  <c r="E652" i="5"/>
  <c r="E646" i="5"/>
  <c r="E653" i="5"/>
  <c r="E659" i="5"/>
  <c r="E468" i="5"/>
  <c r="E446" i="5"/>
  <c r="E477" i="5"/>
  <c r="E602" i="5"/>
  <c r="E632" i="5"/>
  <c r="E633" i="5"/>
  <c r="E516" i="5"/>
  <c r="E698" i="5"/>
  <c r="E450" i="5"/>
  <c r="E530" i="5"/>
  <c r="E520" i="5"/>
  <c r="E540" i="5"/>
  <c r="E672" i="5"/>
  <c r="E691" i="5"/>
  <c r="E666" i="5"/>
  <c r="E627" i="5"/>
  <c r="F566" i="5"/>
  <c r="F650" i="5"/>
  <c r="F615" i="5"/>
  <c r="F582" i="5"/>
  <c r="F595" i="5"/>
  <c r="F661" i="5"/>
  <c r="F697" i="5"/>
  <c r="F637" i="5"/>
  <c r="F693" i="5"/>
  <c r="F644" i="5"/>
  <c r="F662" i="5"/>
  <c r="F684" i="5"/>
  <c r="F463" i="5"/>
  <c r="F525" i="5"/>
  <c r="F541" i="5"/>
  <c r="F496" i="5"/>
  <c r="F609" i="5"/>
  <c r="F623" i="5"/>
  <c r="F559" i="5"/>
  <c r="F638" i="5"/>
  <c r="F603" i="5"/>
  <c r="F551" i="5"/>
  <c r="F459" i="5"/>
  <c r="F475" i="5"/>
  <c r="F494" i="5"/>
  <c r="F507" i="5"/>
  <c r="F572" i="5"/>
  <c r="F588" i="5"/>
  <c r="F699" i="5"/>
  <c r="F683" i="5"/>
  <c r="F617" i="5"/>
  <c r="F456" i="5"/>
  <c r="K525" i="5"/>
  <c r="F501" i="5"/>
  <c r="K631" i="5"/>
  <c r="Q499" i="5"/>
  <c r="Q484" i="5"/>
  <c r="E536" i="5"/>
  <c r="F500" i="5"/>
  <c r="F581" i="5"/>
  <c r="F534" i="5"/>
  <c r="F451" i="5"/>
  <c r="F466" i="5"/>
  <c r="K531" i="5"/>
  <c r="V526" i="5"/>
  <c r="F696" i="5"/>
  <c r="Q490" i="5"/>
  <c r="Q462" i="5"/>
  <c r="Q474" i="5"/>
  <c r="Q456" i="5"/>
  <c r="E667" i="5"/>
  <c r="E640" i="5"/>
  <c r="E526" i="5"/>
  <c r="B451" i="5"/>
  <c r="B640" i="5"/>
  <c r="T525" i="5"/>
  <c r="M477" i="5"/>
  <c r="S544" i="5"/>
  <c r="C546" i="5"/>
  <c r="C625" i="5"/>
  <c r="S596" i="5"/>
  <c r="T584" i="5"/>
  <c r="T583" i="5"/>
  <c r="Q521" i="5"/>
  <c r="T585" i="5"/>
  <c r="R589" i="5"/>
  <c r="R545" i="5"/>
  <c r="R526" i="5"/>
  <c r="R508" i="5"/>
  <c r="R572" i="5"/>
  <c r="R538" i="5"/>
  <c r="C621" i="5"/>
  <c r="B575" i="5"/>
  <c r="B696" i="5"/>
  <c r="B503" i="5"/>
  <c r="B483" i="5"/>
  <c r="B615" i="5"/>
  <c r="B675" i="5"/>
  <c r="U596" i="5"/>
  <c r="M586" i="5"/>
  <c r="M594" i="5"/>
  <c r="S595" i="5"/>
  <c r="Q527" i="5"/>
  <c r="S594" i="5"/>
  <c r="Q525" i="5"/>
  <c r="S597" i="5"/>
  <c r="S590" i="5"/>
  <c r="Q531" i="5"/>
  <c r="Q523" i="5"/>
  <c r="I711" i="5"/>
  <c r="F706" i="5"/>
  <c r="F682" i="5"/>
  <c r="Q524" i="5"/>
  <c r="Q529" i="5"/>
  <c r="W494" i="5"/>
  <c r="T592" i="5"/>
  <c r="T589" i="5"/>
  <c r="T588" i="5"/>
  <c r="T582" i="5"/>
  <c r="Q530" i="5"/>
  <c r="Q526" i="5"/>
  <c r="Q522" i="5"/>
  <c r="Q532" i="5"/>
  <c r="Q528" i="5"/>
  <c r="V544" i="5"/>
  <c r="V484" i="5"/>
  <c r="V538" i="5"/>
  <c r="V490" i="5"/>
  <c r="V541" i="5"/>
  <c r="V450" i="5"/>
  <c r="V464" i="5"/>
  <c r="V537" i="5"/>
  <c r="V513" i="5"/>
  <c r="V485" i="5"/>
  <c r="V461" i="5"/>
  <c r="U588" i="5"/>
  <c r="U548" i="5"/>
  <c r="U559" i="5"/>
  <c r="U562" i="5"/>
  <c r="U565" i="5"/>
  <c r="U547" i="5"/>
  <c r="U465" i="5"/>
  <c r="U487" i="5"/>
  <c r="U449" i="5"/>
  <c r="U597" i="5"/>
  <c r="U486" i="5"/>
  <c r="U478" i="5"/>
  <c r="U574" i="5"/>
  <c r="U577" i="5"/>
  <c r="U498" i="5"/>
  <c r="U489" i="5"/>
  <c r="U477" i="5"/>
  <c r="U469" i="5"/>
  <c r="U460" i="5"/>
  <c r="U447" i="5"/>
  <c r="U584" i="5"/>
  <c r="U482" i="5"/>
  <c r="U579" i="5"/>
  <c r="U512" i="5"/>
  <c r="U541" i="5"/>
  <c r="U523" i="5"/>
  <c r="U510" i="5"/>
  <c r="U500" i="5"/>
  <c r="U463" i="5"/>
  <c r="W493" i="5"/>
  <c r="W501" i="5"/>
  <c r="W484" i="5"/>
  <c r="W490" i="5"/>
  <c r="W464" i="5"/>
  <c r="W499" i="5"/>
  <c r="W476" i="5"/>
  <c r="W482" i="5"/>
  <c r="W466" i="5"/>
  <c r="W492" i="5"/>
  <c r="W459" i="5"/>
  <c r="W455" i="5"/>
  <c r="W462" i="5"/>
  <c r="W453" i="5"/>
  <c r="T568" i="5"/>
  <c r="T521" i="5"/>
  <c r="T543" i="5"/>
  <c r="T547" i="5"/>
  <c r="T567" i="5"/>
  <c r="T514" i="5"/>
  <c r="T570" i="5"/>
  <c r="T492" i="5"/>
  <c r="T516" i="5"/>
  <c r="T500" i="5"/>
  <c r="T515" i="5"/>
  <c r="T503" i="5"/>
  <c r="T477" i="5"/>
  <c r="T467" i="5"/>
  <c r="T461" i="5"/>
  <c r="T448" i="5"/>
  <c r="S539" i="5"/>
  <c r="S504" i="5"/>
  <c r="S565" i="5"/>
  <c r="S546" i="5"/>
  <c r="S505" i="5"/>
  <c r="S559" i="5"/>
  <c r="S525" i="5"/>
  <c r="S472" i="5"/>
  <c r="S508" i="5"/>
  <c r="S494" i="5"/>
  <c r="S477" i="5"/>
  <c r="S452" i="5"/>
  <c r="S548" i="5"/>
  <c r="S577" i="5"/>
  <c r="S551" i="5"/>
  <c r="S463" i="5"/>
  <c r="S568" i="5"/>
  <c r="S527" i="5"/>
  <c r="S583" i="5"/>
  <c r="S549" i="5"/>
  <c r="S496" i="5"/>
  <c r="S532" i="5"/>
  <c r="S484" i="5"/>
  <c r="S459" i="5"/>
  <c r="S469" i="5"/>
  <c r="S451" i="5"/>
  <c r="S566" i="5"/>
  <c r="S592" i="5"/>
  <c r="S465" i="5"/>
  <c r="S562" i="5"/>
  <c r="S564" i="5"/>
  <c r="S526" i="5"/>
  <c r="S579" i="5"/>
  <c r="S545" i="5"/>
  <c r="S495" i="5"/>
  <c r="S528" i="5"/>
  <c r="S480" i="5"/>
  <c r="S455" i="5"/>
  <c r="S468" i="5"/>
  <c r="S450" i="5"/>
  <c r="S491" i="5"/>
  <c r="R539" i="5"/>
  <c r="R491" i="5"/>
  <c r="R499" i="5"/>
  <c r="R515" i="5"/>
  <c r="R466" i="5"/>
  <c r="R500" i="5"/>
  <c r="R513" i="5"/>
  <c r="R566" i="5"/>
  <c r="R554" i="5"/>
  <c r="R475" i="5"/>
  <c r="R569" i="5"/>
  <c r="R463" i="5"/>
  <c r="R553" i="5"/>
  <c r="R552" i="5"/>
  <c r="R472" i="5"/>
  <c r="R575" i="5"/>
  <c r="R489" i="5"/>
  <c r="R543" i="5"/>
  <c r="R584" i="5"/>
  <c r="R479" i="5"/>
  <c r="R528" i="5"/>
  <c r="R592" i="5"/>
  <c r="P535" i="5"/>
  <c r="P538" i="5"/>
  <c r="P635" i="5"/>
  <c r="P586" i="5"/>
  <c r="P450" i="5"/>
  <c r="P446" i="5"/>
  <c r="P552" i="5"/>
  <c r="P533" i="5"/>
  <c r="P633" i="5"/>
  <c r="P593" i="5"/>
  <c r="P542" i="5"/>
  <c r="P664" i="5"/>
  <c r="P448" i="5"/>
  <c r="P471" i="5"/>
  <c r="P531" i="5"/>
  <c r="P562" i="5"/>
  <c r="P615" i="5"/>
  <c r="P602" i="5"/>
  <c r="P662" i="5"/>
  <c r="P648" i="5"/>
  <c r="P675" i="5"/>
  <c r="P458" i="5"/>
  <c r="P546" i="5"/>
  <c r="P639" i="5"/>
  <c r="P590" i="5"/>
  <c r="P473" i="5"/>
  <c r="M588" i="5"/>
  <c r="M567" i="5"/>
  <c r="M548" i="5"/>
  <c r="M577" i="5"/>
  <c r="M517" i="5"/>
  <c r="M507" i="5"/>
  <c r="M495" i="5"/>
  <c r="M476" i="5"/>
  <c r="M464" i="5"/>
  <c r="M576" i="5"/>
  <c r="M501" i="5"/>
  <c r="M562" i="5"/>
  <c r="M467" i="5"/>
  <c r="M534" i="5"/>
  <c r="M527" i="5"/>
  <c r="M514" i="5"/>
  <c r="M496" i="5"/>
  <c r="M475" i="5"/>
  <c r="L583" i="5"/>
  <c r="L620" i="5"/>
  <c r="L507" i="5"/>
  <c r="L593" i="5"/>
  <c r="L672" i="5"/>
  <c r="L493" i="5"/>
  <c r="L554" i="5"/>
  <c r="L547" i="5"/>
  <c r="K476" i="5"/>
  <c r="K528" i="5"/>
  <c r="K450" i="5"/>
  <c r="K658" i="5"/>
  <c r="K504" i="5"/>
  <c r="K572" i="5"/>
  <c r="K488" i="5"/>
  <c r="K602" i="5"/>
  <c r="K645" i="5"/>
  <c r="K581" i="5"/>
  <c r="K649" i="5"/>
  <c r="K672" i="5"/>
  <c r="K564" i="5"/>
  <c r="K573" i="5"/>
  <c r="K513" i="5"/>
  <c r="K489" i="5"/>
  <c r="K527" i="5"/>
  <c r="K461" i="5"/>
  <c r="K584" i="5"/>
  <c r="K503" i="5"/>
  <c r="K566" i="5"/>
  <c r="K460" i="5"/>
  <c r="K494" i="5"/>
  <c r="K655" i="5"/>
  <c r="K633" i="5"/>
  <c r="K656" i="5"/>
  <c r="K632" i="5"/>
  <c r="K671" i="5"/>
  <c r="K516" i="5"/>
  <c r="I727" i="5"/>
  <c r="I481" i="5"/>
  <c r="I520" i="5"/>
  <c r="I579" i="5"/>
  <c r="I537" i="5"/>
  <c r="I462" i="5"/>
  <c r="I558" i="5"/>
  <c r="I600" i="5"/>
  <c r="I553" i="5"/>
  <c r="I577" i="5"/>
  <c r="I685" i="5"/>
  <c r="I461" i="5"/>
  <c r="I604" i="5"/>
  <c r="I714" i="5"/>
  <c r="I523" i="5"/>
  <c r="I563" i="5"/>
  <c r="I589" i="5"/>
  <c r="I544" i="5"/>
  <c r="I725" i="5"/>
  <c r="I504" i="5"/>
  <c r="I517" i="5"/>
  <c r="I528" i="5"/>
  <c r="I654" i="5"/>
  <c r="I551" i="5"/>
  <c r="I728" i="5"/>
  <c r="I726" i="5"/>
  <c r="I478" i="5"/>
  <c r="I607" i="5"/>
  <c r="I707" i="5"/>
  <c r="I585" i="5"/>
  <c r="I689" i="5"/>
  <c r="I492" i="5"/>
  <c r="I676" i="5"/>
  <c r="I659" i="5"/>
  <c r="I572" i="5"/>
  <c r="I669" i="5"/>
  <c r="I614" i="5"/>
  <c r="I621" i="5"/>
  <c r="I457" i="5"/>
  <c r="I557" i="5"/>
  <c r="I628" i="5"/>
  <c r="I529" i="5"/>
  <c r="I522" i="5"/>
  <c r="I697" i="5"/>
  <c r="I534" i="5"/>
  <c r="I547" i="5"/>
  <c r="I568" i="5"/>
  <c r="I634" i="5"/>
  <c r="I451" i="5"/>
  <c r="I482" i="5"/>
  <c r="I512" i="5"/>
  <c r="I702" i="5"/>
  <c r="I531" i="5"/>
  <c r="I630" i="5"/>
  <c r="I597" i="5"/>
  <c r="I611" i="5"/>
  <c r="I701" i="5"/>
  <c r="I566" i="5"/>
  <c r="I513" i="5"/>
  <c r="I709" i="5"/>
  <c r="I619" i="5"/>
  <c r="I578" i="5"/>
  <c r="I605" i="5"/>
  <c r="I576" i="5"/>
  <c r="I447" i="5"/>
  <c r="F717" i="5"/>
  <c r="F450" i="5"/>
  <c r="F499" i="5"/>
  <c r="F552" i="5"/>
  <c r="F613" i="5"/>
  <c r="F657" i="5"/>
  <c r="F537" i="5"/>
  <c r="F461" i="5"/>
  <c r="F621" i="5"/>
  <c r="F527" i="5"/>
  <c r="F556" i="5"/>
  <c r="F510" i="5"/>
  <c r="F481" i="5"/>
  <c r="F473" i="5"/>
  <c r="F519" i="5"/>
  <c r="F619" i="5"/>
  <c r="F686" i="5"/>
  <c r="F562" i="5"/>
  <c r="F639" i="5"/>
  <c r="F711" i="5"/>
  <c r="F561" i="5"/>
  <c r="F576" i="5"/>
  <c r="F530" i="5"/>
  <c r="F509" i="5"/>
  <c r="F608" i="5"/>
  <c r="F708" i="5"/>
  <c r="F628" i="5"/>
  <c r="F672" i="5"/>
  <c r="F674" i="5"/>
  <c r="F709" i="5"/>
  <c r="F468" i="5"/>
  <c r="F669" i="5"/>
  <c r="F694" i="5"/>
  <c r="F698" i="5"/>
  <c r="F714" i="5"/>
  <c r="F587" i="5"/>
  <c r="F713" i="5"/>
  <c r="F625" i="5"/>
  <c r="F729" i="5"/>
  <c r="F539" i="5"/>
  <c r="F457" i="5"/>
  <c r="F522" i="5"/>
  <c r="F524" i="5"/>
  <c r="F659" i="5"/>
  <c r="F555" i="5"/>
  <c r="F472" i="5"/>
  <c r="F502" i="5"/>
  <c r="F612" i="5"/>
  <c r="F565" i="5"/>
  <c r="F550" i="5"/>
  <c r="F478" i="5"/>
  <c r="F648" i="5"/>
  <c r="F678" i="5"/>
  <c r="F676" i="5"/>
  <c r="F602" i="5"/>
  <c r="F454" i="5"/>
  <c r="F483" i="5"/>
  <c r="F518" i="5"/>
  <c r="F596" i="5"/>
  <c r="F723" i="5"/>
  <c r="F622" i="5"/>
  <c r="F585" i="5"/>
  <c r="F533" i="5"/>
  <c r="F590" i="5"/>
  <c r="F563" i="5"/>
  <c r="F643" i="5"/>
  <c r="F601" i="5"/>
  <c r="F568" i="5"/>
  <c r="F484" i="5"/>
  <c r="F482" i="5"/>
  <c r="F640" i="5"/>
  <c r="F583" i="5"/>
  <c r="F604" i="5"/>
  <c r="F665" i="5"/>
  <c r="F689" i="5"/>
  <c r="F645" i="5"/>
  <c r="F646" i="5"/>
  <c r="F558" i="5"/>
  <c r="F641" i="5"/>
  <c r="F702" i="5"/>
  <c r="F673" i="5"/>
  <c r="F611" i="5"/>
  <c r="F586" i="5"/>
  <c r="F690" i="5"/>
  <c r="F704" i="5"/>
  <c r="F652" i="5"/>
  <c r="F599" i="5"/>
  <c r="F728" i="5"/>
  <c r="F632" i="5"/>
  <c r="F448" i="5"/>
  <c r="F474" i="5"/>
  <c r="F460" i="5"/>
  <c r="F476" i="5"/>
  <c r="F546" i="5"/>
  <c r="F560" i="5"/>
  <c r="F520" i="5"/>
  <c r="F593" i="5"/>
  <c r="F695" i="5"/>
  <c r="F647" i="5"/>
  <c r="F606" i="5"/>
  <c r="F620" i="5"/>
  <c r="F712" i="5"/>
  <c r="F624" i="5"/>
  <c r="F543" i="5"/>
  <c r="F464" i="5"/>
  <c r="F491" i="5"/>
  <c r="F521" i="5"/>
  <c r="F526" i="5"/>
  <c r="F548" i="5"/>
  <c r="F490" i="5"/>
  <c r="F573" i="5"/>
  <c r="F715" i="5"/>
  <c r="F570" i="5"/>
  <c r="F532" i="5"/>
  <c r="F493" i="5"/>
  <c r="F497" i="5"/>
  <c r="F607" i="5"/>
  <c r="F675" i="5"/>
  <c r="F531" i="5"/>
  <c r="F536" i="5"/>
  <c r="F492" i="5"/>
  <c r="F467" i="5"/>
  <c r="F547" i="5"/>
  <c r="F705" i="5"/>
  <c r="F614" i="5"/>
  <c r="F642" i="5"/>
  <c r="F567" i="5"/>
  <c r="F529" i="5"/>
  <c r="F580" i="5"/>
  <c r="F707" i="5"/>
  <c r="F578" i="5"/>
  <c r="F471" i="5"/>
  <c r="F584" i="5"/>
  <c r="F667" i="5"/>
  <c r="F605" i="5"/>
  <c r="F512" i="5"/>
  <c r="F540" i="5"/>
  <c r="F488" i="5"/>
  <c r="F452" i="5"/>
  <c r="F535" i="5"/>
  <c r="F656" i="5"/>
  <c r="F511" i="5"/>
  <c r="F579" i="5"/>
  <c r="F655" i="5"/>
  <c r="F727" i="5"/>
  <c r="F528" i="5"/>
  <c r="F549" i="5"/>
  <c r="F514" i="5"/>
  <c r="F485" i="5"/>
  <c r="F465" i="5"/>
  <c r="F618" i="5"/>
  <c r="F725" i="5"/>
  <c r="F636" i="5"/>
  <c r="F688" i="5"/>
  <c r="F666" i="5"/>
  <c r="F670" i="5"/>
  <c r="F626" i="5"/>
  <c r="F721" i="5"/>
  <c r="F633" i="5"/>
  <c r="F701" i="5"/>
  <c r="F516" i="5"/>
  <c r="F685" i="5"/>
  <c r="F677" i="5"/>
  <c r="F654" i="5"/>
  <c r="F681" i="5"/>
  <c r="F700" i="5"/>
  <c r="F487" i="5"/>
  <c r="F554" i="5"/>
  <c r="F569" i="5"/>
  <c r="F627" i="5"/>
  <c r="F724" i="5"/>
  <c r="F508" i="5"/>
  <c r="F503" i="5"/>
  <c r="F671" i="5"/>
  <c r="F523" i="5"/>
  <c r="F480" i="5"/>
  <c r="F453" i="5"/>
  <c r="D522" i="5"/>
  <c r="D450" i="5"/>
  <c r="D541" i="5"/>
  <c r="D458" i="5"/>
  <c r="D469" i="5"/>
  <c r="D584" i="5"/>
  <c r="D574" i="5"/>
  <c r="D519" i="5"/>
  <c r="D461" i="5"/>
  <c r="C590" i="5"/>
  <c r="C617" i="5"/>
  <c r="C664" i="5"/>
  <c r="C688" i="5"/>
  <c r="C681" i="5"/>
  <c r="C665" i="5"/>
  <c r="C453" i="5"/>
  <c r="C461" i="5"/>
  <c r="C482" i="5"/>
  <c r="C498" i="5"/>
  <c r="C512" i="5"/>
  <c r="C528" i="5"/>
  <c r="C517" i="5"/>
  <c r="C533" i="5"/>
  <c r="C510" i="5"/>
  <c r="C531" i="5"/>
  <c r="C447" i="5"/>
  <c r="C511" i="5"/>
  <c r="C576" i="5"/>
  <c r="C592" i="5"/>
  <c r="C643" i="5"/>
  <c r="C639" i="5"/>
  <c r="C594" i="5"/>
  <c r="C566" i="5"/>
  <c r="C686" i="5"/>
  <c r="C682" i="5"/>
  <c r="C670" i="5"/>
  <c r="C666" i="5"/>
  <c r="C554" i="5"/>
  <c r="C615" i="5"/>
  <c r="C624" i="5"/>
  <c r="C673" i="5"/>
  <c r="C538" i="5"/>
  <c r="C515" i="5"/>
  <c r="C552" i="5"/>
  <c r="C605" i="5"/>
  <c r="C676" i="5"/>
  <c r="C728" i="5"/>
  <c r="C454" i="5"/>
  <c r="C470" i="5"/>
  <c r="C485" i="5"/>
  <c r="C478" i="5"/>
  <c r="C489" i="5"/>
  <c r="C508" i="5"/>
  <c r="C496" i="5"/>
  <c r="C513" i="5"/>
  <c r="C475" i="5"/>
  <c r="C495" i="5"/>
  <c r="C583" i="5"/>
  <c r="C599" i="5"/>
  <c r="C555" i="5"/>
  <c r="C572" i="5"/>
  <c r="C620" i="5"/>
  <c r="C675" i="5"/>
  <c r="C663" i="5"/>
  <c r="C659" i="5"/>
  <c r="C610" i="5"/>
  <c r="C589" i="5"/>
  <c r="C722" i="5"/>
  <c r="C710" i="5"/>
  <c r="C706" i="5"/>
  <c r="C694" i="5"/>
  <c r="C630" i="5"/>
  <c r="C561" i="5"/>
  <c r="C507" i="5"/>
  <c r="C669" i="5"/>
  <c r="C636" i="5"/>
  <c r="C729" i="5"/>
  <c r="C649" i="5"/>
  <c r="C645" i="5"/>
  <c r="C556" i="5"/>
  <c r="C557" i="5"/>
  <c r="C504" i="5"/>
  <c r="C634" i="5"/>
  <c r="C638" i="5"/>
  <c r="C493" i="5"/>
  <c r="C582" i="5"/>
  <c r="C551" i="5"/>
  <c r="C492" i="5"/>
  <c r="C472" i="5"/>
  <c r="C525" i="5"/>
  <c r="C488" i="5"/>
  <c r="C490" i="5"/>
  <c r="C452" i="5"/>
  <c r="C653" i="5"/>
  <c r="C684" i="5"/>
  <c r="C637" i="5"/>
  <c r="C633" i="5"/>
  <c r="C672" i="5"/>
  <c r="C661" i="5"/>
  <c r="C550" i="5"/>
  <c r="C577" i="5"/>
  <c r="C650" i="5"/>
  <c r="C654" i="5"/>
  <c r="C662" i="5"/>
  <c r="C726" i="5"/>
  <c r="C586" i="5"/>
  <c r="C683" i="5"/>
  <c r="C687" i="5"/>
  <c r="C691" i="5"/>
  <c r="C699" i="5"/>
  <c r="C703" i="5"/>
  <c r="C707" i="5"/>
  <c r="C715" i="5"/>
  <c r="C612" i="5"/>
  <c r="C580" i="5"/>
  <c r="C473" i="5"/>
  <c r="C575" i="5"/>
  <c r="C518" i="5"/>
  <c r="C521" i="5"/>
  <c r="C465" i="5"/>
  <c r="C516" i="5"/>
  <c r="C486" i="5"/>
  <c r="C477" i="5"/>
  <c r="C457" i="5"/>
  <c r="C716" i="5"/>
  <c r="C717" i="5"/>
  <c r="C640" i="5"/>
  <c r="C648" i="5"/>
  <c r="C562" i="5"/>
  <c r="C709" i="5"/>
  <c r="C632" i="5"/>
  <c r="C573" i="5"/>
  <c r="C522" i="5"/>
  <c r="C609" i="5"/>
  <c r="C623" i="5"/>
  <c r="C627" i="5"/>
  <c r="C723" i="5"/>
  <c r="C727" i="5"/>
  <c r="C600" i="5"/>
  <c r="C535" i="5"/>
  <c r="C595" i="5"/>
  <c r="C563" i="5"/>
  <c r="C541" i="5"/>
  <c r="C509" i="5"/>
  <c r="C455" i="5"/>
  <c r="C501" i="5"/>
  <c r="C506" i="5"/>
  <c r="C474" i="5"/>
  <c r="C468" i="5"/>
  <c r="C466" i="5"/>
  <c r="C705" i="5"/>
  <c r="C677" i="5"/>
  <c r="C721" i="5"/>
  <c r="C692" i="5"/>
  <c r="C629" i="5"/>
  <c r="C570" i="5"/>
  <c r="B715" i="5"/>
  <c r="B452" i="5"/>
  <c r="B611" i="5"/>
  <c r="B631" i="5"/>
  <c r="B539" i="5"/>
  <c r="B460" i="5"/>
  <c r="B652" i="5"/>
  <c r="B708" i="5"/>
  <c r="B485" i="5"/>
  <c r="B549" i="5"/>
  <c r="B613" i="5"/>
  <c r="B677" i="5"/>
  <c r="B506" i="5"/>
  <c r="B570" i="5"/>
  <c r="B634" i="5"/>
  <c r="B698" i="5"/>
  <c r="B647" i="5"/>
  <c r="B489" i="5"/>
  <c r="B553" i="5"/>
  <c r="B617" i="5"/>
  <c r="B681" i="5"/>
  <c r="B494" i="5"/>
  <c r="B558" i="5"/>
  <c r="B622" i="5"/>
  <c r="B686" i="5"/>
  <c r="B448" i="5"/>
  <c r="B459" i="5"/>
  <c r="B487" i="5"/>
  <c r="B672" i="5"/>
  <c r="B628" i="5"/>
  <c r="B536" i="5"/>
  <c r="B668" i="5"/>
  <c r="B716" i="5"/>
  <c r="B531" i="5"/>
  <c r="B509" i="5"/>
  <c r="B573" i="5"/>
  <c r="B637" i="5"/>
  <c r="B701" i="5"/>
  <c r="B466" i="5"/>
  <c r="B530" i="5"/>
  <c r="B594" i="5"/>
  <c r="B658" i="5"/>
  <c r="B722" i="5"/>
  <c r="E262" i="4"/>
  <c r="AT29" i="11"/>
  <c r="G15" i="14"/>
  <c r="G19" i="14"/>
  <c r="N28" i="5"/>
  <c r="O28" i="5"/>
  <c r="EA185" i="11"/>
  <c r="M262" i="4"/>
  <c r="Z262" i="4"/>
  <c r="Q262" i="4"/>
  <c r="C262" i="4"/>
  <c r="J262" i="4"/>
  <c r="DQ37" i="11"/>
  <c r="AG260" i="4"/>
  <c r="AG259" i="4"/>
  <c r="AF259" i="4"/>
  <c r="EA10" i="11"/>
  <c r="EA238" i="11"/>
  <c r="EA133" i="11"/>
  <c r="EA12" i="11"/>
  <c r="EA197" i="11"/>
  <c r="EA111" i="11"/>
  <c r="EA80" i="11"/>
  <c r="EA37" i="11"/>
  <c r="EA23" i="11"/>
  <c r="EA3" i="11"/>
  <c r="EA128" i="11"/>
  <c r="EA104" i="11"/>
  <c r="EA26" i="11"/>
  <c r="EA6" i="11"/>
  <c r="EA18" i="11"/>
  <c r="EA112" i="11"/>
  <c r="EA202" i="11"/>
  <c r="EA39" i="11"/>
  <c r="EA165" i="11"/>
  <c r="EA146" i="11"/>
  <c r="EA219" i="11"/>
  <c r="EA140" i="11"/>
  <c r="EA78" i="11"/>
  <c r="EA7" i="11"/>
  <c r="EA19" i="11"/>
  <c r="EA220" i="11"/>
  <c r="EA232" i="11"/>
  <c r="EA176" i="11"/>
  <c r="EA167" i="11"/>
  <c r="EA212" i="11"/>
  <c r="EA62" i="11"/>
  <c r="EA74" i="11"/>
  <c r="EA85" i="11"/>
  <c r="EA174" i="11"/>
  <c r="EA166" i="11"/>
  <c r="EA150" i="11"/>
  <c r="EA55" i="11"/>
  <c r="EA218" i="11"/>
  <c r="EA86" i="11"/>
  <c r="EA125" i="11"/>
  <c r="EA14" i="11"/>
  <c r="EA236" i="11"/>
  <c r="EA136" i="11"/>
  <c r="EA178" i="11"/>
  <c r="EA66" i="11"/>
  <c r="EA217" i="11"/>
  <c r="EA45" i="11"/>
  <c r="EA118" i="11"/>
  <c r="EA149" i="11"/>
  <c r="EA213" i="11"/>
  <c r="EA31" i="11"/>
  <c r="EA228" i="11"/>
  <c r="EA38" i="11"/>
  <c r="EA57" i="11"/>
  <c r="EA183" i="11"/>
  <c r="EA43" i="11"/>
  <c r="EA147" i="11"/>
  <c r="EA182" i="11"/>
  <c r="EA41" i="11"/>
  <c r="EA65" i="11"/>
  <c r="EA100" i="11"/>
  <c r="EA209" i="11"/>
  <c r="EA132" i="11"/>
  <c r="EA13" i="11"/>
  <c r="EA172" i="11"/>
  <c r="EA51" i="11"/>
  <c r="EA110" i="11"/>
  <c r="EA152" i="11"/>
  <c r="EA233" i="11"/>
  <c r="EA53" i="11"/>
  <c r="EA194" i="11"/>
  <c r="EA129" i="11"/>
  <c r="EA189" i="11"/>
  <c r="EA234" i="11"/>
  <c r="EA159" i="11"/>
  <c r="EA46" i="11"/>
  <c r="EA139" i="11"/>
  <c r="BA246" i="11"/>
  <c r="EA95" i="11"/>
  <c r="EA35" i="11"/>
  <c r="EA230" i="11"/>
  <c r="EA184" i="11"/>
  <c r="EA117" i="11"/>
  <c r="EA154" i="11"/>
  <c r="EA92" i="11"/>
  <c r="EA60" i="11"/>
  <c r="EA229" i="11"/>
  <c r="EA69" i="11"/>
  <c r="EA170" i="11"/>
  <c r="EA123" i="11"/>
  <c r="EA44" i="11"/>
  <c r="EA83" i="11"/>
  <c r="EA105" i="11"/>
  <c r="EA216" i="11"/>
  <c r="EA171" i="11"/>
  <c r="EA192" i="11"/>
  <c r="EA235" i="11"/>
  <c r="EA42" i="11"/>
  <c r="EA138" i="11"/>
  <c r="EA21" i="11"/>
  <c r="EA173" i="11"/>
  <c r="EA96" i="11"/>
  <c r="EA33" i="11"/>
  <c r="EA4" i="11"/>
  <c r="EA199" i="11"/>
  <c r="EA40" i="11"/>
  <c r="EA115" i="11"/>
  <c r="EA36" i="11"/>
  <c r="EA61" i="11"/>
  <c r="EA181" i="11"/>
  <c r="EA94" i="11"/>
  <c r="EA73" i="11"/>
  <c r="EA144" i="11"/>
  <c r="EA81" i="11"/>
  <c r="EA201" i="11"/>
  <c r="EA161" i="11"/>
  <c r="EA98" i="11"/>
  <c r="EA22" i="11"/>
  <c r="EA82" i="11"/>
  <c r="EA155" i="11"/>
  <c r="EA87" i="11"/>
  <c r="EA16" i="11"/>
  <c r="EA186" i="11"/>
  <c r="EA49" i="11"/>
  <c r="EA72" i="11"/>
  <c r="EA130" i="11"/>
  <c r="EA204" i="11"/>
  <c r="EA169" i="11"/>
  <c r="EA89" i="11"/>
  <c r="EA68" i="11"/>
  <c r="EA160" i="11"/>
  <c r="EA47" i="11"/>
  <c r="EA30" i="11"/>
  <c r="EA109" i="11"/>
  <c r="EA156" i="11"/>
  <c r="EA101" i="11"/>
  <c r="EA99" i="11"/>
  <c r="EA79" i="11"/>
  <c r="EA190" i="11"/>
  <c r="EA113" i="11"/>
  <c r="EA107" i="11"/>
  <c r="EA48" i="11"/>
  <c r="EA225" i="11"/>
  <c r="EA188" i="11"/>
  <c r="EA227" i="11"/>
  <c r="EA91" i="11"/>
  <c r="EA106" i="11"/>
  <c r="EA137" i="11"/>
  <c r="EA120" i="11"/>
  <c r="EA134" i="11"/>
  <c r="EA200" i="11"/>
  <c r="EA124" i="11"/>
  <c r="EA168" i="11"/>
  <c r="EA131" i="11"/>
  <c r="EA67" i="11"/>
  <c r="EA187" i="11"/>
  <c r="EA206" i="11"/>
  <c r="EA175" i="11"/>
  <c r="EA63" i="11"/>
  <c r="EA17" i="11"/>
  <c r="EA224" i="11"/>
  <c r="EA215" i="11"/>
  <c r="EA195" i="11"/>
  <c r="EA122" i="11"/>
  <c r="EA29" i="11"/>
  <c r="EA108" i="11"/>
  <c r="EA145" i="11"/>
  <c r="EA143" i="11"/>
  <c r="EA198" i="11"/>
  <c r="EA162" i="11"/>
  <c r="EA32" i="11"/>
  <c r="EA157" i="11"/>
  <c r="EA90" i="11"/>
  <c r="EA121" i="11"/>
  <c r="EA56" i="11"/>
  <c r="EA203" i="11"/>
  <c r="EA102" i="11"/>
  <c r="EA239" i="11"/>
  <c r="EA222" i="11"/>
  <c r="EA221" i="11"/>
  <c r="EA77" i="11"/>
  <c r="EA24" i="11"/>
  <c r="EA223" i="11"/>
  <c r="EA127" i="11"/>
  <c r="EA231" i="11"/>
  <c r="EA237" i="11"/>
  <c r="EA70" i="11"/>
  <c r="EA158" i="11"/>
  <c r="EA210" i="11"/>
  <c r="EA5" i="11"/>
  <c r="EA151" i="11"/>
  <c r="EA84" i="11"/>
  <c r="EA141" i="11"/>
  <c r="EA50" i="11"/>
  <c r="EA142" i="11"/>
  <c r="EA191" i="11"/>
  <c r="EA180" i="11"/>
  <c r="EA20" i="11"/>
  <c r="EA8" i="11"/>
  <c r="EA114" i="11"/>
  <c r="EA25" i="11"/>
  <c r="EA64" i="11"/>
  <c r="EA126" i="11"/>
  <c r="EA193" i="11"/>
  <c r="EA205" i="11"/>
  <c r="EA214" i="11"/>
  <c r="EA58" i="11"/>
  <c r="EA148" i="11"/>
  <c r="EA119" i="11"/>
  <c r="EA179" i="11"/>
  <c r="EA135" i="11"/>
  <c r="EA88" i="11"/>
  <c r="EA153" i="11"/>
  <c r="EA116" i="11"/>
  <c r="EA208" i="11"/>
  <c r="EA9" i="11"/>
  <c r="EA211" i="11"/>
  <c r="EA163" i="11"/>
  <c r="EA11" i="11"/>
  <c r="EA15" i="11"/>
  <c r="EA54" i="11"/>
  <c r="EA207" i="11"/>
  <c r="EA52" i="11"/>
  <c r="EA34" i="11"/>
  <c r="EA226" i="11"/>
  <c r="EA97" i="11"/>
  <c r="EA164" i="11"/>
  <c r="EA177" i="11"/>
  <c r="EA76" i="11"/>
  <c r="EA28" i="11"/>
  <c r="EA71" i="11"/>
  <c r="EA93" i="11"/>
  <c r="EA75" i="11"/>
  <c r="EA196" i="11"/>
  <c r="EA59" i="11"/>
  <c r="DQ61" i="11"/>
  <c r="DQ41" i="11"/>
  <c r="DQ21" i="11"/>
  <c r="DQ46" i="11"/>
  <c r="AT10" i="11"/>
  <c r="AH259" i="4"/>
  <c r="AH262" i="4" s="1"/>
  <c r="AT34" i="11"/>
  <c r="AT32" i="11"/>
  <c r="AT28" i="11"/>
  <c r="AT35" i="11"/>
  <c r="CZ18" i="11"/>
  <c r="Y259" i="4"/>
  <c r="Y262" i="4" s="1"/>
  <c r="X259" i="4"/>
  <c r="X262" i="4" s="1"/>
  <c r="CY38" i="11"/>
  <c r="CU11" i="11"/>
  <c r="T259" i="4"/>
  <c r="T262" i="4" s="1"/>
  <c r="CJ29" i="11"/>
  <c r="CJ21" i="11"/>
  <c r="I259" i="4"/>
  <c r="I262" i="4" s="1"/>
  <c r="DH22" i="11"/>
  <c r="DH5" i="11"/>
  <c r="DH80" i="11"/>
  <c r="DH148" i="11"/>
  <c r="DH231" i="11"/>
  <c r="DH119" i="11"/>
  <c r="DH166" i="11"/>
  <c r="DH146" i="11"/>
  <c r="DH204" i="11"/>
  <c r="DG102" i="11"/>
  <c r="DO212" i="11"/>
  <c r="DI55" i="11"/>
  <c r="DI229" i="11"/>
  <c r="DI127" i="11"/>
  <c r="DI156" i="11"/>
  <c r="DI43" i="11"/>
  <c r="DI77" i="11"/>
  <c r="DI178" i="11"/>
  <c r="DI101" i="11"/>
  <c r="DI219" i="11"/>
  <c r="DI206" i="11"/>
  <c r="DI208" i="11"/>
  <c r="DI42" i="11"/>
  <c r="DI59" i="11"/>
  <c r="DI170" i="11"/>
  <c r="DI12" i="11"/>
  <c r="DI125" i="11"/>
  <c r="DI130" i="11"/>
  <c r="DI120" i="11"/>
  <c r="DI56" i="11"/>
  <c r="DI149" i="11"/>
  <c r="DI9" i="11"/>
  <c r="DI137" i="11"/>
  <c r="DI235" i="11"/>
  <c r="CY213" i="11"/>
  <c r="CZ96" i="11"/>
  <c r="CY99" i="11"/>
  <c r="CY151" i="11"/>
  <c r="CZ176" i="11"/>
  <c r="CZ141" i="11"/>
  <c r="CY13" i="11"/>
  <c r="CY111" i="11"/>
  <c r="CZ179" i="11"/>
  <c r="CY49" i="11"/>
  <c r="CZ205" i="11"/>
  <c r="CZ52" i="11"/>
  <c r="CZ189" i="11"/>
  <c r="CZ216" i="11"/>
  <c r="CZ37" i="11"/>
  <c r="CZ33" i="11"/>
  <c r="CZ11" i="11"/>
  <c r="CZ215" i="11"/>
  <c r="CZ45" i="11"/>
  <c r="CZ196" i="11"/>
  <c r="CZ166" i="11"/>
  <c r="CZ171" i="11"/>
  <c r="CZ76" i="11"/>
  <c r="CZ224" i="11"/>
  <c r="CZ237" i="11"/>
  <c r="CZ142" i="11"/>
  <c r="CZ135" i="11"/>
  <c r="CZ30" i="11"/>
  <c r="CZ9" i="11"/>
  <c r="CZ70" i="11"/>
  <c r="CZ115" i="11"/>
  <c r="CZ148" i="11"/>
  <c r="CY184" i="11"/>
  <c r="CY132" i="11"/>
  <c r="CY69" i="11"/>
  <c r="CY239" i="11"/>
  <c r="CY211" i="11"/>
  <c r="CY18" i="11"/>
  <c r="CY229" i="11"/>
  <c r="CY110" i="11"/>
  <c r="CY227" i="11"/>
  <c r="CY187" i="11"/>
  <c r="CY22" i="11"/>
  <c r="CY82" i="11"/>
  <c r="CY223" i="11"/>
  <c r="CY109" i="11"/>
  <c r="CY31" i="11"/>
  <c r="CY236" i="11"/>
  <c r="CY19" i="11"/>
  <c r="CY55" i="11"/>
  <c r="CY216" i="11"/>
  <c r="CY215" i="11"/>
  <c r="CY15" i="11"/>
  <c r="CY232" i="11"/>
  <c r="CX23" i="11"/>
  <c r="CX197" i="11"/>
  <c r="CX183" i="11"/>
  <c r="CX151" i="11"/>
  <c r="CX198" i="11"/>
  <c r="CX66" i="11"/>
  <c r="CX234" i="11"/>
  <c r="CX14" i="11"/>
  <c r="CX166" i="11"/>
  <c r="CX68" i="11"/>
  <c r="CX122" i="11"/>
  <c r="CX109" i="11"/>
  <c r="CX130" i="11"/>
  <c r="CX85" i="11"/>
  <c r="CX167" i="11"/>
  <c r="CX150" i="11"/>
  <c r="CX106" i="11"/>
  <c r="CX233" i="11"/>
  <c r="CX63" i="11"/>
  <c r="CX194" i="11"/>
  <c r="CX105" i="11"/>
  <c r="CX191" i="11"/>
  <c r="CX160" i="11"/>
  <c r="CX138" i="11"/>
  <c r="CX136" i="11"/>
  <c r="CX148" i="11"/>
  <c r="CX114" i="11"/>
  <c r="CX4" i="11"/>
  <c r="CX195" i="11"/>
  <c r="CX111" i="11"/>
  <c r="CX94" i="11"/>
  <c r="CX154" i="11"/>
  <c r="CX216" i="11"/>
  <c r="CX92" i="11"/>
  <c r="CX28" i="11"/>
  <c r="CX31" i="11"/>
  <c r="CX26" i="11"/>
  <c r="CX146" i="11"/>
  <c r="CX215" i="11"/>
  <c r="CX168" i="11"/>
  <c r="CX143" i="11"/>
  <c r="CX118" i="11"/>
  <c r="CX18" i="11"/>
  <c r="CX132" i="11"/>
  <c r="CX27" i="11"/>
  <c r="CX127" i="11"/>
  <c r="CX199" i="11"/>
  <c r="CX131" i="11"/>
  <c r="CX223" i="11"/>
  <c r="CX175" i="11"/>
  <c r="CX75" i="11"/>
  <c r="CX90" i="11"/>
  <c r="CX177" i="11"/>
  <c r="CX10" i="11"/>
  <c r="CX67" i="11"/>
  <c r="CX156" i="11"/>
  <c r="CX235" i="11"/>
  <c r="CX13" i="11"/>
  <c r="CX133" i="11"/>
  <c r="CX155" i="11"/>
  <c r="CX209" i="11"/>
  <c r="CX107" i="11"/>
  <c r="CX5" i="11"/>
  <c r="CX173" i="11"/>
  <c r="CX11" i="11"/>
  <c r="CX100" i="11"/>
  <c r="CX162" i="11"/>
  <c r="CX182" i="11"/>
  <c r="CX236" i="11"/>
  <c r="CX80" i="11"/>
  <c r="CX20" i="11"/>
  <c r="CX219" i="11"/>
  <c r="CX208" i="11"/>
  <c r="CX187" i="11"/>
  <c r="CX212" i="11"/>
  <c r="CX193" i="11"/>
  <c r="CX149" i="11"/>
  <c r="CX186" i="11"/>
  <c r="CX152" i="11"/>
  <c r="CX44" i="11"/>
  <c r="CX176" i="11"/>
  <c r="CX144" i="11"/>
  <c r="CX96" i="11"/>
  <c r="CX205" i="11"/>
  <c r="CX140" i="11"/>
  <c r="CX42" i="11"/>
  <c r="CX53" i="11"/>
  <c r="CX70" i="11"/>
  <c r="CX101" i="11"/>
  <c r="CX50" i="11"/>
  <c r="CX35" i="11"/>
  <c r="CX38" i="11"/>
  <c r="CX211" i="11"/>
  <c r="CX207" i="11"/>
  <c r="CX112" i="11"/>
  <c r="CX43" i="11"/>
  <c r="CX25" i="11"/>
  <c r="CX91" i="11"/>
  <c r="CX169" i="11"/>
  <c r="X246" i="11"/>
  <c r="CX134" i="11"/>
  <c r="CX9" i="11"/>
  <c r="CX158" i="11"/>
  <c r="CX184" i="11"/>
  <c r="CU102" i="11"/>
  <c r="CU226" i="11"/>
  <c r="CU148" i="11"/>
  <c r="CU127" i="11"/>
  <c r="CU177" i="11"/>
  <c r="CU199" i="11"/>
  <c r="CU10" i="11"/>
  <c r="CU101" i="11"/>
  <c r="CU123" i="11"/>
  <c r="CU105" i="11"/>
  <c r="CU49" i="11"/>
  <c r="CU198" i="11"/>
  <c r="CU77" i="11"/>
  <c r="CU233" i="11"/>
  <c r="CU66" i="11"/>
  <c r="CU143" i="11"/>
  <c r="CU58" i="11"/>
  <c r="CU232" i="11"/>
  <c r="CU169" i="11"/>
  <c r="CU221" i="11"/>
  <c r="CU125" i="11"/>
  <c r="CU197" i="11"/>
  <c r="CU218" i="11"/>
  <c r="CU35" i="11"/>
  <c r="CU18" i="11"/>
  <c r="CU75" i="11"/>
  <c r="CU201" i="11"/>
  <c r="CU222" i="11"/>
  <c r="CU215" i="11"/>
  <c r="CU81" i="11"/>
  <c r="CU60" i="11"/>
  <c r="CU95" i="11"/>
  <c r="CU21" i="11"/>
  <c r="CU142" i="11"/>
  <c r="CU110" i="11"/>
  <c r="CU92" i="11"/>
  <c r="CU73" i="11"/>
  <c r="CU157" i="11"/>
  <c r="CU139" i="11"/>
  <c r="CU191" i="11"/>
  <c r="CU164" i="11"/>
  <c r="CU229" i="11"/>
  <c r="CU182" i="11"/>
  <c r="CU17" i="11"/>
  <c r="CU203" i="11"/>
  <c r="CU211" i="11"/>
  <c r="CU108" i="11"/>
  <c r="CU93" i="11"/>
  <c r="CU234" i="11"/>
  <c r="CU84" i="11"/>
  <c r="CU151" i="11"/>
  <c r="CU187" i="11"/>
  <c r="CU227" i="11"/>
  <c r="CU183" i="11"/>
  <c r="CU238" i="11"/>
  <c r="U246" i="11"/>
  <c r="CU202" i="11"/>
  <c r="CU65" i="11"/>
  <c r="CU154" i="11"/>
  <c r="CU195" i="11"/>
  <c r="CU16" i="11"/>
  <c r="CU114" i="11"/>
  <c r="CU87" i="11"/>
  <c r="CU20" i="11"/>
  <c r="CU116" i="11"/>
  <c r="CU61" i="11"/>
  <c r="CU145" i="11"/>
  <c r="CU27" i="11"/>
  <c r="CU122" i="11"/>
  <c r="CU189" i="11"/>
  <c r="CU32" i="11"/>
  <c r="CU34" i="11"/>
  <c r="CU192" i="11"/>
  <c r="CU85" i="11"/>
  <c r="CU136" i="11"/>
  <c r="CU45" i="11"/>
  <c r="CU236" i="11"/>
  <c r="CU130" i="11"/>
  <c r="CU80" i="11"/>
  <c r="CU90" i="11"/>
  <c r="CU126" i="11"/>
  <c r="CU225" i="11"/>
  <c r="CU36" i="11"/>
  <c r="CU166" i="11"/>
  <c r="CU25" i="11"/>
  <c r="CU132" i="11"/>
  <c r="CU135" i="11"/>
  <c r="CU185" i="11"/>
  <c r="CU219" i="11"/>
  <c r="CU194" i="11"/>
  <c r="CU147" i="11"/>
  <c r="CU53" i="11"/>
  <c r="CU3" i="11"/>
  <c r="CU19" i="11"/>
  <c r="CU137" i="11"/>
  <c r="CU14" i="11"/>
  <c r="CU4" i="11"/>
  <c r="CU100" i="11"/>
  <c r="CU88" i="11"/>
  <c r="CU23" i="11"/>
  <c r="CU171" i="11"/>
  <c r="CU150" i="11"/>
  <c r="CU40" i="11"/>
  <c r="CU170" i="11"/>
  <c r="CU82" i="11"/>
  <c r="CU70" i="11"/>
  <c r="CU167" i="11"/>
  <c r="CU161" i="11"/>
  <c r="CU188" i="11"/>
  <c r="CU79" i="11"/>
  <c r="CU38" i="11"/>
  <c r="CU138" i="11"/>
  <c r="CU37" i="11"/>
  <c r="CU204" i="11"/>
  <c r="CU144" i="11"/>
  <c r="CU153" i="11"/>
  <c r="CU94" i="11"/>
  <c r="CU57" i="11"/>
  <c r="CU190" i="11"/>
  <c r="CU176" i="11"/>
  <c r="CU26" i="11"/>
  <c r="CU56" i="11"/>
  <c r="CU206" i="11"/>
  <c r="CU29" i="11"/>
  <c r="CU141" i="11"/>
  <c r="CU98" i="11"/>
  <c r="CU67" i="11"/>
  <c r="CU163" i="11"/>
  <c r="CU107" i="11"/>
  <c r="CU196" i="11"/>
  <c r="CU104" i="11"/>
  <c r="CU39" i="11"/>
  <c r="CU109" i="11"/>
  <c r="CU223" i="11"/>
  <c r="CU149" i="11"/>
  <c r="CU205" i="11"/>
  <c r="CU208" i="11"/>
  <c r="CU50" i="11"/>
  <c r="CU62" i="11"/>
  <c r="CU99" i="11"/>
  <c r="CU68" i="11"/>
  <c r="CU46" i="11"/>
  <c r="CU207" i="11"/>
  <c r="CU48" i="11"/>
  <c r="CU168" i="11"/>
  <c r="CU6" i="11"/>
  <c r="CU175" i="11"/>
  <c r="CU129" i="11"/>
  <c r="CU224" i="11"/>
  <c r="CU51" i="11"/>
  <c r="CJ83" i="11"/>
  <c r="CJ28" i="11"/>
  <c r="CJ47" i="11"/>
  <c r="CJ63" i="11"/>
  <c r="CJ15" i="11"/>
  <c r="CJ101" i="11"/>
  <c r="CJ122" i="11"/>
  <c r="CJ155" i="11"/>
  <c r="CJ43" i="11"/>
  <c r="CJ72" i="11"/>
  <c r="CJ70" i="11"/>
  <c r="CJ231" i="11"/>
  <c r="CJ163" i="11"/>
  <c r="CJ41" i="11"/>
  <c r="CJ173" i="11"/>
  <c r="CJ12" i="11"/>
  <c r="CJ233" i="11"/>
  <c r="CJ113" i="11"/>
  <c r="CJ210" i="11"/>
  <c r="CJ164" i="11"/>
  <c r="J246" i="11"/>
  <c r="CJ35" i="11"/>
  <c r="CJ228" i="11"/>
  <c r="CJ71" i="11"/>
  <c r="CJ116" i="11"/>
  <c r="CJ55" i="11"/>
  <c r="CJ112" i="11"/>
  <c r="CJ69" i="11"/>
  <c r="CJ40" i="11"/>
  <c r="CJ146" i="11"/>
  <c r="CJ64" i="11"/>
  <c r="CJ238" i="11"/>
  <c r="CJ103" i="11"/>
  <c r="CJ194" i="11"/>
  <c r="CJ232" i="11"/>
  <c r="CJ100" i="11"/>
  <c r="CJ119" i="11"/>
  <c r="CJ138" i="11"/>
  <c r="CJ75" i="11"/>
  <c r="CJ151" i="11"/>
  <c r="CJ186" i="11"/>
  <c r="CJ234" i="11"/>
  <c r="CJ104" i="11"/>
  <c r="CJ56" i="11"/>
  <c r="CJ36" i="11"/>
  <c r="CJ117" i="11"/>
  <c r="CJ81" i="11"/>
  <c r="CJ166" i="11"/>
  <c r="CJ217" i="11"/>
  <c r="CJ139" i="11"/>
  <c r="CJ37" i="11"/>
  <c r="CJ211" i="11"/>
  <c r="CJ85" i="11"/>
  <c r="CJ131" i="11"/>
  <c r="CJ132" i="11"/>
  <c r="CJ162" i="11"/>
  <c r="CJ79" i="11"/>
  <c r="CJ51" i="11"/>
  <c r="CJ48" i="11"/>
  <c r="B110" i="9"/>
  <c r="B103" i="9"/>
  <c r="B95" i="9"/>
  <c r="B99" i="9"/>
  <c r="B94" i="9"/>
  <c r="B106" i="9"/>
  <c r="B78" i="9"/>
  <c r="B81" i="9"/>
  <c r="B69" i="9"/>
  <c r="B107" i="9"/>
  <c r="B108" i="9"/>
  <c r="B62" i="9"/>
  <c r="AP259" i="4"/>
  <c r="AP262" i="4" s="1"/>
  <c r="CX61" i="11"/>
  <c r="CZ42" i="11"/>
  <c r="P262" i="4"/>
  <c r="EA27" i="11"/>
  <c r="CC4" i="11"/>
  <c r="E246" i="11"/>
  <c r="F246" i="11"/>
  <c r="G246" i="11"/>
  <c r="CH4" i="11"/>
  <c r="I246" i="11"/>
  <c r="K246" i="11"/>
  <c r="L246" i="11"/>
  <c r="AT242" i="11"/>
  <c r="AT240" i="11"/>
  <c r="AT239" i="11"/>
  <c r="AT238" i="11"/>
  <c r="AT236" i="11"/>
  <c r="AT234" i="11"/>
  <c r="AT232" i="11"/>
  <c r="AT231" i="11"/>
  <c r="AT230" i="11"/>
  <c r="AT228" i="11"/>
  <c r="AT226" i="11"/>
  <c r="AT224" i="11"/>
  <c r="AT223" i="11"/>
  <c r="AT222" i="11"/>
  <c r="AT220" i="11"/>
  <c r="AT218" i="11"/>
  <c r="AT216" i="11"/>
  <c r="AT215" i="11"/>
  <c r="AT214" i="11"/>
  <c r="AT212" i="11"/>
  <c r="AT210" i="11"/>
  <c r="AT208" i="11"/>
  <c r="AT207" i="11"/>
  <c r="AT206" i="11"/>
  <c r="AT204" i="11"/>
  <c r="AT202" i="11"/>
  <c r="AT200" i="11"/>
  <c r="AT199" i="11"/>
  <c r="AT198" i="11"/>
  <c r="AT196" i="11"/>
  <c r="AT194" i="11"/>
  <c r="AT192" i="11"/>
  <c r="AT191" i="11"/>
  <c r="AT190" i="11"/>
  <c r="AT188" i="11"/>
  <c r="AT186" i="11"/>
  <c r="AT184" i="11"/>
  <c r="AT183" i="11"/>
  <c r="AT182" i="11"/>
  <c r="AT180" i="11"/>
  <c r="AT178" i="11"/>
  <c r="AT176" i="11"/>
  <c r="AT175" i="11"/>
  <c r="AT174" i="11"/>
  <c r="AT172" i="11"/>
  <c r="AT170" i="11"/>
  <c r="AT168" i="11"/>
  <c r="AT167" i="11"/>
  <c r="AT166" i="11"/>
  <c r="AT165" i="11"/>
  <c r="AT164" i="11"/>
  <c r="AT162" i="11"/>
  <c r="AT161" i="11"/>
  <c r="AT160" i="11"/>
  <c r="AT159" i="11"/>
  <c r="AT158" i="11"/>
  <c r="AT156" i="11"/>
  <c r="AT154" i="11"/>
  <c r="AT152" i="11"/>
  <c r="AT151" i="11"/>
  <c r="AT150" i="11"/>
  <c r="AT149" i="11"/>
  <c r="AT3" i="11"/>
  <c r="AT148" i="11"/>
  <c r="AT146" i="11"/>
  <c r="AT145" i="11"/>
  <c r="AT144" i="11"/>
  <c r="AT143" i="11"/>
  <c r="AT142" i="11"/>
  <c r="AT141" i="11"/>
  <c r="AT140" i="11"/>
  <c r="AT138" i="11"/>
  <c r="AT137" i="11"/>
  <c r="AT136" i="11"/>
  <c r="AT135" i="11"/>
  <c r="AT134" i="11"/>
  <c r="AT133" i="11"/>
  <c r="AT132" i="11"/>
  <c r="AT130" i="11"/>
  <c r="AT129" i="11"/>
  <c r="AT128" i="11"/>
  <c r="AT127" i="11"/>
  <c r="AT126" i="11"/>
  <c r="AT125" i="11"/>
  <c r="AT124" i="11"/>
  <c r="AT122" i="11"/>
  <c r="AT121" i="11"/>
  <c r="AT120" i="11"/>
  <c r="AT119" i="11"/>
  <c r="AT118" i="11"/>
  <c r="AT117" i="11"/>
  <c r="AT116" i="11"/>
  <c r="AT114" i="11"/>
  <c r="AT113" i="11"/>
  <c r="AT112" i="11"/>
  <c r="AT111" i="11"/>
  <c r="AT110" i="11"/>
  <c r="AT109" i="11"/>
  <c r="AT108" i="11"/>
  <c r="AT106" i="11"/>
  <c r="AT105" i="11"/>
  <c r="AT104" i="11"/>
  <c r="AT103" i="11"/>
  <c r="AT102" i="11"/>
  <c r="AT101" i="11"/>
  <c r="AT100" i="11"/>
  <c r="AT98" i="11"/>
  <c r="AT97" i="11"/>
  <c r="AT96" i="11"/>
  <c r="AT93" i="11"/>
  <c r="AT92" i="11"/>
  <c r="AT91" i="11"/>
  <c r="AT88" i="11"/>
  <c r="AT84" i="11"/>
  <c r="AT83" i="11"/>
  <c r="AT81" i="11"/>
  <c r="AT80" i="11"/>
  <c r="AT77" i="11"/>
  <c r="AT76" i="11"/>
  <c r="AT72" i="11"/>
  <c r="AT68" i="11"/>
  <c r="AT64" i="11"/>
  <c r="AT63" i="11"/>
  <c r="AT60" i="11"/>
  <c r="AT57" i="11"/>
  <c r="AT56" i="11"/>
  <c r="AT55" i="11"/>
  <c r="AT52" i="11"/>
  <c r="AT49" i="11"/>
  <c r="AT48" i="11"/>
  <c r="AT47" i="11"/>
  <c r="AT45" i="11"/>
  <c r="AT44" i="11"/>
  <c r="AT40" i="11"/>
  <c r="AT36" i="11"/>
  <c r="AT30" i="11"/>
  <c r="AT24" i="11"/>
  <c r="AT23" i="11"/>
  <c r="AA246" i="11"/>
  <c r="S246" i="11"/>
  <c r="O246" i="11"/>
  <c r="AT21" i="11"/>
  <c r="AM246" i="11"/>
  <c r="AT15" i="11"/>
  <c r="EA103" i="11"/>
  <c r="DQ159" i="11"/>
  <c r="DQ171" i="11"/>
  <c r="DQ102" i="11"/>
  <c r="CU159" i="11"/>
  <c r="CU31" i="11"/>
  <c r="CU33" i="11"/>
  <c r="CU228" i="11"/>
  <c r="CX62" i="11"/>
  <c r="CX30" i="11"/>
  <c r="CX137" i="11"/>
  <c r="CX170" i="11"/>
  <c r="CY14" i="11"/>
  <c r="DI45" i="11"/>
  <c r="DI131" i="11"/>
  <c r="DI54" i="11"/>
  <c r="DE209" i="11"/>
  <c r="DE55" i="11"/>
  <c r="DE196" i="11"/>
  <c r="DE155" i="11"/>
  <c r="DE218" i="11"/>
  <c r="DE39" i="11"/>
  <c r="DE217" i="11"/>
  <c r="DH211" i="11"/>
  <c r="DH202" i="11"/>
  <c r="DH138" i="11"/>
  <c r="DH102" i="11"/>
  <c r="DH213" i="11"/>
  <c r="DH75" i="11"/>
  <c r="DH196" i="11"/>
  <c r="DH134" i="11"/>
  <c r="DH121" i="11"/>
  <c r="CG4" i="11"/>
  <c r="AM262" i="4"/>
  <c r="AT26" i="11"/>
  <c r="C246" i="11"/>
  <c r="AT241" i="11"/>
  <c r="AT237" i="11"/>
  <c r="AT233" i="11"/>
  <c r="AT229" i="11"/>
  <c r="AT225" i="11"/>
  <c r="AT221" i="11"/>
  <c r="AT217" i="11"/>
  <c r="AT213" i="11"/>
  <c r="AT209" i="11"/>
  <c r="AT205" i="11"/>
  <c r="AT201" i="11"/>
  <c r="AT197" i="11"/>
  <c r="AT193" i="11"/>
  <c r="AT189" i="11"/>
  <c r="AT185" i="11"/>
  <c r="AT181" i="11"/>
  <c r="AT177" i="11"/>
  <c r="AT173" i="11"/>
  <c r="AT169" i="11"/>
  <c r="AT157" i="11"/>
  <c r="AT153" i="11"/>
  <c r="AN246" i="11"/>
  <c r="AL246" i="11"/>
  <c r="AJ246" i="11"/>
  <c r="W246" i="11"/>
  <c r="AB246" i="11"/>
  <c r="T246" i="11"/>
  <c r="R246" i="11"/>
  <c r="P246" i="11"/>
  <c r="N246" i="11"/>
  <c r="AT95" i="11"/>
  <c r="AT89" i="11"/>
  <c r="AT87" i="11"/>
  <c r="AT85" i="11"/>
  <c r="AT79" i="11"/>
  <c r="AT75" i="11"/>
  <c r="AT73" i="11"/>
  <c r="AT71" i="11"/>
  <c r="AT69" i="11"/>
  <c r="AT67" i="11"/>
  <c r="AT65" i="11"/>
  <c r="AT61" i="11"/>
  <c r="AT59" i="11"/>
  <c r="AT53" i="11"/>
  <c r="AT51" i="11"/>
  <c r="AT43" i="11"/>
  <c r="AT41" i="11"/>
  <c r="AT39" i="11"/>
  <c r="AT37" i="11"/>
  <c r="AT20" i="11"/>
  <c r="AT17" i="11"/>
  <c r="AT9" i="11"/>
  <c r="AT5" i="11"/>
  <c r="AT22" i="11"/>
  <c r="DQ191" i="11"/>
  <c r="DQ94" i="11"/>
  <c r="DQ223" i="11"/>
  <c r="DQ50" i="11"/>
  <c r="DQ137" i="11"/>
  <c r="DQ108" i="11"/>
  <c r="DQ142" i="11"/>
  <c r="DQ14" i="11"/>
  <c r="DQ122" i="11"/>
  <c r="DQ53" i="11"/>
  <c r="DQ203" i="11"/>
  <c r="DQ81" i="11"/>
  <c r="DQ48" i="11"/>
  <c r="DQ166" i="11"/>
  <c r="DQ169" i="11"/>
  <c r="DQ162" i="11"/>
  <c r="DQ105" i="11"/>
  <c r="DQ106" i="11"/>
  <c r="DQ198" i="11"/>
  <c r="DQ52" i="11"/>
  <c r="DQ220" i="11"/>
  <c r="DQ134" i="11"/>
  <c r="DQ187" i="11"/>
  <c r="DQ12" i="11"/>
  <c r="DQ207" i="11"/>
  <c r="DQ140" i="11"/>
  <c r="DQ40" i="11"/>
  <c r="DQ194" i="11"/>
  <c r="DQ151" i="11"/>
  <c r="DQ42" i="11"/>
  <c r="DQ177" i="11"/>
  <c r="DQ72" i="11"/>
  <c r="DQ51" i="11"/>
  <c r="DQ66" i="11"/>
  <c r="DQ225" i="11"/>
  <c r="DQ146" i="11"/>
  <c r="DQ123" i="11"/>
  <c r="DQ58" i="11"/>
  <c r="DQ87" i="11"/>
  <c r="DQ211" i="11"/>
  <c r="DQ98" i="11"/>
  <c r="DQ96" i="11"/>
  <c r="DQ99" i="11"/>
  <c r="DQ116" i="11"/>
  <c r="DQ92" i="11"/>
  <c r="DQ213" i="11"/>
  <c r="DQ121" i="11"/>
  <c r="DQ182" i="11"/>
  <c r="DQ164" i="11"/>
  <c r="DQ8" i="11"/>
  <c r="DQ154" i="11"/>
  <c r="DQ160" i="11"/>
  <c r="DQ235" i="11"/>
  <c r="DQ197" i="11"/>
  <c r="DQ202" i="11"/>
  <c r="DQ129" i="11"/>
  <c r="DQ69" i="11"/>
  <c r="DQ192" i="11"/>
  <c r="DQ205" i="11"/>
  <c r="CU172" i="11"/>
  <c r="CU63" i="11"/>
  <c r="CU74" i="11"/>
  <c r="CU8" i="11"/>
  <c r="CU78" i="11"/>
  <c r="CU44" i="11"/>
  <c r="CX69" i="11"/>
  <c r="CX125" i="11"/>
  <c r="CX159" i="11"/>
  <c r="CX83" i="11"/>
  <c r="CX7" i="11"/>
  <c r="CX237" i="11"/>
  <c r="CY34" i="11"/>
  <c r="CU72" i="11"/>
  <c r="CU15" i="11"/>
  <c r="CU134" i="11"/>
  <c r="CU42" i="11"/>
  <c r="CU103" i="11"/>
  <c r="CU160" i="11"/>
  <c r="CU131" i="11"/>
  <c r="CU54" i="11"/>
  <c r="CU69" i="11"/>
  <c r="CU117" i="11"/>
  <c r="CU184" i="11"/>
  <c r="CU140" i="11"/>
  <c r="CU41" i="11"/>
  <c r="CU152" i="11"/>
  <c r="CU178" i="11"/>
  <c r="CU115" i="11"/>
  <c r="CU30" i="11"/>
  <c r="CU96" i="11"/>
  <c r="CU64" i="11"/>
  <c r="CU89" i="11"/>
  <c r="CU120" i="11"/>
  <c r="CU162" i="11"/>
  <c r="CU231" i="11"/>
  <c r="CU213" i="11"/>
  <c r="CU174" i="11"/>
  <c r="CU7" i="11"/>
  <c r="CU128" i="11"/>
  <c r="CU76" i="11"/>
  <c r="CU52" i="11"/>
  <c r="CU186" i="11"/>
  <c r="CU220" i="11"/>
  <c r="CU214" i="11"/>
  <c r="CU97" i="11"/>
  <c r="CU113" i="11"/>
  <c r="CU146" i="11"/>
  <c r="CU13" i="11"/>
  <c r="CU230" i="11"/>
  <c r="CU91" i="11"/>
  <c r="CU59" i="11"/>
  <c r="CU180" i="11"/>
  <c r="CU112" i="11"/>
  <c r="CU111" i="11"/>
  <c r="CU156" i="11"/>
  <c r="CU22" i="11"/>
  <c r="CU121" i="11"/>
  <c r="CU86" i="11"/>
  <c r="CU9" i="11"/>
  <c r="CU55" i="11"/>
  <c r="CU118" i="11"/>
  <c r="CU217" i="11"/>
  <c r="CU119" i="11"/>
  <c r="CU28" i="11"/>
  <c r="CU216" i="11"/>
  <c r="CU165" i="11"/>
  <c r="CU155" i="11"/>
  <c r="CU235" i="11"/>
  <c r="CU124" i="11"/>
  <c r="CU239" i="11"/>
  <c r="CU133" i="11"/>
  <c r="CU12" i="11"/>
  <c r="CU158" i="11"/>
  <c r="CU212" i="11"/>
  <c r="CU71" i="11"/>
  <c r="CU43" i="11"/>
  <c r="CU210" i="11"/>
  <c r="CU5" i="11"/>
  <c r="CU24" i="11"/>
  <c r="CU83" i="11"/>
  <c r="CU106" i="11"/>
  <c r="CU237" i="11"/>
  <c r="CU200" i="11"/>
  <c r="CU47" i="11"/>
  <c r="CU179" i="11"/>
  <c r="CX82" i="11"/>
  <c r="CX174" i="11"/>
  <c r="CX87" i="11"/>
  <c r="CX119" i="11"/>
  <c r="CX224" i="11"/>
  <c r="CX22" i="11"/>
  <c r="CX8" i="11"/>
  <c r="CX58" i="11"/>
  <c r="CX93" i="11"/>
  <c r="CX141" i="11"/>
  <c r="CX239" i="11"/>
  <c r="CX181" i="11"/>
  <c r="CX45" i="11"/>
  <c r="CX117" i="11"/>
  <c r="CX161" i="11"/>
  <c r="CX34" i="11"/>
  <c r="CX113" i="11"/>
  <c r="CX231" i="11"/>
  <c r="CX77" i="11"/>
  <c r="CX214" i="11"/>
  <c r="CX88" i="11"/>
  <c r="CX123" i="11"/>
  <c r="CX3" i="11"/>
  <c r="CX76" i="11"/>
  <c r="CX178" i="11"/>
  <c r="CX98" i="11"/>
  <c r="CX139" i="11"/>
  <c r="CX222" i="11"/>
  <c r="CX124" i="11"/>
  <c r="CX102" i="11"/>
  <c r="CX40" i="11"/>
  <c r="CX227" i="11"/>
  <c r="CX16" i="11"/>
  <c r="CX221" i="11"/>
  <c r="CX72" i="11"/>
  <c r="CX97" i="11"/>
  <c r="CX163" i="11"/>
  <c r="CX147" i="11"/>
  <c r="CX232" i="11"/>
  <c r="CX179" i="11"/>
  <c r="CX164" i="11"/>
  <c r="CX99" i="11"/>
  <c r="CX73" i="11"/>
  <c r="CX189" i="11"/>
  <c r="CX15" i="11"/>
  <c r="CX129" i="11"/>
  <c r="CX71" i="11"/>
  <c r="CX17" i="11"/>
  <c r="CX59" i="11"/>
  <c r="CX196" i="11"/>
  <c r="CX21" i="11"/>
  <c r="CX190" i="11"/>
  <c r="CX12" i="11"/>
  <c r="CX171" i="11"/>
  <c r="CX145" i="11"/>
  <c r="CX204" i="11"/>
  <c r="CX203" i="11"/>
  <c r="CX192" i="11"/>
  <c r="CX116" i="11"/>
  <c r="CX153" i="11"/>
  <c r="CX6" i="11"/>
  <c r="CX89" i="11"/>
  <c r="CX180" i="11"/>
  <c r="CX74" i="11"/>
  <c r="CX226" i="11"/>
  <c r="CX142" i="11"/>
  <c r="CX228" i="11"/>
  <c r="CX65" i="11"/>
  <c r="CX172" i="11"/>
  <c r="CX104" i="11"/>
  <c r="CX230" i="11"/>
  <c r="CX47" i="11"/>
  <c r="CX238" i="11"/>
  <c r="CX60" i="11"/>
  <c r="CX220" i="11"/>
  <c r="CX81" i="11"/>
  <c r="CX39" i="11"/>
  <c r="CX86" i="11"/>
  <c r="CX52" i="11"/>
  <c r="CX78" i="11"/>
  <c r="CX202" i="11"/>
  <c r="CX55" i="11"/>
  <c r="CX33" i="11"/>
  <c r="CX217" i="11"/>
  <c r="CX79" i="11"/>
  <c r="CX120" i="11"/>
  <c r="CX200" i="11"/>
  <c r="CX188" i="11"/>
  <c r="CX110" i="11"/>
  <c r="CX32" i="11"/>
  <c r="CX218" i="11"/>
  <c r="CX37" i="11"/>
  <c r="CX29" i="11"/>
  <c r="CX103" i="11"/>
  <c r="CX185" i="11"/>
  <c r="CX48" i="11"/>
  <c r="CX165" i="11"/>
  <c r="CX108" i="11"/>
  <c r="CX41" i="11"/>
  <c r="CX57" i="11"/>
  <c r="CX24" i="11"/>
  <c r="CX54" i="11"/>
  <c r="CX49" i="11"/>
  <c r="CX210" i="11"/>
  <c r="CX64" i="11"/>
  <c r="CX84" i="11"/>
  <c r="CX206" i="11"/>
  <c r="CX51" i="11"/>
  <c r="CX201" i="11"/>
  <c r="CX128" i="11"/>
  <c r="CX229" i="11"/>
  <c r="CX121" i="11"/>
  <c r="CX157" i="11"/>
  <c r="CX56" i="11"/>
  <c r="CX135" i="11"/>
  <c r="CX46" i="11"/>
  <c r="CX95" i="11"/>
  <c r="CX225" i="11"/>
  <c r="CX36" i="11"/>
  <c r="CX19" i="11"/>
  <c r="CY171" i="11"/>
  <c r="CY58" i="11"/>
  <c r="CY141" i="11"/>
  <c r="CY9" i="11"/>
  <c r="CY44" i="11"/>
  <c r="CY208" i="11"/>
  <c r="CY172" i="11"/>
  <c r="CY105" i="11"/>
  <c r="CY176" i="11"/>
  <c r="CY209" i="11"/>
  <c r="CY196" i="11"/>
  <c r="CY27" i="11"/>
  <c r="CY207" i="11"/>
  <c r="CY143" i="11"/>
  <c r="CY180" i="11"/>
  <c r="CY177" i="11"/>
  <c r="CY11" i="11"/>
  <c r="CY33" i="11"/>
  <c r="CY182" i="11"/>
  <c r="CY137" i="11"/>
  <c r="CY145" i="11"/>
  <c r="CY164" i="11"/>
  <c r="CY40" i="11"/>
  <c r="CY39" i="11"/>
  <c r="CY165" i="11"/>
  <c r="CY36" i="11"/>
  <c r="CY186" i="11"/>
  <c r="CY128" i="11"/>
  <c r="CY127" i="11"/>
  <c r="CY3" i="11"/>
  <c r="CY21" i="11"/>
  <c r="CY199" i="11"/>
  <c r="CY61" i="11"/>
  <c r="CY155" i="11"/>
  <c r="CY7" i="11"/>
  <c r="CY43" i="11"/>
  <c r="CY35" i="11"/>
  <c r="CY183" i="11"/>
  <c r="CY104" i="11"/>
  <c r="CY156" i="11"/>
  <c r="CY197" i="11"/>
  <c r="CY90" i="11"/>
  <c r="CY107" i="11"/>
  <c r="CY50" i="11"/>
  <c r="CY67" i="11"/>
  <c r="CY228" i="11"/>
  <c r="CY237" i="11"/>
  <c r="CY166" i="11"/>
  <c r="CY205" i="11"/>
  <c r="CY57" i="11"/>
  <c r="CY5" i="11"/>
  <c r="CY168" i="11"/>
  <c r="CY84" i="11"/>
  <c r="CY226" i="11"/>
  <c r="CY20" i="11"/>
  <c r="CY65" i="11"/>
  <c r="CY167" i="11"/>
  <c r="CY115" i="11"/>
  <c r="CY139" i="11"/>
  <c r="CY6" i="11"/>
  <c r="CZ174" i="11"/>
  <c r="CZ91" i="11"/>
  <c r="CZ127" i="11"/>
  <c r="CZ164" i="11"/>
  <c r="CZ238" i="11"/>
  <c r="CZ77" i="11"/>
  <c r="CZ109" i="11"/>
  <c r="CZ105" i="11"/>
  <c r="CZ116" i="11"/>
  <c r="CZ234" i="11"/>
  <c r="CZ177" i="11"/>
  <c r="CZ121" i="11"/>
  <c r="CZ233" i="11"/>
  <c r="CZ97" i="11"/>
  <c r="CZ47" i="11"/>
  <c r="CZ235" i="11"/>
  <c r="CZ220" i="11"/>
  <c r="CZ36" i="11"/>
  <c r="CZ12" i="11"/>
  <c r="CZ64" i="11"/>
  <c r="CZ19" i="11"/>
  <c r="CZ38" i="11"/>
  <c r="CZ172" i="11"/>
  <c r="CZ94" i="11"/>
  <c r="CZ138" i="11"/>
  <c r="CZ219" i="11"/>
  <c r="CZ155" i="11"/>
  <c r="CZ123" i="11"/>
  <c r="CZ55" i="11"/>
  <c r="CZ159" i="11"/>
  <c r="CZ204" i="11"/>
  <c r="CZ106" i="11"/>
  <c r="CZ89" i="11"/>
  <c r="CZ80" i="11"/>
  <c r="CZ53" i="11"/>
  <c r="CZ128" i="11"/>
  <c r="CZ113" i="11"/>
  <c r="CZ73" i="11"/>
  <c r="CZ209" i="11"/>
  <c r="CZ162" i="11"/>
  <c r="CZ131" i="11"/>
  <c r="CZ213" i="11"/>
  <c r="CZ23" i="11"/>
  <c r="CZ72" i="11"/>
  <c r="CZ156" i="11"/>
  <c r="CZ130" i="11"/>
  <c r="CZ92" i="11"/>
  <c r="CZ44" i="11"/>
  <c r="CZ230" i="11"/>
  <c r="Z246" i="11"/>
  <c r="CZ221" i="11"/>
  <c r="CZ22" i="11"/>
  <c r="CZ43" i="11"/>
  <c r="CZ84" i="11"/>
  <c r="CZ201" i="11"/>
  <c r="CZ160" i="11"/>
  <c r="DI89" i="11"/>
  <c r="DI72" i="11"/>
  <c r="DI152" i="11"/>
  <c r="DI155" i="11"/>
  <c r="DI114" i="11"/>
  <c r="DI86" i="11"/>
  <c r="DI25" i="11"/>
  <c r="DI181" i="11"/>
  <c r="DI28" i="11"/>
  <c r="DI150" i="11"/>
  <c r="DI37" i="11"/>
  <c r="CZ58" i="11"/>
  <c r="CZ120" i="11"/>
  <c r="CZ153" i="11"/>
  <c r="DI211" i="11"/>
  <c r="DI60" i="11"/>
  <c r="DI103" i="11"/>
  <c r="DI163" i="11"/>
  <c r="DI121" i="11"/>
  <c r="DI222" i="11"/>
  <c r="DI78" i="11"/>
  <c r="DO48" i="11"/>
  <c r="DE194" i="11"/>
  <c r="DE84" i="11"/>
  <c r="DE171" i="11"/>
  <c r="DE4" i="11"/>
  <c r="DE87" i="11"/>
  <c r="DE146" i="11"/>
  <c r="DE185" i="11"/>
  <c r="DE177" i="11"/>
  <c r="DE210" i="11"/>
  <c r="DE92" i="11"/>
  <c r="DE130" i="11"/>
  <c r="DE6" i="11"/>
  <c r="DE53" i="11"/>
  <c r="DE139" i="11"/>
  <c r="DE195" i="11"/>
  <c r="DE98" i="11"/>
  <c r="DE21" i="11"/>
  <c r="DE213" i="11"/>
  <c r="DE162" i="11"/>
  <c r="DE34" i="11"/>
  <c r="DE143" i="11"/>
  <c r="DE124" i="11"/>
  <c r="DE233" i="11"/>
  <c r="DE97" i="11"/>
  <c r="DE224" i="11"/>
  <c r="DE17" i="11"/>
  <c r="DE24" i="11"/>
  <c r="DE71" i="11"/>
  <c r="DE220" i="11"/>
  <c r="DE49" i="11"/>
  <c r="DE150" i="11"/>
  <c r="DE12" i="11"/>
  <c r="DE203" i="11"/>
  <c r="DH57" i="11"/>
  <c r="DH171" i="11"/>
  <c r="DH97" i="11"/>
  <c r="DH8" i="11"/>
  <c r="DH112" i="11"/>
  <c r="DH199" i="11"/>
  <c r="DH209" i="11"/>
  <c r="DH239" i="11"/>
  <c r="DH225" i="11"/>
  <c r="DH88" i="11"/>
  <c r="DH145" i="11"/>
  <c r="DH193" i="11"/>
  <c r="DH7" i="11"/>
  <c r="DH192" i="11"/>
  <c r="DH185" i="11"/>
  <c r="DH105" i="11"/>
  <c r="DH41" i="11"/>
  <c r="DH228" i="11"/>
  <c r="DH175" i="11"/>
  <c r="DH230" i="11"/>
  <c r="DH35" i="11"/>
  <c r="DH62" i="11"/>
  <c r="AT13" i="11"/>
  <c r="AT33" i="11"/>
  <c r="AT19" i="11"/>
  <c r="AT11" i="11"/>
  <c r="AT25" i="11"/>
  <c r="AT18" i="11"/>
  <c r="BG18" i="3"/>
  <c r="BG58" i="3"/>
  <c r="B3" i="11"/>
  <c r="B250" i="11" s="1"/>
  <c r="B4" i="11"/>
  <c r="B251" i="11" s="1"/>
  <c r="B5" i="11"/>
  <c r="B252" i="11" s="1"/>
  <c r="B6" i="11"/>
  <c r="B253" i="11" s="1"/>
  <c r="B7" i="11"/>
  <c r="B254" i="11" s="1"/>
  <c r="B8" i="11"/>
  <c r="B255" i="11" s="1"/>
  <c r="B9" i="11"/>
  <c r="B256" i="11" s="1"/>
  <c r="B10" i="11"/>
  <c r="B257" i="11" s="1"/>
  <c r="B11" i="11"/>
  <c r="B258" i="11" s="1"/>
  <c r="B12" i="11"/>
  <c r="B259" i="11" s="1"/>
  <c r="B13" i="11"/>
  <c r="B260" i="11" s="1"/>
  <c r="B14" i="11"/>
  <c r="B261" i="11" s="1"/>
  <c r="B15" i="11"/>
  <c r="B262" i="11" s="1"/>
  <c r="B16" i="11"/>
  <c r="B263" i="11" s="1"/>
  <c r="B17" i="11"/>
  <c r="B264" i="11" s="1"/>
  <c r="B18" i="11"/>
  <c r="B265" i="11" s="1"/>
  <c r="B19" i="11"/>
  <c r="B266" i="11" s="1"/>
  <c r="B20" i="11"/>
  <c r="B267" i="11" s="1"/>
  <c r="B21" i="11"/>
  <c r="B268" i="11" s="1"/>
  <c r="B22" i="11"/>
  <c r="B269" i="11" s="1"/>
  <c r="B23" i="11"/>
  <c r="B270" i="11" s="1"/>
  <c r="B24" i="11"/>
  <c r="B271" i="11" s="1"/>
  <c r="B25" i="11"/>
  <c r="B272" i="11" s="1"/>
  <c r="B26" i="11"/>
  <c r="B273" i="11" s="1"/>
  <c r="B27" i="11"/>
  <c r="B274" i="11" s="1"/>
  <c r="B28" i="11"/>
  <c r="B275" i="11" s="1"/>
  <c r="B29" i="11"/>
  <c r="B276" i="11" s="1"/>
  <c r="B30" i="11"/>
  <c r="B277" i="11" s="1"/>
  <c r="B31" i="11"/>
  <c r="B278" i="11" s="1"/>
  <c r="B32" i="11"/>
  <c r="B279" i="11" s="1"/>
  <c r="B33" i="11"/>
  <c r="B280" i="11" s="1"/>
  <c r="B34" i="11"/>
  <c r="B281" i="11" s="1"/>
  <c r="B35" i="11"/>
  <c r="B282" i="11" s="1"/>
  <c r="B36" i="11"/>
  <c r="B283" i="11" s="1"/>
  <c r="B37" i="11"/>
  <c r="B284" i="11" s="1"/>
  <c r="B38" i="11"/>
  <c r="B285" i="11" s="1"/>
  <c r="B39" i="11"/>
  <c r="B286" i="11" s="1"/>
  <c r="B40" i="11"/>
  <c r="B287" i="11" s="1"/>
  <c r="B41" i="11"/>
  <c r="B288" i="11" s="1"/>
  <c r="B42" i="11"/>
  <c r="B289" i="11" s="1"/>
  <c r="B43" i="11"/>
  <c r="B290" i="11" s="1"/>
  <c r="B44" i="11"/>
  <c r="B291" i="11" s="1"/>
  <c r="B45" i="11"/>
  <c r="B292" i="11" s="1"/>
  <c r="B46" i="11"/>
  <c r="B293" i="11" s="1"/>
  <c r="B47" i="11"/>
  <c r="B294" i="11" s="1"/>
  <c r="B48" i="11"/>
  <c r="B295" i="11" s="1"/>
  <c r="B49" i="11"/>
  <c r="B296" i="11" s="1"/>
  <c r="B50" i="11"/>
  <c r="B297" i="11" s="1"/>
  <c r="B51" i="11"/>
  <c r="B298" i="11" s="1"/>
  <c r="B52" i="11"/>
  <c r="B299" i="11" s="1"/>
  <c r="B53" i="11"/>
  <c r="B300" i="11" s="1"/>
  <c r="B54" i="11"/>
  <c r="B301" i="11" s="1"/>
  <c r="B55" i="11"/>
  <c r="B302" i="11" s="1"/>
  <c r="B56" i="11"/>
  <c r="B303" i="11" s="1"/>
  <c r="B57" i="11"/>
  <c r="B304" i="11" s="1"/>
  <c r="B58" i="11"/>
  <c r="B305" i="11" s="1"/>
  <c r="B59" i="11"/>
  <c r="B306" i="11" s="1"/>
  <c r="B60" i="11"/>
  <c r="B307" i="11" s="1"/>
  <c r="B61" i="11"/>
  <c r="B308" i="11" s="1"/>
  <c r="B62" i="11"/>
  <c r="B309" i="11" s="1"/>
  <c r="B63" i="11"/>
  <c r="B310" i="11" s="1"/>
  <c r="B64" i="11"/>
  <c r="B311" i="11" s="1"/>
  <c r="B65" i="11"/>
  <c r="B312" i="11" s="1"/>
  <c r="B66" i="11"/>
  <c r="B313" i="11" s="1"/>
  <c r="B67" i="11"/>
  <c r="B314" i="11" s="1"/>
  <c r="B68" i="11"/>
  <c r="B315" i="11" s="1"/>
  <c r="B69" i="11"/>
  <c r="B316" i="11" s="1"/>
  <c r="B70" i="11"/>
  <c r="B317" i="11" s="1"/>
  <c r="B71" i="11"/>
  <c r="B318" i="11" s="1"/>
  <c r="B72" i="11"/>
  <c r="B319" i="11" s="1"/>
  <c r="B73" i="11"/>
  <c r="B320" i="11" s="1"/>
  <c r="B74" i="11"/>
  <c r="B321" i="11" s="1"/>
  <c r="B75" i="11"/>
  <c r="B322" i="11" s="1"/>
  <c r="B76" i="11"/>
  <c r="B323" i="11" s="1"/>
  <c r="B77" i="11"/>
  <c r="B324" i="11" s="1"/>
  <c r="B78" i="11"/>
  <c r="B325" i="11" s="1"/>
  <c r="B79" i="11"/>
  <c r="B326" i="11" s="1"/>
  <c r="B80" i="11"/>
  <c r="B327" i="11" s="1"/>
  <c r="B81" i="11"/>
  <c r="B328" i="11" s="1"/>
  <c r="B82" i="11"/>
  <c r="B329" i="11" s="1"/>
  <c r="B83" i="11"/>
  <c r="B330" i="11" s="1"/>
  <c r="B84" i="11"/>
  <c r="B331" i="11" s="1"/>
  <c r="B85" i="11"/>
  <c r="B332" i="11" s="1"/>
  <c r="B86" i="11"/>
  <c r="B333" i="11" s="1"/>
  <c r="B87" i="11"/>
  <c r="B334" i="11" s="1"/>
  <c r="B88" i="11"/>
  <c r="B335" i="11" s="1"/>
  <c r="B89" i="11"/>
  <c r="B336" i="11" s="1"/>
  <c r="B90" i="11"/>
  <c r="B337" i="11" s="1"/>
  <c r="B91" i="11"/>
  <c r="B338" i="11" s="1"/>
  <c r="B92" i="11"/>
  <c r="B339" i="11" s="1"/>
  <c r="B93" i="11"/>
  <c r="B340" i="11" s="1"/>
  <c r="B94" i="11"/>
  <c r="B341" i="11" s="1"/>
  <c r="B95" i="11"/>
  <c r="B342" i="11" s="1"/>
  <c r="B96" i="11"/>
  <c r="B343" i="11" s="1"/>
  <c r="B97" i="11"/>
  <c r="B344" i="11" s="1"/>
  <c r="B98" i="11"/>
  <c r="B345" i="11" s="1"/>
  <c r="B99" i="11"/>
  <c r="B346" i="11" s="1"/>
  <c r="B100" i="11"/>
  <c r="B347" i="11" s="1"/>
  <c r="B101" i="11"/>
  <c r="B348" i="11" s="1"/>
  <c r="B102" i="11"/>
  <c r="B349" i="11" s="1"/>
  <c r="B103" i="11"/>
  <c r="B350" i="11" s="1"/>
  <c r="B104" i="11"/>
  <c r="B351" i="11" s="1"/>
  <c r="B105" i="11"/>
  <c r="B352" i="11" s="1"/>
  <c r="B106" i="11"/>
  <c r="B353" i="11" s="1"/>
  <c r="B107" i="11"/>
  <c r="B354" i="11" s="1"/>
  <c r="B108" i="11"/>
  <c r="B355" i="11" s="1"/>
  <c r="B109" i="11"/>
  <c r="B356" i="11" s="1"/>
  <c r="B110" i="11"/>
  <c r="B357" i="11" s="1"/>
  <c r="B111" i="11"/>
  <c r="B358" i="11" s="1"/>
  <c r="B112" i="11"/>
  <c r="B359" i="11" s="1"/>
  <c r="B113" i="11"/>
  <c r="B360" i="11" s="1"/>
  <c r="B114" i="11"/>
  <c r="B361" i="11" s="1"/>
  <c r="B115" i="11"/>
  <c r="B362" i="11" s="1"/>
  <c r="B116" i="11"/>
  <c r="B363" i="11" s="1"/>
  <c r="B117" i="11"/>
  <c r="B364" i="11" s="1"/>
  <c r="B118" i="11"/>
  <c r="B365" i="11" s="1"/>
  <c r="B119" i="11"/>
  <c r="B366" i="11" s="1"/>
  <c r="B120" i="11"/>
  <c r="B367" i="11" s="1"/>
  <c r="B121" i="11"/>
  <c r="B368" i="11" s="1"/>
  <c r="B122" i="11"/>
  <c r="B369" i="11" s="1"/>
  <c r="B123" i="11"/>
  <c r="B370" i="11" s="1"/>
  <c r="B124" i="11"/>
  <c r="B371" i="11" s="1"/>
  <c r="B125" i="11"/>
  <c r="B372" i="11" s="1"/>
  <c r="B126" i="11"/>
  <c r="B373" i="11" s="1"/>
  <c r="B127" i="11"/>
  <c r="B374" i="11" s="1"/>
  <c r="B128" i="11"/>
  <c r="B375" i="11" s="1"/>
  <c r="B129" i="11"/>
  <c r="B376" i="11" s="1"/>
  <c r="B130" i="11"/>
  <c r="B377" i="11" s="1"/>
  <c r="B131" i="11"/>
  <c r="B378" i="11" s="1"/>
  <c r="B132" i="11"/>
  <c r="B379" i="11" s="1"/>
  <c r="B133" i="11"/>
  <c r="B380" i="11" s="1"/>
  <c r="B134" i="11"/>
  <c r="B381" i="11" s="1"/>
  <c r="B135" i="11"/>
  <c r="B382" i="11" s="1"/>
  <c r="B136" i="11"/>
  <c r="B383" i="11" s="1"/>
  <c r="B137" i="11"/>
  <c r="B384" i="11" s="1"/>
  <c r="B138" i="11"/>
  <c r="B385" i="11" s="1"/>
  <c r="B139" i="11"/>
  <c r="B386" i="11" s="1"/>
  <c r="B140" i="11"/>
  <c r="B387" i="11" s="1"/>
  <c r="B141" i="11"/>
  <c r="B388" i="11" s="1"/>
  <c r="B142" i="11"/>
  <c r="B389" i="11" s="1"/>
  <c r="B143" i="11"/>
  <c r="B390" i="11" s="1"/>
  <c r="B144" i="11"/>
  <c r="B391" i="11" s="1"/>
  <c r="B145" i="11"/>
  <c r="B392" i="11" s="1"/>
  <c r="B146" i="11"/>
  <c r="B393" i="11" s="1"/>
  <c r="B147" i="11"/>
  <c r="B394" i="11" s="1"/>
  <c r="B148" i="11"/>
  <c r="B395" i="11" s="1"/>
  <c r="B149" i="11"/>
  <c r="B396" i="11" s="1"/>
  <c r="B150" i="11"/>
  <c r="B397" i="11" s="1"/>
  <c r="B151" i="11"/>
  <c r="B398" i="11" s="1"/>
  <c r="B152" i="11"/>
  <c r="B399" i="11" s="1"/>
  <c r="B153" i="11"/>
  <c r="B400" i="11" s="1"/>
  <c r="B154" i="11"/>
  <c r="B401" i="11" s="1"/>
  <c r="B155" i="11"/>
  <c r="B402" i="11" s="1"/>
  <c r="B156" i="11"/>
  <c r="B403" i="11" s="1"/>
  <c r="B157" i="11"/>
  <c r="B404" i="11" s="1"/>
  <c r="B158" i="11"/>
  <c r="B405" i="11" s="1"/>
  <c r="B159" i="11"/>
  <c r="B406" i="11" s="1"/>
  <c r="B160" i="11"/>
  <c r="B407" i="11" s="1"/>
  <c r="B161" i="11"/>
  <c r="B408" i="11" s="1"/>
  <c r="B162" i="11"/>
  <c r="B409" i="11" s="1"/>
  <c r="B163" i="11"/>
  <c r="B410" i="11" s="1"/>
  <c r="B164" i="11"/>
  <c r="B411" i="11" s="1"/>
  <c r="B165" i="11"/>
  <c r="B412" i="11" s="1"/>
  <c r="B166" i="11"/>
  <c r="B413" i="11" s="1"/>
  <c r="B167" i="11"/>
  <c r="B414" i="11" s="1"/>
  <c r="B168" i="11"/>
  <c r="B415" i="11" s="1"/>
  <c r="B169" i="11"/>
  <c r="B416" i="11" s="1"/>
  <c r="B170" i="11"/>
  <c r="B417" i="11" s="1"/>
  <c r="B171" i="11"/>
  <c r="B418" i="11" s="1"/>
  <c r="B172" i="11"/>
  <c r="B419" i="11" s="1"/>
  <c r="B173" i="11"/>
  <c r="B420" i="11" s="1"/>
  <c r="B174" i="11"/>
  <c r="B421" i="11" s="1"/>
  <c r="B175" i="11"/>
  <c r="B422" i="11" s="1"/>
  <c r="B176" i="11"/>
  <c r="B423" i="11" s="1"/>
  <c r="B177" i="11"/>
  <c r="B424" i="11" s="1"/>
  <c r="B178" i="11"/>
  <c r="B425" i="11" s="1"/>
  <c r="B179" i="11"/>
  <c r="B426" i="11" s="1"/>
  <c r="B180" i="11"/>
  <c r="B427" i="11" s="1"/>
  <c r="B181" i="11"/>
  <c r="B428" i="11" s="1"/>
  <c r="B182" i="11"/>
  <c r="B429" i="11" s="1"/>
  <c r="B183" i="11"/>
  <c r="B430" i="11" s="1"/>
  <c r="B184" i="11"/>
  <c r="B431" i="11" s="1"/>
  <c r="B185" i="11"/>
  <c r="B432" i="11" s="1"/>
  <c r="B186" i="11"/>
  <c r="B433" i="11" s="1"/>
  <c r="B187" i="11"/>
  <c r="B434" i="11" s="1"/>
  <c r="B188" i="11"/>
  <c r="B435" i="11" s="1"/>
  <c r="B189" i="11"/>
  <c r="B436" i="11" s="1"/>
  <c r="B190" i="11"/>
  <c r="B437" i="11" s="1"/>
  <c r="B191" i="11"/>
  <c r="B438" i="11" s="1"/>
  <c r="B192" i="11"/>
  <c r="B439" i="11" s="1"/>
  <c r="B193" i="11"/>
  <c r="B440" i="11" s="1"/>
  <c r="B194" i="11"/>
  <c r="B441" i="11" s="1"/>
  <c r="B195" i="11"/>
  <c r="B442" i="11" s="1"/>
  <c r="B196" i="11"/>
  <c r="B443" i="11" s="1"/>
  <c r="B197" i="11"/>
  <c r="B444" i="11" s="1"/>
  <c r="B198" i="11"/>
  <c r="B445" i="11" s="1"/>
  <c r="B199" i="11"/>
  <c r="B446" i="11" s="1"/>
  <c r="B200" i="11"/>
  <c r="B447" i="11" s="1"/>
  <c r="B201" i="11"/>
  <c r="B448" i="11" s="1"/>
  <c r="B202" i="11"/>
  <c r="B449" i="11" s="1"/>
  <c r="B203" i="11"/>
  <c r="B450" i="11" s="1"/>
  <c r="B204" i="11"/>
  <c r="B451" i="11" s="1"/>
  <c r="B205" i="11"/>
  <c r="B452" i="11" s="1"/>
  <c r="B206" i="11"/>
  <c r="B453" i="11" s="1"/>
  <c r="B207" i="11"/>
  <c r="B454" i="11" s="1"/>
  <c r="B208" i="11"/>
  <c r="B455" i="11" s="1"/>
  <c r="B209" i="11"/>
  <c r="B456" i="11" s="1"/>
  <c r="B210" i="11"/>
  <c r="B457" i="11" s="1"/>
  <c r="B211" i="11"/>
  <c r="B458" i="11" s="1"/>
  <c r="B212" i="11"/>
  <c r="B459" i="11" s="1"/>
  <c r="B213" i="11"/>
  <c r="B460" i="11" s="1"/>
  <c r="B214" i="11"/>
  <c r="B461" i="11" s="1"/>
  <c r="B215" i="11"/>
  <c r="B462" i="11" s="1"/>
  <c r="B216" i="11"/>
  <c r="B463" i="11" s="1"/>
  <c r="B217" i="11"/>
  <c r="B464" i="11" s="1"/>
  <c r="B218" i="11"/>
  <c r="B465" i="11" s="1"/>
  <c r="B219" i="11"/>
  <c r="B466" i="11" s="1"/>
  <c r="B220" i="11"/>
  <c r="B467" i="11" s="1"/>
  <c r="B221" i="11"/>
  <c r="B468" i="11" s="1"/>
  <c r="B222" i="11"/>
  <c r="B469" i="11" s="1"/>
  <c r="B223" i="11"/>
  <c r="B470" i="11" s="1"/>
  <c r="B224" i="11"/>
  <c r="B471" i="11" s="1"/>
  <c r="B225" i="11"/>
  <c r="B472" i="11" s="1"/>
  <c r="B226" i="11"/>
  <c r="B473" i="11" s="1"/>
  <c r="B227" i="11"/>
  <c r="B474" i="11" s="1"/>
  <c r="B228" i="11"/>
  <c r="B475" i="11" s="1"/>
  <c r="B229" i="11"/>
  <c r="B476" i="11" s="1"/>
  <c r="B230" i="11"/>
  <c r="B477" i="11" s="1"/>
  <c r="B231" i="11"/>
  <c r="B478" i="11" s="1"/>
  <c r="B232" i="11"/>
  <c r="B479" i="11" s="1"/>
  <c r="B233" i="11"/>
  <c r="B480" i="11" s="1"/>
  <c r="B234" i="11"/>
  <c r="B481" i="11" s="1"/>
  <c r="B235" i="11"/>
  <c r="B482" i="11" s="1"/>
  <c r="B236" i="11"/>
  <c r="B483" i="11" s="1"/>
  <c r="B237" i="11"/>
  <c r="B484" i="11" s="1"/>
  <c r="B238" i="11"/>
  <c r="B485" i="11" s="1"/>
  <c r="B239" i="11"/>
  <c r="B486" i="11" s="1"/>
  <c r="B240" i="11"/>
  <c r="B487" i="11" s="1"/>
  <c r="B241" i="11"/>
  <c r="B488" i="11" s="1"/>
  <c r="B242" i="11"/>
  <c r="B489" i="11" s="1"/>
  <c r="T9" i="3"/>
  <c r="T10" i="3"/>
  <c r="V10" i="3" s="1"/>
  <c r="T11" i="3"/>
  <c r="Y11" i="3" s="1"/>
  <c r="T12" i="3"/>
  <c r="AJ12" i="3" s="1"/>
  <c r="T13" i="3"/>
  <c r="AI13" i="3" s="1"/>
  <c r="T14" i="3"/>
  <c r="T16" i="3"/>
  <c r="W16" i="3" s="1"/>
  <c r="T15" i="3"/>
  <c r="V15" i="3" s="1"/>
  <c r="T18" i="3"/>
  <c r="W18" i="3" s="1"/>
  <c r="T17" i="3"/>
  <c r="X17" i="3" s="1"/>
  <c r="T20" i="3"/>
  <c r="X20" i="3" s="1"/>
  <c r="T19" i="3"/>
  <c r="AJ19" i="3" s="1"/>
  <c r="T21" i="3"/>
  <c r="T22" i="3"/>
  <c r="Y22" i="3" s="1"/>
  <c r="T23" i="3"/>
  <c r="X23" i="3" s="1"/>
  <c r="T24" i="3"/>
  <c r="V24" i="3" s="1"/>
  <c r="T25" i="3"/>
  <c r="T26" i="3"/>
  <c r="T27" i="3"/>
  <c r="X27" i="3" s="1"/>
  <c r="T28" i="3"/>
  <c r="AD28" i="3" s="1"/>
  <c r="T29" i="3"/>
  <c r="AJ29" i="3" s="1"/>
  <c r="T30" i="3"/>
  <c r="T31" i="3"/>
  <c r="Y31" i="3" s="1"/>
  <c r="T32" i="3"/>
  <c r="AJ32" i="3" s="1"/>
  <c r="T33" i="3"/>
  <c r="W33" i="3" s="1"/>
  <c r="T34" i="3"/>
  <c r="V34" i="3" s="1"/>
  <c r="T35" i="3"/>
  <c r="W35" i="3" s="1"/>
  <c r="T36" i="3"/>
  <c r="W36" i="3" s="1"/>
  <c r="T37" i="3"/>
  <c r="T38" i="3"/>
  <c r="Y38" i="3" s="1"/>
  <c r="T39" i="3"/>
  <c r="W39" i="3" s="1"/>
  <c r="T40" i="3"/>
  <c r="AI40" i="3" s="1"/>
  <c r="T41" i="3"/>
  <c r="AD41" i="3" s="1"/>
  <c r="T42" i="3"/>
  <c r="T43" i="3"/>
  <c r="X43" i="3" s="1"/>
  <c r="T44" i="3"/>
  <c r="AE44" i="3" s="1"/>
  <c r="T45" i="3"/>
  <c r="W45" i="3" s="1"/>
  <c r="T46" i="3"/>
  <c r="AD46" i="3" s="1"/>
  <c r="T47" i="3"/>
  <c r="X47" i="3" s="1"/>
  <c r="T48" i="3"/>
  <c r="U48" i="3" s="1"/>
  <c r="T49" i="3"/>
  <c r="AD49" i="3" s="1"/>
  <c r="T50" i="3"/>
  <c r="T52" i="3"/>
  <c r="X52" i="3" s="1"/>
  <c r="T51" i="3"/>
  <c r="V51" i="3" s="1"/>
  <c r="T53" i="3"/>
  <c r="T54" i="3"/>
  <c r="T55" i="3"/>
  <c r="AD55" i="3" s="1"/>
  <c r="T56" i="3"/>
  <c r="U56" i="3" s="1"/>
  <c r="T57" i="3"/>
  <c r="T59" i="3"/>
  <c r="U59" i="3" s="1"/>
  <c r="T58" i="3"/>
  <c r="Y58" i="3" s="1"/>
  <c r="T60" i="3"/>
  <c r="AI60" i="3" s="1"/>
  <c r="T61" i="3"/>
  <c r="AJ61" i="3" s="1"/>
  <c r="T62" i="3"/>
  <c r="T63" i="3"/>
  <c r="Y63" i="3" s="1"/>
  <c r="T64" i="3"/>
  <c r="AI64" i="3" s="1"/>
  <c r="T65" i="3"/>
  <c r="T66" i="3"/>
  <c r="T67" i="3"/>
  <c r="X67" i="3" s="1"/>
  <c r="T68" i="3"/>
  <c r="AJ68" i="3" s="1"/>
  <c r="T69" i="3"/>
  <c r="T70" i="3"/>
  <c r="AJ70" i="3" s="1"/>
  <c r="T71" i="3"/>
  <c r="W71" i="3" s="1"/>
  <c r="T72" i="3"/>
  <c r="W72" i="3" s="1"/>
  <c r="T73" i="3"/>
  <c r="T74" i="3"/>
  <c r="T75" i="3"/>
  <c r="W75" i="3" s="1"/>
  <c r="T76" i="3"/>
  <c r="Y76" i="3" s="1"/>
  <c r="T77" i="3"/>
  <c r="AE77" i="3" s="1"/>
  <c r="T78" i="3"/>
  <c r="AD78" i="3" s="1"/>
  <c r="T82" i="3"/>
  <c r="X82" i="3" s="1"/>
  <c r="T79" i="3"/>
  <c r="U79" i="3" s="1"/>
  <c r="T80" i="3"/>
  <c r="T81" i="3"/>
  <c r="T83" i="3"/>
  <c r="Y83" i="3" s="1"/>
  <c r="T84" i="3"/>
  <c r="AE84" i="3" s="1"/>
  <c r="T85" i="3"/>
  <c r="T86" i="3"/>
  <c r="T87" i="3"/>
  <c r="V87" i="3" s="1"/>
  <c r="DQ73" i="11"/>
  <c r="DQ89" i="11"/>
  <c r="DQ82" i="11"/>
  <c r="DQ144" i="11"/>
  <c r="DQ167" i="11"/>
  <c r="DQ161" i="11"/>
  <c r="DQ139" i="11"/>
  <c r="CU209" i="11"/>
  <c r="CZ225" i="11"/>
  <c r="DE7" i="11"/>
  <c r="DE193" i="11"/>
  <c r="DE25" i="11"/>
  <c r="DE214" i="11"/>
  <c r="DH151" i="11"/>
  <c r="AA262" i="4"/>
  <c r="BE262" i="4"/>
  <c r="CX115" i="11"/>
  <c r="AT6" i="11"/>
  <c r="DI205" i="11"/>
  <c r="DQ45" i="11"/>
  <c r="DQ64" i="11"/>
  <c r="DQ43" i="11"/>
  <c r="DE182" i="11"/>
  <c r="DE149" i="11"/>
  <c r="DE52" i="11"/>
  <c r="DE229" i="11"/>
  <c r="DE230" i="11"/>
  <c r="DE40" i="11"/>
  <c r="DE116" i="11"/>
  <c r="DE16" i="11"/>
  <c r="DH143" i="11"/>
  <c r="DH163" i="11"/>
  <c r="DH110" i="11"/>
  <c r="DQ176" i="11"/>
  <c r="DQ199" i="11"/>
  <c r="DQ54" i="11"/>
  <c r="DQ55" i="11"/>
  <c r="DQ70" i="11"/>
  <c r="DQ127" i="11"/>
  <c r="DQ107" i="11"/>
  <c r="DQ219" i="11"/>
  <c r="DQ27" i="11"/>
  <c r="DQ85" i="11"/>
  <c r="DQ221" i="11"/>
  <c r="DQ29" i="11"/>
  <c r="DQ30" i="11"/>
  <c r="DQ34" i="11"/>
  <c r="DQ17" i="11"/>
  <c r="DQ32" i="11"/>
  <c r="DQ38" i="11"/>
  <c r="DQ10" i="11"/>
  <c r="DQ193" i="11"/>
  <c r="DQ22" i="11"/>
  <c r="DQ86" i="11"/>
  <c r="DQ18" i="11"/>
  <c r="DQ210" i="11"/>
  <c r="DQ126" i="11"/>
  <c r="DQ24" i="11"/>
  <c r="DQ168" i="11"/>
  <c r="DQ117" i="11"/>
  <c r="DQ208" i="11"/>
  <c r="DQ148" i="11"/>
  <c r="DQ13" i="11"/>
  <c r="CU193" i="11"/>
  <c r="CU173" i="11"/>
  <c r="CX213" i="11"/>
  <c r="DE22" i="11"/>
  <c r="DE31" i="11"/>
  <c r="DE115" i="11"/>
  <c r="DE99" i="11"/>
  <c r="DE136" i="11"/>
  <c r="DE107" i="11"/>
  <c r="DE114" i="11"/>
  <c r="DE41" i="11"/>
  <c r="DE43" i="11"/>
  <c r="DE197" i="11"/>
  <c r="DE66" i="11"/>
  <c r="DE147" i="11"/>
  <c r="DE206" i="11"/>
  <c r="DE44" i="11"/>
  <c r="DE172" i="11"/>
  <c r="DH191" i="11"/>
  <c r="DH17" i="11"/>
  <c r="DH167" i="11"/>
  <c r="DH153" i="11"/>
  <c r="DI116" i="11"/>
  <c r="DI198" i="11"/>
  <c r="BG33" i="3"/>
  <c r="BE23" i="3"/>
  <c r="BE17" i="3"/>
  <c r="BG59" i="3"/>
  <c r="BG11" i="3"/>
  <c r="BG56" i="3"/>
  <c r="BG41" i="3"/>
  <c r="BE71" i="3"/>
  <c r="BE38" i="3"/>
  <c r="BG77" i="3"/>
  <c r="BG21" i="3"/>
  <c r="BE85" i="3"/>
  <c r="AC246" i="11"/>
  <c r="D262" i="4"/>
  <c r="B262" i="4"/>
  <c r="L262" i="4"/>
  <c r="CC12" i="11"/>
  <c r="CF76" i="11"/>
  <c r="CH12" i="11"/>
  <c r="AB262" i="4"/>
  <c r="DM4" i="11"/>
  <c r="CS4" i="11"/>
  <c r="CV4" i="11"/>
  <c r="AP246" i="11"/>
  <c r="Q246" i="11"/>
  <c r="DQ174" i="11"/>
  <c r="DQ47" i="11"/>
  <c r="DQ180" i="11"/>
  <c r="DQ218" i="11"/>
  <c r="DQ204" i="11"/>
  <c r="DQ157" i="11"/>
  <c r="CU181" i="11"/>
  <c r="DE237" i="11"/>
  <c r="DE82" i="11"/>
  <c r="DH76" i="11"/>
  <c r="D246" i="11"/>
  <c r="CD44" i="11"/>
  <c r="CE4" i="11"/>
  <c r="CE12" i="11"/>
  <c r="CE44" i="11"/>
  <c r="CG12" i="11"/>
  <c r="CG44" i="11"/>
  <c r="CI12" i="11"/>
  <c r="CI44" i="11"/>
  <c r="CI76" i="11"/>
  <c r="CL44" i="11"/>
  <c r="AT94" i="11"/>
  <c r="DF76" i="11"/>
  <c r="CR76" i="11"/>
  <c r="AT62" i="11"/>
  <c r="AT54" i="11"/>
  <c r="DP44" i="11"/>
  <c r="DJ44" i="11"/>
  <c r="CV44" i="11"/>
  <c r="CR44" i="11"/>
  <c r="CP44" i="11"/>
  <c r="AT38" i="11"/>
  <c r="AT27" i="11"/>
  <c r="DC12" i="11"/>
  <c r="CW12" i="11"/>
  <c r="CS12" i="11"/>
  <c r="CQ12" i="11"/>
  <c r="AT7" i="11"/>
  <c r="AK246" i="11"/>
  <c r="DK44" i="11"/>
  <c r="DK76" i="11"/>
  <c r="DC4" i="11"/>
  <c r="DC44" i="11"/>
  <c r="DA4" i="11"/>
  <c r="CW4" i="11"/>
  <c r="CS44" i="11"/>
  <c r="CQ44" i="11"/>
  <c r="CO4" i="11"/>
  <c r="M246" i="11"/>
  <c r="CM44" i="11"/>
  <c r="CM76" i="11"/>
  <c r="DP4" i="11"/>
  <c r="DP12" i="11"/>
  <c r="DN4" i="11"/>
  <c r="DN12" i="11"/>
  <c r="DL12" i="11"/>
  <c r="DJ4" i="11"/>
  <c r="DJ12" i="11"/>
  <c r="DD12" i="11"/>
  <c r="DB4" i="11"/>
  <c r="V246" i="11"/>
  <c r="CT4" i="11"/>
  <c r="CT12" i="11"/>
  <c r="CR4" i="11"/>
  <c r="CR12" i="11"/>
  <c r="CP4" i="11"/>
  <c r="CN4" i="11"/>
  <c r="DW4" i="11"/>
  <c r="DW44" i="11"/>
  <c r="AX246" i="11"/>
  <c r="DX76" i="11"/>
  <c r="CC111" i="11"/>
  <c r="CD76" i="11"/>
  <c r="CC76" i="11"/>
  <c r="CH44" i="11"/>
  <c r="CF12" i="11"/>
  <c r="CD4" i="11"/>
  <c r="CF4" i="11"/>
  <c r="U262" i="4"/>
  <c r="DS206" i="11" l="1"/>
  <c r="DS11" i="11"/>
  <c r="DS35" i="11"/>
  <c r="DS52" i="11"/>
  <c r="DS59" i="11"/>
  <c r="DS73" i="11"/>
  <c r="DS99" i="11"/>
  <c r="DS107" i="11"/>
  <c r="DS123" i="11"/>
  <c r="DS127" i="11"/>
  <c r="DS155" i="11"/>
  <c r="DS161" i="11"/>
  <c r="DS108" i="11"/>
  <c r="DS86" i="11"/>
  <c r="DS200" i="11"/>
  <c r="DS136" i="11"/>
  <c r="DS170" i="11"/>
  <c r="DS150" i="11"/>
  <c r="DS212" i="11"/>
  <c r="DS78" i="11"/>
  <c r="DS46" i="11"/>
  <c r="DS13" i="11"/>
  <c r="DW57" i="11"/>
  <c r="DW30" i="11"/>
  <c r="DW114" i="11"/>
  <c r="DW142" i="11"/>
  <c r="DW186" i="11"/>
  <c r="DX165" i="11"/>
  <c r="DX14" i="11"/>
  <c r="DX62" i="11"/>
  <c r="DX94" i="11"/>
  <c r="DX182" i="11"/>
  <c r="DX186" i="11"/>
  <c r="DX218" i="11"/>
  <c r="DX238" i="11"/>
  <c r="DJ2" i="11"/>
  <c r="AR244" i="11"/>
  <c r="AL244" i="11"/>
  <c r="DD2" i="11"/>
  <c r="G4" i="5"/>
  <c r="Q4" i="5"/>
  <c r="T529" i="5"/>
  <c r="T554" i="5"/>
  <c r="G15" i="7"/>
  <c r="DS31" i="11"/>
  <c r="DW31" i="11"/>
  <c r="C7" i="9"/>
  <c r="C6" i="9"/>
  <c r="B416" i="5"/>
  <c r="B418" i="5"/>
  <c r="B420" i="5"/>
  <c r="B422" i="5"/>
  <c r="B424" i="5"/>
  <c r="B426" i="5"/>
  <c r="B428" i="5"/>
  <c r="B430" i="5"/>
  <c r="B432" i="5"/>
  <c r="B434" i="5"/>
  <c r="B436" i="5"/>
  <c r="B417" i="5"/>
  <c r="B419" i="5"/>
  <c r="B421" i="5"/>
  <c r="B423" i="5"/>
  <c r="B425" i="5"/>
  <c r="B427" i="5"/>
  <c r="B429" i="5"/>
  <c r="B431" i="5"/>
  <c r="B433" i="5"/>
  <c r="B435" i="5"/>
  <c r="B439" i="5"/>
  <c r="B441" i="5"/>
  <c r="B443" i="5"/>
  <c r="B445" i="5"/>
  <c r="B437" i="5"/>
  <c r="B438" i="5"/>
  <c r="B440" i="5"/>
  <c r="B442" i="5"/>
  <c r="B444" i="5"/>
  <c r="R416" i="5"/>
  <c r="R418" i="5"/>
  <c r="R420" i="5"/>
  <c r="R422" i="5"/>
  <c r="R424" i="5"/>
  <c r="R426" i="5"/>
  <c r="R428" i="5"/>
  <c r="R430" i="5"/>
  <c r="R432" i="5"/>
  <c r="R434" i="5"/>
  <c r="R436" i="5"/>
  <c r="R437" i="5"/>
  <c r="R439" i="5"/>
  <c r="R441" i="5"/>
  <c r="R443" i="5"/>
  <c r="R445" i="5"/>
  <c r="R444" i="5"/>
  <c r="R417" i="5"/>
  <c r="R419" i="5"/>
  <c r="R421" i="5"/>
  <c r="R423" i="5"/>
  <c r="R425" i="5"/>
  <c r="R427" i="5"/>
  <c r="R429" i="5"/>
  <c r="R431" i="5"/>
  <c r="R433" i="5"/>
  <c r="R435" i="5"/>
  <c r="R438" i="5"/>
  <c r="R440" i="5"/>
  <c r="R442" i="5"/>
  <c r="K417" i="5"/>
  <c r="K419" i="5"/>
  <c r="K421" i="5"/>
  <c r="K423" i="5"/>
  <c r="K425" i="5"/>
  <c r="K427" i="5"/>
  <c r="K429" i="5"/>
  <c r="K431" i="5"/>
  <c r="K433" i="5"/>
  <c r="K435" i="5"/>
  <c r="K416" i="5"/>
  <c r="K418" i="5"/>
  <c r="K420" i="5"/>
  <c r="K422" i="5"/>
  <c r="K424" i="5"/>
  <c r="K426" i="5"/>
  <c r="K428" i="5"/>
  <c r="K430" i="5"/>
  <c r="K432" i="5"/>
  <c r="K434" i="5"/>
  <c r="K436" i="5"/>
  <c r="K440" i="5"/>
  <c r="K442" i="5"/>
  <c r="K444" i="5"/>
  <c r="K437" i="5"/>
  <c r="K439" i="5"/>
  <c r="K441" i="5"/>
  <c r="K443" i="5"/>
  <c r="K445" i="5"/>
  <c r="K438" i="5"/>
  <c r="F416" i="5"/>
  <c r="F418" i="5"/>
  <c r="F420" i="5"/>
  <c r="F422" i="5"/>
  <c r="F424" i="5"/>
  <c r="F426" i="5"/>
  <c r="F428" i="5"/>
  <c r="F430" i="5"/>
  <c r="F432" i="5"/>
  <c r="F434" i="5"/>
  <c r="F436" i="5"/>
  <c r="F437" i="5"/>
  <c r="F439" i="5"/>
  <c r="F441" i="5"/>
  <c r="F443" i="5"/>
  <c r="F445" i="5"/>
  <c r="F417" i="5"/>
  <c r="F419" i="5"/>
  <c r="F421" i="5"/>
  <c r="F423" i="5"/>
  <c r="F425" i="5"/>
  <c r="F427" i="5"/>
  <c r="F429" i="5"/>
  <c r="F431" i="5"/>
  <c r="F433" i="5"/>
  <c r="F435" i="5"/>
  <c r="F438" i="5"/>
  <c r="F440" i="5"/>
  <c r="F442" i="5"/>
  <c r="F444" i="5"/>
  <c r="Q440" i="5"/>
  <c r="Q442" i="5"/>
  <c r="Q444" i="5"/>
  <c r="Q441" i="5"/>
  <c r="Q443" i="5"/>
  <c r="Q445" i="5"/>
  <c r="DX224" i="11"/>
  <c r="DX160" i="11"/>
  <c r="DB2" i="11"/>
  <c r="AN244" i="11"/>
  <c r="T244" i="11"/>
  <c r="DV2" i="11"/>
  <c r="S571" i="5"/>
  <c r="K701" i="5"/>
  <c r="W417" i="5"/>
  <c r="W419" i="5"/>
  <c r="W421" i="5"/>
  <c r="W423" i="5"/>
  <c r="W425" i="5"/>
  <c r="W427" i="5"/>
  <c r="W429" i="5"/>
  <c r="W431" i="5"/>
  <c r="W433" i="5"/>
  <c r="W435" i="5"/>
  <c r="W416" i="5"/>
  <c r="W418" i="5"/>
  <c r="W420" i="5"/>
  <c r="W422" i="5"/>
  <c r="W424" i="5"/>
  <c r="W426" i="5"/>
  <c r="W428" i="5"/>
  <c r="W430" i="5"/>
  <c r="W432" i="5"/>
  <c r="W434" i="5"/>
  <c r="W436" i="5"/>
  <c r="W440" i="5"/>
  <c r="W442" i="5"/>
  <c r="W444" i="5"/>
  <c r="W437" i="5"/>
  <c r="W439" i="5"/>
  <c r="W441" i="5"/>
  <c r="W443" i="5"/>
  <c r="W445" i="5"/>
  <c r="W438" i="5"/>
  <c r="P417" i="5"/>
  <c r="P419" i="5"/>
  <c r="P421" i="5"/>
  <c r="P423" i="5"/>
  <c r="P425" i="5"/>
  <c r="P427" i="5"/>
  <c r="P429" i="5"/>
  <c r="P431" i="5"/>
  <c r="P433" i="5"/>
  <c r="P435" i="5"/>
  <c r="P438" i="5"/>
  <c r="P440" i="5"/>
  <c r="P442" i="5"/>
  <c r="P444" i="5"/>
  <c r="P418" i="5"/>
  <c r="P422" i="5"/>
  <c r="P424" i="5"/>
  <c r="P426" i="5"/>
  <c r="P428" i="5"/>
  <c r="P436" i="5"/>
  <c r="P437" i="5"/>
  <c r="P439" i="5"/>
  <c r="P441" i="5"/>
  <c r="P443" i="5"/>
  <c r="P445" i="5"/>
  <c r="P416" i="5"/>
  <c r="P420" i="5"/>
  <c r="P430" i="5"/>
  <c r="P432" i="5"/>
  <c r="P434" i="5"/>
  <c r="I416" i="5"/>
  <c r="I418" i="5"/>
  <c r="I420" i="5"/>
  <c r="I422" i="5"/>
  <c r="I424" i="5"/>
  <c r="I426" i="5"/>
  <c r="I428" i="5"/>
  <c r="I430" i="5"/>
  <c r="I432" i="5"/>
  <c r="I434" i="5"/>
  <c r="I436" i="5"/>
  <c r="I417" i="5"/>
  <c r="I419" i="5"/>
  <c r="I421" i="5"/>
  <c r="I423" i="5"/>
  <c r="I425" i="5"/>
  <c r="I427" i="5"/>
  <c r="I429" i="5"/>
  <c r="I431" i="5"/>
  <c r="I433" i="5"/>
  <c r="I435" i="5"/>
  <c r="I439" i="5"/>
  <c r="I438" i="5"/>
  <c r="I440" i="5"/>
  <c r="I442" i="5"/>
  <c r="I444" i="5"/>
  <c r="I437" i="5"/>
  <c r="I441" i="5"/>
  <c r="I443" i="5"/>
  <c r="I445" i="5"/>
  <c r="E416" i="5"/>
  <c r="E418" i="5"/>
  <c r="E420" i="5"/>
  <c r="E422" i="5"/>
  <c r="E424" i="5"/>
  <c r="E426" i="5"/>
  <c r="E428" i="5"/>
  <c r="E430" i="5"/>
  <c r="E432" i="5"/>
  <c r="E434" i="5"/>
  <c r="E436" i="5"/>
  <c r="E417" i="5"/>
  <c r="E419" i="5"/>
  <c r="E421" i="5"/>
  <c r="E423" i="5"/>
  <c r="E425" i="5"/>
  <c r="E427" i="5"/>
  <c r="E429" i="5"/>
  <c r="E431" i="5"/>
  <c r="E433" i="5"/>
  <c r="E435" i="5"/>
  <c r="E438" i="5"/>
  <c r="E440" i="5"/>
  <c r="E442" i="5"/>
  <c r="E444" i="5"/>
  <c r="E439" i="5"/>
  <c r="E437" i="5"/>
  <c r="E441" i="5"/>
  <c r="E443" i="5"/>
  <c r="E445" i="5"/>
  <c r="CI2" i="11"/>
  <c r="DA2" i="11"/>
  <c r="DZ2" i="11"/>
  <c r="CS2" i="11"/>
  <c r="DU2" i="11"/>
  <c r="Q475" i="5"/>
  <c r="P701" i="5"/>
  <c r="I652" i="5"/>
  <c r="T417" i="5"/>
  <c r="T419" i="5"/>
  <c r="T421" i="5"/>
  <c r="T423" i="5"/>
  <c r="T425" i="5"/>
  <c r="T427" i="5"/>
  <c r="T429" i="5"/>
  <c r="T431" i="5"/>
  <c r="T433" i="5"/>
  <c r="T435" i="5"/>
  <c r="T438" i="5"/>
  <c r="T440" i="5"/>
  <c r="T442" i="5"/>
  <c r="T444" i="5"/>
  <c r="T416" i="5"/>
  <c r="T418" i="5"/>
  <c r="T420" i="5"/>
  <c r="T422" i="5"/>
  <c r="T424" i="5"/>
  <c r="T426" i="5"/>
  <c r="T428" i="5"/>
  <c r="T430" i="5"/>
  <c r="T432" i="5"/>
  <c r="T434" i="5"/>
  <c r="T436" i="5"/>
  <c r="T445" i="5"/>
  <c r="T437" i="5"/>
  <c r="T439" i="5"/>
  <c r="T441" i="5"/>
  <c r="T443" i="5"/>
  <c r="M522" i="5"/>
  <c r="M416" i="5"/>
  <c r="M418" i="5"/>
  <c r="M420" i="5"/>
  <c r="M422" i="5"/>
  <c r="M424" i="5"/>
  <c r="M426" i="5"/>
  <c r="M428" i="5"/>
  <c r="M430" i="5"/>
  <c r="M432" i="5"/>
  <c r="M434" i="5"/>
  <c r="M436" i="5"/>
  <c r="M417" i="5"/>
  <c r="M419" i="5"/>
  <c r="M421" i="5"/>
  <c r="M423" i="5"/>
  <c r="M425" i="5"/>
  <c r="M427" i="5"/>
  <c r="M429" i="5"/>
  <c r="M431" i="5"/>
  <c r="M433" i="5"/>
  <c r="M435" i="5"/>
  <c r="M441" i="5"/>
  <c r="M443" i="5"/>
  <c r="M445" i="5"/>
  <c r="M438" i="5"/>
  <c r="M440" i="5"/>
  <c r="M442" i="5"/>
  <c r="M444" i="5"/>
  <c r="M437" i="5"/>
  <c r="M439" i="5"/>
  <c r="H417" i="5"/>
  <c r="H419" i="5"/>
  <c r="H421" i="5"/>
  <c r="H423" i="5"/>
  <c r="H425" i="5"/>
  <c r="H427" i="5"/>
  <c r="H429" i="5"/>
  <c r="H431" i="5"/>
  <c r="H433" i="5"/>
  <c r="H435" i="5"/>
  <c r="H438" i="5"/>
  <c r="H440" i="5"/>
  <c r="H442" i="5"/>
  <c r="H444" i="5"/>
  <c r="H416" i="5"/>
  <c r="H418" i="5"/>
  <c r="H420" i="5"/>
  <c r="H422" i="5"/>
  <c r="H424" i="5"/>
  <c r="H426" i="5"/>
  <c r="H428" i="5"/>
  <c r="H430" i="5"/>
  <c r="H432" i="5"/>
  <c r="H434" i="5"/>
  <c r="H436" i="5"/>
  <c r="H437" i="5"/>
  <c r="H439" i="5"/>
  <c r="H441" i="5"/>
  <c r="H443" i="5"/>
  <c r="H445" i="5"/>
  <c r="D467" i="5"/>
  <c r="D417" i="5"/>
  <c r="D419" i="5"/>
  <c r="D421" i="5"/>
  <c r="D423" i="5"/>
  <c r="D425" i="5"/>
  <c r="D427" i="5"/>
  <c r="D429" i="5"/>
  <c r="D431" i="5"/>
  <c r="D433" i="5"/>
  <c r="D435" i="5"/>
  <c r="D437" i="5"/>
  <c r="D438" i="5"/>
  <c r="D440" i="5"/>
  <c r="D442" i="5"/>
  <c r="D444" i="5"/>
  <c r="D416" i="5"/>
  <c r="D418" i="5"/>
  <c r="D420" i="5"/>
  <c r="D422" i="5"/>
  <c r="D424" i="5"/>
  <c r="D426" i="5"/>
  <c r="D428" i="5"/>
  <c r="D430" i="5"/>
  <c r="D432" i="5"/>
  <c r="D434" i="5"/>
  <c r="D436" i="5"/>
  <c r="D445" i="5"/>
  <c r="D439" i="5"/>
  <c r="D441" i="5"/>
  <c r="D443" i="5"/>
  <c r="DW195" i="11"/>
  <c r="DX31" i="11"/>
  <c r="DW199" i="11"/>
  <c r="DX163" i="11"/>
  <c r="DW163" i="11"/>
  <c r="DW121" i="11"/>
  <c r="DX121" i="11"/>
  <c r="DX99" i="11"/>
  <c r="DW83" i="11"/>
  <c r="DX83" i="11"/>
  <c r="DX51" i="11"/>
  <c r="DW35" i="11"/>
  <c r="DX3" i="11"/>
  <c r="DW3" i="11"/>
  <c r="DX209" i="11"/>
  <c r="DW157" i="11"/>
  <c r="DX157" i="11"/>
  <c r="DW159" i="11"/>
  <c r="DW117" i="11"/>
  <c r="DW80" i="11"/>
  <c r="DX48" i="11"/>
  <c r="DX16" i="11"/>
  <c r="DW97" i="11"/>
  <c r="Z244" i="11"/>
  <c r="H244" i="11"/>
  <c r="AE244" i="11"/>
  <c r="CF2" i="11"/>
  <c r="CL2" i="11"/>
  <c r="CK2" i="11"/>
  <c r="T4" i="5"/>
  <c r="D4" i="16"/>
  <c r="N3" i="5"/>
  <c r="F597" i="5"/>
  <c r="M504" i="5"/>
  <c r="S417" i="5"/>
  <c r="S419" i="5"/>
  <c r="S421" i="5"/>
  <c r="S423" i="5"/>
  <c r="S425" i="5"/>
  <c r="S427" i="5"/>
  <c r="S429" i="5"/>
  <c r="S431" i="5"/>
  <c r="S433" i="5"/>
  <c r="S435" i="5"/>
  <c r="S416" i="5"/>
  <c r="S418" i="5"/>
  <c r="S420" i="5"/>
  <c r="S422" i="5"/>
  <c r="S424" i="5"/>
  <c r="S426" i="5"/>
  <c r="S428" i="5"/>
  <c r="S430" i="5"/>
  <c r="S432" i="5"/>
  <c r="S434" i="5"/>
  <c r="S436" i="5"/>
  <c r="S438" i="5"/>
  <c r="S437" i="5"/>
  <c r="S439" i="5"/>
  <c r="S441" i="5"/>
  <c r="S443" i="5"/>
  <c r="S445" i="5"/>
  <c r="S440" i="5"/>
  <c r="S442" i="5"/>
  <c r="S444" i="5"/>
  <c r="L417" i="5"/>
  <c r="L419" i="5"/>
  <c r="L421" i="5"/>
  <c r="L423" i="5"/>
  <c r="L425" i="5"/>
  <c r="L427" i="5"/>
  <c r="L429" i="5"/>
  <c r="L431" i="5"/>
  <c r="L433" i="5"/>
  <c r="L435" i="5"/>
  <c r="L416" i="5"/>
  <c r="L418" i="5"/>
  <c r="L420" i="5"/>
  <c r="L422" i="5"/>
  <c r="L424" i="5"/>
  <c r="L426" i="5"/>
  <c r="L428" i="5"/>
  <c r="L430" i="5"/>
  <c r="L432" i="5"/>
  <c r="L434" i="5"/>
  <c r="L436" i="5"/>
  <c r="L438" i="5"/>
  <c r="L440" i="5"/>
  <c r="L442" i="5"/>
  <c r="L444" i="5"/>
  <c r="L445" i="5"/>
  <c r="L437" i="5"/>
  <c r="L439" i="5"/>
  <c r="L441" i="5"/>
  <c r="L443" i="5"/>
  <c r="G417" i="5"/>
  <c r="G419" i="5"/>
  <c r="G421" i="5"/>
  <c r="G423" i="5"/>
  <c r="G425" i="5"/>
  <c r="G427" i="5"/>
  <c r="G429" i="5"/>
  <c r="G431" i="5"/>
  <c r="G433" i="5"/>
  <c r="G435" i="5"/>
  <c r="G416" i="5"/>
  <c r="G418" i="5"/>
  <c r="G420" i="5"/>
  <c r="G422" i="5"/>
  <c r="G424" i="5"/>
  <c r="G426" i="5"/>
  <c r="G428" i="5"/>
  <c r="G430" i="5"/>
  <c r="G432" i="5"/>
  <c r="G434" i="5"/>
  <c r="G436" i="5"/>
  <c r="G438" i="5"/>
  <c r="G437" i="5"/>
  <c r="G439" i="5"/>
  <c r="G441" i="5"/>
  <c r="G443" i="5"/>
  <c r="G445" i="5"/>
  <c r="G440" i="5"/>
  <c r="G442" i="5"/>
  <c r="G444" i="5"/>
  <c r="C417" i="5"/>
  <c r="C419" i="5"/>
  <c r="C421" i="5"/>
  <c r="C423" i="5"/>
  <c r="C425" i="5"/>
  <c r="C427" i="5"/>
  <c r="C429" i="5"/>
  <c r="C431" i="5"/>
  <c r="C433" i="5"/>
  <c r="C435" i="5"/>
  <c r="C416" i="5"/>
  <c r="C418" i="5"/>
  <c r="C420" i="5"/>
  <c r="C422" i="5"/>
  <c r="C424" i="5"/>
  <c r="C426" i="5"/>
  <c r="C428" i="5"/>
  <c r="C430" i="5"/>
  <c r="C432" i="5"/>
  <c r="C434" i="5"/>
  <c r="C436" i="5"/>
  <c r="C442" i="5"/>
  <c r="C444" i="5"/>
  <c r="C439" i="5"/>
  <c r="C441" i="5"/>
  <c r="C443" i="5"/>
  <c r="C445" i="5"/>
  <c r="C437" i="5"/>
  <c r="C438" i="5"/>
  <c r="C440" i="5"/>
  <c r="B61" i="9"/>
  <c r="B84" i="9"/>
  <c r="B102" i="9"/>
  <c r="B70" i="9"/>
  <c r="B66" i="9"/>
  <c r="B109" i="9"/>
  <c r="B93" i="9"/>
  <c r="B87" i="9"/>
  <c r="B85" i="9"/>
  <c r="B73" i="9"/>
  <c r="B82" i="9"/>
  <c r="B72" i="9"/>
  <c r="B98" i="9"/>
  <c r="B75" i="9"/>
  <c r="B74" i="9"/>
  <c r="B89" i="9"/>
  <c r="B86" i="9"/>
  <c r="B71" i="9"/>
  <c r="B105" i="9"/>
  <c r="M573" i="5"/>
  <c r="I491" i="5"/>
  <c r="I613" i="5"/>
  <c r="I487" i="5"/>
  <c r="I629" i="5"/>
  <c r="I499" i="5"/>
  <c r="I449" i="5"/>
  <c r="I627" i="5"/>
  <c r="I465" i="5"/>
  <c r="I651" i="5"/>
  <c r="I488" i="5"/>
  <c r="I448" i="5"/>
  <c r="I703" i="5"/>
  <c r="I708" i="5"/>
  <c r="I530" i="5"/>
  <c r="I603" i="5"/>
  <c r="I642" i="5"/>
  <c r="I594" i="5"/>
  <c r="I489" i="5"/>
  <c r="I459" i="5"/>
  <c r="I469" i="5"/>
  <c r="I668" i="5"/>
  <c r="I559" i="5"/>
  <c r="I624" i="5"/>
  <c r="I479" i="5"/>
  <c r="I533" i="5"/>
  <c r="I661" i="5"/>
  <c r="I648" i="5"/>
  <c r="I612" i="5"/>
  <c r="I694" i="5"/>
  <c r="I696" i="5"/>
  <c r="I677" i="5"/>
  <c r="I569" i="5"/>
  <c r="I675" i="5"/>
  <c r="I692" i="5"/>
  <c r="I500" i="5"/>
  <c r="I638" i="5"/>
  <c r="I606" i="5"/>
  <c r="I673" i="5"/>
  <c r="I622" i="5"/>
  <c r="I484" i="5"/>
  <c r="I663" i="5"/>
  <c r="I649" i="5"/>
  <c r="I620" i="5"/>
  <c r="I527" i="5"/>
  <c r="I486" i="5"/>
  <c r="I640" i="5"/>
  <c r="I698" i="5"/>
  <c r="I583" i="5"/>
  <c r="I464" i="5"/>
  <c r="I592" i="5"/>
  <c r="I539" i="5"/>
  <c r="I671" i="5"/>
  <c r="I680" i="5"/>
  <c r="I496" i="5"/>
  <c r="I662" i="5"/>
  <c r="I664" i="5"/>
  <c r="I485" i="5"/>
  <c r="I643" i="5"/>
  <c r="I729" i="5"/>
  <c r="I700" i="5"/>
  <c r="I565" i="5"/>
  <c r="I454" i="5"/>
  <c r="I615" i="5"/>
  <c r="I637" i="5"/>
  <c r="I609" i="5"/>
  <c r="I510" i="5"/>
  <c r="I724" i="5"/>
  <c r="I581" i="5"/>
  <c r="I580" i="5"/>
  <c r="I507" i="5"/>
  <c r="I682" i="5"/>
  <c r="I712" i="5"/>
  <c r="I582" i="5"/>
  <c r="I518" i="5"/>
  <c r="I596" i="5"/>
  <c r="I480" i="5"/>
  <c r="I511" i="5"/>
  <c r="I633" i="5"/>
  <c r="I458" i="5"/>
  <c r="I653" i="5"/>
  <c r="I574" i="5"/>
  <c r="I476" i="5"/>
  <c r="I646" i="5"/>
  <c r="I591" i="5"/>
  <c r="I590" i="5"/>
  <c r="I526" i="5"/>
  <c r="I525" i="5"/>
  <c r="I524" i="5"/>
  <c r="I493" i="5"/>
  <c r="I455" i="5"/>
  <c r="I647" i="5"/>
  <c r="I645" i="5"/>
  <c r="I561" i="5"/>
  <c r="I446" i="5"/>
  <c r="I715" i="5"/>
  <c r="I683" i="5"/>
  <c r="I497" i="5"/>
  <c r="I686" i="5"/>
  <c r="I521" i="5"/>
  <c r="I657" i="5"/>
  <c r="I546" i="5"/>
  <c r="I691" i="5"/>
  <c r="I552" i="5"/>
  <c r="I593" i="5"/>
  <c r="I460" i="5"/>
  <c r="I722" i="5"/>
  <c r="I548" i="5"/>
  <c r="I618" i="5"/>
  <c r="I473" i="5"/>
  <c r="I658" i="5"/>
  <c r="I588" i="5"/>
  <c r="I705" i="5"/>
  <c r="I494" i="5"/>
  <c r="I549" i="5"/>
  <c r="I720" i="5"/>
  <c r="I506" i="5"/>
  <c r="I678" i="5"/>
  <c r="I505" i="5"/>
  <c r="I693" i="5"/>
  <c r="I560" i="5"/>
  <c r="I467" i="5"/>
  <c r="I679" i="5"/>
  <c r="I665" i="5"/>
  <c r="I636" i="5"/>
  <c r="I543" i="5"/>
  <c r="I452" i="5"/>
  <c r="I470" i="5"/>
  <c r="I508" i="5"/>
  <c r="I595" i="5"/>
  <c r="I471" i="5"/>
  <c r="I716" i="5"/>
  <c r="I723" i="5"/>
  <c r="I688" i="5"/>
  <c r="I501" i="5"/>
  <c r="I541" i="5"/>
  <c r="I584" i="5"/>
  <c r="I503" i="5"/>
  <c r="I641" i="5"/>
  <c r="I450" i="5"/>
  <c r="I601" i="5"/>
  <c r="I639" i="5"/>
  <c r="I598" i="5"/>
  <c r="I564" i="5"/>
  <c r="I610" i="5"/>
  <c r="I477" i="5"/>
  <c r="I655" i="5"/>
  <c r="I666" i="5"/>
  <c r="I719" i="5"/>
  <c r="I602" i="5"/>
  <c r="I706" i="5"/>
  <c r="I573" i="5"/>
  <c r="I667" i="5"/>
  <c r="I625" i="5"/>
  <c r="I660" i="5"/>
  <c r="I542" i="5"/>
  <c r="I687" i="5"/>
  <c r="I456" i="5"/>
  <c r="I635" i="5"/>
  <c r="I670" i="5"/>
  <c r="I540" i="5"/>
  <c r="I515" i="5"/>
  <c r="I623" i="5"/>
  <c r="I656" i="5"/>
  <c r="I463" i="5"/>
  <c r="I626" i="5"/>
  <c r="I644" i="5"/>
  <c r="I474" i="5"/>
  <c r="I608" i="5"/>
  <c r="I713" i="5"/>
  <c r="I684" i="5"/>
  <c r="I550" i="5"/>
  <c r="I483" i="5"/>
  <c r="I562" i="5"/>
  <c r="I453" i="5"/>
  <c r="I695" i="5"/>
  <c r="I704" i="5"/>
  <c r="I490" i="5"/>
  <c r="I721" i="5"/>
  <c r="I509" i="5"/>
  <c r="I536" i="5"/>
  <c r="I498" i="5"/>
  <c r="I575" i="5"/>
  <c r="I556" i="5"/>
  <c r="I516" i="5"/>
  <c r="I674" i="5"/>
  <c r="I599" i="5"/>
  <c r="I570" i="5"/>
  <c r="I495" i="5"/>
  <c r="I718" i="5"/>
  <c r="I617" i="5"/>
  <c r="I631" i="5"/>
  <c r="D474" i="5"/>
  <c r="D534" i="5"/>
  <c r="D489" i="5"/>
  <c r="D524" i="5"/>
  <c r="D477" i="5"/>
  <c r="D549" i="5"/>
  <c r="D501" i="5"/>
  <c r="D573" i="5"/>
  <c r="D94" i="5"/>
  <c r="T619" i="5"/>
  <c r="M622" i="5"/>
  <c r="D622" i="5"/>
  <c r="S622" i="5"/>
  <c r="V592" i="5"/>
  <c r="R622" i="5"/>
  <c r="K702" i="5"/>
  <c r="Q557" i="5"/>
  <c r="U622" i="5"/>
  <c r="P702" i="5"/>
  <c r="P711" i="5"/>
  <c r="K711" i="5"/>
  <c r="P709" i="5"/>
  <c r="K709" i="5"/>
  <c r="P707" i="5"/>
  <c r="K707" i="5"/>
  <c r="P705" i="5"/>
  <c r="K705" i="5"/>
  <c r="P703" i="5"/>
  <c r="K703" i="5"/>
  <c r="R633" i="5"/>
  <c r="M633" i="5"/>
  <c r="R632" i="5"/>
  <c r="M632" i="5"/>
  <c r="R631" i="5"/>
  <c r="M631" i="5"/>
  <c r="R630" i="5"/>
  <c r="M630" i="5"/>
  <c r="R629" i="5"/>
  <c r="M629" i="5"/>
  <c r="R628" i="5"/>
  <c r="M628" i="5"/>
  <c r="R627" i="5"/>
  <c r="M627" i="5"/>
  <c r="R626" i="5"/>
  <c r="M626" i="5"/>
  <c r="R625" i="5"/>
  <c r="M625" i="5"/>
  <c r="R624" i="5"/>
  <c r="M624" i="5"/>
  <c r="R623" i="5"/>
  <c r="M623" i="5"/>
  <c r="T620" i="5"/>
  <c r="Q568" i="5"/>
  <c r="Q564" i="5"/>
  <c r="Q560" i="5"/>
  <c r="W515" i="5"/>
  <c r="L603" i="5"/>
  <c r="U633" i="5"/>
  <c r="U632" i="5"/>
  <c r="U631" i="5"/>
  <c r="U630" i="5"/>
  <c r="U629" i="5"/>
  <c r="U628" i="5"/>
  <c r="U627" i="5"/>
  <c r="U626" i="5"/>
  <c r="U625" i="5"/>
  <c r="U624" i="5"/>
  <c r="U623" i="5"/>
  <c r="T621" i="5"/>
  <c r="T617" i="5"/>
  <c r="V603" i="5"/>
  <c r="V601" i="5"/>
  <c r="V599" i="5"/>
  <c r="V597" i="5"/>
  <c r="V595" i="5"/>
  <c r="V593" i="5"/>
  <c r="Q567" i="5"/>
  <c r="Q563" i="5"/>
  <c r="Q559" i="5"/>
  <c r="P712" i="5"/>
  <c r="K712" i="5"/>
  <c r="P710" i="5"/>
  <c r="K710" i="5"/>
  <c r="P708" i="5"/>
  <c r="K708" i="5"/>
  <c r="P706" i="5"/>
  <c r="K706" i="5"/>
  <c r="P704" i="5"/>
  <c r="K704" i="5"/>
  <c r="D633" i="5"/>
  <c r="D632" i="5"/>
  <c r="D631" i="5"/>
  <c r="D630" i="5"/>
  <c r="D629" i="5"/>
  <c r="T628" i="5"/>
  <c r="D628" i="5"/>
  <c r="T627" i="5"/>
  <c r="D627" i="5"/>
  <c r="T626" i="5"/>
  <c r="D626" i="5"/>
  <c r="T625" i="5"/>
  <c r="D625" i="5"/>
  <c r="T624" i="5"/>
  <c r="D624" i="5"/>
  <c r="T623" i="5"/>
  <c r="D623" i="5"/>
  <c r="T622" i="5"/>
  <c r="T618" i="5"/>
  <c r="Q566" i="5"/>
  <c r="Q562" i="5"/>
  <c r="Q558" i="5"/>
  <c r="B710" i="5"/>
  <c r="T446" i="5"/>
  <c r="M451" i="5"/>
  <c r="U534" i="5"/>
  <c r="S633" i="5"/>
  <c r="S632" i="5"/>
  <c r="S631" i="5"/>
  <c r="S630" i="5"/>
  <c r="S629" i="5"/>
  <c r="S628" i="5"/>
  <c r="S627" i="5"/>
  <c r="S626" i="5"/>
  <c r="S625" i="5"/>
  <c r="S624" i="5"/>
  <c r="S623" i="5"/>
  <c r="V602" i="5"/>
  <c r="V600" i="5"/>
  <c r="V598" i="5"/>
  <c r="V596" i="5"/>
  <c r="V594" i="5"/>
  <c r="Q565" i="5"/>
  <c r="Q561" i="5"/>
  <c r="W538" i="5"/>
  <c r="W537" i="5"/>
  <c r="W536" i="5"/>
  <c r="W535" i="5"/>
  <c r="W534" i="5"/>
  <c r="W533" i="5"/>
  <c r="W532" i="5"/>
  <c r="W531" i="5"/>
  <c r="W530" i="5"/>
  <c r="W529" i="5"/>
  <c r="W528" i="5"/>
  <c r="W527" i="5"/>
  <c r="DW211" i="11"/>
  <c r="DX195" i="11"/>
  <c r="AE262" i="4"/>
  <c r="A492" i="11" a="1"/>
  <c r="A559" i="11" s="1"/>
  <c r="B101" i="9"/>
  <c r="B88" i="9"/>
  <c r="B96" i="9"/>
  <c r="B104" i="9"/>
  <c r="B97" i="9"/>
  <c r="B67" i="9"/>
  <c r="DT2" i="11"/>
  <c r="CW2" i="11"/>
  <c r="L446" i="5"/>
  <c r="Q545" i="5"/>
  <c r="E244" i="11"/>
  <c r="DS2" i="11"/>
  <c r="B65" i="9"/>
  <c r="B92" i="9"/>
  <c r="B63" i="9"/>
  <c r="B64" i="9"/>
  <c r="B68" i="9"/>
  <c r="B91" i="9"/>
  <c r="B60" i="9"/>
  <c r="CX2" i="11"/>
  <c r="DY2" i="11"/>
  <c r="CV2" i="11"/>
  <c r="AR262" i="4"/>
  <c r="AN262" i="4"/>
  <c r="C3" i="9"/>
  <c r="B76" i="9"/>
  <c r="B90" i="9"/>
  <c r="B77" i="9"/>
  <c r="B83" i="9"/>
  <c r="B79" i="9"/>
  <c r="B80" i="9"/>
  <c r="D244" i="11"/>
  <c r="P4" i="5"/>
  <c r="B3" i="5"/>
  <c r="E3" i="5"/>
  <c r="C3" i="5"/>
  <c r="M502" i="5"/>
  <c r="G262" i="4"/>
  <c r="U592" i="5"/>
  <c r="P580" i="5"/>
  <c r="E587" i="5"/>
  <c r="V522" i="5"/>
  <c r="R570" i="5"/>
  <c r="B20" i="16" a="1"/>
  <c r="DW149" i="11"/>
  <c r="DX151" i="11"/>
  <c r="DW233" i="11"/>
  <c r="DX173" i="11"/>
  <c r="DW151" i="11"/>
  <c r="DW230" i="11"/>
  <c r="DX12" i="11"/>
  <c r="C44" i="9"/>
  <c r="C37" i="9"/>
  <c r="C28" i="9"/>
  <c r="C32" i="9"/>
  <c r="C11" i="9"/>
  <c r="C12" i="9"/>
  <c r="C35" i="9"/>
  <c r="C46" i="9"/>
  <c r="C24" i="9"/>
  <c r="C40" i="9"/>
  <c r="C29" i="9"/>
  <c r="C39" i="9"/>
  <c r="C14" i="9"/>
  <c r="C16" i="9"/>
  <c r="C20" i="9"/>
  <c r="C31" i="9"/>
  <c r="C19" i="9"/>
  <c r="C23" i="9"/>
  <c r="C9" i="9"/>
  <c r="C49" i="9"/>
  <c r="DS160" i="11"/>
  <c r="DX97" i="11"/>
  <c r="DX57" i="11"/>
  <c r="DX221" i="11"/>
  <c r="DW165" i="11"/>
  <c r="DW20" i="11"/>
  <c r="DX20" i="11"/>
  <c r="DW224" i="11"/>
  <c r="DW208" i="11"/>
  <c r="DX208" i="11"/>
  <c r="DX192" i="11"/>
  <c r="DX176" i="11"/>
  <c r="DW112" i="11"/>
  <c r="DX63" i="11"/>
  <c r="DW63" i="11"/>
  <c r="DW8" i="11"/>
  <c r="DX145" i="11"/>
  <c r="DW37" i="11"/>
  <c r="DX129" i="11"/>
  <c r="DX17" i="11"/>
  <c r="DS79" i="11"/>
  <c r="DW72" i="11"/>
  <c r="DX72" i="11"/>
  <c r="C48" i="9"/>
  <c r="C51" i="9"/>
  <c r="C50" i="9"/>
  <c r="C2" i="9"/>
  <c r="C41" i="9"/>
  <c r="C8" i="9"/>
  <c r="C36" i="9"/>
  <c r="C52" i="9"/>
  <c r="C17" i="9"/>
  <c r="C13" i="9"/>
  <c r="C15" i="9"/>
  <c r="C30" i="9"/>
  <c r="C25" i="9"/>
  <c r="C10" i="9"/>
  <c r="C22" i="9"/>
  <c r="C34" i="9"/>
  <c r="C26" i="9"/>
  <c r="C42" i="9"/>
  <c r="C43" i="9"/>
  <c r="C38" i="9"/>
  <c r="C5" i="9"/>
  <c r="C27" i="9"/>
  <c r="C47" i="9"/>
  <c r="C4" i="9"/>
  <c r="C21" i="9"/>
  <c r="C18" i="9"/>
  <c r="C45" i="9"/>
  <c r="B94" i="3"/>
  <c r="AQ262" i="4" s="1"/>
  <c r="DX227" i="11"/>
  <c r="DS210" i="11"/>
  <c r="DX210" i="11"/>
  <c r="DW210" i="11"/>
  <c r="DS179" i="11"/>
  <c r="DX95" i="11"/>
  <c r="DS95" i="11"/>
  <c r="DX47" i="11"/>
  <c r="DX15" i="11"/>
  <c r="DW15" i="11"/>
  <c r="DW10" i="11"/>
  <c r="DX10" i="11"/>
  <c r="DX106" i="11"/>
  <c r="AO262" i="4"/>
  <c r="D490" i="5"/>
  <c r="S462" i="5"/>
  <c r="S481" i="5"/>
  <c r="S498" i="5"/>
  <c r="S499" i="5"/>
  <c r="S475" i="5"/>
  <c r="S529" i="5"/>
  <c r="S493" i="5"/>
  <c r="S511" i="5"/>
  <c r="S550" i="5"/>
  <c r="S580" i="5"/>
  <c r="S515" i="5"/>
  <c r="S574" i="5"/>
  <c r="S588" i="5"/>
  <c r="S466" i="5"/>
  <c r="S485" i="5"/>
  <c r="S502" i="5"/>
  <c r="S500" i="5"/>
  <c r="S479" i="5"/>
  <c r="S533" i="5"/>
  <c r="S506" i="5"/>
  <c r="S519" i="5"/>
  <c r="S554" i="5"/>
  <c r="S584" i="5"/>
  <c r="S570" i="5"/>
  <c r="S561" i="5"/>
  <c r="S591" i="5"/>
  <c r="S569" i="5"/>
  <c r="S467" i="5"/>
  <c r="S478" i="5"/>
  <c r="S476" i="5"/>
  <c r="S524" i="5"/>
  <c r="S509" i="5"/>
  <c r="S541" i="5"/>
  <c r="S575" i="5"/>
  <c r="S531" i="5"/>
  <c r="S560" i="5"/>
  <c r="S557" i="5"/>
  <c r="S547" i="5"/>
  <c r="S510" i="5"/>
  <c r="S586" i="5"/>
  <c r="S593" i="5"/>
  <c r="S558" i="5"/>
  <c r="S497" i="5"/>
  <c r="R596" i="5"/>
  <c r="R534" i="5"/>
  <c r="R578" i="5"/>
  <c r="R502" i="5"/>
  <c r="R574" i="5"/>
  <c r="R453" i="5"/>
  <c r="R549" i="5"/>
  <c r="R474" i="5"/>
  <c r="R541" i="5"/>
  <c r="R562" i="5"/>
  <c r="R576" i="5"/>
  <c r="R542" i="5"/>
  <c r="R514" i="5"/>
  <c r="R517" i="5"/>
  <c r="R587" i="5"/>
  <c r="R565" i="5"/>
  <c r="R458" i="5"/>
  <c r="R568" i="5"/>
  <c r="R462" i="5"/>
  <c r="R527" i="5"/>
  <c r="R485" i="5"/>
  <c r="R473" i="5"/>
  <c r="R522" i="5"/>
  <c r="R465" i="5"/>
  <c r="R524" i="5"/>
  <c r="R544" i="5"/>
  <c r="W473" i="5"/>
  <c r="W465" i="5"/>
  <c r="W452" i="5"/>
  <c r="W469" i="5"/>
  <c r="W500" i="5"/>
  <c r="W448" i="5"/>
  <c r="W449" i="5"/>
  <c r="W471" i="5"/>
  <c r="W456" i="5"/>
  <c r="W460" i="5"/>
  <c r="W495" i="5"/>
  <c r="W451" i="5"/>
  <c r="W458" i="5"/>
  <c r="W447" i="5"/>
  <c r="W474" i="5"/>
  <c r="W467" i="5"/>
  <c r="W475" i="5"/>
  <c r="W497" i="5"/>
  <c r="W502" i="5"/>
  <c r="W479" i="5"/>
  <c r="W480" i="5"/>
  <c r="W526" i="5"/>
  <c r="W525" i="5"/>
  <c r="W524" i="5"/>
  <c r="W523" i="5"/>
  <c r="W522" i="5"/>
  <c r="W521" i="5"/>
  <c r="W520" i="5"/>
  <c r="W519" i="5"/>
  <c r="W518" i="5"/>
  <c r="W517" i="5"/>
  <c r="W516" i="5"/>
  <c r="H677" i="5"/>
  <c r="G588" i="5"/>
  <c r="G598" i="5"/>
  <c r="G674" i="5"/>
  <c r="G504" i="5"/>
  <c r="G620" i="5"/>
  <c r="G717" i="5"/>
  <c r="G473" i="5"/>
  <c r="G535" i="5"/>
  <c r="G646" i="5"/>
  <c r="G524" i="5"/>
  <c r="G702" i="5"/>
  <c r="G549" i="5"/>
  <c r="G644" i="5"/>
  <c r="G596" i="5"/>
  <c r="G639" i="5"/>
  <c r="G500" i="5"/>
  <c r="G456" i="5"/>
  <c r="G603" i="5"/>
  <c r="G584" i="5"/>
  <c r="G593" i="5"/>
  <c r="G709" i="5"/>
  <c r="G576" i="5"/>
  <c r="G672" i="5"/>
  <c r="G661" i="5"/>
  <c r="G539" i="5"/>
  <c r="G692" i="5"/>
  <c r="G578" i="5"/>
  <c r="G478" i="5"/>
  <c r="G554" i="5"/>
  <c r="G613" i="5"/>
  <c r="G693" i="5"/>
  <c r="G493" i="5"/>
  <c r="G623" i="5"/>
  <c r="G527" i="5"/>
  <c r="G532" i="5"/>
  <c r="G683" i="5"/>
  <c r="G468" i="5"/>
  <c r="G595" i="5"/>
  <c r="G638" i="5"/>
  <c r="G701" i="5"/>
  <c r="G725" i="5"/>
  <c r="G726" i="5"/>
  <c r="G599" i="5"/>
  <c r="G482" i="5"/>
  <c r="G510" i="5"/>
  <c r="G723" i="5"/>
  <c r="G474" i="5"/>
  <c r="G536" i="5"/>
  <c r="G597" i="5"/>
  <c r="G453" i="5"/>
  <c r="G587" i="5"/>
  <c r="G678" i="5"/>
  <c r="G653" i="5"/>
  <c r="G460" i="5"/>
  <c r="G675" i="5"/>
  <c r="G538" i="5"/>
  <c r="G720" i="5"/>
  <c r="G573" i="5"/>
  <c r="G703" i="5"/>
  <c r="G521" i="5"/>
  <c r="G713" i="5"/>
  <c r="G660" i="5"/>
  <c r="G581" i="5"/>
  <c r="V519" i="5"/>
  <c r="V554" i="5"/>
  <c r="V446" i="5"/>
  <c r="V449" i="5"/>
  <c r="V455" i="5"/>
  <c r="V543" i="5"/>
  <c r="V565" i="5"/>
  <c r="V559" i="5"/>
  <c r="V476" i="5"/>
  <c r="V527" i="5"/>
  <c r="V553" i="5"/>
  <c r="V496" i="5"/>
  <c r="V558" i="5"/>
  <c r="V508" i="5"/>
  <c r="V506" i="5"/>
  <c r="V483" i="5"/>
  <c r="V481" i="5"/>
  <c r="V564" i="5"/>
  <c r="V475" i="5"/>
  <c r="V447" i="5"/>
  <c r="V473" i="5"/>
  <c r="V456" i="5"/>
  <c r="V545" i="5"/>
  <c r="V505" i="5"/>
  <c r="V566" i="5"/>
  <c r="V466" i="5"/>
  <c r="V465" i="5"/>
  <c r="V480" i="5"/>
  <c r="V548" i="5"/>
  <c r="V555" i="5"/>
  <c r="V562" i="5"/>
  <c r="V557" i="5"/>
  <c r="V448" i="5"/>
  <c r="V463" i="5"/>
  <c r="V495" i="5"/>
  <c r="V536" i="5"/>
  <c r="V528" i="5"/>
  <c r="V507" i="5"/>
  <c r="V516" i="5"/>
  <c r="V504" i="5"/>
  <c r="V556" i="5"/>
  <c r="V533" i="5"/>
  <c r="V477" i="5"/>
  <c r="V486" i="5"/>
  <c r="V453" i="5"/>
  <c r="V515" i="5"/>
  <c r="U526" i="5"/>
  <c r="U557" i="5"/>
  <c r="U546" i="5"/>
  <c r="U494" i="5"/>
  <c r="U529" i="5"/>
  <c r="U509" i="5"/>
  <c r="U552" i="5"/>
  <c r="U451" i="5"/>
  <c r="U476" i="5"/>
  <c r="U501" i="5"/>
  <c r="U581" i="5"/>
  <c r="U508" i="5"/>
  <c r="U589" i="5"/>
  <c r="U456" i="5"/>
  <c r="U461" i="5"/>
  <c r="U473" i="5"/>
  <c r="U470" i="5"/>
  <c r="U555" i="5"/>
  <c r="U573" i="5"/>
  <c r="U570" i="5"/>
  <c r="U575" i="5"/>
  <c r="U580" i="5"/>
  <c r="U590" i="5"/>
  <c r="U448" i="5"/>
  <c r="U466" i="5"/>
  <c r="U504" i="5"/>
  <c r="U514" i="5"/>
  <c r="U527" i="5"/>
  <c r="U545" i="5"/>
  <c r="U520" i="5"/>
  <c r="U583" i="5"/>
  <c r="U502" i="5"/>
  <c r="U587" i="5"/>
  <c r="U453" i="5"/>
  <c r="U492" i="5"/>
  <c r="U505" i="5"/>
  <c r="U515" i="5"/>
  <c r="U533" i="5"/>
  <c r="U497" i="5"/>
  <c r="U563" i="5"/>
  <c r="U568" i="5"/>
  <c r="U556" i="5"/>
  <c r="U595" i="5"/>
  <c r="U479" i="5"/>
  <c r="U454" i="5"/>
  <c r="U539" i="5"/>
  <c r="U532" i="5"/>
  <c r="U550" i="5"/>
  <c r="U586" i="5"/>
  <c r="U488" i="5"/>
  <c r="U511" i="5"/>
  <c r="U493" i="5"/>
  <c r="U560" i="5"/>
  <c r="U464" i="5"/>
  <c r="U481" i="5"/>
  <c r="U513" i="5"/>
  <c r="U578" i="5"/>
  <c r="U490" i="5"/>
  <c r="U472" i="5"/>
  <c r="U484" i="5"/>
  <c r="U491" i="5"/>
  <c r="U507" i="5"/>
  <c r="U525" i="5"/>
  <c r="U462" i="5"/>
  <c r="U474" i="5"/>
  <c r="U516" i="5"/>
  <c r="U544" i="5"/>
  <c r="U593" i="5"/>
  <c r="U446" i="5"/>
  <c r="U483" i="5"/>
  <c r="U458" i="5"/>
  <c r="U530" i="5"/>
  <c r="U543" i="5"/>
  <c r="U561" i="5"/>
  <c r="U558" i="5"/>
  <c r="U554" i="5"/>
  <c r="U540" i="5"/>
  <c r="U591" i="5"/>
  <c r="U455" i="5"/>
  <c r="U471" i="5"/>
  <c r="U518" i="5"/>
  <c r="U531" i="5"/>
  <c r="U549" i="5"/>
  <c r="U524" i="5"/>
  <c r="U517" i="5"/>
  <c r="U538" i="5"/>
  <c r="U594" i="5"/>
  <c r="T561" i="5"/>
  <c r="T537" i="5"/>
  <c r="T489" i="5"/>
  <c r="T447" i="5"/>
  <c r="T493" i="5"/>
  <c r="T531" i="5"/>
  <c r="T532" i="5"/>
  <c r="T451" i="5"/>
  <c r="T572" i="5"/>
  <c r="T538" i="5"/>
  <c r="T586" i="5"/>
  <c r="T590" i="5"/>
  <c r="T459" i="5"/>
  <c r="T576" i="5"/>
  <c r="T455" i="5"/>
  <c r="T539" i="5"/>
  <c r="T579" i="5"/>
  <c r="T470" i="5"/>
  <c r="T454" i="5"/>
  <c r="T450" i="5"/>
  <c r="T486" i="5"/>
  <c r="T548" i="5"/>
  <c r="T487" i="5"/>
  <c r="T553" i="5"/>
  <c r="T533" i="5"/>
  <c r="T587" i="5"/>
  <c r="T591" i="5"/>
  <c r="T581" i="5"/>
  <c r="T513" i="5"/>
  <c r="T549" i="5"/>
  <c r="T552" i="5"/>
  <c r="K676" i="5"/>
  <c r="K538" i="5"/>
  <c r="K577" i="5"/>
  <c r="K588" i="5"/>
  <c r="K517" i="5"/>
  <c r="K650" i="5"/>
  <c r="K498" i="5"/>
  <c r="K561" i="5"/>
  <c r="K673" i="5"/>
  <c r="K550" i="5"/>
  <c r="K449" i="5"/>
  <c r="K515" i="5"/>
  <c r="K495" i="5"/>
  <c r="K477" i="5"/>
  <c r="K447" i="5"/>
  <c r="K530" i="5"/>
  <c r="K511" i="5"/>
  <c r="K606" i="5"/>
  <c r="K613" i="5"/>
  <c r="K668" i="5"/>
  <c r="K596" i="5"/>
  <c r="K666" i="5"/>
  <c r="K557" i="5"/>
  <c r="K644" i="5"/>
  <c r="K615" i="5"/>
  <c r="K521" i="5"/>
  <c r="K628" i="5"/>
  <c r="K456" i="5"/>
  <c r="K536" i="5"/>
  <c r="K609" i="5"/>
  <c r="K496" i="5"/>
  <c r="K452" i="5"/>
  <c r="K622" i="5"/>
  <c r="K484" i="5"/>
  <c r="K598" i="5"/>
  <c r="K653" i="5"/>
  <c r="K500" i="5"/>
  <c r="K629" i="5"/>
  <c r="K618" i="5"/>
  <c r="K470" i="5"/>
  <c r="K523" i="5"/>
  <c r="K611" i="5"/>
  <c r="K474" i="5"/>
  <c r="K587" i="5"/>
  <c r="K491" i="5"/>
  <c r="K608" i="5"/>
  <c r="K592" i="5"/>
  <c r="K518" i="5"/>
  <c r="K619" i="5"/>
  <c r="K455" i="5"/>
  <c r="K638" i="5"/>
  <c r="K634" i="5"/>
  <c r="K479" i="5"/>
  <c r="K510" i="5"/>
  <c r="K454" i="5"/>
  <c r="K547" i="5"/>
  <c r="K597" i="5"/>
  <c r="K662" i="5"/>
  <c r="K548" i="5"/>
  <c r="K624" i="5"/>
  <c r="K514" i="5"/>
  <c r="K508" i="5"/>
  <c r="K458" i="5"/>
  <c r="K492" i="5"/>
  <c r="K486" i="5"/>
  <c r="K462" i="5"/>
  <c r="K630" i="5"/>
  <c r="K636" i="5"/>
  <c r="K543" i="5"/>
  <c r="K505" i="5"/>
  <c r="K466" i="5"/>
  <c r="K626" i="5"/>
  <c r="K582" i="5"/>
  <c r="K651" i="5"/>
  <c r="K567" i="5"/>
  <c r="K546" i="5"/>
  <c r="K657" i="5"/>
  <c r="K465" i="5"/>
  <c r="K646" i="5"/>
  <c r="K625" i="5"/>
  <c r="K589" i="5"/>
  <c r="K570" i="5"/>
  <c r="K603" i="5"/>
  <c r="K459" i="5"/>
  <c r="K540" i="5"/>
  <c r="K542" i="5"/>
  <c r="K490" i="5"/>
  <c r="K451" i="5"/>
  <c r="K593" i="5"/>
  <c r="K576" i="5"/>
  <c r="K539" i="5"/>
  <c r="K599" i="5"/>
  <c r="K639" i="5"/>
  <c r="K471" i="5"/>
  <c r="K667" i="5"/>
  <c r="K585" i="5"/>
  <c r="K578" i="5"/>
  <c r="K617" i="5"/>
  <c r="K640" i="5"/>
  <c r="K478" i="5"/>
  <c r="K591" i="5"/>
  <c r="K569" i="5"/>
  <c r="K487" i="5"/>
  <c r="K568" i="5"/>
  <c r="K579" i="5"/>
  <c r="K563" i="5"/>
  <c r="K512" i="5"/>
  <c r="K545" i="5"/>
  <c r="K659" i="5"/>
  <c r="K532" i="5"/>
  <c r="K464" i="5"/>
  <c r="K482" i="5"/>
  <c r="K483" i="5"/>
  <c r="K616" i="5"/>
  <c r="K448" i="5"/>
  <c r="K575" i="5"/>
  <c r="K623" i="5"/>
  <c r="K648" i="5"/>
  <c r="K614" i="5"/>
  <c r="L455" i="5"/>
  <c r="L688" i="5"/>
  <c r="L653" i="5"/>
  <c r="L525" i="5"/>
  <c r="L501" i="5"/>
  <c r="L662" i="5"/>
  <c r="L510" i="5"/>
  <c r="L629" i="5"/>
  <c r="L584" i="5"/>
  <c r="L539" i="5"/>
  <c r="L633" i="5"/>
  <c r="L703" i="5"/>
  <c r="L574" i="5"/>
  <c r="L459" i="5"/>
  <c r="L643" i="5"/>
  <c r="L575" i="5"/>
  <c r="L477" i="5"/>
  <c r="L700" i="5"/>
  <c r="L704" i="5"/>
  <c r="L527" i="5"/>
  <c r="L553" i="5"/>
  <c r="L706" i="5"/>
  <c r="L677" i="5"/>
  <c r="L724" i="5"/>
  <c r="L618" i="5"/>
  <c r="L518" i="5"/>
  <c r="L460" i="5"/>
  <c r="L467" i="5"/>
  <c r="L470" i="5"/>
  <c r="L710" i="5"/>
  <c r="L597" i="5"/>
  <c r="L660" i="5"/>
  <c r="L638" i="5"/>
  <c r="L506" i="5"/>
  <c r="L684" i="5"/>
  <c r="L472" i="5"/>
  <c r="L544" i="5"/>
  <c r="L567" i="5"/>
  <c r="L630" i="5"/>
  <c r="L610" i="5"/>
  <c r="L534" i="5"/>
  <c r="L699" i="5"/>
  <c r="L679" i="5"/>
  <c r="L449" i="5"/>
  <c r="L464" i="5"/>
  <c r="L483" i="5"/>
  <c r="L551" i="5"/>
  <c r="L595" i="5"/>
  <c r="L642" i="5"/>
  <c r="L515" i="5"/>
  <c r="L533" i="5"/>
  <c r="L657" i="5"/>
  <c r="L668" i="5"/>
  <c r="L549" i="5"/>
  <c r="L695" i="5"/>
  <c r="L546" i="5"/>
  <c r="L689" i="5"/>
  <c r="L634" i="5"/>
  <c r="L562" i="5"/>
  <c r="L481" i="5"/>
  <c r="L635" i="5"/>
  <c r="L669" i="5"/>
  <c r="L582" i="5"/>
  <c r="L453" i="5"/>
  <c r="L683" i="5"/>
  <c r="L480" i="5"/>
  <c r="L645" i="5"/>
  <c r="L530" i="5"/>
  <c r="L632" i="5"/>
  <c r="L647" i="5"/>
  <c r="L475" i="5"/>
  <c r="L587" i="5"/>
  <c r="L641" i="5"/>
  <c r="L667" i="5"/>
  <c r="L468" i="5"/>
  <c r="L692" i="5"/>
  <c r="L573" i="5"/>
  <c r="L697" i="5"/>
  <c r="L698" i="5"/>
  <c r="L514" i="5"/>
  <c r="L648" i="5"/>
  <c r="L588" i="5"/>
  <c r="L490" i="5"/>
  <c r="L498" i="5"/>
  <c r="L503" i="5"/>
  <c r="L482" i="5"/>
  <c r="L693" i="5"/>
  <c r="L465" i="5"/>
  <c r="L723" i="5"/>
  <c r="L526" i="5"/>
  <c r="L609" i="5"/>
  <c r="L557" i="5"/>
  <c r="L720" i="5"/>
  <c r="L463" i="5"/>
  <c r="L713" i="5"/>
  <c r="L676" i="5"/>
  <c r="L612" i="5"/>
  <c r="L504" i="5"/>
  <c r="L611" i="5"/>
  <c r="L508" i="5"/>
  <c r="L448" i="5"/>
  <c r="L623" i="5"/>
  <c r="L617" i="5"/>
  <c r="L694" i="5"/>
  <c r="L462" i="5"/>
  <c r="L499" i="5"/>
  <c r="L521" i="5"/>
  <c r="L663" i="5"/>
  <c r="L577" i="5"/>
  <c r="L696" i="5"/>
  <c r="L489" i="5"/>
  <c r="L516" i="5"/>
  <c r="L570" i="5"/>
  <c r="L619" i="5"/>
  <c r="L717" i="5"/>
  <c r="L581" i="5"/>
  <c r="L639" i="5"/>
  <c r="L592" i="5"/>
  <c r="L479" i="5"/>
  <c r="L559" i="5"/>
  <c r="L613" i="5"/>
  <c r="L716" i="5"/>
  <c r="L652" i="5"/>
  <c r="L580" i="5"/>
  <c r="L649" i="5"/>
  <c r="L709" i="5"/>
  <c r="L608" i="5"/>
  <c r="L650" i="5"/>
  <c r="L718" i="5"/>
  <c r="L579" i="5"/>
  <c r="L594" i="5"/>
  <c r="L543" i="5"/>
  <c r="L540" i="5"/>
  <c r="L450" i="5"/>
  <c r="L484" i="5"/>
  <c r="L671" i="5"/>
  <c r="L727" i="5"/>
  <c r="L631" i="5"/>
  <c r="L719" i="5"/>
  <c r="L576" i="5"/>
  <c r="L550" i="5"/>
  <c r="L625" i="5"/>
  <c r="L721" i="5"/>
  <c r="L658" i="5"/>
  <c r="L714" i="5"/>
  <c r="L495" i="5"/>
  <c r="L545" i="5"/>
  <c r="L528" i="5"/>
  <c r="L491" i="5"/>
  <c r="L488" i="5"/>
  <c r="L451" i="5"/>
  <c r="L708" i="5"/>
  <c r="L627" i="5"/>
  <c r="L614" i="5"/>
  <c r="L496" i="5"/>
  <c r="L541" i="5"/>
  <c r="L607" i="5"/>
  <c r="L701" i="5"/>
  <c r="L656" i="5"/>
  <c r="L605" i="5"/>
  <c r="L458" i="5"/>
  <c r="L690" i="5"/>
  <c r="L711" i="5"/>
  <c r="L636" i="5"/>
  <c r="L686" i="5"/>
  <c r="L531" i="5"/>
  <c r="L651" i="5"/>
  <c r="L600" i="5"/>
  <c r="L454" i="5"/>
  <c r="L548" i="5"/>
  <c r="L678" i="5"/>
  <c r="L685" i="5"/>
  <c r="L564" i="5"/>
  <c r="L687" i="5"/>
  <c r="L659" i="5"/>
  <c r="L552" i="5"/>
  <c r="L646" i="5"/>
  <c r="L474" i="5"/>
  <c r="L604" i="5"/>
  <c r="L569" i="5"/>
  <c r="L585" i="5"/>
  <c r="L681" i="5"/>
  <c r="L478" i="5"/>
  <c r="L626" i="5"/>
  <c r="L674" i="5"/>
  <c r="L726" i="5"/>
  <c r="L563" i="5"/>
  <c r="L578" i="5"/>
  <c r="L535" i="5"/>
  <c r="L524" i="5"/>
  <c r="L523" i="5"/>
  <c r="L497" i="5"/>
  <c r="L466" i="5"/>
  <c r="L715" i="5"/>
  <c r="L664" i="5"/>
  <c r="L486" i="5"/>
  <c r="L655" i="5"/>
  <c r="L675" i="5"/>
  <c r="L565" i="5"/>
  <c r="L661" i="5"/>
  <c r="L729" i="5"/>
  <c r="L670" i="5"/>
  <c r="L599" i="5"/>
  <c r="L598" i="5"/>
  <c r="L537" i="5"/>
  <c r="L487" i="5"/>
  <c r="L447" i="5"/>
  <c r="L471" i="5"/>
  <c r="L500" i="5"/>
  <c r="L561" i="5"/>
  <c r="L680" i="5"/>
  <c r="L461" i="5"/>
  <c r="L558" i="5"/>
  <c r="L702" i="5"/>
  <c r="L673" i="5"/>
  <c r="L644" i="5"/>
  <c r="L520" i="5"/>
  <c r="L725" i="5"/>
  <c r="L601" i="5"/>
  <c r="L624" i="5"/>
  <c r="L509" i="5"/>
  <c r="L452" i="5"/>
  <c r="H540" i="5"/>
  <c r="H497" i="5"/>
  <c r="H700" i="5"/>
  <c r="H589" i="5"/>
  <c r="H542" i="5"/>
  <c r="H607" i="5"/>
  <c r="H651" i="5"/>
  <c r="H553" i="5"/>
  <c r="H653" i="5"/>
  <c r="H619" i="5"/>
  <c r="H458" i="5"/>
  <c r="H529" i="5"/>
  <c r="H479" i="5"/>
  <c r="H569" i="5"/>
  <c r="H714" i="5"/>
  <c r="H567" i="5"/>
  <c r="H652" i="5"/>
  <c r="H622" i="5"/>
  <c r="H551" i="5"/>
  <c r="H701" i="5"/>
  <c r="H539" i="5"/>
  <c r="H684" i="5"/>
  <c r="H580" i="5"/>
  <c r="H496" i="5"/>
  <c r="H597" i="5"/>
  <c r="H533" i="5"/>
  <c r="H647" i="5"/>
  <c r="H512" i="5"/>
  <c r="H628" i="5"/>
  <c r="H666" i="5"/>
  <c r="H468" i="5"/>
  <c r="H564" i="5"/>
  <c r="H536" i="5"/>
  <c r="H657" i="5"/>
  <c r="H634" i="5"/>
  <c r="H570" i="5"/>
  <c r="H729" i="5"/>
  <c r="H718" i="5"/>
  <c r="H484" i="5"/>
  <c r="H562" i="5"/>
  <c r="H695" i="5"/>
  <c r="H686" i="5"/>
  <c r="H680" i="5"/>
  <c r="H648" i="5"/>
  <c r="H448" i="5"/>
  <c r="H447" i="5"/>
  <c r="H500" i="5"/>
  <c r="H516" i="5"/>
  <c r="H558" i="5"/>
  <c r="H506" i="5"/>
  <c r="H559" i="5"/>
  <c r="H715" i="5"/>
  <c r="H643" i="5"/>
  <c r="H690" i="5"/>
  <c r="H646" i="5"/>
  <c r="H584" i="5"/>
  <c r="H550" i="5"/>
  <c r="H639" i="5"/>
  <c r="H685" i="5"/>
  <c r="H616" i="5"/>
  <c r="H618" i="5"/>
  <c r="H644" i="5"/>
  <c r="H716" i="5"/>
  <c r="H461" i="5"/>
  <c r="H488" i="5"/>
  <c r="H478" i="5"/>
  <c r="H494" i="5"/>
  <c r="H450" i="5"/>
  <c r="H475" i="5"/>
  <c r="H547" i="5"/>
  <c r="H603" i="5"/>
  <c r="H687" i="5"/>
  <c r="H726" i="5"/>
  <c r="H612" i="5"/>
  <c r="H490" i="5"/>
  <c r="H717" i="5"/>
  <c r="H681" i="5"/>
  <c r="H625" i="5"/>
  <c r="H525" i="5"/>
  <c r="H534" i="5"/>
  <c r="H662" i="5"/>
  <c r="H655" i="5"/>
  <c r="H579" i="5"/>
  <c r="H578" i="5"/>
  <c r="H523" i="5"/>
  <c r="H463" i="5"/>
  <c r="H704" i="5"/>
  <c r="H721" i="5"/>
  <c r="H572" i="5"/>
  <c r="H710" i="5"/>
  <c r="H615" i="5"/>
  <c r="H487" i="5"/>
  <c r="H508" i="5"/>
  <c r="H672" i="5"/>
  <c r="H620" i="5"/>
  <c r="H466" i="5"/>
  <c r="H598" i="5"/>
  <c r="H675" i="5"/>
  <c r="H722" i="5"/>
  <c r="H678" i="5"/>
  <c r="H495" i="5"/>
  <c r="H502" i="5"/>
  <c r="H725" i="5"/>
  <c r="H649" i="5"/>
  <c r="H492" i="5"/>
  <c r="H521" i="5"/>
  <c r="H724" i="5"/>
  <c r="H456" i="5"/>
  <c r="H460" i="5"/>
  <c r="H485" i="5"/>
  <c r="H519" i="5"/>
  <c r="H532" i="5"/>
  <c r="H574" i="5"/>
  <c r="H530" i="5"/>
  <c r="H575" i="5"/>
  <c r="H699" i="5"/>
  <c r="H577" i="5"/>
  <c r="H493" i="5"/>
  <c r="H509" i="5"/>
  <c r="H583" i="5"/>
  <c r="H670" i="5"/>
  <c r="H663" i="5"/>
  <c r="H576" i="5"/>
  <c r="H489" i="5"/>
  <c r="H499" i="5"/>
  <c r="H611" i="5"/>
  <c r="H702" i="5"/>
  <c r="H538" i="5"/>
  <c r="H592" i="5"/>
  <c r="H661" i="5"/>
  <c r="H709" i="5"/>
  <c r="H518" i="5"/>
  <c r="H654" i="5"/>
  <c r="H671" i="5"/>
  <c r="H587" i="5"/>
  <c r="H526" i="5"/>
  <c r="H517" i="5"/>
  <c r="H531" i="5"/>
  <c r="H481" i="5"/>
  <c r="H561" i="5"/>
  <c r="H720" i="5"/>
  <c r="H637" i="5"/>
  <c r="H588" i="5"/>
  <c r="H546" i="5"/>
  <c r="H610" i="5"/>
  <c r="H674" i="5"/>
  <c r="H593" i="5"/>
  <c r="H591" i="5"/>
  <c r="H590" i="5"/>
  <c r="H476" i="5"/>
  <c r="H640" i="5"/>
  <c r="H614" i="5"/>
  <c r="H689" i="5"/>
  <c r="H630" i="5"/>
  <c r="H563" i="5"/>
  <c r="H602" i="5"/>
  <c r="H491" i="5"/>
  <c r="H582" i="5"/>
  <c r="H711" i="5"/>
  <c r="H609" i="5"/>
  <c r="H606" i="5"/>
  <c r="H668" i="5"/>
  <c r="H486" i="5"/>
  <c r="H483" i="5"/>
  <c r="H723" i="5"/>
  <c r="H694" i="5"/>
  <c r="H621" i="5"/>
  <c r="H600" i="5"/>
  <c r="H673" i="5"/>
  <c r="H605" i="5"/>
  <c r="H557" i="5"/>
  <c r="H706" i="5"/>
  <c r="H703" i="5"/>
  <c r="H571" i="5"/>
  <c r="H504" i="5"/>
  <c r="H544" i="5"/>
  <c r="H515" i="5"/>
  <c r="H446" i="5"/>
  <c r="H712" i="5"/>
  <c r="H601" i="5"/>
  <c r="H645" i="5"/>
  <c r="H623" i="5"/>
  <c r="H554" i="5"/>
  <c r="H626" i="5"/>
  <c r="H682" i="5"/>
  <c r="H667" i="5"/>
  <c r="H549" i="5"/>
  <c r="H464" i="5"/>
  <c r="H482" i="5"/>
  <c r="H465" i="5"/>
  <c r="H708" i="5"/>
  <c r="H636" i="5"/>
  <c r="H650" i="5"/>
  <c r="H472" i="5"/>
  <c r="H728" i="5"/>
  <c r="H473" i="5"/>
  <c r="H527" i="5"/>
  <c r="H537" i="5"/>
  <c r="H679" i="5"/>
  <c r="H585" i="5"/>
  <c r="H629" i="5"/>
  <c r="H656" i="5"/>
  <c r="H469" i="5"/>
  <c r="H503" i="5"/>
  <c r="H535" i="5"/>
  <c r="H691" i="5"/>
  <c r="H581" i="5"/>
  <c r="H713" i="5"/>
  <c r="H613" i="5"/>
  <c r="H693" i="5"/>
  <c r="H627" i="5"/>
  <c r="H573" i="5"/>
  <c r="H596" i="5"/>
  <c r="H719" i="5"/>
  <c r="H555" i="5"/>
  <c r="H586" i="5"/>
  <c r="H528" i="5"/>
  <c r="H498" i="5"/>
  <c r="H471" i="5"/>
  <c r="H459" i="5"/>
  <c r="H467" i="5"/>
  <c r="H665" i="5"/>
  <c r="H455" i="5"/>
  <c r="H565" i="5"/>
  <c r="H638" i="5"/>
  <c r="H698" i="5"/>
  <c r="H683" i="5"/>
  <c r="H541" i="5"/>
  <c r="H548" i="5"/>
  <c r="H501" i="5"/>
  <c r="H451" i="5"/>
  <c r="H632" i="5"/>
  <c r="H560" i="5"/>
  <c r="H511" i="5"/>
  <c r="B720" i="5"/>
  <c r="B706" i="5"/>
  <c r="B642" i="5"/>
  <c r="B578" i="5"/>
  <c r="B514" i="5"/>
  <c r="B450" i="5"/>
  <c r="B685" i="5"/>
  <c r="B621" i="5"/>
  <c r="B557" i="5"/>
  <c r="B493" i="5"/>
  <c r="B588" i="5"/>
  <c r="B491" i="5"/>
  <c r="B543" i="5"/>
  <c r="B664" i="5"/>
  <c r="B551" i="5"/>
  <c r="B523" i="5"/>
  <c r="B655" i="5"/>
  <c r="B627" i="5"/>
  <c r="B548" i="5"/>
  <c r="B670" i="5"/>
  <c r="B606" i="5"/>
  <c r="B542" i="5"/>
  <c r="B478" i="5"/>
  <c r="B729" i="5"/>
  <c r="B665" i="5"/>
  <c r="B601" i="5"/>
  <c r="B537" i="5"/>
  <c r="B473" i="5"/>
  <c r="B528" i="5"/>
  <c r="B682" i="5"/>
  <c r="B618" i="5"/>
  <c r="B554" i="5"/>
  <c r="B490" i="5"/>
  <c r="B725" i="5"/>
  <c r="B661" i="5"/>
  <c r="B597" i="5"/>
  <c r="B533" i="5"/>
  <c r="B469" i="5"/>
  <c r="B559" i="5"/>
  <c r="B656" i="5"/>
  <c r="B595" i="5"/>
  <c r="B472" i="5"/>
  <c r="B667" i="5"/>
  <c r="B620" i="5"/>
  <c r="B500" i="5"/>
  <c r="B520" i="5"/>
  <c r="B583" i="5"/>
  <c r="B580" i="5"/>
  <c r="B648" i="5"/>
  <c r="B660" i="5"/>
  <c r="B544" i="5"/>
  <c r="B699" i="5"/>
  <c r="B504" i="5"/>
  <c r="B700" i="5"/>
  <c r="B599" i="5"/>
  <c r="B727" i="5"/>
  <c r="B598" i="5"/>
  <c r="C514" i="5"/>
  <c r="C537" i="5"/>
  <c r="C607" i="5"/>
  <c r="C593" i="5"/>
  <c r="C565" i="5"/>
  <c r="C685" i="5"/>
  <c r="C652" i="5"/>
  <c r="C697" i="5"/>
  <c r="C446" i="5"/>
  <c r="C471" i="5"/>
  <c r="C480" i="5"/>
  <c r="C464" i="5"/>
  <c r="C549" i="5"/>
  <c r="C571" i="5"/>
  <c r="C543" i="5"/>
  <c r="C608" i="5"/>
  <c r="C635" i="5"/>
  <c r="C526" i="5"/>
  <c r="C678" i="5"/>
  <c r="C614" i="5"/>
  <c r="C701" i="5"/>
  <c r="C724" i="5"/>
  <c r="C602" i="5"/>
  <c r="C585" i="5"/>
  <c r="C603" i="5"/>
  <c r="C460" i="5"/>
  <c r="C494" i="5"/>
  <c r="C524" i="5"/>
  <c r="C529" i="5"/>
  <c r="C527" i="5"/>
  <c r="C505" i="5"/>
  <c r="C588" i="5"/>
  <c r="C671" i="5"/>
  <c r="C655" i="5"/>
  <c r="C574" i="5"/>
  <c r="C718" i="5"/>
  <c r="C702" i="5"/>
  <c r="C626" i="5"/>
  <c r="C725" i="5"/>
  <c r="C530" i="5"/>
  <c r="C622" i="5"/>
  <c r="C700" i="5"/>
  <c r="C499" i="5"/>
  <c r="C642" i="5"/>
  <c r="C616" i="5"/>
  <c r="C579" i="5"/>
  <c r="C467" i="5"/>
  <c r="C481" i="5"/>
  <c r="C548" i="5"/>
  <c r="C641" i="5"/>
  <c r="C462" i="5"/>
  <c r="C559" i="5"/>
  <c r="C644" i="5"/>
  <c r="C696" i="5"/>
  <c r="C628" i="5"/>
  <c r="C657" i="5"/>
  <c r="C720" i="5"/>
  <c r="C458" i="5"/>
  <c r="C448" i="5"/>
  <c r="C491" i="5"/>
  <c r="C497" i="5"/>
  <c r="C479" i="5"/>
  <c r="C587" i="5"/>
  <c r="C560" i="5"/>
  <c r="C647" i="5"/>
  <c r="C631" i="5"/>
  <c r="C690" i="5"/>
  <c r="C674" i="5"/>
  <c r="C569" i="5"/>
  <c r="C693" i="5"/>
  <c r="C704" i="5"/>
  <c r="C713" i="5"/>
  <c r="C534" i="5"/>
  <c r="C689" i="5"/>
  <c r="C469" i="5"/>
  <c r="C476" i="5"/>
  <c r="C459" i="5"/>
  <c r="C545" i="5"/>
  <c r="C567" i="5"/>
  <c r="C539" i="5"/>
  <c r="C604" i="5"/>
  <c r="C667" i="5"/>
  <c r="C651" i="5"/>
  <c r="C558" i="5"/>
  <c r="C714" i="5"/>
  <c r="C698" i="5"/>
  <c r="C613" i="5"/>
  <c r="C540" i="5"/>
  <c r="C712" i="5"/>
  <c r="C618" i="5"/>
  <c r="C606" i="5"/>
  <c r="C611" i="5"/>
  <c r="C646" i="5"/>
  <c r="C584" i="5"/>
  <c r="C523" i="5"/>
  <c r="C520" i="5"/>
  <c r="C456" i="5"/>
  <c r="C544" i="5"/>
  <c r="C680" i="5"/>
  <c r="C578" i="5"/>
  <c r="C619" i="5"/>
  <c r="C658" i="5"/>
  <c r="C679" i="5"/>
  <c r="C695" i="5"/>
  <c r="C711" i="5"/>
  <c r="C547" i="5"/>
  <c r="C553" i="5"/>
  <c r="C484" i="5"/>
  <c r="C451" i="5"/>
  <c r="C668" i="5"/>
  <c r="C581" i="5"/>
  <c r="C598" i="5"/>
  <c r="C597" i="5"/>
  <c r="C719" i="5"/>
  <c r="C568" i="5"/>
  <c r="C487" i="5"/>
  <c r="B723" i="5"/>
  <c r="B690" i="5"/>
  <c r="B626" i="5"/>
  <c r="B562" i="5"/>
  <c r="B498" i="5"/>
  <c r="B669" i="5"/>
  <c r="B605" i="5"/>
  <c r="B541" i="5"/>
  <c r="B477" i="5"/>
  <c r="B515" i="5"/>
  <c r="B532" i="5"/>
  <c r="B471" i="5"/>
  <c r="B671" i="5"/>
  <c r="B475" i="5"/>
  <c r="B719" i="5"/>
  <c r="B691" i="5"/>
  <c r="B495" i="5"/>
  <c r="B718" i="5"/>
  <c r="B654" i="5"/>
  <c r="B590" i="5"/>
  <c r="B526" i="5"/>
  <c r="B462" i="5"/>
  <c r="B713" i="5"/>
  <c r="B649" i="5"/>
  <c r="B585" i="5"/>
  <c r="B521" i="5"/>
  <c r="B457" i="5"/>
  <c r="B555" i="5"/>
  <c r="B666" i="5"/>
  <c r="B602" i="5"/>
  <c r="B538" i="5"/>
  <c r="B474" i="5"/>
  <c r="B709" i="5"/>
  <c r="B645" i="5"/>
  <c r="B581" i="5"/>
  <c r="B517" i="5"/>
  <c r="B453" i="5"/>
  <c r="B680" i="5"/>
  <c r="B516" i="5"/>
  <c r="B479" i="5"/>
  <c r="B600" i="5"/>
  <c r="B524" i="5"/>
  <c r="B584" i="5"/>
  <c r="B636" i="5"/>
  <c r="B688" i="5"/>
  <c r="B476" i="5"/>
  <c r="B711" i="5"/>
  <c r="B560" i="5"/>
  <c r="B564" i="5"/>
  <c r="B456" i="5"/>
  <c r="B635" i="5"/>
  <c r="B552" i="5"/>
  <c r="C564" i="5"/>
  <c r="B540" i="5"/>
  <c r="B619" i="5"/>
  <c r="B467" i="5"/>
  <c r="B692" i="5"/>
  <c r="B447" i="5"/>
  <c r="B703" i="5"/>
  <c r="B568" i="5"/>
  <c r="B507" i="5"/>
  <c r="B468" i="5"/>
  <c r="B679" i="5"/>
  <c r="B624" i="5"/>
  <c r="B651" i="5"/>
  <c r="B556" i="5"/>
  <c r="B499" i="5"/>
  <c r="B535" i="5"/>
  <c r="B488" i="5"/>
  <c r="B576" i="5"/>
  <c r="B484" i="5"/>
  <c r="B612" i="5"/>
  <c r="B616" i="5"/>
  <c r="B511" i="5"/>
  <c r="B508" i="5"/>
  <c r="B632" i="5"/>
  <c r="B571" i="5"/>
  <c r="B572" i="5"/>
  <c r="B492" i="5"/>
  <c r="B712" i="5"/>
  <c r="B527" i="5"/>
  <c r="B480" i="5"/>
  <c r="B587" i="5"/>
  <c r="B623" i="5"/>
  <c r="B684" i="5"/>
  <c r="B674" i="5"/>
  <c r="B610" i="5"/>
  <c r="B546" i="5"/>
  <c r="B482" i="5"/>
  <c r="B717" i="5"/>
  <c r="B653" i="5"/>
  <c r="B589" i="5"/>
  <c r="B525" i="5"/>
  <c r="B461" i="5"/>
  <c r="B512" i="5"/>
  <c r="B579" i="5"/>
  <c r="B604" i="5"/>
  <c r="B596" i="5"/>
  <c r="B603" i="5"/>
  <c r="B496" i="5"/>
  <c r="B676" i="5"/>
  <c r="B608" i="5"/>
  <c r="B663" i="5"/>
  <c r="B702" i="5"/>
  <c r="B638" i="5"/>
  <c r="B574" i="5"/>
  <c r="B510" i="5"/>
  <c r="B446" i="5"/>
  <c r="B697" i="5"/>
  <c r="B633" i="5"/>
  <c r="B569" i="5"/>
  <c r="B505" i="5"/>
  <c r="B714" i="5"/>
  <c r="B650" i="5"/>
  <c r="B586" i="5"/>
  <c r="B522" i="5"/>
  <c r="B458" i="5"/>
  <c r="B693" i="5"/>
  <c r="B629" i="5"/>
  <c r="B565" i="5"/>
  <c r="B501" i="5"/>
  <c r="B707" i="5"/>
  <c r="B464" i="5"/>
  <c r="B607" i="5"/>
  <c r="B728" i="5"/>
  <c r="B463" i="5"/>
  <c r="B567" i="5"/>
  <c r="B547" i="5"/>
  <c r="B455" i="5"/>
  <c r="B695" i="5"/>
  <c r="B563" i="5"/>
  <c r="B591" i="5"/>
  <c r="B639" i="5"/>
  <c r="B519" i="5"/>
  <c r="B465" i="5"/>
  <c r="C500" i="5"/>
  <c r="P512" i="5"/>
  <c r="P576" i="5"/>
  <c r="P638" i="5"/>
  <c r="P526" i="5"/>
  <c r="P629" i="5"/>
  <c r="P548" i="5"/>
  <c r="P522" i="5"/>
  <c r="P619" i="5"/>
  <c r="P530" i="5"/>
  <c r="P556" i="5"/>
  <c r="P485" i="5"/>
  <c r="P660" i="5"/>
  <c r="P588" i="5"/>
  <c r="P529" i="5"/>
  <c r="P656" i="5"/>
  <c r="P604" i="5"/>
  <c r="P566" i="5"/>
  <c r="P472" i="5"/>
  <c r="P508" i="5"/>
  <c r="P568" i="5"/>
  <c r="V582" i="5"/>
  <c r="V509" i="5"/>
  <c r="V549" i="5"/>
  <c r="V531" i="5"/>
  <c r="V499" i="5"/>
  <c r="V458" i="5"/>
  <c r="V525" i="5"/>
  <c r="V491" i="5"/>
  <c r="V567" i="5"/>
  <c r="V478" i="5"/>
  <c r="V560" i="5"/>
  <c r="V552" i="5"/>
  <c r="V462" i="5"/>
  <c r="V469" i="5"/>
  <c r="V492" i="5"/>
  <c r="V532" i="5"/>
  <c r="V503" i="5"/>
  <c r="V524" i="5"/>
  <c r="V510" i="5"/>
  <c r="V561" i="5"/>
  <c r="V498" i="5"/>
  <c r="V482" i="5"/>
  <c r="V539" i="5"/>
  <c r="V529" i="5"/>
  <c r="V501" i="5"/>
  <c r="V517" i="5"/>
  <c r="V523" i="5"/>
  <c r="V471" i="5"/>
  <c r="V520" i="5"/>
  <c r="V459" i="5"/>
  <c r="V514" i="5"/>
  <c r="V468" i="5"/>
  <c r="V457" i="5"/>
  <c r="V551" i="5"/>
  <c r="V452" i="5"/>
  <c r="V512" i="5"/>
  <c r="V590" i="5"/>
  <c r="R597" i="5"/>
  <c r="R456" i="5"/>
  <c r="R481" i="5"/>
  <c r="R468" i="5"/>
  <c r="R571" i="5"/>
  <c r="R449" i="5"/>
  <c r="R448" i="5"/>
  <c r="R535" i="5"/>
  <c r="R476" i="5"/>
  <c r="R464" i="5"/>
  <c r="R518" i="5"/>
  <c r="R591" i="5"/>
  <c r="R585" i="5"/>
  <c r="R519" i="5"/>
  <c r="R496" i="5"/>
  <c r="R586" i="5"/>
  <c r="R506" i="5"/>
  <c r="R557" i="5"/>
  <c r="R567" i="5"/>
  <c r="R470" i="5"/>
  <c r="K669" i="5"/>
  <c r="K534" i="5"/>
  <c r="K594" i="5"/>
  <c r="K637" i="5"/>
  <c r="K554" i="5"/>
  <c r="K621" i="5"/>
  <c r="K469" i="5"/>
  <c r="K553" i="5"/>
  <c r="K620" i="5"/>
  <c r="K485" i="5"/>
  <c r="K549" i="5"/>
  <c r="K600" i="5"/>
  <c r="K590" i="5"/>
  <c r="K560" i="5"/>
  <c r="K541" i="5"/>
  <c r="K627" i="5"/>
  <c r="K467" i="5"/>
  <c r="K675" i="5"/>
  <c r="K641" i="5"/>
  <c r="K660" i="5"/>
  <c r="K565" i="5"/>
  <c r="K610" i="5"/>
  <c r="K457" i="5"/>
  <c r="K556" i="5"/>
  <c r="K520" i="5"/>
  <c r="K519" i="5"/>
  <c r="K607" i="5"/>
  <c r="K595" i="5"/>
  <c r="K663" i="5"/>
  <c r="K544" i="5"/>
  <c r="K654" i="5"/>
  <c r="K580" i="5"/>
  <c r="K493" i="5"/>
  <c r="K605" i="5"/>
  <c r="K497" i="5"/>
  <c r="K670" i="5"/>
  <c r="K535" i="5"/>
  <c r="K586" i="5"/>
  <c r="K643" i="5"/>
  <c r="K480" i="5"/>
  <c r="K661" i="5"/>
  <c r="K472" i="5"/>
  <c r="K571" i="5"/>
  <c r="K509" i="5"/>
  <c r="K612" i="5"/>
  <c r="K481" i="5"/>
  <c r="K502" i="5"/>
  <c r="F594" i="5"/>
  <c r="F651" i="5"/>
  <c r="F571" i="5"/>
  <c r="F600" i="5"/>
  <c r="F455" i="5"/>
  <c r="F718" i="5"/>
  <c r="F630" i="5"/>
  <c r="F649" i="5"/>
  <c r="F575" i="5"/>
  <c r="F616" i="5"/>
  <c r="F726" i="5"/>
  <c r="F634" i="5"/>
  <c r="F591" i="5"/>
  <c r="F479" i="5"/>
  <c r="F515" i="5"/>
  <c r="F577" i="5"/>
  <c r="F631" i="5"/>
  <c r="F691" i="5"/>
  <c r="F538" i="5"/>
  <c r="F517" i="5"/>
  <c r="F710" i="5"/>
  <c r="F610" i="5"/>
  <c r="F653" i="5"/>
  <c r="F658" i="5"/>
  <c r="F660" i="5"/>
  <c r="F664" i="5"/>
  <c r="F495" i="5"/>
  <c r="F592" i="5"/>
  <c r="F663" i="5"/>
  <c r="F692" i="5"/>
  <c r="F489" i="5"/>
  <c r="F486" i="5"/>
  <c r="F542" i="5"/>
  <c r="F557" i="5"/>
  <c r="F703" i="5"/>
  <c r="F505" i="5"/>
  <c r="F545" i="5"/>
  <c r="F574" i="5"/>
  <c r="F629" i="5"/>
  <c r="F720" i="5"/>
  <c r="F446" i="5"/>
  <c r="F504" i="5"/>
  <c r="F679" i="5"/>
  <c r="F668" i="5"/>
  <c r="F447" i="5"/>
  <c r="F469" i="5"/>
  <c r="F589" i="5"/>
  <c r="F506" i="5"/>
  <c r="F462" i="5"/>
  <c r="F498" i="5"/>
  <c r="F544" i="5"/>
  <c r="W481" i="5"/>
  <c r="W454" i="5"/>
  <c r="W486" i="5"/>
  <c r="W461" i="5"/>
  <c r="W483" i="5"/>
  <c r="W472" i="5"/>
  <c r="W498" i="5"/>
  <c r="W487" i="5"/>
  <c r="W446" i="5"/>
  <c r="W485" i="5"/>
  <c r="W491" i="5"/>
  <c r="W468" i="5"/>
  <c r="W477" i="5"/>
  <c r="W457" i="5"/>
  <c r="W496" i="5"/>
  <c r="W489" i="5"/>
  <c r="W478" i="5"/>
  <c r="W488" i="5"/>
  <c r="S612" i="5"/>
  <c r="S616" i="5"/>
  <c r="S611" i="5"/>
  <c r="S615" i="5"/>
  <c r="S552" i="5"/>
  <c r="S454" i="5"/>
  <c r="S446" i="5"/>
  <c r="S488" i="5"/>
  <c r="S483" i="5"/>
  <c r="S553" i="5"/>
  <c r="S522" i="5"/>
  <c r="S572" i="5"/>
  <c r="S610" i="5"/>
  <c r="S614" i="5"/>
  <c r="S613" i="5"/>
  <c r="S457" i="5"/>
  <c r="S473" i="5"/>
  <c r="S501" i="5"/>
  <c r="S521" i="5"/>
  <c r="S503" i="5"/>
  <c r="S617" i="5"/>
  <c r="S618" i="5"/>
  <c r="S619" i="5"/>
  <c r="S620" i="5"/>
  <c r="S621" i="5"/>
  <c r="S461" i="5"/>
  <c r="S520" i="5"/>
  <c r="S514" i="5"/>
  <c r="S556" i="5"/>
  <c r="S578" i="5"/>
  <c r="S535" i="5"/>
  <c r="S449" i="5"/>
  <c r="S490" i="5"/>
  <c r="S537" i="5"/>
  <c r="S585" i="5"/>
  <c r="S518" i="5"/>
  <c r="S589" i="5"/>
  <c r="S555" i="5"/>
  <c r="S576" i="5"/>
  <c r="S523" i="5"/>
  <c r="S464" i="5"/>
  <c r="S487" i="5"/>
  <c r="S489" i="5"/>
  <c r="S448" i="5"/>
  <c r="S458" i="5"/>
  <c r="S587" i="5"/>
  <c r="S543" i="5"/>
  <c r="S573" i="5"/>
  <c r="S538" i="5"/>
  <c r="S567" i="5"/>
  <c r="S517" i="5"/>
  <c r="S516" i="5"/>
  <c r="S486" i="5"/>
  <c r="S460" i="5"/>
  <c r="S453" i="5"/>
  <c r="S536" i="5"/>
  <c r="S507" i="5"/>
  <c r="S581" i="5"/>
  <c r="S534" i="5"/>
  <c r="S563" i="5"/>
  <c r="S513" i="5"/>
  <c r="S512" i="5"/>
  <c r="S482" i="5"/>
  <c r="S456" i="5"/>
  <c r="S540" i="5"/>
  <c r="S470" i="5"/>
  <c r="S471" i="5"/>
  <c r="S530" i="5"/>
  <c r="L691" i="5"/>
  <c r="L457" i="5"/>
  <c r="L494" i="5"/>
  <c r="L502" i="5"/>
  <c r="L513" i="5"/>
  <c r="L606" i="5"/>
  <c r="L665" i="5"/>
  <c r="L568" i="5"/>
  <c r="L602" i="5"/>
  <c r="L473" i="5"/>
  <c r="L532" i="5"/>
  <c r="L571" i="5"/>
  <c r="L589" i="5"/>
  <c r="L505" i="5"/>
  <c r="L555" i="5"/>
  <c r="L666" i="5"/>
  <c r="L621" i="5"/>
  <c r="L492" i="5"/>
  <c r="L654" i="5"/>
  <c r="L538" i="5"/>
  <c r="L712" i="5"/>
  <c r="L517" i="5"/>
  <c r="L556" i="5"/>
  <c r="L591" i="5"/>
  <c r="L519" i="5"/>
  <c r="L707" i="5"/>
  <c r="L542" i="5"/>
  <c r="L596" i="5"/>
  <c r="L722" i="5"/>
  <c r="L590" i="5"/>
  <c r="L536" i="5"/>
  <c r="L456" i="5"/>
  <c r="L628" i="5"/>
  <c r="L560" i="5"/>
  <c r="L640" i="5"/>
  <c r="L728" i="5"/>
  <c r="L469" i="5"/>
  <c r="L485" i="5"/>
  <c r="L511" i="5"/>
  <c r="L512" i="5"/>
  <c r="L522" i="5"/>
  <c r="L566" i="5"/>
  <c r="L529" i="5"/>
  <c r="L615" i="5"/>
  <c r="L682" i="5"/>
  <c r="L622" i="5"/>
  <c r="L705" i="5"/>
  <c r="L637" i="5"/>
  <c r="L572" i="5"/>
  <c r="L476" i="5"/>
  <c r="L586" i="5"/>
  <c r="V542" i="5"/>
  <c r="V493" i="5"/>
  <c r="V500" i="5"/>
  <c r="V479" i="5"/>
  <c r="V460" i="5"/>
  <c r="V563" i="5"/>
  <c r="V521" i="5"/>
  <c r="V467" i="5"/>
  <c r="V470" i="5"/>
  <c r="V518" i="5"/>
  <c r="V547" i="5"/>
  <c r="V488" i="5"/>
  <c r="V474" i="5"/>
  <c r="V497" i="5"/>
  <c r="V550" i="5"/>
  <c r="V546" i="5"/>
  <c r="V494" i="5"/>
  <c r="V454" i="5"/>
  <c r="V530" i="5"/>
  <c r="V511" i="5"/>
  <c r="F513" i="5"/>
  <c r="K583" i="5"/>
  <c r="S542" i="5"/>
  <c r="S474" i="5"/>
  <c r="W463" i="5"/>
  <c r="S492" i="5"/>
  <c r="B566" i="5"/>
  <c r="B545" i="5"/>
  <c r="B470" i="5"/>
  <c r="B641" i="5"/>
  <c r="B454" i="5"/>
  <c r="B625" i="5"/>
  <c r="B592" i="5"/>
  <c r="B724" i="5"/>
  <c r="B683" i="5"/>
  <c r="B643" i="5"/>
  <c r="B644" i="5"/>
  <c r="U459" i="5"/>
  <c r="U542" i="5"/>
  <c r="U528" i="5"/>
  <c r="I468" i="5"/>
  <c r="I650" i="5"/>
  <c r="I554" i="5"/>
  <c r="I472" i="5"/>
  <c r="I475" i="5"/>
  <c r="I567" i="5"/>
  <c r="I586" i="5"/>
  <c r="I535" i="5"/>
  <c r="I632" i="5"/>
  <c r="I532" i="5"/>
  <c r="I699" i="5"/>
  <c r="I571" i="5"/>
  <c r="I555" i="5"/>
  <c r="I519" i="5"/>
  <c r="I672" i="5"/>
  <c r="B529" i="5"/>
  <c r="B694" i="5"/>
  <c r="G558" i="5"/>
  <c r="G699" i="5"/>
  <c r="C519" i="5"/>
  <c r="G591" i="5"/>
  <c r="C449" i="5"/>
  <c r="C450" i="5"/>
  <c r="C503" i="5"/>
  <c r="C591" i="5"/>
  <c r="C502" i="5"/>
  <c r="C483" i="5"/>
  <c r="C596" i="5"/>
  <c r="V581" i="5"/>
  <c r="V580" i="5"/>
  <c r="V588" i="5"/>
  <c r="V586" i="5"/>
  <c r="V502" i="5"/>
  <c r="V451" i="5"/>
  <c r="V535" i="5"/>
  <c r="V472" i="5"/>
  <c r="V540" i="5"/>
  <c r="V584" i="5"/>
  <c r="R610" i="5"/>
  <c r="K690" i="5"/>
  <c r="K446" i="5"/>
  <c r="K529" i="5"/>
  <c r="K526" i="5"/>
  <c r="K665" i="5"/>
  <c r="K664" i="5"/>
  <c r="K551" i="5"/>
  <c r="K522" i="5"/>
  <c r="K555" i="5"/>
  <c r="K652" i="5"/>
  <c r="K507" i="5"/>
  <c r="K506" i="5"/>
  <c r="K574" i="5"/>
  <c r="K473" i="5"/>
  <c r="K524" i="5"/>
  <c r="K559" i="5"/>
  <c r="K604" i="5"/>
  <c r="K647" i="5"/>
  <c r="K453" i="5"/>
  <c r="K463" i="5"/>
  <c r="K533" i="5"/>
  <c r="K501" i="5"/>
  <c r="K642" i="5"/>
  <c r="F449" i="5"/>
  <c r="F564" i="5"/>
  <c r="Q495" i="5"/>
  <c r="Q513" i="5"/>
  <c r="Q463" i="5"/>
  <c r="Q498" i="5"/>
  <c r="Q517" i="5"/>
  <c r="Q487" i="5"/>
  <c r="Q514" i="5"/>
  <c r="Q473" i="5"/>
  <c r="Q472" i="5"/>
  <c r="Q455" i="5"/>
  <c r="Q449" i="5"/>
  <c r="Q503" i="5"/>
  <c r="E677" i="5"/>
  <c r="E533" i="5"/>
  <c r="E571" i="5"/>
  <c r="E613" i="5"/>
  <c r="E539" i="5"/>
  <c r="E714" i="5"/>
  <c r="E486" i="5"/>
  <c r="E643" i="5"/>
  <c r="E583" i="5"/>
  <c r="E463" i="5"/>
  <c r="E625" i="5"/>
  <c r="E614" i="5"/>
  <c r="E452" i="5"/>
  <c r="E519" i="5"/>
  <c r="V534" i="5"/>
  <c r="V489" i="5"/>
  <c r="V487" i="5"/>
  <c r="F470" i="5"/>
  <c r="K499" i="5"/>
  <c r="K558" i="5"/>
  <c r="Q500" i="5"/>
  <c r="K94" i="5"/>
  <c r="L616" i="5"/>
  <c r="G449" i="5"/>
  <c r="C542" i="5"/>
  <c r="B678" i="5"/>
  <c r="B614" i="5"/>
  <c r="B550" i="5"/>
  <c r="B486" i="5"/>
  <c r="B721" i="5"/>
  <c r="B657" i="5"/>
  <c r="B593" i="5"/>
  <c r="B704" i="5"/>
  <c r="B662" i="5"/>
  <c r="B582" i="5"/>
  <c r="B502" i="5"/>
  <c r="B673" i="5"/>
  <c r="B577" i="5"/>
  <c r="B513" i="5"/>
  <c r="B449" i="5"/>
  <c r="T494" i="5"/>
  <c r="T484" i="5"/>
  <c r="T463" i="5"/>
  <c r="T508" i="5"/>
  <c r="T550" i="5"/>
  <c r="T542" i="5"/>
  <c r="T535" i="5"/>
  <c r="T471" i="5"/>
  <c r="T564" i="5"/>
  <c r="T607" i="5"/>
  <c r="T458" i="5"/>
  <c r="T527" i="5"/>
  <c r="T562" i="5"/>
  <c r="T551" i="5"/>
  <c r="T541" i="5"/>
  <c r="T498" i="5"/>
  <c r="T569" i="5"/>
  <c r="T491" i="5"/>
  <c r="M460" i="5"/>
  <c r="M486" i="5"/>
  <c r="M512" i="5"/>
  <c r="M545" i="5"/>
  <c r="M471" i="5"/>
  <c r="M535" i="5"/>
  <c r="M570" i="5"/>
  <c r="M584" i="5"/>
  <c r="M533" i="5"/>
  <c r="H453" i="5"/>
  <c r="H480" i="5"/>
  <c r="H505" i="5"/>
  <c r="H470" i="5"/>
  <c r="H552" i="5"/>
  <c r="H594" i="5"/>
  <c r="H543" i="5"/>
  <c r="H595" i="5"/>
  <c r="H707" i="5"/>
  <c r="H608" i="5"/>
  <c r="H642" i="5"/>
  <c r="H556" i="5"/>
  <c r="H513" i="5"/>
  <c r="H635" i="5"/>
  <c r="H688" i="5"/>
  <c r="H568" i="5"/>
  <c r="H452" i="5"/>
  <c r="H454" i="5"/>
  <c r="H474" i="5"/>
  <c r="H520" i="5"/>
  <c r="H566" i="5"/>
  <c r="H545" i="5"/>
  <c r="H659" i="5"/>
  <c r="H658" i="5"/>
  <c r="H631" i="5"/>
  <c r="H697" i="5"/>
  <c r="H669" i="5"/>
  <c r="H641" i="5"/>
  <c r="U475" i="5"/>
  <c r="U553" i="5"/>
  <c r="U610" i="5"/>
  <c r="U611" i="5"/>
  <c r="U612" i="5"/>
  <c r="U613" i="5"/>
  <c r="U614" i="5"/>
  <c r="U615" i="5"/>
  <c r="U616" i="5"/>
  <c r="U617" i="5"/>
  <c r="U618" i="5"/>
  <c r="U619" i="5"/>
  <c r="U620" i="5"/>
  <c r="U621" i="5"/>
  <c r="U535" i="5"/>
  <c r="P690" i="5"/>
  <c r="P692" i="5"/>
  <c r="P694" i="5"/>
  <c r="P696" i="5"/>
  <c r="P698" i="5"/>
  <c r="P700" i="5"/>
  <c r="P454" i="5"/>
  <c r="P689" i="5"/>
  <c r="P691" i="5"/>
  <c r="P693" i="5"/>
  <c r="P695" i="5"/>
  <c r="P697" i="5"/>
  <c r="P699" i="5"/>
  <c r="I514" i="5"/>
  <c r="I466" i="5"/>
  <c r="I681" i="5"/>
  <c r="I502" i="5"/>
  <c r="I717" i="5"/>
  <c r="I587" i="5"/>
  <c r="I545" i="5"/>
  <c r="I616" i="5"/>
  <c r="E696" i="5"/>
  <c r="E612" i="5"/>
  <c r="E719" i="5"/>
  <c r="E505" i="5"/>
  <c r="E550" i="5"/>
  <c r="E724" i="5"/>
  <c r="E723" i="5"/>
  <c r="E491" i="5"/>
  <c r="E656" i="5"/>
  <c r="E568" i="5"/>
  <c r="E456" i="5"/>
  <c r="E622" i="5"/>
  <c r="E560" i="5"/>
  <c r="T522" i="5"/>
  <c r="T577" i="5"/>
  <c r="H633" i="5"/>
  <c r="H705" i="5"/>
  <c r="B481" i="5"/>
  <c r="B561" i="5"/>
  <c r="B689" i="5"/>
  <c r="T565" i="5"/>
  <c r="H462" i="5"/>
  <c r="T526" i="5"/>
  <c r="T545" i="5"/>
  <c r="T555" i="5"/>
  <c r="B518" i="5"/>
  <c r="B630" i="5"/>
  <c r="B726" i="5"/>
  <c r="H727" i="5"/>
  <c r="H522" i="5"/>
  <c r="H507" i="5"/>
  <c r="H449" i="5"/>
  <c r="M542" i="5"/>
  <c r="M483" i="5"/>
  <c r="T559" i="5"/>
  <c r="T488" i="5"/>
  <c r="T469" i="5"/>
  <c r="U522" i="5"/>
  <c r="H664" i="5"/>
  <c r="T496" i="5"/>
  <c r="T560" i="5"/>
  <c r="B497" i="5"/>
  <c r="B609" i="5"/>
  <c r="B705" i="5"/>
  <c r="T580" i="5"/>
  <c r="T534" i="5"/>
  <c r="T546" i="5"/>
  <c r="B534" i="5"/>
  <c r="B646" i="5"/>
  <c r="T573" i="5"/>
  <c r="H599" i="5"/>
  <c r="H514" i="5"/>
  <c r="H524" i="5"/>
  <c r="H477" i="5"/>
  <c r="H457" i="5"/>
  <c r="M494" i="5"/>
  <c r="T495" i="5"/>
  <c r="T507" i="5"/>
  <c r="B659" i="5"/>
  <c r="Q515" i="5"/>
  <c r="Q491" i="5"/>
  <c r="Q508" i="5"/>
  <c r="Q494" i="5"/>
  <c r="Q488" i="5"/>
  <c r="Q464" i="5"/>
  <c r="Q476" i="5"/>
  <c r="Q516" i="5"/>
  <c r="Q507" i="5"/>
  <c r="Q492" i="5"/>
  <c r="Q468" i="5"/>
  <c r="Q467" i="5"/>
  <c r="Q505" i="5"/>
  <c r="Q469" i="5"/>
  <c r="Q483" i="5"/>
  <c r="Q459" i="5"/>
  <c r="Q477" i="5"/>
  <c r="Q520" i="5"/>
  <c r="Q511" i="5"/>
  <c r="Q546" i="5"/>
  <c r="Q553" i="5"/>
  <c r="U94" i="5"/>
  <c r="T606" i="5"/>
  <c r="D610" i="5"/>
  <c r="Q549" i="5"/>
  <c r="M563" i="5"/>
  <c r="H696" i="5"/>
  <c r="K699" i="5"/>
  <c r="K697" i="5"/>
  <c r="K695" i="5"/>
  <c r="K693" i="5"/>
  <c r="K691" i="5"/>
  <c r="K689" i="5"/>
  <c r="R621" i="5"/>
  <c r="M621" i="5"/>
  <c r="R620" i="5"/>
  <c r="M620" i="5"/>
  <c r="R619" i="5"/>
  <c r="M619" i="5"/>
  <c r="R618" i="5"/>
  <c r="M618" i="5"/>
  <c r="R617" i="5"/>
  <c r="M617" i="5"/>
  <c r="R616" i="5"/>
  <c r="M616" i="5"/>
  <c r="R615" i="5"/>
  <c r="M615" i="5"/>
  <c r="R614" i="5"/>
  <c r="M614" i="5"/>
  <c r="R613" i="5"/>
  <c r="M613" i="5"/>
  <c r="R612" i="5"/>
  <c r="M612" i="5"/>
  <c r="R611" i="5"/>
  <c r="M611" i="5"/>
  <c r="M610" i="5"/>
  <c r="T608" i="5"/>
  <c r="Q556" i="5"/>
  <c r="Q552" i="5"/>
  <c r="Q548" i="5"/>
  <c r="T609" i="5"/>
  <c r="T605" i="5"/>
  <c r="V591" i="5"/>
  <c r="V589" i="5"/>
  <c r="V587" i="5"/>
  <c r="V585" i="5"/>
  <c r="V583" i="5"/>
  <c r="Q555" i="5"/>
  <c r="Q551" i="5"/>
  <c r="Q547" i="5"/>
  <c r="K700" i="5"/>
  <c r="K698" i="5"/>
  <c r="K696" i="5"/>
  <c r="K694" i="5"/>
  <c r="K692" i="5"/>
  <c r="D621" i="5"/>
  <c r="D620" i="5"/>
  <c r="D619" i="5"/>
  <c r="D618" i="5"/>
  <c r="D617" i="5"/>
  <c r="T616" i="5"/>
  <c r="D616" i="5"/>
  <c r="T615" i="5"/>
  <c r="D615" i="5"/>
  <c r="T614" i="5"/>
  <c r="D614" i="5"/>
  <c r="T613" i="5"/>
  <c r="D613" i="5"/>
  <c r="T612" i="5"/>
  <c r="D612" i="5"/>
  <c r="T611" i="5"/>
  <c r="D611" i="5"/>
  <c r="T610" i="5"/>
  <c r="Q554" i="5"/>
  <c r="Q550" i="5"/>
  <c r="B3" i="16"/>
  <c r="W262" i="4"/>
  <c r="F94" i="3"/>
  <c r="AU262" i="4" s="1"/>
  <c r="DO130" i="11"/>
  <c r="DO232" i="11"/>
  <c r="DO41" i="11"/>
  <c r="DO28" i="11"/>
  <c r="DO91" i="11"/>
  <c r="AC262" i="4"/>
  <c r="AG262" i="4"/>
  <c r="U23" i="3"/>
  <c r="CJ115" i="11"/>
  <c r="CJ88" i="11"/>
  <c r="CJ120" i="11"/>
  <c r="CJ90" i="11"/>
  <c r="CJ42" i="11"/>
  <c r="CJ195" i="11"/>
  <c r="CJ86" i="11"/>
  <c r="CJ141" i="11"/>
  <c r="CJ169" i="11"/>
  <c r="CJ76" i="11"/>
  <c r="CJ206" i="11"/>
  <c r="CJ154" i="11"/>
  <c r="CJ133" i="11"/>
  <c r="CJ183" i="11"/>
  <c r="CJ142" i="11"/>
  <c r="CJ97" i="11"/>
  <c r="CJ189" i="11"/>
  <c r="CJ33" i="11"/>
  <c r="CJ125" i="11"/>
  <c r="CJ170" i="11"/>
  <c r="CJ160" i="11"/>
  <c r="CJ190" i="11"/>
  <c r="CJ223" i="11"/>
  <c r="CJ196" i="11"/>
  <c r="CJ175" i="11"/>
  <c r="CJ172" i="11"/>
  <c r="CJ199" i="11"/>
  <c r="CJ84" i="11"/>
  <c r="CJ145" i="11"/>
  <c r="CJ87" i="11"/>
  <c r="CJ31" i="11"/>
  <c r="CJ150" i="11"/>
  <c r="CJ216" i="11"/>
  <c r="CJ158" i="11"/>
  <c r="CJ49" i="11"/>
  <c r="CJ105" i="11"/>
  <c r="CJ50" i="11"/>
  <c r="CJ80" i="11"/>
  <c r="CJ136" i="11"/>
  <c r="CJ174" i="11"/>
  <c r="CJ182" i="11"/>
  <c r="CJ53" i="11"/>
  <c r="CJ109" i="11"/>
  <c r="CJ73" i="11"/>
  <c r="CJ44" i="11"/>
  <c r="CJ123" i="11"/>
  <c r="CJ134" i="11"/>
  <c r="CJ77" i="11"/>
  <c r="CJ230" i="11"/>
  <c r="CJ226" i="11"/>
  <c r="CJ167" i="11"/>
  <c r="CJ188" i="11"/>
  <c r="CJ128" i="11"/>
  <c r="CJ227" i="11"/>
  <c r="CJ6" i="11"/>
  <c r="CJ58" i="11"/>
  <c r="CJ11" i="11"/>
  <c r="CJ177" i="11"/>
  <c r="CJ148" i="11"/>
  <c r="CJ168" i="11"/>
  <c r="CJ14" i="11"/>
  <c r="CJ171" i="11"/>
  <c r="CJ54" i="11"/>
  <c r="CJ181" i="11"/>
  <c r="CJ197" i="11"/>
  <c r="CJ23" i="11"/>
  <c r="CJ161" i="11"/>
  <c r="CJ220" i="11"/>
  <c r="CJ157" i="11"/>
  <c r="CJ91" i="11"/>
  <c r="CJ9" i="11"/>
  <c r="CJ61" i="11"/>
  <c r="CJ159" i="11"/>
  <c r="CJ94" i="11"/>
  <c r="CJ126" i="11"/>
  <c r="CJ221" i="11"/>
  <c r="CJ107" i="11"/>
  <c r="CJ4" i="11"/>
  <c r="CJ144" i="11"/>
  <c r="CJ143" i="11"/>
  <c r="CJ222" i="11"/>
  <c r="CJ212" i="11"/>
  <c r="CJ3" i="11"/>
  <c r="CJ106" i="11"/>
  <c r="CJ67" i="11"/>
  <c r="CJ102" i="11"/>
  <c r="CJ16" i="11"/>
  <c r="CJ57" i="11"/>
  <c r="CJ213" i="11"/>
  <c r="CJ214" i="11"/>
  <c r="CJ89" i="11"/>
  <c r="CJ52" i="11"/>
  <c r="CJ236" i="11"/>
  <c r="CJ78" i="11"/>
  <c r="CJ147" i="11"/>
  <c r="CJ7" i="11"/>
  <c r="CJ178" i="11"/>
  <c r="CJ156" i="11"/>
  <c r="CJ202" i="11"/>
  <c r="CJ13" i="11"/>
  <c r="CJ45" i="11"/>
  <c r="CJ207" i="11"/>
  <c r="CJ121" i="11"/>
  <c r="CJ218" i="11"/>
  <c r="CJ60" i="11"/>
  <c r="CJ130" i="11"/>
  <c r="CJ235" i="11"/>
  <c r="CJ219" i="11"/>
  <c r="CJ185" i="11"/>
  <c r="CJ215" i="11"/>
  <c r="CJ200" i="11"/>
  <c r="CJ96" i="11"/>
  <c r="CJ205" i="11"/>
  <c r="CJ111" i="11"/>
  <c r="CJ26" i="11"/>
  <c r="CJ46" i="11"/>
  <c r="CJ8" i="11"/>
  <c r="CJ34" i="11"/>
  <c r="CJ22" i="11"/>
  <c r="DO15" i="11"/>
  <c r="DO29" i="11"/>
  <c r="DO101" i="11"/>
  <c r="DO198" i="11"/>
  <c r="DO218" i="11"/>
  <c r="DO109" i="11"/>
  <c r="DO163" i="11"/>
  <c r="DO71" i="11"/>
  <c r="DO11" i="11"/>
  <c r="DO125" i="11"/>
  <c r="DO131" i="11"/>
  <c r="DO158" i="11"/>
  <c r="DO22" i="11"/>
  <c r="DO236" i="11"/>
  <c r="DO206" i="11"/>
  <c r="DO230" i="11"/>
  <c r="DO38" i="11"/>
  <c r="DO178" i="11"/>
  <c r="DO139" i="11"/>
  <c r="DO210" i="11"/>
  <c r="DO144" i="11"/>
  <c r="DO153" i="11"/>
  <c r="DO182" i="11"/>
  <c r="DO97" i="11"/>
  <c r="DO164" i="11"/>
  <c r="DO98" i="11"/>
  <c r="DO191" i="11"/>
  <c r="DO211" i="11"/>
  <c r="DO228" i="11"/>
  <c r="DO135" i="11"/>
  <c r="DO75" i="11"/>
  <c r="DO238" i="11"/>
  <c r="DO231" i="11"/>
  <c r="DO227" i="11"/>
  <c r="DO6" i="11"/>
  <c r="DO45" i="11"/>
  <c r="DO150" i="11"/>
  <c r="DO56" i="11"/>
  <c r="DO81" i="11"/>
  <c r="DO67" i="11"/>
  <c r="DO142" i="11"/>
  <c r="DO154" i="11"/>
  <c r="DO190" i="11"/>
  <c r="CY96" i="11"/>
  <c r="CY158" i="11"/>
  <c r="CY83" i="11"/>
  <c r="CY60" i="11"/>
  <c r="CY147" i="11"/>
  <c r="CY122" i="11"/>
  <c r="CY148" i="11"/>
  <c r="CY178" i="11"/>
  <c r="CY217" i="11"/>
  <c r="CY235" i="11"/>
  <c r="CY53" i="11"/>
  <c r="CY10" i="11"/>
  <c r="CY114" i="11"/>
  <c r="CY108" i="11"/>
  <c r="CY225" i="11"/>
  <c r="CY198" i="11"/>
  <c r="CY75" i="11"/>
  <c r="CY192" i="11"/>
  <c r="CY91" i="11"/>
  <c r="CY162" i="11"/>
  <c r="CY154" i="11"/>
  <c r="CY170" i="11"/>
  <c r="CY163" i="11"/>
  <c r="CY101" i="11"/>
  <c r="CY140" i="11"/>
  <c r="CY218" i="11"/>
  <c r="CY179" i="11"/>
  <c r="CY231" i="11"/>
  <c r="CY103" i="11"/>
  <c r="CY106" i="11"/>
  <c r="CY73" i="11"/>
  <c r="CY72" i="11"/>
  <c r="CY188" i="11"/>
  <c r="CY52" i="11"/>
  <c r="CY79" i="11"/>
  <c r="CY100" i="11"/>
  <c r="CY138" i="11"/>
  <c r="CY129" i="11"/>
  <c r="CY175" i="11"/>
  <c r="CY234" i="11"/>
  <c r="CY150" i="11"/>
  <c r="CY94" i="11"/>
  <c r="CY113" i="11"/>
  <c r="CY92" i="11"/>
  <c r="CY153" i="11"/>
  <c r="CY24" i="11"/>
  <c r="CY30" i="11"/>
  <c r="CY56" i="11"/>
  <c r="CY86" i="11"/>
  <c r="CY193" i="11"/>
  <c r="CY210" i="11"/>
  <c r="CY95" i="11"/>
  <c r="CY64" i="11"/>
  <c r="CY190" i="11"/>
  <c r="Y246" i="11"/>
  <c r="CY45" i="11"/>
  <c r="CY152" i="11"/>
  <c r="CY16" i="11"/>
  <c r="CY68" i="11"/>
  <c r="CZ229" i="11"/>
  <c r="CZ217" i="11"/>
  <c r="CZ236" i="11"/>
  <c r="CZ104" i="11"/>
  <c r="CZ39" i="11"/>
  <c r="CZ199" i="11"/>
  <c r="CZ154" i="11"/>
  <c r="CZ74" i="11"/>
  <c r="CZ117" i="11"/>
  <c r="CZ114" i="11"/>
  <c r="CZ110" i="11"/>
  <c r="CZ173" i="11"/>
  <c r="CZ17" i="11"/>
  <c r="CZ214" i="11"/>
  <c r="CZ16" i="11"/>
  <c r="CZ187" i="11"/>
  <c r="CZ181" i="11"/>
  <c r="CZ144" i="11"/>
  <c r="CZ112" i="11"/>
  <c r="CZ98" i="11"/>
  <c r="CZ137" i="11"/>
  <c r="CZ5" i="11"/>
  <c r="CZ27" i="11"/>
  <c r="CZ57" i="11"/>
  <c r="CZ168" i="11"/>
  <c r="CZ212" i="11"/>
  <c r="CZ190" i="11"/>
  <c r="CZ200" i="11"/>
  <c r="CZ103" i="11"/>
  <c r="CZ6" i="11"/>
  <c r="CZ68" i="11"/>
  <c r="CZ69" i="11"/>
  <c r="CZ151" i="11"/>
  <c r="CZ61" i="11"/>
  <c r="CZ102" i="11"/>
  <c r="CZ169" i="11"/>
  <c r="CZ132" i="11"/>
  <c r="CZ88" i="11"/>
  <c r="CZ8" i="11"/>
  <c r="CZ79" i="11"/>
  <c r="CZ178" i="11"/>
  <c r="CZ125" i="11"/>
  <c r="CZ28" i="11"/>
  <c r="CZ134" i="11"/>
  <c r="CZ10" i="11"/>
  <c r="CZ101" i="11"/>
  <c r="CZ239" i="11"/>
  <c r="CZ26" i="11"/>
  <c r="CZ193" i="11"/>
  <c r="CZ195" i="11"/>
  <c r="CZ226" i="11"/>
  <c r="CZ66" i="11"/>
  <c r="CZ191" i="11"/>
  <c r="CZ145" i="11"/>
  <c r="CZ227" i="11"/>
  <c r="CZ78" i="11"/>
  <c r="CZ62" i="11"/>
  <c r="CZ136" i="11"/>
  <c r="CZ100" i="11"/>
  <c r="CZ41" i="11"/>
  <c r="CZ49" i="11"/>
  <c r="AT14" i="11"/>
  <c r="DI104" i="11"/>
  <c r="DI174" i="11"/>
  <c r="DI223" i="11"/>
  <c r="DI162" i="11"/>
  <c r="DI84" i="11"/>
  <c r="DI27" i="11"/>
  <c r="DI216" i="11"/>
  <c r="DI215" i="11"/>
  <c r="DI50" i="11"/>
  <c r="DI184" i="11"/>
  <c r="DI204" i="11"/>
  <c r="DI74" i="11"/>
  <c r="DI192" i="11"/>
  <c r="DI83" i="11"/>
  <c r="DI189" i="11"/>
  <c r="DI167" i="11"/>
  <c r="DI187" i="11"/>
  <c r="DI64" i="11"/>
  <c r="DI202" i="11"/>
  <c r="DI144" i="11"/>
  <c r="DI176" i="11"/>
  <c r="DI75" i="11"/>
  <c r="DI158" i="11"/>
  <c r="DI76" i="11"/>
  <c r="DI91" i="11"/>
  <c r="DI146" i="11"/>
  <c r="DI62" i="11"/>
  <c r="DI111" i="11"/>
  <c r="DI13" i="11"/>
  <c r="DI3" i="11"/>
  <c r="DI166" i="11"/>
  <c r="DI154" i="11"/>
  <c r="DI210" i="11"/>
  <c r="DI38" i="11"/>
  <c r="DI34" i="11"/>
  <c r="DI99" i="11"/>
  <c r="DI225" i="11"/>
  <c r="DI80" i="11"/>
  <c r="DI63" i="11"/>
  <c r="DI193" i="11"/>
  <c r="DI20" i="11"/>
  <c r="DI186" i="11"/>
  <c r="DI17" i="11"/>
  <c r="DI47" i="11"/>
  <c r="DI102" i="11"/>
  <c r="DI194" i="11"/>
  <c r="DI26" i="11"/>
  <c r="DI141" i="11"/>
  <c r="DI15" i="11"/>
  <c r="DI30" i="11"/>
  <c r="DI82" i="11"/>
  <c r="DI191" i="11"/>
  <c r="DI213" i="11"/>
  <c r="DI51" i="11"/>
  <c r="DI39" i="11"/>
  <c r="DI172" i="11"/>
  <c r="DI109" i="11"/>
  <c r="DI14" i="11"/>
  <c r="DI22" i="11"/>
  <c r="DI185" i="11"/>
  <c r="DI188" i="11"/>
  <c r="DI44" i="11"/>
  <c r="DI57" i="11"/>
  <c r="DI142" i="11"/>
  <c r="DI23" i="11"/>
  <c r="DI220" i="11"/>
  <c r="DI69" i="11"/>
  <c r="DI16" i="11"/>
  <c r="DI95" i="11"/>
  <c r="DI5" i="11"/>
  <c r="DI79" i="11"/>
  <c r="DI209" i="11"/>
  <c r="DI18" i="11"/>
  <c r="DI122" i="11"/>
  <c r="DI233" i="11"/>
  <c r="DI41" i="11"/>
  <c r="DI33" i="11"/>
  <c r="DI46" i="11"/>
  <c r="DI129" i="11"/>
  <c r="DI157" i="11"/>
  <c r="DI139" i="11"/>
  <c r="DI148" i="11"/>
  <c r="AI246" i="11"/>
  <c r="DI85" i="11"/>
  <c r="DI106" i="11"/>
  <c r="DI71" i="11"/>
  <c r="DI48" i="11"/>
  <c r="DI29" i="11"/>
  <c r="DI200" i="11"/>
  <c r="DI81" i="11"/>
  <c r="DI221" i="11"/>
  <c r="DI21" i="11"/>
  <c r="DI40" i="11"/>
  <c r="DI226" i="11"/>
  <c r="DI199" i="11"/>
  <c r="DI136" i="11"/>
  <c r="DI65" i="11"/>
  <c r="DI93" i="11"/>
  <c r="DI100" i="11"/>
  <c r="DI58" i="11"/>
  <c r="DI180" i="11"/>
  <c r="DI145" i="11"/>
  <c r="DI73" i="11"/>
  <c r="DI207" i="11"/>
  <c r="DI168" i="11"/>
  <c r="DI132" i="11"/>
  <c r="DI98" i="11"/>
  <c r="DI115" i="11"/>
  <c r="DI224" i="11"/>
  <c r="DI238" i="11"/>
  <c r="DI19" i="11"/>
  <c r="DI177" i="11"/>
  <c r="DI107" i="11"/>
  <c r="DI7" i="11"/>
  <c r="DI183" i="11"/>
  <c r="DI105" i="11"/>
  <c r="DI117" i="11"/>
  <c r="DI159" i="11"/>
  <c r="DI66" i="11"/>
  <c r="DI214" i="11"/>
  <c r="DI112" i="11"/>
  <c r="DI110" i="11"/>
  <c r="DI8" i="11"/>
  <c r="DI133" i="11"/>
  <c r="DI147" i="11"/>
  <c r="DI169" i="11"/>
  <c r="DI212" i="11"/>
  <c r="DI124" i="11"/>
  <c r="DI196" i="11"/>
  <c r="DI173" i="11"/>
  <c r="DI239" i="11"/>
  <c r="DI236" i="11"/>
  <c r="DI201" i="11"/>
  <c r="DI203" i="11"/>
  <c r="DI49" i="11"/>
  <c r="DI135" i="11"/>
  <c r="DI161" i="11"/>
  <c r="DI123" i="11"/>
  <c r="DI128" i="11"/>
  <c r="DI164" i="11"/>
  <c r="DI113" i="11"/>
  <c r="DI67" i="11"/>
  <c r="DI61" i="11"/>
  <c r="DI68" i="11"/>
  <c r="DQ5" i="11"/>
  <c r="DQ20" i="11"/>
  <c r="DQ120" i="11"/>
  <c r="DQ90" i="11"/>
  <c r="DQ84" i="11"/>
  <c r="DQ36" i="11"/>
  <c r="DE200" i="11"/>
  <c r="DE13" i="11"/>
  <c r="DE72" i="11"/>
  <c r="DE126" i="11"/>
  <c r="DE88" i="11"/>
  <c r="DE221" i="11"/>
  <c r="DE10" i="11"/>
  <c r="DE42" i="11"/>
  <c r="DE79" i="11"/>
  <c r="DE235" i="11"/>
  <c r="DE228" i="11"/>
  <c r="DE222" i="11"/>
  <c r="DE190" i="11"/>
  <c r="DE208" i="11"/>
  <c r="DG158" i="11"/>
  <c r="DG108" i="11"/>
  <c r="DG61" i="11"/>
  <c r="DG180" i="11"/>
  <c r="DG173" i="11"/>
  <c r="DG130" i="11"/>
  <c r="DH201" i="11"/>
  <c r="DH136" i="11"/>
  <c r="DH68" i="11"/>
  <c r="DH21" i="11"/>
  <c r="DH224" i="11"/>
  <c r="DH52" i="11"/>
  <c r="DH93" i="11"/>
  <c r="DH173" i="11"/>
  <c r="DH25" i="11"/>
  <c r="DH214" i="11"/>
  <c r="DH86" i="11"/>
  <c r="DH226" i="11"/>
  <c r="DH234" i="11"/>
  <c r="DH98" i="11"/>
  <c r="DH84" i="11"/>
  <c r="AH246" i="11"/>
  <c r="DH6" i="11"/>
  <c r="DH233" i="11"/>
  <c r="DH147" i="11"/>
  <c r="DH232" i="11"/>
  <c r="DH50" i="11"/>
  <c r="DH58" i="11"/>
  <c r="DH12" i="11"/>
  <c r="DH34" i="11"/>
  <c r="DH4" i="11"/>
  <c r="DH44" i="11"/>
  <c r="DH33" i="11"/>
  <c r="DH142" i="11"/>
  <c r="DH168" i="11"/>
  <c r="DH229" i="11"/>
  <c r="DH64" i="11"/>
  <c r="DH212" i="11"/>
  <c r="DH43" i="11"/>
  <c r="DH46" i="11"/>
  <c r="DH208" i="11"/>
  <c r="DH170" i="11"/>
  <c r="DH108" i="11"/>
  <c r="DH149" i="11"/>
  <c r="DH73" i="11"/>
  <c r="DH206" i="11"/>
  <c r="DH198" i="11"/>
  <c r="DH236" i="11"/>
  <c r="DH48" i="11"/>
  <c r="DH127" i="11"/>
  <c r="DH37" i="11"/>
  <c r="DH13" i="11"/>
  <c r="DH182" i="11"/>
  <c r="DH100" i="11"/>
  <c r="DH111" i="11"/>
  <c r="DH178" i="11"/>
  <c r="DH194" i="11"/>
  <c r="DH117" i="11"/>
  <c r="DH181" i="11"/>
  <c r="DH81" i="11"/>
  <c r="DH16" i="11"/>
  <c r="DH94" i="11"/>
  <c r="DH53" i="11"/>
  <c r="DH59" i="11"/>
  <c r="DH207" i="11"/>
  <c r="DH203" i="11"/>
  <c r="DH160" i="11"/>
  <c r="DH216" i="11"/>
  <c r="DH95" i="11"/>
  <c r="DH91" i="11"/>
  <c r="DH144" i="11"/>
  <c r="DH36" i="11"/>
  <c r="DH177" i="11"/>
  <c r="DH164" i="11"/>
  <c r="DH132" i="11"/>
  <c r="DH42" i="11"/>
  <c r="DH82" i="11"/>
  <c r="DH155" i="11"/>
  <c r="DH39" i="11"/>
  <c r="DH70" i="11"/>
  <c r="DH189" i="11"/>
  <c r="DH116" i="11"/>
  <c r="DH61" i="11"/>
  <c r="DH19" i="11"/>
  <c r="DH221" i="11"/>
  <c r="DH162" i="11"/>
  <c r="DH87" i="11"/>
  <c r="DH113" i="11"/>
  <c r="DH96" i="11"/>
  <c r="DH154" i="11"/>
  <c r="DH237" i="11"/>
  <c r="DH74" i="11"/>
  <c r="DH90" i="11"/>
  <c r="DH137" i="11"/>
  <c r="DH118" i="11"/>
  <c r="DH10" i="11"/>
  <c r="DH200" i="11"/>
  <c r="DH83" i="11"/>
  <c r="DH172" i="11"/>
  <c r="DH210" i="11"/>
  <c r="DH180" i="11"/>
  <c r="DH126" i="11"/>
  <c r="DH174" i="11"/>
  <c r="DH122" i="11"/>
  <c r="DH14" i="11"/>
  <c r="DH217" i="11"/>
  <c r="DH227" i="11"/>
  <c r="DH184" i="11"/>
  <c r="DH197" i="11"/>
  <c r="DH235" i="11"/>
  <c r="DH220" i="11"/>
  <c r="DH103" i="11"/>
  <c r="DH109" i="11"/>
  <c r="DH32" i="11"/>
  <c r="DH51" i="11"/>
  <c r="DH219" i="11"/>
  <c r="DH156" i="11"/>
  <c r="DH157" i="11"/>
  <c r="DH179" i="11"/>
  <c r="DH31" i="11"/>
  <c r="DH20" i="11"/>
  <c r="DH130" i="11"/>
  <c r="DH9" i="11"/>
  <c r="DH128" i="11"/>
  <c r="DH65" i="11"/>
  <c r="DH140" i="11"/>
  <c r="DH71" i="11"/>
  <c r="DH115" i="11"/>
  <c r="DH26" i="11"/>
  <c r="DH23" i="11"/>
  <c r="DH67" i="11"/>
  <c r="DH72" i="11"/>
  <c r="DH40" i="11"/>
  <c r="DH69" i="11"/>
  <c r="DH176" i="11"/>
  <c r="DH77" i="11"/>
  <c r="DH49" i="11"/>
  <c r="DH125" i="11"/>
  <c r="DH238" i="11"/>
  <c r="DH215" i="11"/>
  <c r="DH129" i="11"/>
  <c r="DH222" i="11"/>
  <c r="DE183" i="11"/>
  <c r="CZ93" i="11"/>
  <c r="DQ179" i="11"/>
  <c r="DQ178" i="11"/>
  <c r="DQ188" i="11"/>
  <c r="DQ145" i="11"/>
  <c r="DQ75" i="11"/>
  <c r="DQ222" i="11"/>
  <c r="DQ231" i="11"/>
  <c r="DI90" i="11"/>
  <c r="DI96" i="11"/>
  <c r="DH158" i="11"/>
  <c r="DH124" i="11"/>
  <c r="DH66" i="11"/>
  <c r="DH15" i="11"/>
  <c r="DH165" i="11"/>
  <c r="DE26" i="11"/>
  <c r="DE232" i="11"/>
  <c r="DE111" i="11"/>
  <c r="DE110" i="11"/>
  <c r="DE187" i="11"/>
  <c r="DE156" i="11"/>
  <c r="DE93" i="11"/>
  <c r="DE85" i="11"/>
  <c r="DE161" i="11"/>
  <c r="DE148" i="11"/>
  <c r="DE121" i="11"/>
  <c r="DE94" i="11"/>
  <c r="DE129" i="11"/>
  <c r="DE35" i="11"/>
  <c r="DQ112" i="11"/>
  <c r="DQ23" i="11"/>
  <c r="DQ156" i="11"/>
  <c r="DQ97" i="11"/>
  <c r="DQ119" i="11"/>
  <c r="DQ63" i="11"/>
  <c r="DQ201" i="11"/>
  <c r="DQ165" i="11"/>
  <c r="DQ212" i="11"/>
  <c r="DQ234" i="11"/>
  <c r="DQ228" i="11"/>
  <c r="DQ239" i="11"/>
  <c r="DQ233" i="11"/>
  <c r="DQ104" i="11"/>
  <c r="DQ173" i="11"/>
  <c r="DQ135" i="11"/>
  <c r="DQ226" i="11"/>
  <c r="DQ209" i="11"/>
  <c r="DQ229" i="11"/>
  <c r="DQ125" i="11"/>
  <c r="DQ227" i="11"/>
  <c r="DQ39" i="11"/>
  <c r="DQ33" i="11"/>
  <c r="DQ111" i="11"/>
  <c r="DQ152" i="11"/>
  <c r="DQ215" i="11"/>
  <c r="DQ153" i="11"/>
  <c r="DH141" i="11"/>
  <c r="DH120" i="11"/>
  <c r="DH135" i="11"/>
  <c r="DE153" i="11"/>
  <c r="DE179" i="11"/>
  <c r="DE188" i="11"/>
  <c r="DE212" i="11"/>
  <c r="DE9" i="11"/>
  <c r="DE109" i="11"/>
  <c r="DE138" i="11"/>
  <c r="DI218" i="11"/>
  <c r="DQ65" i="11"/>
  <c r="DQ79" i="11"/>
  <c r="DQ230" i="11"/>
  <c r="DH188" i="11"/>
  <c r="DH187" i="11"/>
  <c r="DE167" i="11"/>
  <c r="DE125" i="11"/>
  <c r="DE169" i="11"/>
  <c r="DE160" i="11"/>
  <c r="DQ100" i="11"/>
  <c r="DQ184" i="11"/>
  <c r="DQ6" i="11"/>
  <c r="DQ56" i="11"/>
  <c r="DQ238" i="11"/>
  <c r="DQ232" i="11"/>
  <c r="DH18" i="11"/>
  <c r="DH114" i="11"/>
  <c r="DH139" i="11"/>
  <c r="DH205" i="11"/>
  <c r="DH190" i="11"/>
  <c r="DH107" i="11"/>
  <c r="DH186" i="11"/>
  <c r="DH38" i="11"/>
  <c r="DH150" i="11"/>
  <c r="DH55" i="11"/>
  <c r="DH133" i="11"/>
  <c r="DH11" i="11"/>
  <c r="DH223" i="11"/>
  <c r="DH3" i="11"/>
  <c r="DH27" i="11"/>
  <c r="DH106" i="11"/>
  <c r="DH218" i="11"/>
  <c r="DH28" i="11"/>
  <c r="DH92" i="11"/>
  <c r="DH78" i="11"/>
  <c r="DH79" i="11"/>
  <c r="DH161" i="11"/>
  <c r="DE174" i="11"/>
  <c r="DE46" i="11"/>
  <c r="DE135" i="11"/>
  <c r="DE202" i="11"/>
  <c r="DE152" i="11"/>
  <c r="DE90" i="11"/>
  <c r="DE223" i="11"/>
  <c r="DE165" i="11"/>
  <c r="DE23" i="11"/>
  <c r="DE133" i="11"/>
  <c r="DE47" i="11"/>
  <c r="DE191" i="11"/>
  <c r="DE102" i="11"/>
  <c r="DE226" i="11"/>
  <c r="DE231" i="11"/>
  <c r="DE175" i="11"/>
  <c r="DE80" i="11"/>
  <c r="DE19" i="11"/>
  <c r="DE83" i="11"/>
  <c r="DE63" i="11"/>
  <c r="DE131" i="11"/>
  <c r="DE199" i="11"/>
  <c r="DE37" i="11"/>
  <c r="DE69" i="11"/>
  <c r="DE54" i="11"/>
  <c r="DE118" i="11"/>
  <c r="DE163" i="11"/>
  <c r="DE38" i="11"/>
  <c r="AE246" i="11"/>
  <c r="DE128" i="11"/>
  <c r="DE78" i="11"/>
  <c r="DE15" i="11"/>
  <c r="DO155" i="11"/>
  <c r="DI165" i="11"/>
  <c r="DI151" i="11"/>
  <c r="DI138" i="11"/>
  <c r="DI175" i="11"/>
  <c r="DI24" i="11"/>
  <c r="DI4" i="11"/>
  <c r="DI108" i="11"/>
  <c r="DI35" i="11"/>
  <c r="CZ82" i="11"/>
  <c r="CZ202" i="11"/>
  <c r="CZ152" i="11"/>
  <c r="DI11" i="11"/>
  <c r="DI217" i="11"/>
  <c r="DI94" i="11"/>
  <c r="DI126" i="11"/>
  <c r="DI143" i="11"/>
  <c r="DI53" i="11"/>
  <c r="DI118" i="11"/>
  <c r="DI179" i="11"/>
  <c r="DI153" i="11"/>
  <c r="DI227" i="11"/>
  <c r="CZ95" i="11"/>
  <c r="CZ222" i="11"/>
  <c r="CZ203" i="11"/>
  <c r="CZ207" i="11"/>
  <c r="CZ186" i="11"/>
  <c r="CZ71" i="11"/>
  <c r="CZ218" i="11"/>
  <c r="CZ40" i="11"/>
  <c r="CZ35" i="11"/>
  <c r="CZ150" i="11"/>
  <c r="CZ83" i="11"/>
  <c r="CZ13" i="11"/>
  <c r="CZ25" i="11"/>
  <c r="CZ87" i="11"/>
  <c r="CZ65" i="11"/>
  <c r="CZ29" i="11"/>
  <c r="CZ133" i="11"/>
  <c r="CZ211" i="11"/>
  <c r="CZ107" i="11"/>
  <c r="CZ67" i="11"/>
  <c r="CZ158" i="11"/>
  <c r="CZ86" i="11"/>
  <c r="CZ180" i="11"/>
  <c r="CZ20" i="11"/>
  <c r="CZ210" i="11"/>
  <c r="CZ50" i="11"/>
  <c r="CZ4" i="11"/>
  <c r="CZ15" i="11"/>
  <c r="CZ122" i="11"/>
  <c r="CZ183" i="11"/>
  <c r="CZ175" i="11"/>
  <c r="CZ140" i="11"/>
  <c r="CZ85" i="11"/>
  <c r="CZ157" i="11"/>
  <c r="CZ48" i="11"/>
  <c r="CZ7" i="11"/>
  <c r="CZ149" i="11"/>
  <c r="CZ139" i="11"/>
  <c r="CZ31" i="11"/>
  <c r="CZ81" i="11"/>
  <c r="CZ46" i="11"/>
  <c r="CZ129" i="11"/>
  <c r="CZ75" i="11"/>
  <c r="CZ161" i="11"/>
  <c r="CZ206" i="11"/>
  <c r="CZ51" i="11"/>
  <c r="CZ223" i="11"/>
  <c r="CZ231" i="11"/>
  <c r="CZ124" i="11"/>
  <c r="CZ14" i="11"/>
  <c r="CZ170" i="11"/>
  <c r="CZ167" i="11"/>
  <c r="CZ21" i="11"/>
  <c r="CZ32" i="11"/>
  <c r="CZ99" i="11"/>
  <c r="CZ3" i="11"/>
  <c r="CZ163" i="11"/>
  <c r="CY26" i="11"/>
  <c r="CY219" i="11"/>
  <c r="CY181" i="11"/>
  <c r="CY47" i="11"/>
  <c r="CY159" i="11"/>
  <c r="CY98" i="11"/>
  <c r="CY136" i="11"/>
  <c r="CY32" i="11"/>
  <c r="CY238" i="11"/>
  <c r="CY202" i="11"/>
  <c r="CY85" i="11"/>
  <c r="CY76" i="11"/>
  <c r="CY189" i="11"/>
  <c r="CY17" i="11"/>
  <c r="CY233" i="11"/>
  <c r="CY119" i="11"/>
  <c r="CY70" i="11"/>
  <c r="CY204" i="11"/>
  <c r="CY161" i="11"/>
  <c r="CY133" i="11"/>
  <c r="CY12" i="11"/>
  <c r="CY28" i="11"/>
  <c r="CY54" i="11"/>
  <c r="CY78" i="11"/>
  <c r="CY116" i="11"/>
  <c r="CY120" i="11"/>
  <c r="CY59" i="11"/>
  <c r="CY130" i="11"/>
  <c r="CY185" i="11"/>
  <c r="CY81" i="11"/>
  <c r="CY88" i="11"/>
  <c r="CY37" i="11"/>
  <c r="CY174" i="11"/>
  <c r="CY29" i="11"/>
  <c r="CY134" i="11"/>
  <c r="CY4" i="11"/>
  <c r="CY214" i="11"/>
  <c r="CY124" i="11"/>
  <c r="CY157" i="11"/>
  <c r="CY93" i="11"/>
  <c r="CY66" i="11"/>
  <c r="CY80" i="11"/>
  <c r="CY142" i="11"/>
  <c r="CY160" i="11"/>
  <c r="CY222" i="11"/>
  <c r="CY102" i="11"/>
  <c r="CY224" i="11"/>
  <c r="CY194" i="11"/>
  <c r="CY173" i="11"/>
  <c r="CY97" i="11"/>
  <c r="CY8" i="11"/>
  <c r="CY135" i="11"/>
  <c r="CY48" i="11"/>
  <c r="CY125" i="11"/>
  <c r="CY62" i="11"/>
  <c r="CY146" i="11"/>
  <c r="CY203" i="11"/>
  <c r="CY89" i="11"/>
  <c r="CY195" i="11"/>
  <c r="CY169" i="11"/>
  <c r="CY220" i="11"/>
  <c r="DQ31" i="11"/>
  <c r="DQ118" i="11"/>
  <c r="DQ9" i="11"/>
  <c r="DQ83" i="11"/>
  <c r="DQ49" i="11"/>
  <c r="DQ214" i="11"/>
  <c r="DQ109" i="11"/>
  <c r="DQ185" i="11"/>
  <c r="DQ93" i="11"/>
  <c r="DQ206" i="11"/>
  <c r="DQ7" i="11"/>
  <c r="DQ57" i="11"/>
  <c r="DQ136" i="11"/>
  <c r="DQ224" i="11"/>
  <c r="DQ133" i="11"/>
  <c r="DQ28" i="11"/>
  <c r="DQ3" i="11"/>
  <c r="DQ128" i="11"/>
  <c r="DQ115" i="11"/>
  <c r="DQ143" i="11"/>
  <c r="DQ147" i="11"/>
  <c r="DQ113" i="11"/>
  <c r="DQ77" i="11"/>
  <c r="DQ150" i="11"/>
  <c r="DQ80" i="11"/>
  <c r="DQ131" i="11"/>
  <c r="DQ189" i="11"/>
  <c r="DQ172" i="11"/>
  <c r="DQ19" i="11"/>
  <c r="DQ16" i="11"/>
  <c r="DQ124" i="11"/>
  <c r="DQ71" i="11"/>
  <c r="DQ183" i="11"/>
  <c r="DQ60" i="11"/>
  <c r="DQ4" i="11"/>
  <c r="DQ67" i="11"/>
  <c r="DQ101" i="11"/>
  <c r="DQ190" i="11"/>
  <c r="DQ25" i="11"/>
  <c r="DQ200" i="11"/>
  <c r="DQ141" i="11"/>
  <c r="DQ68" i="11"/>
  <c r="DQ163" i="11"/>
  <c r="DQ216" i="11"/>
  <c r="DQ237" i="11"/>
  <c r="DQ59" i="11"/>
  <c r="DQ170" i="11"/>
  <c r="DQ186" i="11"/>
  <c r="DQ91" i="11"/>
  <c r="DQ175" i="11"/>
  <c r="DQ76" i="11"/>
  <c r="DQ155" i="11"/>
  <c r="DQ103" i="11"/>
  <c r="DQ130" i="11"/>
  <c r="DQ35" i="11"/>
  <c r="DQ138" i="11"/>
  <c r="DQ196" i="11"/>
  <c r="DH56" i="11"/>
  <c r="DH183" i="11"/>
  <c r="DH99" i="11"/>
  <c r="DH54" i="11"/>
  <c r="DH60" i="11"/>
  <c r="DH47" i="11"/>
  <c r="DH152" i="11"/>
  <c r="DH104" i="11"/>
  <c r="DH195" i="11"/>
  <c r="DH45" i="11"/>
  <c r="DE48" i="11"/>
  <c r="DE211" i="11"/>
  <c r="DE57" i="11"/>
  <c r="DE64" i="11"/>
  <c r="DE164" i="11"/>
  <c r="DE189" i="11"/>
  <c r="DE192" i="11"/>
  <c r="DI119" i="11"/>
  <c r="DI70" i="11"/>
  <c r="CZ63" i="11"/>
  <c r="CJ137" i="11"/>
  <c r="DQ78" i="11"/>
  <c r="DQ74" i="11"/>
  <c r="CZ34" i="11"/>
  <c r="DQ158" i="11"/>
  <c r="DQ132" i="11"/>
  <c r="CJ32" i="11"/>
  <c r="CJ224" i="11"/>
  <c r="CJ187" i="11"/>
  <c r="CJ239" i="11"/>
  <c r="CJ74" i="11"/>
  <c r="CJ225" i="11"/>
  <c r="CJ153" i="11"/>
  <c r="CJ59" i="11"/>
  <c r="CJ193" i="11"/>
  <c r="CJ192" i="11"/>
  <c r="CJ19" i="11"/>
  <c r="CJ18" i="11"/>
  <c r="CJ68" i="11"/>
  <c r="CJ39" i="11"/>
  <c r="CJ17" i="11"/>
  <c r="CJ124" i="11"/>
  <c r="CJ99" i="11"/>
  <c r="CJ82" i="11"/>
  <c r="CJ114" i="11"/>
  <c r="CJ152" i="11"/>
  <c r="CJ108" i="11"/>
  <c r="CJ25" i="11"/>
  <c r="CJ66" i="11"/>
  <c r="CJ129" i="11"/>
  <c r="CJ95" i="11"/>
  <c r="CJ30" i="11"/>
  <c r="CJ24" i="11"/>
  <c r="CJ165" i="11"/>
  <c r="CJ118" i="11"/>
  <c r="CJ10" i="11"/>
  <c r="CJ229" i="11"/>
  <c r="CJ203" i="11"/>
  <c r="CJ140" i="11"/>
  <c r="CJ209" i="11"/>
  <c r="CJ184" i="11"/>
  <c r="CJ135" i="11"/>
  <c r="CJ237" i="11"/>
  <c r="CJ20" i="11"/>
  <c r="CJ27" i="11"/>
  <c r="CJ38" i="11"/>
  <c r="CJ204" i="11"/>
  <c r="CJ62" i="11"/>
  <c r="CJ180" i="11"/>
  <c r="CJ208" i="11"/>
  <c r="CJ149" i="11"/>
  <c r="CJ110" i="11"/>
  <c r="CJ179" i="11"/>
  <c r="CJ92" i="11"/>
  <c r="CJ201" i="11"/>
  <c r="CJ191" i="11"/>
  <c r="CJ176" i="11"/>
  <c r="CJ198" i="11"/>
  <c r="CJ5" i="11"/>
  <c r="CJ127" i="11"/>
  <c r="CJ93" i="11"/>
  <c r="CJ65" i="11"/>
  <c r="CJ98" i="11"/>
  <c r="CY191" i="11"/>
  <c r="CY77" i="11"/>
  <c r="CY25" i="11"/>
  <c r="CY123" i="11"/>
  <c r="CY121" i="11"/>
  <c r="CY87" i="11"/>
  <c r="CY221" i="11"/>
  <c r="CY42" i="11"/>
  <c r="CY131" i="11"/>
  <c r="CY144" i="11"/>
  <c r="CY112" i="11"/>
  <c r="CY149" i="11"/>
  <c r="CY118" i="11"/>
  <c r="CY206" i="11"/>
  <c r="CY117" i="11"/>
  <c r="CY201" i="11"/>
  <c r="CY51" i="11"/>
  <c r="CY126" i="11"/>
  <c r="CY200" i="11"/>
  <c r="CY71" i="11"/>
  <c r="CY63" i="11"/>
  <c r="CZ143" i="11"/>
  <c r="CZ198" i="11"/>
  <c r="CZ56" i="11"/>
  <c r="CZ182" i="11"/>
  <c r="CZ185" i="11"/>
  <c r="CZ126" i="11"/>
  <c r="CZ54" i="11"/>
  <c r="CZ111" i="11"/>
  <c r="CZ228" i="11"/>
  <c r="CZ192" i="11"/>
  <c r="CZ90" i="11"/>
  <c r="CZ24" i="11"/>
  <c r="CZ194" i="11"/>
  <c r="CZ108" i="11"/>
  <c r="CZ184" i="11"/>
  <c r="CZ165" i="11"/>
  <c r="CZ188" i="11"/>
  <c r="CZ197" i="11"/>
  <c r="CZ232" i="11"/>
  <c r="CZ146" i="11"/>
  <c r="CZ208" i="11"/>
  <c r="CZ60" i="11"/>
  <c r="CZ119" i="11"/>
  <c r="CY74" i="11"/>
  <c r="CY46" i="11"/>
  <c r="CZ118" i="11"/>
  <c r="CZ59" i="11"/>
  <c r="CY230" i="11"/>
  <c r="CY212" i="11"/>
  <c r="CY23" i="11"/>
  <c r="DI52" i="11"/>
  <c r="DI230" i="11"/>
  <c r="DI234" i="11"/>
  <c r="DI160" i="11"/>
  <c r="DI171" i="11"/>
  <c r="DI92" i="11"/>
  <c r="DI97" i="11"/>
  <c r="DI6" i="11"/>
  <c r="DI190" i="11"/>
  <c r="DI36" i="11"/>
  <c r="DI232" i="11"/>
  <c r="DI88" i="11"/>
  <c r="DI31" i="11"/>
  <c r="DI231" i="11"/>
  <c r="DI237" i="11"/>
  <c r="DI140" i="11"/>
  <c r="DI10" i="11"/>
  <c r="DI197" i="11"/>
  <c r="DI228" i="11"/>
  <c r="DI87" i="11"/>
  <c r="DI195" i="11"/>
  <c r="DI182" i="11"/>
  <c r="DI32" i="11"/>
  <c r="DO140" i="11"/>
  <c r="DO239" i="11"/>
  <c r="DO54" i="11"/>
  <c r="DO96" i="11"/>
  <c r="DO39" i="11"/>
  <c r="DO79" i="11"/>
  <c r="DO32" i="11"/>
  <c r="DG21" i="11"/>
  <c r="DH30" i="11"/>
  <c r="DH63" i="11"/>
  <c r="DH101" i="11"/>
  <c r="DH85" i="11"/>
  <c r="DH159" i="11"/>
  <c r="DH29" i="11"/>
  <c r="DH24" i="11"/>
  <c r="DH89" i="11"/>
  <c r="DH131" i="11"/>
  <c r="DH169" i="11"/>
  <c r="DO123" i="11"/>
  <c r="DG150" i="11"/>
  <c r="CX126" i="11"/>
  <c r="AT227" i="11"/>
  <c r="AT219" i="11"/>
  <c r="AT195" i="11"/>
  <c r="AT70" i="11"/>
  <c r="AT66" i="11"/>
  <c r="AT58" i="11"/>
  <c r="AT42" i="11"/>
  <c r="AT16" i="11"/>
  <c r="E94" i="3"/>
  <c r="AT262" i="4" s="1"/>
  <c r="AZ90" i="3"/>
  <c r="AT91" i="3"/>
  <c r="AT90" i="3"/>
  <c r="AX91" i="3"/>
  <c r="BM7" i="3" s="1"/>
  <c r="BB91" i="3"/>
  <c r="BO28" i="3" s="1"/>
  <c r="BB90" i="3"/>
  <c r="D24" i="14"/>
  <c r="G16" i="6"/>
  <c r="AD67" i="3"/>
  <c r="Y75" i="3"/>
  <c r="DO58" i="11"/>
  <c r="DO215" i="11"/>
  <c r="DO138" i="11"/>
  <c r="DO208" i="11"/>
  <c r="DO197" i="11"/>
  <c r="DO23" i="11"/>
  <c r="DO84" i="11"/>
  <c r="DO9" i="11"/>
  <c r="DO172" i="11"/>
  <c r="DO76" i="11"/>
  <c r="DO116" i="11"/>
  <c r="DO192" i="11"/>
  <c r="DO188" i="11"/>
  <c r="DO136" i="11"/>
  <c r="DO121" i="11"/>
  <c r="DO82" i="11"/>
  <c r="DO61" i="11"/>
  <c r="DO34" i="11"/>
  <c r="DO33" i="11"/>
  <c r="DO214" i="11"/>
  <c r="DO219" i="11"/>
  <c r="DO224" i="11"/>
  <c r="DO77" i="11"/>
  <c r="DO177" i="11"/>
  <c r="DO235" i="11"/>
  <c r="DO83" i="11"/>
  <c r="DO126" i="11"/>
  <c r="DO31" i="11"/>
  <c r="DO200" i="11"/>
  <c r="DO134" i="11"/>
  <c r="DO145" i="11"/>
  <c r="DO50" i="11"/>
  <c r="DO46" i="11"/>
  <c r="DO165" i="11"/>
  <c r="DO159" i="11"/>
  <c r="DO14" i="11"/>
  <c r="DO100" i="11"/>
  <c r="DO233" i="11"/>
  <c r="DO173" i="11"/>
  <c r="DO176" i="11"/>
  <c r="DO183" i="11"/>
  <c r="DO202" i="11"/>
  <c r="DO95" i="11"/>
  <c r="DO199" i="11"/>
  <c r="DO204" i="11"/>
  <c r="DO149" i="11"/>
  <c r="DO128" i="11"/>
  <c r="DO35" i="11"/>
  <c r="DO156" i="11"/>
  <c r="DO184" i="11"/>
  <c r="DO194" i="11"/>
  <c r="DO229" i="11"/>
  <c r="DO127" i="11"/>
  <c r="DO43" i="11"/>
  <c r="DO111" i="11"/>
  <c r="DO222" i="11"/>
  <c r="DO189" i="11"/>
  <c r="DO7" i="11"/>
  <c r="DO225" i="11"/>
  <c r="AJ71" i="3"/>
  <c r="AD23" i="3"/>
  <c r="DG237" i="11"/>
  <c r="DG77" i="11"/>
  <c r="DG209" i="11"/>
  <c r="DG25" i="11"/>
  <c r="DG122" i="11"/>
  <c r="DG48" i="11"/>
  <c r="DG3" i="11"/>
  <c r="DE141" i="11"/>
  <c r="DE50" i="11"/>
  <c r="DE58" i="11"/>
  <c r="DE122" i="11"/>
  <c r="DE170" i="11"/>
  <c r="DE215" i="11"/>
  <c r="DE106" i="11"/>
  <c r="DE154" i="11"/>
  <c r="DE113" i="11"/>
  <c r="DE234" i="11"/>
  <c r="DE137" i="11"/>
  <c r="DE236" i="11"/>
  <c r="DE157" i="11"/>
  <c r="DE173" i="11"/>
  <c r="DE178" i="11"/>
  <c r="DE45" i="11"/>
  <c r="DE159" i="11"/>
  <c r="DE144" i="11"/>
  <c r="DE86" i="11"/>
  <c r="DE74" i="11"/>
  <c r="DE28" i="11"/>
  <c r="DE180" i="11"/>
  <c r="DE29" i="11"/>
  <c r="DE176" i="11"/>
  <c r="DE100" i="11"/>
  <c r="DE77" i="11"/>
  <c r="DE119" i="11"/>
  <c r="DE3" i="11"/>
  <c r="DE216" i="11"/>
  <c r="DE67" i="11"/>
  <c r="DE104" i="11"/>
  <c r="DE142" i="11"/>
  <c r="DE127" i="11"/>
  <c r="DE95" i="11"/>
  <c r="DE225" i="11"/>
  <c r="DE201" i="11"/>
  <c r="DE184" i="11"/>
  <c r="DE145" i="11"/>
  <c r="DE219" i="11"/>
  <c r="DE30" i="11"/>
  <c r="DE198" i="11"/>
  <c r="DE123" i="11"/>
  <c r="DE32" i="11"/>
  <c r="DE108" i="11"/>
  <c r="DE59" i="11"/>
  <c r="DE81" i="11"/>
  <c r="DE62" i="11"/>
  <c r="DE65" i="11"/>
  <c r="DE56" i="11"/>
  <c r="DE204" i="11"/>
  <c r="DE140" i="11"/>
  <c r="DE75" i="11"/>
  <c r="DE151" i="11"/>
  <c r="DE105" i="11"/>
  <c r="DE36" i="11"/>
  <c r="DE117" i="11"/>
  <c r="DE120" i="11"/>
  <c r="DE227" i="11"/>
  <c r="DE61" i="11"/>
  <c r="DE14" i="11"/>
  <c r="DE89" i="11"/>
  <c r="DE27" i="11"/>
  <c r="DE207" i="11"/>
  <c r="DE73" i="11"/>
  <c r="DE101" i="11"/>
  <c r="DE181" i="11"/>
  <c r="DE103" i="11"/>
  <c r="DE91" i="11"/>
  <c r="DE33" i="11"/>
  <c r="DE20" i="11"/>
  <c r="DE132" i="11"/>
  <c r="DE186" i="11"/>
  <c r="DE51" i="11"/>
  <c r="DE168" i="11"/>
  <c r="DE205" i="11"/>
  <c r="DE70" i="11"/>
  <c r="DE158" i="11"/>
  <c r="DE8" i="11"/>
  <c r="DE18" i="11"/>
  <c r="DE60" i="11"/>
  <c r="DE5" i="11"/>
  <c r="DE238" i="11"/>
  <c r="DE166" i="11"/>
  <c r="DE96" i="11"/>
  <c r="AE47" i="3"/>
  <c r="AD35" i="3"/>
  <c r="U82" i="3"/>
  <c r="U31" i="3"/>
  <c r="DE68" i="11"/>
  <c r="DE134" i="11"/>
  <c r="DE112" i="11"/>
  <c r="CC154" i="11"/>
  <c r="CC17" i="11"/>
  <c r="CC89" i="11"/>
  <c r="CC129" i="11"/>
  <c r="CC205" i="11"/>
  <c r="CC69" i="11"/>
  <c r="CC102" i="11"/>
  <c r="CC190" i="11"/>
  <c r="CC8" i="11"/>
  <c r="CC40" i="11"/>
  <c r="CC149" i="11"/>
  <c r="CC10" i="11"/>
  <c r="CC26" i="11"/>
  <c r="CC42" i="11"/>
  <c r="CC74" i="11"/>
  <c r="CC90" i="11"/>
  <c r="CC130" i="11"/>
  <c r="CD12" i="11"/>
  <c r="CD111" i="11"/>
  <c r="CD154" i="11"/>
  <c r="CD205" i="11"/>
  <c r="CD129" i="11"/>
  <c r="CD37" i="11"/>
  <c r="CD69" i="11"/>
  <c r="CD102" i="11"/>
  <c r="CD49" i="11"/>
  <c r="CD89" i="11"/>
  <c r="CD171" i="11"/>
  <c r="CD145" i="11"/>
  <c r="CD8" i="11"/>
  <c r="CD72" i="11"/>
  <c r="CD106" i="11"/>
  <c r="CD149" i="11"/>
  <c r="CD42" i="11"/>
  <c r="CD151" i="11"/>
  <c r="CE205" i="11"/>
  <c r="CE111" i="11"/>
  <c r="CE17" i="11"/>
  <c r="CE89" i="11"/>
  <c r="CE230" i="11"/>
  <c r="CE102" i="11"/>
  <c r="CE154" i="11"/>
  <c r="CE171" i="11"/>
  <c r="CE69" i="11"/>
  <c r="CE190" i="11"/>
  <c r="CE40" i="11"/>
  <c r="CE10" i="11"/>
  <c r="CE26" i="11"/>
  <c r="CE74" i="11"/>
  <c r="CE90" i="11"/>
  <c r="CF44" i="11"/>
  <c r="CF205" i="11"/>
  <c r="CF111" i="11"/>
  <c r="CF154" i="11"/>
  <c r="CF17" i="11"/>
  <c r="CF49" i="11"/>
  <c r="CF37" i="11"/>
  <c r="CF89" i="11"/>
  <c r="CF129" i="11"/>
  <c r="CF8" i="11"/>
  <c r="CF10" i="11"/>
  <c r="CF42" i="11"/>
  <c r="CF58" i="11"/>
  <c r="CF74" i="11"/>
  <c r="CF90" i="11"/>
  <c r="CF151" i="11"/>
  <c r="CG154" i="11"/>
  <c r="CG205" i="11"/>
  <c r="CG76" i="11"/>
  <c r="CG111" i="11"/>
  <c r="CG49" i="11"/>
  <c r="CG89" i="11"/>
  <c r="CG129" i="11"/>
  <c r="CG171" i="11"/>
  <c r="CG230" i="11"/>
  <c r="CG37" i="11"/>
  <c r="CG69" i="11"/>
  <c r="CG102" i="11"/>
  <c r="CG145" i="11"/>
  <c r="CG190" i="11"/>
  <c r="CG72" i="11"/>
  <c r="CG106" i="11"/>
  <c r="CG197" i="11"/>
  <c r="CG10" i="11"/>
  <c r="CG26" i="11"/>
  <c r="CG58" i="11"/>
  <c r="CG109" i="11"/>
  <c r="CG130" i="11"/>
  <c r="CG151" i="11"/>
  <c r="CH76" i="11"/>
  <c r="CH205" i="11"/>
  <c r="CH17" i="11"/>
  <c r="CH49" i="11"/>
  <c r="CH129" i="11"/>
  <c r="CH171" i="11"/>
  <c r="CH230" i="11"/>
  <c r="CH37" i="11"/>
  <c r="CH102" i="11"/>
  <c r="CH190" i="11"/>
  <c r="CH40" i="11"/>
  <c r="CH106" i="11"/>
  <c r="CH197" i="11"/>
  <c r="CH10" i="11"/>
  <c r="CH26" i="11"/>
  <c r="CH58" i="11"/>
  <c r="CH109" i="11"/>
  <c r="CI154" i="11"/>
  <c r="CI205" i="11"/>
  <c r="CI17" i="11"/>
  <c r="CI4" i="11"/>
  <c r="CI111" i="11"/>
  <c r="CI89" i="11"/>
  <c r="CI171" i="11"/>
  <c r="CI37" i="11"/>
  <c r="CI69" i="11"/>
  <c r="CI129" i="11"/>
  <c r="CI145" i="11"/>
  <c r="CI190" i="11"/>
  <c r="CI8" i="11"/>
  <c r="CI40" i="11"/>
  <c r="CI106" i="11"/>
  <c r="CI149" i="11"/>
  <c r="CI197" i="11"/>
  <c r="CI26" i="11"/>
  <c r="CI42" i="11"/>
  <c r="CI58" i="11"/>
  <c r="CI130" i="11"/>
  <c r="CI151" i="11"/>
  <c r="CK4" i="11"/>
  <c r="CK76" i="11"/>
  <c r="CK111" i="11"/>
  <c r="CK205" i="11"/>
  <c r="CK17" i="11"/>
  <c r="CK12" i="11"/>
  <c r="CK44" i="11"/>
  <c r="CK89" i="11"/>
  <c r="CK129" i="11"/>
  <c r="CK171" i="11"/>
  <c r="CK69" i="11"/>
  <c r="CK102" i="11"/>
  <c r="CK230" i="11"/>
  <c r="CK37" i="11"/>
  <c r="CK145" i="11"/>
  <c r="CK190" i="11"/>
  <c r="CK8" i="11"/>
  <c r="CK72" i="11"/>
  <c r="CK149" i="11"/>
  <c r="CK10" i="11"/>
  <c r="CK42" i="11"/>
  <c r="CK74" i="11"/>
  <c r="CK90" i="11"/>
  <c r="CK109" i="11"/>
  <c r="CK130" i="11"/>
  <c r="CL4" i="11"/>
  <c r="CL111" i="11"/>
  <c r="CL154" i="11"/>
  <c r="CL76" i="11"/>
  <c r="CL89" i="11"/>
  <c r="CL129" i="11"/>
  <c r="CL37" i="11"/>
  <c r="CL12" i="11"/>
  <c r="CL171" i="11"/>
  <c r="CL230" i="11"/>
  <c r="CL8" i="11"/>
  <c r="CL149" i="11"/>
  <c r="CL197" i="11"/>
  <c r="CL74" i="11"/>
  <c r="CL90" i="11"/>
  <c r="CL109" i="11"/>
  <c r="CL130" i="11"/>
  <c r="CL151" i="11"/>
  <c r="DP76" i="11"/>
  <c r="DP154" i="11"/>
  <c r="DP205" i="11"/>
  <c r="DP111" i="11"/>
  <c r="DP17" i="11"/>
  <c r="DP49" i="11"/>
  <c r="DP89" i="11"/>
  <c r="DP171" i="11"/>
  <c r="DP230" i="11"/>
  <c r="DP37" i="11"/>
  <c r="DP69" i="11"/>
  <c r="DP102" i="11"/>
  <c r="DP145" i="11"/>
  <c r="DP72" i="11"/>
  <c r="DP197" i="11"/>
  <c r="DP26" i="11"/>
  <c r="DP74" i="11"/>
  <c r="DP109" i="11"/>
  <c r="DP130" i="11"/>
  <c r="DP151" i="11"/>
  <c r="DN44" i="11"/>
  <c r="DN17" i="11"/>
  <c r="DN76" i="11"/>
  <c r="DN154" i="11"/>
  <c r="DN89" i="11"/>
  <c r="DN129" i="11"/>
  <c r="DN171" i="11"/>
  <c r="DN230" i="11"/>
  <c r="DN69" i="11"/>
  <c r="DN102" i="11"/>
  <c r="DN111" i="11"/>
  <c r="DN205" i="11"/>
  <c r="DN49" i="11"/>
  <c r="DN40" i="11"/>
  <c r="DN149" i="11"/>
  <c r="DN42" i="11"/>
  <c r="DN58" i="11"/>
  <c r="DN90" i="11"/>
  <c r="DN109" i="11"/>
  <c r="DL44" i="11"/>
  <c r="DL76" i="11"/>
  <c r="DL17" i="11"/>
  <c r="DL154" i="11"/>
  <c r="DL49" i="11"/>
  <c r="DL89" i="11"/>
  <c r="DL69" i="11"/>
  <c r="DL111" i="11"/>
  <c r="DL129" i="11"/>
  <c r="DL230" i="11"/>
  <c r="DL37" i="11"/>
  <c r="DL102" i="11"/>
  <c r="DL145" i="11"/>
  <c r="DL190" i="11"/>
  <c r="DL72" i="11"/>
  <c r="DL106" i="11"/>
  <c r="DL149" i="11"/>
  <c r="DL197" i="11"/>
  <c r="DL10" i="11"/>
  <c r="DL42" i="11"/>
  <c r="DL151" i="11"/>
  <c r="DJ76" i="11"/>
  <c r="DJ111" i="11"/>
  <c r="DJ205" i="11"/>
  <c r="DJ154" i="11"/>
  <c r="DJ89" i="11"/>
  <c r="DJ230" i="11"/>
  <c r="DJ49" i="11"/>
  <c r="DJ129" i="11"/>
  <c r="DJ171" i="11"/>
  <c r="DJ37" i="11"/>
  <c r="DJ69" i="11"/>
  <c r="DJ8" i="11"/>
  <c r="DJ72" i="11"/>
  <c r="DJ106" i="11"/>
  <c r="DJ197" i="11"/>
  <c r="DJ26" i="11"/>
  <c r="DJ74" i="11"/>
  <c r="DJ109" i="11"/>
  <c r="DJ151" i="11"/>
  <c r="DF171" i="11"/>
  <c r="DF37" i="11"/>
  <c r="DF106" i="11"/>
  <c r="DF58" i="11"/>
  <c r="DF109" i="11"/>
  <c r="DB12" i="11"/>
  <c r="DB44" i="11"/>
  <c r="DB76" i="11"/>
  <c r="DB154" i="11"/>
  <c r="DB205" i="11"/>
  <c r="DB111" i="11"/>
  <c r="DB129" i="11"/>
  <c r="DB171" i="11"/>
  <c r="DB230" i="11"/>
  <c r="DB37" i="11"/>
  <c r="DB102" i="11"/>
  <c r="DB49" i="11"/>
  <c r="DB89" i="11"/>
  <c r="DB69" i="11"/>
  <c r="DB40" i="11"/>
  <c r="DB106" i="11"/>
  <c r="DB149" i="11"/>
  <c r="DB10" i="11"/>
  <c r="DB42" i="11"/>
  <c r="DB58" i="11"/>
  <c r="DB109" i="11"/>
  <c r="CV12" i="11"/>
  <c r="CV111" i="11"/>
  <c r="CV17" i="11"/>
  <c r="CV69" i="11"/>
  <c r="CV102" i="11"/>
  <c r="CV205" i="11"/>
  <c r="CV49" i="11"/>
  <c r="CV129" i="11"/>
  <c r="CV171" i="11"/>
  <c r="CV230" i="11"/>
  <c r="CV37" i="11"/>
  <c r="CV145" i="11"/>
  <c r="CV8" i="11"/>
  <c r="CV106" i="11"/>
  <c r="CV149" i="11"/>
  <c r="CV197" i="11"/>
  <c r="CV151" i="11"/>
  <c r="CT76" i="11"/>
  <c r="CT111" i="11"/>
  <c r="CT154" i="11"/>
  <c r="CT205" i="11"/>
  <c r="CT17" i="11"/>
  <c r="CT49" i="11"/>
  <c r="CT129" i="11"/>
  <c r="CT102" i="11"/>
  <c r="CT44" i="11"/>
  <c r="CT40" i="11"/>
  <c r="CT72" i="11"/>
  <c r="CT10" i="11"/>
  <c r="CT42" i="11"/>
  <c r="CT74" i="11"/>
  <c r="CT90" i="11"/>
  <c r="CT109" i="11"/>
  <c r="CT130" i="11"/>
  <c r="CR205" i="11"/>
  <c r="CR17" i="11"/>
  <c r="CR154" i="11"/>
  <c r="CR49" i="11"/>
  <c r="CR171" i="11"/>
  <c r="CR37" i="11"/>
  <c r="CR69" i="11"/>
  <c r="CR102" i="11"/>
  <c r="CR111" i="11"/>
  <c r="CR230" i="11"/>
  <c r="CR145" i="11"/>
  <c r="CR190" i="11"/>
  <c r="CR8" i="11"/>
  <c r="CR106" i="11"/>
  <c r="CR149" i="11"/>
  <c r="CR197" i="11"/>
  <c r="CR26" i="11"/>
  <c r="CR109" i="11"/>
  <c r="CR130" i="11"/>
  <c r="CP154" i="11"/>
  <c r="CP205" i="11"/>
  <c r="CP12" i="11"/>
  <c r="CP17" i="11"/>
  <c r="CP49" i="11"/>
  <c r="CP171" i="11"/>
  <c r="CP230" i="11"/>
  <c r="CP37" i="11"/>
  <c r="CP69" i="11"/>
  <c r="CP102" i="11"/>
  <c r="CP76" i="11"/>
  <c r="CP89" i="11"/>
  <c r="CP145" i="11"/>
  <c r="CP190" i="11"/>
  <c r="CP8" i="11"/>
  <c r="CP40" i="11"/>
  <c r="CP197" i="11"/>
  <c r="CP10" i="11"/>
  <c r="CP26" i="11"/>
  <c r="CP42" i="11"/>
  <c r="CP58" i="11"/>
  <c r="CP74" i="11"/>
  <c r="CP90" i="11"/>
  <c r="CP151" i="11"/>
  <c r="CN76" i="11"/>
  <c r="CN111" i="11"/>
  <c r="CN154" i="11"/>
  <c r="CN205" i="11"/>
  <c r="CN89" i="11"/>
  <c r="CN129" i="11"/>
  <c r="CN230" i="11"/>
  <c r="CN102" i="11"/>
  <c r="CN12" i="11"/>
  <c r="CN17" i="11"/>
  <c r="CN49" i="11"/>
  <c r="CN37" i="11"/>
  <c r="CN69" i="11"/>
  <c r="CN72" i="11"/>
  <c r="CN149" i="11"/>
  <c r="CN10" i="11"/>
  <c r="CN74" i="11"/>
  <c r="CN90" i="11"/>
  <c r="DM111" i="11"/>
  <c r="DM205" i="11"/>
  <c r="DM17" i="11"/>
  <c r="DM44" i="11"/>
  <c r="DM89" i="11"/>
  <c r="DM129" i="11"/>
  <c r="DM171" i="11"/>
  <c r="DM37" i="11"/>
  <c r="DM145" i="11"/>
  <c r="DM76" i="11"/>
  <c r="DM154" i="11"/>
  <c r="DM49" i="11"/>
  <c r="DM69" i="11"/>
  <c r="DM102" i="11"/>
  <c r="DM190" i="11"/>
  <c r="DM8" i="11"/>
  <c r="DM197" i="11"/>
  <c r="DM42" i="11"/>
  <c r="DM58" i="11"/>
  <c r="DM130" i="11"/>
  <c r="DM151" i="11"/>
  <c r="DK12" i="11"/>
  <c r="DK111" i="11"/>
  <c r="DK4" i="11"/>
  <c r="DK205" i="11"/>
  <c r="DK49" i="11"/>
  <c r="DK129" i="11"/>
  <c r="DK171" i="11"/>
  <c r="DK37" i="11"/>
  <c r="DK69" i="11"/>
  <c r="DK154" i="11"/>
  <c r="DK17" i="11"/>
  <c r="DK230" i="11"/>
  <c r="DK190" i="11"/>
  <c r="DK8" i="11"/>
  <c r="DK40" i="11"/>
  <c r="DK72" i="11"/>
  <c r="DK197" i="11"/>
  <c r="DK58" i="11"/>
  <c r="DK74" i="11"/>
  <c r="DK90" i="11"/>
  <c r="DK130" i="11"/>
  <c r="DC111" i="11"/>
  <c r="DC154" i="11"/>
  <c r="DC205" i="11"/>
  <c r="DC230" i="11"/>
  <c r="DC76" i="11"/>
  <c r="DC171" i="11"/>
  <c r="DC37" i="11"/>
  <c r="DC8" i="11"/>
  <c r="DC40" i="11"/>
  <c r="DC72" i="11"/>
  <c r="DC106" i="11"/>
  <c r="DC26" i="11"/>
  <c r="DC90" i="11"/>
  <c r="DC109" i="11"/>
  <c r="DC130" i="11"/>
  <c r="DA12" i="11"/>
  <c r="DA44" i="11"/>
  <c r="DA76" i="11"/>
  <c r="DA111" i="11"/>
  <c r="DA154" i="11"/>
  <c r="DA205" i="11"/>
  <c r="DA17" i="11"/>
  <c r="DA129" i="11"/>
  <c r="DA37" i="11"/>
  <c r="DA69" i="11"/>
  <c r="DA89" i="11"/>
  <c r="DA102" i="11"/>
  <c r="DA145" i="11"/>
  <c r="DA72" i="11"/>
  <c r="DA106" i="11"/>
  <c r="DA149" i="11"/>
  <c r="DA42" i="11"/>
  <c r="DA90" i="11"/>
  <c r="DA130" i="11"/>
  <c r="DA151" i="11"/>
  <c r="CW44" i="11"/>
  <c r="CW154" i="11"/>
  <c r="CW76" i="11"/>
  <c r="CW17" i="11"/>
  <c r="CW89" i="11"/>
  <c r="CW171" i="11"/>
  <c r="CW230" i="11"/>
  <c r="CW37" i="11"/>
  <c r="CW102" i="11"/>
  <c r="CW205" i="11"/>
  <c r="CW49" i="11"/>
  <c r="CW129" i="11"/>
  <c r="CW69" i="11"/>
  <c r="CW145" i="11"/>
  <c r="CW72" i="11"/>
  <c r="CW149" i="11"/>
  <c r="CW197" i="11"/>
  <c r="CW10" i="11"/>
  <c r="CW42" i="11"/>
  <c r="CW58" i="11"/>
  <c r="CW74" i="11"/>
  <c r="CW90" i="11"/>
  <c r="CW151" i="11"/>
  <c r="CS76" i="11"/>
  <c r="CS17" i="11"/>
  <c r="CS111" i="11"/>
  <c r="CS154" i="11"/>
  <c r="CS49" i="11"/>
  <c r="CS89" i="11"/>
  <c r="CS129" i="11"/>
  <c r="CS171" i="11"/>
  <c r="CS69" i="11"/>
  <c r="CS102" i="11"/>
  <c r="CS145" i="11"/>
  <c r="CS190" i="11"/>
  <c r="CS8" i="11"/>
  <c r="CS40" i="11"/>
  <c r="CS72" i="11"/>
  <c r="CS42" i="11"/>
  <c r="CS74" i="11"/>
  <c r="CS90" i="11"/>
  <c r="CS109" i="11"/>
  <c r="CS130" i="11"/>
  <c r="CQ76" i="11"/>
  <c r="CQ205" i="11"/>
  <c r="CQ49" i="11"/>
  <c r="CQ171" i="11"/>
  <c r="CQ230" i="11"/>
  <c r="CQ102" i="11"/>
  <c r="CQ154" i="11"/>
  <c r="CQ17" i="11"/>
  <c r="CQ89" i="11"/>
  <c r="CQ129" i="11"/>
  <c r="CQ37" i="11"/>
  <c r="CQ145" i="11"/>
  <c r="CQ40" i="11"/>
  <c r="CQ72" i="11"/>
  <c r="CQ197" i="11"/>
  <c r="CQ58" i="11"/>
  <c r="CQ74" i="11"/>
  <c r="CQ109" i="11"/>
  <c r="CO12" i="11"/>
  <c r="CO111" i="11"/>
  <c r="CO154" i="11"/>
  <c r="CO205" i="11"/>
  <c r="CO44" i="11"/>
  <c r="CO76" i="11"/>
  <c r="CO49" i="11"/>
  <c r="CO37" i="11"/>
  <c r="CO17" i="11"/>
  <c r="CO171" i="11"/>
  <c r="CO230" i="11"/>
  <c r="CO69" i="11"/>
  <c r="CO102" i="11"/>
  <c r="CO190" i="11"/>
  <c r="CO40" i="11"/>
  <c r="CO106" i="11"/>
  <c r="CO10" i="11"/>
  <c r="CO26" i="11"/>
  <c r="CO58" i="11"/>
  <c r="CO130" i="11"/>
  <c r="CO151" i="11"/>
  <c r="CM4" i="11"/>
  <c r="CM111" i="11"/>
  <c r="CM154" i="11"/>
  <c r="CM12" i="11"/>
  <c r="CM205" i="11"/>
  <c r="CM89" i="11"/>
  <c r="CM129" i="11"/>
  <c r="CM69" i="11"/>
  <c r="CM17" i="11"/>
  <c r="CM49" i="11"/>
  <c r="CM230" i="11"/>
  <c r="CM37" i="11"/>
  <c r="CM190" i="11"/>
  <c r="CM72" i="11"/>
  <c r="CM106" i="11"/>
  <c r="CM149" i="11"/>
  <c r="CM10" i="11"/>
  <c r="CM26" i="11"/>
  <c r="CM42" i="11"/>
  <c r="CM58" i="11"/>
  <c r="CM130" i="11"/>
  <c r="CM151" i="11"/>
  <c r="DS37" i="11"/>
  <c r="DS10" i="11"/>
  <c r="DW12" i="11"/>
  <c r="DW76" i="11"/>
  <c r="DW111" i="11"/>
  <c r="DW154" i="11"/>
  <c r="DW205" i="11"/>
  <c r="DW17" i="11"/>
  <c r="DW49" i="11"/>
  <c r="DW89" i="11"/>
  <c r="DW129" i="11"/>
  <c r="DW171" i="11"/>
  <c r="DW102" i="11"/>
  <c r="DW190" i="11"/>
  <c r="DW40" i="11"/>
  <c r="DW106" i="11"/>
  <c r="DW26" i="11"/>
  <c r="DW42" i="11"/>
  <c r="DW58" i="11"/>
  <c r="DW74" i="11"/>
  <c r="DW90" i="11"/>
  <c r="DW109" i="11"/>
  <c r="DX4" i="11"/>
  <c r="DX44" i="11"/>
  <c r="DX111" i="11"/>
  <c r="DX205" i="11"/>
  <c r="DX49" i="11"/>
  <c r="DX89" i="11"/>
  <c r="DX230" i="11"/>
  <c r="DX37" i="11"/>
  <c r="DX69" i="11"/>
  <c r="DX154" i="11"/>
  <c r="DX190" i="11"/>
  <c r="DX8" i="11"/>
  <c r="DX197" i="11"/>
  <c r="DX26" i="11"/>
  <c r="DX58" i="11"/>
  <c r="DX74" i="11"/>
  <c r="DX90" i="11"/>
  <c r="DX109" i="11"/>
  <c r="DX130" i="11"/>
  <c r="AI31" i="3"/>
  <c r="W63" i="3"/>
  <c r="U52" i="3"/>
  <c r="AI52" i="3"/>
  <c r="AI16" i="3"/>
  <c r="X63" i="3"/>
  <c r="AJ16" i="3"/>
  <c r="AJ52" i="3"/>
  <c r="CC221" i="11"/>
  <c r="DN221" i="11"/>
  <c r="CH221" i="11"/>
  <c r="CQ221" i="11"/>
  <c r="DB221" i="11"/>
  <c r="DP221" i="11"/>
  <c r="DK165" i="11"/>
  <c r="CO165" i="11"/>
  <c r="CR165" i="11"/>
  <c r="CK165" i="11"/>
  <c r="DL165" i="11"/>
  <c r="CN165" i="11"/>
  <c r="DB165" i="11"/>
  <c r="CC165" i="11"/>
  <c r="CL165" i="11"/>
  <c r="CV165" i="11"/>
  <c r="DM165" i="11"/>
  <c r="CD165" i="11"/>
  <c r="CM165" i="11"/>
  <c r="DA165" i="11"/>
  <c r="DN165" i="11"/>
  <c r="CI122" i="11"/>
  <c r="CP122" i="11"/>
  <c r="CT122" i="11"/>
  <c r="CF122" i="11"/>
  <c r="CQ122" i="11"/>
  <c r="DK122" i="11"/>
  <c r="DS122" i="11"/>
  <c r="CM122" i="11"/>
  <c r="DB122" i="11"/>
  <c r="CD122" i="11"/>
  <c r="CN122" i="11"/>
  <c r="DC122" i="11"/>
  <c r="CG122" i="11"/>
  <c r="CO122" i="11"/>
  <c r="DD122" i="11"/>
  <c r="DN122" i="11"/>
  <c r="DX122" i="11"/>
  <c r="DM84" i="11"/>
  <c r="DA84" i="11"/>
  <c r="CT84" i="11"/>
  <c r="CG84" i="11"/>
  <c r="CN84" i="11"/>
  <c r="DF84" i="11"/>
  <c r="DN84" i="11"/>
  <c r="CD84" i="11"/>
  <c r="CK84" i="11"/>
  <c r="CS84" i="11"/>
  <c r="DK84" i="11"/>
  <c r="DX84" i="11"/>
  <c r="CE84" i="11"/>
  <c r="CL84" i="11"/>
  <c r="CV84" i="11"/>
  <c r="DL84" i="11"/>
  <c r="CM52" i="11"/>
  <c r="CQ52" i="11"/>
  <c r="CF52" i="11"/>
  <c r="DW52" i="11"/>
  <c r="CG52" i="11"/>
  <c r="CN52" i="11"/>
  <c r="DJ52" i="11"/>
  <c r="CD52" i="11"/>
  <c r="CK52" i="11"/>
  <c r="CS52" i="11"/>
  <c r="DK52" i="11"/>
  <c r="DX52" i="11"/>
  <c r="CE52" i="11"/>
  <c r="CL52" i="11"/>
  <c r="CV52" i="11"/>
  <c r="DL52" i="11"/>
  <c r="DA20" i="11"/>
  <c r="CT20" i="11"/>
  <c r="DM20" i="11"/>
  <c r="CW20" i="11"/>
  <c r="CI20" i="11"/>
  <c r="CR20" i="11"/>
  <c r="DN20" i="11"/>
  <c r="CH20" i="11"/>
  <c r="CO20" i="11"/>
  <c r="DB20" i="11"/>
  <c r="DP20" i="11"/>
  <c r="CC20" i="11"/>
  <c r="CP20" i="11"/>
  <c r="DC20" i="11"/>
  <c r="CV238" i="11"/>
  <c r="CL238" i="11"/>
  <c r="CS238" i="11"/>
  <c r="CM238" i="11"/>
  <c r="CG238" i="11"/>
  <c r="DL238" i="11"/>
  <c r="CD238" i="11"/>
  <c r="CO238" i="11"/>
  <c r="DA238" i="11"/>
  <c r="DW238" i="11"/>
  <c r="CK238" i="11"/>
  <c r="CW238" i="11"/>
  <c r="CC238" i="11"/>
  <c r="CI238" i="11"/>
  <c r="CR238" i="11"/>
  <c r="DJ238" i="11"/>
  <c r="DS238" i="11"/>
  <c r="DJ224" i="11"/>
  <c r="CG224" i="11"/>
  <c r="CW224" i="11"/>
  <c r="DK224" i="11"/>
  <c r="CP224" i="11"/>
  <c r="DC224" i="11"/>
  <c r="CL224" i="11"/>
  <c r="DN224" i="11"/>
  <c r="CD224" i="11"/>
  <c r="CM224" i="11"/>
  <c r="DP224" i="11"/>
  <c r="CE224" i="11"/>
  <c r="CI224" i="11"/>
  <c r="CR224" i="11"/>
  <c r="CK224" i="11"/>
  <c r="DB224" i="11"/>
  <c r="DS224" i="11"/>
  <c r="CN208" i="11"/>
  <c r="CS208" i="11"/>
  <c r="CM208" i="11"/>
  <c r="CE208" i="11"/>
  <c r="CQ208" i="11"/>
  <c r="CF208" i="11"/>
  <c r="CR208" i="11"/>
  <c r="DB208" i="11"/>
  <c r="CW208" i="11"/>
  <c r="CO208" i="11"/>
  <c r="DJ208" i="11"/>
  <c r="CD208" i="11"/>
  <c r="DC208" i="11"/>
  <c r="CP208" i="11"/>
  <c r="DK208" i="11"/>
  <c r="DL208" i="11"/>
  <c r="DS208" i="11"/>
  <c r="DW192" i="11"/>
  <c r="CP192" i="11"/>
  <c r="CE192" i="11"/>
  <c r="DB192" i="11"/>
  <c r="CI192" i="11"/>
  <c r="CS192" i="11"/>
  <c r="DA192" i="11"/>
  <c r="CN192" i="11"/>
  <c r="CD192" i="11"/>
  <c r="CW192" i="11"/>
  <c r="CO192" i="11"/>
  <c r="DJ192" i="11"/>
  <c r="DS192" i="11"/>
  <c r="CF192" i="11"/>
  <c r="CH192" i="11"/>
  <c r="CQ192" i="11"/>
  <c r="CQ176" i="11"/>
  <c r="CD176" i="11"/>
  <c r="DJ176" i="11"/>
  <c r="DL176" i="11"/>
  <c r="CM176" i="11"/>
  <c r="DN176" i="11"/>
  <c r="CT176" i="11"/>
  <c r="DB176" i="11"/>
  <c r="CP176" i="11"/>
  <c r="DM176" i="11"/>
  <c r="DW176" i="11"/>
  <c r="CC176" i="11"/>
  <c r="CN176" i="11"/>
  <c r="DA176" i="11"/>
  <c r="DP176" i="11"/>
  <c r="CN160" i="11"/>
  <c r="DP160" i="11"/>
  <c r="DA160" i="11"/>
  <c r="CT160" i="11"/>
  <c r="CI160" i="11"/>
  <c r="DK160" i="11"/>
  <c r="CG160" i="11"/>
  <c r="DB160" i="11"/>
  <c r="DW160" i="11"/>
  <c r="CH160" i="11"/>
  <c r="CM160" i="11"/>
  <c r="CV160" i="11"/>
  <c r="DN160" i="11"/>
  <c r="DC160" i="11"/>
  <c r="CO160" i="11"/>
  <c r="DF160" i="11"/>
  <c r="CK144" i="11"/>
  <c r="CM144" i="11"/>
  <c r="CG144" i="11"/>
  <c r="DW144" i="11"/>
  <c r="DA144" i="11"/>
  <c r="CT144" i="11"/>
  <c r="DX144" i="11"/>
  <c r="DC144" i="11"/>
  <c r="DK144" i="11"/>
  <c r="CF144" i="11"/>
  <c r="CI144" i="11"/>
  <c r="CR144" i="11"/>
  <c r="CD144" i="11"/>
  <c r="CW144" i="11"/>
  <c r="CP144" i="11"/>
  <c r="DJ144" i="11"/>
  <c r="DB128" i="11"/>
  <c r="DK128" i="11"/>
  <c r="CQ128" i="11"/>
  <c r="CG128" i="11"/>
  <c r="DW128" i="11"/>
  <c r="CM128" i="11"/>
  <c r="DP128" i="11"/>
  <c r="DC128" i="11"/>
  <c r="DX128" i="11"/>
  <c r="CH128" i="11"/>
  <c r="CL128" i="11"/>
  <c r="CV128" i="11"/>
  <c r="DN128" i="11"/>
  <c r="CF128" i="11"/>
  <c r="CI128" i="11"/>
  <c r="CR128" i="11"/>
  <c r="CN112" i="11"/>
  <c r="DP112" i="11"/>
  <c r="CR112" i="11"/>
  <c r="CI112" i="11"/>
  <c r="CF112" i="11"/>
  <c r="CS112" i="11"/>
  <c r="CO112" i="11"/>
  <c r="CG112" i="11"/>
  <c r="CL112" i="11"/>
  <c r="DC112" i="11"/>
  <c r="DX112" i="11"/>
  <c r="CD112" i="11"/>
  <c r="CW112" i="11"/>
  <c r="CQ112" i="11"/>
  <c r="DJ112" i="11"/>
  <c r="DM227" i="11"/>
  <c r="DN227" i="11"/>
  <c r="DJ227" i="11"/>
  <c r="CC227" i="11"/>
  <c r="DC227" i="11"/>
  <c r="CW227" i="11"/>
  <c r="CQ227" i="11"/>
  <c r="DP227" i="11"/>
  <c r="CM227" i="11"/>
  <c r="DB227" i="11"/>
  <c r="CE227" i="11"/>
  <c r="CN227" i="11"/>
  <c r="CV227" i="11"/>
  <c r="DL227" i="11"/>
  <c r="DW227" i="11"/>
  <c r="DX211" i="11"/>
  <c r="CM211" i="11"/>
  <c r="DB211" i="11"/>
  <c r="CL211" i="11"/>
  <c r="CC211" i="11"/>
  <c r="CF211" i="11"/>
  <c r="DJ211" i="11"/>
  <c r="CO211" i="11"/>
  <c r="DM211" i="11"/>
  <c r="CD211" i="11"/>
  <c r="CP211" i="11"/>
  <c r="DN211" i="11"/>
  <c r="CE211" i="11"/>
  <c r="CN211" i="11"/>
  <c r="CV211" i="11"/>
  <c r="CC195" i="11"/>
  <c r="CD195" i="11"/>
  <c r="CP195" i="11"/>
  <c r="DN195" i="11"/>
  <c r="CO195" i="11"/>
  <c r="CL195" i="11"/>
  <c r="DA195" i="11"/>
  <c r="DP195" i="11"/>
  <c r="CH195" i="11"/>
  <c r="DM195" i="11"/>
  <c r="CG195" i="11"/>
  <c r="CS195" i="11"/>
  <c r="DK195" i="11"/>
  <c r="CI195" i="11"/>
  <c r="CR195" i="11"/>
  <c r="DL195" i="11"/>
  <c r="CT210" i="11"/>
  <c r="CH210" i="11"/>
  <c r="CM210" i="11"/>
  <c r="CQ210" i="11"/>
  <c r="CF210" i="11"/>
  <c r="CN210" i="11"/>
  <c r="CW210" i="11"/>
  <c r="CC210" i="11"/>
  <c r="CK210" i="11"/>
  <c r="CV210" i="11"/>
  <c r="DN210" i="11"/>
  <c r="DA210" i="11"/>
  <c r="CP210" i="11"/>
  <c r="DB210" i="11"/>
  <c r="DP210" i="11"/>
  <c r="DC179" i="11"/>
  <c r="CW179" i="11"/>
  <c r="DK179" i="11"/>
  <c r="DX179" i="11"/>
  <c r="DP179" i="11"/>
  <c r="CI179" i="11"/>
  <c r="CR179" i="11"/>
  <c r="DL179" i="11"/>
  <c r="CK179" i="11"/>
  <c r="CS179" i="11"/>
  <c r="DM179" i="11"/>
  <c r="DW179" i="11"/>
  <c r="CG179" i="11"/>
  <c r="CP179" i="11"/>
  <c r="DB179" i="11"/>
  <c r="DN179" i="11"/>
  <c r="DX158" i="11"/>
  <c r="CF158" i="11"/>
  <c r="CK158" i="11"/>
  <c r="CG158" i="11"/>
  <c r="CR158" i="11"/>
  <c r="DL158" i="11"/>
  <c r="CV158" i="11"/>
  <c r="CS158" i="11"/>
  <c r="DM158" i="11"/>
  <c r="CI158" i="11"/>
  <c r="DN158" i="11"/>
  <c r="CD158" i="11"/>
  <c r="CL158" i="11"/>
  <c r="DA158" i="11"/>
  <c r="DK158" i="11"/>
  <c r="CH137" i="11"/>
  <c r="CK137" i="11"/>
  <c r="DM137" i="11"/>
  <c r="DP137" i="11"/>
  <c r="CS137" i="11"/>
  <c r="CE137" i="11"/>
  <c r="DN137" i="11"/>
  <c r="CG137" i="11"/>
  <c r="DA137" i="11"/>
  <c r="CC137" i="11"/>
  <c r="CM137" i="11"/>
  <c r="DL137" i="11"/>
  <c r="DB137" i="11"/>
  <c r="DW137" i="11"/>
  <c r="CI137" i="11"/>
  <c r="CR137" i="11"/>
  <c r="CW137" i="11"/>
  <c r="DS137" i="11"/>
  <c r="DC115" i="11"/>
  <c r="CM115" i="11"/>
  <c r="CD115" i="11"/>
  <c r="CE115" i="11"/>
  <c r="CN115" i="11"/>
  <c r="CV115" i="11"/>
  <c r="DX115" i="11"/>
  <c r="CK115" i="11"/>
  <c r="CS115" i="11"/>
  <c r="DJ115" i="11"/>
  <c r="DW115" i="11"/>
  <c r="CG115" i="11"/>
  <c r="CP115" i="11"/>
  <c r="DB115" i="11"/>
  <c r="DL115" i="11"/>
  <c r="CI95" i="11"/>
  <c r="CW95" i="11"/>
  <c r="CO95" i="11"/>
  <c r="CE95" i="11"/>
  <c r="CQ95" i="11"/>
  <c r="DP95" i="11"/>
  <c r="CF95" i="11"/>
  <c r="CR95" i="11"/>
  <c r="DK95" i="11"/>
  <c r="DW95" i="11"/>
  <c r="CN95" i="11"/>
  <c r="DC95" i="11"/>
  <c r="CG95" i="11"/>
  <c r="CP95" i="11"/>
  <c r="DB95" i="11"/>
  <c r="DN95" i="11"/>
  <c r="CR79" i="11"/>
  <c r="DA79" i="11"/>
  <c r="CF79" i="11"/>
  <c r="CH79" i="11"/>
  <c r="CS79" i="11"/>
  <c r="DL79" i="11"/>
  <c r="CI79" i="11"/>
  <c r="CW79" i="11"/>
  <c r="CK79" i="11"/>
  <c r="CV79" i="11"/>
  <c r="CG79" i="11"/>
  <c r="CP79" i="11"/>
  <c r="DB79" i="11"/>
  <c r="DN79" i="11"/>
  <c r="DW79" i="11"/>
  <c r="DM63" i="11"/>
  <c r="CP63" i="11"/>
  <c r="CV63" i="11"/>
  <c r="CL63" i="11"/>
  <c r="DA63" i="11"/>
  <c r="DP63" i="11"/>
  <c r="CG63" i="11"/>
  <c r="CS63" i="11"/>
  <c r="DK63" i="11"/>
  <c r="CC63" i="11"/>
  <c r="CO63" i="11"/>
  <c r="DL63" i="11"/>
  <c r="CD63" i="11"/>
  <c r="CM63" i="11"/>
  <c r="CW63" i="11"/>
  <c r="DJ63" i="11"/>
  <c r="CS47" i="11"/>
  <c r="CG47" i="11"/>
  <c r="CN47" i="11"/>
  <c r="CC47" i="11"/>
  <c r="CO47" i="11"/>
  <c r="DM47" i="11"/>
  <c r="CE47" i="11"/>
  <c r="CP47" i="11"/>
  <c r="DN47" i="11"/>
  <c r="CF47" i="11"/>
  <c r="CR47" i="11"/>
  <c r="DJ47" i="11"/>
  <c r="DW47" i="11"/>
  <c r="CH47" i="11"/>
  <c r="CQ47" i="11"/>
  <c r="DC47" i="11"/>
  <c r="DP47" i="11"/>
  <c r="CP31" i="11"/>
  <c r="CV31" i="11"/>
  <c r="CE31" i="11"/>
  <c r="CF31" i="11"/>
  <c r="CR31" i="11"/>
  <c r="CG31" i="11"/>
  <c r="CS31" i="11"/>
  <c r="DK31" i="11"/>
  <c r="CI31" i="11"/>
  <c r="CT31" i="11"/>
  <c r="DL31" i="11"/>
  <c r="CH31" i="11"/>
  <c r="CQ31" i="11"/>
  <c r="DB31" i="11"/>
  <c r="DN31" i="11"/>
  <c r="CF15" i="11"/>
  <c r="DA15" i="11"/>
  <c r="CH15" i="11"/>
  <c r="CS15" i="11"/>
  <c r="DK15" i="11"/>
  <c r="CI15" i="11"/>
  <c r="CW15" i="11"/>
  <c r="DL15" i="11"/>
  <c r="CK15" i="11"/>
  <c r="CV15" i="11"/>
  <c r="DN15" i="11"/>
  <c r="CC15" i="11"/>
  <c r="CL15" i="11"/>
  <c r="CT15" i="11"/>
  <c r="DM15" i="11"/>
  <c r="CG233" i="11"/>
  <c r="CS233" i="11"/>
  <c r="CP233" i="11"/>
  <c r="DP233" i="11"/>
  <c r="DJ233" i="11"/>
  <c r="CM233" i="11"/>
  <c r="CI233" i="11"/>
  <c r="CR233" i="11"/>
  <c r="CT233" i="11"/>
  <c r="CD233" i="11"/>
  <c r="CK233" i="11"/>
  <c r="DL233" i="11"/>
  <c r="CW233" i="11"/>
  <c r="DX233" i="11"/>
  <c r="CG201" i="11"/>
  <c r="DN201" i="11"/>
  <c r="DF201" i="11"/>
  <c r="DP201" i="11"/>
  <c r="CK201" i="11"/>
  <c r="DM201" i="11"/>
  <c r="CE201" i="11"/>
  <c r="DL201" i="11"/>
  <c r="CC201" i="11"/>
  <c r="CM201" i="11"/>
  <c r="CV201" i="11"/>
  <c r="DB201" i="11"/>
  <c r="DW201" i="11"/>
  <c r="CI201" i="11"/>
  <c r="CR201" i="11"/>
  <c r="CW201" i="11"/>
  <c r="DX201" i="11"/>
  <c r="CK173" i="11"/>
  <c r="CC173" i="11"/>
  <c r="CF173" i="11"/>
  <c r="DW173" i="11"/>
  <c r="CO173" i="11"/>
  <c r="DM173" i="11"/>
  <c r="CI173" i="11"/>
  <c r="DC173" i="11"/>
  <c r="CE173" i="11"/>
  <c r="CL173" i="11"/>
  <c r="CV173" i="11"/>
  <c r="DN173" i="11"/>
  <c r="CM173" i="11"/>
  <c r="DA173" i="11"/>
  <c r="DK173" i="11"/>
  <c r="CR151" i="11"/>
  <c r="DK151" i="11"/>
  <c r="CC151" i="11"/>
  <c r="CQ151" i="11"/>
  <c r="DB151" i="11"/>
  <c r="CN151" i="11"/>
  <c r="DC151" i="11"/>
  <c r="DW130" i="11"/>
  <c r="DB130" i="11"/>
  <c r="CH130" i="11"/>
  <c r="DN130" i="11"/>
  <c r="CD130" i="11"/>
  <c r="DJ130" i="11"/>
  <c r="CQ130" i="11"/>
  <c r="CN130" i="11"/>
  <c r="CI109" i="11"/>
  <c r="CC109" i="11"/>
  <c r="DL109" i="11"/>
  <c r="CO109" i="11"/>
  <c r="DM109" i="11"/>
  <c r="CM109" i="11"/>
  <c r="DK109" i="11"/>
  <c r="DP90" i="11"/>
  <c r="CV90" i="11"/>
  <c r="CM90" i="11"/>
  <c r="DB90" i="11"/>
  <c r="CI90" i="11"/>
  <c r="DM90" i="11"/>
  <c r="DS90" i="11"/>
  <c r="CO90" i="11"/>
  <c r="DC74" i="11"/>
  <c r="CD74" i="11"/>
  <c r="DL74" i="11"/>
  <c r="CH74" i="11"/>
  <c r="CR74" i="11"/>
  <c r="CO74" i="11"/>
  <c r="DN74" i="11"/>
  <c r="CR58" i="11"/>
  <c r="CT58" i="11"/>
  <c r="CN58" i="11"/>
  <c r="DC58" i="11"/>
  <c r="CK58" i="11"/>
  <c r="CD58" i="11"/>
  <c r="CV58" i="11"/>
  <c r="CR42" i="11"/>
  <c r="DX42" i="11"/>
  <c r="CH42" i="11"/>
  <c r="DP42" i="11"/>
  <c r="CL42" i="11"/>
  <c r="DK42" i="11"/>
  <c r="CQ42" i="11"/>
  <c r="DS42" i="11"/>
  <c r="CK26" i="11"/>
  <c r="CS26" i="11"/>
  <c r="CD26" i="11"/>
  <c r="CV26" i="11"/>
  <c r="DA26" i="11"/>
  <c r="DB26" i="11"/>
  <c r="CN26" i="11"/>
  <c r="DK26" i="11"/>
  <c r="DP10" i="11"/>
  <c r="CS10" i="11"/>
  <c r="CD10" i="11"/>
  <c r="CV10" i="11"/>
  <c r="DA10" i="11"/>
  <c r="DC10" i="11"/>
  <c r="CI10" i="11"/>
  <c r="DM10" i="11"/>
  <c r="CK197" i="11"/>
  <c r="CD197" i="11"/>
  <c r="DA197" i="11"/>
  <c r="CO197" i="11"/>
  <c r="CM197" i="11"/>
  <c r="DN197" i="11"/>
  <c r="CN197" i="11"/>
  <c r="DB197" i="11"/>
  <c r="DW197" i="11"/>
  <c r="CO149" i="11"/>
  <c r="DX149" i="11"/>
  <c r="CS149" i="11"/>
  <c r="CT149" i="11"/>
  <c r="CG149" i="11"/>
  <c r="DM149" i="11"/>
  <c r="CQ149" i="11"/>
  <c r="DP149" i="11"/>
  <c r="CQ106" i="11"/>
  <c r="DK106" i="11"/>
  <c r="CE106" i="11"/>
  <c r="CF106" i="11"/>
  <c r="CW106" i="11"/>
  <c r="CK106" i="11"/>
  <c r="DN106" i="11"/>
  <c r="CE72" i="11"/>
  <c r="CL72" i="11"/>
  <c r="CV72" i="11"/>
  <c r="CP72" i="11"/>
  <c r="DS72" i="11"/>
  <c r="CR72" i="11"/>
  <c r="CH72" i="11"/>
  <c r="DB72" i="11"/>
  <c r="DM40" i="11"/>
  <c r="CD40" i="11"/>
  <c r="CK40" i="11"/>
  <c r="CL40" i="11"/>
  <c r="DX40" i="11"/>
  <c r="CM40" i="11"/>
  <c r="DP40" i="11"/>
  <c r="DP8" i="11"/>
  <c r="CT8" i="11"/>
  <c r="CE8" i="11"/>
  <c r="DL8" i="11"/>
  <c r="CG8" i="11"/>
  <c r="DA8" i="11"/>
  <c r="CH8" i="11"/>
  <c r="DB8" i="11"/>
  <c r="DJ190" i="11"/>
  <c r="DA190" i="11"/>
  <c r="CL190" i="11"/>
  <c r="DP190" i="11"/>
  <c r="CQ190" i="11"/>
  <c r="CN190" i="11"/>
  <c r="CC145" i="11"/>
  <c r="DJ145" i="11"/>
  <c r="CH145" i="11"/>
  <c r="DN145" i="11"/>
  <c r="CE145" i="11"/>
  <c r="CT145" i="11"/>
  <c r="DW145" i="11"/>
  <c r="CO145" i="11"/>
  <c r="DX102" i="11"/>
  <c r="CF102" i="11"/>
  <c r="CL102" i="11"/>
  <c r="CF69" i="11"/>
  <c r="DW69" i="11"/>
  <c r="CT37" i="11"/>
  <c r="CS37" i="11"/>
  <c r="DA230" i="11"/>
  <c r="CF230" i="11"/>
  <c r="CS230" i="11"/>
  <c r="CT230" i="11"/>
  <c r="CI230" i="11"/>
  <c r="DX171" i="11"/>
  <c r="CN171" i="11"/>
  <c r="DA171" i="11"/>
  <c r="CC171" i="11"/>
  <c r="DS129" i="11"/>
  <c r="CE129" i="11"/>
  <c r="CR129" i="11"/>
  <c r="CO129" i="11"/>
  <c r="CR89" i="11"/>
  <c r="DK89" i="11"/>
  <c r="CH89" i="11"/>
  <c r="CO89" i="11"/>
  <c r="CE49" i="11"/>
  <c r="CI49" i="11"/>
  <c r="CC49" i="11"/>
  <c r="CD17" i="11"/>
  <c r="CL17" i="11"/>
  <c r="DB17" i="11"/>
  <c r="CL205" i="11"/>
  <c r="CV154" i="11"/>
  <c r="CK154" i="11"/>
  <c r="CW111" i="11"/>
  <c r="CQ111" i="11"/>
  <c r="CP111" i="11"/>
  <c r="CV76" i="11"/>
  <c r="CC44" i="11"/>
  <c r="H246" i="11"/>
  <c r="DD238" i="11"/>
  <c r="BO29" i="3"/>
  <c r="BO64" i="3"/>
  <c r="BO63" i="3"/>
  <c r="BO62" i="3"/>
  <c r="BO82" i="3"/>
  <c r="BO33" i="3"/>
  <c r="BO52" i="3"/>
  <c r="BO69" i="3"/>
  <c r="BO58" i="3"/>
  <c r="BO59" i="3"/>
  <c r="BO72" i="3"/>
  <c r="BO84" i="3"/>
  <c r="BO57" i="3"/>
  <c r="BO17" i="3"/>
  <c r="BO41" i="3"/>
  <c r="BO34" i="3"/>
  <c r="BO54" i="3"/>
  <c r="BO21" i="3"/>
  <c r="BO27" i="3"/>
  <c r="BO76" i="3"/>
  <c r="BO51" i="3"/>
  <c r="BO60" i="3"/>
  <c r="BO12" i="3"/>
  <c r="BO14" i="3"/>
  <c r="BO30" i="3"/>
  <c r="BO70" i="3"/>
  <c r="BO87" i="3"/>
  <c r="BO36" i="3"/>
  <c r="BO11" i="3"/>
  <c r="BO68" i="3"/>
  <c r="V23" i="3"/>
  <c r="AD39" i="3"/>
  <c r="V55" i="3"/>
  <c r="AE71" i="3"/>
  <c r="Y82" i="3"/>
  <c r="AE27" i="3"/>
  <c r="AI43" i="3"/>
  <c r="AI58" i="3"/>
  <c r="X83" i="3"/>
  <c r="AD20" i="3"/>
  <c r="AJ63" i="3"/>
  <c r="U58" i="3"/>
  <c r="AE20" i="3"/>
  <c r="AE11" i="3"/>
  <c r="Y43" i="3"/>
  <c r="W11" i="3"/>
  <c r="X16" i="3"/>
  <c r="DQ217" i="11"/>
  <c r="AF262" i="4"/>
  <c r="DO69" i="11"/>
  <c r="DG75" i="11"/>
  <c r="AT203" i="11"/>
  <c r="AT139" i="11"/>
  <c r="AT107" i="11"/>
  <c r="AT86" i="11"/>
  <c r="AT78" i="11"/>
  <c r="AT74" i="11"/>
  <c r="AT8" i="11"/>
  <c r="DS111" i="11"/>
  <c r="AW246" i="11"/>
  <c r="AT99" i="11"/>
  <c r="AT147" i="11"/>
  <c r="AT171" i="11"/>
  <c r="AT211" i="11"/>
  <c r="DQ195" i="11"/>
  <c r="DQ110" i="11"/>
  <c r="DQ11" i="11"/>
  <c r="AQ246" i="11"/>
  <c r="DQ114" i="11"/>
  <c r="DQ181" i="11"/>
  <c r="DQ15" i="11"/>
  <c r="DQ95" i="11"/>
  <c r="DQ236" i="11"/>
  <c r="DQ88" i="11"/>
  <c r="DQ44" i="11"/>
  <c r="DQ62" i="11"/>
  <c r="DQ26" i="11"/>
  <c r="DQ149" i="11"/>
  <c r="CY41" i="11"/>
  <c r="CZ147" i="11"/>
  <c r="DI134" i="11"/>
  <c r="DO160" i="11"/>
  <c r="DE76" i="11"/>
  <c r="DE239" i="11"/>
  <c r="DH123" i="11"/>
  <c r="AT179" i="11"/>
  <c r="AT90" i="11"/>
  <c r="AT31" i="11"/>
  <c r="AV91" i="3"/>
  <c r="BL74" i="3" s="1"/>
  <c r="AV90" i="3"/>
  <c r="AX90" i="3"/>
  <c r="AZ91" i="3"/>
  <c r="L94" i="3"/>
  <c r="BD91" i="3"/>
  <c r="BP16" i="3" s="1"/>
  <c r="Y52" i="3"/>
  <c r="AI67" i="3"/>
  <c r="K94" i="3"/>
  <c r="B265" i="4"/>
  <c r="G20" i="14"/>
  <c r="D23" i="14"/>
  <c r="F20" i="7"/>
  <c r="G19" i="7"/>
  <c r="D23" i="7"/>
  <c r="F15" i="6"/>
  <c r="D20" i="6"/>
  <c r="C3" i="16"/>
  <c r="C5" i="16" s="1"/>
  <c r="T3" i="5"/>
  <c r="T5" i="5" s="1"/>
  <c r="R4" i="5"/>
  <c r="R5" i="5" s="1"/>
  <c r="F16" i="14"/>
  <c r="D22" i="14"/>
  <c r="D24" i="7"/>
  <c r="D22" i="7"/>
  <c r="D19" i="6"/>
  <c r="F14" i="6"/>
  <c r="L19" i="6"/>
  <c r="D18" i="6"/>
  <c r="F13" i="6"/>
  <c r="L20" i="6"/>
  <c r="L18" i="6"/>
  <c r="E4" i="5"/>
  <c r="K4" i="5"/>
  <c r="D4" i="5"/>
  <c r="D5" i="5" s="1"/>
  <c r="F5" i="5"/>
  <c r="B4" i="5"/>
  <c r="O4" i="5"/>
  <c r="O5" i="5" s="1"/>
  <c r="M4" i="5"/>
  <c r="M5" i="5" s="1"/>
  <c r="C4" i="5"/>
  <c r="J4" i="5"/>
  <c r="J5" i="5" s="1"/>
  <c r="B3" i="6"/>
  <c r="F7" i="6" s="1"/>
  <c r="M7" i="6" s="1"/>
  <c r="N7" i="6" s="1"/>
  <c r="O7" i="6" s="1"/>
  <c r="P7" i="6" s="1"/>
  <c r="B4" i="16"/>
  <c r="H4" i="5"/>
  <c r="H5" i="5" s="1"/>
  <c r="U4" i="5"/>
  <c r="U5" i="5" s="1"/>
  <c r="I4" i="5"/>
  <c r="I5" i="5" s="1"/>
  <c r="V4" i="5"/>
  <c r="V5" i="5" s="1"/>
  <c r="L4" i="5"/>
  <c r="AI51" i="3"/>
  <c r="Y24" i="3"/>
  <c r="DF240" i="11"/>
  <c r="X87" i="3"/>
  <c r="DS220" i="11"/>
  <c r="DS188" i="11"/>
  <c r="DS140" i="11"/>
  <c r="DS191" i="11"/>
  <c r="DS234" i="11"/>
  <c r="DS110" i="11"/>
  <c r="DS91" i="11"/>
  <c r="DS27" i="11"/>
  <c r="DS225" i="11"/>
  <c r="DS193" i="11"/>
  <c r="DS167" i="11"/>
  <c r="DS70" i="11"/>
  <c r="DS6" i="11"/>
  <c r="DS96" i="11"/>
  <c r="DS177" i="11"/>
  <c r="DS134" i="11"/>
  <c r="DS61" i="11"/>
  <c r="DS214" i="11"/>
  <c r="DS41" i="11"/>
  <c r="DS68" i="11"/>
  <c r="DS184" i="11"/>
  <c r="DS104" i="11"/>
  <c r="DS203" i="11"/>
  <c r="DS169" i="11"/>
  <c r="DS147" i="11"/>
  <c r="DS105" i="11"/>
  <c r="DS87" i="11"/>
  <c r="DS71" i="11"/>
  <c r="DS55" i="11"/>
  <c r="DS39" i="11"/>
  <c r="DS7" i="11"/>
  <c r="DS162" i="11"/>
  <c r="DS119" i="11"/>
  <c r="DS98" i="11"/>
  <c r="DS66" i="11"/>
  <c r="DS50" i="11"/>
  <c r="DS18" i="11"/>
  <c r="DS166" i="11"/>
  <c r="DS21" i="11"/>
  <c r="DS33" i="11"/>
  <c r="DS237" i="11"/>
  <c r="DS92" i="11"/>
  <c r="DS5" i="11"/>
  <c r="DS180" i="11"/>
  <c r="DS231" i="11"/>
  <c r="DS199" i="11"/>
  <c r="DS183" i="11"/>
  <c r="DS163" i="11"/>
  <c r="DS83" i="11"/>
  <c r="DS67" i="11"/>
  <c r="DS209" i="11"/>
  <c r="DS114" i="11"/>
  <c r="DS94" i="11"/>
  <c r="DS30" i="11"/>
  <c r="DS14" i="11"/>
  <c r="DS77" i="11"/>
  <c r="DS45" i="11"/>
  <c r="DS221" i="11"/>
  <c r="DS84" i="11"/>
  <c r="DS20" i="11"/>
  <c r="DS144" i="11"/>
  <c r="DS128" i="11"/>
  <c r="DS112" i="11"/>
  <c r="DS227" i="11"/>
  <c r="DS211" i="11"/>
  <c r="DS195" i="11"/>
  <c r="DS47" i="11"/>
  <c r="DS151" i="11"/>
  <c r="DS74" i="11"/>
  <c r="DS197" i="11"/>
  <c r="DS106" i="11"/>
  <c r="DS190" i="11"/>
  <c r="DS205" i="11"/>
  <c r="DS154" i="11"/>
  <c r="DS76" i="11"/>
  <c r="DS12" i="11"/>
  <c r="DS156" i="11"/>
  <c r="DS124" i="11"/>
  <c r="DS202" i="11"/>
  <c r="DS174" i="11"/>
  <c r="DS153" i="11"/>
  <c r="DS131" i="11"/>
  <c r="DS75" i="11"/>
  <c r="DS103" i="11"/>
  <c r="DS181" i="11"/>
  <c r="DS138" i="11"/>
  <c r="DS64" i="11"/>
  <c r="DS29" i="11"/>
  <c r="DS118" i="11"/>
  <c r="DS36" i="11"/>
  <c r="DS65" i="11"/>
  <c r="DS232" i="11"/>
  <c r="DS216" i="11"/>
  <c r="DS152" i="11"/>
  <c r="DS120" i="11"/>
  <c r="DS219" i="11"/>
  <c r="DS217" i="11"/>
  <c r="DS141" i="11"/>
  <c r="DS82" i="11"/>
  <c r="DS34" i="11"/>
  <c r="DS229" i="11"/>
  <c r="DS56" i="11"/>
  <c r="DS53" i="11"/>
  <c r="DS198" i="11"/>
  <c r="DS60" i="11"/>
  <c r="DS228" i="11"/>
  <c r="DS164" i="11"/>
  <c r="DS132" i="11"/>
  <c r="DS116" i="11"/>
  <c r="DS100" i="11"/>
  <c r="DS142" i="11"/>
  <c r="DS121" i="11"/>
  <c r="DS213" i="11"/>
  <c r="DS159" i="11"/>
  <c r="DS117" i="11"/>
  <c r="DS16" i="11"/>
  <c r="DS113" i="11"/>
  <c r="DS182" i="11"/>
  <c r="DS97" i="11"/>
  <c r="DS165" i="11"/>
  <c r="DS158" i="11"/>
  <c r="DS115" i="11"/>
  <c r="DS63" i="11"/>
  <c r="DS15" i="11"/>
  <c r="DS233" i="11"/>
  <c r="DS173" i="11"/>
  <c r="DS130" i="11"/>
  <c r="DS109" i="11"/>
  <c r="DS149" i="11"/>
  <c r="DS145" i="11"/>
  <c r="DS230" i="11"/>
  <c r="DS49" i="11"/>
  <c r="DS17" i="11"/>
  <c r="DS44" i="11"/>
  <c r="AS246" i="11"/>
  <c r="X12" i="3"/>
  <c r="DS4" i="11"/>
  <c r="W12" i="3"/>
  <c r="DS236" i="11"/>
  <c r="DS172" i="11"/>
  <c r="DS239" i="11"/>
  <c r="DS43" i="11"/>
  <c r="DS54" i="11"/>
  <c r="DS38" i="11"/>
  <c r="DS32" i="11"/>
  <c r="DS81" i="11"/>
  <c r="DS189" i="11"/>
  <c r="DS143" i="11"/>
  <c r="DS235" i="11"/>
  <c r="DS126" i="11"/>
  <c r="DS185" i="11"/>
  <c r="DS88" i="11"/>
  <c r="DS24" i="11"/>
  <c r="DS85" i="11"/>
  <c r="DS175" i="11"/>
  <c r="DS28" i="11"/>
  <c r="DS196" i="11"/>
  <c r="DS186" i="11"/>
  <c r="DS51" i="11"/>
  <c r="DS19" i="11"/>
  <c r="DS3" i="11"/>
  <c r="DS178" i="11"/>
  <c r="DS135" i="11"/>
  <c r="DS62" i="11"/>
  <c r="DS48" i="11"/>
  <c r="DS139" i="11"/>
  <c r="DS57" i="11"/>
  <c r="DS25" i="11"/>
  <c r="DS176" i="11"/>
  <c r="DS201" i="11"/>
  <c r="DS58" i="11"/>
  <c r="DS26" i="11"/>
  <c r="DS40" i="11"/>
  <c r="DS8" i="11"/>
  <c r="DS102" i="11"/>
  <c r="DS69" i="11"/>
  <c r="DS171" i="11"/>
  <c r="DS89" i="11"/>
  <c r="X36" i="3"/>
  <c r="Y29" i="3"/>
  <c r="W56" i="3"/>
  <c r="AD32" i="3"/>
  <c r="AE68" i="3"/>
  <c r="AE15" i="3"/>
  <c r="AI19" i="3"/>
  <c r="AJ24" i="3"/>
  <c r="U60" i="3"/>
  <c r="X28" i="3"/>
  <c r="X72" i="3"/>
  <c r="Y51" i="3"/>
  <c r="V12" i="3"/>
  <c r="AE36" i="3"/>
  <c r="AD84" i="3"/>
  <c r="AD15" i="3"/>
  <c r="X15" i="3"/>
  <c r="X19" i="3"/>
  <c r="U15" i="3"/>
  <c r="Y68" i="3"/>
  <c r="AD40" i="3"/>
  <c r="Y60" i="3"/>
  <c r="W51" i="3"/>
  <c r="X60" i="3"/>
  <c r="U84" i="3"/>
  <c r="U36" i="3"/>
  <c r="AJ17" i="3"/>
  <c r="AD12" i="3"/>
  <c r="AI15" i="3"/>
  <c r="AD36" i="3"/>
  <c r="V84" i="3"/>
  <c r="Y12" i="3"/>
  <c r="W19" i="3"/>
  <c r="AI79" i="3"/>
  <c r="AE48" i="3"/>
  <c r="DO49" i="11"/>
  <c r="DO203" i="11"/>
  <c r="DO216" i="11"/>
  <c r="DO55" i="11"/>
  <c r="DO44" i="11"/>
  <c r="DO175" i="11"/>
  <c r="DO151" i="11"/>
  <c r="DO57" i="11"/>
  <c r="DO5" i="11"/>
  <c r="DO107" i="11"/>
  <c r="DO60" i="11"/>
  <c r="DO86" i="11"/>
  <c r="DO87" i="11"/>
  <c r="DO16" i="11"/>
  <c r="DO89" i="11"/>
  <c r="DO114" i="11"/>
  <c r="DO106" i="11"/>
  <c r="DO209" i="11"/>
  <c r="DO147" i="11"/>
  <c r="DO73" i="11"/>
  <c r="DO94" i="11"/>
  <c r="DO122" i="11"/>
  <c r="DO110" i="11"/>
  <c r="DO148" i="11"/>
  <c r="DO124" i="11"/>
  <c r="DO117" i="11"/>
  <c r="DO168" i="11"/>
  <c r="DO217" i="11"/>
  <c r="DO10" i="11"/>
  <c r="DO20" i="11"/>
  <c r="DO129" i="11"/>
  <c r="DO152" i="11"/>
  <c r="DO8" i="11"/>
  <c r="DO141" i="11"/>
  <c r="DO166" i="11"/>
  <c r="DO3" i="11"/>
  <c r="DO27" i="11"/>
  <c r="DO167" i="11"/>
  <c r="DO64" i="11"/>
  <c r="DO18" i="11"/>
  <c r="DO120" i="11"/>
  <c r="DO171" i="11"/>
  <c r="DO205" i="11"/>
  <c r="DO220" i="11"/>
  <c r="DO103" i="11"/>
  <c r="DO234" i="11"/>
  <c r="DO24" i="11"/>
  <c r="DO36" i="11"/>
  <c r="DO169" i="11"/>
  <c r="DO108" i="11"/>
  <c r="DO4" i="11"/>
  <c r="DO226" i="11"/>
  <c r="DO13" i="11"/>
  <c r="DO213" i="11"/>
  <c r="DO59" i="11"/>
  <c r="DO63" i="11"/>
  <c r="DO30" i="11"/>
  <c r="DO223" i="11"/>
  <c r="DO137" i="11"/>
  <c r="DO65" i="11"/>
  <c r="AO246" i="11"/>
  <c r="U51" i="3"/>
  <c r="V19" i="3"/>
  <c r="AD19" i="3"/>
  <c r="X40" i="3"/>
  <c r="W28" i="3"/>
  <c r="DO42" i="11"/>
  <c r="DO186" i="11"/>
  <c r="DO207" i="11"/>
  <c r="DO174" i="11"/>
  <c r="DO185" i="11"/>
  <c r="DO17" i="11"/>
  <c r="DO180" i="11"/>
  <c r="DO181" i="11"/>
  <c r="DO221" i="11"/>
  <c r="DO112" i="11"/>
  <c r="DO70" i="11"/>
  <c r="DO195" i="11"/>
  <c r="DO99" i="11"/>
  <c r="DO193" i="11"/>
  <c r="DO62" i="11"/>
  <c r="DO201" i="11"/>
  <c r="DO133" i="11"/>
  <c r="DO104" i="11"/>
  <c r="DO66" i="11"/>
  <c r="DO88" i="11"/>
  <c r="DO115" i="11"/>
  <c r="DO93" i="11"/>
  <c r="DO80" i="11"/>
  <c r="DO187" i="11"/>
  <c r="DO118" i="11"/>
  <c r="DO72" i="11"/>
  <c r="DO26" i="11"/>
  <c r="DO196" i="11"/>
  <c r="DO143" i="11"/>
  <c r="DO146" i="11"/>
  <c r="DO52" i="11"/>
  <c r="DO68" i="11"/>
  <c r="DO37" i="11"/>
  <c r="DO21" i="11"/>
  <c r="DO179" i="11"/>
  <c r="DO53" i="11"/>
  <c r="DO157" i="11"/>
  <c r="DO25" i="11"/>
  <c r="DO162" i="11"/>
  <c r="DO237" i="11"/>
  <c r="DO78" i="11"/>
  <c r="DO92" i="11"/>
  <c r="DO85" i="11"/>
  <c r="DO90" i="11"/>
  <c r="DO40" i="11"/>
  <c r="DO170" i="11"/>
  <c r="DO12" i="11"/>
  <c r="DO119" i="11"/>
  <c r="DO47" i="11"/>
  <c r="DO74" i="11"/>
  <c r="DO105" i="11"/>
  <c r="DO19" i="11"/>
  <c r="DO132" i="11"/>
  <c r="DO51" i="11"/>
  <c r="DO102" i="11"/>
  <c r="DO161" i="11"/>
  <c r="W86" i="3"/>
  <c r="AE86" i="3"/>
  <c r="AD74" i="3"/>
  <c r="AE74" i="3"/>
  <c r="Y74" i="3"/>
  <c r="X50" i="3"/>
  <c r="V50" i="3"/>
  <c r="AE42" i="3"/>
  <c r="AJ42" i="3"/>
  <c r="Y30" i="3"/>
  <c r="AE30" i="3"/>
  <c r="V30" i="3"/>
  <c r="V26" i="3"/>
  <c r="X26" i="3"/>
  <c r="W14" i="3"/>
  <c r="AJ14" i="3"/>
  <c r="X14" i="3"/>
  <c r="Y81" i="3"/>
  <c r="W81" i="3"/>
  <c r="X81" i="3"/>
  <c r="W70" i="3"/>
  <c r="AD70" i="3"/>
  <c r="AE70" i="3"/>
  <c r="Y62" i="3"/>
  <c r="X62" i="3"/>
  <c r="AJ62" i="3"/>
  <c r="AE62" i="3"/>
  <c r="U62" i="3"/>
  <c r="AE54" i="3"/>
  <c r="AJ54" i="3"/>
  <c r="AJ86" i="3"/>
  <c r="AD62" i="3"/>
  <c r="Y78" i="3"/>
  <c r="U78" i="3"/>
  <c r="AI78" i="3"/>
  <c r="AD66" i="3"/>
  <c r="AE66" i="3"/>
  <c r="V66" i="3"/>
  <c r="Y46" i="3"/>
  <c r="V81" i="3"/>
  <c r="AI87" i="3"/>
  <c r="X13" i="3"/>
  <c r="DG212" i="11"/>
  <c r="AD79" i="3"/>
  <c r="X79" i="3"/>
  <c r="AE79" i="3"/>
  <c r="Y79" i="3"/>
  <c r="AD76" i="3"/>
  <c r="U76" i="3"/>
  <c r="AI76" i="3"/>
  <c r="AD72" i="3"/>
  <c r="Y72" i="3"/>
  <c r="AE72" i="3"/>
  <c r="U72" i="3"/>
  <c r="X68" i="3"/>
  <c r="V68" i="3"/>
  <c r="AD68" i="3"/>
  <c r="W68" i="3"/>
  <c r="V64" i="3"/>
  <c r="AD64" i="3"/>
  <c r="AE64" i="3"/>
  <c r="W60" i="3"/>
  <c r="AD60" i="3"/>
  <c r="AD56" i="3"/>
  <c r="Y56" i="3"/>
  <c r="X56" i="3"/>
  <c r="AJ56" i="3"/>
  <c r="AJ51" i="3"/>
  <c r="X51" i="3"/>
  <c r="AE51" i="3"/>
  <c r="W48" i="3"/>
  <c r="V48" i="3"/>
  <c r="AD48" i="3"/>
  <c r="AI48" i="3"/>
  <c r="AJ48" i="3"/>
  <c r="W44" i="3"/>
  <c r="AD44" i="3"/>
  <c r="AI44" i="3"/>
  <c r="Y44" i="3"/>
  <c r="W40" i="3"/>
  <c r="Y40" i="3"/>
  <c r="AE40" i="3"/>
  <c r="AJ40" i="3"/>
  <c r="U40" i="3"/>
  <c r="V36" i="3"/>
  <c r="AI36" i="3"/>
  <c r="Y32" i="3"/>
  <c r="X32" i="3"/>
  <c r="V32" i="3"/>
  <c r="W32" i="3"/>
  <c r="U32" i="3"/>
  <c r="AE32" i="3"/>
  <c r="Y28" i="3"/>
  <c r="AI28" i="3"/>
  <c r="AD24" i="3"/>
  <c r="W24" i="3"/>
  <c r="AI24" i="3"/>
  <c r="U24" i="3"/>
  <c r="X24" i="3"/>
  <c r="U19" i="3"/>
  <c r="Y19" i="3"/>
  <c r="AE19" i="3"/>
  <c r="AJ15" i="3"/>
  <c r="Y15" i="3"/>
  <c r="W15" i="3"/>
  <c r="U12" i="3"/>
  <c r="AE12" i="3"/>
  <c r="AI12" i="3"/>
  <c r="DG133" i="11"/>
  <c r="DG232" i="11"/>
  <c r="DG186" i="11"/>
  <c r="DG188" i="11"/>
  <c r="DG31" i="11"/>
  <c r="DG15" i="11"/>
  <c r="DG107" i="11"/>
  <c r="DG172" i="11"/>
  <c r="DG159" i="11"/>
  <c r="DG214" i="11"/>
  <c r="DG55" i="11"/>
  <c r="DG231" i="11"/>
  <c r="DG174" i="11"/>
  <c r="DG26" i="11"/>
  <c r="DG65" i="11"/>
  <c r="DG82" i="11"/>
  <c r="DG29" i="11"/>
  <c r="DG123" i="11"/>
  <c r="DG225" i="11"/>
  <c r="DG23" i="11"/>
  <c r="DG156" i="11"/>
  <c r="DG96" i="11"/>
  <c r="DG80" i="11"/>
  <c r="DG140" i="11"/>
  <c r="DG154" i="11"/>
  <c r="DG68" i="11"/>
  <c r="DG59" i="11"/>
  <c r="DG177" i="11"/>
  <c r="DG181" i="11"/>
  <c r="DG113" i="11"/>
  <c r="DG134" i="11"/>
  <c r="DG72" i="11"/>
  <c r="DG101" i="11"/>
  <c r="DG28" i="11"/>
  <c r="DG42" i="11"/>
  <c r="DG142" i="11"/>
  <c r="DG166" i="11"/>
  <c r="DG84" i="11"/>
  <c r="DG129" i="11"/>
  <c r="DG114" i="11"/>
  <c r="DG32" i="11"/>
  <c r="DG47" i="11"/>
  <c r="DG169" i="11"/>
  <c r="DG228" i="11"/>
  <c r="DG22" i="11"/>
  <c r="DG66" i="11"/>
  <c r="DG94" i="11"/>
  <c r="DG187" i="11"/>
  <c r="DG7" i="11"/>
  <c r="DG92" i="11"/>
  <c r="DG54" i="11"/>
  <c r="DG20" i="11"/>
  <c r="DG222" i="11"/>
  <c r="DG128" i="11"/>
  <c r="DG170" i="11"/>
  <c r="DG224" i="11"/>
  <c r="DG171" i="11"/>
  <c r="DG236" i="11"/>
  <c r="DG149" i="11"/>
  <c r="DG216" i="11"/>
  <c r="DG95" i="11"/>
  <c r="DG11" i="11"/>
  <c r="DG125" i="11"/>
  <c r="DG12" i="11"/>
  <c r="DG124" i="11"/>
  <c r="DG83" i="11"/>
  <c r="DG198" i="11"/>
  <c r="DG10" i="11"/>
  <c r="DG148" i="11"/>
  <c r="DG49" i="11"/>
  <c r="DG200" i="11"/>
  <c r="DG51" i="11"/>
  <c r="DG111" i="11"/>
  <c r="DG190" i="11"/>
  <c r="DG76" i="11"/>
  <c r="DG193" i="11"/>
  <c r="DG117" i="11"/>
  <c r="DG139" i="11"/>
  <c r="DG160" i="11"/>
  <c r="DG230" i="11"/>
  <c r="DG233" i="11"/>
  <c r="DG183" i="11"/>
  <c r="DG30" i="11"/>
  <c r="DG185" i="11"/>
  <c r="DG56" i="11"/>
  <c r="DG33" i="11"/>
  <c r="DG226" i="11"/>
  <c r="AG246" i="11"/>
  <c r="DG16" i="11"/>
  <c r="DG141" i="11"/>
  <c r="DG206" i="11"/>
  <c r="DG238" i="11"/>
  <c r="DG215" i="11"/>
  <c r="DG27" i="11"/>
  <c r="DG137" i="11"/>
  <c r="DG138" i="11"/>
  <c r="DG132" i="11"/>
  <c r="DG58" i="11"/>
  <c r="DG145" i="11"/>
  <c r="DG210" i="11"/>
  <c r="DG88" i="11"/>
  <c r="DG109" i="11"/>
  <c r="DG176" i="11"/>
  <c r="DG196" i="11"/>
  <c r="DG37" i="11"/>
  <c r="DG57" i="11"/>
  <c r="DG163" i="11"/>
  <c r="DG40" i="11"/>
  <c r="DG213" i="11"/>
  <c r="DG199" i="11"/>
  <c r="DG146" i="11"/>
  <c r="DG69" i="11"/>
  <c r="DG99" i="11"/>
  <c r="DG36" i="11"/>
  <c r="DG192" i="11"/>
  <c r="DG9" i="11"/>
  <c r="DG39" i="11"/>
  <c r="DG168" i="11"/>
  <c r="DG71" i="11"/>
  <c r="DG86" i="11"/>
  <c r="DG78" i="11"/>
  <c r="DG46" i="11"/>
  <c r="DG211" i="11"/>
  <c r="DG178" i="11"/>
  <c r="DG18" i="11"/>
  <c r="DG218" i="11"/>
  <c r="DG221" i="11"/>
  <c r="DG105" i="11"/>
  <c r="DG93" i="11"/>
  <c r="DG34" i="11"/>
  <c r="DG235" i="11"/>
  <c r="DG87" i="11"/>
  <c r="DG13" i="11"/>
  <c r="DG136" i="11"/>
  <c r="DG157" i="11"/>
  <c r="DG104" i="11"/>
  <c r="DG182" i="11"/>
  <c r="DG5" i="11"/>
  <c r="DG103" i="11"/>
  <c r="DG64" i="11"/>
  <c r="DG207" i="11"/>
  <c r="DG147" i="11"/>
  <c r="DG219" i="11"/>
  <c r="DG97" i="11"/>
  <c r="DG164" i="11"/>
  <c r="DG161" i="11"/>
  <c r="DG44" i="11"/>
  <c r="DG151" i="11"/>
  <c r="DG6" i="11"/>
  <c r="DG60" i="11"/>
  <c r="DG144" i="11"/>
  <c r="DG208" i="11"/>
  <c r="DG162" i="11"/>
  <c r="DG143" i="11"/>
  <c r="DG62" i="11"/>
  <c r="DG153" i="11"/>
  <c r="DG191" i="11"/>
  <c r="DG126" i="11"/>
  <c r="DG202" i="11"/>
  <c r="DG197" i="11"/>
  <c r="DG204" i="11"/>
  <c r="DG165" i="11"/>
  <c r="DG155" i="11"/>
  <c r="DG19" i="11"/>
  <c r="DG135" i="11"/>
  <c r="DG43" i="11"/>
  <c r="DG175" i="11"/>
  <c r="DG70" i="11"/>
  <c r="DG201" i="11"/>
  <c r="DG179" i="11"/>
  <c r="DG167" i="11"/>
  <c r="DG115" i="11"/>
  <c r="DG110" i="11"/>
  <c r="DG17" i="11"/>
  <c r="DG14" i="11"/>
  <c r="DG41" i="11"/>
  <c r="DG116" i="11"/>
  <c r="DG120" i="11"/>
  <c r="DG220" i="11"/>
  <c r="DG73" i="11"/>
  <c r="DG38" i="11"/>
  <c r="DG81" i="11"/>
  <c r="DG24" i="11"/>
  <c r="DG189" i="11"/>
  <c r="DG91" i="11"/>
  <c r="DG8" i="11"/>
  <c r="DG85" i="11"/>
  <c r="DG127" i="11"/>
  <c r="AI84" i="3"/>
  <c r="Y84" i="3"/>
  <c r="AJ72" i="3"/>
  <c r="V56" i="3"/>
  <c r="AE56" i="3"/>
  <c r="X48" i="3"/>
  <c r="U28" i="3"/>
  <c r="Y36" i="3"/>
  <c r="AI56" i="3"/>
  <c r="AI72" i="3"/>
  <c r="Y64" i="3"/>
  <c r="V28" i="3"/>
  <c r="X64" i="3"/>
  <c r="AI32" i="3"/>
  <c r="U44" i="3"/>
  <c r="DG119" i="11"/>
  <c r="DG229" i="11"/>
  <c r="DG74" i="11"/>
  <c r="DG63" i="11"/>
  <c r="DG118" i="11"/>
  <c r="DG4" i="11"/>
  <c r="DG239" i="11"/>
  <c r="DG35" i="11"/>
  <c r="DG53" i="11"/>
  <c r="DG45" i="11"/>
  <c r="DG184" i="11"/>
  <c r="DG98" i="11"/>
  <c r="DG227" i="11"/>
  <c r="DG67" i="11"/>
  <c r="DG217" i="11"/>
  <c r="DG112" i="11"/>
  <c r="DG242" i="11"/>
  <c r="AD18" i="3"/>
  <c r="U68" i="3"/>
  <c r="AI68" i="3"/>
  <c r="V72" i="3"/>
  <c r="AD51" i="3"/>
  <c r="W64" i="3"/>
  <c r="V76" i="3"/>
  <c r="AJ44" i="3"/>
  <c r="AJ28" i="3"/>
  <c r="V44" i="3"/>
  <c r="AE60" i="3"/>
  <c r="AJ79" i="3"/>
  <c r="V40" i="3"/>
  <c r="X44" i="3"/>
  <c r="AJ76" i="3"/>
  <c r="AE24" i="3"/>
  <c r="Y48" i="3"/>
  <c r="DG203" i="11"/>
  <c r="DG121" i="11"/>
  <c r="DG52" i="11"/>
  <c r="DG79" i="11"/>
  <c r="DG234" i="11"/>
  <c r="DG50" i="11"/>
  <c r="DG152" i="11"/>
  <c r="DG100" i="11"/>
  <c r="DG223" i="11"/>
  <c r="DG89" i="11"/>
  <c r="DG131" i="11"/>
  <c r="DG195" i="11"/>
  <c r="DG205" i="11"/>
  <c r="DG194" i="11"/>
  <c r="DG90" i="11"/>
  <c r="DG106" i="11"/>
  <c r="U13" i="3"/>
  <c r="W82" i="3"/>
  <c r="AI75" i="3"/>
  <c r="AE61" i="3"/>
  <c r="V61" i="3"/>
  <c r="AD45" i="3"/>
  <c r="W13" i="3"/>
  <c r="U45" i="3"/>
  <c r="AJ55" i="3"/>
  <c r="Y85" i="3"/>
  <c r="AD85" i="3"/>
  <c r="AE80" i="3"/>
  <c r="X80" i="3"/>
  <c r="AJ80" i="3"/>
  <c r="AD73" i="3"/>
  <c r="AI73" i="3"/>
  <c r="W69" i="3"/>
  <c r="Y69" i="3"/>
  <c r="AI65" i="3"/>
  <c r="V65" i="3"/>
  <c r="Y57" i="3"/>
  <c r="AI57" i="3"/>
  <c r="AE53" i="3"/>
  <c r="V53" i="3"/>
  <c r="W53" i="3"/>
  <c r="AD53" i="3"/>
  <c r="U41" i="3"/>
  <c r="X41" i="3"/>
  <c r="X37" i="3"/>
  <c r="AE37" i="3"/>
  <c r="AI37" i="3"/>
  <c r="U29" i="3"/>
  <c r="AD29" i="3"/>
  <c r="W29" i="3"/>
  <c r="AI25" i="3"/>
  <c r="V25" i="3"/>
  <c r="X25" i="3"/>
  <c r="V21" i="3"/>
  <c r="AI21" i="3"/>
  <c r="U18" i="3"/>
  <c r="AJ18" i="3"/>
  <c r="AE9" i="3"/>
  <c r="Y9" i="3"/>
  <c r="AD9" i="3"/>
  <c r="DF4" i="11"/>
  <c r="DF12" i="11"/>
  <c r="DF111" i="11"/>
  <c r="DF129" i="11"/>
  <c r="DF69" i="11"/>
  <c r="DF145" i="11"/>
  <c r="DF8" i="11"/>
  <c r="DF40" i="11"/>
  <c r="DF149" i="11"/>
  <c r="DF197" i="11"/>
  <c r="DF74" i="11"/>
  <c r="DF233" i="11"/>
  <c r="DF47" i="11"/>
  <c r="DF63" i="11"/>
  <c r="DF95" i="11"/>
  <c r="DF158" i="11"/>
  <c r="DF210" i="11"/>
  <c r="DF112" i="11"/>
  <c r="DF144" i="11"/>
  <c r="DF176" i="11"/>
  <c r="DF122" i="11"/>
  <c r="DF77" i="11"/>
  <c r="DF48" i="11"/>
  <c r="DF80" i="11"/>
  <c r="DF30" i="11"/>
  <c r="DF62" i="11"/>
  <c r="DF78" i="11"/>
  <c r="DF94" i="11"/>
  <c r="DF178" i="11"/>
  <c r="DF35" i="11"/>
  <c r="DF51" i="11"/>
  <c r="DF99" i="11"/>
  <c r="DF186" i="11"/>
  <c r="DF100" i="11"/>
  <c r="DF164" i="11"/>
  <c r="DF5" i="11"/>
  <c r="DF33" i="11"/>
  <c r="DF73" i="11"/>
  <c r="DF107" i="11"/>
  <c r="DF53" i="11"/>
  <c r="DF85" i="11"/>
  <c r="DF166" i="11"/>
  <c r="DF88" i="11"/>
  <c r="DF127" i="11"/>
  <c r="DF50" i="11"/>
  <c r="DF98" i="11"/>
  <c r="DF141" i="11"/>
  <c r="DF162" i="11"/>
  <c r="DF87" i="11"/>
  <c r="DF105" i="11"/>
  <c r="DF147" i="11"/>
  <c r="DF169" i="11"/>
  <c r="DF194" i="11"/>
  <c r="DF187" i="11"/>
  <c r="DF235" i="11"/>
  <c r="DF104" i="11"/>
  <c r="DF120" i="11"/>
  <c r="DF168" i="11"/>
  <c r="DF200" i="11"/>
  <c r="DF216" i="11"/>
  <c r="DF36" i="11"/>
  <c r="DF143" i="11"/>
  <c r="DF93" i="11"/>
  <c r="DF177" i="11"/>
  <c r="DF32" i="11"/>
  <c r="DF103" i="11"/>
  <c r="DF167" i="11"/>
  <c r="DF225" i="11"/>
  <c r="DF27" i="11"/>
  <c r="DF75" i="11"/>
  <c r="DF202" i="11"/>
  <c r="DF207" i="11"/>
  <c r="DF108" i="11"/>
  <c r="DF124" i="11"/>
  <c r="DF172" i="11"/>
  <c r="DF188" i="11"/>
  <c r="DF204" i="11"/>
  <c r="DF236" i="11"/>
  <c r="AF246" i="11"/>
  <c r="DF44" i="11"/>
  <c r="DF205" i="11"/>
  <c r="DF17" i="11"/>
  <c r="DF89" i="11"/>
  <c r="DF230" i="11"/>
  <c r="DF72" i="11"/>
  <c r="DF10" i="11"/>
  <c r="DF90" i="11"/>
  <c r="DF173" i="11"/>
  <c r="DF115" i="11"/>
  <c r="DF195" i="11"/>
  <c r="DF128" i="11"/>
  <c r="DF192" i="11"/>
  <c r="DF224" i="11"/>
  <c r="DF20" i="11"/>
  <c r="DF57" i="11"/>
  <c r="DF182" i="11"/>
  <c r="DF13" i="11"/>
  <c r="DF117" i="11"/>
  <c r="DF114" i="11"/>
  <c r="DF121" i="11"/>
  <c r="DF218" i="11"/>
  <c r="DF183" i="11"/>
  <c r="DF215" i="11"/>
  <c r="DF116" i="11"/>
  <c r="DF228" i="11"/>
  <c r="DF28" i="11"/>
  <c r="DF237" i="11"/>
  <c r="DF222" i="11"/>
  <c r="DF229" i="11"/>
  <c r="DF18" i="11"/>
  <c r="DF34" i="11"/>
  <c r="DF66" i="11"/>
  <c r="DF217" i="11"/>
  <c r="DF55" i="11"/>
  <c r="DF71" i="11"/>
  <c r="DF226" i="11"/>
  <c r="DF203" i="11"/>
  <c r="DF184" i="11"/>
  <c r="DF65" i="11"/>
  <c r="DF68" i="11"/>
  <c r="DF64" i="11"/>
  <c r="DF22" i="11"/>
  <c r="DF70" i="11"/>
  <c r="DF91" i="11"/>
  <c r="DF131" i="11"/>
  <c r="DF234" i="11"/>
  <c r="DF191" i="11"/>
  <c r="DF156" i="11"/>
  <c r="DF154" i="11"/>
  <c r="DF49" i="11"/>
  <c r="DF102" i="11"/>
  <c r="DF190" i="11"/>
  <c r="DF26" i="11"/>
  <c r="DF130" i="11"/>
  <c r="DF151" i="11"/>
  <c r="DF79" i="11"/>
  <c r="DF137" i="11"/>
  <c r="DF179" i="11"/>
  <c r="DF211" i="11"/>
  <c r="DF208" i="11"/>
  <c r="DF238" i="11"/>
  <c r="DF52" i="11"/>
  <c r="DF221" i="11"/>
  <c r="DF25" i="11"/>
  <c r="DF113" i="11"/>
  <c r="DF155" i="11"/>
  <c r="DF206" i="11"/>
  <c r="DF16" i="11"/>
  <c r="DF159" i="11"/>
  <c r="DF157" i="11"/>
  <c r="DF3" i="11"/>
  <c r="DF19" i="11"/>
  <c r="DF67" i="11"/>
  <c r="DF142" i="11"/>
  <c r="DF163" i="11"/>
  <c r="DF132" i="11"/>
  <c r="DF148" i="11"/>
  <c r="DF60" i="11"/>
  <c r="DF133" i="11"/>
  <c r="DF21" i="11"/>
  <c r="DF123" i="11"/>
  <c r="DF24" i="11"/>
  <c r="DF170" i="11"/>
  <c r="DF185" i="11"/>
  <c r="DF7" i="11"/>
  <c r="DF39" i="11"/>
  <c r="DF126" i="11"/>
  <c r="DF136" i="11"/>
  <c r="DF189" i="11"/>
  <c r="DF9" i="11"/>
  <c r="DF81" i="11"/>
  <c r="DF118" i="11"/>
  <c r="DF161" i="11"/>
  <c r="DF214" i="11"/>
  <c r="DF29" i="11"/>
  <c r="DF134" i="11"/>
  <c r="DF181" i="11"/>
  <c r="DF6" i="11"/>
  <c r="DF38" i="11"/>
  <c r="DF54" i="11"/>
  <c r="DF193" i="11"/>
  <c r="DF43" i="11"/>
  <c r="DF110" i="11"/>
  <c r="AJ13" i="3"/>
  <c r="X18" i="3"/>
  <c r="X29" i="3"/>
  <c r="AI77" i="3"/>
  <c r="V45" i="3"/>
  <c r="AI29" i="3"/>
  <c r="Y77" i="3"/>
  <c r="X45" i="3"/>
  <c r="Y41" i="3"/>
  <c r="Y13" i="3"/>
  <c r="V33" i="3"/>
  <c r="AE33" i="3"/>
  <c r="AJ77" i="3"/>
  <c r="AE57" i="3"/>
  <c r="Y61" i="3"/>
  <c r="U61" i="3"/>
  <c r="AD77" i="3"/>
  <c r="Y80" i="3"/>
  <c r="U25" i="3"/>
  <c r="AE49" i="3"/>
  <c r="AE50" i="3"/>
  <c r="W59" i="3"/>
  <c r="X86" i="3"/>
  <c r="AI66" i="3"/>
  <c r="V86" i="3"/>
  <c r="U38" i="3"/>
  <c r="AJ81" i="3"/>
  <c r="AD81" i="3"/>
  <c r="AJ23" i="3"/>
  <c r="AJ39" i="3"/>
  <c r="AE55" i="3"/>
  <c r="AD82" i="3"/>
  <c r="V27" i="3"/>
  <c r="V43" i="3"/>
  <c r="V58" i="3"/>
  <c r="W67" i="3"/>
  <c r="Y47" i="3"/>
  <c r="Y67" i="3"/>
  <c r="V47" i="3"/>
  <c r="V20" i="3"/>
  <c r="W23" i="3"/>
  <c r="V39" i="3"/>
  <c r="V11" i="3"/>
  <c r="AE23" i="3"/>
  <c r="X31" i="3"/>
  <c r="X34" i="3"/>
  <c r="Y39" i="3"/>
  <c r="W47" i="3"/>
  <c r="W55" i="3"/>
  <c r="X55" i="3"/>
  <c r="AE63" i="3"/>
  <c r="W66" i="3"/>
  <c r="V71" i="3"/>
  <c r="X74" i="3"/>
  <c r="AJ82" i="3"/>
  <c r="U81" i="3"/>
  <c r="AI86" i="3"/>
  <c r="W83" i="3"/>
  <c r="AJ78" i="3"/>
  <c r="X22" i="3"/>
  <c r="W27" i="3"/>
  <c r="AE35" i="3"/>
  <c r="AI38" i="3"/>
  <c r="AD43" i="3"/>
  <c r="AD52" i="3"/>
  <c r="X54" i="3"/>
  <c r="AE58" i="3"/>
  <c r="W62" i="3"/>
  <c r="V67" i="3"/>
  <c r="AJ67" i="3"/>
  <c r="Y70" i="3"/>
  <c r="X75" i="3"/>
  <c r="V78" i="3"/>
  <c r="W78" i="3"/>
  <c r="AJ83" i="3"/>
  <c r="AD16" i="3"/>
  <c r="Y20" i="3"/>
  <c r="X10" i="3"/>
  <c r="U66" i="3"/>
  <c r="AI47" i="3"/>
  <c r="AE31" i="3"/>
  <c r="AE81" i="3"/>
  <c r="Y66" i="3"/>
  <c r="AI50" i="3"/>
  <c r="U42" i="3"/>
  <c r="W30" i="3"/>
  <c r="U74" i="3"/>
  <c r="AD86" i="3"/>
  <c r="W74" i="3"/>
  <c r="X78" i="3"/>
  <c r="AE87" i="3"/>
  <c r="U75" i="3"/>
  <c r="U55" i="3"/>
  <c r="AE43" i="3"/>
  <c r="U27" i="3"/>
  <c r="AJ20" i="3"/>
  <c r="Y16" i="3"/>
  <c r="AI11" i="3"/>
  <c r="Y23" i="3"/>
  <c r="AD27" i="3"/>
  <c r="AJ35" i="3"/>
  <c r="AE39" i="3"/>
  <c r="U47" i="3"/>
  <c r="AD58" i="3"/>
  <c r="Y71" i="3"/>
  <c r="U83" i="3"/>
  <c r="W79" i="3"/>
  <c r="U11" i="3"/>
  <c r="U43" i="3"/>
  <c r="AJ47" i="3"/>
  <c r="AI63" i="3"/>
  <c r="X35" i="3"/>
  <c r="AE52" i="3"/>
  <c r="AJ75" i="3"/>
  <c r="AD83" i="3"/>
  <c r="W20" i="3"/>
  <c r="V31" i="3"/>
  <c r="Y87" i="3"/>
  <c r="V75" i="3"/>
  <c r="X39" i="3"/>
  <c r="AJ11" i="3"/>
  <c r="W43" i="3"/>
  <c r="AE67" i="3"/>
  <c r="AE82" i="3"/>
  <c r="AI23" i="3"/>
  <c r="AD31" i="3"/>
  <c r="U39" i="3"/>
  <c r="AI39" i="3"/>
  <c r="AD47" i="3"/>
  <c r="AI55" i="3"/>
  <c r="V59" i="3"/>
  <c r="V63" i="3"/>
  <c r="AJ66" i="3"/>
  <c r="U71" i="3"/>
  <c r="AJ74" i="3"/>
  <c r="V82" i="3"/>
  <c r="AI81" i="3"/>
  <c r="U86" i="3"/>
  <c r="W58" i="3"/>
  <c r="V70" i="3"/>
  <c r="AI27" i="3"/>
  <c r="X30" i="3"/>
  <c r="V35" i="3"/>
  <c r="X38" i="3"/>
  <c r="AJ43" i="3"/>
  <c r="W52" i="3"/>
  <c r="Y54" i="3"/>
  <c r="X58" i="3"/>
  <c r="V62" i="3"/>
  <c r="U67" i="3"/>
  <c r="X70" i="3"/>
  <c r="U70" i="3"/>
  <c r="AD75" i="3"/>
  <c r="AE78" i="3"/>
  <c r="V83" i="3"/>
  <c r="AE83" i="3"/>
  <c r="V16" i="3"/>
  <c r="AI82" i="3"/>
  <c r="AD63" i="3"/>
  <c r="AD87" i="3"/>
  <c r="AJ87" i="3"/>
  <c r="X66" i="3"/>
  <c r="AI62" i="3"/>
  <c r="AI70" i="3"/>
  <c r="Y86" i="3"/>
  <c r="W87" i="3"/>
  <c r="W22" i="3"/>
  <c r="U34" i="3"/>
  <c r="AI83" i="3"/>
  <c r="AI71" i="3"/>
  <c r="AJ58" i="3"/>
  <c r="Y35" i="3"/>
  <c r="AI20" i="3"/>
  <c r="U16" i="3"/>
  <c r="AD11" i="3"/>
  <c r="AI35" i="3"/>
  <c r="Y55" i="3"/>
  <c r="AE75" i="3"/>
  <c r="U87" i="3"/>
  <c r="V74" i="3"/>
  <c r="X11" i="3"/>
  <c r="AE16" i="3"/>
  <c r="AJ31" i="3"/>
  <c r="AD71" i="3"/>
  <c r="AJ27" i="3"/>
  <c r="U35" i="3"/>
  <c r="V52" i="3"/>
  <c r="W31" i="3"/>
  <c r="Y27" i="3"/>
  <c r="AJ85" i="3"/>
  <c r="AI80" i="3"/>
  <c r="AD80" i="3"/>
  <c r="X73" i="3"/>
  <c r="X69" i="3"/>
  <c r="X61" i="3"/>
  <c r="W57" i="3"/>
  <c r="AJ45" i="3"/>
  <c r="V41" i="3"/>
  <c r="Y18" i="3"/>
  <c r="AE13" i="3"/>
  <c r="AD21" i="3"/>
  <c r="AE21" i="3"/>
  <c r="AD25" i="3"/>
  <c r="AE29" i="3"/>
  <c r="X33" i="3"/>
  <c r="U37" i="3"/>
  <c r="AJ41" i="3"/>
  <c r="AE45" i="3"/>
  <c r="U49" i="3"/>
  <c r="X53" i="3"/>
  <c r="U57" i="3"/>
  <c r="AI61" i="3"/>
  <c r="W73" i="3"/>
  <c r="Y37" i="3"/>
  <c r="AI69" i="3"/>
  <c r="AD262" i="4"/>
  <c r="U85" i="3"/>
  <c r="X85" i="3"/>
  <c r="V85" i="3"/>
  <c r="AI85" i="3"/>
  <c r="AJ49" i="3"/>
  <c r="AJ33" i="3"/>
  <c r="AJ21" i="3"/>
  <c r="AE18" i="3"/>
  <c r="AI9" i="3"/>
  <c r="U21" i="3"/>
  <c r="AJ25" i="3"/>
  <c r="Y33" i="3"/>
  <c r="AJ37" i="3"/>
  <c r="V69" i="3"/>
  <c r="AE85" i="3"/>
  <c r="U9" i="3"/>
  <c r="W80" i="3"/>
  <c r="AD65" i="3"/>
  <c r="W49" i="3"/>
  <c r="V37" i="3"/>
  <c r="AI33" i="3"/>
  <c r="AE25" i="3"/>
  <c r="X21" i="3"/>
  <c r="V13" i="3"/>
  <c r="AJ9" i="3"/>
  <c r="V29" i="3"/>
  <c r="U33" i="3"/>
  <c r="AD33" i="3"/>
  <c r="V18" i="3"/>
  <c r="AI74" i="3"/>
  <c r="DD4" i="11"/>
  <c r="DD76" i="11"/>
  <c r="AI26" i="3"/>
  <c r="AJ34" i="3"/>
  <c r="Y42" i="3"/>
  <c r="W50" i="3"/>
  <c r="AD59" i="3"/>
  <c r="AE46" i="3"/>
  <c r="AI22" i="3"/>
  <c r="AJ30" i="3"/>
  <c r="AD30" i="3"/>
  <c r="W38" i="3"/>
  <c r="X46" i="3"/>
  <c r="W54" i="3"/>
  <c r="AI54" i="3"/>
  <c r="AE34" i="3"/>
  <c r="V17" i="3"/>
  <c r="V14" i="3"/>
  <c r="U10" i="3"/>
  <c r="Y50" i="3"/>
  <c r="AE14" i="3"/>
  <c r="AD22" i="3"/>
  <c r="AD10" i="3"/>
  <c r="Y17" i="3"/>
  <c r="W26" i="3"/>
  <c r="AI10" i="3"/>
  <c r="U80" i="3"/>
  <c r="V80" i="3"/>
  <c r="V77" i="3"/>
  <c r="U77" i="3"/>
  <c r="W77" i="3"/>
  <c r="U73" i="3"/>
  <c r="V73" i="3"/>
  <c r="AE73" i="3"/>
  <c r="Y73" i="3"/>
  <c r="U69" i="3"/>
  <c r="AE69" i="3"/>
  <c r="AD69" i="3"/>
  <c r="X65" i="3"/>
  <c r="AJ65" i="3"/>
  <c r="Y65" i="3"/>
  <c r="AE65" i="3"/>
  <c r="W65" i="3"/>
  <c r="W61" i="3"/>
  <c r="AD61" i="3"/>
  <c r="V57" i="3"/>
  <c r="X57" i="3"/>
  <c r="AD57" i="3"/>
  <c r="AJ57" i="3"/>
  <c r="AI53" i="3"/>
  <c r="Y53" i="3"/>
  <c r="U53" i="3"/>
  <c r="X49" i="3"/>
  <c r="Y49" i="3"/>
  <c r="V49" i="3"/>
  <c r="AI49" i="3"/>
  <c r="AI45" i="3"/>
  <c r="Y45" i="3"/>
  <c r="W41" i="3"/>
  <c r="AE41" i="3"/>
  <c r="AI41" i="3"/>
  <c r="AD37" i="3"/>
  <c r="W37" i="3"/>
  <c r="Y25" i="3"/>
  <c r="W25" i="3"/>
  <c r="W21" i="3"/>
  <c r="Y21" i="3"/>
  <c r="V9" i="3"/>
  <c r="W9" i="3"/>
  <c r="X9" i="3"/>
  <c r="AD246" i="11"/>
  <c r="DD91" i="11"/>
  <c r="DD59" i="11"/>
  <c r="DD6" i="11"/>
  <c r="DD181" i="11"/>
  <c r="DD138" i="11"/>
  <c r="DD81" i="11"/>
  <c r="DD216" i="11"/>
  <c r="DD219" i="11"/>
  <c r="DD187" i="11"/>
  <c r="DD162" i="11"/>
  <c r="DD50" i="11"/>
  <c r="DD229" i="11"/>
  <c r="DD127" i="11"/>
  <c r="DD88" i="11"/>
  <c r="DD117" i="11"/>
  <c r="DD208" i="11"/>
  <c r="DD79" i="11"/>
  <c r="DD230" i="11"/>
  <c r="AJ46" i="3"/>
  <c r="U46" i="3"/>
  <c r="AJ26" i="3"/>
  <c r="AI34" i="3"/>
  <c r="X42" i="3"/>
  <c r="AD50" i="3"/>
  <c r="AI59" i="3"/>
  <c r="AJ22" i="3"/>
  <c r="U22" i="3"/>
  <c r="U30" i="3"/>
  <c r="AE38" i="3"/>
  <c r="V46" i="3"/>
  <c r="AI46" i="3"/>
  <c r="AD54" i="3"/>
  <c r="AI17" i="3"/>
  <c r="AI14" i="3"/>
  <c r="AD34" i="3"/>
  <c r="U17" i="3"/>
  <c r="X59" i="3"/>
  <c r="AE59" i="3"/>
  <c r="Y34" i="3"/>
  <c r="AI42" i="3"/>
  <c r="AJ53" i="3"/>
  <c r="U65" i="3"/>
  <c r="AJ69" i="3"/>
  <c r="AJ73" i="3"/>
  <c r="X77" i="3"/>
  <c r="V54" i="3"/>
  <c r="AJ38" i="3"/>
  <c r="AI18" i="3"/>
  <c r="AJ84" i="3"/>
  <c r="W84" i="3"/>
  <c r="X84" i="3"/>
  <c r="AE76" i="3"/>
  <c r="W76" i="3"/>
  <c r="U64" i="3"/>
  <c r="AJ64" i="3"/>
  <c r="DD124" i="11"/>
  <c r="DD108" i="11"/>
  <c r="DD174" i="11"/>
  <c r="DD110" i="11"/>
  <c r="DD75" i="11"/>
  <c r="DD118" i="11"/>
  <c r="DD120" i="11"/>
  <c r="DD126" i="11"/>
  <c r="DD23" i="11"/>
  <c r="DD82" i="11"/>
  <c r="DD66" i="11"/>
  <c r="DD186" i="11"/>
  <c r="DD213" i="11"/>
  <c r="DD206" i="11"/>
  <c r="AD26" i="3"/>
  <c r="U26" i="3"/>
  <c r="AE26" i="3"/>
  <c r="AJ10" i="3"/>
  <c r="W10" i="3"/>
  <c r="DD205" i="11"/>
  <c r="DD49" i="11"/>
  <c r="DD69" i="11"/>
  <c r="DD190" i="11"/>
  <c r="DD8" i="11"/>
  <c r="DD72" i="11"/>
  <c r="DD197" i="11"/>
  <c r="DD109" i="11"/>
  <c r="DD158" i="11"/>
  <c r="DD195" i="11"/>
  <c r="DD112" i="11"/>
  <c r="DD144" i="11"/>
  <c r="DD176" i="11"/>
  <c r="DD224" i="11"/>
  <c r="DD139" i="11"/>
  <c r="DD182" i="11"/>
  <c r="DD155" i="11"/>
  <c r="DD16" i="11"/>
  <c r="DD80" i="11"/>
  <c r="DD159" i="11"/>
  <c r="DD14" i="11"/>
  <c r="DD62" i="11"/>
  <c r="DD178" i="11"/>
  <c r="DD67" i="11"/>
  <c r="DD83" i="11"/>
  <c r="DD99" i="11"/>
  <c r="DD163" i="11"/>
  <c r="DD183" i="11"/>
  <c r="DD148" i="11"/>
  <c r="DD212" i="11"/>
  <c r="DD28" i="11"/>
  <c r="DD154" i="11"/>
  <c r="DD17" i="11"/>
  <c r="DD89" i="11"/>
  <c r="DD129" i="11"/>
  <c r="DD37" i="11"/>
  <c r="DD106" i="11"/>
  <c r="DD149" i="11"/>
  <c r="DD42" i="11"/>
  <c r="DD90" i="11"/>
  <c r="DD130" i="11"/>
  <c r="DD233" i="11"/>
  <c r="DD63" i="11"/>
  <c r="DD137" i="11"/>
  <c r="DD210" i="11"/>
  <c r="DD240" i="11"/>
  <c r="DD227" i="11"/>
  <c r="DD128" i="11"/>
  <c r="DD192" i="11"/>
  <c r="DD221" i="11"/>
  <c r="DD25" i="11"/>
  <c r="DD97" i="11"/>
  <c r="DD13" i="11"/>
  <c r="DD45" i="11"/>
  <c r="DD30" i="11"/>
  <c r="DD46" i="11"/>
  <c r="DD78" i="11"/>
  <c r="DD94" i="11"/>
  <c r="DD135" i="11"/>
  <c r="DD157" i="11"/>
  <c r="DD209" i="11"/>
  <c r="DD3" i="11"/>
  <c r="DD19" i="11"/>
  <c r="DD35" i="11"/>
  <c r="DD218" i="11"/>
  <c r="DD215" i="11"/>
  <c r="DD231" i="11"/>
  <c r="DD133" i="11"/>
  <c r="DD175" i="11"/>
  <c r="DD237" i="11"/>
  <c r="DD85" i="11"/>
  <c r="DD98" i="11"/>
  <c r="DD119" i="11"/>
  <c r="DD7" i="11"/>
  <c r="DD71" i="11"/>
  <c r="DD105" i="11"/>
  <c r="DD226" i="11"/>
  <c r="DD235" i="11"/>
  <c r="DD41" i="11"/>
  <c r="DD161" i="11"/>
  <c r="DD214" i="11"/>
  <c r="DD29" i="11"/>
  <c r="DD93" i="11"/>
  <c r="DD134" i="11"/>
  <c r="DD64" i="11"/>
  <c r="DD54" i="11"/>
  <c r="DD70" i="11"/>
  <c r="DD86" i="11"/>
  <c r="DD167" i="11"/>
  <c r="DD193" i="11"/>
  <c r="DD27" i="11"/>
  <c r="DD202" i="11"/>
  <c r="DD234" i="11"/>
  <c r="DD191" i="11"/>
  <c r="DD207" i="11"/>
  <c r="DD44" i="11"/>
  <c r="DD111" i="11"/>
  <c r="DD171" i="11"/>
  <c r="DD145" i="11"/>
  <c r="DD40" i="11"/>
  <c r="DD173" i="11"/>
  <c r="DD201" i="11"/>
  <c r="DD15" i="11"/>
  <c r="DD47" i="11"/>
  <c r="DD95" i="11"/>
  <c r="DD115" i="11"/>
  <c r="DD179" i="11"/>
  <c r="DD211" i="11"/>
  <c r="DD160" i="11"/>
  <c r="DD20" i="11"/>
  <c r="DD84" i="11"/>
  <c r="DD57" i="11"/>
  <c r="DD113" i="11"/>
  <c r="DD48" i="11"/>
  <c r="DD114" i="11"/>
  <c r="DD51" i="11"/>
  <c r="DD142" i="11"/>
  <c r="DD199" i="11"/>
  <c r="DD100" i="11"/>
  <c r="DD116" i="11"/>
  <c r="DD132" i="11"/>
  <c r="DD164" i="11"/>
  <c r="DD196" i="11"/>
  <c r="DD228" i="11"/>
  <c r="DD92" i="11"/>
  <c r="DD53" i="11"/>
  <c r="DD123" i="11"/>
  <c r="DD166" i="11"/>
  <c r="DD56" i="11"/>
  <c r="DD34" i="11"/>
  <c r="DD141" i="11"/>
  <c r="DD217" i="11"/>
  <c r="DD55" i="11"/>
  <c r="DD87" i="11"/>
  <c r="DD147" i="11"/>
  <c r="DD104" i="11"/>
  <c r="DD136" i="11"/>
  <c r="DD168" i="11"/>
  <c r="DD200" i="11"/>
  <c r="DD232" i="11"/>
  <c r="DD65" i="11"/>
  <c r="DD36" i="11"/>
  <c r="DD101" i="11"/>
  <c r="DD143" i="11"/>
  <c r="DD189" i="11"/>
  <c r="DD9" i="11"/>
  <c r="DD61" i="11"/>
  <c r="DD38" i="11"/>
  <c r="DD103" i="11"/>
  <c r="DD125" i="11"/>
  <c r="DD146" i="11"/>
  <c r="DD225" i="11"/>
  <c r="DD11" i="11"/>
  <c r="DD43" i="11"/>
  <c r="DD131" i="11"/>
  <c r="DD156" i="11"/>
  <c r="DD204" i="11"/>
  <c r="DD241" i="11"/>
  <c r="Y26" i="3"/>
  <c r="W34" i="3"/>
  <c r="V42" i="3"/>
  <c r="U50" i="3"/>
  <c r="AJ59" i="3"/>
  <c r="AE22" i="3"/>
  <c r="V22" i="3"/>
  <c r="AI30" i="3"/>
  <c r="V38" i="3"/>
  <c r="AD38" i="3"/>
  <c r="W46" i="3"/>
  <c r="U54" i="3"/>
  <c r="Y10" i="3"/>
  <c r="U14" i="3"/>
  <c r="AD17" i="3"/>
  <c r="W17" i="3"/>
  <c r="AE10" i="3"/>
  <c r="AD14" i="3"/>
  <c r="AJ50" i="3"/>
  <c r="Y14" i="3"/>
  <c r="W42" i="3"/>
  <c r="AE17" i="3"/>
  <c r="Y59" i="3"/>
  <c r="AD42" i="3"/>
  <c r="DD188" i="11"/>
  <c r="DD172" i="11"/>
  <c r="DD140" i="11"/>
  <c r="DD239" i="11"/>
  <c r="DD223" i="11"/>
  <c r="DD153" i="11"/>
  <c r="DD32" i="11"/>
  <c r="DD177" i="11"/>
  <c r="DD152" i="11"/>
  <c r="DD169" i="11"/>
  <c r="DD39" i="11"/>
  <c r="DD24" i="11"/>
  <c r="DD222" i="11"/>
  <c r="DD21" i="11"/>
  <c r="DD198" i="11"/>
  <c r="DD33" i="11"/>
  <c r="DD60" i="11"/>
  <c r="DD5" i="11"/>
  <c r="DD52" i="11"/>
  <c r="DD31" i="11"/>
  <c r="DD151" i="11"/>
  <c r="DD26" i="11"/>
  <c r="DD10" i="11"/>
  <c r="DD102" i="11"/>
  <c r="W85" i="3"/>
  <c r="V79" i="3"/>
  <c r="X76" i="3"/>
  <c r="BF91" i="3"/>
  <c r="BQ48" i="3" s="1"/>
  <c r="BP57" i="3"/>
  <c r="BP65" i="3"/>
  <c r="BP71" i="3"/>
  <c r="BP56" i="3"/>
  <c r="BP84" i="3"/>
  <c r="BP20" i="3"/>
  <c r="BP70" i="3"/>
  <c r="BP61" i="3"/>
  <c r="BP26" i="3"/>
  <c r="BP60" i="3"/>
  <c r="BP28" i="3"/>
  <c r="BP34" i="3"/>
  <c r="BP37" i="3"/>
  <c r="BP69" i="3"/>
  <c r="BP9" i="3"/>
  <c r="BP50" i="3"/>
  <c r="BP36" i="3"/>
  <c r="BP31" i="3"/>
  <c r="BP14" i="3"/>
  <c r="BD90" i="3"/>
  <c r="P94" i="3"/>
  <c r="Q94" i="3"/>
  <c r="K5" i="5"/>
  <c r="S3" i="5"/>
  <c r="S5" i="5" s="1"/>
  <c r="B3" i="7"/>
  <c r="F7" i="7" s="1"/>
  <c r="B3" i="14"/>
  <c r="F7" i="14" s="1"/>
  <c r="W5" i="5"/>
  <c r="U572" i="5"/>
  <c r="U576" i="5"/>
  <c r="U571" i="5"/>
  <c r="U499" i="5"/>
  <c r="U537" i="5"/>
  <c r="U519" i="5"/>
  <c r="U506" i="5"/>
  <c r="U496" i="5"/>
  <c r="U457" i="5"/>
  <c r="U536" i="5"/>
  <c r="U495" i="5"/>
  <c r="U582" i="5"/>
  <c r="U585" i="5"/>
  <c r="U521" i="5"/>
  <c r="U503" i="5"/>
  <c r="U485" i="5"/>
  <c r="U480" i="5"/>
  <c r="U468" i="5"/>
  <c r="U564" i="5"/>
  <c r="U567" i="5"/>
  <c r="U566" i="5"/>
  <c r="U569" i="5"/>
  <c r="U551" i="5"/>
  <c r="U450" i="5"/>
  <c r="U467" i="5"/>
  <c r="U452" i="5"/>
  <c r="S582" i="5"/>
  <c r="R588" i="5"/>
  <c r="R529" i="5"/>
  <c r="R581" i="5"/>
  <c r="R459" i="5"/>
  <c r="R512" i="5"/>
  <c r="R579" i="5"/>
  <c r="R482" i="5"/>
  <c r="R556" i="5"/>
  <c r="R471" i="5"/>
  <c r="R531" i="5"/>
  <c r="R454" i="5"/>
  <c r="R594" i="5"/>
  <c r="R505" i="5"/>
  <c r="R477" i="5"/>
  <c r="R452" i="5"/>
  <c r="R540" i="5"/>
  <c r="R507" i="5"/>
  <c r="R509" i="5"/>
  <c r="R561" i="5"/>
  <c r="R580" i="5"/>
  <c r="R564" i="5"/>
  <c r="R583" i="5"/>
  <c r="R487" i="5"/>
  <c r="R447" i="5"/>
  <c r="R492" i="5"/>
  <c r="R537" i="5"/>
  <c r="R530" i="5"/>
  <c r="R461" i="5"/>
  <c r="R455" i="5"/>
  <c r="R555" i="5"/>
  <c r="R551" i="5"/>
  <c r="R490" i="5"/>
  <c r="R559" i="5"/>
  <c r="R494" i="5"/>
  <c r="R495" i="5"/>
  <c r="R501" i="5"/>
  <c r="R550" i="5"/>
  <c r="R451" i="5"/>
  <c r="R593" i="5"/>
  <c r="R469" i="5"/>
  <c r="R480" i="5"/>
  <c r="R503" i="5"/>
  <c r="R536" i="5"/>
  <c r="R450" i="5"/>
  <c r="R510" i="5"/>
  <c r="R516" i="5"/>
  <c r="R546" i="5"/>
  <c r="R523" i="5"/>
  <c r="R446" i="5"/>
  <c r="R457" i="5"/>
  <c r="R590" i="5"/>
  <c r="R498" i="5"/>
  <c r="R504" i="5"/>
  <c r="R478" i="5"/>
  <c r="R532" i="5"/>
  <c r="R563" i="5"/>
  <c r="R483" i="5"/>
  <c r="R533" i="5"/>
  <c r="R547" i="5"/>
  <c r="R595" i="5"/>
  <c r="R467" i="5"/>
  <c r="R520" i="5"/>
  <c r="R582" i="5"/>
  <c r="R460" i="5"/>
  <c r="R548" i="5"/>
  <c r="R525" i="5"/>
  <c r="R577" i="5"/>
  <c r="R511" i="5"/>
  <c r="R558" i="5"/>
  <c r="R484" i="5"/>
  <c r="R497" i="5"/>
  <c r="R488" i="5"/>
  <c r="R493" i="5"/>
  <c r="R573" i="5"/>
  <c r="R521" i="5"/>
  <c r="R560" i="5"/>
  <c r="R486" i="5"/>
  <c r="Q534" i="5"/>
  <c r="M468" i="5"/>
  <c r="M480" i="5"/>
  <c r="M497" i="5"/>
  <c r="M511" i="5"/>
  <c r="M520" i="5"/>
  <c r="M581" i="5"/>
  <c r="M549" i="5"/>
  <c r="M575" i="5"/>
  <c r="M560" i="5"/>
  <c r="M597" i="5"/>
  <c r="M463" i="5"/>
  <c r="M474" i="5"/>
  <c r="M469" i="5"/>
  <c r="M555" i="5"/>
  <c r="M561" i="5"/>
  <c r="M540" i="5"/>
  <c r="M580" i="5"/>
  <c r="M571" i="5"/>
  <c r="M595" i="5"/>
  <c r="M587" i="5"/>
  <c r="M579" i="5"/>
  <c r="M556" i="5"/>
  <c r="M572" i="5"/>
  <c r="M583" i="5"/>
  <c r="M582" i="5"/>
  <c r="M552" i="5"/>
  <c r="M536" i="5"/>
  <c r="M585" i="5"/>
  <c r="M554" i="5"/>
  <c r="M524" i="5"/>
  <c r="M547" i="5"/>
  <c r="M515" i="5"/>
  <c r="M498" i="5"/>
  <c r="M457" i="5"/>
  <c r="M484" i="5"/>
  <c r="M446" i="5"/>
  <c r="M472" i="5"/>
  <c r="M455" i="5"/>
  <c r="M525" i="5"/>
  <c r="M450" i="5"/>
  <c r="M453" i="5"/>
  <c r="M530" i="5"/>
  <c r="M543" i="5"/>
  <c r="M550" i="5"/>
  <c r="M505" i="5"/>
  <c r="M578" i="5"/>
  <c r="M481" i="5"/>
  <c r="M589" i="5"/>
  <c r="M458" i="5"/>
  <c r="M492" i="5"/>
  <c r="M510" i="5"/>
  <c r="M523" i="5"/>
  <c r="M532" i="5"/>
  <c r="M462" i="5"/>
  <c r="M558" i="5"/>
  <c r="M529" i="5"/>
  <c r="M592" i="5"/>
  <c r="M591" i="5"/>
  <c r="M568" i="5"/>
  <c r="M513" i="5"/>
  <c r="M559" i="5"/>
  <c r="M473" i="5"/>
  <c r="M566" i="5"/>
  <c r="M544" i="5"/>
  <c r="M490" i="5"/>
  <c r="M569" i="5"/>
  <c r="M538" i="5"/>
  <c r="M509" i="5"/>
  <c r="M531" i="5"/>
  <c r="M493" i="5"/>
  <c r="M518" i="5"/>
  <c r="M482" i="5"/>
  <c r="M500" i="5"/>
  <c r="M466" i="5"/>
  <c r="M479" i="5"/>
  <c r="M456" i="5"/>
  <c r="M447" i="5"/>
  <c r="M452" i="5"/>
  <c r="M465" i="5"/>
  <c r="M478" i="5"/>
  <c r="M491" i="5"/>
  <c r="M499" i="5"/>
  <c r="M565" i="5"/>
  <c r="M541" i="5"/>
  <c r="M521" i="5"/>
  <c r="M593" i="5"/>
  <c r="M487" i="5"/>
  <c r="M526" i="5"/>
  <c r="M539" i="5"/>
  <c r="M546" i="5"/>
  <c r="M503" i="5"/>
  <c r="M574" i="5"/>
  <c r="M489" i="5"/>
  <c r="M596" i="5"/>
  <c r="M590" i="5"/>
  <c r="M508" i="5"/>
  <c r="M485" i="5"/>
  <c r="M516" i="5"/>
  <c r="M564" i="5"/>
  <c r="M553" i="5"/>
  <c r="M537" i="5"/>
  <c r="M461" i="5"/>
  <c r="M557" i="5"/>
  <c r="M528" i="5"/>
  <c r="M551" i="5"/>
  <c r="M519" i="5"/>
  <c r="M449" i="5"/>
  <c r="M506" i="5"/>
  <c r="M470" i="5"/>
  <c r="M488" i="5"/>
  <c r="M448" i="5"/>
  <c r="M454" i="5"/>
  <c r="M459" i="5"/>
  <c r="H676" i="5"/>
  <c r="H617" i="5"/>
  <c r="H510" i="5"/>
  <c r="H692" i="5"/>
  <c r="H604" i="5"/>
  <c r="H624" i="5"/>
  <c r="H660" i="5"/>
  <c r="G450" i="5"/>
  <c r="G454" i="5"/>
  <c r="G486" i="5"/>
  <c r="G475" i="5"/>
  <c r="G506" i="5"/>
  <c r="G600" i="5"/>
  <c r="G667" i="5"/>
  <c r="G714" i="5"/>
  <c r="G531" i="5"/>
  <c r="G652" i="5"/>
  <c r="G712" i="5"/>
  <c r="G501" i="5"/>
  <c r="G455" i="5"/>
  <c r="G512" i="5"/>
  <c r="G529" i="5"/>
  <c r="G563" i="5"/>
  <c r="G564" i="5"/>
  <c r="G695" i="5"/>
  <c r="G627" i="5"/>
  <c r="G706" i="5"/>
  <c r="G650" i="5"/>
  <c r="G565" i="5"/>
  <c r="G577" i="5"/>
  <c r="G700" i="5"/>
  <c r="G451" i="5"/>
  <c r="G465" i="5"/>
  <c r="G520" i="5"/>
  <c r="G541" i="5"/>
  <c r="G575" i="5"/>
  <c r="G572" i="5"/>
  <c r="G715" i="5"/>
  <c r="G606" i="5"/>
  <c r="G686" i="5"/>
  <c r="G585" i="5"/>
  <c r="G542" i="5"/>
  <c r="G511" i="5"/>
  <c r="G668" i="5"/>
  <c r="G574" i="5"/>
  <c r="G484" i="5"/>
  <c r="G480" i="5"/>
  <c r="G680" i="5"/>
  <c r="G657" i="5"/>
  <c r="G557" i="5"/>
  <c r="G654" i="5"/>
  <c r="G710" i="5"/>
  <c r="G621" i="5"/>
  <c r="G687" i="5"/>
  <c r="G592" i="5"/>
  <c r="G507" i="5"/>
  <c r="G551" i="5"/>
  <c r="G537" i="5"/>
  <c r="G448" i="5"/>
  <c r="G498" i="5"/>
  <c r="G481" i="5"/>
  <c r="G446" i="5"/>
  <c r="G696" i="5"/>
  <c r="G624" i="5"/>
  <c r="G648" i="5"/>
  <c r="G705" i="5"/>
  <c r="G561" i="5"/>
  <c r="G670" i="5"/>
  <c r="G647" i="5"/>
  <c r="G659" i="5"/>
  <c r="G612" i="5"/>
  <c r="G495" i="5"/>
  <c r="G526" i="5"/>
  <c r="G487" i="5"/>
  <c r="G494" i="5"/>
  <c r="G466" i="5"/>
  <c r="G684" i="5"/>
  <c r="G614" i="5"/>
  <c r="G681" i="5"/>
  <c r="G503" i="5"/>
  <c r="G525" i="5"/>
  <c r="G559" i="5"/>
  <c r="G556" i="5"/>
  <c r="G691" i="5"/>
  <c r="G607" i="5"/>
  <c r="G658" i="5"/>
  <c r="G505" i="5"/>
  <c r="G523" i="5"/>
  <c r="G628" i="5"/>
  <c r="G708" i="5"/>
  <c r="G462" i="5"/>
  <c r="G490" i="5"/>
  <c r="G479" i="5"/>
  <c r="G522" i="5"/>
  <c r="G491" i="5"/>
  <c r="G604" i="5"/>
  <c r="G643" i="5"/>
  <c r="G562" i="5"/>
  <c r="G666" i="5"/>
  <c r="G610" i="5"/>
  <c r="G625" i="5"/>
  <c r="G629" i="5"/>
  <c r="G665" i="5"/>
  <c r="G470" i="5"/>
  <c r="G502" i="5"/>
  <c r="G492" i="5"/>
  <c r="G530" i="5"/>
  <c r="G515" i="5"/>
  <c r="G616" i="5"/>
  <c r="G663" i="5"/>
  <c r="G570" i="5"/>
  <c r="G626" i="5"/>
  <c r="G550" i="5"/>
  <c r="G534" i="5"/>
  <c r="G689" i="5"/>
  <c r="G519" i="5"/>
  <c r="G602" i="5"/>
  <c r="G697" i="5"/>
  <c r="G641" i="5"/>
  <c r="G636" i="5"/>
  <c r="G469" i="5"/>
  <c r="G630" i="5"/>
  <c r="G690" i="5"/>
  <c r="G463" i="5"/>
  <c r="G655" i="5"/>
  <c r="G719" i="5"/>
  <c r="G560" i="5"/>
  <c r="G583" i="5"/>
  <c r="G514" i="5"/>
  <c r="G499" i="5"/>
  <c r="G508" i="5"/>
  <c r="G472" i="5"/>
  <c r="G458" i="5"/>
  <c r="G728" i="5"/>
  <c r="G569" i="5"/>
  <c r="G640" i="5"/>
  <c r="G637" i="5"/>
  <c r="G594" i="5"/>
  <c r="G682" i="5"/>
  <c r="G635" i="5"/>
  <c r="G711" i="5"/>
  <c r="G568" i="5"/>
  <c r="G571" i="5"/>
  <c r="G533" i="5"/>
  <c r="G516" i="5"/>
  <c r="G464" i="5"/>
  <c r="G716" i="5"/>
  <c r="G452" i="5"/>
  <c r="G467" i="5"/>
  <c r="G528" i="5"/>
  <c r="G545" i="5"/>
  <c r="G579" i="5"/>
  <c r="G580" i="5"/>
  <c r="G679" i="5"/>
  <c r="G605" i="5"/>
  <c r="G642" i="5"/>
  <c r="G582" i="5"/>
  <c r="G649" i="5"/>
  <c r="G619" i="5"/>
  <c r="G669" i="5"/>
  <c r="G447" i="5"/>
  <c r="G461" i="5"/>
  <c r="G509" i="5"/>
  <c r="G543" i="5"/>
  <c r="G540" i="5"/>
  <c r="G707" i="5"/>
  <c r="G631" i="5"/>
  <c r="G718" i="5"/>
  <c r="G662" i="5"/>
  <c r="G586" i="5"/>
  <c r="G617" i="5"/>
  <c r="G489" i="5"/>
  <c r="G566" i="5"/>
  <c r="G485" i="5"/>
  <c r="G497" i="5"/>
  <c r="G517" i="5"/>
  <c r="G555" i="5"/>
  <c r="G552" i="5"/>
  <c r="G727" i="5"/>
  <c r="G651" i="5"/>
  <c r="G698" i="5"/>
  <c r="G611" i="5"/>
  <c r="G546" i="5"/>
  <c r="G518" i="5"/>
  <c r="G656" i="5"/>
  <c r="G673" i="5"/>
  <c r="G645" i="5"/>
  <c r="G724" i="5"/>
  <c r="G618" i="5"/>
  <c r="G677" i="5"/>
  <c r="G488" i="5"/>
  <c r="G634" i="5"/>
  <c r="G694" i="5"/>
  <c r="G476" i="5"/>
  <c r="G671" i="5"/>
  <c r="G608" i="5"/>
  <c r="G544" i="5"/>
  <c r="G567" i="5"/>
  <c r="G553" i="5"/>
  <c r="G483" i="5"/>
  <c r="G471" i="5"/>
  <c r="G459" i="5"/>
  <c r="G457" i="5"/>
  <c r="G729" i="5"/>
  <c r="G685" i="5"/>
  <c r="G664" i="5"/>
  <c r="G615" i="5"/>
  <c r="G589" i="5"/>
  <c r="G609" i="5"/>
  <c r="G722" i="5"/>
  <c r="G622" i="5"/>
  <c r="G548" i="5"/>
  <c r="G547" i="5"/>
  <c r="G513" i="5"/>
  <c r="G496" i="5"/>
  <c r="G477" i="5"/>
  <c r="E551" i="5"/>
  <c r="E626" i="5"/>
  <c r="E675" i="5"/>
  <c r="E651" i="5"/>
  <c r="E466" i="5"/>
  <c r="E595" i="5"/>
  <c r="E649" i="5"/>
  <c r="E634" i="5"/>
  <c r="E648" i="5"/>
  <c r="E618" i="5"/>
  <c r="E481" i="5"/>
  <c r="E555" i="5"/>
  <c r="E506" i="5"/>
  <c r="E451" i="5"/>
  <c r="E655" i="5"/>
  <c r="E674" i="5"/>
  <c r="E717" i="5"/>
  <c r="E601" i="5"/>
  <c r="E716" i="5"/>
  <c r="E603" i="5"/>
  <c r="E574" i="5"/>
  <c r="E585" i="5"/>
  <c r="E515" i="5"/>
  <c r="E480" i="5"/>
  <c r="E449" i="5"/>
  <c r="E623" i="5"/>
  <c r="E690" i="5"/>
  <c r="E509" i="5"/>
  <c r="E629" i="5"/>
  <c r="E541" i="5"/>
  <c r="E624" i="5"/>
  <c r="E594" i="5"/>
  <c r="E458" i="5"/>
  <c r="E535" i="5"/>
  <c r="E469" i="5"/>
  <c r="E639" i="5"/>
  <c r="E592" i="5"/>
  <c r="E678" i="5"/>
  <c r="E537" i="5"/>
  <c r="E665" i="5"/>
  <c r="E503" i="5"/>
  <c r="E720" i="5"/>
  <c r="E636" i="5"/>
  <c r="E517" i="5"/>
  <c r="E546" i="5"/>
  <c r="E589" i="5"/>
  <c r="E547" i="5"/>
  <c r="E522" i="5"/>
  <c r="E455" i="5"/>
  <c r="E493" i="5"/>
  <c r="E673" i="5"/>
  <c r="E604" i="5"/>
  <c r="E654" i="5"/>
  <c r="E708" i="5"/>
  <c r="E644" i="5"/>
  <c r="E564" i="5"/>
  <c r="E598" i="5"/>
  <c r="E534" i="5"/>
  <c r="E597" i="5"/>
  <c r="E498" i="5"/>
  <c r="E511" i="5"/>
  <c r="E504" i="5"/>
  <c r="E593" i="5"/>
  <c r="E615" i="5"/>
  <c r="E647" i="5"/>
  <c r="E669" i="5"/>
  <c r="E600" i="5"/>
  <c r="E572" i="5"/>
  <c r="E478" i="5"/>
  <c r="E637" i="5"/>
  <c r="E472" i="5"/>
  <c r="E545" i="5"/>
  <c r="E609" i="5"/>
  <c r="E706" i="5"/>
  <c r="E553" i="5"/>
  <c r="E617" i="5"/>
  <c r="E497" i="5"/>
  <c r="E621" i="5"/>
  <c r="E586" i="5"/>
  <c r="E453" i="5"/>
  <c r="E531" i="5"/>
  <c r="E492" i="5"/>
  <c r="E579" i="5"/>
  <c r="E642" i="5"/>
  <c r="E693" i="5"/>
  <c r="E699" i="5"/>
  <c r="E688" i="5"/>
  <c r="E556" i="5"/>
  <c r="E542" i="5"/>
  <c r="E557" i="5"/>
  <c r="E489" i="5"/>
  <c r="E635" i="5"/>
  <c r="E670" i="5"/>
  <c r="E713" i="5"/>
  <c r="E588" i="5"/>
  <c r="E712" i="5"/>
  <c r="E599" i="5"/>
  <c r="E562" i="5"/>
  <c r="E577" i="5"/>
  <c r="E507" i="5"/>
  <c r="E607" i="5"/>
  <c r="E726" i="5"/>
  <c r="E658" i="5"/>
  <c r="E729" i="5"/>
  <c r="E645" i="5"/>
  <c r="E679" i="5"/>
  <c r="E700" i="5"/>
  <c r="E619" i="5"/>
  <c r="E610" i="5"/>
  <c r="E529" i="5"/>
  <c r="E569" i="5"/>
  <c r="E523" i="5"/>
  <c r="E499" i="5"/>
  <c r="E487" i="5"/>
  <c r="E447" i="5"/>
  <c r="E721" i="5"/>
  <c r="E657" i="5"/>
  <c r="E575" i="5"/>
  <c r="E630" i="5"/>
  <c r="E692" i="5"/>
  <c r="E628" i="5"/>
  <c r="E544" i="5"/>
  <c r="E582" i="5"/>
  <c r="E521" i="5"/>
  <c r="E581" i="5"/>
  <c r="E495" i="5"/>
  <c r="E488" i="5"/>
  <c r="E479" i="5"/>
  <c r="E448" i="5"/>
  <c r="E707" i="5"/>
  <c r="E483" i="5"/>
  <c r="E578" i="5"/>
  <c r="E725" i="5"/>
  <c r="E461" i="5"/>
  <c r="E702" i="5"/>
  <c r="E697" i="5"/>
  <c r="E554" i="5"/>
  <c r="E484" i="5"/>
  <c r="E459" i="5"/>
  <c r="E606" i="5"/>
  <c r="E682" i="5"/>
  <c r="E512" i="5"/>
  <c r="E727" i="5"/>
  <c r="E671" i="5"/>
  <c r="E686" i="5"/>
  <c r="E701" i="5"/>
  <c r="E567" i="5"/>
  <c r="E704" i="5"/>
  <c r="E580" i="5"/>
  <c r="E558" i="5"/>
  <c r="E573" i="5"/>
  <c r="E501" i="5"/>
  <c r="E462" i="5"/>
  <c r="E631" i="5"/>
  <c r="E718" i="5"/>
  <c r="E576" i="5"/>
  <c r="E661" i="5"/>
  <c r="E662" i="5"/>
  <c r="E664" i="5"/>
  <c r="E454" i="5"/>
  <c r="E513" i="5"/>
  <c r="E494" i="5"/>
  <c r="E514" i="5"/>
  <c r="E475" i="5"/>
  <c r="E715" i="5"/>
  <c r="E563" i="5"/>
  <c r="E616" i="5"/>
  <c r="E681" i="5"/>
  <c r="E695" i="5"/>
  <c r="E684" i="5"/>
  <c r="E548" i="5"/>
  <c r="E538" i="5"/>
  <c r="E532" i="5"/>
  <c r="E510" i="5"/>
  <c r="E467" i="5"/>
  <c r="E711" i="5"/>
  <c r="E683" i="5"/>
  <c r="E710" i="5"/>
  <c r="E611" i="5"/>
  <c r="E709" i="5"/>
  <c r="E620" i="5"/>
  <c r="E638" i="5"/>
  <c r="E680" i="5"/>
  <c r="E584" i="5"/>
  <c r="E590" i="5"/>
  <c r="E485" i="5"/>
  <c r="E524" i="5"/>
  <c r="E502" i="5"/>
  <c r="E496" i="5"/>
  <c r="E705" i="5"/>
  <c r="E641" i="5"/>
  <c r="E471" i="5"/>
  <c r="E549" i="5"/>
  <c r="E676" i="5"/>
  <c r="E608" i="5"/>
  <c r="E508" i="5"/>
  <c r="E566" i="5"/>
  <c r="E482" i="5"/>
  <c r="E565" i="5"/>
  <c r="E543" i="5"/>
  <c r="E518" i="5"/>
  <c r="E470" i="5"/>
  <c r="E703" i="5"/>
  <c r="E473" i="5"/>
  <c r="E605" i="5"/>
  <c r="E650" i="5"/>
  <c r="E525" i="5"/>
  <c r="E722" i="5"/>
  <c r="E559" i="5"/>
  <c r="E561" i="5"/>
  <c r="C708" i="5"/>
  <c r="U598" i="5"/>
  <c r="M598" i="5"/>
  <c r="S598" i="5"/>
  <c r="E94" i="5"/>
  <c r="L94" i="5"/>
  <c r="F94" i="5"/>
  <c r="V569" i="5"/>
  <c r="D456" i="5"/>
  <c r="D460" i="5"/>
  <c r="D504" i="5"/>
  <c r="D528" i="5"/>
  <c r="D558" i="5"/>
  <c r="D560" i="5"/>
  <c r="D517" i="5"/>
  <c r="D453" i="5"/>
  <c r="D468" i="5"/>
  <c r="D527" i="5"/>
  <c r="D482" i="5"/>
  <c r="D577" i="5"/>
  <c r="D594" i="5"/>
  <c r="D446" i="5"/>
  <c r="D466" i="5"/>
  <c r="D554" i="5"/>
  <c r="D553" i="5"/>
  <c r="D595" i="5"/>
  <c r="D547" i="5"/>
  <c r="D583" i="5"/>
  <c r="D580" i="5"/>
  <c r="D493" i="5"/>
  <c r="D491" i="5"/>
  <c r="D496" i="5"/>
  <c r="D503" i="5"/>
  <c r="D592" i="5"/>
  <c r="D530" i="5"/>
  <c r="D452" i="5"/>
  <c r="D476" i="5"/>
  <c r="D479" i="5"/>
  <c r="D500" i="5"/>
  <c r="D566" i="5"/>
  <c r="D499" i="5"/>
  <c r="D457" i="5"/>
  <c r="D483" i="5"/>
  <c r="D556" i="5"/>
  <c r="D575" i="5"/>
  <c r="D464" i="5"/>
  <c r="D598" i="5"/>
  <c r="D599" i="5"/>
  <c r="D600" i="5"/>
  <c r="D601" i="5"/>
  <c r="D602" i="5"/>
  <c r="D603" i="5"/>
  <c r="D604" i="5"/>
  <c r="D605" i="5"/>
  <c r="D606" i="5"/>
  <c r="D607" i="5"/>
  <c r="D608" i="5"/>
  <c r="D609" i="5"/>
  <c r="D564" i="5"/>
  <c r="D494" i="5"/>
  <c r="D470" i="5"/>
  <c r="D497" i="5"/>
  <c r="D523" i="5"/>
  <c r="D532" i="5"/>
  <c r="D533" i="5"/>
  <c r="D510" i="5"/>
  <c r="D514" i="5"/>
  <c r="D488" i="5"/>
  <c r="D475" i="5"/>
  <c r="D454" i="5"/>
  <c r="D548" i="5"/>
  <c r="D546" i="5"/>
  <c r="D567" i="5"/>
  <c r="D581" i="5"/>
  <c r="D451" i="5"/>
  <c r="D481" i="5"/>
  <c r="D507" i="5"/>
  <c r="D516" i="5"/>
  <c r="D513" i="5"/>
  <c r="D578" i="5"/>
  <c r="D465" i="5"/>
  <c r="D478" i="5"/>
  <c r="D545" i="5"/>
  <c r="D555" i="5"/>
  <c r="D539" i="5"/>
  <c r="D463" i="5"/>
  <c r="D562" i="5"/>
  <c r="D551" i="5"/>
  <c r="D589" i="5"/>
  <c r="D591" i="5"/>
  <c r="D506" i="5"/>
  <c r="D561" i="5"/>
  <c r="D559" i="5"/>
  <c r="D538" i="5"/>
  <c r="D540" i="5"/>
  <c r="D531" i="5"/>
  <c r="D505" i="5"/>
  <c r="D480" i="5"/>
  <c r="D585" i="5"/>
  <c r="D590" i="5"/>
  <c r="D509" i="5"/>
  <c r="D571" i="5"/>
  <c r="D550" i="5"/>
  <c r="D552" i="5"/>
  <c r="D565" i="5"/>
  <c r="D448" i="5"/>
  <c r="D498" i="5"/>
  <c r="D526" i="5"/>
  <c r="D543" i="5"/>
  <c r="D535" i="5"/>
  <c r="D597" i="5"/>
  <c r="D537" i="5"/>
  <c r="D576" i="5"/>
  <c r="D570" i="5"/>
  <c r="D486" i="5"/>
  <c r="D508" i="5"/>
  <c r="D502" i="5"/>
  <c r="D471" i="5"/>
  <c r="D473" i="5"/>
  <c r="D557" i="5"/>
  <c r="D492" i="5"/>
  <c r="D569" i="5"/>
  <c r="D582" i="5"/>
  <c r="D521" i="5"/>
  <c r="D520" i="5"/>
  <c r="D511" i="5"/>
  <c r="D485" i="5"/>
  <c r="D455" i="5"/>
  <c r="D447" i="5"/>
  <c r="D572" i="5"/>
  <c r="D588" i="5"/>
  <c r="D563" i="5"/>
  <c r="D542" i="5"/>
  <c r="D544" i="5"/>
  <c r="D472" i="5"/>
  <c r="D484" i="5"/>
  <c r="D449" i="5"/>
  <c r="D462" i="5"/>
  <c r="D487" i="5"/>
  <c r="D512" i="5"/>
  <c r="D529" i="5"/>
  <c r="D579" i="5"/>
  <c r="D596" i="5"/>
  <c r="D495" i="5"/>
  <c r="D536" i="5"/>
  <c r="D518" i="5"/>
  <c r="D586" i="5"/>
  <c r="D459" i="5"/>
  <c r="D515" i="5"/>
  <c r="D525" i="5"/>
  <c r="D568" i="5"/>
  <c r="D587" i="5"/>
  <c r="D593" i="5"/>
  <c r="P475" i="5"/>
  <c r="P451" i="5"/>
  <c r="P563" i="5"/>
  <c r="P641" i="5"/>
  <c r="P606" i="5"/>
  <c r="P554" i="5"/>
  <c r="P449" i="5"/>
  <c r="P511" i="5"/>
  <c r="P541" i="5"/>
  <c r="P595" i="5"/>
  <c r="P500" i="5"/>
  <c r="P642" i="5"/>
  <c r="P628" i="5"/>
  <c r="P489" i="5"/>
  <c r="P528" i="5"/>
  <c r="P510" i="5"/>
  <c r="P584" i="5"/>
  <c r="P498" i="5"/>
  <c r="P643" i="5"/>
  <c r="P597" i="5"/>
  <c r="P468" i="5"/>
  <c r="P551" i="5"/>
  <c r="P670" i="5"/>
  <c r="P618" i="5"/>
  <c r="P559" i="5"/>
  <c r="P667" i="5"/>
  <c r="P589" i="5"/>
  <c r="P622" i="5"/>
  <c r="P653" i="5"/>
  <c r="P575" i="5"/>
  <c r="P470" i="5"/>
  <c r="P487" i="5"/>
  <c r="P481" i="5"/>
  <c r="P494" i="5"/>
  <c r="P520" i="5"/>
  <c r="P502" i="5"/>
  <c r="P598" i="5"/>
  <c r="P587" i="5"/>
  <c r="P572" i="5"/>
  <c r="P486" i="5"/>
  <c r="P663" i="5"/>
  <c r="P634" i="5"/>
  <c r="P620" i="5"/>
  <c r="P616" i="5"/>
  <c r="P581" i="5"/>
  <c r="P668" i="5"/>
  <c r="P447" i="5"/>
  <c r="P476" i="5"/>
  <c r="P469" i="5"/>
  <c r="P477" i="5"/>
  <c r="P492" i="5"/>
  <c r="P516" i="5"/>
  <c r="P495" i="5"/>
  <c r="P594" i="5"/>
  <c r="P583" i="5"/>
  <c r="P564" i="5"/>
  <c r="P661" i="5"/>
  <c r="P647" i="5"/>
  <c r="P630" i="5"/>
  <c r="P605" i="5"/>
  <c r="P614" i="5"/>
  <c r="P573" i="5"/>
  <c r="P666" i="5"/>
  <c r="P617" i="5"/>
  <c r="P637" i="5"/>
  <c r="P524" i="5"/>
  <c r="P673" i="5"/>
  <c r="P592" i="5"/>
  <c r="P626" i="5"/>
  <c r="P657" i="5"/>
  <c r="P579" i="5"/>
  <c r="P490" i="5"/>
  <c r="P491" i="5"/>
  <c r="P574" i="5"/>
  <c r="P474" i="5"/>
  <c r="P550" i="5"/>
  <c r="P499" i="5"/>
  <c r="P570" i="5"/>
  <c r="P466" i="5"/>
  <c r="P624" i="5"/>
  <c r="P659" i="5"/>
  <c r="P569" i="5"/>
  <c r="P613" i="5"/>
  <c r="P521" i="5"/>
  <c r="P540" i="5"/>
  <c r="P501" i="5"/>
  <c r="P452" i="5"/>
  <c r="P463" i="5"/>
  <c r="P497" i="5"/>
  <c r="P519" i="5"/>
  <c r="P536" i="5"/>
  <c r="P549" i="5"/>
  <c r="P518" i="5"/>
  <c r="P603" i="5"/>
  <c r="P612" i="5"/>
  <c r="P539" i="5"/>
  <c r="P561" i="5"/>
  <c r="P650" i="5"/>
  <c r="P655" i="5"/>
  <c r="P636" i="5"/>
  <c r="P601" i="5"/>
  <c r="P676" i="5"/>
  <c r="P461" i="5"/>
  <c r="P459" i="5"/>
  <c r="P493" i="5"/>
  <c r="P515" i="5"/>
  <c r="P532" i="5"/>
  <c r="P545" i="5"/>
  <c r="P513" i="5"/>
  <c r="P599" i="5"/>
  <c r="P610" i="5"/>
  <c r="P506" i="5"/>
  <c r="P517" i="5"/>
  <c r="P646" i="5"/>
  <c r="P651" i="5"/>
  <c r="P632" i="5"/>
  <c r="P600" i="5"/>
  <c r="P674" i="5"/>
  <c r="P621" i="5"/>
  <c r="P591" i="5"/>
  <c r="P507" i="5"/>
  <c r="P652" i="5"/>
  <c r="P509" i="5"/>
  <c r="P577" i="5"/>
  <c r="P625" i="5"/>
  <c r="P525" i="5"/>
  <c r="P544" i="5"/>
  <c r="P505" i="5"/>
  <c r="P480" i="5"/>
  <c r="P623" i="5"/>
  <c r="P665" i="5"/>
  <c r="P596" i="5"/>
  <c r="P462" i="5"/>
  <c r="P672" i="5"/>
  <c r="P640" i="5"/>
  <c r="P654" i="5"/>
  <c r="P543" i="5"/>
  <c r="P607" i="5"/>
  <c r="P553" i="5"/>
  <c r="P523" i="5"/>
  <c r="P465" i="5"/>
  <c r="P457" i="5"/>
  <c r="P488" i="5"/>
  <c r="P483" i="5"/>
  <c r="P504" i="5"/>
  <c r="P467" i="5"/>
  <c r="P582" i="5"/>
  <c r="P571" i="5"/>
  <c r="P514" i="5"/>
  <c r="P649" i="5"/>
  <c r="P631" i="5"/>
  <c r="P609" i="5"/>
  <c r="P560" i="5"/>
  <c r="P565" i="5"/>
  <c r="P534" i="5"/>
  <c r="P671" i="5"/>
  <c r="P456" i="5"/>
  <c r="P464" i="5"/>
  <c r="P453" i="5"/>
  <c r="P484" i="5"/>
  <c r="P479" i="5"/>
  <c r="P503" i="5"/>
  <c r="P460" i="5"/>
  <c r="P578" i="5"/>
  <c r="P567" i="5"/>
  <c r="P478" i="5"/>
  <c r="P645" i="5"/>
  <c r="P627" i="5"/>
  <c r="P608" i="5"/>
  <c r="P555" i="5"/>
  <c r="P557" i="5"/>
  <c r="P496" i="5"/>
  <c r="P669" i="5"/>
  <c r="P585" i="5"/>
  <c r="P482" i="5"/>
  <c r="P537" i="5"/>
  <c r="P644" i="5"/>
  <c r="P658" i="5"/>
  <c r="P547" i="5"/>
  <c r="P611" i="5"/>
  <c r="P558" i="5"/>
  <c r="P527" i="5"/>
  <c r="P455" i="5"/>
  <c r="K96" i="5"/>
  <c r="K89" i="5" s="1"/>
  <c r="K40" i="5" s="1"/>
  <c r="K33" i="5" s="1"/>
  <c r="K34" i="5" s="1"/>
  <c r="K35" i="5" s="1"/>
  <c r="K36" i="5" s="1"/>
  <c r="K37" i="5" s="1"/>
  <c r="K38" i="5" s="1"/>
  <c r="G94" i="5"/>
  <c r="W503" i="5"/>
  <c r="T594" i="5"/>
  <c r="T452" i="5"/>
  <c r="T457" i="5"/>
  <c r="T476" i="5"/>
  <c r="T462" i="5"/>
  <c r="T481" i="5"/>
  <c r="T501" i="5"/>
  <c r="T466" i="5"/>
  <c r="T519" i="5"/>
  <c r="T478" i="5"/>
  <c r="T499" i="5"/>
  <c r="T520" i="5"/>
  <c r="T540" i="5"/>
  <c r="T472" i="5"/>
  <c r="T574" i="5"/>
  <c r="T479" i="5"/>
  <c r="T509" i="5"/>
  <c r="T571" i="5"/>
  <c r="T556" i="5"/>
  <c r="T456" i="5"/>
  <c r="T465" i="5"/>
  <c r="T480" i="5"/>
  <c r="T468" i="5"/>
  <c r="T485" i="5"/>
  <c r="T505" i="5"/>
  <c r="T504" i="5"/>
  <c r="T523" i="5"/>
  <c r="T482" i="5"/>
  <c r="T502" i="5"/>
  <c r="T524" i="5"/>
  <c r="T544" i="5"/>
  <c r="T558" i="5"/>
  <c r="T578" i="5"/>
  <c r="T483" i="5"/>
  <c r="T517" i="5"/>
  <c r="T575" i="5"/>
  <c r="T530" i="5"/>
  <c r="T518" i="5"/>
  <c r="T449" i="5"/>
  <c r="T453" i="5"/>
  <c r="T460" i="5"/>
  <c r="T473" i="5"/>
  <c r="T497" i="5"/>
  <c r="T464" i="5"/>
  <c r="T511" i="5"/>
  <c r="T474" i="5"/>
  <c r="T490" i="5"/>
  <c r="T512" i="5"/>
  <c r="T536" i="5"/>
  <c r="T566" i="5"/>
  <c r="T475" i="5"/>
  <c r="T506" i="5"/>
  <c r="T563" i="5"/>
  <c r="T557" i="5"/>
  <c r="R598" i="5"/>
  <c r="R599" i="5"/>
  <c r="R600" i="5"/>
  <c r="R601" i="5"/>
  <c r="R602" i="5"/>
  <c r="R603" i="5"/>
  <c r="R604" i="5"/>
  <c r="R605" i="5"/>
  <c r="R606" i="5"/>
  <c r="R607" i="5"/>
  <c r="R608" i="5"/>
  <c r="R609" i="5"/>
  <c r="G601" i="5"/>
  <c r="G590" i="5"/>
  <c r="G704" i="5"/>
  <c r="G688" i="5"/>
  <c r="G632" i="5"/>
  <c r="G676" i="5"/>
  <c r="G633" i="5"/>
  <c r="G721" i="5"/>
  <c r="W450" i="5"/>
  <c r="W470" i="5"/>
  <c r="C601" i="5"/>
  <c r="C536" i="5"/>
  <c r="C660" i="5"/>
  <c r="C656" i="5"/>
  <c r="P678" i="5"/>
  <c r="K678" i="5"/>
  <c r="F716" i="5"/>
  <c r="S94" i="5"/>
  <c r="B687" i="5"/>
  <c r="S609" i="5"/>
  <c r="S608" i="5"/>
  <c r="S607" i="5"/>
  <c r="S606" i="5"/>
  <c r="S605" i="5"/>
  <c r="S604" i="5"/>
  <c r="S603" i="5"/>
  <c r="S602" i="5"/>
  <c r="S601" i="5"/>
  <c r="S600" i="5"/>
  <c r="S599" i="5"/>
  <c r="T595" i="5"/>
  <c r="V578" i="5"/>
  <c r="V576" i="5"/>
  <c r="V574" i="5"/>
  <c r="V572" i="5"/>
  <c r="V570" i="5"/>
  <c r="V568" i="5"/>
  <c r="Q541" i="5"/>
  <c r="Q537" i="5"/>
  <c r="Q533" i="5"/>
  <c r="W514" i="5"/>
  <c r="W513" i="5"/>
  <c r="W512" i="5"/>
  <c r="W511" i="5"/>
  <c r="W510" i="5"/>
  <c r="W509" i="5"/>
  <c r="W508" i="5"/>
  <c r="W507" i="5"/>
  <c r="W506" i="5"/>
  <c r="W505" i="5"/>
  <c r="W504" i="5"/>
  <c r="P687" i="5"/>
  <c r="K687" i="5"/>
  <c r="P685" i="5"/>
  <c r="K685" i="5"/>
  <c r="P683" i="5"/>
  <c r="K683" i="5"/>
  <c r="P681" i="5"/>
  <c r="K681" i="5"/>
  <c r="P679" i="5"/>
  <c r="K679" i="5"/>
  <c r="P677" i="5"/>
  <c r="K677" i="5"/>
  <c r="M609" i="5"/>
  <c r="M608" i="5"/>
  <c r="M607" i="5"/>
  <c r="M606" i="5"/>
  <c r="M605" i="5"/>
  <c r="M604" i="5"/>
  <c r="M603" i="5"/>
  <c r="M602" i="5"/>
  <c r="M601" i="5"/>
  <c r="M600" i="5"/>
  <c r="M599" i="5"/>
  <c r="T596" i="5"/>
  <c r="Q544" i="5"/>
  <c r="Q540" i="5"/>
  <c r="Q536" i="5"/>
  <c r="B94" i="5"/>
  <c r="M94" i="5"/>
  <c r="H94" i="5"/>
  <c r="C94" i="5"/>
  <c r="R94" i="5"/>
  <c r="I94" i="5"/>
  <c r="V94" i="5"/>
  <c r="Q94" i="5"/>
  <c r="U609" i="5"/>
  <c r="U608" i="5"/>
  <c r="U607" i="5"/>
  <c r="U606" i="5"/>
  <c r="U605" i="5"/>
  <c r="U604" i="5"/>
  <c r="U603" i="5"/>
  <c r="U602" i="5"/>
  <c r="U601" i="5"/>
  <c r="U600" i="5"/>
  <c r="U599" i="5"/>
  <c r="T597" i="5"/>
  <c r="T593" i="5"/>
  <c r="V579" i="5"/>
  <c r="V577" i="5"/>
  <c r="V575" i="5"/>
  <c r="V573" i="5"/>
  <c r="V571" i="5"/>
  <c r="Q543" i="5"/>
  <c r="Q539" i="5"/>
  <c r="Q535" i="5"/>
  <c r="P94" i="5"/>
  <c r="F722" i="5"/>
  <c r="P688" i="5"/>
  <c r="K688" i="5"/>
  <c r="P686" i="5"/>
  <c r="K686" i="5"/>
  <c r="P684" i="5"/>
  <c r="K684" i="5"/>
  <c r="P682" i="5"/>
  <c r="K682" i="5"/>
  <c r="P680" i="5"/>
  <c r="K680" i="5"/>
  <c r="T604" i="5"/>
  <c r="T603" i="5"/>
  <c r="T602" i="5"/>
  <c r="T601" i="5"/>
  <c r="T600" i="5"/>
  <c r="T599" i="5"/>
  <c r="T598" i="5"/>
  <c r="Q542" i="5"/>
  <c r="Q538" i="5"/>
  <c r="A418" i="5"/>
  <c r="A103" i="5"/>
  <c r="A417" i="5"/>
  <c r="BQ61" i="3"/>
  <c r="BQ9" i="3"/>
  <c r="BQ88" i="3"/>
  <c r="BQ18" i="3"/>
  <c r="BQ38" i="3"/>
  <c r="BL17" i="3"/>
  <c r="BL71" i="3"/>
  <c r="BL83" i="3"/>
  <c r="BL64" i="3"/>
  <c r="BL40" i="3"/>
  <c r="BM64" i="3"/>
  <c r="BM28" i="3"/>
  <c r="BM46" i="3"/>
  <c r="BM36" i="3"/>
  <c r="BM45" i="3"/>
  <c r="BM17" i="3"/>
  <c r="BM78" i="3"/>
  <c r="BM79" i="3"/>
  <c r="BP47" i="3"/>
  <c r="BP23" i="3"/>
  <c r="BP83" i="3"/>
  <c r="BP39" i="3"/>
  <c r="BL78" i="3"/>
  <c r="BL36" i="3"/>
  <c r="BL24" i="3"/>
  <c r="BF90" i="3"/>
  <c r="AJ60" i="3"/>
  <c r="AD13" i="3"/>
  <c r="U20" i="3"/>
  <c r="BL61" i="3"/>
  <c r="BL70" i="3"/>
  <c r="BL42" i="3"/>
  <c r="BL31" i="3"/>
  <c r="BL63" i="3"/>
  <c r="BM30" i="3"/>
  <c r="BM33" i="3"/>
  <c r="BM68" i="3"/>
  <c r="BM31" i="3"/>
  <c r="BM60" i="3"/>
  <c r="BM29" i="3"/>
  <c r="BM32" i="3"/>
  <c r="BM41" i="3"/>
  <c r="BP63" i="3"/>
  <c r="BP30" i="3"/>
  <c r="BP41" i="3"/>
  <c r="BL49" i="3"/>
  <c r="BL13" i="3"/>
  <c r="BL88" i="3"/>
  <c r="U63" i="3"/>
  <c r="AE28" i="3"/>
  <c r="V60" i="3"/>
  <c r="X71" i="3"/>
  <c r="BL48" i="3"/>
  <c r="BL34" i="3"/>
  <c r="BL9" i="3"/>
  <c r="BL56" i="3"/>
  <c r="BP24" i="3"/>
  <c r="BP85" i="3"/>
  <c r="BP74" i="3"/>
  <c r="BL80" i="3"/>
  <c r="BL76" i="3"/>
  <c r="AJ36" i="3"/>
  <c r="DE11" i="11"/>
  <c r="A551" i="11"/>
  <c r="A530" i="11"/>
  <c r="A511" i="11"/>
  <c r="A501" i="11"/>
  <c r="A513" i="11"/>
  <c r="A523" i="11"/>
  <c r="A544" i="11"/>
  <c r="A492" i="11"/>
  <c r="A505" i="11"/>
  <c r="A516" i="11"/>
  <c r="A517" i="11"/>
  <c r="A539" i="11"/>
  <c r="A528" i="11"/>
  <c r="A524" i="11"/>
  <c r="A549" i="11"/>
  <c r="A526" i="11"/>
  <c r="A525" i="11"/>
  <c r="A543" i="11"/>
  <c r="A531" i="11"/>
  <c r="A514" i="11"/>
  <c r="A499" i="11"/>
  <c r="A496" i="11"/>
  <c r="A556" i="11"/>
  <c r="A518" i="11"/>
  <c r="A563" i="11"/>
  <c r="A552" i="11"/>
  <c r="A554" i="11"/>
  <c r="A503" i="11"/>
  <c r="A512" i="11"/>
  <c r="A504" i="11"/>
  <c r="A560" i="11"/>
  <c r="A536" i="11"/>
  <c r="A550" i="11"/>
  <c r="A507" i="11"/>
  <c r="A547" i="11"/>
  <c r="A509" i="11"/>
  <c r="W94" i="5"/>
  <c r="A522" i="11"/>
  <c r="A500" i="11"/>
  <c r="A541" i="11"/>
  <c r="A519" i="11"/>
  <c r="A540" i="11"/>
  <c r="A493" i="11"/>
  <c r="A506" i="11"/>
  <c r="A533" i="11"/>
  <c r="A555" i="11"/>
  <c r="A529" i="11"/>
  <c r="A535" i="11"/>
  <c r="A495" i="11"/>
  <c r="A545" i="11"/>
  <c r="A538" i="11"/>
  <c r="A546" i="11"/>
  <c r="A527" i="11"/>
  <c r="A532" i="11"/>
  <c r="N5" i="5"/>
  <c r="T94" i="5"/>
  <c r="DT203" i="11"/>
  <c r="DT41" i="11"/>
  <c r="C5" i="5"/>
  <c r="Q5" i="5"/>
  <c r="D5" i="16"/>
  <c r="L5" i="5"/>
  <c r="P5" i="5"/>
  <c r="G5" i="5"/>
  <c r="J29" i="5"/>
  <c r="J30" i="5" s="1"/>
  <c r="J31" i="5" s="1"/>
  <c r="J32" i="5" s="1"/>
  <c r="J34" i="5"/>
  <c r="J35" i="5" s="1"/>
  <c r="J36" i="5" s="1"/>
  <c r="J37" i="5" s="1"/>
  <c r="J38" i="5" s="1"/>
  <c r="A494" i="11" l="1"/>
  <c r="A498" i="11"/>
  <c r="A515" i="11"/>
  <c r="A520" i="11"/>
  <c r="A497" i="11"/>
  <c r="DT177" i="11"/>
  <c r="DT210" i="11"/>
  <c r="A553" i="11"/>
  <c r="A508" i="11"/>
  <c r="A521" i="11"/>
  <c r="DT14" i="11"/>
  <c r="BQ13" i="3"/>
  <c r="BQ72" i="3"/>
  <c r="BQ80" i="3"/>
  <c r="BP13" i="3"/>
  <c r="BP6" i="3"/>
  <c r="BP53" i="3"/>
  <c r="BP46" i="3"/>
  <c r="BQ59" i="3"/>
  <c r="BQ30" i="3"/>
  <c r="BP8" i="3"/>
  <c r="BP11" i="3"/>
  <c r="BP12" i="3"/>
  <c r="BP62" i="3"/>
  <c r="BP75" i="3"/>
  <c r="BP32" i="3"/>
  <c r="BP43" i="3"/>
  <c r="B5" i="5"/>
  <c r="DT237" i="11"/>
  <c r="G96" i="5"/>
  <c r="G89" i="5" s="1"/>
  <c r="G40" i="5" s="1"/>
  <c r="G33" i="5" s="1"/>
  <c r="G34" i="5" s="1"/>
  <c r="G35" i="5" s="1"/>
  <c r="G36" i="5" s="1"/>
  <c r="G37" i="5" s="1"/>
  <c r="G38" i="5" s="1"/>
  <c r="Q96" i="5"/>
  <c r="Q89" i="5" s="1"/>
  <c r="V96" i="5"/>
  <c r="U96" i="5"/>
  <c r="U89" i="5" s="1"/>
  <c r="E5" i="5"/>
  <c r="DT49" i="11"/>
  <c r="DT34" i="11"/>
  <c r="DT13" i="11"/>
  <c r="DT48" i="11"/>
  <c r="DT197" i="11"/>
  <c r="DT33" i="11"/>
  <c r="DT181" i="11"/>
  <c r="DT128" i="11"/>
  <c r="DT172" i="11"/>
  <c r="DT238" i="11"/>
  <c r="DT8" i="11"/>
  <c r="DT115" i="11"/>
  <c r="DT148" i="11"/>
  <c r="DT190" i="11"/>
  <c r="DT179" i="11"/>
  <c r="DT50" i="11"/>
  <c r="BQ60" i="3"/>
  <c r="BQ42" i="3"/>
  <c r="BQ73" i="3"/>
  <c r="BQ39" i="3"/>
  <c r="DT147" i="11"/>
  <c r="DT239" i="11"/>
  <c r="DT139" i="11"/>
  <c r="DT174" i="11"/>
  <c r="DT220" i="11"/>
  <c r="DT68" i="11"/>
  <c r="DT22" i="11"/>
  <c r="DT223" i="11"/>
  <c r="DT136" i="11"/>
  <c r="BP29" i="3"/>
  <c r="BP51" i="3"/>
  <c r="BP82" i="3"/>
  <c r="BP27" i="3"/>
  <c r="BP48" i="3"/>
  <c r="BP42" i="3"/>
  <c r="BP35" i="3"/>
  <c r="BP49" i="3"/>
  <c r="BQ81" i="3"/>
  <c r="BQ51" i="3"/>
  <c r="BQ26" i="3"/>
  <c r="BQ58" i="3"/>
  <c r="BQ22" i="3"/>
  <c r="BQ57" i="3"/>
  <c r="BQ11" i="3"/>
  <c r="BQ76" i="3"/>
  <c r="BQ78" i="3"/>
  <c r="BQ43" i="3"/>
  <c r="BP67" i="3"/>
  <c r="BP38" i="3"/>
  <c r="BP87" i="3"/>
  <c r="BP25" i="3"/>
  <c r="BP73" i="3"/>
  <c r="BP40" i="3"/>
  <c r="BP72" i="3"/>
  <c r="BP79" i="3"/>
  <c r="BP22" i="3"/>
  <c r="BP10" i="3"/>
  <c r="BP76" i="3"/>
  <c r="BP55" i="3"/>
  <c r="BP7" i="3"/>
  <c r="BP15" i="3"/>
  <c r="F9" i="6"/>
  <c r="O9" i="6" s="1"/>
  <c r="BQ28" i="3"/>
  <c r="BQ20" i="3"/>
  <c r="BQ71" i="3"/>
  <c r="BQ17" i="3"/>
  <c r="BQ75" i="3"/>
  <c r="BQ68" i="3"/>
  <c r="DT55" i="11"/>
  <c r="DT233" i="11"/>
  <c r="DT73" i="11"/>
  <c r="DT38" i="11"/>
  <c r="DT101" i="11"/>
  <c r="DT4" i="11"/>
  <c r="DT231" i="11"/>
  <c r="DT166" i="11"/>
  <c r="DT98" i="11"/>
  <c r="DT77" i="11"/>
  <c r="DT76" i="11"/>
  <c r="BP80" i="3"/>
  <c r="BP44" i="3"/>
  <c r="BP21" i="3"/>
  <c r="BP54" i="3"/>
  <c r="BP52" i="3"/>
  <c r="BP58" i="3"/>
  <c r="BP86" i="3"/>
  <c r="BQ49" i="3"/>
  <c r="BQ86" i="3"/>
  <c r="BQ14" i="3"/>
  <c r="BQ15" i="3"/>
  <c r="BQ33" i="3"/>
  <c r="BQ67" i="3"/>
  <c r="BQ19" i="3"/>
  <c r="BQ54" i="3"/>
  <c r="BQ37" i="3"/>
  <c r="BQ46" i="3"/>
  <c r="BQ23" i="3"/>
  <c r="BP78" i="3"/>
  <c r="BP18" i="3"/>
  <c r="BP81" i="3"/>
  <c r="BP77" i="3"/>
  <c r="BP33" i="3"/>
  <c r="BP68" i="3"/>
  <c r="BP59" i="3"/>
  <c r="BP19" i="3"/>
  <c r="BP64" i="3"/>
  <c r="BP45" i="3"/>
  <c r="BP17" i="3"/>
  <c r="BP66" i="3"/>
  <c r="BP88" i="3"/>
  <c r="DT211" i="11"/>
  <c r="C20" i="16"/>
  <c r="C24" i="16" s="1"/>
  <c r="B20" i="16"/>
  <c r="B24" i="16" s="1"/>
  <c r="D20" i="16"/>
  <c r="D24" i="16" s="1"/>
  <c r="A537" i="11"/>
  <c r="A557" i="11"/>
  <c r="A502" i="11"/>
  <c r="A534" i="11"/>
  <c r="A561" i="11"/>
  <c r="A562" i="11"/>
  <c r="A548" i="11"/>
  <c r="A510" i="11"/>
  <c r="A558" i="11"/>
  <c r="A542" i="11"/>
  <c r="DT126" i="11"/>
  <c r="DT171" i="11"/>
  <c r="DT205" i="11"/>
  <c r="DT229" i="11"/>
  <c r="DT95" i="11"/>
  <c r="DT169" i="11"/>
  <c r="DT194" i="11"/>
  <c r="DT27" i="11"/>
  <c r="DT184" i="11"/>
  <c r="DT218" i="11"/>
  <c r="DT199" i="11"/>
  <c r="DT180" i="11"/>
  <c r="DT85" i="11"/>
  <c r="DT88" i="11"/>
  <c r="DT72" i="11"/>
  <c r="DT214" i="11"/>
  <c r="DT12" i="11"/>
  <c r="DT158" i="11"/>
  <c r="DT217" i="11"/>
  <c r="DT131" i="11"/>
  <c r="DT81" i="11"/>
  <c r="DT57" i="11"/>
  <c r="DT187" i="11"/>
  <c r="DT87" i="11"/>
  <c r="DT124" i="11"/>
  <c r="DT140" i="11"/>
  <c r="DT30" i="11"/>
  <c r="DT215" i="11"/>
  <c r="DT154" i="11"/>
  <c r="DT118" i="11"/>
  <c r="DT241" i="11"/>
  <c r="DT67" i="11"/>
  <c r="DT112" i="11"/>
  <c r="DT84" i="11"/>
  <c r="DT236" i="11"/>
  <c r="DT86" i="11"/>
  <c r="DT78" i="11"/>
  <c r="DT107" i="11"/>
  <c r="DT58" i="11"/>
  <c r="DT70" i="11"/>
  <c r="DT219" i="11"/>
  <c r="DT65" i="11"/>
  <c r="DT110" i="11"/>
  <c r="DT216" i="11"/>
  <c r="DT235" i="11"/>
  <c r="DT212" i="11"/>
  <c r="DT20" i="11"/>
  <c r="DT62" i="11"/>
  <c r="DT137" i="11"/>
  <c r="DT119" i="11"/>
  <c r="DT91" i="11"/>
  <c r="DT102" i="11"/>
  <c r="DT66" i="11"/>
  <c r="DT100" i="11"/>
  <c r="DT123" i="11"/>
  <c r="DT224" i="11"/>
  <c r="DT99" i="11"/>
  <c r="DT168" i="11"/>
  <c r="DT19" i="11"/>
  <c r="DT182" i="11"/>
  <c r="DT200" i="11"/>
  <c r="DT150" i="11"/>
  <c r="DT60" i="11"/>
  <c r="DT163" i="11"/>
  <c r="DT152" i="11"/>
  <c r="DT186" i="11"/>
  <c r="DT69" i="11"/>
  <c r="DT204" i="11"/>
  <c r="DT114" i="11"/>
  <c r="DT59" i="11"/>
  <c r="DT191" i="11"/>
  <c r="DT105" i="11"/>
  <c r="DT26" i="11"/>
  <c r="DT213" i="11"/>
  <c r="DT37" i="11"/>
  <c r="DT201" i="11"/>
  <c r="DT151" i="11"/>
  <c r="DT15" i="11"/>
  <c r="DT97" i="11"/>
  <c r="DT7" i="11"/>
  <c r="DT144" i="11"/>
  <c r="DT42" i="11"/>
  <c r="DT207" i="11"/>
  <c r="DT32" i="11"/>
  <c r="DT138" i="11"/>
  <c r="DT43" i="11"/>
  <c r="DT167" i="11"/>
  <c r="DT71" i="11"/>
  <c r="DT63" i="11"/>
  <c r="DT188" i="11"/>
  <c r="DT24" i="11"/>
  <c r="DT156" i="11"/>
  <c r="DT44" i="11"/>
  <c r="DT18" i="11"/>
  <c r="DT96" i="11"/>
  <c r="DT228" i="11"/>
  <c r="DT202" i="11"/>
  <c r="DT176" i="11"/>
  <c r="DT145" i="11"/>
  <c r="DT127" i="11"/>
  <c r="DT109" i="11"/>
  <c r="DT56" i="11"/>
  <c r="DT209" i="11"/>
  <c r="DT89" i="11"/>
  <c r="DT39" i="11"/>
  <c r="DT111" i="11"/>
  <c r="DT108" i="11"/>
  <c r="DT165" i="11"/>
  <c r="DT25" i="11"/>
  <c r="DT240" i="11"/>
  <c r="DT198" i="11"/>
  <c r="DT157" i="11"/>
  <c r="BQ32" i="3"/>
  <c r="BQ85" i="3"/>
  <c r="BQ62" i="3"/>
  <c r="BQ47" i="3"/>
  <c r="BQ24" i="3"/>
  <c r="BQ10" i="3"/>
  <c r="BQ84" i="3"/>
  <c r="BQ74" i="3"/>
  <c r="BQ87" i="3"/>
  <c r="BQ82" i="3"/>
  <c r="BQ21" i="3"/>
  <c r="BQ7" i="3"/>
  <c r="BQ41" i="3"/>
  <c r="BQ70" i="3"/>
  <c r="BQ31" i="3"/>
  <c r="BQ29" i="3"/>
  <c r="BQ40" i="3"/>
  <c r="BQ27" i="3"/>
  <c r="BQ50" i="3"/>
  <c r="BQ77" i="3"/>
  <c r="BQ69" i="3"/>
  <c r="BQ64" i="3"/>
  <c r="BQ66" i="3"/>
  <c r="BQ6" i="3"/>
  <c r="BQ8" i="3"/>
  <c r="BQ63" i="3"/>
  <c r="BQ55" i="3"/>
  <c r="BQ79" i="3"/>
  <c r="BQ35" i="3"/>
  <c r="BQ83" i="3"/>
  <c r="BQ12" i="3"/>
  <c r="BQ16" i="3"/>
  <c r="BQ45" i="3"/>
  <c r="BQ65" i="3"/>
  <c r="BQ34" i="3"/>
  <c r="BQ25" i="3"/>
  <c r="BQ56" i="3"/>
  <c r="BQ44" i="3"/>
  <c r="BQ53" i="3"/>
  <c r="BQ36" i="3"/>
  <c r="BQ52" i="3"/>
  <c r="A627" i="11"/>
  <c r="A701" i="11"/>
  <c r="A642" i="11"/>
  <c r="A568" i="11"/>
  <c r="A656" i="11"/>
  <c r="A582" i="11"/>
  <c r="A707" i="11"/>
  <c r="A633" i="11"/>
  <c r="A668" i="11"/>
  <c r="A594" i="11"/>
  <c r="A646" i="11"/>
  <c r="A572" i="11"/>
  <c r="A663" i="11"/>
  <c r="A589" i="11"/>
  <c r="A645" i="11"/>
  <c r="A571" i="11"/>
  <c r="A669" i="11"/>
  <c r="A595" i="11"/>
  <c r="F96" i="5"/>
  <c r="F89" i="5" s="1"/>
  <c r="F40" i="5" s="1"/>
  <c r="F33" i="5" s="1"/>
  <c r="F34" i="5" s="1"/>
  <c r="F35" i="5" s="1"/>
  <c r="F36" i="5" s="1"/>
  <c r="F37" i="5" s="1"/>
  <c r="F38" i="5" s="1"/>
  <c r="B5" i="16"/>
  <c r="L96" i="5"/>
  <c r="L89" i="5" s="1"/>
  <c r="L40" i="5" s="1"/>
  <c r="L33" i="5" s="1"/>
  <c r="L29" i="5" s="1"/>
  <c r="L30" i="5" s="1"/>
  <c r="L31" i="5" s="1"/>
  <c r="L32" i="5" s="1"/>
  <c r="B96" i="5"/>
  <c r="B89" i="5" s="1"/>
  <c r="B40" i="5" s="1"/>
  <c r="B33" i="5" s="1"/>
  <c r="B34" i="5" s="1"/>
  <c r="B35" i="5" s="1"/>
  <c r="B36" i="5" s="1"/>
  <c r="B37" i="5" s="1"/>
  <c r="B38" i="5" s="1"/>
  <c r="H96" i="5"/>
  <c r="K29" i="5"/>
  <c r="K30" i="5" s="1"/>
  <c r="K31" i="5" s="1"/>
  <c r="K32" i="5" s="1"/>
  <c r="I96" i="5"/>
  <c r="E96" i="5"/>
  <c r="E89" i="5" s="1"/>
  <c r="E40" i="5" s="1"/>
  <c r="E33" i="5" s="1"/>
  <c r="E29" i="5" s="1"/>
  <c r="E30" i="5" s="1"/>
  <c r="E31" i="5" s="1"/>
  <c r="E32" i="5" s="1"/>
  <c r="C96" i="5"/>
  <c r="C89" i="5" s="1"/>
  <c r="C40" i="5" s="1"/>
  <c r="C33" i="5" s="1"/>
  <c r="C29" i="5" s="1"/>
  <c r="C30" i="5" s="1"/>
  <c r="C31" i="5" s="1"/>
  <c r="C32" i="5" s="1"/>
  <c r="L146" i="6"/>
  <c r="DT90" i="11"/>
  <c r="DT74" i="11"/>
  <c r="DT178" i="11"/>
  <c r="DT79" i="11"/>
  <c r="DT162" i="11"/>
  <c r="DT192" i="11"/>
  <c r="DT242" i="11"/>
  <c r="DT54" i="11"/>
  <c r="DT80" i="11"/>
  <c r="DT142" i="11"/>
  <c r="DT230" i="11"/>
  <c r="DT29" i="11"/>
  <c r="DT134" i="11"/>
  <c r="DT159" i="11"/>
  <c r="DT23" i="11"/>
  <c r="DT104" i="11"/>
  <c r="DT234" i="11"/>
  <c r="DT170" i="11"/>
  <c r="DT6" i="11"/>
  <c r="DT103" i="11"/>
  <c r="DT130" i="11"/>
  <c r="DT9" i="11"/>
  <c r="DT53" i="11"/>
  <c r="DT75" i="11"/>
  <c r="DT153" i="11"/>
  <c r="DT193" i="11"/>
  <c r="DT225" i="11"/>
  <c r="DT40" i="11"/>
  <c r="DT64" i="11"/>
  <c r="DT93" i="11"/>
  <c r="DT113" i="11"/>
  <c r="DT122" i="11"/>
  <c r="DT132" i="11"/>
  <c r="DT141" i="11"/>
  <c r="DT149" i="11"/>
  <c r="DT160" i="11"/>
  <c r="DT183" i="11"/>
  <c r="DT196" i="11"/>
  <c r="DT208" i="11"/>
  <c r="DT222" i="11"/>
  <c r="DT28" i="11"/>
  <c r="DT116" i="11"/>
  <c r="DT46" i="11"/>
  <c r="DT35" i="11"/>
  <c r="DT173" i="11"/>
  <c r="DT82" i="11"/>
  <c r="DT92" i="11"/>
  <c r="DT51" i="11"/>
  <c r="DT61" i="11"/>
  <c r="AT246" i="11"/>
  <c r="DT161" i="11"/>
  <c r="DT52" i="11"/>
  <c r="DT5" i="11"/>
  <c r="DT3" i="11"/>
  <c r="DT125" i="11"/>
  <c r="DT10" i="11"/>
  <c r="DT133" i="11"/>
  <c r="DT135" i="11"/>
  <c r="DT94" i="11"/>
  <c r="DT164" i="11"/>
  <c r="DT121" i="11"/>
  <c r="DT221" i="11"/>
  <c r="DT11" i="11"/>
  <c r="DT120" i="11"/>
  <c r="DT45" i="11"/>
  <c r="DT189" i="11"/>
  <c r="DT232" i="11"/>
  <c r="DT146" i="11"/>
  <c r="DT16" i="11"/>
  <c r="DT143" i="11"/>
  <c r="DT206" i="11"/>
  <c r="DT17" i="11"/>
  <c r="DT129" i="11"/>
  <c r="DT175" i="11"/>
  <c r="DT106" i="11"/>
  <c r="DT117" i="11"/>
  <c r="DT83" i="11"/>
  <c r="DT47" i="11"/>
  <c r="DT226" i="11"/>
  <c r="DT36" i="11"/>
  <c r="DT155" i="11"/>
  <c r="DT31" i="11"/>
  <c r="DT21" i="11"/>
  <c r="DT195" i="11"/>
  <c r="DT227" i="11"/>
  <c r="BL23" i="3"/>
  <c r="BL45" i="3"/>
  <c r="BL29" i="3"/>
  <c r="BL16" i="3"/>
  <c r="BL12" i="3"/>
  <c r="BL44" i="3"/>
  <c r="BL33" i="3"/>
  <c r="BL57" i="3"/>
  <c r="BL43" i="3"/>
  <c r="BL27" i="3"/>
  <c r="BL21" i="3"/>
  <c r="BM9" i="3"/>
  <c r="BM86" i="3"/>
  <c r="BM35" i="3"/>
  <c r="BM62" i="3"/>
  <c r="BM50" i="3"/>
  <c r="BM13" i="3"/>
  <c r="BM14" i="3"/>
  <c r="BM43" i="3"/>
  <c r="BL87" i="3"/>
  <c r="BL41" i="3"/>
  <c r="BL35" i="3"/>
  <c r="BL86" i="3"/>
  <c r="BL51" i="3"/>
  <c r="BL69" i="3"/>
  <c r="BL72" i="3"/>
  <c r="BM27" i="3"/>
  <c r="BM85" i="3"/>
  <c r="BM37" i="3"/>
  <c r="BM74" i="3"/>
  <c r="BM81" i="3"/>
  <c r="BM58" i="3"/>
  <c r="BM48" i="3"/>
  <c r="BM53" i="3"/>
  <c r="BL52" i="3"/>
  <c r="BL58" i="3"/>
  <c r="BL79" i="3"/>
  <c r="DT185" i="11"/>
  <c r="BO25" i="3"/>
  <c r="BO10" i="3"/>
  <c r="BO61" i="3"/>
  <c r="BO83" i="3"/>
  <c r="BO79" i="3"/>
  <c r="BO26" i="3"/>
  <c r="BO49" i="3"/>
  <c r="BO80" i="3"/>
  <c r="BO31" i="3"/>
  <c r="BO74" i="3"/>
  <c r="BO16" i="3"/>
  <c r="BO66" i="3"/>
  <c r="BO39" i="3"/>
  <c r="BO15" i="3"/>
  <c r="BO53" i="3"/>
  <c r="BO75" i="3"/>
  <c r="BO81" i="3"/>
  <c r="BO85" i="3"/>
  <c r="BO73" i="3"/>
  <c r="BO32" i="3"/>
  <c r="BO42" i="3"/>
  <c r="BO13" i="3"/>
  <c r="BO56" i="3"/>
  <c r="BO24" i="3"/>
  <c r="BO23" i="3"/>
  <c r="BO48" i="3"/>
  <c r="BO67" i="3"/>
  <c r="BO77" i="3"/>
  <c r="BO18" i="3"/>
  <c r="BM11" i="3"/>
  <c r="BM75" i="3"/>
  <c r="BM25" i="3"/>
  <c r="BM71" i="3"/>
  <c r="BM8" i="3"/>
  <c r="BM47" i="3"/>
  <c r="BM20" i="3"/>
  <c r="BM15" i="3"/>
  <c r="BM59" i="3"/>
  <c r="BM76" i="3"/>
  <c r="BM70" i="3"/>
  <c r="BM52" i="3"/>
  <c r="BM12" i="3"/>
  <c r="BM63" i="3"/>
  <c r="BM80" i="3"/>
  <c r="BM77" i="3"/>
  <c r="BM10" i="3"/>
  <c r="BM38" i="3"/>
  <c r="BM65" i="3"/>
  <c r="BM18" i="3"/>
  <c r="BM67" i="3"/>
  <c r="BM72" i="3"/>
  <c r="BM34" i="3"/>
  <c r="BM84" i="3"/>
  <c r="BM21" i="3"/>
  <c r="BM19" i="3"/>
  <c r="BM82" i="3"/>
  <c r="BM61" i="3"/>
  <c r="BM6" i="3"/>
  <c r="BM66" i="3"/>
  <c r="BM40" i="3"/>
  <c r="BM16" i="3"/>
  <c r="BM87" i="3"/>
  <c r="BM57" i="3"/>
  <c r="BM55" i="3"/>
  <c r="BM69" i="3"/>
  <c r="BM42" i="3"/>
  <c r="BM49" i="3"/>
  <c r="BM26" i="3"/>
  <c r="BM39" i="3"/>
  <c r="BM22" i="3"/>
  <c r="BM23" i="3"/>
  <c r="BM24" i="3"/>
  <c r="BM83" i="3"/>
  <c r="BM44" i="3"/>
  <c r="BM73" i="3"/>
  <c r="BM54" i="3"/>
  <c r="BM56" i="3"/>
  <c r="BM51" i="3"/>
  <c r="BM88" i="3"/>
  <c r="BK7" i="3"/>
  <c r="BK23" i="3"/>
  <c r="BK31" i="3"/>
  <c r="BK8" i="3"/>
  <c r="BK66" i="3"/>
  <c r="BK9" i="3"/>
  <c r="BK14" i="3"/>
  <c r="BK44" i="3"/>
  <c r="BK70" i="3"/>
  <c r="BK15" i="3"/>
  <c r="BK26" i="3"/>
  <c r="BK12" i="3"/>
  <c r="BK79" i="3"/>
  <c r="BK40" i="3"/>
  <c r="BK61" i="3"/>
  <c r="BK39" i="3"/>
  <c r="BK82" i="3"/>
  <c r="BK53" i="3"/>
  <c r="BK33" i="3"/>
  <c r="BK60" i="3"/>
  <c r="BK75" i="3"/>
  <c r="BK13" i="3"/>
  <c r="BK38" i="3"/>
  <c r="BK67" i="3"/>
  <c r="BK71" i="3"/>
  <c r="BK28" i="3"/>
  <c r="BK42" i="3"/>
  <c r="BK37" i="3"/>
  <c r="BK88" i="3"/>
  <c r="BK19" i="3"/>
  <c r="BK72" i="3"/>
  <c r="BK57" i="3"/>
  <c r="BK77" i="3"/>
  <c r="BK45" i="3"/>
  <c r="BK49" i="3"/>
  <c r="BK81" i="3"/>
  <c r="BK47" i="3"/>
  <c r="BK10" i="3"/>
  <c r="BK56" i="3"/>
  <c r="BK63" i="3"/>
  <c r="BK52" i="3"/>
  <c r="BK32" i="3"/>
  <c r="BK80" i="3"/>
  <c r="BK18" i="3"/>
  <c r="BK73" i="3"/>
  <c r="BK65" i="3"/>
  <c r="BK83" i="3"/>
  <c r="BK69" i="3"/>
  <c r="BK54" i="3"/>
  <c r="BK85" i="3"/>
  <c r="BK27" i="3"/>
  <c r="BK43" i="3"/>
  <c r="BK48" i="3"/>
  <c r="BK86" i="3"/>
  <c r="BK46" i="3"/>
  <c r="BK20" i="3"/>
  <c r="BK74" i="3"/>
  <c r="BK59" i="3"/>
  <c r="BK22" i="3"/>
  <c r="BK17" i="3"/>
  <c r="BK36" i="3"/>
  <c r="BK51" i="3"/>
  <c r="BK30" i="3"/>
  <c r="BK21" i="3"/>
  <c r="BK16" i="3"/>
  <c r="BK29" i="3"/>
  <c r="BK84" i="3"/>
  <c r="BK35" i="3"/>
  <c r="BK62" i="3"/>
  <c r="BK41" i="3"/>
  <c r="BK64" i="3"/>
  <c r="BK6" i="3"/>
  <c r="BK34" i="3"/>
  <c r="BK78" i="3"/>
  <c r="BK50" i="3"/>
  <c r="BK87" i="3"/>
  <c r="BK76" i="3"/>
  <c r="BK55" i="3"/>
  <c r="BK58" i="3"/>
  <c r="BK11" i="3"/>
  <c r="BK25" i="3"/>
  <c r="BK24" i="3"/>
  <c r="BK68" i="3"/>
  <c r="BO9" i="3"/>
  <c r="BO55" i="3"/>
  <c r="BO35" i="3"/>
  <c r="BO78" i="3"/>
  <c r="BO86" i="3"/>
  <c r="BO88" i="3"/>
  <c r="BO20" i="3"/>
  <c r="BO65" i="3"/>
  <c r="BO19" i="3"/>
  <c r="BO47" i="3"/>
  <c r="BO38" i="3"/>
  <c r="BO22" i="3"/>
  <c r="BO40" i="3"/>
  <c r="BO43" i="3"/>
  <c r="BO46" i="3"/>
  <c r="BO37" i="3"/>
  <c r="BO50" i="3"/>
  <c r="BO71" i="3"/>
  <c r="BO45" i="3"/>
  <c r="BO44" i="3"/>
  <c r="G265" i="4"/>
  <c r="F91" i="7"/>
  <c r="L90" i="7" s="1"/>
  <c r="BL30" i="3"/>
  <c r="BL68" i="3"/>
  <c r="BL81" i="3"/>
  <c r="BL75" i="3"/>
  <c r="BL22" i="3"/>
  <c r="BL47" i="3"/>
  <c r="BL8" i="3"/>
  <c r="BL15" i="3"/>
  <c r="BL60" i="3"/>
  <c r="BL59" i="3"/>
  <c r="BL55" i="3"/>
  <c r="BL14" i="3"/>
  <c r="BL18" i="3"/>
  <c r="BL82" i="3"/>
  <c r="BL6" i="3"/>
  <c r="BL28" i="3"/>
  <c r="BL25" i="3"/>
  <c r="BL10" i="3"/>
  <c r="BL20" i="3"/>
  <c r="BL65" i="3"/>
  <c r="BL77" i="3"/>
  <c r="BL54" i="3"/>
  <c r="BL32" i="3"/>
  <c r="BL50" i="3"/>
  <c r="BL39" i="3"/>
  <c r="BL26" i="3"/>
  <c r="BL53" i="3"/>
  <c r="BL19" i="3"/>
  <c r="BL84" i="3"/>
  <c r="BL66" i="3"/>
  <c r="BL85" i="3"/>
  <c r="BL73" i="3"/>
  <c r="BL46" i="3"/>
  <c r="BL38" i="3"/>
  <c r="BL11" i="3"/>
  <c r="BL37" i="3"/>
  <c r="BL62" i="3"/>
  <c r="BL7" i="3"/>
  <c r="BL67" i="3"/>
  <c r="BN62" i="3"/>
  <c r="BN10" i="3"/>
  <c r="BN22" i="3"/>
  <c r="BN80" i="3"/>
  <c r="BN28" i="3"/>
  <c r="BN42" i="3"/>
  <c r="BN60" i="3"/>
  <c r="BN61" i="3"/>
  <c r="BN14" i="3"/>
  <c r="BN39" i="3"/>
  <c r="BN72" i="3"/>
  <c r="BN48" i="3"/>
  <c r="BN16" i="3"/>
  <c r="BN29" i="3"/>
  <c r="BN71" i="3"/>
  <c r="BN35" i="3"/>
  <c r="BN47" i="3"/>
  <c r="BN70" i="3"/>
  <c r="BN65" i="3"/>
  <c r="BN76" i="3"/>
  <c r="BN85" i="3"/>
  <c r="BN26" i="3"/>
  <c r="BN73" i="3"/>
  <c r="BN23" i="3"/>
  <c r="BN53" i="3"/>
  <c r="BN18" i="3"/>
  <c r="BN32" i="3"/>
  <c r="BN54" i="3"/>
  <c r="BN74" i="3"/>
  <c r="BN37" i="3"/>
  <c r="BN52" i="3"/>
  <c r="BN87" i="3"/>
  <c r="BN11" i="3"/>
  <c r="BN30" i="3"/>
  <c r="BN50" i="3"/>
  <c r="BN84" i="3"/>
  <c r="BN83" i="3"/>
  <c r="BN82" i="3"/>
  <c r="BN38" i="3"/>
  <c r="BN13" i="3"/>
  <c r="BN55" i="3"/>
  <c r="BN36" i="3"/>
  <c r="BN27" i="3"/>
  <c r="BN24" i="3"/>
  <c r="BN20" i="3"/>
  <c r="BN88" i="3"/>
  <c r="BN9" i="3"/>
  <c r="BN44" i="3"/>
  <c r="BN12" i="3"/>
  <c r="BN64" i="3"/>
  <c r="BN25" i="3"/>
  <c r="BN34" i="3"/>
  <c r="BN17" i="3"/>
  <c r="BN66" i="3"/>
  <c r="BN46" i="3"/>
  <c r="BN67" i="3"/>
  <c r="BN77" i="3"/>
  <c r="BN33" i="3"/>
  <c r="BN43" i="3"/>
  <c r="BN15" i="3"/>
  <c r="BN51" i="3"/>
  <c r="BN41" i="3"/>
  <c r="BN56" i="3"/>
  <c r="BN79" i="3"/>
  <c r="BN59" i="3"/>
  <c r="BN68" i="3"/>
  <c r="BN78" i="3"/>
  <c r="BN21" i="3"/>
  <c r="BN81" i="3"/>
  <c r="BN58" i="3"/>
  <c r="BN69" i="3"/>
  <c r="BN86" i="3"/>
  <c r="BN75" i="3"/>
  <c r="BN57" i="3"/>
  <c r="BN63" i="3"/>
  <c r="BN40" i="3"/>
  <c r="BN49" i="3"/>
  <c r="BN45" i="3"/>
  <c r="BN31" i="3"/>
  <c r="BN19" i="3"/>
  <c r="F47" i="14"/>
  <c r="L46" i="14" s="1"/>
  <c r="F158" i="7"/>
  <c r="L157" i="7" s="1"/>
  <c r="F42" i="7"/>
  <c r="L41" i="7" s="1"/>
  <c r="F32" i="7"/>
  <c r="L31" i="7" s="1"/>
  <c r="F56" i="7"/>
  <c r="L55" i="7" s="1"/>
  <c r="F73" i="7"/>
  <c r="L72" i="7" s="1"/>
  <c r="F163" i="7"/>
  <c r="L162" i="7" s="1"/>
  <c r="F64" i="7"/>
  <c r="L63" i="7" s="1"/>
  <c r="F113" i="7"/>
  <c r="L112" i="7" s="1"/>
  <c r="F61" i="7"/>
  <c r="L60" i="7" s="1"/>
  <c r="F212" i="7"/>
  <c r="L211" i="7" s="1"/>
  <c r="F179" i="7"/>
  <c r="L178" i="7" s="1"/>
  <c r="F146" i="7"/>
  <c r="L145" i="7" s="1"/>
  <c r="F104" i="7"/>
  <c r="L103" i="7" s="1"/>
  <c r="F65" i="7"/>
  <c r="L64" i="7" s="1"/>
  <c r="F51" i="7"/>
  <c r="L50" i="7" s="1"/>
  <c r="F208" i="7"/>
  <c r="L207" i="7" s="1"/>
  <c r="F192" i="7"/>
  <c r="L191" i="7" s="1"/>
  <c r="F90" i="7"/>
  <c r="L89" i="7" s="1"/>
  <c r="F118" i="7"/>
  <c r="L117" i="7" s="1"/>
  <c r="F47" i="7"/>
  <c r="L46" i="7" s="1"/>
  <c r="F72" i="7"/>
  <c r="L71" i="7" s="1"/>
  <c r="F211" i="7"/>
  <c r="L210" i="7" s="1"/>
  <c r="F93" i="7"/>
  <c r="L92" i="7" s="1"/>
  <c r="F68" i="7"/>
  <c r="L67" i="7" s="1"/>
  <c r="F106" i="7"/>
  <c r="L105" i="7" s="1"/>
  <c r="F79" i="7"/>
  <c r="L78" i="7" s="1"/>
  <c r="F217" i="7"/>
  <c r="L216" i="7" s="1"/>
  <c r="F224" i="7"/>
  <c r="L223" i="7" s="1"/>
  <c r="F222" i="7"/>
  <c r="L221" i="7" s="1"/>
  <c r="F95" i="7"/>
  <c r="L94" i="7" s="1"/>
  <c r="F133" i="7"/>
  <c r="L132" i="7" s="1"/>
  <c r="F214" i="7"/>
  <c r="L213" i="7" s="1"/>
  <c r="F48" i="7"/>
  <c r="L47" i="7" s="1"/>
  <c r="F221" i="7"/>
  <c r="L220" i="7" s="1"/>
  <c r="F122" i="7"/>
  <c r="L121" i="7" s="1"/>
  <c r="F105" i="7"/>
  <c r="L104" i="7" s="1"/>
  <c r="F169" i="7"/>
  <c r="L168" i="7" s="1"/>
  <c r="F159" i="7"/>
  <c r="L158" i="7" s="1"/>
  <c r="F53" i="7"/>
  <c r="L52" i="7" s="1"/>
  <c r="F189" i="7"/>
  <c r="L188" i="7" s="1"/>
  <c r="F82" i="7"/>
  <c r="L81" i="7" s="1"/>
  <c r="F196" i="7"/>
  <c r="L195" i="7" s="1"/>
  <c r="F223" i="7"/>
  <c r="L222" i="7" s="1"/>
  <c r="F89" i="7"/>
  <c r="L88" i="7" s="1"/>
  <c r="F87" i="7"/>
  <c r="L86" i="7" s="1"/>
  <c r="F92" i="7"/>
  <c r="L91" i="7" s="1"/>
  <c r="F100" i="7"/>
  <c r="L99" i="7" s="1"/>
  <c r="F181" i="7"/>
  <c r="L180" i="7" s="1"/>
  <c r="F187" i="7"/>
  <c r="L186" i="7" s="1"/>
  <c r="F175" i="7"/>
  <c r="L174" i="7" s="1"/>
  <c r="F127" i="7"/>
  <c r="L126" i="7" s="1"/>
  <c r="F166" i="7"/>
  <c r="L165" i="7" s="1"/>
  <c r="F52" i="7"/>
  <c r="L51" i="7" s="1"/>
  <c r="F115" i="7"/>
  <c r="L114" i="7" s="1"/>
  <c r="F174" i="7"/>
  <c r="L173" i="7" s="1"/>
  <c r="F161" i="7"/>
  <c r="L160" i="7" s="1"/>
  <c r="F102" i="7"/>
  <c r="L101" i="7" s="1"/>
  <c r="F116" i="7"/>
  <c r="L115" i="7" s="1"/>
  <c r="F111" i="7"/>
  <c r="L110" i="7" s="1"/>
  <c r="F86" i="7"/>
  <c r="L85" i="7" s="1"/>
  <c r="F195" i="7"/>
  <c r="L194" i="7" s="1"/>
  <c r="F227" i="7"/>
  <c r="L226" i="7" s="1"/>
  <c r="F108" i="7"/>
  <c r="L107" i="7" s="1"/>
  <c r="F199" i="7"/>
  <c r="L198" i="7" s="1"/>
  <c r="F148" i="7"/>
  <c r="L147" i="7" s="1"/>
  <c r="F129" i="7"/>
  <c r="L128" i="7" s="1"/>
  <c r="F40" i="7"/>
  <c r="L39" i="7" s="1"/>
  <c r="F201" i="7"/>
  <c r="L200" i="7" s="1"/>
  <c r="F58" i="7"/>
  <c r="L57" i="7" s="1"/>
  <c r="F41" i="7"/>
  <c r="L40" i="7" s="1"/>
  <c r="F74" i="7"/>
  <c r="L73" i="7" s="1"/>
  <c r="F121" i="7"/>
  <c r="L120" i="7" s="1"/>
  <c r="F209" i="7"/>
  <c r="L208" i="7" s="1"/>
  <c r="F57" i="7"/>
  <c r="L56" i="7" s="1"/>
  <c r="F96" i="7"/>
  <c r="L95" i="7" s="1"/>
  <c r="F35" i="7"/>
  <c r="L34" i="7" s="1"/>
  <c r="F202" i="7"/>
  <c r="L201" i="7" s="1"/>
  <c r="F97" i="7"/>
  <c r="L96" i="7" s="1"/>
  <c r="F132" i="7"/>
  <c r="L131" i="7" s="1"/>
  <c r="F124" i="7"/>
  <c r="L123" i="7" s="1"/>
  <c r="F34" i="7"/>
  <c r="L33" i="7" s="1"/>
  <c r="F145" i="7"/>
  <c r="L144" i="7" s="1"/>
  <c r="F75" i="7"/>
  <c r="L74" i="7" s="1"/>
  <c r="F36" i="7"/>
  <c r="L35" i="7" s="1"/>
  <c r="F59" i="7"/>
  <c r="L58" i="7" s="1"/>
  <c r="F157" i="7"/>
  <c r="L156" i="7" s="1"/>
  <c r="F164" i="7"/>
  <c r="L163" i="7" s="1"/>
  <c r="F37" i="7"/>
  <c r="L36" i="7" s="1"/>
  <c r="F130" i="7"/>
  <c r="L129" i="7" s="1"/>
  <c r="F213" i="7"/>
  <c r="L212" i="7" s="1"/>
  <c r="F200" i="7"/>
  <c r="L199" i="7" s="1"/>
  <c r="F228" i="7"/>
  <c r="L227" i="7" s="1"/>
  <c r="F99" i="7"/>
  <c r="L98" i="7" s="1"/>
  <c r="F78" i="7"/>
  <c r="L77" i="7" s="1"/>
  <c r="F66" i="7"/>
  <c r="L65" i="7" s="1"/>
  <c r="F109" i="7"/>
  <c r="L108" i="7" s="1"/>
  <c r="F142" i="7"/>
  <c r="L141" i="7" s="1"/>
  <c r="F131" i="7"/>
  <c r="L130" i="7" s="1"/>
  <c r="F50" i="7"/>
  <c r="L49" i="7" s="1"/>
  <c r="F140" i="7"/>
  <c r="L139" i="7" s="1"/>
  <c r="F60" i="7"/>
  <c r="L59" i="7" s="1"/>
  <c r="F171" i="6"/>
  <c r="L104" i="6"/>
  <c r="L99" i="6"/>
  <c r="L181" i="6"/>
  <c r="F54" i="6"/>
  <c r="F8" i="6"/>
  <c r="O8" i="6" s="1"/>
  <c r="F10" i="6"/>
  <c r="O10" i="6" s="1"/>
  <c r="F72" i="14"/>
  <c r="L71" i="14" s="1"/>
  <c r="F102" i="14"/>
  <c r="L101" i="14" s="1"/>
  <c r="F130" i="14"/>
  <c r="L129" i="14" s="1"/>
  <c r="F111" i="14"/>
  <c r="L110" i="14" s="1"/>
  <c r="F214" i="14"/>
  <c r="L213" i="14" s="1"/>
  <c r="F33" i="14"/>
  <c r="L32" i="14" s="1"/>
  <c r="F117" i="14"/>
  <c r="L116" i="14" s="1"/>
  <c r="F58" i="14"/>
  <c r="L57" i="14" s="1"/>
  <c r="F106" i="14"/>
  <c r="L105" i="14" s="1"/>
  <c r="F42" i="14"/>
  <c r="L41" i="14" s="1"/>
  <c r="F107" i="14"/>
  <c r="L106" i="14" s="1"/>
  <c r="F159" i="14"/>
  <c r="L158" i="14" s="1"/>
  <c r="F208" i="14"/>
  <c r="L207" i="14" s="1"/>
  <c r="F44" i="14"/>
  <c r="L43" i="14" s="1"/>
  <c r="F185" i="14"/>
  <c r="L184" i="14" s="1"/>
  <c r="F196" i="14"/>
  <c r="L195" i="14" s="1"/>
  <c r="F104" i="14"/>
  <c r="L103" i="14" s="1"/>
  <c r="F147" i="14"/>
  <c r="L146" i="14" s="1"/>
  <c r="F128" i="14"/>
  <c r="L127" i="14" s="1"/>
  <c r="F39" i="14"/>
  <c r="L38" i="14" s="1"/>
  <c r="F143" i="14"/>
  <c r="L142" i="14" s="1"/>
  <c r="F157" i="14"/>
  <c r="L156" i="14" s="1"/>
  <c r="F83" i="14"/>
  <c r="L82" i="14" s="1"/>
  <c r="F70" i="14"/>
  <c r="L69" i="14" s="1"/>
  <c r="F91" i="14"/>
  <c r="L90" i="14" s="1"/>
  <c r="F212" i="14"/>
  <c r="L211" i="14" s="1"/>
  <c r="F139" i="14"/>
  <c r="L138" i="14" s="1"/>
  <c r="F81" i="14"/>
  <c r="L80" i="14" s="1"/>
  <c r="F108" i="14"/>
  <c r="L107" i="14" s="1"/>
  <c r="F90" i="14"/>
  <c r="L89" i="14" s="1"/>
  <c r="F52" i="14"/>
  <c r="L51" i="14" s="1"/>
  <c r="F118" i="14"/>
  <c r="L117" i="14" s="1"/>
  <c r="F50" i="14"/>
  <c r="L49" i="14" s="1"/>
  <c r="F141" i="14"/>
  <c r="L140" i="14" s="1"/>
  <c r="F148" i="14"/>
  <c r="L147" i="14" s="1"/>
  <c r="F74" i="14"/>
  <c r="L73" i="14" s="1"/>
  <c r="F177" i="14"/>
  <c r="L176" i="14" s="1"/>
  <c r="F134" i="14"/>
  <c r="L133" i="14" s="1"/>
  <c r="F140" i="14"/>
  <c r="L139" i="14" s="1"/>
  <c r="F126" i="14"/>
  <c r="L125" i="14" s="1"/>
  <c r="F179" i="14"/>
  <c r="L178" i="14" s="1"/>
  <c r="F98" i="14"/>
  <c r="L97" i="14" s="1"/>
  <c r="F93" i="14"/>
  <c r="L92" i="14" s="1"/>
  <c r="F158" i="14"/>
  <c r="L157" i="14" s="1"/>
  <c r="F92" i="14"/>
  <c r="L91" i="14" s="1"/>
  <c r="F87" i="14"/>
  <c r="L86" i="14" s="1"/>
  <c r="F101" i="14"/>
  <c r="L100" i="14" s="1"/>
  <c r="F200" i="14"/>
  <c r="L199" i="14" s="1"/>
  <c r="F125" i="14"/>
  <c r="L124" i="14" s="1"/>
  <c r="F37" i="14"/>
  <c r="L36" i="14" s="1"/>
  <c r="F55" i="14"/>
  <c r="L54" i="14" s="1"/>
  <c r="F190" i="14"/>
  <c r="L189" i="14" s="1"/>
  <c r="F146" i="14"/>
  <c r="L145" i="14" s="1"/>
  <c r="F99" i="14"/>
  <c r="L98" i="14" s="1"/>
  <c r="F100" i="14"/>
  <c r="L99" i="14" s="1"/>
  <c r="F205" i="14"/>
  <c r="L204" i="14" s="1"/>
  <c r="F222" i="14"/>
  <c r="L221" i="14" s="1"/>
  <c r="F75" i="14"/>
  <c r="L74" i="14" s="1"/>
  <c r="F199" i="14"/>
  <c r="L198" i="14" s="1"/>
  <c r="F192" i="14"/>
  <c r="L191" i="14" s="1"/>
  <c r="F142" i="14"/>
  <c r="L141" i="14" s="1"/>
  <c r="F225" i="14"/>
  <c r="L224" i="14" s="1"/>
  <c r="F84" i="14"/>
  <c r="L83" i="14" s="1"/>
  <c r="F164" i="14"/>
  <c r="L163" i="14" s="1"/>
  <c r="F145" i="14"/>
  <c r="L144" i="14" s="1"/>
  <c r="F49" i="14"/>
  <c r="L48" i="14" s="1"/>
  <c r="F66" i="14"/>
  <c r="L65" i="14" s="1"/>
  <c r="F85" i="14"/>
  <c r="L84" i="14" s="1"/>
  <c r="F86" i="14"/>
  <c r="L85" i="14" s="1"/>
  <c r="F218" i="14"/>
  <c r="L217" i="14" s="1"/>
  <c r="F124" i="14"/>
  <c r="L123" i="14" s="1"/>
  <c r="F211" i="14"/>
  <c r="L210" i="14" s="1"/>
  <c r="F161" i="14"/>
  <c r="L160" i="14" s="1"/>
  <c r="F206" i="14"/>
  <c r="L205" i="14" s="1"/>
  <c r="F176" i="14"/>
  <c r="L175" i="14" s="1"/>
  <c r="F45" i="14"/>
  <c r="L44" i="14" s="1"/>
  <c r="F210" i="14"/>
  <c r="L209" i="14" s="1"/>
  <c r="F65" i="14"/>
  <c r="L64" i="14" s="1"/>
  <c r="F61" i="14"/>
  <c r="L60" i="14" s="1"/>
  <c r="F195" i="14"/>
  <c r="L194" i="14" s="1"/>
  <c r="F110" i="14"/>
  <c r="L109" i="14" s="1"/>
  <c r="F121" i="14"/>
  <c r="L120" i="14" s="1"/>
  <c r="F203" i="14"/>
  <c r="L202" i="14" s="1"/>
  <c r="F96" i="14"/>
  <c r="L95" i="14" s="1"/>
  <c r="F170" i="14"/>
  <c r="L169" i="14" s="1"/>
  <c r="F56" i="14"/>
  <c r="L55" i="14" s="1"/>
  <c r="F197" i="14"/>
  <c r="L196" i="14" s="1"/>
  <c r="F188" i="14"/>
  <c r="L187" i="14" s="1"/>
  <c r="F174" i="14"/>
  <c r="L173" i="14" s="1"/>
  <c r="F30" i="14"/>
  <c r="L29" i="14" s="1"/>
  <c r="F57" i="14"/>
  <c r="L56" i="14" s="1"/>
  <c r="F175" i="14"/>
  <c r="L174" i="14" s="1"/>
  <c r="F189" i="14"/>
  <c r="L188" i="14" s="1"/>
  <c r="F122" i="14"/>
  <c r="L121" i="14" s="1"/>
  <c r="F155" i="14"/>
  <c r="L154" i="14" s="1"/>
  <c r="F227" i="14"/>
  <c r="L226" i="14" s="1"/>
  <c r="F167" i="14"/>
  <c r="L166" i="14" s="1"/>
  <c r="F29" i="14"/>
  <c r="L28" i="14" s="1"/>
  <c r="F172" i="14"/>
  <c r="L171" i="14" s="1"/>
  <c r="F60" i="14"/>
  <c r="L59" i="14" s="1"/>
  <c r="F220" i="14"/>
  <c r="L219" i="14" s="1"/>
  <c r="F127" i="14"/>
  <c r="L126" i="14" s="1"/>
  <c r="F43" i="14"/>
  <c r="L42" i="14" s="1"/>
  <c r="F133" i="14"/>
  <c r="L132" i="14" s="1"/>
  <c r="F103" i="14"/>
  <c r="L102" i="14" s="1"/>
  <c r="F151" i="14"/>
  <c r="L150" i="14" s="1"/>
  <c r="F153" i="14"/>
  <c r="L152" i="14" s="1"/>
  <c r="F53" i="14"/>
  <c r="L52" i="14" s="1"/>
  <c r="F154" i="14"/>
  <c r="L153" i="14" s="1"/>
  <c r="F76" i="14"/>
  <c r="L75" i="14" s="1"/>
  <c r="F36" i="14"/>
  <c r="L35" i="14" s="1"/>
  <c r="F180" i="14"/>
  <c r="L179" i="14" s="1"/>
  <c r="F187" i="14"/>
  <c r="L186" i="14" s="1"/>
  <c r="F67" i="14"/>
  <c r="L66" i="14" s="1"/>
  <c r="F40" i="14"/>
  <c r="L39" i="14" s="1"/>
  <c r="F217" i="14"/>
  <c r="L216" i="14" s="1"/>
  <c r="F69" i="14"/>
  <c r="L68" i="14" s="1"/>
  <c r="F77" i="14"/>
  <c r="L76" i="14" s="1"/>
  <c r="F173" i="14"/>
  <c r="L172" i="14" s="1"/>
  <c r="F223" i="14"/>
  <c r="L222" i="14" s="1"/>
  <c r="F213" i="14"/>
  <c r="L212" i="14" s="1"/>
  <c r="F31" i="14"/>
  <c r="L30" i="14" s="1"/>
  <c r="F207" i="14"/>
  <c r="L206" i="14" s="1"/>
  <c r="F51" i="14"/>
  <c r="L50" i="14" s="1"/>
  <c r="F184" i="14"/>
  <c r="L183" i="14" s="1"/>
  <c r="F182" i="14"/>
  <c r="L181" i="14" s="1"/>
  <c r="F97" i="14"/>
  <c r="L96" i="14" s="1"/>
  <c r="F116" i="14"/>
  <c r="L115" i="14" s="1"/>
  <c r="F114" i="14"/>
  <c r="L113" i="14" s="1"/>
  <c r="F138" i="14"/>
  <c r="L137" i="14" s="1"/>
  <c r="F168" i="14"/>
  <c r="L167" i="14" s="1"/>
  <c r="F62" i="14"/>
  <c r="L61" i="14" s="1"/>
  <c r="F89" i="14"/>
  <c r="L88" i="14" s="1"/>
  <c r="F144" i="14"/>
  <c r="L143" i="14" s="1"/>
  <c r="F115" i="14"/>
  <c r="L114" i="14" s="1"/>
  <c r="F183" i="14"/>
  <c r="L182" i="14" s="1"/>
  <c r="F193" i="14"/>
  <c r="L192" i="14" s="1"/>
  <c r="F228" i="14"/>
  <c r="L227" i="14" s="1"/>
  <c r="F54" i="14"/>
  <c r="L53" i="14" s="1"/>
  <c r="F82" i="14"/>
  <c r="L81" i="14" s="1"/>
  <c r="F79" i="14"/>
  <c r="L78" i="14" s="1"/>
  <c r="F156" i="14"/>
  <c r="L155" i="14" s="1"/>
  <c r="F105" i="14"/>
  <c r="L104" i="14" s="1"/>
  <c r="F109" i="14"/>
  <c r="L108" i="14" s="1"/>
  <c r="F194" i="14"/>
  <c r="L193" i="14" s="1"/>
  <c r="F181" i="14"/>
  <c r="L180" i="14" s="1"/>
  <c r="F119" i="14"/>
  <c r="L118" i="14" s="1"/>
  <c r="F186" i="14"/>
  <c r="L185" i="14" s="1"/>
  <c r="F132" i="14"/>
  <c r="L131" i="14" s="1"/>
  <c r="F209" i="14"/>
  <c r="L208" i="14" s="1"/>
  <c r="F112" i="14"/>
  <c r="L111" i="14" s="1"/>
  <c r="F178" i="14"/>
  <c r="L177" i="14" s="1"/>
  <c r="F38" i="14"/>
  <c r="L37" i="14" s="1"/>
  <c r="F46" i="14"/>
  <c r="L45" i="14" s="1"/>
  <c r="F160" i="14"/>
  <c r="L159" i="14" s="1"/>
  <c r="F73" i="14"/>
  <c r="L72" i="14" s="1"/>
  <c r="F63" i="14"/>
  <c r="L62" i="14" s="1"/>
  <c r="F41" i="14"/>
  <c r="L40" i="14" s="1"/>
  <c r="F71" i="14"/>
  <c r="L70" i="14" s="1"/>
  <c r="F137" i="14"/>
  <c r="L136" i="14" s="1"/>
  <c r="F32" i="14"/>
  <c r="L31" i="14" s="1"/>
  <c r="F162" i="14"/>
  <c r="L161" i="14" s="1"/>
  <c r="F191" i="14"/>
  <c r="L190" i="14" s="1"/>
  <c r="F150" i="14"/>
  <c r="L149" i="14" s="1"/>
  <c r="F216" i="14"/>
  <c r="L215" i="14" s="1"/>
  <c r="F135" i="14"/>
  <c r="L134" i="14" s="1"/>
  <c r="F94" i="14"/>
  <c r="L93" i="14" s="1"/>
  <c r="F113" i="14"/>
  <c r="L112" i="14" s="1"/>
  <c r="F131" i="14"/>
  <c r="L130" i="14" s="1"/>
  <c r="F88" i="14"/>
  <c r="L87" i="14" s="1"/>
  <c r="F48" i="14"/>
  <c r="L47" i="14" s="1"/>
  <c r="F120" i="14"/>
  <c r="L119" i="14" s="1"/>
  <c r="F59" i="14"/>
  <c r="L58" i="14" s="1"/>
  <c r="F219" i="14"/>
  <c r="L218" i="14" s="1"/>
  <c r="F224" i="14"/>
  <c r="L223" i="14" s="1"/>
  <c r="F152" i="14"/>
  <c r="L151" i="14" s="1"/>
  <c r="F202" i="14"/>
  <c r="L201" i="14" s="1"/>
  <c r="F221" i="14"/>
  <c r="L220" i="14" s="1"/>
  <c r="F149" i="14"/>
  <c r="L148" i="14" s="1"/>
  <c r="F95" i="14"/>
  <c r="L94" i="14" s="1"/>
  <c r="F171" i="14"/>
  <c r="L170" i="14" s="1"/>
  <c r="F64" i="14"/>
  <c r="L63" i="14" s="1"/>
  <c r="F163" i="14"/>
  <c r="L162" i="14" s="1"/>
  <c r="F80" i="14"/>
  <c r="L79" i="14" s="1"/>
  <c r="F166" i="14"/>
  <c r="L165" i="14" s="1"/>
  <c r="F129" i="14"/>
  <c r="L128" i="14" s="1"/>
  <c r="F226" i="14"/>
  <c r="L225" i="14" s="1"/>
  <c r="F123" i="14"/>
  <c r="L122" i="14" s="1"/>
  <c r="F78" i="14"/>
  <c r="L77" i="14" s="1"/>
  <c r="F169" i="14"/>
  <c r="L168" i="14" s="1"/>
  <c r="F215" i="14"/>
  <c r="L214" i="14" s="1"/>
  <c r="F34" i="14"/>
  <c r="L33" i="14" s="1"/>
  <c r="F201" i="14"/>
  <c r="L200" i="14" s="1"/>
  <c r="F35" i="14"/>
  <c r="L34" i="14" s="1"/>
  <c r="F136" i="14"/>
  <c r="L135" i="14" s="1"/>
  <c r="F198" i="14"/>
  <c r="L197" i="14" s="1"/>
  <c r="F68" i="14"/>
  <c r="L67" i="14" s="1"/>
  <c r="F165" i="14"/>
  <c r="L164" i="14" s="1"/>
  <c r="F204" i="14"/>
  <c r="L203" i="14" s="1"/>
  <c r="F110" i="7"/>
  <c r="L109" i="7" s="1"/>
  <c r="F220" i="7"/>
  <c r="L219" i="7" s="1"/>
  <c r="F44" i="7"/>
  <c r="L43" i="7" s="1"/>
  <c r="F205" i="7"/>
  <c r="L204" i="7" s="1"/>
  <c r="F31" i="7"/>
  <c r="L30" i="7" s="1"/>
  <c r="F33" i="7"/>
  <c r="L32" i="7" s="1"/>
  <c r="F137" i="7"/>
  <c r="L136" i="7" s="1"/>
  <c r="F43" i="7"/>
  <c r="L42" i="7" s="1"/>
  <c r="F80" i="7"/>
  <c r="L79" i="7" s="1"/>
  <c r="F165" i="7"/>
  <c r="L164" i="7" s="1"/>
  <c r="F191" i="7"/>
  <c r="L190" i="7" s="1"/>
  <c r="F168" i="7"/>
  <c r="L167" i="7" s="1"/>
  <c r="F186" i="7"/>
  <c r="L185" i="7" s="1"/>
  <c r="F216" i="7"/>
  <c r="L215" i="7" s="1"/>
  <c r="F135" i="7"/>
  <c r="L134" i="7" s="1"/>
  <c r="F88" i="7"/>
  <c r="L87" i="7" s="1"/>
  <c r="F170" i="7"/>
  <c r="L169" i="7" s="1"/>
  <c r="F54" i="7"/>
  <c r="L53" i="7" s="1"/>
  <c r="F119" i="7"/>
  <c r="L118" i="7" s="1"/>
  <c r="F207" i="7"/>
  <c r="L206" i="7" s="1"/>
  <c r="F45" i="7"/>
  <c r="L44" i="7" s="1"/>
  <c r="F81" i="7"/>
  <c r="L80" i="7" s="1"/>
  <c r="F77" i="7"/>
  <c r="L76" i="7" s="1"/>
  <c r="F69" i="7"/>
  <c r="L68" i="7" s="1"/>
  <c r="F185" i="7"/>
  <c r="L184" i="7" s="1"/>
  <c r="F136" i="7"/>
  <c r="L135" i="7" s="1"/>
  <c r="F38" i="7"/>
  <c r="L37" i="7" s="1"/>
  <c r="F67" i="7"/>
  <c r="L66" i="7" s="1"/>
  <c r="F134" i="7"/>
  <c r="L133" i="7" s="1"/>
  <c r="F120" i="7"/>
  <c r="L119" i="7" s="1"/>
  <c r="F150" i="7"/>
  <c r="L149" i="7" s="1"/>
  <c r="F107" i="7"/>
  <c r="L106" i="7" s="1"/>
  <c r="F55" i="7"/>
  <c r="L54" i="7" s="1"/>
  <c r="F172" i="7"/>
  <c r="L171" i="7" s="1"/>
  <c r="F203" i="7"/>
  <c r="L202" i="7" s="1"/>
  <c r="F49" i="7"/>
  <c r="L48" i="7" s="1"/>
  <c r="F183" i="7"/>
  <c r="L182" i="7" s="1"/>
  <c r="F225" i="7"/>
  <c r="L224" i="7" s="1"/>
  <c r="F193" i="7"/>
  <c r="L192" i="7" s="1"/>
  <c r="F149" i="7"/>
  <c r="L148" i="7" s="1"/>
  <c r="F160" i="7"/>
  <c r="L159" i="7" s="1"/>
  <c r="F171" i="7"/>
  <c r="L170" i="7" s="1"/>
  <c r="F30" i="7"/>
  <c r="L29" i="7" s="1"/>
  <c r="F112" i="7"/>
  <c r="L111" i="7" s="1"/>
  <c r="F151" i="7"/>
  <c r="L150" i="7" s="1"/>
  <c r="F70" i="7"/>
  <c r="L69" i="7" s="1"/>
  <c r="F76" i="7"/>
  <c r="L75" i="7" s="1"/>
  <c r="F218" i="7"/>
  <c r="L217" i="7" s="1"/>
  <c r="F182" i="7"/>
  <c r="L181" i="7" s="1"/>
  <c r="F206" i="7"/>
  <c r="L205" i="7" s="1"/>
  <c r="F194" i="7"/>
  <c r="L193" i="7" s="1"/>
  <c r="F39" i="7"/>
  <c r="L38" i="7" s="1"/>
  <c r="F138" i="7"/>
  <c r="L137" i="7" s="1"/>
  <c r="F103" i="7"/>
  <c r="L102" i="7" s="1"/>
  <c r="F62" i="7"/>
  <c r="L61" i="7" s="1"/>
  <c r="F71" i="7"/>
  <c r="L70" i="7" s="1"/>
  <c r="F153" i="7"/>
  <c r="L152" i="7" s="1"/>
  <c r="F167" i="7"/>
  <c r="L166" i="7" s="1"/>
  <c r="F180" i="7"/>
  <c r="L179" i="7" s="1"/>
  <c r="F188" i="7"/>
  <c r="L187" i="7" s="1"/>
  <c r="F215" i="7"/>
  <c r="L214" i="7" s="1"/>
  <c r="F63" i="7"/>
  <c r="L62" i="7" s="1"/>
  <c r="F219" i="7"/>
  <c r="L218" i="7" s="1"/>
  <c r="F125" i="7"/>
  <c r="L124" i="7" s="1"/>
  <c r="F114" i="7"/>
  <c r="L113" i="7" s="1"/>
  <c r="F126" i="7"/>
  <c r="L125" i="7" s="1"/>
  <c r="F176" i="7"/>
  <c r="L175" i="7" s="1"/>
  <c r="F210" i="7"/>
  <c r="L209" i="7" s="1"/>
  <c r="F143" i="7"/>
  <c r="L142" i="7" s="1"/>
  <c r="F141" i="7"/>
  <c r="L140" i="7" s="1"/>
  <c r="F156" i="7"/>
  <c r="L155" i="7" s="1"/>
  <c r="F117" i="7"/>
  <c r="L116" i="7" s="1"/>
  <c r="F162" i="7"/>
  <c r="L161" i="7" s="1"/>
  <c r="F123" i="7"/>
  <c r="L122" i="7" s="1"/>
  <c r="F229" i="7"/>
  <c r="L228" i="7" s="1"/>
  <c r="F184" i="7"/>
  <c r="L183" i="7" s="1"/>
  <c r="F226" i="7"/>
  <c r="L225" i="7" s="1"/>
  <c r="F101" i="7"/>
  <c r="L100" i="7" s="1"/>
  <c r="F155" i="7"/>
  <c r="L154" i="7" s="1"/>
  <c r="F84" i="7"/>
  <c r="L83" i="7" s="1"/>
  <c r="F128" i="7"/>
  <c r="L127" i="7" s="1"/>
  <c r="F98" i="7"/>
  <c r="L97" i="7" s="1"/>
  <c r="F178" i="7"/>
  <c r="L177" i="7" s="1"/>
  <c r="F46" i="7"/>
  <c r="L45" i="7" s="1"/>
  <c r="F139" i="7"/>
  <c r="L138" i="7" s="1"/>
  <c r="F197" i="7"/>
  <c r="L196" i="7" s="1"/>
  <c r="F198" i="7"/>
  <c r="L197" i="7" s="1"/>
  <c r="F154" i="7"/>
  <c r="L153" i="7" s="1"/>
  <c r="F173" i="7"/>
  <c r="L172" i="7" s="1"/>
  <c r="F85" i="7"/>
  <c r="L84" i="7" s="1"/>
  <c r="F177" i="7"/>
  <c r="L176" i="7" s="1"/>
  <c r="F152" i="7"/>
  <c r="L151" i="7" s="1"/>
  <c r="F190" i="7"/>
  <c r="L189" i="7" s="1"/>
  <c r="F144" i="7"/>
  <c r="L143" i="7" s="1"/>
  <c r="F83" i="7"/>
  <c r="L82" i="7" s="1"/>
  <c r="F147" i="7"/>
  <c r="L146" i="7" s="1"/>
  <c r="F94" i="7"/>
  <c r="L93" i="7" s="1"/>
  <c r="F204" i="7"/>
  <c r="L203" i="7" s="1"/>
  <c r="F53" i="6"/>
  <c r="L87" i="6"/>
  <c r="L41" i="6"/>
  <c r="L192" i="6"/>
  <c r="L47" i="6"/>
  <c r="L216" i="6"/>
  <c r="L39" i="6"/>
  <c r="F110" i="6"/>
  <c r="L221" i="6"/>
  <c r="L170" i="6"/>
  <c r="L122" i="6"/>
  <c r="F90" i="6"/>
  <c r="L40" i="6"/>
  <c r="L116" i="6"/>
  <c r="F126" i="6"/>
  <c r="F137" i="6"/>
  <c r="L156" i="6"/>
  <c r="L108" i="6"/>
  <c r="L60" i="6"/>
  <c r="L66" i="6"/>
  <c r="F134" i="6"/>
  <c r="F206" i="6"/>
  <c r="F40" i="6"/>
  <c r="F173" i="6"/>
  <c r="L164" i="6"/>
  <c r="L23" i="6"/>
  <c r="F186" i="6"/>
  <c r="F45" i="6"/>
  <c r="L171" i="6"/>
  <c r="L147" i="6"/>
  <c r="L123" i="6"/>
  <c r="L195" i="6"/>
  <c r="F179" i="6"/>
  <c r="F121" i="6"/>
  <c r="F86" i="6"/>
  <c r="F105" i="6"/>
  <c r="F141" i="6"/>
  <c r="F55" i="6"/>
  <c r="F26" i="6"/>
  <c r="F122" i="6"/>
  <c r="F162" i="6"/>
  <c r="F142" i="6"/>
  <c r="F76" i="6"/>
  <c r="F41" i="6"/>
  <c r="F221" i="6"/>
  <c r="F38" i="6"/>
  <c r="F100" i="6"/>
  <c r="F88" i="6"/>
  <c r="F109" i="6"/>
  <c r="F132" i="6"/>
  <c r="F29" i="6"/>
  <c r="F49" i="6"/>
  <c r="F178" i="6"/>
  <c r="F147" i="6"/>
  <c r="F140" i="6"/>
  <c r="F114" i="6"/>
  <c r="F155" i="6"/>
  <c r="F194" i="6"/>
  <c r="F183" i="6"/>
  <c r="F158" i="6"/>
  <c r="F25" i="6"/>
  <c r="F185" i="6"/>
  <c r="F176" i="6"/>
  <c r="F144" i="6"/>
  <c r="F124" i="6"/>
  <c r="F32" i="6"/>
  <c r="F154" i="6"/>
  <c r="F208" i="6"/>
  <c r="F85" i="6"/>
  <c r="L175" i="6"/>
  <c r="L117" i="6"/>
  <c r="L215" i="6"/>
  <c r="L157" i="6"/>
  <c r="F161" i="6"/>
  <c r="F128" i="6"/>
  <c r="F43" i="6"/>
  <c r="F48" i="6"/>
  <c r="F37" i="6"/>
  <c r="F193" i="6"/>
  <c r="F212" i="6"/>
  <c r="F177" i="6"/>
  <c r="F111" i="6"/>
  <c r="F103" i="6"/>
  <c r="F68" i="6"/>
  <c r="F64" i="6"/>
  <c r="F139" i="6"/>
  <c r="F71" i="6"/>
  <c r="F160" i="6"/>
  <c r="L113" i="6"/>
  <c r="L182" i="6"/>
  <c r="L89" i="6"/>
  <c r="L158" i="6"/>
  <c r="L65" i="6"/>
  <c r="L110" i="6"/>
  <c r="L73" i="6"/>
  <c r="L200" i="6"/>
  <c r="F187" i="6"/>
  <c r="F145" i="6"/>
  <c r="F182" i="6"/>
  <c r="F153" i="6"/>
  <c r="F222" i="6"/>
  <c r="F61" i="6"/>
  <c r="F159" i="6"/>
  <c r="F199" i="6"/>
  <c r="F175" i="6"/>
  <c r="F36" i="6"/>
  <c r="F217" i="6"/>
  <c r="F34" i="6"/>
  <c r="F98" i="6"/>
  <c r="F127" i="6"/>
  <c r="F82" i="6"/>
  <c r="F31" i="6"/>
  <c r="F120" i="6"/>
  <c r="F135" i="6"/>
  <c r="F95" i="6"/>
  <c r="F169" i="6"/>
  <c r="F52" i="6"/>
  <c r="L86" i="6"/>
  <c r="L111" i="6"/>
  <c r="L53" i="6"/>
  <c r="L151" i="6"/>
  <c r="L93" i="6"/>
  <c r="F201" i="6"/>
  <c r="F30" i="6"/>
  <c r="F146" i="6"/>
  <c r="F207" i="6"/>
  <c r="F119" i="6"/>
  <c r="F50" i="6"/>
  <c r="F136" i="6"/>
  <c r="F56" i="6"/>
  <c r="F118" i="6"/>
  <c r="F63" i="6"/>
  <c r="F143" i="6"/>
  <c r="F138" i="6"/>
  <c r="F69" i="6"/>
  <c r="F117" i="6"/>
  <c r="F62" i="6"/>
  <c r="L42" i="6"/>
  <c r="L112" i="6"/>
  <c r="L217" i="6"/>
  <c r="L88" i="6"/>
  <c r="L193" i="6"/>
  <c r="L64" i="6"/>
  <c r="L126" i="6"/>
  <c r="F219" i="6"/>
  <c r="F27" i="6"/>
  <c r="F81" i="6"/>
  <c r="F210" i="6"/>
  <c r="F112" i="6"/>
  <c r="F130" i="6"/>
  <c r="F39" i="6"/>
  <c r="F205" i="6"/>
  <c r="F113" i="6"/>
  <c r="F57" i="6"/>
  <c r="F164" i="6"/>
  <c r="F190" i="6"/>
  <c r="F157" i="6"/>
  <c r="F209" i="6"/>
  <c r="F188" i="6"/>
  <c r="F78" i="6"/>
  <c r="F87" i="6"/>
  <c r="F104" i="6"/>
  <c r="F220" i="6"/>
  <c r="F28" i="6"/>
  <c r="F198" i="6"/>
  <c r="F107" i="6"/>
  <c r="F60" i="6"/>
  <c r="F174" i="6"/>
  <c r="F91" i="6"/>
  <c r="F211" i="6"/>
  <c r="F97" i="6"/>
  <c r="F89" i="6"/>
  <c r="F215" i="6"/>
  <c r="F156" i="6"/>
  <c r="F46" i="6"/>
  <c r="F180" i="6"/>
  <c r="F150" i="6"/>
  <c r="F181" i="6"/>
  <c r="F166" i="6"/>
  <c r="F67" i="6"/>
  <c r="F102" i="6"/>
  <c r="F203" i="6"/>
  <c r="F133" i="6"/>
  <c r="F77" i="6"/>
  <c r="F70" i="6"/>
  <c r="F74" i="6"/>
  <c r="F213" i="6"/>
  <c r="F66" i="6"/>
  <c r="F184" i="6"/>
  <c r="F172" i="6"/>
  <c r="F51" i="6"/>
  <c r="F24" i="6"/>
  <c r="F23" i="6"/>
  <c r="L33" i="6"/>
  <c r="F216" i="6"/>
  <c r="F59" i="6"/>
  <c r="F200" i="6"/>
  <c r="F170" i="6"/>
  <c r="F148" i="6"/>
  <c r="F96" i="6"/>
  <c r="F99" i="6"/>
  <c r="F202" i="6"/>
  <c r="F204" i="6"/>
  <c r="F106" i="6"/>
  <c r="F83" i="6"/>
  <c r="F92" i="6"/>
  <c r="F125" i="6"/>
  <c r="F80" i="6"/>
  <c r="F75" i="6"/>
  <c r="F35" i="6"/>
  <c r="F195" i="6"/>
  <c r="F42" i="6"/>
  <c r="F108" i="6"/>
  <c r="F115" i="6"/>
  <c r="F191" i="6"/>
  <c r="F93" i="6"/>
  <c r="F149" i="6"/>
  <c r="F218" i="6"/>
  <c r="F129" i="6"/>
  <c r="F73" i="6"/>
  <c r="F131" i="6"/>
  <c r="F168" i="6"/>
  <c r="F196" i="6"/>
  <c r="F65" i="6"/>
  <c r="F192" i="6"/>
  <c r="F214" i="6"/>
  <c r="F189" i="6"/>
  <c r="F123" i="6"/>
  <c r="F79" i="6"/>
  <c r="F33" i="6"/>
  <c r="F116" i="6"/>
  <c r="F151" i="6"/>
  <c r="F47" i="6"/>
  <c r="F84" i="6"/>
  <c r="F163" i="6"/>
  <c r="F72" i="6"/>
  <c r="F167" i="6"/>
  <c r="F44" i="6"/>
  <c r="F165" i="6"/>
  <c r="F197" i="6"/>
  <c r="F58" i="6"/>
  <c r="F101" i="6"/>
  <c r="F152" i="6"/>
  <c r="F94" i="6"/>
  <c r="L54" i="6"/>
  <c r="L132" i="6"/>
  <c r="L24" i="6"/>
  <c r="L159" i="6"/>
  <c r="L95" i="6"/>
  <c r="L30" i="6"/>
  <c r="L165" i="6"/>
  <c r="L101" i="6"/>
  <c r="L134" i="6"/>
  <c r="L212" i="6"/>
  <c r="L84" i="6"/>
  <c r="L199" i="6"/>
  <c r="L135" i="6"/>
  <c r="L71" i="6"/>
  <c r="L205" i="6"/>
  <c r="L141" i="6"/>
  <c r="L77" i="6"/>
  <c r="L145" i="6"/>
  <c r="L75" i="6"/>
  <c r="L203" i="6"/>
  <c r="L220" i="6"/>
  <c r="L214" i="6"/>
  <c r="L144" i="6"/>
  <c r="L74" i="6"/>
  <c r="L202" i="6"/>
  <c r="L121" i="6"/>
  <c r="L51" i="6"/>
  <c r="L179" i="6"/>
  <c r="L172" i="6"/>
  <c r="L190" i="6"/>
  <c r="L120" i="6"/>
  <c r="L50" i="6"/>
  <c r="L178" i="6"/>
  <c r="L97" i="6"/>
  <c r="L26" i="6"/>
  <c r="L155" i="6"/>
  <c r="L124" i="6"/>
  <c r="L166" i="6"/>
  <c r="L96" i="6"/>
  <c r="L25" i="6"/>
  <c r="L154" i="6"/>
  <c r="L201" i="6"/>
  <c r="L72" i="6"/>
  <c r="L204" i="6"/>
  <c r="L105" i="6"/>
  <c r="L162" i="6"/>
  <c r="L98" i="6"/>
  <c r="L194" i="6"/>
  <c r="L168" i="6"/>
  <c r="L49" i="6"/>
  <c r="L29" i="6"/>
  <c r="L207" i="6"/>
  <c r="L213" i="6"/>
  <c r="L149" i="6"/>
  <c r="L102" i="6"/>
  <c r="L180" i="6"/>
  <c r="L52" i="6"/>
  <c r="L183" i="6"/>
  <c r="L119" i="6"/>
  <c r="L55" i="6"/>
  <c r="L189" i="6"/>
  <c r="L125" i="6"/>
  <c r="L61" i="6"/>
  <c r="L177" i="6"/>
  <c r="L107" i="6"/>
  <c r="L36" i="6"/>
  <c r="L78" i="6"/>
  <c r="L48" i="6"/>
  <c r="L176" i="6"/>
  <c r="L106" i="6"/>
  <c r="L35" i="6"/>
  <c r="L153" i="6"/>
  <c r="L83" i="6"/>
  <c r="L211" i="6"/>
  <c r="L37" i="6"/>
  <c r="L222" i="6"/>
  <c r="L152" i="6"/>
  <c r="L82" i="6"/>
  <c r="L210" i="6"/>
  <c r="L129" i="6"/>
  <c r="L59" i="6"/>
  <c r="L187" i="6"/>
  <c r="L188" i="6"/>
  <c r="L198" i="6"/>
  <c r="L128" i="6"/>
  <c r="L58" i="6"/>
  <c r="L186" i="6"/>
  <c r="L131" i="6"/>
  <c r="L137" i="6"/>
  <c r="L206" i="6"/>
  <c r="L163" i="6"/>
  <c r="L34" i="6"/>
  <c r="L27" i="6"/>
  <c r="L28" i="6"/>
  <c r="L62" i="6"/>
  <c r="L150" i="6"/>
  <c r="L100" i="6"/>
  <c r="L143" i="6"/>
  <c r="L79" i="6"/>
  <c r="L85" i="6"/>
  <c r="L118" i="6"/>
  <c r="L196" i="6"/>
  <c r="L68" i="6"/>
  <c r="L191" i="6"/>
  <c r="L127" i="6"/>
  <c r="L63" i="6"/>
  <c r="L197" i="6"/>
  <c r="L133" i="6"/>
  <c r="L69" i="6"/>
  <c r="L70" i="6"/>
  <c r="L148" i="6"/>
  <c r="L32" i="6"/>
  <c r="L167" i="6"/>
  <c r="L103" i="6"/>
  <c r="L38" i="6"/>
  <c r="L173" i="6"/>
  <c r="L109" i="6"/>
  <c r="L45" i="6"/>
  <c r="L81" i="6"/>
  <c r="L209" i="6"/>
  <c r="L139" i="6"/>
  <c r="L92" i="6"/>
  <c r="L142" i="6"/>
  <c r="L80" i="6"/>
  <c r="L208" i="6"/>
  <c r="L138" i="6"/>
  <c r="L57" i="6"/>
  <c r="L185" i="6"/>
  <c r="L115" i="6"/>
  <c r="L44" i="6"/>
  <c r="L94" i="6"/>
  <c r="L56" i="6"/>
  <c r="L184" i="6"/>
  <c r="L114" i="6"/>
  <c r="L43" i="6"/>
  <c r="L161" i="6"/>
  <c r="L91" i="6"/>
  <c r="L219" i="6"/>
  <c r="L46" i="6"/>
  <c r="L31" i="6"/>
  <c r="L160" i="6"/>
  <c r="L90" i="6"/>
  <c r="L218" i="6"/>
  <c r="L76" i="6"/>
  <c r="L67" i="6"/>
  <c r="L136" i="6"/>
  <c r="L174" i="6"/>
  <c r="L140" i="6"/>
  <c r="L169" i="6"/>
  <c r="L130" i="6"/>
  <c r="DG240" i="11"/>
  <c r="DO240" i="11"/>
  <c r="DA241" i="11"/>
  <c r="CW241" i="11"/>
  <c r="CF241" i="11"/>
  <c r="CE241" i="11"/>
  <c r="DJ241" i="11"/>
  <c r="DU241" i="11"/>
  <c r="DX241" i="11"/>
  <c r="DL241" i="11"/>
  <c r="CN241" i="11"/>
  <c r="DR241" i="11"/>
  <c r="DO241" i="11"/>
  <c r="DQ241" i="11"/>
  <c r="CC241" i="11"/>
  <c r="CT241" i="11"/>
  <c r="CI241" i="11"/>
  <c r="DG241" i="11"/>
  <c r="CL241" i="11"/>
  <c r="CK241" i="11"/>
  <c r="CQ241" i="11"/>
  <c r="EA241" i="11"/>
  <c r="CX241" i="11"/>
  <c r="DP241" i="11"/>
  <c r="CS241" i="11"/>
  <c r="DS241" i="11"/>
  <c r="CZ241" i="11"/>
  <c r="DN241" i="11"/>
  <c r="DV241" i="11"/>
  <c r="DK241" i="11"/>
  <c r="CY241" i="11"/>
  <c r="CU241" i="11"/>
  <c r="DC241" i="11"/>
  <c r="CM241" i="11"/>
  <c r="CH241" i="11"/>
  <c r="DB241" i="11"/>
  <c r="DM241" i="11"/>
  <c r="CR241" i="11"/>
  <c r="CO241" i="11"/>
  <c r="DY241" i="11"/>
  <c r="CJ241" i="11"/>
  <c r="DI241" i="11"/>
  <c r="CP241" i="11"/>
  <c r="CV241" i="11"/>
  <c r="DE241" i="11"/>
  <c r="DW241" i="11"/>
  <c r="CG241" i="11"/>
  <c r="DF241" i="11"/>
  <c r="CD241" i="11"/>
  <c r="DH241" i="11"/>
  <c r="DZ241" i="11"/>
  <c r="DQ242" i="11"/>
  <c r="CK242" i="11"/>
  <c r="CN242" i="11"/>
  <c r="CT242" i="11"/>
  <c r="CL242" i="11"/>
  <c r="EA242" i="11"/>
  <c r="DD242" i="11"/>
  <c r="DD247" i="11" s="1"/>
  <c r="AD247" i="11" s="1"/>
  <c r="AD282" i="11" s="1"/>
  <c r="DF242" i="11"/>
  <c r="DP242" i="11"/>
  <c r="DN242" i="11"/>
  <c r="CS242" i="11"/>
  <c r="CJ242" i="11"/>
  <c r="DE242" i="11"/>
  <c r="CV242" i="11"/>
  <c r="CE242" i="11"/>
  <c r="CD242" i="11"/>
  <c r="CC242" i="11"/>
  <c r="CO242" i="11"/>
  <c r="CI242" i="11"/>
  <c r="CH242" i="11"/>
  <c r="DO242" i="11"/>
  <c r="CY242" i="11"/>
  <c r="DS242" i="11"/>
  <c r="DU242" i="11"/>
  <c r="CP242" i="11"/>
  <c r="DH242" i="11"/>
  <c r="CF242" i="11"/>
  <c r="DY242" i="11"/>
  <c r="DJ242" i="11"/>
  <c r="DI242" i="11"/>
  <c r="CZ242" i="11"/>
  <c r="DV242" i="11"/>
  <c r="DL242" i="11"/>
  <c r="DK242" i="11"/>
  <c r="DB242" i="11"/>
  <c r="DX242" i="11"/>
  <c r="DR242" i="11"/>
  <c r="DC242" i="11"/>
  <c r="DZ242" i="11"/>
  <c r="CX242" i="11"/>
  <c r="CW242" i="11"/>
  <c r="CR242" i="11"/>
  <c r="CM242" i="11"/>
  <c r="CQ242" i="11"/>
  <c r="DW242" i="11"/>
  <c r="CG242" i="11"/>
  <c r="DA242" i="11"/>
  <c r="DM242" i="11"/>
  <c r="CU242" i="11"/>
  <c r="DU240" i="11"/>
  <c r="CL240" i="11"/>
  <c r="DX240" i="11"/>
  <c r="DC240" i="11"/>
  <c r="CG240" i="11"/>
  <c r="CR240" i="11"/>
  <c r="CF240" i="11"/>
  <c r="CH240" i="11"/>
  <c r="CQ240" i="11"/>
  <c r="CJ240" i="11"/>
  <c r="DH240" i="11"/>
  <c r="DJ240" i="11"/>
  <c r="CW240" i="11"/>
  <c r="DS240" i="11"/>
  <c r="DS247" i="11" s="1"/>
  <c r="AS247" i="11" s="1"/>
  <c r="AS343" i="11" s="1"/>
  <c r="CO240" i="11"/>
  <c r="DW240" i="11"/>
  <c r="CN240" i="11"/>
  <c r="DP240" i="11"/>
  <c r="DZ240" i="11"/>
  <c r="DZ247" i="11" s="1"/>
  <c r="AZ247" i="11" s="1"/>
  <c r="AZ462" i="11" s="1"/>
  <c r="CE240" i="11"/>
  <c r="EA240" i="11"/>
  <c r="DI240" i="11"/>
  <c r="CU240" i="11"/>
  <c r="BQ259" i="4"/>
  <c r="BQ260" i="4" s="1"/>
  <c r="BQ262" i="4" s="1"/>
  <c r="H263" i="4" s="1"/>
  <c r="I245" i="11" s="1"/>
  <c r="CO259" i="4"/>
  <c r="CO260" i="4" s="1"/>
  <c r="CO262" i="4" s="1"/>
  <c r="AF263" i="4" s="1"/>
  <c r="AG245" i="11" s="1"/>
  <c r="CW259" i="4"/>
  <c r="CW260" i="4" s="1"/>
  <c r="CW262" i="4" s="1"/>
  <c r="BZ259" i="4"/>
  <c r="BZ260" i="4" s="1"/>
  <c r="BZ262" i="4" s="1"/>
  <c r="Q263" i="4" s="1"/>
  <c r="R245" i="11" s="1"/>
  <c r="CP259" i="4"/>
  <c r="CP260" i="4" s="1"/>
  <c r="CP262" i="4" s="1"/>
  <c r="AG263" i="4" s="1"/>
  <c r="AH245" i="11" s="1"/>
  <c r="DY240" i="11"/>
  <c r="T88" i="3"/>
  <c r="CV240" i="11"/>
  <c r="CC240" i="11"/>
  <c r="DM240" i="11"/>
  <c r="CK240" i="11"/>
  <c r="DR240" i="11"/>
  <c r="CI240" i="11"/>
  <c r="CM240" i="11"/>
  <c r="CS240" i="11"/>
  <c r="CY240" i="11"/>
  <c r="CX240" i="11"/>
  <c r="DE240" i="11"/>
  <c r="CP240" i="11"/>
  <c r="DL240" i="11"/>
  <c r="BU259" i="4"/>
  <c r="BU260" i="4" s="1"/>
  <c r="BU262" i="4" s="1"/>
  <c r="L263" i="4" s="1"/>
  <c r="M245" i="11" s="1"/>
  <c r="CL259" i="4"/>
  <c r="CL260" i="4" s="1"/>
  <c r="CL262" i="4" s="1"/>
  <c r="AC263" i="4" s="1"/>
  <c r="AD245" i="11" s="1"/>
  <c r="DN240" i="11"/>
  <c r="CD240" i="11"/>
  <c r="CT240" i="11"/>
  <c r="BW259" i="4"/>
  <c r="BW260" i="4" s="1"/>
  <c r="BW262" i="4" s="1"/>
  <c r="N263" i="4" s="1"/>
  <c r="O245" i="11" s="1"/>
  <c r="CS259" i="4"/>
  <c r="CS260" i="4" s="1"/>
  <c r="CS262" i="4" s="1"/>
  <c r="AJ263" i="4" s="1"/>
  <c r="AK245" i="11" s="1"/>
  <c r="DA240" i="11"/>
  <c r="DK240" i="11"/>
  <c r="DQ240" i="11"/>
  <c r="DB240" i="11"/>
  <c r="DV240" i="11"/>
  <c r="CZ240" i="11"/>
  <c r="BS259" i="4"/>
  <c r="BS260" i="4" s="1"/>
  <c r="BS262" i="4" s="1"/>
  <c r="J263" i="4" s="1"/>
  <c r="K245" i="11" s="1"/>
  <c r="BN259" i="4"/>
  <c r="BN260" i="4" s="1"/>
  <c r="BN262" i="4" s="1"/>
  <c r="E263" i="4" s="1"/>
  <c r="F245" i="11" s="1"/>
  <c r="CM259" i="4"/>
  <c r="CM260" i="4" s="1"/>
  <c r="CM262" i="4" s="1"/>
  <c r="AD263" i="4" s="1"/>
  <c r="AE245" i="11" s="1"/>
  <c r="W96" i="5"/>
  <c r="W89" i="5" s="1"/>
  <c r="W40" i="5" s="1"/>
  <c r="W33" i="5" s="1"/>
  <c r="W34" i="5" s="1"/>
  <c r="W35" i="5" s="1"/>
  <c r="W36" i="5" s="1"/>
  <c r="W37" i="5" s="1"/>
  <c r="W38" i="5" s="1"/>
  <c r="L34" i="5"/>
  <c r="L35" i="5" s="1"/>
  <c r="L36" i="5" s="1"/>
  <c r="L37" i="5" s="1"/>
  <c r="L38" i="5" s="1"/>
  <c r="M96" i="5"/>
  <c r="M89" i="5" s="1"/>
  <c r="M40" i="5" s="1"/>
  <c r="M33" i="5" s="1"/>
  <c r="M29" i="5" s="1"/>
  <c r="M30" i="5" s="1"/>
  <c r="M31" i="5" s="1"/>
  <c r="M32" i="5" s="1"/>
  <c r="V89" i="5"/>
  <c r="V40" i="5" s="1"/>
  <c r="V33" i="5" s="1"/>
  <c r="D96" i="5"/>
  <c r="D89" i="5" s="1"/>
  <c r="D40" i="5" s="1"/>
  <c r="D33" i="5" s="1"/>
  <c r="R96" i="5"/>
  <c r="R89" i="5" s="1"/>
  <c r="R40" i="5" s="1"/>
  <c r="R33" i="5" s="1"/>
  <c r="S96" i="5"/>
  <c r="S89" i="5" s="1"/>
  <c r="S40" i="5" s="1"/>
  <c r="S33" i="5" s="1"/>
  <c r="T96" i="5"/>
  <c r="T89" i="5" s="1"/>
  <c r="T40" i="5" s="1"/>
  <c r="T33" i="5" s="1"/>
  <c r="P96" i="5"/>
  <c r="P89" i="5" s="1"/>
  <c r="A104" i="5"/>
  <c r="A419" i="5"/>
  <c r="A694" i="11"/>
  <c r="A620" i="11"/>
  <c r="A609" i="11"/>
  <c r="A683" i="11"/>
  <c r="A580" i="11"/>
  <c r="A654" i="11"/>
  <c r="A615" i="11"/>
  <c r="A689" i="11"/>
  <c r="A698" i="11"/>
  <c r="A624" i="11"/>
  <c r="A586" i="11"/>
  <c r="A660" i="11"/>
  <c r="A637" i="11"/>
  <c r="A711" i="11"/>
  <c r="A647" i="11"/>
  <c r="A573" i="11"/>
  <c r="A600" i="11"/>
  <c r="A674" i="11"/>
  <c r="A613" i="11"/>
  <c r="A687" i="11"/>
  <c r="A566" i="11"/>
  <c r="A640" i="11"/>
  <c r="A649" i="11"/>
  <c r="A575" i="11"/>
  <c r="A612" i="11"/>
  <c r="A686" i="11"/>
  <c r="A603" i="11"/>
  <c r="A677" i="11"/>
  <c r="A567" i="11"/>
  <c r="A641" i="11"/>
  <c r="A574" i="11"/>
  <c r="A648" i="11"/>
  <c r="A583" i="11"/>
  <c r="A657" i="11"/>
  <c r="A610" i="11"/>
  <c r="A684" i="11"/>
  <c r="A651" i="11"/>
  <c r="A577" i="11"/>
  <c r="A666" i="11"/>
  <c r="A592" i="11"/>
  <c r="A662" i="11"/>
  <c r="A588" i="11"/>
  <c r="A697" i="11"/>
  <c r="A623" i="11"/>
  <c r="A665" i="11"/>
  <c r="A591" i="11"/>
  <c r="A618" i="11"/>
  <c r="A692" i="11"/>
  <c r="A585" i="11"/>
  <c r="A659" i="11"/>
  <c r="A606" i="11"/>
  <c r="A680" i="11"/>
  <c r="A619" i="11"/>
  <c r="A693" i="11"/>
  <c r="A629" i="11"/>
  <c r="A703" i="11"/>
  <c r="A688" i="11"/>
  <c r="A614" i="11"/>
  <c r="A596" i="11"/>
  <c r="A670" i="11"/>
  <c r="A621" i="11"/>
  <c r="A695" i="11"/>
  <c r="A708" i="11"/>
  <c r="A634" i="11"/>
  <c r="A628" i="11"/>
  <c r="A702" i="11"/>
  <c r="A630" i="11"/>
  <c r="A704" i="11"/>
  <c r="A679" i="11"/>
  <c r="A605" i="11"/>
  <c r="A617" i="11"/>
  <c r="A691" i="11"/>
  <c r="A598" i="11"/>
  <c r="A672" i="11"/>
  <c r="A590" i="11"/>
  <c r="A664" i="11"/>
  <c r="A671" i="11"/>
  <c r="A597" i="11"/>
  <c r="A604" i="11"/>
  <c r="A678" i="11"/>
  <c r="A601" i="11"/>
  <c r="A675" i="11"/>
  <c r="A569" i="11"/>
  <c r="A643" i="11"/>
  <c r="A607" i="11"/>
  <c r="A681" i="11"/>
  <c r="A593" i="11"/>
  <c r="A667" i="11"/>
  <c r="A581" i="11"/>
  <c r="A655" i="11"/>
  <c r="A652" i="11"/>
  <c r="A578" i="11"/>
  <c r="A626" i="11"/>
  <c r="A700" i="11"/>
  <c r="A644" i="11"/>
  <c r="A570" i="11"/>
  <c r="A599" i="11"/>
  <c r="A673" i="11"/>
  <c r="A676" i="11"/>
  <c r="A602" i="11"/>
  <c r="A579" i="11"/>
  <c r="A653" i="11"/>
  <c r="A587" i="11"/>
  <c r="A661" i="11"/>
  <c r="A699" i="11"/>
  <c r="A625" i="11"/>
  <c r="BM93" i="3" l="1"/>
  <c r="BP92" i="3"/>
  <c r="H89" i="5"/>
  <c r="H40" i="5" s="1"/>
  <c r="H33" i="5" s="1"/>
  <c r="BQ91" i="3"/>
  <c r="M8" i="6"/>
  <c r="N8" i="6" s="1"/>
  <c r="P8" i="6"/>
  <c r="Q8" i="6" s="1"/>
  <c r="BP91" i="3"/>
  <c r="BQ92" i="3"/>
  <c r="BQ93" i="3"/>
  <c r="G19" i="6"/>
  <c r="DV247" i="11"/>
  <c r="AV247" i="11" s="1"/>
  <c r="AV443" i="11" s="1"/>
  <c r="I89" i="5"/>
  <c r="I40" i="5" s="1"/>
  <c r="I33" i="5" s="1"/>
  <c r="M9" i="6"/>
  <c r="N9" i="6" s="1"/>
  <c r="P9" i="6"/>
  <c r="Q9" i="6" s="1"/>
  <c r="N10" i="6"/>
  <c r="M10" i="6"/>
  <c r="P10" i="6"/>
  <c r="Q10" i="6" s="1"/>
  <c r="BP93" i="3"/>
  <c r="DB247" i="11"/>
  <c r="AB247" i="11" s="1"/>
  <c r="DP247" i="11"/>
  <c r="AP247" i="11" s="1"/>
  <c r="U40" i="5"/>
  <c r="U33" i="5" s="1"/>
  <c r="E34" i="5"/>
  <c r="E35" i="5" s="1"/>
  <c r="E36" i="5" s="1"/>
  <c r="E37" i="5" s="1"/>
  <c r="E38" i="5" s="1"/>
  <c r="B29" i="5"/>
  <c r="B30" i="5" s="1"/>
  <c r="B31" i="5" s="1"/>
  <c r="B32" i="5" s="1"/>
  <c r="AZ316" i="11"/>
  <c r="AZ437" i="11"/>
  <c r="AD445" i="11"/>
  <c r="F29" i="5"/>
  <c r="F30" i="5" s="1"/>
  <c r="F31" i="5" s="1"/>
  <c r="F32" i="5" s="1"/>
  <c r="DO247" i="11"/>
  <c r="AO247" i="11" s="1"/>
  <c r="AO277" i="11" s="1"/>
  <c r="CI247" i="11"/>
  <c r="I247" i="11" s="1"/>
  <c r="DN247" i="11"/>
  <c r="AN247" i="11" s="1"/>
  <c r="BQ94" i="3"/>
  <c r="A632" i="11"/>
  <c r="A706" i="11"/>
  <c r="A709" i="11"/>
  <c r="A635" i="11"/>
  <c r="A611" i="11"/>
  <c r="A685" i="11"/>
  <c r="A658" i="11"/>
  <c r="A584" i="11"/>
  <c r="A682" i="11"/>
  <c r="A608" i="11"/>
  <c r="Q7" i="6"/>
  <c r="DM247" i="11"/>
  <c r="AM247" i="11" s="1"/>
  <c r="DU247" i="11"/>
  <c r="AU247" i="11" s="1"/>
  <c r="AU453" i="11" s="1"/>
  <c r="A622" i="11"/>
  <c r="A696" i="11"/>
  <c r="A576" i="11"/>
  <c r="A650" i="11"/>
  <c r="R9" i="6"/>
  <c r="S9" i="6" s="1"/>
  <c r="T9" i="6" s="1"/>
  <c r="U9" i="6" s="1"/>
  <c r="V9" i="6" s="1"/>
  <c r="CC247" i="11"/>
  <c r="C247" i="11" s="1"/>
  <c r="DJ247" i="11"/>
  <c r="AJ247" i="11" s="1"/>
  <c r="R8" i="6"/>
  <c r="S8" i="6" s="1"/>
  <c r="T8" i="6" s="1"/>
  <c r="U8" i="6" s="1"/>
  <c r="V8" i="6" s="1"/>
  <c r="A616" i="11"/>
  <c r="A690" i="11"/>
  <c r="A636" i="11"/>
  <c r="A710" i="11"/>
  <c r="A631" i="11"/>
  <c r="A705" i="11"/>
  <c r="AZ357" i="11"/>
  <c r="AU337" i="11"/>
  <c r="AU420" i="11"/>
  <c r="BL91" i="3"/>
  <c r="BL92" i="3"/>
  <c r="AZ286" i="11"/>
  <c r="DY247" i="11"/>
  <c r="AY247" i="11" s="1"/>
  <c r="AY259" i="11" s="1"/>
  <c r="AU427" i="11"/>
  <c r="AU424" i="11"/>
  <c r="AU403" i="11"/>
  <c r="DF247" i="11"/>
  <c r="AF247" i="11" s="1"/>
  <c r="AF330" i="11" s="1"/>
  <c r="DT247" i="11"/>
  <c r="AT247" i="11" s="1"/>
  <c r="AT488" i="11" s="1"/>
  <c r="AP410" i="11"/>
  <c r="AP363" i="11"/>
  <c r="AP424" i="11"/>
  <c r="DQ247" i="11"/>
  <c r="AQ247" i="11" s="1"/>
  <c r="DA247" i="11"/>
  <c r="AA247" i="11" s="1"/>
  <c r="DE247" i="11"/>
  <c r="AE247" i="11" s="1"/>
  <c r="AE375" i="11" s="1"/>
  <c r="CV247" i="11"/>
  <c r="V247" i="11" s="1"/>
  <c r="AZ449" i="11"/>
  <c r="AZ372" i="11"/>
  <c r="AZ362" i="11"/>
  <c r="AU303" i="11"/>
  <c r="AU332" i="11"/>
  <c r="AU400" i="11"/>
  <c r="AU297" i="11"/>
  <c r="AU335" i="11"/>
  <c r="AU384" i="11"/>
  <c r="AU326" i="11"/>
  <c r="AS472" i="11"/>
  <c r="CR247" i="11"/>
  <c r="R247" i="11" s="1"/>
  <c r="DC247" i="11"/>
  <c r="AC247" i="11" s="1"/>
  <c r="AC359" i="11" s="1"/>
  <c r="CM247" i="11"/>
  <c r="M247" i="11" s="1"/>
  <c r="AZ267" i="11"/>
  <c r="AV479" i="11"/>
  <c r="AU301" i="11"/>
  <c r="AU367" i="11"/>
  <c r="AU390" i="11"/>
  <c r="AU252" i="11"/>
  <c r="AU353" i="11"/>
  <c r="BM91" i="3"/>
  <c r="AS317" i="11"/>
  <c r="AS461" i="11"/>
  <c r="CW247" i="11"/>
  <c r="W247" i="11" s="1"/>
  <c r="DH247" i="11"/>
  <c r="AH247" i="11" s="1"/>
  <c r="G29" i="5"/>
  <c r="G30" i="5" s="1"/>
  <c r="G31" i="5" s="1"/>
  <c r="G32" i="5" s="1"/>
  <c r="C34" i="5"/>
  <c r="C35" i="5" s="1"/>
  <c r="C36" i="5" s="1"/>
  <c r="C37" i="5" s="1"/>
  <c r="C38" i="5" s="1"/>
  <c r="W29" i="5"/>
  <c r="W30" i="5" s="1"/>
  <c r="W31" i="5" s="1"/>
  <c r="W32" i="5" s="1"/>
  <c r="AZ371" i="11"/>
  <c r="AZ451" i="11"/>
  <c r="AZ347" i="11"/>
  <c r="AY389" i="11"/>
  <c r="AY461" i="11"/>
  <c r="AY438" i="11"/>
  <c r="AU346" i="11"/>
  <c r="AU361" i="11"/>
  <c r="AU372" i="11"/>
  <c r="AU433" i="11"/>
  <c r="AU259" i="11"/>
  <c r="AU440" i="11"/>
  <c r="AU254" i="11"/>
  <c r="AU459" i="11"/>
  <c r="AU253" i="11"/>
  <c r="AU374" i="11"/>
  <c r="AU383" i="11"/>
  <c r="AU439" i="11"/>
  <c r="AU310" i="11"/>
  <c r="AU324" i="11"/>
  <c r="AU466" i="11"/>
  <c r="AU357" i="11"/>
  <c r="AU330" i="11"/>
  <c r="AU334" i="11"/>
  <c r="AU445" i="11"/>
  <c r="AU471" i="11"/>
  <c r="AU435" i="11"/>
  <c r="AU340" i="11"/>
  <c r="AU333" i="11"/>
  <c r="AU474" i="11"/>
  <c r="AU270" i="11"/>
  <c r="AU460" i="11"/>
  <c r="AU487" i="11"/>
  <c r="AU291" i="11"/>
  <c r="AU289" i="11"/>
  <c r="AU348" i="11"/>
  <c r="AU288" i="11"/>
  <c r="AU265" i="11"/>
  <c r="AU406" i="11"/>
  <c r="AU273" i="11"/>
  <c r="AU409" i="11"/>
  <c r="AU295" i="11"/>
  <c r="AU381" i="11"/>
  <c r="AU455" i="11"/>
  <c r="AU328" i="11"/>
  <c r="AU417" i="11"/>
  <c r="AU256" i="11"/>
  <c r="AU327" i="11"/>
  <c r="AU264" i="11"/>
  <c r="AU385" i="11"/>
  <c r="AU402" i="11"/>
  <c r="AU250" i="11"/>
  <c r="AU462" i="11"/>
  <c r="AU271" i="11"/>
  <c r="AU413" i="11"/>
  <c r="AU442" i="11"/>
  <c r="AU421" i="11"/>
  <c r="AU451" i="11"/>
  <c r="AU483" i="11"/>
  <c r="AU285" i="11"/>
  <c r="AU369" i="11"/>
  <c r="AU446" i="11"/>
  <c r="AU475" i="11"/>
  <c r="AU481" i="11"/>
  <c r="AU350" i="11"/>
  <c r="AU304" i="11"/>
  <c r="AU431" i="11"/>
  <c r="AU484" i="11"/>
  <c r="AU363" i="11"/>
  <c r="AU354" i="11"/>
  <c r="AU448" i="11"/>
  <c r="AU419" i="11"/>
  <c r="AU393" i="11"/>
  <c r="AU379" i="11"/>
  <c r="AU382" i="11"/>
  <c r="AU269" i="11"/>
  <c r="AU370" i="11"/>
  <c r="AU282" i="11"/>
  <c r="AU325" i="11"/>
  <c r="AU473" i="11"/>
  <c r="AU293" i="11"/>
  <c r="AU395" i="11"/>
  <c r="AU306" i="11"/>
  <c r="AU319" i="11"/>
  <c r="AU358" i="11"/>
  <c r="AU470" i="11"/>
  <c r="AU408" i="11"/>
  <c r="AU315" i="11"/>
  <c r="AU352" i="11"/>
  <c r="AU477" i="11"/>
  <c r="AU275" i="11"/>
  <c r="AU377" i="11"/>
  <c r="AU401" i="11"/>
  <c r="AU450" i="11"/>
  <c r="AU465" i="11"/>
  <c r="AU338" i="11"/>
  <c r="AU368" i="11"/>
  <c r="AU341" i="11"/>
  <c r="AU429" i="11"/>
  <c r="AU410" i="11"/>
  <c r="AU349" i="11"/>
  <c r="AU412" i="11"/>
  <c r="AU362" i="11"/>
  <c r="AU425" i="11"/>
  <c r="AU397" i="11"/>
  <c r="AU364" i="11"/>
  <c r="AU430" i="11"/>
  <c r="AU426" i="11"/>
  <c r="AU469" i="11"/>
  <c r="AU449" i="11"/>
  <c r="AU339" i="11"/>
  <c r="AU479" i="11"/>
  <c r="AU480" i="11"/>
  <c r="AU278" i="11"/>
  <c r="AU405" i="11"/>
  <c r="AU296" i="11"/>
  <c r="AU286" i="11"/>
  <c r="AU272" i="11"/>
  <c r="AU378" i="11"/>
  <c r="AU268" i="11"/>
  <c r="AU441" i="11"/>
  <c r="AU438" i="11"/>
  <c r="AU366" i="11"/>
  <c r="AU434" i="11"/>
  <c r="AU386" i="11"/>
  <c r="AU317" i="11"/>
  <c r="AU416" i="11"/>
  <c r="AU394" i="11"/>
  <c r="AU373" i="11"/>
  <c r="AU263" i="11"/>
  <c r="AU485" i="11"/>
  <c r="AU392" i="11"/>
  <c r="AU323" i="11"/>
  <c r="AU284" i="11"/>
  <c r="AU486" i="11"/>
  <c r="AU321" i="11"/>
  <c r="AU360" i="11"/>
  <c r="AU251" i="11"/>
  <c r="AU468" i="11"/>
  <c r="AU260" i="11"/>
  <c r="AU463" i="11"/>
  <c r="AU279" i="11"/>
  <c r="AU290" i="11"/>
  <c r="AU313" i="11"/>
  <c r="AU258" i="11"/>
  <c r="AU359" i="11"/>
  <c r="AU482" i="11"/>
  <c r="AU281" i="11"/>
  <c r="AU316" i="11"/>
  <c r="AU399" i="11"/>
  <c r="AU305" i="11"/>
  <c r="AU371" i="11"/>
  <c r="AU320" i="11"/>
  <c r="AU266" i="11"/>
  <c r="AU300" i="11"/>
  <c r="AU351" i="11"/>
  <c r="AU398" i="11"/>
  <c r="AU457" i="11"/>
  <c r="AU375" i="11"/>
  <c r="AU428" i="11"/>
  <c r="AU283" i="11"/>
  <c r="AU452" i="11"/>
  <c r="AU489" i="11"/>
  <c r="AU472" i="11"/>
  <c r="AU476" i="11"/>
  <c r="BO93" i="3"/>
  <c r="BO92" i="3"/>
  <c r="BL93" i="3"/>
  <c r="BM92" i="3"/>
  <c r="BM94" i="3" s="1"/>
  <c r="AY343" i="11"/>
  <c r="AY415" i="11"/>
  <c r="AY348" i="11"/>
  <c r="AY457" i="11"/>
  <c r="AY278" i="11"/>
  <c r="AY284" i="11"/>
  <c r="AV327" i="11"/>
  <c r="AV375" i="11"/>
  <c r="AV406" i="11"/>
  <c r="AV384" i="11"/>
  <c r="AV389" i="11"/>
  <c r="AV462" i="11"/>
  <c r="AV400" i="11"/>
  <c r="AE423" i="11"/>
  <c r="AP395" i="11"/>
  <c r="AP277" i="11"/>
  <c r="AP362" i="11"/>
  <c r="AP463" i="11"/>
  <c r="AN263" i="4"/>
  <c r="CL247" i="11"/>
  <c r="L247" i="11" s="1"/>
  <c r="AE280" i="11"/>
  <c r="AP355" i="11"/>
  <c r="AP417" i="11"/>
  <c r="AP447" i="11"/>
  <c r="AP456" i="11"/>
  <c r="AP282" i="11"/>
  <c r="AP253" i="11"/>
  <c r="AP450" i="11"/>
  <c r="AP313" i="11"/>
  <c r="AP269" i="11"/>
  <c r="AP262" i="11"/>
  <c r="AP394" i="11"/>
  <c r="AP311" i="11"/>
  <c r="AP344" i="11"/>
  <c r="AP387" i="11"/>
  <c r="AP324" i="11"/>
  <c r="AP347" i="11"/>
  <c r="AP325" i="11"/>
  <c r="AP307" i="11"/>
  <c r="AP271" i="11"/>
  <c r="AP301" i="11"/>
  <c r="AP470" i="11"/>
  <c r="AP418" i="11"/>
  <c r="AS347" i="11"/>
  <c r="AS455" i="11"/>
  <c r="AS333" i="11"/>
  <c r="AS373" i="11"/>
  <c r="AS477" i="11"/>
  <c r="AS302" i="11"/>
  <c r="AS489" i="11"/>
  <c r="AC270" i="11"/>
  <c r="AC450" i="11"/>
  <c r="AC322" i="11"/>
  <c r="AC292" i="11"/>
  <c r="AC264" i="11"/>
  <c r="AC304" i="11"/>
  <c r="AC408" i="11"/>
  <c r="AC354" i="11"/>
  <c r="AC253" i="11"/>
  <c r="AC259" i="11"/>
  <c r="AC419" i="11"/>
  <c r="AD412" i="11"/>
  <c r="AD461" i="11"/>
  <c r="AD399" i="11"/>
  <c r="AD466" i="11"/>
  <c r="AC287" i="11"/>
  <c r="AC376" i="11"/>
  <c r="AC323" i="11"/>
  <c r="AC375" i="11"/>
  <c r="AC364" i="11"/>
  <c r="AC358" i="11"/>
  <c r="AC273" i="11"/>
  <c r="AC313" i="11"/>
  <c r="AC422" i="11"/>
  <c r="AE341" i="11"/>
  <c r="AD439" i="11"/>
  <c r="AS436" i="11"/>
  <c r="AS448" i="11"/>
  <c r="AS407" i="11"/>
  <c r="AS462" i="11"/>
  <c r="AP403" i="11"/>
  <c r="AP342" i="11"/>
  <c r="AP333" i="11"/>
  <c r="AP272" i="11"/>
  <c r="AP443" i="11"/>
  <c r="AP257" i="11"/>
  <c r="AP390" i="11"/>
  <c r="AP368" i="11"/>
  <c r="AP453" i="11"/>
  <c r="AP489" i="11"/>
  <c r="AP370" i="11"/>
  <c r="AE305" i="11"/>
  <c r="AE284" i="11"/>
  <c r="AE281" i="11"/>
  <c r="AC469" i="11"/>
  <c r="AC461" i="11"/>
  <c r="AD486" i="11"/>
  <c r="AD457" i="11"/>
  <c r="AD381" i="11"/>
  <c r="AD329" i="11"/>
  <c r="AD288" i="11"/>
  <c r="AD427" i="11"/>
  <c r="AD280" i="11"/>
  <c r="AD476" i="11"/>
  <c r="AD389" i="11"/>
  <c r="AD415" i="11"/>
  <c r="AD382" i="11"/>
  <c r="AD404" i="11"/>
  <c r="AD327" i="11"/>
  <c r="AD452" i="11"/>
  <c r="AD464" i="11"/>
  <c r="AD350" i="11"/>
  <c r="AP472" i="11"/>
  <c r="AP432" i="11"/>
  <c r="AP389" i="11"/>
  <c r="AP306" i="11"/>
  <c r="AP402" i="11"/>
  <c r="AP409" i="11"/>
  <c r="AP359" i="11"/>
  <c r="AP339" i="11"/>
  <c r="AP461" i="11"/>
  <c r="AP330" i="11"/>
  <c r="AP310" i="11"/>
  <c r="AP251" i="11"/>
  <c r="AP302" i="11"/>
  <c r="AP361" i="11"/>
  <c r="AP299" i="11"/>
  <c r="AP349" i="11"/>
  <c r="AP401" i="11"/>
  <c r="AP446" i="11"/>
  <c r="AP473" i="11"/>
  <c r="AP351" i="11"/>
  <c r="AP340" i="11"/>
  <c r="AP460" i="11"/>
  <c r="AP264" i="11"/>
  <c r="AP455" i="11"/>
  <c r="AP338" i="11"/>
  <c r="AP379" i="11"/>
  <c r="AP356" i="11"/>
  <c r="AP275" i="11"/>
  <c r="AP412" i="11"/>
  <c r="AP423" i="11"/>
  <c r="AP365" i="11"/>
  <c r="AP437" i="11"/>
  <c r="AP315" i="11"/>
  <c r="AP465" i="11"/>
  <c r="AP341" i="11"/>
  <c r="AP322" i="11"/>
  <c r="AP392" i="11"/>
  <c r="AP425" i="11"/>
  <c r="AP309" i="11"/>
  <c r="AP483" i="11"/>
  <c r="AP448" i="11"/>
  <c r="AP408" i="11"/>
  <c r="AP397" i="11"/>
  <c r="AP336" i="11"/>
  <c r="AP348" i="11"/>
  <c r="AP468" i="11"/>
  <c r="AP288" i="11"/>
  <c r="AP377" i="11"/>
  <c r="AP466" i="11"/>
  <c r="AP268" i="11"/>
  <c r="AP442" i="11"/>
  <c r="AP298" i="11"/>
  <c r="AP376" i="11"/>
  <c r="AP488" i="11"/>
  <c r="AP457" i="11"/>
  <c r="AP250" i="11"/>
  <c r="AP259" i="11"/>
  <c r="AP300" i="11"/>
  <c r="AP467" i="11"/>
  <c r="AP381" i="11"/>
  <c r="AP258" i="11"/>
  <c r="AP371" i="11"/>
  <c r="AP283" i="11"/>
  <c r="AP320" i="11"/>
  <c r="AP366" i="11"/>
  <c r="AP294" i="11"/>
  <c r="AP312" i="11"/>
  <c r="AP419" i="11"/>
  <c r="AP296" i="11"/>
  <c r="AP449" i="11"/>
  <c r="AP475" i="11"/>
  <c r="AP426" i="11"/>
  <c r="AP451" i="11"/>
  <c r="AP384" i="11"/>
  <c r="AP316" i="11"/>
  <c r="AP398" i="11"/>
  <c r="AP399" i="11"/>
  <c r="AP305" i="11"/>
  <c r="AP441" i="11"/>
  <c r="AP357" i="11"/>
  <c r="AP285" i="11"/>
  <c r="AP267" i="11"/>
  <c r="AP364" i="11"/>
  <c r="AP487" i="11"/>
  <c r="AP400" i="11"/>
  <c r="AP352" i="11"/>
  <c r="AP335" i="11"/>
  <c r="AP270" i="11"/>
  <c r="AP289" i="11"/>
  <c r="AP350" i="11"/>
  <c r="AP332" i="11"/>
  <c r="AP318" i="11"/>
  <c r="AP321" i="11"/>
  <c r="AP286" i="11"/>
  <c r="AP393" i="11"/>
  <c r="AP308" i="11"/>
  <c r="AP380" i="11"/>
  <c r="AP274" i="11"/>
  <c r="AP440" i="11"/>
  <c r="AP353" i="11"/>
  <c r="AP255" i="11"/>
  <c r="AP263" i="11"/>
  <c r="AP265" i="11"/>
  <c r="AP252" i="11"/>
  <c r="AP474" i="11"/>
  <c r="AP345" i="11"/>
  <c r="AP454" i="11"/>
  <c r="AP276" i="11"/>
  <c r="AP378" i="11"/>
  <c r="AP435" i="11"/>
  <c r="AP427" i="11"/>
  <c r="AP476" i="11"/>
  <c r="AP323" i="11"/>
  <c r="AP261" i="11"/>
  <c r="AP413" i="11"/>
  <c r="AP331" i="11"/>
  <c r="AP464" i="11"/>
  <c r="AP481" i="11"/>
  <c r="AP404" i="11"/>
  <c r="AP386" i="11"/>
  <c r="AP290" i="11"/>
  <c r="AP292" i="11"/>
  <c r="AP314" i="11"/>
  <c r="AP326" i="11"/>
  <c r="AP260" i="11"/>
  <c r="AP431" i="11"/>
  <c r="AP484" i="11"/>
  <c r="AP479" i="11"/>
  <c r="AP317" i="11"/>
  <c r="AP414" i="11"/>
  <c r="AP391" i="11"/>
  <c r="AP433" i="11"/>
  <c r="AP334" i="11"/>
  <c r="AP459" i="11"/>
  <c r="AP469" i="11"/>
  <c r="AP415" i="11"/>
  <c r="AP486" i="11"/>
  <c r="AP279" i="11"/>
  <c r="AP287" i="11"/>
  <c r="AP407" i="11"/>
  <c r="AP485" i="11"/>
  <c r="AP438" i="11"/>
  <c r="AP369" i="11"/>
  <c r="AP375" i="11"/>
  <c r="AP346" i="11"/>
  <c r="AP396" i="11"/>
  <c r="AP406" i="11"/>
  <c r="AP297" i="11"/>
  <c r="AP291" i="11"/>
  <c r="AP266" i="11"/>
  <c r="AP480" i="11"/>
  <c r="AP385" i="11"/>
  <c r="AP452" i="11"/>
  <c r="AS266" i="11"/>
  <c r="AS301" i="11"/>
  <c r="AS401" i="11"/>
  <c r="AS377" i="11"/>
  <c r="AS371" i="11"/>
  <c r="AS260" i="11"/>
  <c r="AS397" i="11"/>
  <c r="AS452" i="11"/>
  <c r="AS480" i="11"/>
  <c r="AS405" i="11"/>
  <c r="AS322" i="11"/>
  <c r="AS359" i="11"/>
  <c r="AS282" i="11"/>
  <c r="AS484" i="11"/>
  <c r="AS320" i="11"/>
  <c r="AS273" i="11"/>
  <c r="AS394" i="11"/>
  <c r="AS385" i="11"/>
  <c r="AS362" i="11"/>
  <c r="AS435" i="11"/>
  <c r="AS380" i="11"/>
  <c r="AS308" i="11"/>
  <c r="AS415" i="11"/>
  <c r="AS351" i="11"/>
  <c r="AS386" i="11"/>
  <c r="AS330" i="11"/>
  <c r="AS304" i="11"/>
  <c r="AS441" i="11"/>
  <c r="AS297" i="11"/>
  <c r="AS352" i="11"/>
  <c r="AC357" i="11"/>
  <c r="AC464" i="11"/>
  <c r="AC330" i="11"/>
  <c r="AC362" i="11"/>
  <c r="AC335" i="11"/>
  <c r="AC406" i="11"/>
  <c r="AC476" i="11"/>
  <c r="AC283" i="11"/>
  <c r="AC260" i="11"/>
  <c r="AC398" i="11"/>
  <c r="AC390" i="11"/>
  <c r="AC439" i="11"/>
  <c r="AC474" i="11"/>
  <c r="AC485" i="11"/>
  <c r="AC325" i="11"/>
  <c r="AC340" i="11"/>
  <c r="AC334" i="11"/>
  <c r="AC360" i="11"/>
  <c r="AC275" i="11"/>
  <c r="AC349" i="11"/>
  <c r="AC481" i="11"/>
  <c r="AC250" i="11"/>
  <c r="AC459" i="11"/>
  <c r="AC467" i="11"/>
  <c r="AC280" i="11"/>
  <c r="AC339" i="11"/>
  <c r="AC381" i="11"/>
  <c r="AC458" i="11"/>
  <c r="AE464" i="11"/>
  <c r="AE422" i="11"/>
  <c r="AE311" i="11"/>
  <c r="AE409" i="11"/>
  <c r="AE473" i="11"/>
  <c r="AE278" i="11"/>
  <c r="AE320" i="11"/>
  <c r="AE407" i="11"/>
  <c r="AE296" i="11"/>
  <c r="AE331" i="11"/>
  <c r="AE452" i="11"/>
  <c r="AE359" i="11"/>
  <c r="AE400" i="11"/>
  <c r="AE255" i="11"/>
  <c r="AE365" i="11"/>
  <c r="AD332" i="11"/>
  <c r="AD364" i="11"/>
  <c r="AD407" i="11"/>
  <c r="AD296" i="11"/>
  <c r="AD403" i="11"/>
  <c r="AD428" i="11"/>
  <c r="AD446" i="11"/>
  <c r="AD398" i="11"/>
  <c r="AS447" i="11"/>
  <c r="AS350" i="11"/>
  <c r="AS439" i="11"/>
  <c r="AS376" i="11"/>
  <c r="AS251" i="11"/>
  <c r="AS369" i="11"/>
  <c r="AS479" i="11"/>
  <c r="AS336" i="11"/>
  <c r="AS421" i="11"/>
  <c r="AS346" i="11"/>
  <c r="AS283" i="11"/>
  <c r="AS319" i="11"/>
  <c r="AS323" i="11"/>
  <c r="AS438" i="11"/>
  <c r="AS416" i="11"/>
  <c r="AP360" i="11"/>
  <c r="AP278" i="11"/>
  <c r="AP358" i="11"/>
  <c r="AP405" i="11"/>
  <c r="AP367" i="11"/>
  <c r="AP471" i="11"/>
  <c r="AP304" i="11"/>
  <c r="AP436" i="11"/>
  <c r="AP434" i="11"/>
  <c r="AP254" i="11"/>
  <c r="AP280" i="11"/>
  <c r="AP327" i="11"/>
  <c r="AP421" i="11"/>
  <c r="AP444" i="11"/>
  <c r="AP477" i="11"/>
  <c r="AP411" i="11"/>
  <c r="AP382" i="11"/>
  <c r="AP337" i="11"/>
  <c r="AP319" i="11"/>
  <c r="AP256" i="11"/>
  <c r="AP420" i="11"/>
  <c r="AP458" i="11"/>
  <c r="AP430" i="11"/>
  <c r="AP374" i="11"/>
  <c r="AP429" i="11"/>
  <c r="AP273" i="11"/>
  <c r="AP354" i="11"/>
  <c r="AP329" i="11"/>
  <c r="AP281" i="11"/>
  <c r="AP383" i="11"/>
  <c r="AP373" i="11"/>
  <c r="AP284" i="11"/>
  <c r="AP416" i="11"/>
  <c r="AP343" i="11"/>
  <c r="AP422" i="11"/>
  <c r="AP428" i="11"/>
  <c r="AP293" i="11"/>
  <c r="AP328" i="11"/>
  <c r="AP482" i="11"/>
  <c r="AP372" i="11"/>
  <c r="AP388" i="11"/>
  <c r="AP478" i="11"/>
  <c r="AP295" i="11"/>
  <c r="BX259" i="4"/>
  <c r="BX260" i="4" s="1"/>
  <c r="BX262" i="4" s="1"/>
  <c r="O263" i="4" s="1"/>
  <c r="P245" i="11" s="1"/>
  <c r="DN259" i="4"/>
  <c r="DN260" i="4" s="1"/>
  <c r="DN262" i="4" s="1"/>
  <c r="BE263" i="4" s="1"/>
  <c r="CY259" i="4"/>
  <c r="CY260" i="4" s="1"/>
  <c r="CY262" i="4" s="1"/>
  <c r="AP263" i="4" s="1"/>
  <c r="AQ245" i="11" s="1"/>
  <c r="DF259" i="4"/>
  <c r="DF260" i="4" s="1"/>
  <c r="DF262" i="4" s="1"/>
  <c r="AW263" i="4" s="1"/>
  <c r="AX245" i="11" s="1"/>
  <c r="DK247" i="11"/>
  <c r="AK247" i="11" s="1"/>
  <c r="DA259" i="4"/>
  <c r="DA260" i="4" s="1"/>
  <c r="DA262" i="4" s="1"/>
  <c r="CD259" i="4"/>
  <c r="CD260" i="4" s="1"/>
  <c r="CD262" i="4" s="1"/>
  <c r="U263" i="4" s="1"/>
  <c r="V245" i="11" s="1"/>
  <c r="CI259" i="4"/>
  <c r="CI260" i="4" s="1"/>
  <c r="CI262" i="4" s="1"/>
  <c r="Z263" i="4" s="1"/>
  <c r="AA245" i="11" s="1"/>
  <c r="CV259" i="4"/>
  <c r="CV260" i="4" s="1"/>
  <c r="CV262" i="4" s="1"/>
  <c r="AM263" i="4" s="1"/>
  <c r="AN245" i="11" s="1"/>
  <c r="CP247" i="11"/>
  <c r="P247" i="11" s="1"/>
  <c r="CX247" i="11"/>
  <c r="X247" i="11" s="1"/>
  <c r="X334" i="11" s="1"/>
  <c r="CS247" i="11"/>
  <c r="S247" i="11" s="1"/>
  <c r="BY259" i="4"/>
  <c r="BY260" i="4" s="1"/>
  <c r="BY262" i="4" s="1"/>
  <c r="P263" i="4" s="1"/>
  <c r="Q245" i="11" s="1"/>
  <c r="CU247" i="11"/>
  <c r="U247" i="11" s="1"/>
  <c r="EA247" i="11"/>
  <c r="BA247" i="11" s="1"/>
  <c r="CN247" i="11"/>
  <c r="N247" i="11" s="1"/>
  <c r="CO247" i="11"/>
  <c r="O247" i="11" s="1"/>
  <c r="CF247" i="11"/>
  <c r="F247" i="11" s="1"/>
  <c r="BK92" i="3"/>
  <c r="BK93" i="3"/>
  <c r="BK91" i="3"/>
  <c r="BO91" i="3"/>
  <c r="G18" i="6"/>
  <c r="AZ299" i="11"/>
  <c r="AZ379" i="11"/>
  <c r="AD453" i="11"/>
  <c r="AD437" i="11"/>
  <c r="AD387" i="11"/>
  <c r="AD307" i="11"/>
  <c r="AD394" i="11"/>
  <c r="AD308" i="11"/>
  <c r="AD278" i="11"/>
  <c r="AD251" i="11"/>
  <c r="AD260" i="11"/>
  <c r="AD325" i="11"/>
  <c r="AD330" i="11"/>
  <c r="AD408" i="11"/>
  <c r="AD365" i="11"/>
  <c r="AD297" i="11"/>
  <c r="AD359" i="11"/>
  <c r="AD484" i="11"/>
  <c r="AD384" i="11"/>
  <c r="AD372" i="11"/>
  <c r="AD430" i="11"/>
  <c r="AD287" i="11"/>
  <c r="AD367" i="11"/>
  <c r="AD483" i="11"/>
  <c r="AD286" i="11"/>
  <c r="AD388" i="11"/>
  <c r="AD349" i="11"/>
  <c r="AD434" i="11"/>
  <c r="AD283" i="11"/>
  <c r="AD368" i="11"/>
  <c r="AD463" i="11"/>
  <c r="AO319" i="11"/>
  <c r="DX247" i="11"/>
  <c r="AX247" i="11" s="1"/>
  <c r="AX482" i="11" s="1"/>
  <c r="AO294" i="11"/>
  <c r="AF439" i="11"/>
  <c r="AF283" i="11"/>
  <c r="AO282" i="11"/>
  <c r="AO398" i="11"/>
  <c r="AO420" i="11"/>
  <c r="BN92" i="3"/>
  <c r="BN93" i="3"/>
  <c r="BN91" i="3"/>
  <c r="R7" i="6"/>
  <c r="S7" i="6" s="1"/>
  <c r="G20" i="6"/>
  <c r="AF482" i="11"/>
  <c r="AF434" i="11"/>
  <c r="AO373" i="11"/>
  <c r="AO314" i="11"/>
  <c r="AO259" i="11"/>
  <c r="AF332" i="11"/>
  <c r="AF262" i="11"/>
  <c r="AF370" i="11"/>
  <c r="AF296" i="11"/>
  <c r="AF337" i="11"/>
  <c r="AO408" i="11"/>
  <c r="AO354" i="11"/>
  <c r="AO350" i="11"/>
  <c r="AV269" i="11"/>
  <c r="AV467" i="11"/>
  <c r="AV279" i="11"/>
  <c r="AV370" i="11"/>
  <c r="AO258" i="11"/>
  <c r="AO309" i="11"/>
  <c r="AO457" i="11"/>
  <c r="AO455" i="11"/>
  <c r="AO426" i="11"/>
  <c r="CR259" i="4"/>
  <c r="CR260" i="4" s="1"/>
  <c r="CR262" i="4" s="1"/>
  <c r="AI263" i="4" s="1"/>
  <c r="AJ245" i="11" s="1"/>
  <c r="CC259" i="4"/>
  <c r="CC260" i="4" s="1"/>
  <c r="CC262" i="4" s="1"/>
  <c r="T263" i="4" s="1"/>
  <c r="U245" i="11" s="1"/>
  <c r="CJ247" i="11"/>
  <c r="J247" i="11" s="1"/>
  <c r="CX259" i="4"/>
  <c r="CX260" i="4" s="1"/>
  <c r="CX262" i="4" s="1"/>
  <c r="AO263" i="4" s="1"/>
  <c r="AP245" i="11" s="1"/>
  <c r="BR259" i="4"/>
  <c r="BR260" i="4" s="1"/>
  <c r="BR262" i="4" s="1"/>
  <c r="I263" i="4" s="1"/>
  <c r="J245" i="11" s="1"/>
  <c r="AV487" i="11"/>
  <c r="AV352" i="11"/>
  <c r="AV466" i="11"/>
  <c r="AF404" i="11"/>
  <c r="AF313" i="11"/>
  <c r="AF294" i="11"/>
  <c r="AO415" i="11"/>
  <c r="AO341" i="11"/>
  <c r="AO263" i="11"/>
  <c r="AO293" i="11"/>
  <c r="AO331" i="11"/>
  <c r="DG247" i="11"/>
  <c r="AG247" i="11" s="1"/>
  <c r="AG454" i="11" s="1"/>
  <c r="X470" i="11"/>
  <c r="X299" i="11"/>
  <c r="X390" i="11"/>
  <c r="X270" i="11"/>
  <c r="X357" i="11"/>
  <c r="X371" i="11"/>
  <c r="X404" i="11"/>
  <c r="X258" i="11"/>
  <c r="X344" i="11"/>
  <c r="X362" i="11"/>
  <c r="X483" i="11"/>
  <c r="X432" i="11"/>
  <c r="X343" i="11"/>
  <c r="X287" i="11"/>
  <c r="X385" i="11"/>
  <c r="X453" i="11"/>
  <c r="X329" i="11"/>
  <c r="X332" i="11"/>
  <c r="X447" i="11"/>
  <c r="X321" i="11"/>
  <c r="X311" i="11"/>
  <c r="X302" i="11"/>
  <c r="X401" i="11"/>
  <c r="X410" i="11"/>
  <c r="X450" i="11"/>
  <c r="X444" i="11"/>
  <c r="X408" i="11"/>
  <c r="X282" i="11"/>
  <c r="X455" i="11"/>
  <c r="X412" i="11"/>
  <c r="X419" i="11"/>
  <c r="X386" i="11"/>
  <c r="X310" i="11"/>
  <c r="X314" i="11"/>
  <c r="X308" i="11"/>
  <c r="X400" i="11"/>
  <c r="X373" i="11"/>
  <c r="X309" i="11"/>
  <c r="X488" i="11"/>
  <c r="X320" i="11"/>
  <c r="X414" i="11"/>
  <c r="X475" i="11"/>
  <c r="X274" i="11"/>
  <c r="X328" i="11"/>
  <c r="X256" i="11"/>
  <c r="X462" i="11"/>
  <c r="X456" i="11"/>
  <c r="X335" i="11"/>
  <c r="X277" i="11"/>
  <c r="X465" i="11"/>
  <c r="X380" i="11"/>
  <c r="X393" i="11"/>
  <c r="X407" i="11"/>
  <c r="X425" i="11"/>
  <c r="X377" i="11"/>
  <c r="X354" i="11"/>
  <c r="X398" i="11"/>
  <c r="X323" i="11"/>
  <c r="X458" i="11"/>
  <c r="X289" i="11"/>
  <c r="X430" i="11"/>
  <c r="X417" i="11"/>
  <c r="X409" i="11"/>
  <c r="X331" i="11"/>
  <c r="X397" i="11"/>
  <c r="X383" i="11"/>
  <c r="X358" i="11"/>
  <c r="X487" i="11"/>
  <c r="X307" i="11"/>
  <c r="AY312" i="11"/>
  <c r="AY299" i="11"/>
  <c r="AY378" i="11"/>
  <c r="AY453" i="11"/>
  <c r="AY300" i="11"/>
  <c r="AY487" i="11"/>
  <c r="AY295" i="11"/>
  <c r="AY364" i="11"/>
  <c r="AY294" i="11"/>
  <c r="AY285" i="11"/>
  <c r="AY276" i="11"/>
  <c r="AY304" i="11"/>
  <c r="AY365" i="11"/>
  <c r="AY260" i="11"/>
  <c r="AY328" i="11"/>
  <c r="AY374" i="11"/>
  <c r="AY467" i="11"/>
  <c r="AY435" i="11"/>
  <c r="AY407" i="11"/>
  <c r="AY421" i="11"/>
  <c r="AY430" i="11"/>
  <c r="AY297" i="11"/>
  <c r="AY319" i="11"/>
  <c r="AY466" i="11"/>
  <c r="AY384" i="11"/>
  <c r="AY462" i="11"/>
  <c r="AY446" i="11"/>
  <c r="AY386" i="11"/>
  <c r="AY468" i="11"/>
  <c r="AY414" i="11"/>
  <c r="AY341" i="11"/>
  <c r="AY426" i="11"/>
  <c r="AY469" i="11"/>
  <c r="AY409" i="11"/>
  <c r="AY452" i="11"/>
  <c r="AY310" i="11"/>
  <c r="AY399" i="11"/>
  <c r="AY441" i="11"/>
  <c r="AY476" i="11"/>
  <c r="AY357" i="11"/>
  <c r="AY382" i="11"/>
  <c r="AY381" i="11"/>
  <c r="AY436" i="11"/>
  <c r="AY392" i="11"/>
  <c r="AY338" i="11"/>
  <c r="AY413" i="11"/>
  <c r="AY400" i="11"/>
  <c r="AY403" i="11"/>
  <c r="AY279" i="11"/>
  <c r="AY311" i="11"/>
  <c r="AY478" i="11"/>
  <c r="AY322" i="11"/>
  <c r="AY257" i="11"/>
  <c r="AY252" i="11"/>
  <c r="AY366" i="11"/>
  <c r="AY445" i="11"/>
  <c r="AY428" i="11"/>
  <c r="AY349" i="11"/>
  <c r="AY434" i="11"/>
  <c r="AY440" i="11"/>
  <c r="AY373" i="11"/>
  <c r="AY473" i="11"/>
  <c r="AY258" i="11"/>
  <c r="AY350" i="11"/>
  <c r="AY274" i="11"/>
  <c r="AY477" i="11"/>
  <c r="AY353" i="11"/>
  <c r="AY273" i="11"/>
  <c r="AY362" i="11"/>
  <c r="AY475" i="11"/>
  <c r="AY463" i="11"/>
  <c r="AY296" i="11"/>
  <c r="AY367" i="11"/>
  <c r="AY331" i="11"/>
  <c r="AY326" i="11"/>
  <c r="AY484" i="11"/>
  <c r="AY464" i="11"/>
  <c r="AY419" i="11"/>
  <c r="AY302" i="11"/>
  <c r="AY387" i="11"/>
  <c r="AY337" i="11"/>
  <c r="AY390" i="11"/>
  <c r="AY342" i="11"/>
  <c r="AY472" i="11"/>
  <c r="AY483" i="11"/>
  <c r="AY329" i="11"/>
  <c r="AY408" i="11"/>
  <c r="AY448" i="11"/>
  <c r="AY371" i="11"/>
  <c r="AY412" i="11"/>
  <c r="AY437" i="11"/>
  <c r="AY323" i="11"/>
  <c r="AY427" i="11"/>
  <c r="AY270" i="11"/>
  <c r="AY402" i="11"/>
  <c r="AY486" i="11"/>
  <c r="AY444" i="11"/>
  <c r="AY324" i="11"/>
  <c r="AY385" i="11"/>
  <c r="AY422" i="11"/>
  <c r="AY360" i="11"/>
  <c r="AY429" i="11"/>
  <c r="AY455" i="11"/>
  <c r="AY393" i="11"/>
  <c r="AY316" i="11"/>
  <c r="AY394" i="11"/>
  <c r="AY308" i="11"/>
  <c r="AY333" i="11"/>
  <c r="AY404" i="11"/>
  <c r="AY489" i="11"/>
  <c r="AY290" i="11"/>
  <c r="AY451" i="11"/>
  <c r="AY253" i="11"/>
  <c r="AY442" i="11"/>
  <c r="AY447" i="11"/>
  <c r="AY363" i="11"/>
  <c r="AY346" i="11"/>
  <c r="AY351" i="11"/>
  <c r="AY443" i="11"/>
  <c r="AY272" i="11"/>
  <c r="AY458" i="11"/>
  <c r="AY460" i="11"/>
  <c r="AY395" i="11"/>
  <c r="AY369" i="11"/>
  <c r="AY352" i="11"/>
  <c r="AY271" i="11"/>
  <c r="AY289" i="11"/>
  <c r="AY306" i="11"/>
  <c r="AY281" i="11"/>
  <c r="AY254" i="11"/>
  <c r="AY335" i="11"/>
  <c r="AY377" i="11"/>
  <c r="AY480" i="11"/>
  <c r="AY417" i="11"/>
  <c r="AY291" i="11"/>
  <c r="AY293" i="11"/>
  <c r="AY425" i="11"/>
  <c r="AY255" i="11"/>
  <c r="AY314" i="11"/>
  <c r="AY268" i="11"/>
  <c r="AY336" i="11"/>
  <c r="AY479" i="11"/>
  <c r="AY433" i="11"/>
  <c r="AY454" i="11"/>
  <c r="AY345" i="11"/>
  <c r="AY388" i="11"/>
  <c r="AY420" i="11"/>
  <c r="AY251" i="11"/>
  <c r="AY318" i="11"/>
  <c r="AY267" i="11"/>
  <c r="AY376" i="11"/>
  <c r="AY344" i="11"/>
  <c r="AY354" i="11"/>
  <c r="AY456" i="11"/>
  <c r="AY292" i="11"/>
  <c r="AY432" i="11"/>
  <c r="AY431" i="11"/>
  <c r="AY391" i="11"/>
  <c r="AY280" i="11"/>
  <c r="AY383" i="11"/>
  <c r="AY332" i="11"/>
  <c r="AY401" i="11"/>
  <c r="AY418" i="11"/>
  <c r="AY397" i="11"/>
  <c r="AY411" i="11"/>
  <c r="AY277" i="11"/>
  <c r="AY396" i="11"/>
  <c r="AY481" i="11"/>
  <c r="AY482" i="11"/>
  <c r="AY263" i="11"/>
  <c r="AY405" i="11"/>
  <c r="AY379" i="11"/>
  <c r="AY288" i="11"/>
  <c r="AY320" i="11"/>
  <c r="AY356" i="11"/>
  <c r="AY485" i="11"/>
  <c r="AY309" i="11"/>
  <c r="AY307" i="11"/>
  <c r="AY423" i="11"/>
  <c r="AY301" i="11"/>
  <c r="AY359" i="11"/>
  <c r="AY256" i="11"/>
  <c r="AY317" i="11"/>
  <c r="AY261" i="11"/>
  <c r="AY265" i="11"/>
  <c r="AY355" i="11"/>
  <c r="AY398" i="11"/>
  <c r="AY347" i="11"/>
  <c r="U356" i="11"/>
  <c r="U435" i="11"/>
  <c r="U299" i="11"/>
  <c r="U340" i="11"/>
  <c r="U450" i="11"/>
  <c r="U271" i="11"/>
  <c r="U422" i="11"/>
  <c r="U294" i="11"/>
  <c r="U361" i="11"/>
  <c r="U349" i="11"/>
  <c r="U449" i="11"/>
  <c r="U441" i="11"/>
  <c r="U404" i="11"/>
  <c r="U390" i="11"/>
  <c r="U452" i="11"/>
  <c r="AZ440" i="11"/>
  <c r="AZ328" i="11"/>
  <c r="AZ421" i="11"/>
  <c r="AZ306" i="11"/>
  <c r="AZ354" i="11"/>
  <c r="AZ408" i="11"/>
  <c r="AZ486" i="11"/>
  <c r="AV298" i="11"/>
  <c r="AV430" i="11"/>
  <c r="AV489" i="11"/>
  <c r="AV287" i="11"/>
  <c r="AV482" i="11"/>
  <c r="AV334" i="11"/>
  <c r="AV373" i="11"/>
  <c r="AV311" i="11"/>
  <c r="AV429" i="11"/>
  <c r="AV468" i="11"/>
  <c r="AV391" i="11"/>
  <c r="AV368" i="11"/>
  <c r="AV260" i="11"/>
  <c r="AV253" i="11"/>
  <c r="AZ256" i="11"/>
  <c r="AF322" i="11"/>
  <c r="AF346" i="11"/>
  <c r="AF277" i="11"/>
  <c r="AF289" i="11"/>
  <c r="AF311" i="11"/>
  <c r="AF358" i="11"/>
  <c r="AF453" i="11"/>
  <c r="AF411" i="11"/>
  <c r="AF469" i="11"/>
  <c r="AF392" i="11"/>
  <c r="AF365" i="11"/>
  <c r="AF428" i="11"/>
  <c r="AO421" i="11"/>
  <c r="AO458" i="11"/>
  <c r="AO313" i="11"/>
  <c r="AO447" i="11"/>
  <c r="AO375" i="11"/>
  <c r="AO489" i="11"/>
  <c r="AO300" i="11"/>
  <c r="AO366" i="11"/>
  <c r="AO349" i="11"/>
  <c r="AO358" i="11"/>
  <c r="AO290" i="11"/>
  <c r="AO318" i="11"/>
  <c r="AO466" i="11"/>
  <c r="AO475" i="11"/>
  <c r="AO275" i="11"/>
  <c r="AO448" i="11"/>
  <c r="AO416" i="11"/>
  <c r="AO352" i="11"/>
  <c r="AO412" i="11"/>
  <c r="AO359" i="11"/>
  <c r="AO437" i="11"/>
  <c r="AO301" i="11"/>
  <c r="AO299" i="11"/>
  <c r="AO429" i="11"/>
  <c r="AO250" i="11"/>
  <c r="AO405" i="11"/>
  <c r="AO417" i="11"/>
  <c r="AO286" i="11"/>
  <c r="AO371" i="11"/>
  <c r="AO256" i="11"/>
  <c r="AO265" i="11"/>
  <c r="AO395" i="11"/>
  <c r="AO446" i="11"/>
  <c r="AO471" i="11"/>
  <c r="AO462" i="11"/>
  <c r="AO424" i="11"/>
  <c r="AO368" i="11"/>
  <c r="AO430" i="11"/>
  <c r="AO379" i="11"/>
  <c r="AO297" i="11"/>
  <c r="AO257" i="11"/>
  <c r="AO383" i="11"/>
  <c r="AO374" i="11"/>
  <c r="AO391" i="11"/>
  <c r="AO376" i="11"/>
  <c r="AO365" i="11"/>
  <c r="AO381" i="11"/>
  <c r="AO367" i="11"/>
  <c r="AO288" i="11"/>
  <c r="AO279" i="11"/>
  <c r="AO327" i="11"/>
  <c r="AO316" i="11"/>
  <c r="AO360" i="11"/>
  <c r="AO425" i="11"/>
  <c r="AO404" i="11"/>
  <c r="AO449" i="11"/>
  <c r="AO402" i="11"/>
  <c r="AO382" i="11"/>
  <c r="AO312" i="11"/>
  <c r="AO400" i="11"/>
  <c r="AO487" i="11"/>
  <c r="AO470" i="11"/>
  <c r="AO346" i="11"/>
  <c r="AO272" i="11"/>
  <c r="AO438" i="11"/>
  <c r="AO303" i="11"/>
  <c r="AO378" i="11"/>
  <c r="AO473" i="11"/>
  <c r="AO445" i="11"/>
  <c r="AO435" i="11"/>
  <c r="AO364" i="11"/>
  <c r="AO291" i="11"/>
  <c r="AO305" i="11"/>
  <c r="AO310" i="11"/>
  <c r="AO485" i="11"/>
  <c r="AO270" i="11"/>
  <c r="AO330" i="11"/>
  <c r="AO427" i="11"/>
  <c r="AO280" i="11"/>
  <c r="AO340" i="11"/>
  <c r="AO431" i="11"/>
  <c r="AO433" i="11"/>
  <c r="AO302" i="11"/>
  <c r="AO339" i="11"/>
  <c r="AO329" i="11"/>
  <c r="AO348" i="11"/>
  <c r="AO328" i="11"/>
  <c r="AO362" i="11"/>
  <c r="AO411" i="11"/>
  <c r="AO273" i="11"/>
  <c r="AO464" i="11"/>
  <c r="AO361" i="11"/>
  <c r="AO472" i="11"/>
  <c r="AO326" i="11"/>
  <c r="AO315" i="11"/>
  <c r="AO363" i="11"/>
  <c r="AO351" i="11"/>
  <c r="AO356" i="11"/>
  <c r="AO380" i="11"/>
  <c r="AO287" i="11"/>
  <c r="AO456" i="11"/>
  <c r="AO451" i="11"/>
  <c r="AO481" i="11"/>
  <c r="AO334" i="11"/>
  <c r="AO480" i="11"/>
  <c r="AO344" i="11"/>
  <c r="AO469" i="11"/>
  <c r="AO325" i="11"/>
  <c r="AO274" i="11"/>
  <c r="AO255" i="11"/>
  <c r="AO296" i="11"/>
  <c r="AO262" i="11"/>
  <c r="AO442" i="11"/>
  <c r="AO271" i="11"/>
  <c r="AO370" i="11"/>
  <c r="AO285" i="11"/>
  <c r="AO463" i="11"/>
  <c r="AO389" i="11"/>
  <c r="AO345" i="11"/>
  <c r="AO268" i="11"/>
  <c r="AO386" i="11"/>
  <c r="AO414" i="11"/>
  <c r="AO441" i="11"/>
  <c r="AO266" i="11"/>
  <c r="AO399" i="11"/>
  <c r="AO264" i="11"/>
  <c r="AO295" i="11"/>
  <c r="AO476" i="11"/>
  <c r="AO336" i="11"/>
  <c r="AO338" i="11"/>
  <c r="AO289" i="11"/>
  <c r="AO321" i="11"/>
  <c r="AO413" i="11"/>
  <c r="AO306" i="11"/>
  <c r="AO482" i="11"/>
  <c r="AO387" i="11"/>
  <c r="AO333" i="11"/>
  <c r="AZ294" i="11"/>
  <c r="AY339" i="11"/>
  <c r="AY305" i="11"/>
  <c r="AY370" i="11"/>
  <c r="AY439" i="11"/>
  <c r="AY266" i="11"/>
  <c r="AY474" i="11"/>
  <c r="AY330" i="11"/>
  <c r="AY406" i="11"/>
  <c r="AY303" i="11"/>
  <c r="AY410" i="11"/>
  <c r="AY264" i="11"/>
  <c r="AZ460" i="11"/>
  <c r="AZ274" i="11"/>
  <c r="AY375" i="11"/>
  <c r="AZ341" i="11"/>
  <c r="AZ467" i="11"/>
  <c r="AY262" i="11"/>
  <c r="AE386" i="11"/>
  <c r="AE443" i="11"/>
  <c r="AE477" i="11"/>
  <c r="AE410" i="11"/>
  <c r="AE315" i="11"/>
  <c r="AE456" i="11"/>
  <c r="AE418" i="11"/>
  <c r="AE266" i="11"/>
  <c r="AE398" i="11"/>
  <c r="AE467" i="11"/>
  <c r="AE415" i="11"/>
  <c r="AE381" i="11"/>
  <c r="AE369" i="11"/>
  <c r="AE285" i="11"/>
  <c r="AE462" i="11"/>
  <c r="AE297" i="11"/>
  <c r="AE265" i="11"/>
  <c r="AE289" i="11"/>
  <c r="AE362" i="11"/>
  <c r="AE373" i="11"/>
  <c r="AE355" i="11"/>
  <c r="AE449" i="11"/>
  <c r="AE339" i="11"/>
  <c r="AE419" i="11"/>
  <c r="AE460" i="11"/>
  <c r="AE351" i="11"/>
  <c r="AE463" i="11"/>
  <c r="AE486" i="11"/>
  <c r="AE484" i="11"/>
  <c r="AE408" i="11"/>
  <c r="AE420" i="11"/>
  <c r="AE348" i="11"/>
  <c r="AE392" i="11"/>
  <c r="AE470" i="11"/>
  <c r="AE487" i="11"/>
  <c r="AE366" i="11"/>
  <c r="AE396" i="11"/>
  <c r="AE417" i="11"/>
  <c r="AE474" i="11"/>
  <c r="AE442" i="11"/>
  <c r="AE298" i="11"/>
  <c r="AE472" i="11"/>
  <c r="AE469" i="11"/>
  <c r="AE431" i="11"/>
  <c r="AE414" i="11"/>
  <c r="AE332" i="11"/>
  <c r="AE340" i="11"/>
  <c r="AE307" i="11"/>
  <c r="AE401" i="11"/>
  <c r="AE378" i="11"/>
  <c r="AE402" i="11"/>
  <c r="AE287" i="11"/>
  <c r="AE335" i="11"/>
  <c r="AE295" i="11"/>
  <c r="AE283" i="11"/>
  <c r="AE429" i="11"/>
  <c r="AE344" i="11"/>
  <c r="AE336" i="11"/>
  <c r="AE399" i="11"/>
  <c r="AE318" i="11"/>
  <c r="AE299" i="11"/>
  <c r="AE403" i="11"/>
  <c r="AE480" i="11"/>
  <c r="AE361" i="11"/>
  <c r="AE276" i="11"/>
  <c r="AE387" i="11"/>
  <c r="AE329" i="11"/>
  <c r="AE259" i="11"/>
  <c r="AE267" i="11"/>
  <c r="AE446" i="11"/>
  <c r="AE411" i="11"/>
  <c r="AE482" i="11"/>
  <c r="AE458" i="11"/>
  <c r="AE440" i="11"/>
  <c r="AE271" i="11"/>
  <c r="AE274" i="11"/>
  <c r="AE347" i="11"/>
  <c r="AE303" i="11"/>
  <c r="AE476" i="11"/>
  <c r="AE459" i="11"/>
  <c r="AE447" i="11"/>
  <c r="AE453" i="11"/>
  <c r="AE353" i="11"/>
  <c r="AE385" i="11"/>
  <c r="AE434" i="11"/>
  <c r="AE421" i="11"/>
  <c r="AE350" i="11"/>
  <c r="AE488" i="11"/>
  <c r="AE301" i="11"/>
  <c r="AE471" i="11"/>
  <c r="AE345" i="11"/>
  <c r="AE360" i="11"/>
  <c r="AE393" i="11"/>
  <c r="AE328" i="11"/>
  <c r="AE455" i="11"/>
  <c r="AE394" i="11"/>
  <c r="AE436" i="11"/>
  <c r="AE346" i="11"/>
  <c r="AE282" i="11"/>
  <c r="AE367" i="11"/>
  <c r="AE354" i="11"/>
  <c r="AE277" i="11"/>
  <c r="AE262" i="11"/>
  <c r="AE388" i="11"/>
  <c r="AE368" i="11"/>
  <c r="AE317" i="11"/>
  <c r="AE251" i="11"/>
  <c r="AE444" i="11"/>
  <c r="AE404" i="11"/>
  <c r="AE349" i="11"/>
  <c r="AE321" i="11"/>
  <c r="AE294" i="11"/>
  <c r="AE254" i="11"/>
  <c r="AE451" i="11"/>
  <c r="AE380" i="11"/>
  <c r="AE290" i="11"/>
  <c r="AE483" i="11"/>
  <c r="AE319" i="11"/>
  <c r="AE427" i="11"/>
  <c r="AE461" i="11"/>
  <c r="AE374" i="11"/>
  <c r="AE270" i="11"/>
  <c r="AE479" i="11"/>
  <c r="AE372" i="11"/>
  <c r="AE356" i="11"/>
  <c r="AE302" i="11"/>
  <c r="AE334" i="11"/>
  <c r="AE448" i="11"/>
  <c r="AE253" i="11"/>
  <c r="AE390" i="11"/>
  <c r="AE275" i="11"/>
  <c r="AE358" i="11"/>
  <c r="AE376" i="11"/>
  <c r="AE306" i="11"/>
  <c r="AE286" i="11"/>
  <c r="AE260" i="11"/>
  <c r="AE416" i="11"/>
  <c r="AE304" i="11"/>
  <c r="AE269" i="11"/>
  <c r="AE435" i="11"/>
  <c r="AE379" i="11"/>
  <c r="AE430" i="11"/>
  <c r="AE279" i="11"/>
  <c r="AE406" i="11"/>
  <c r="AE397" i="11"/>
  <c r="AE433" i="11"/>
  <c r="AE424" i="11"/>
  <c r="AE326" i="11"/>
  <c r="AE327" i="11"/>
  <c r="AE441" i="11"/>
  <c r="AE273" i="11"/>
  <c r="AE300" i="11"/>
  <c r="AE316" i="11"/>
  <c r="AE309" i="11"/>
  <c r="AE468" i="11"/>
  <c r="AE377" i="11"/>
  <c r="AE413" i="11"/>
  <c r="AE324" i="11"/>
  <c r="AE475" i="11"/>
  <c r="AE343" i="11"/>
  <c r="AE438" i="11"/>
  <c r="AE428" i="11"/>
  <c r="AE391" i="11"/>
  <c r="AE268" i="11"/>
  <c r="AE250" i="11"/>
  <c r="AE426" i="11"/>
  <c r="AE370" i="11"/>
  <c r="AE425" i="11"/>
  <c r="AE308" i="11"/>
  <c r="AE252" i="11"/>
  <c r="AE485" i="11"/>
  <c r="AE333" i="11"/>
  <c r="AE412" i="11"/>
  <c r="AE292" i="11"/>
  <c r="AE454" i="11"/>
  <c r="AE445" i="11"/>
  <c r="AE371" i="11"/>
  <c r="AE313" i="11"/>
  <c r="AE384" i="11"/>
  <c r="AE357" i="11"/>
  <c r="AV426" i="11"/>
  <c r="AV432" i="11"/>
  <c r="AV353" i="11"/>
  <c r="AV364" i="11"/>
  <c r="AV332" i="11"/>
  <c r="AV451" i="11"/>
  <c r="AV300" i="11"/>
  <c r="AV278" i="11"/>
  <c r="AV435" i="11"/>
  <c r="AV403" i="11"/>
  <c r="AV346" i="11"/>
  <c r="AV454" i="11"/>
  <c r="AV461" i="11"/>
  <c r="AV425" i="11"/>
  <c r="AV336" i="11"/>
  <c r="AV273" i="11"/>
  <c r="AV306" i="11"/>
  <c r="AV326" i="11"/>
  <c r="AV474" i="11"/>
  <c r="AV475" i="11"/>
  <c r="AV322" i="11"/>
  <c r="AV318" i="11"/>
  <c r="AV410" i="11"/>
  <c r="AV261" i="11"/>
  <c r="AV422" i="11"/>
  <c r="AV484" i="11"/>
  <c r="AV367" i="11"/>
  <c r="AV423" i="11"/>
  <c r="AV258" i="11"/>
  <c r="AV297" i="11"/>
  <c r="AV362" i="11"/>
  <c r="AV481" i="11"/>
  <c r="AV295" i="11"/>
  <c r="AV272" i="11"/>
  <c r="AV347" i="11"/>
  <c r="AV488" i="11"/>
  <c r="AV265" i="11"/>
  <c r="AV263" i="11"/>
  <c r="AV378" i="11"/>
  <c r="AV431" i="11"/>
  <c r="AV290" i="11"/>
  <c r="AV470" i="11"/>
  <c r="AV343" i="11"/>
  <c r="AV424" i="11"/>
  <c r="AV421" i="11"/>
  <c r="AV485" i="11"/>
  <c r="AV256" i="11"/>
  <c r="AV452" i="11"/>
  <c r="AV455" i="11"/>
  <c r="AV433" i="11"/>
  <c r="AV284" i="11"/>
  <c r="AV369" i="11"/>
  <c r="AV366" i="11"/>
  <c r="AV377" i="11"/>
  <c r="AV317" i="11"/>
  <c r="AV340" i="11"/>
  <c r="AV267" i="11"/>
  <c r="AV283" i="11"/>
  <c r="AV459" i="11"/>
  <c r="AV463" i="11"/>
  <c r="AV365" i="11"/>
  <c r="AV266" i="11"/>
  <c r="AV458" i="11"/>
  <c r="AV473" i="11"/>
  <c r="AV358" i="11"/>
  <c r="AV312" i="11"/>
  <c r="AV407" i="11"/>
  <c r="AV339" i="11"/>
  <c r="AV359" i="11"/>
  <c r="AV319" i="11"/>
  <c r="AV257" i="11"/>
  <c r="AV274" i="11"/>
  <c r="AV305" i="11"/>
  <c r="AV250" i="11"/>
  <c r="AV398" i="11"/>
  <c r="AV337" i="11"/>
  <c r="AV427" i="11"/>
  <c r="AV440" i="11"/>
  <c r="AV472" i="11"/>
  <c r="AV292" i="11"/>
  <c r="AV293" i="11"/>
  <c r="AV372" i="11"/>
  <c r="AV416" i="11"/>
  <c r="AV324" i="11"/>
  <c r="AV255" i="11"/>
  <c r="AV441" i="11"/>
  <c r="AV414" i="11"/>
  <c r="AV356" i="11"/>
  <c r="AV469" i="11"/>
  <c r="AV388" i="11"/>
  <c r="AV328" i="11"/>
  <c r="AV270" i="11"/>
  <c r="AV320" i="11"/>
  <c r="AV478" i="11"/>
  <c r="AV302" i="11"/>
  <c r="AV408" i="11"/>
  <c r="AV460" i="11"/>
  <c r="AV354" i="11"/>
  <c r="AV399" i="11"/>
  <c r="AV342" i="11"/>
  <c r="AV262" i="11"/>
  <c r="AV277" i="11"/>
  <c r="AV442" i="11"/>
  <c r="AV308" i="11"/>
  <c r="AV419" i="11"/>
  <c r="AV457" i="11"/>
  <c r="AV486" i="11"/>
  <c r="AV420" i="11"/>
  <c r="AV448" i="11"/>
  <c r="AV409" i="11"/>
  <c r="AV304" i="11"/>
  <c r="AV413" i="11"/>
  <c r="AV446" i="11"/>
  <c r="AV437" i="11"/>
  <c r="AV471" i="11"/>
  <c r="AV371" i="11"/>
  <c r="AV307" i="11"/>
  <c r="AV404" i="11"/>
  <c r="AV275" i="11"/>
  <c r="AV380" i="11"/>
  <c r="AV376" i="11"/>
  <c r="AV271" i="11"/>
  <c r="AV281" i="11"/>
  <c r="AV282" i="11"/>
  <c r="AV390" i="11"/>
  <c r="AV316" i="11"/>
  <c r="AV268" i="11"/>
  <c r="AV434" i="11"/>
  <c r="AV456" i="11"/>
  <c r="AV383" i="11"/>
  <c r="AV344" i="11"/>
  <c r="AV285" i="11"/>
  <c r="AV331" i="11"/>
  <c r="AV450" i="11"/>
  <c r="AV252" i="11"/>
  <c r="AV363" i="11"/>
  <c r="AV445" i="11"/>
  <c r="AV449" i="11"/>
  <c r="AV291" i="11"/>
  <c r="AV480" i="11"/>
  <c r="AV280" i="11"/>
  <c r="AV349" i="11"/>
  <c r="AV394" i="11"/>
  <c r="AV289" i="11"/>
  <c r="AV321" i="11"/>
  <c r="AV401" i="11"/>
  <c r="AV357" i="11"/>
  <c r="AV251" i="11"/>
  <c r="AV396" i="11"/>
  <c r="AV379" i="11"/>
  <c r="AV393" i="11"/>
  <c r="AV464" i="11"/>
  <c r="AV360" i="11"/>
  <c r="AV313" i="11"/>
  <c r="AV288" i="11"/>
  <c r="AV411" i="11"/>
  <c r="AV276" i="11"/>
  <c r="AV385" i="11"/>
  <c r="AV351" i="11"/>
  <c r="AV330" i="11"/>
  <c r="AV436" i="11"/>
  <c r="AV310" i="11"/>
  <c r="AV453" i="11"/>
  <c r="AV264" i="11"/>
  <c r="AV418" i="11"/>
  <c r="AV299" i="11"/>
  <c r="AV309" i="11"/>
  <c r="AV355" i="11"/>
  <c r="AV329" i="11"/>
  <c r="AV350" i="11"/>
  <c r="AV348" i="11"/>
  <c r="AV301" i="11"/>
  <c r="AV392" i="11"/>
  <c r="AV325" i="11"/>
  <c r="AV382" i="11"/>
  <c r="AV345" i="11"/>
  <c r="AV438" i="11"/>
  <c r="AV296" i="11"/>
  <c r="AV412" i="11"/>
  <c r="AV428" i="11"/>
  <c r="C404" i="11"/>
  <c r="C259" i="11"/>
  <c r="C273" i="11"/>
  <c r="C432" i="11"/>
  <c r="C251" i="11"/>
  <c r="C480" i="11"/>
  <c r="C326" i="11"/>
  <c r="C287" i="11"/>
  <c r="C301" i="11"/>
  <c r="C299" i="11"/>
  <c r="C475" i="11"/>
  <c r="C369" i="11"/>
  <c r="C318" i="11"/>
  <c r="C489" i="11"/>
  <c r="C364" i="11"/>
  <c r="C488" i="11"/>
  <c r="C416" i="11"/>
  <c r="C278" i="11"/>
  <c r="C319" i="11"/>
  <c r="C262" i="11"/>
  <c r="C422" i="11"/>
  <c r="C357" i="11"/>
  <c r="C451" i="11"/>
  <c r="C343" i="11"/>
  <c r="C467" i="11"/>
  <c r="C413" i="11"/>
  <c r="C309" i="11"/>
  <c r="C450" i="11"/>
  <c r="C267" i="11"/>
  <c r="C346" i="11"/>
  <c r="C317" i="11"/>
  <c r="C417" i="11"/>
  <c r="C276" i="11"/>
  <c r="C407" i="11"/>
  <c r="C363" i="11"/>
  <c r="C431" i="11"/>
  <c r="C275" i="11"/>
  <c r="C334" i="11"/>
  <c r="C448" i="11"/>
  <c r="C414" i="11"/>
  <c r="C477" i="11"/>
  <c r="C358" i="11"/>
  <c r="C303" i="11"/>
  <c r="C382" i="11"/>
  <c r="C444" i="11"/>
  <c r="C472" i="11"/>
  <c r="C312" i="11"/>
  <c r="C279" i="11"/>
  <c r="C285" i="11"/>
  <c r="C330" i="11"/>
  <c r="C307" i="11"/>
  <c r="C438" i="11"/>
  <c r="C320" i="11"/>
  <c r="C253" i="11"/>
  <c r="C379" i="11"/>
  <c r="C402" i="11"/>
  <c r="C443" i="11"/>
  <c r="C470" i="11"/>
  <c r="C397" i="11"/>
  <c r="C313" i="11"/>
  <c r="C377" i="11"/>
  <c r="C486" i="11"/>
  <c r="C282" i="11"/>
  <c r="C372" i="11"/>
  <c r="C355" i="11"/>
  <c r="C359" i="11"/>
  <c r="C398" i="11"/>
  <c r="C366" i="11"/>
  <c r="C336" i="11"/>
  <c r="C304" i="11"/>
  <c r="C408" i="11"/>
  <c r="C396" i="11"/>
  <c r="C361" i="11"/>
  <c r="C411" i="11"/>
  <c r="C305" i="11"/>
  <c r="C400" i="11"/>
  <c r="C453" i="11"/>
  <c r="C293" i="11"/>
  <c r="C349" i="11"/>
  <c r="C391" i="11"/>
  <c r="C277" i="11"/>
  <c r="C429" i="11"/>
  <c r="C435" i="11"/>
  <c r="C456" i="11"/>
  <c r="C352" i="11"/>
  <c r="C250" i="11"/>
  <c r="C390" i="11"/>
  <c r="C463" i="11"/>
  <c r="C401" i="11"/>
  <c r="C314" i="11"/>
  <c r="C386" i="11"/>
  <c r="C338" i="11"/>
  <c r="C466" i="11"/>
  <c r="C424" i="11"/>
  <c r="C306" i="11"/>
  <c r="C389" i="11"/>
  <c r="C362" i="11"/>
  <c r="C365" i="11"/>
  <c r="C375" i="11"/>
  <c r="C347" i="11"/>
  <c r="C374" i="11"/>
  <c r="C296" i="11"/>
  <c r="C371" i="11"/>
  <c r="C300" i="11"/>
  <c r="C482" i="11"/>
  <c r="C487" i="11"/>
  <c r="C356" i="11"/>
  <c r="C461" i="11"/>
  <c r="C323" i="11"/>
  <c r="C265" i="11"/>
  <c r="C329" i="11"/>
  <c r="C423" i="11"/>
  <c r="C376" i="11"/>
  <c r="C418" i="11"/>
  <c r="C339" i="11"/>
  <c r="C442" i="11"/>
  <c r="C395" i="11"/>
  <c r="C308" i="11"/>
  <c r="C289" i="11"/>
  <c r="C399" i="11"/>
  <c r="C481" i="11"/>
  <c r="C439" i="11"/>
  <c r="C387" i="11"/>
  <c r="C266" i="11"/>
  <c r="C373" i="11"/>
  <c r="C425" i="11"/>
  <c r="C286" i="11"/>
  <c r="C258" i="11"/>
  <c r="C455" i="11"/>
  <c r="C274" i="11"/>
  <c r="C469" i="11"/>
  <c r="C271" i="11"/>
  <c r="C459" i="11"/>
  <c r="C483" i="11"/>
  <c r="C254" i="11"/>
  <c r="C325" i="11"/>
  <c r="C337" i="11"/>
  <c r="C263" i="11"/>
  <c r="C412" i="11"/>
  <c r="C457" i="11"/>
  <c r="C260" i="11"/>
  <c r="C433" i="11"/>
  <c r="C324" i="11"/>
  <c r="C434" i="11"/>
  <c r="C426" i="11"/>
  <c r="C256" i="11"/>
  <c r="C292" i="11"/>
  <c r="C295" i="11"/>
  <c r="C406" i="11"/>
  <c r="C270" i="11"/>
  <c r="C333" i="11"/>
  <c r="C430" i="11"/>
  <c r="C328" i="11"/>
  <c r="C360" i="11"/>
  <c r="C437" i="11"/>
  <c r="C436" i="11"/>
  <c r="C280" i="11"/>
  <c r="C348" i="11"/>
  <c r="C385" i="11"/>
  <c r="C335" i="11"/>
  <c r="C465" i="11"/>
  <c r="C297" i="11"/>
  <c r="C321" i="11"/>
  <c r="C354" i="11"/>
  <c r="C284" i="11"/>
  <c r="C340" i="11"/>
  <c r="C380" i="11"/>
  <c r="C268" i="11"/>
  <c r="C440" i="11"/>
  <c r="C322" i="11"/>
  <c r="C316" i="11"/>
  <c r="C367" i="11"/>
  <c r="C409" i="11"/>
  <c r="C302" i="11"/>
  <c r="C383" i="11"/>
  <c r="C332" i="11"/>
  <c r="C476" i="11"/>
  <c r="C468" i="11"/>
  <c r="C257" i="11"/>
  <c r="C341" i="11"/>
  <c r="C310" i="11"/>
  <c r="C447" i="11"/>
  <c r="C428" i="11"/>
  <c r="C394" i="11"/>
  <c r="C294" i="11"/>
  <c r="C353" i="11"/>
  <c r="C471" i="11"/>
  <c r="C281" i="11"/>
  <c r="C473" i="11"/>
  <c r="C261" i="11"/>
  <c r="C368" i="11"/>
  <c r="C388" i="11"/>
  <c r="C449" i="11"/>
  <c r="C252" i="11"/>
  <c r="C454" i="11"/>
  <c r="C421" i="11"/>
  <c r="C420" i="11"/>
  <c r="C441" i="11"/>
  <c r="C370" i="11"/>
  <c r="C445" i="11"/>
  <c r="C474" i="11"/>
  <c r="C350" i="11"/>
  <c r="C458" i="11"/>
  <c r="C384" i="11"/>
  <c r="C269" i="11"/>
  <c r="C462" i="11"/>
  <c r="C331" i="11"/>
  <c r="C405" i="11"/>
  <c r="C311" i="11"/>
  <c r="C381" i="11"/>
  <c r="C464" i="11"/>
  <c r="C427" i="11"/>
  <c r="C255" i="11"/>
  <c r="C345" i="11"/>
  <c r="C378" i="11"/>
  <c r="C327" i="11"/>
  <c r="C392" i="11"/>
  <c r="C410" i="11"/>
  <c r="C419" i="11"/>
  <c r="C342" i="11"/>
  <c r="C351" i="11"/>
  <c r="C288" i="11"/>
  <c r="C291" i="11"/>
  <c r="C479" i="11"/>
  <c r="C290" i="11"/>
  <c r="C315" i="11"/>
  <c r="C403" i="11"/>
  <c r="C393" i="11"/>
  <c r="C344" i="11"/>
  <c r="C452" i="11"/>
  <c r="C460" i="11"/>
  <c r="C264" i="11"/>
  <c r="C298" i="11"/>
  <c r="C415" i="11"/>
  <c r="C485" i="11"/>
  <c r="C478" i="11"/>
  <c r="C484" i="11"/>
  <c r="C283" i="11"/>
  <c r="C446" i="11"/>
  <c r="C272" i="11"/>
  <c r="O420" i="11"/>
  <c r="O296" i="11"/>
  <c r="O346" i="11"/>
  <c r="O328" i="11"/>
  <c r="O263" i="11"/>
  <c r="O422" i="11"/>
  <c r="O424" i="11"/>
  <c r="O365" i="11"/>
  <c r="O293" i="11"/>
  <c r="O252" i="11"/>
  <c r="O280" i="11"/>
  <c r="O277" i="11"/>
  <c r="O312" i="11"/>
  <c r="O474" i="11"/>
  <c r="O436" i="11"/>
  <c r="O446" i="11"/>
  <c r="O427" i="11"/>
  <c r="O268" i="11"/>
  <c r="O304" i="11"/>
  <c r="O428" i="11"/>
  <c r="O303" i="11"/>
  <c r="O360" i="11"/>
  <c r="O383" i="11"/>
  <c r="O408" i="11"/>
  <c r="O441" i="11"/>
  <c r="O430" i="11"/>
  <c r="O398" i="11"/>
  <c r="O486" i="11"/>
  <c r="O466" i="11"/>
  <c r="O400" i="11"/>
  <c r="O381" i="11"/>
  <c r="O272" i="11"/>
  <c r="O432" i="11"/>
  <c r="O257" i="11"/>
  <c r="O338" i="11"/>
  <c r="O393" i="11"/>
  <c r="O282" i="11"/>
  <c r="O371" i="11"/>
  <c r="O485" i="11"/>
  <c r="O469" i="11"/>
  <c r="O333" i="11"/>
  <c r="O352" i="11"/>
  <c r="O316" i="11"/>
  <c r="O279" i="11"/>
  <c r="O357" i="11"/>
  <c r="O355" i="11"/>
  <c r="O421" i="11"/>
  <c r="O377" i="11"/>
  <c r="O335" i="11"/>
  <c r="O410" i="11"/>
  <c r="O370" i="11"/>
  <c r="O434" i="11"/>
  <c r="O440" i="11"/>
  <c r="O299" i="11"/>
  <c r="O413" i="11"/>
  <c r="O459" i="11"/>
  <c r="O291" i="11"/>
  <c r="O439" i="11"/>
  <c r="O411" i="11"/>
  <c r="O340" i="11"/>
  <c r="O307" i="11"/>
  <c r="O407" i="11"/>
  <c r="O426" i="11"/>
  <c r="O389" i="11"/>
  <c r="O318" i="11"/>
  <c r="O331" i="11"/>
  <c r="O356" i="11"/>
  <c r="O442" i="11"/>
  <c r="O465" i="11"/>
  <c r="O327" i="11"/>
  <c r="O406" i="11"/>
  <c r="O476" i="11"/>
  <c r="O255" i="11"/>
  <c r="O397" i="11"/>
  <c r="O283" i="11"/>
  <c r="O269" i="11"/>
  <c r="O481" i="11"/>
  <c r="O384" i="11"/>
  <c r="O379" i="11"/>
  <c r="O482" i="11"/>
  <c r="O449" i="11"/>
  <c r="O373" i="11"/>
  <c r="O374" i="11"/>
  <c r="O382" i="11"/>
  <c r="O464" i="11"/>
  <c r="O429" i="11"/>
  <c r="O479" i="11"/>
  <c r="O412" i="11"/>
  <c r="O390" i="11"/>
  <c r="O315" i="11"/>
  <c r="O344" i="11"/>
  <c r="O342" i="11"/>
  <c r="O358" i="11"/>
  <c r="O353" i="11"/>
  <c r="O435" i="11"/>
  <c r="O417" i="11"/>
  <c r="O369" i="11"/>
  <c r="O278" i="11"/>
  <c r="O416" i="11"/>
  <c r="O321" i="11"/>
  <c r="O301" i="11"/>
  <c r="O455" i="11"/>
  <c r="O453" i="11"/>
  <c r="O457" i="11"/>
  <c r="O387" i="11"/>
  <c r="O388" i="11"/>
  <c r="O458" i="11"/>
  <c r="O273" i="11"/>
  <c r="O267" i="11"/>
  <c r="O364" i="11"/>
  <c r="O334" i="11"/>
  <c r="O332" i="11"/>
  <c r="O354" i="11"/>
  <c r="O305" i="11"/>
  <c r="O447" i="11"/>
  <c r="O261" i="11"/>
  <c r="O475" i="11"/>
  <c r="O348" i="11"/>
  <c r="O366" i="11"/>
  <c r="O275" i="11"/>
  <c r="O367" i="11"/>
  <c r="O451" i="11"/>
  <c r="O445" i="11"/>
  <c r="O471" i="11"/>
  <c r="O478" i="11"/>
  <c r="O329" i="11"/>
  <c r="O258" i="11"/>
  <c r="O297" i="11"/>
  <c r="O392" i="11"/>
  <c r="O289" i="11"/>
  <c r="O386" i="11"/>
  <c r="O337" i="11"/>
  <c r="O322" i="11"/>
  <c r="O339" i="11"/>
  <c r="O456" i="11"/>
  <c r="O326" i="11"/>
  <c r="O309" i="11"/>
  <c r="O480" i="11"/>
  <c r="O462" i="11"/>
  <c r="F252" i="11"/>
  <c r="F382" i="11"/>
  <c r="F365" i="11"/>
  <c r="F259" i="11"/>
  <c r="F476" i="11"/>
  <c r="F311" i="11"/>
  <c r="F291" i="11"/>
  <c r="F429" i="11"/>
  <c r="F369" i="11"/>
  <c r="F374" i="11"/>
  <c r="F338" i="11"/>
  <c r="F409" i="11"/>
  <c r="F462" i="11"/>
  <c r="F408" i="11"/>
  <c r="F358" i="11"/>
  <c r="F471" i="11"/>
  <c r="F361" i="11"/>
  <c r="F393" i="11"/>
  <c r="F416" i="11"/>
  <c r="F289" i="11"/>
  <c r="F443" i="11"/>
  <c r="F384" i="11"/>
  <c r="F343" i="11"/>
  <c r="F431" i="11"/>
  <c r="BM259" i="4"/>
  <c r="BM260" i="4" s="1"/>
  <c r="BM262" i="4" s="1"/>
  <c r="D263" i="4" s="1"/>
  <c r="E245" i="11" s="1"/>
  <c r="J292" i="11"/>
  <c r="J276" i="11"/>
  <c r="J304" i="11"/>
  <c r="J389" i="11"/>
  <c r="J419" i="11"/>
  <c r="J267" i="11"/>
  <c r="J422" i="11"/>
  <c r="J458" i="11"/>
  <c r="J482" i="11"/>
  <c r="J250" i="11"/>
  <c r="J355" i="11"/>
  <c r="J456" i="11"/>
  <c r="J424" i="11"/>
  <c r="J256" i="11"/>
  <c r="J366" i="11"/>
  <c r="J382" i="11"/>
  <c r="J453" i="11"/>
  <c r="J308" i="11"/>
  <c r="J412" i="11"/>
  <c r="AZ313" i="11"/>
  <c r="AZ263" i="11"/>
  <c r="AZ352" i="11"/>
  <c r="AZ266" i="11"/>
  <c r="AZ331" i="11"/>
  <c r="AZ405" i="11"/>
  <c r="AZ452" i="11"/>
  <c r="AZ374" i="11"/>
  <c r="AV387" i="11"/>
  <c r="AV477" i="11"/>
  <c r="AV294" i="11"/>
  <c r="AV361" i="11"/>
  <c r="AV476" i="11"/>
  <c r="AV341" i="11"/>
  <c r="AV303" i="11"/>
  <c r="AV439" i="11"/>
  <c r="AV381" i="11"/>
  <c r="AV335" i="11"/>
  <c r="AV405" i="11"/>
  <c r="AV397" i="11"/>
  <c r="AV286" i="11"/>
  <c r="AV395" i="11"/>
  <c r="AV323" i="11"/>
  <c r="AZ262" i="11"/>
  <c r="AF480" i="11"/>
  <c r="AF458" i="11"/>
  <c r="AF254" i="11"/>
  <c r="AF424" i="11"/>
  <c r="AF447" i="11"/>
  <c r="AF375" i="11"/>
  <c r="AF348" i="11"/>
  <c r="AF427" i="11"/>
  <c r="AF399" i="11"/>
  <c r="AF275" i="11"/>
  <c r="AF463" i="11"/>
  <c r="AO432" i="11"/>
  <c r="AO261" i="11"/>
  <c r="AO317" i="11"/>
  <c r="AO304" i="11"/>
  <c r="AO324" i="11"/>
  <c r="AO465" i="11"/>
  <c r="AO254" i="11"/>
  <c r="AO342" i="11"/>
  <c r="AO453" i="11"/>
  <c r="AO483" i="11"/>
  <c r="AO322" i="11"/>
  <c r="AZ411" i="11"/>
  <c r="AY380" i="11"/>
  <c r="AY465" i="11"/>
  <c r="AY368" i="11"/>
  <c r="AY286" i="11"/>
  <c r="AY250" i="11"/>
  <c r="AY488" i="11"/>
  <c r="AY450" i="11"/>
  <c r="AY313" i="11"/>
  <c r="AY275" i="11"/>
  <c r="AY449" i="11"/>
  <c r="AY282" i="11"/>
  <c r="AZ290" i="11"/>
  <c r="AZ297" i="11"/>
  <c r="AY471" i="11"/>
  <c r="AZ293" i="11"/>
  <c r="AY325" i="11"/>
  <c r="AS467" i="11"/>
  <c r="AS473" i="11"/>
  <c r="AS298" i="11"/>
  <c r="AS279" i="11"/>
  <c r="AS426" i="11"/>
  <c r="AS357" i="11"/>
  <c r="AS487" i="11"/>
  <c r="AS488" i="11"/>
  <c r="AS328" i="11"/>
  <c r="AS454" i="11"/>
  <c r="AS290" i="11"/>
  <c r="AS341" i="11"/>
  <c r="AS419" i="11"/>
  <c r="AS255" i="11"/>
  <c r="AS339" i="11"/>
  <c r="AS268" i="11"/>
  <c r="AS285" i="11"/>
  <c r="AS321" i="11"/>
  <c r="AS427" i="11"/>
  <c r="AS289" i="11"/>
  <c r="AS463" i="11"/>
  <c r="AS326" i="11"/>
  <c r="AS329" i="11"/>
  <c r="AS286" i="11"/>
  <c r="AS348" i="11"/>
  <c r="AS353" i="11"/>
  <c r="AS471" i="11"/>
  <c r="AS296" i="11"/>
  <c r="AS299" i="11"/>
  <c r="AS485" i="11"/>
  <c r="AS338" i="11"/>
  <c r="AS306" i="11"/>
  <c r="AS451" i="11"/>
  <c r="AS281" i="11"/>
  <c r="AS349" i="11"/>
  <c r="AS367" i="11"/>
  <c r="AS449" i="11"/>
  <c r="AS420" i="11"/>
  <c r="AS481" i="11"/>
  <c r="AS295" i="11"/>
  <c r="AS444" i="11"/>
  <c r="AS360" i="11"/>
  <c r="AS270" i="11"/>
  <c r="AS392" i="11"/>
  <c r="AS470" i="11"/>
  <c r="AS258" i="11"/>
  <c r="AS476" i="11"/>
  <c r="AS272" i="11"/>
  <c r="AS340" i="11"/>
  <c r="AS256" i="11"/>
  <c r="AS474" i="11"/>
  <c r="AS443" i="11"/>
  <c r="AS254" i="11"/>
  <c r="AS398" i="11"/>
  <c r="AS381" i="11"/>
  <c r="AS276" i="11"/>
  <c r="AS278" i="11"/>
  <c r="AS413" i="11"/>
  <c r="AS331" i="11"/>
  <c r="AS345" i="11"/>
  <c r="AS469" i="11"/>
  <c r="AS465" i="11"/>
  <c r="AS364" i="11"/>
  <c r="AS305" i="11"/>
  <c r="AS424" i="11"/>
  <c r="AS412" i="11"/>
  <c r="AS315" i="11"/>
  <c r="AS402" i="11"/>
  <c r="AS445" i="11"/>
  <c r="AS265" i="11"/>
  <c r="AS431" i="11"/>
  <c r="AS337" i="11"/>
  <c r="AS269" i="11"/>
  <c r="AS396" i="11"/>
  <c r="AS391" i="11"/>
  <c r="AS355" i="11"/>
  <c r="AS406" i="11"/>
  <c r="AS277" i="11"/>
  <c r="AS370" i="11"/>
  <c r="AS379" i="11"/>
  <c r="AS409" i="11"/>
  <c r="AS263" i="11"/>
  <c r="AS313" i="11"/>
  <c r="AS422" i="11"/>
  <c r="AS456" i="11"/>
  <c r="AS300" i="11"/>
  <c r="AS384" i="11"/>
  <c r="AS309" i="11"/>
  <c r="AS363" i="11"/>
  <c r="AS294" i="11"/>
  <c r="AS375" i="11"/>
  <c r="AS440" i="11"/>
  <c r="AS368" i="11"/>
  <c r="AS310" i="11"/>
  <c r="AS430" i="11"/>
  <c r="AS387" i="11"/>
  <c r="AS429" i="11"/>
  <c r="AS466" i="11"/>
  <c r="AS453" i="11"/>
  <c r="AS432" i="11"/>
  <c r="AS324" i="11"/>
  <c r="AS434" i="11"/>
  <c r="AS425" i="11"/>
  <c r="AS383" i="11"/>
  <c r="AS291" i="11"/>
  <c r="AS411" i="11"/>
  <c r="AS316" i="11"/>
  <c r="AS459" i="11"/>
  <c r="AS446" i="11"/>
  <c r="AS303" i="11"/>
  <c r="AS253" i="11"/>
  <c r="AS437" i="11"/>
  <c r="AS450" i="11"/>
  <c r="AS257" i="11"/>
  <c r="AS288" i="11"/>
  <c r="AS361" i="11"/>
  <c r="AS287" i="11"/>
  <c r="AS307" i="11"/>
  <c r="AS325" i="11"/>
  <c r="AS356" i="11"/>
  <c r="AS486" i="11"/>
  <c r="AS271" i="11"/>
  <c r="AS259" i="11"/>
  <c r="AS358" i="11"/>
  <c r="AS274" i="11"/>
  <c r="AS327" i="11"/>
  <c r="AS478" i="11"/>
  <c r="AS267" i="11"/>
  <c r="AS399" i="11"/>
  <c r="AS261" i="11"/>
  <c r="AS388" i="11"/>
  <c r="AS280" i="11"/>
  <c r="AS404" i="11"/>
  <c r="AS483" i="11"/>
  <c r="AS468" i="11"/>
  <c r="AS433" i="11"/>
  <c r="AS378" i="11"/>
  <c r="AS334" i="11"/>
  <c r="AS372" i="11"/>
  <c r="AS410" i="11"/>
  <c r="AS312" i="11"/>
  <c r="AS390" i="11"/>
  <c r="AS408" i="11"/>
  <c r="AS318" i="11"/>
  <c r="AS314" i="11"/>
  <c r="AS475" i="11"/>
  <c r="AS275" i="11"/>
  <c r="AS262" i="11"/>
  <c r="AS400" i="11"/>
  <c r="AS482" i="11"/>
  <c r="AS389" i="11"/>
  <c r="AS460" i="11"/>
  <c r="AS354" i="11"/>
  <c r="AS395" i="11"/>
  <c r="AS293" i="11"/>
  <c r="AS292" i="11"/>
  <c r="AS344" i="11"/>
  <c r="AS428" i="11"/>
  <c r="AS417" i="11"/>
  <c r="AS342" i="11"/>
  <c r="AS365" i="11"/>
  <c r="AS250" i="11"/>
  <c r="AZ534" i="11" s="1"/>
  <c r="AS403" i="11"/>
  <c r="AS252" i="11"/>
  <c r="AS464" i="11"/>
  <c r="AS458" i="11"/>
  <c r="AS457" i="11"/>
  <c r="AS332" i="11"/>
  <c r="AS442" i="11"/>
  <c r="AS382" i="11"/>
  <c r="AS366" i="11"/>
  <c r="AS414" i="11"/>
  <c r="AS374" i="11"/>
  <c r="AS335" i="11"/>
  <c r="AS264" i="11"/>
  <c r="AS311" i="11"/>
  <c r="AS418" i="11"/>
  <c r="AS423" i="11"/>
  <c r="AS284" i="11"/>
  <c r="AS393" i="11"/>
  <c r="AD314" i="11"/>
  <c r="AD390" i="11"/>
  <c r="AD413" i="11"/>
  <c r="AD356" i="11"/>
  <c r="AD336" i="11"/>
  <c r="AD376" i="11"/>
  <c r="AD253" i="11"/>
  <c r="AD378" i="11"/>
  <c r="AD360" i="11"/>
  <c r="AD488" i="11"/>
  <c r="AD252" i="11"/>
  <c r="AD362" i="11"/>
  <c r="AD418" i="11"/>
  <c r="AD370" i="11"/>
  <c r="AD323" i="11"/>
  <c r="AD414" i="11"/>
  <c r="AD402" i="11"/>
  <c r="AD438" i="11"/>
  <c r="AD443" i="11"/>
  <c r="AD270" i="11"/>
  <c r="AD373" i="11"/>
  <c r="AD386" i="11"/>
  <c r="AD272" i="11"/>
  <c r="AD257" i="11"/>
  <c r="AD277" i="11"/>
  <c r="AD379" i="11"/>
  <c r="AD348" i="11"/>
  <c r="AD371" i="11"/>
  <c r="AD328" i="11"/>
  <c r="AD346" i="11"/>
  <c r="AD487" i="11"/>
  <c r="AD331" i="11"/>
  <c r="AD352" i="11"/>
  <c r="AD315" i="11"/>
  <c r="AD333" i="11"/>
  <c r="AD298" i="11"/>
  <c r="AD442" i="11"/>
  <c r="AD477" i="11"/>
  <c r="AD455" i="11"/>
  <c r="AD410" i="11"/>
  <c r="AD449" i="11"/>
  <c r="AD254" i="11"/>
  <c r="AD357" i="11"/>
  <c r="AD472" i="11"/>
  <c r="AD275" i="11"/>
  <c r="AD326" i="11"/>
  <c r="AD474" i="11"/>
  <c r="AD462" i="11"/>
  <c r="AD343" i="11"/>
  <c r="AD406" i="11"/>
  <c r="AD354" i="11"/>
  <c r="AD485" i="11"/>
  <c r="AD392" i="11"/>
  <c r="AD409" i="11"/>
  <c r="AD454" i="11"/>
  <c r="AD467" i="11"/>
  <c r="AD342" i="11"/>
  <c r="AD338" i="11"/>
  <c r="AD481" i="11"/>
  <c r="AD351" i="11"/>
  <c r="AD405" i="11"/>
  <c r="AD294" i="11"/>
  <c r="AD347" i="11"/>
  <c r="AD421" i="11"/>
  <c r="AD289" i="11"/>
  <c r="AD281" i="11"/>
  <c r="AD469" i="11"/>
  <c r="AD264" i="11"/>
  <c r="AD263" i="11"/>
  <c r="AD276" i="11"/>
  <c r="AD374" i="11"/>
  <c r="AD268" i="11"/>
  <c r="AD433" i="11"/>
  <c r="AD322" i="11"/>
  <c r="AD417" i="11"/>
  <c r="AD355" i="11"/>
  <c r="AD292" i="11"/>
  <c r="AD450" i="11"/>
  <c r="AD416" i="11"/>
  <c r="AD422" i="11"/>
  <c r="AD303" i="11"/>
  <c r="AD465" i="11"/>
  <c r="AD271" i="11"/>
  <c r="AD306" i="11"/>
  <c r="AD318" i="11"/>
  <c r="AD424" i="11"/>
  <c r="AD302" i="11"/>
  <c r="AD419" i="11"/>
  <c r="AD317" i="11"/>
  <c r="AD479" i="11"/>
  <c r="AD397" i="11"/>
  <c r="AD435" i="11"/>
  <c r="AD473" i="11"/>
  <c r="AD320" i="11"/>
  <c r="AD429" i="11"/>
  <c r="AD345" i="11"/>
  <c r="AD300" i="11"/>
  <c r="AD459" i="11"/>
  <c r="AD432" i="11"/>
  <c r="AD448" i="11"/>
  <c r="AD380" i="11"/>
  <c r="AD311" i="11"/>
  <c r="AD353" i="11"/>
  <c r="AD396" i="11"/>
  <c r="AD273" i="11"/>
  <c r="AD471" i="11"/>
  <c r="AD284" i="11"/>
  <c r="AD312" i="11"/>
  <c r="AD265" i="11"/>
  <c r="AD319" i="11"/>
  <c r="AD304" i="11"/>
  <c r="AD363" i="11"/>
  <c r="AD383" i="11"/>
  <c r="AD340" i="11"/>
  <c r="AD480" i="11"/>
  <c r="AD299" i="11"/>
  <c r="AD444" i="11"/>
  <c r="AD334" i="11"/>
  <c r="AD423" i="11"/>
  <c r="AD339" i="11"/>
  <c r="AD478" i="11"/>
  <c r="AD279" i="11"/>
  <c r="AD375" i="11"/>
  <c r="AD291" i="11"/>
  <c r="AD366" i="11"/>
  <c r="AD316" i="11"/>
  <c r="AD290" i="11"/>
  <c r="AD468" i="11"/>
  <c r="AD431" i="11"/>
  <c r="AD256" i="11"/>
  <c r="AD400" i="11"/>
  <c r="AD337" i="11"/>
  <c r="AD344" i="11"/>
  <c r="AD447" i="11"/>
  <c r="AD258" i="11"/>
  <c r="AD441" i="11"/>
  <c r="AD324" i="11"/>
  <c r="AD460" i="11"/>
  <c r="AD411" i="11"/>
  <c r="AD426" i="11"/>
  <c r="AD262" i="11"/>
  <c r="AD361" i="11"/>
  <c r="AD335" i="11"/>
  <c r="AD425" i="11"/>
  <c r="AD395" i="11"/>
  <c r="AD358" i="11"/>
  <c r="AD391" i="11"/>
  <c r="AD393" i="11"/>
  <c r="AD489" i="11"/>
  <c r="AD369" i="11"/>
  <c r="AD321" i="11"/>
  <c r="AD456" i="11"/>
  <c r="AD267" i="11"/>
  <c r="AD385" i="11"/>
  <c r="AD255" i="11"/>
  <c r="AD458" i="11"/>
  <c r="AD420" i="11"/>
  <c r="AD274" i="11"/>
  <c r="AD301" i="11"/>
  <c r="AD436" i="11"/>
  <c r="AD295" i="11"/>
  <c r="AD305" i="11"/>
  <c r="AD401" i="11"/>
  <c r="AD470" i="11"/>
  <c r="AD269" i="11"/>
  <c r="AD250" i="11"/>
  <c r="AD440" i="11"/>
  <c r="AD482" i="11"/>
  <c r="AD341" i="11"/>
  <c r="AD451" i="11"/>
  <c r="AD285" i="11"/>
  <c r="AD293" i="11"/>
  <c r="AD259" i="11"/>
  <c r="AD266" i="11"/>
  <c r="AD313" i="11"/>
  <c r="AD310" i="11"/>
  <c r="AD377" i="11"/>
  <c r="AD475" i="11"/>
  <c r="AD261" i="11"/>
  <c r="AD309" i="11"/>
  <c r="AF389" i="11"/>
  <c r="AF465" i="11"/>
  <c r="AF374" i="11"/>
  <c r="AF484" i="11"/>
  <c r="AF295" i="11"/>
  <c r="AF468" i="11"/>
  <c r="AF412" i="11"/>
  <c r="AF437" i="11"/>
  <c r="AF287" i="11"/>
  <c r="AF340" i="11"/>
  <c r="AF440" i="11"/>
  <c r="AF489" i="11"/>
  <c r="AF398" i="11"/>
  <c r="AF462" i="11"/>
  <c r="AF421" i="11"/>
  <c r="AF479" i="11"/>
  <c r="AF466" i="11"/>
  <c r="AF454" i="11"/>
  <c r="AF431" i="11"/>
  <c r="AF382" i="11"/>
  <c r="AF270" i="11"/>
  <c r="AF445" i="11"/>
  <c r="AF297" i="11"/>
  <c r="AF306" i="11"/>
  <c r="AF347" i="11"/>
  <c r="AF415" i="11"/>
  <c r="AF456" i="11"/>
  <c r="AF302" i="11"/>
  <c r="AF362" i="11"/>
  <c r="AF286" i="11"/>
  <c r="AF292" i="11"/>
  <c r="AF396" i="11"/>
  <c r="AF255" i="11"/>
  <c r="AF339" i="11"/>
  <c r="AF352" i="11"/>
  <c r="AF319" i="11"/>
  <c r="AF265" i="11"/>
  <c r="AF251" i="11"/>
  <c r="AF312" i="11"/>
  <c r="AF435" i="11"/>
  <c r="AF373" i="11"/>
  <c r="AF307" i="11"/>
  <c r="AF443" i="11"/>
  <c r="AF335" i="11"/>
  <c r="AF264" i="11"/>
  <c r="AF327" i="11"/>
  <c r="AF378" i="11"/>
  <c r="AF381" i="11"/>
  <c r="AF329" i="11"/>
  <c r="AF288" i="11"/>
  <c r="AF390" i="11"/>
  <c r="AF430" i="11"/>
  <c r="AF349" i="11"/>
  <c r="AF267" i="11"/>
  <c r="AF475" i="11"/>
  <c r="AF408" i="11"/>
  <c r="AF274" i="11"/>
  <c r="AF467" i="11"/>
  <c r="AF354" i="11"/>
  <c r="AF410" i="11"/>
  <c r="AF449" i="11"/>
  <c r="AF320" i="11"/>
  <c r="AF442" i="11"/>
  <c r="AF333" i="11"/>
  <c r="AF271" i="11"/>
  <c r="AF422" i="11"/>
  <c r="AF341" i="11"/>
  <c r="AF276" i="11"/>
  <c r="AF432" i="11"/>
  <c r="AF388" i="11"/>
  <c r="AF357" i="11"/>
  <c r="AF353" i="11"/>
  <c r="AF457" i="11"/>
  <c r="AF268" i="11"/>
  <c r="AF372" i="11"/>
  <c r="AF420" i="11"/>
  <c r="AF448" i="11"/>
  <c r="AF343" i="11"/>
  <c r="AF472" i="11"/>
  <c r="AF377" i="11"/>
  <c r="AF298" i="11"/>
  <c r="AF444" i="11"/>
  <c r="AF364" i="11"/>
  <c r="AF476" i="11"/>
  <c r="AF394" i="11"/>
  <c r="AF361" i="11"/>
  <c r="AF290" i="11"/>
  <c r="AF334" i="11"/>
  <c r="AF256" i="11"/>
  <c r="AF386" i="11"/>
  <c r="AF266" i="11"/>
  <c r="AF366" i="11"/>
  <c r="AF474" i="11"/>
  <c r="AF413" i="11"/>
  <c r="AF401" i="11"/>
  <c r="AF451" i="11"/>
  <c r="AF269" i="11"/>
  <c r="AF272" i="11"/>
  <c r="AF344" i="11"/>
  <c r="AF323" i="11"/>
  <c r="AF356" i="11"/>
  <c r="AF473" i="11"/>
  <c r="AF315" i="11"/>
  <c r="AF250" i="11"/>
  <c r="AF418" i="11"/>
  <c r="AF291" i="11"/>
  <c r="AF455" i="11"/>
  <c r="AF263" i="11"/>
  <c r="AF486" i="11"/>
  <c r="AF305" i="11"/>
  <c r="AF384" i="11"/>
  <c r="AF304" i="11"/>
  <c r="AF485" i="11"/>
  <c r="AF471" i="11"/>
  <c r="AF400" i="11"/>
  <c r="AF470" i="11"/>
  <c r="AF253" i="11"/>
  <c r="AF308" i="11"/>
  <c r="AF403" i="11"/>
  <c r="AF481" i="11"/>
  <c r="AF359" i="11"/>
  <c r="AF279" i="11"/>
  <c r="AF450" i="11"/>
  <c r="AF478" i="11"/>
  <c r="AF280" i="11"/>
  <c r="AF257" i="11"/>
  <c r="AF324" i="11"/>
  <c r="AF397" i="11"/>
  <c r="AF258" i="11"/>
  <c r="AF281" i="11"/>
  <c r="AF488" i="11"/>
  <c r="AF284" i="11"/>
  <c r="AF285" i="11"/>
  <c r="AF338" i="11"/>
  <c r="AF328" i="11"/>
  <c r="AF355" i="11"/>
  <c r="AF371" i="11"/>
  <c r="AF414" i="11"/>
  <c r="AF360" i="11"/>
  <c r="AF301" i="11"/>
  <c r="AF405" i="11"/>
  <c r="AF487" i="11"/>
  <c r="AF363" i="11"/>
  <c r="AF345" i="11"/>
  <c r="AF464" i="11"/>
  <c r="AF477" i="11"/>
  <c r="I360" i="11"/>
  <c r="I456" i="11"/>
  <c r="I279" i="11"/>
  <c r="I477" i="11"/>
  <c r="I257" i="11"/>
  <c r="I406" i="11"/>
  <c r="I323" i="11"/>
  <c r="I479" i="11"/>
  <c r="I394" i="11"/>
  <c r="I329" i="11"/>
  <c r="I408" i="11"/>
  <c r="I320" i="11"/>
  <c r="I486" i="11"/>
  <c r="I270" i="11"/>
  <c r="I341" i="11"/>
  <c r="I265" i="11"/>
  <c r="I460" i="11"/>
  <c r="I299" i="11"/>
  <c r="I357" i="11"/>
  <c r="I294" i="11"/>
  <c r="I261" i="11"/>
  <c r="I337" i="11"/>
  <c r="I409" i="11"/>
  <c r="I340" i="11"/>
  <c r="I440" i="11"/>
  <c r="I272" i="11"/>
  <c r="I385" i="11"/>
  <c r="I435" i="11"/>
  <c r="I345" i="11"/>
  <c r="I415" i="11"/>
  <c r="I474" i="11"/>
  <c r="I327" i="11"/>
  <c r="I484" i="11"/>
  <c r="I371" i="11"/>
  <c r="I378" i="11"/>
  <c r="I464" i="11"/>
  <c r="I306" i="11"/>
  <c r="I471" i="11"/>
  <c r="I321" i="11"/>
  <c r="I282" i="11"/>
  <c r="I483" i="11"/>
  <c r="I388" i="11"/>
  <c r="I473" i="11"/>
  <c r="I343" i="11"/>
  <c r="I310" i="11"/>
  <c r="I368" i="11"/>
  <c r="I482" i="11"/>
  <c r="I485" i="11"/>
  <c r="I470" i="11"/>
  <c r="I427" i="11"/>
  <c r="I263" i="11"/>
  <c r="I302" i="11"/>
  <c r="I382" i="11"/>
  <c r="I476" i="11"/>
  <c r="I455" i="11"/>
  <c r="I289" i="11"/>
  <c r="I418" i="11"/>
  <c r="I290" i="11"/>
  <c r="I441" i="11"/>
  <c r="I433" i="11"/>
  <c r="I403" i="11"/>
  <c r="I361" i="11"/>
  <c r="I349" i="11"/>
  <c r="I416" i="11"/>
  <c r="I457" i="11"/>
  <c r="I312" i="11"/>
  <c r="I324" i="11"/>
  <c r="I390" i="11"/>
  <c r="I480" i="11"/>
  <c r="I414" i="11"/>
  <c r="I447" i="11"/>
  <c r="I370" i="11"/>
  <c r="I254" i="11"/>
  <c r="I292" i="11"/>
  <c r="I318" i="11"/>
  <c r="I267" i="11"/>
  <c r="I389" i="11"/>
  <c r="I430" i="11"/>
  <c r="I319" i="11"/>
  <c r="I451" i="11"/>
  <c r="I354" i="11"/>
  <c r="I293" i="11"/>
  <c r="I463" i="11"/>
  <c r="I487" i="11"/>
  <c r="I291" i="11"/>
  <c r="I271" i="11"/>
  <c r="I330" i="11"/>
  <c r="I425" i="11"/>
  <c r="I268" i="11"/>
  <c r="I276" i="11"/>
  <c r="I346" i="11"/>
  <c r="I273" i="11"/>
  <c r="I422" i="11"/>
  <c r="I392" i="11"/>
  <c r="I355" i="11"/>
  <c r="I443" i="11"/>
  <c r="I399" i="11"/>
  <c r="I296" i="11"/>
  <c r="I283" i="11"/>
  <c r="I412" i="11"/>
  <c r="I391" i="11"/>
  <c r="I446" i="11"/>
  <c r="I347" i="11"/>
  <c r="I468" i="11"/>
  <c r="I305" i="11"/>
  <c r="I366" i="11"/>
  <c r="I400" i="11"/>
  <c r="I395" i="11"/>
  <c r="I339" i="11"/>
  <c r="I397" i="11"/>
  <c r="I437" i="11"/>
  <c r="I423" i="11"/>
  <c r="I432" i="11"/>
  <c r="I266" i="11"/>
  <c r="I386" i="11"/>
  <c r="I313" i="11"/>
  <c r="I431" i="11"/>
  <c r="I374" i="11"/>
  <c r="I280" i="11"/>
  <c r="I326" i="11"/>
  <c r="I452" i="11"/>
  <c r="I256" i="11"/>
  <c r="I338" i="11"/>
  <c r="I419" i="11"/>
  <c r="I363" i="11"/>
  <c r="I461" i="11"/>
  <c r="I449" i="11"/>
  <c r="I421" i="11"/>
  <c r="I348" i="11"/>
  <c r="I369" i="11"/>
  <c r="I335" i="11"/>
  <c r="I467" i="11"/>
  <c r="I373" i="11"/>
  <c r="I336" i="11"/>
  <c r="I325" i="11"/>
  <c r="I401" i="11"/>
  <c r="I465" i="11"/>
  <c r="I295" i="11"/>
  <c r="I472" i="11"/>
  <c r="I489" i="11"/>
  <c r="I413" i="11"/>
  <c r="I277" i="11"/>
  <c r="I358" i="11"/>
  <c r="I404" i="11"/>
  <c r="I332" i="11"/>
  <c r="I359" i="11"/>
  <c r="I253" i="11"/>
  <c r="I284" i="11"/>
  <c r="I311" i="11"/>
  <c r="I420" i="11"/>
  <c r="I424" i="11"/>
  <c r="I259" i="11"/>
  <c r="I350" i="11"/>
  <c r="I285" i="11"/>
  <c r="I331" i="11"/>
  <c r="I454" i="11"/>
  <c r="I260" i="11"/>
  <c r="I380" i="11"/>
  <c r="I453" i="11"/>
  <c r="I298" i="11"/>
  <c r="I417" i="11"/>
  <c r="I307" i="11"/>
  <c r="I459" i="11"/>
  <c r="I316" i="11"/>
  <c r="I301" i="11"/>
  <c r="I438" i="11"/>
  <c r="I303" i="11"/>
  <c r="I297" i="11"/>
  <c r="I387" i="11"/>
  <c r="I434" i="11"/>
  <c r="I488" i="11"/>
  <c r="I258" i="11"/>
  <c r="I300" i="11"/>
  <c r="I458" i="11"/>
  <c r="I367" i="11"/>
  <c r="I445" i="11"/>
  <c r="I444" i="11"/>
  <c r="I344" i="11"/>
  <c r="I442" i="11"/>
  <c r="I375" i="11"/>
  <c r="I288" i="11"/>
  <c r="I264" i="11"/>
  <c r="I304" i="11"/>
  <c r="I410" i="11"/>
  <c r="I362" i="11"/>
  <c r="I466" i="11"/>
  <c r="I315" i="11"/>
  <c r="I448" i="11"/>
  <c r="I372" i="11"/>
  <c r="I286" i="11"/>
  <c r="I398" i="11"/>
  <c r="I274" i="11"/>
  <c r="I287" i="11"/>
  <c r="I269" i="11"/>
  <c r="I478" i="11"/>
  <c r="I275" i="11"/>
  <c r="I411" i="11"/>
  <c r="I255" i="11"/>
  <c r="I377" i="11"/>
  <c r="I393" i="11"/>
  <c r="I481" i="11"/>
  <c r="I381" i="11"/>
  <c r="I396" i="11"/>
  <c r="I429" i="11"/>
  <c r="I352" i="11"/>
  <c r="I333" i="11"/>
  <c r="I250" i="11"/>
  <c r="I351" i="11"/>
  <c r="I309" i="11"/>
  <c r="I407" i="11"/>
  <c r="I364" i="11"/>
  <c r="I376" i="11"/>
  <c r="I405" i="11"/>
  <c r="I353" i="11"/>
  <c r="I469" i="11"/>
  <c r="I402" i="11"/>
  <c r="I384" i="11"/>
  <c r="I436" i="11"/>
  <c r="I450" i="11"/>
  <c r="I379" i="11"/>
  <c r="I334" i="11"/>
  <c r="I252" i="11"/>
  <c r="I328" i="11"/>
  <c r="I383" i="11"/>
  <c r="I322" i="11"/>
  <c r="I439" i="11"/>
  <c r="I314" i="11"/>
  <c r="I278" i="11"/>
  <c r="I308" i="11"/>
  <c r="I281" i="11"/>
  <c r="I317" i="11"/>
  <c r="I462" i="11"/>
  <c r="I365" i="11"/>
  <c r="I426" i="11"/>
  <c r="I475" i="11"/>
  <c r="I356" i="11"/>
  <c r="I251" i="11"/>
  <c r="I262" i="11"/>
  <c r="I428" i="11"/>
  <c r="I342" i="11"/>
  <c r="AZ482" i="11"/>
  <c r="AZ251" i="11"/>
  <c r="AZ464" i="11"/>
  <c r="AZ417" i="11"/>
  <c r="AZ461" i="11"/>
  <c r="AZ343" i="11"/>
  <c r="AZ339" i="11"/>
  <c r="AZ435" i="11"/>
  <c r="AZ399" i="11"/>
  <c r="AZ265" i="11"/>
  <c r="AZ353" i="11"/>
  <c r="AZ375" i="11"/>
  <c r="AZ358" i="11"/>
  <c r="AZ270" i="11"/>
  <c r="AZ355" i="11"/>
  <c r="AZ394" i="11"/>
  <c r="AZ315" i="11"/>
  <c r="AZ361" i="11"/>
  <c r="AZ389" i="11"/>
  <c r="AZ443" i="11"/>
  <c r="AZ432" i="11"/>
  <c r="AZ272" i="11"/>
  <c r="AZ487" i="11"/>
  <c r="AZ261" i="11"/>
  <c r="AZ400" i="11"/>
  <c r="AZ415" i="11"/>
  <c r="AZ345" i="11"/>
  <c r="AZ360" i="11"/>
  <c r="AZ322" i="11"/>
  <c r="AZ407" i="11"/>
  <c r="AZ301" i="11"/>
  <c r="AZ401" i="11"/>
  <c r="AZ276" i="11"/>
  <c r="AZ378" i="11"/>
  <c r="AZ481" i="11"/>
  <c r="AZ340" i="11"/>
  <c r="AZ304" i="11"/>
  <c r="AZ463" i="11"/>
  <c r="AZ477" i="11"/>
  <c r="AZ387" i="11"/>
  <c r="AZ344" i="11"/>
  <c r="AZ289" i="11"/>
  <c r="AZ472" i="11"/>
  <c r="AZ351" i="11"/>
  <c r="AZ393" i="11"/>
  <c r="AZ337" i="11"/>
  <c r="AZ480" i="11"/>
  <c r="AZ338" i="11"/>
  <c r="AZ426" i="11"/>
  <c r="AZ336" i="11"/>
  <c r="AZ254" i="11"/>
  <c r="AZ332" i="11"/>
  <c r="AZ275" i="11"/>
  <c r="AZ329" i="11"/>
  <c r="AZ446" i="11"/>
  <c r="AZ277" i="11"/>
  <c r="AZ321" i="11"/>
  <c r="AZ410" i="11"/>
  <c r="AZ478" i="11"/>
  <c r="AZ271" i="11"/>
  <c r="AZ317" i="11"/>
  <c r="AZ291" i="11"/>
  <c r="AZ284" i="11"/>
  <c r="AZ363" i="11"/>
  <c r="AZ456" i="11"/>
  <c r="AZ445" i="11"/>
  <c r="AZ335" i="11"/>
  <c r="AZ303" i="11"/>
  <c r="AZ369" i="11"/>
  <c r="AZ475" i="11"/>
  <c r="AZ318" i="11"/>
  <c r="AZ391" i="11"/>
  <c r="AZ402" i="11"/>
  <c r="AZ366" i="11"/>
  <c r="AZ377" i="11"/>
  <c r="AZ441" i="11"/>
  <c r="AZ470" i="11"/>
  <c r="AZ476" i="11"/>
  <c r="AZ330" i="11"/>
  <c r="AZ348" i="11"/>
  <c r="AZ431" i="11"/>
  <c r="AZ404" i="11"/>
  <c r="AZ281" i="11"/>
  <c r="AZ429" i="11"/>
  <c r="AZ398" i="11"/>
  <c r="AZ489" i="11"/>
  <c r="AZ312" i="11"/>
  <c r="AZ436" i="11"/>
  <c r="AZ292" i="11"/>
  <c r="AZ485" i="11"/>
  <c r="AZ455" i="11"/>
  <c r="AZ282" i="11"/>
  <c r="AZ370" i="11"/>
  <c r="AZ376" i="11"/>
  <c r="AZ465" i="11"/>
  <c r="AZ458" i="11"/>
  <c r="AZ433" i="11"/>
  <c r="AZ325" i="11"/>
  <c r="AZ438" i="11"/>
  <c r="AZ409" i="11"/>
  <c r="AZ279" i="11"/>
  <c r="AZ416" i="11"/>
  <c r="AZ365" i="11"/>
  <c r="AZ287" i="11"/>
  <c r="AZ342" i="11"/>
  <c r="AZ448" i="11"/>
  <c r="AZ309" i="11"/>
  <c r="AZ258" i="11"/>
  <c r="AZ392" i="11"/>
  <c r="AZ302" i="11"/>
  <c r="AZ474" i="11"/>
  <c r="AZ424" i="11"/>
  <c r="AZ278" i="11"/>
  <c r="AZ259" i="11"/>
  <c r="AZ269" i="11"/>
  <c r="AZ368" i="11"/>
  <c r="AZ479" i="11"/>
  <c r="AZ385" i="11"/>
  <c r="AZ367" i="11"/>
  <c r="AZ454" i="11"/>
  <c r="AZ469" i="11"/>
  <c r="AZ395" i="11"/>
  <c r="AZ349" i="11"/>
  <c r="AZ310" i="11"/>
  <c r="AZ488" i="11"/>
  <c r="AZ473" i="11"/>
  <c r="AZ413" i="11"/>
  <c r="AZ327" i="11"/>
  <c r="AZ320" i="11"/>
  <c r="AZ285" i="11"/>
  <c r="AZ296" i="11"/>
  <c r="AZ283" i="11"/>
  <c r="AZ384" i="11"/>
  <c r="AZ418" i="11"/>
  <c r="AZ300" i="11"/>
  <c r="AZ466" i="11"/>
  <c r="AZ468" i="11"/>
  <c r="AZ252" i="11"/>
  <c r="AZ273" i="11"/>
  <c r="AZ396" i="11"/>
  <c r="AZ319" i="11"/>
  <c r="AZ444" i="11"/>
  <c r="AZ346" i="11"/>
  <c r="AZ383" i="11"/>
  <c r="AZ305" i="11"/>
  <c r="AZ390" i="11"/>
  <c r="AZ457" i="11"/>
  <c r="AZ459" i="11"/>
  <c r="AZ450" i="11"/>
  <c r="AZ333" i="11"/>
  <c r="AZ298" i="11"/>
  <c r="AZ439" i="11"/>
  <c r="AZ323" i="11"/>
  <c r="AZ264" i="11"/>
  <c r="AZ425" i="11"/>
  <c r="AZ268" i="11"/>
  <c r="AZ484" i="11"/>
  <c r="AZ255" i="11"/>
  <c r="AZ364" i="11"/>
  <c r="AZ423" i="11"/>
  <c r="AZ334" i="11"/>
  <c r="AZ359" i="11"/>
  <c r="AZ288" i="11"/>
  <c r="AZ257" i="11"/>
  <c r="AZ253" i="11"/>
  <c r="AZ326" i="11"/>
  <c r="AZ260" i="11"/>
  <c r="AZ373" i="11"/>
  <c r="AZ406" i="11"/>
  <c r="AZ420" i="11"/>
  <c r="AZ483" i="11"/>
  <c r="AZ388" i="11"/>
  <c r="AZ386" i="11"/>
  <c r="AZ311" i="11"/>
  <c r="AZ324" i="11"/>
  <c r="AZ403" i="11"/>
  <c r="AZ434" i="11"/>
  <c r="AZ428" i="11"/>
  <c r="AZ380" i="11"/>
  <c r="AZ453" i="11"/>
  <c r="AZ447" i="11"/>
  <c r="AZ422" i="11"/>
  <c r="AZ412" i="11"/>
  <c r="AZ280" i="11"/>
  <c r="AZ250" i="11"/>
  <c r="AZ350" i="11"/>
  <c r="AZ356" i="11"/>
  <c r="AZ314" i="11"/>
  <c r="AH264" i="11"/>
  <c r="AH307" i="11"/>
  <c r="AH472" i="11"/>
  <c r="AH358" i="11"/>
  <c r="AH399" i="11"/>
  <c r="AH346" i="11"/>
  <c r="AH477" i="11"/>
  <c r="AH410" i="11"/>
  <c r="AH316" i="11"/>
  <c r="AH353" i="11"/>
  <c r="AH470" i="11"/>
  <c r="AH259" i="11"/>
  <c r="AH305" i="11"/>
  <c r="AH376" i="11"/>
  <c r="AH315" i="11"/>
  <c r="AH388" i="11"/>
  <c r="AH419" i="11"/>
  <c r="AH415" i="11"/>
  <c r="AH440" i="11"/>
  <c r="AH320" i="11"/>
  <c r="AH462" i="11"/>
  <c r="AH473" i="11"/>
  <c r="AH362" i="11"/>
  <c r="AH347" i="11"/>
  <c r="AH390" i="11"/>
  <c r="AH296" i="11"/>
  <c r="AH348" i="11"/>
  <c r="AH299" i="11"/>
  <c r="AH476" i="11"/>
  <c r="AH458" i="11"/>
  <c r="AH355" i="11"/>
  <c r="AH455" i="11"/>
  <c r="AH387" i="11"/>
  <c r="AH485" i="11"/>
  <c r="AH459" i="11"/>
  <c r="AH436" i="11"/>
  <c r="AH484" i="11"/>
  <c r="AH260" i="11"/>
  <c r="AH297" i="11"/>
  <c r="AH466" i="11"/>
  <c r="AH258" i="11"/>
  <c r="AH306" i="11"/>
  <c r="AH308" i="11"/>
  <c r="AH426" i="11"/>
  <c r="AH389" i="11"/>
  <c r="AH342" i="11"/>
  <c r="AH326" i="11"/>
  <c r="AH301" i="11"/>
  <c r="AH272" i="11"/>
  <c r="AH431" i="11"/>
  <c r="AH327" i="11"/>
  <c r="AH255" i="11"/>
  <c r="AH475" i="11"/>
  <c r="AH321" i="11"/>
  <c r="AH379" i="11"/>
  <c r="AH370" i="11"/>
  <c r="AH438" i="11"/>
  <c r="AH378" i="11"/>
  <c r="AH274" i="11"/>
  <c r="AH441" i="11"/>
  <c r="AH474" i="11"/>
  <c r="AH449" i="11"/>
  <c r="AH409" i="11"/>
  <c r="AH295" i="11"/>
  <c r="AH382" i="11"/>
  <c r="AH289" i="11"/>
  <c r="AH375" i="11"/>
  <c r="AH412" i="11"/>
  <c r="AH364" i="11"/>
  <c r="AH266" i="11"/>
  <c r="AH423" i="11"/>
  <c r="AH350" i="11"/>
  <c r="AH408" i="11"/>
  <c r="AH406" i="11"/>
  <c r="AH257" i="11"/>
  <c r="AH275" i="11"/>
  <c r="AH450" i="11"/>
  <c r="AH374" i="11"/>
  <c r="AH444" i="11"/>
  <c r="AH487" i="11"/>
  <c r="AH341" i="11"/>
  <c r="AH407" i="11"/>
  <c r="AH366" i="11"/>
  <c r="AH371" i="11"/>
  <c r="AH385" i="11"/>
  <c r="AH304" i="11"/>
  <c r="AH369" i="11"/>
  <c r="AH463" i="11"/>
  <c r="AH361" i="11"/>
  <c r="AH281" i="11"/>
  <c r="AH313" i="11"/>
  <c r="AH416" i="11"/>
  <c r="AH386" i="11"/>
  <c r="AH335" i="11"/>
  <c r="AH276" i="11"/>
  <c r="AH381" i="11"/>
  <c r="AH428" i="11"/>
  <c r="AH273" i="11"/>
  <c r="AH349" i="11"/>
  <c r="AH352" i="11"/>
  <c r="AH422" i="11"/>
  <c r="AH447" i="11"/>
  <c r="AH395" i="11"/>
  <c r="AH435" i="11"/>
  <c r="AH469" i="11"/>
  <c r="AH344" i="11"/>
  <c r="AH268" i="11"/>
  <c r="AH489" i="11"/>
  <c r="AH290" i="11"/>
  <c r="AH471" i="11"/>
  <c r="AH287" i="11"/>
  <c r="AH427" i="11"/>
  <c r="AH282" i="11"/>
  <c r="AH277" i="11"/>
  <c r="AH332" i="11"/>
  <c r="AH397" i="11"/>
  <c r="AH402" i="11"/>
  <c r="AH383" i="11"/>
  <c r="AH292" i="11"/>
  <c r="AH403" i="11"/>
  <c r="AH400" i="11"/>
  <c r="AH467" i="11"/>
  <c r="AH345" i="11"/>
  <c r="AH401" i="11"/>
  <c r="AH262" i="11"/>
  <c r="AH363" i="11"/>
  <c r="AH354" i="11"/>
  <c r="AH482" i="11"/>
  <c r="AH254" i="11"/>
  <c r="AH404" i="11"/>
  <c r="AH339" i="11"/>
  <c r="AH250" i="11"/>
  <c r="AH310" i="11"/>
  <c r="AH267" i="11"/>
  <c r="AH437" i="11"/>
  <c r="AH269" i="11"/>
  <c r="AH359" i="11"/>
  <c r="AH322" i="11"/>
  <c r="AH330" i="11"/>
  <c r="AH336" i="11"/>
  <c r="AH425" i="11"/>
  <c r="AH324" i="11"/>
  <c r="AH314" i="11"/>
  <c r="AH391" i="11"/>
  <c r="AH486" i="11"/>
  <c r="AH480" i="11"/>
  <c r="AH286" i="11"/>
  <c r="AH333" i="11"/>
  <c r="AH420" i="11"/>
  <c r="AH464" i="11"/>
  <c r="AH373" i="11"/>
  <c r="AH377" i="11"/>
  <c r="AH351" i="11"/>
  <c r="AH323" i="11"/>
  <c r="AH448" i="11"/>
  <c r="AH481" i="11"/>
  <c r="AH300" i="11"/>
  <c r="AH329" i="11"/>
  <c r="AH265" i="11"/>
  <c r="AH396" i="11"/>
  <c r="AH253" i="11"/>
  <c r="AH331" i="11"/>
  <c r="AH433" i="11"/>
  <c r="AH318" i="11"/>
  <c r="AH414" i="11"/>
  <c r="AH446" i="11"/>
  <c r="AH285" i="11"/>
  <c r="AH417" i="11"/>
  <c r="AH452" i="11"/>
  <c r="AH278" i="11"/>
  <c r="AH271" i="11"/>
  <c r="AH465" i="11"/>
  <c r="AH283" i="11"/>
  <c r="AH442" i="11"/>
  <c r="AH432" i="11"/>
  <c r="AH483" i="11"/>
  <c r="AH405" i="11"/>
  <c r="AH309" i="11"/>
  <c r="AH413" i="11"/>
  <c r="AH338" i="11"/>
  <c r="AH294" i="11"/>
  <c r="AH251" i="11"/>
  <c r="AH270" i="11"/>
  <c r="AH252" i="11"/>
  <c r="AH398" i="11"/>
  <c r="AH411" i="11"/>
  <c r="AH280" i="11"/>
  <c r="AH298" i="11"/>
  <c r="AH325" i="11"/>
  <c r="AH479" i="11"/>
  <c r="AH360" i="11"/>
  <c r="AH380" i="11"/>
  <c r="AH256" i="11"/>
  <c r="AH456" i="11"/>
  <c r="AH439" i="11"/>
  <c r="AH421" i="11"/>
  <c r="AH312" i="11"/>
  <c r="AH328" i="11"/>
  <c r="AH430" i="11"/>
  <c r="AH394" i="11"/>
  <c r="AH457" i="11"/>
  <c r="AH303" i="11"/>
  <c r="AH460" i="11"/>
  <c r="AH343" i="11"/>
  <c r="AH356" i="11"/>
  <c r="AH392" i="11"/>
  <c r="AH445" i="11"/>
  <c r="AH424" i="11"/>
  <c r="AH279" i="11"/>
  <c r="AH454" i="11"/>
  <c r="AH368" i="11"/>
  <c r="AH478" i="11"/>
  <c r="AH288" i="11"/>
  <c r="AH261" i="11"/>
  <c r="AH451" i="11"/>
  <c r="AH317" i="11"/>
  <c r="AH468" i="11"/>
  <c r="AH357" i="11"/>
  <c r="AH311" i="11"/>
  <c r="AH291" i="11"/>
  <c r="AH337" i="11"/>
  <c r="AH367" i="11"/>
  <c r="AH453" i="11"/>
  <c r="AH334" i="11"/>
  <c r="AH384" i="11"/>
  <c r="AH393" i="11"/>
  <c r="AH488" i="11"/>
  <c r="AH443" i="11"/>
  <c r="AH263" i="11"/>
  <c r="AH340" i="11"/>
  <c r="AH302" i="11"/>
  <c r="AH372" i="11"/>
  <c r="AH461" i="11"/>
  <c r="AH284" i="11"/>
  <c r="AH418" i="11"/>
  <c r="AH319" i="11"/>
  <c r="AH429" i="11"/>
  <c r="AH365" i="11"/>
  <c r="AH434" i="11"/>
  <c r="AH293" i="11"/>
  <c r="AX416" i="11"/>
  <c r="AX376" i="11"/>
  <c r="AX445" i="11"/>
  <c r="AX477" i="11"/>
  <c r="AX324" i="11"/>
  <c r="AX421" i="11"/>
  <c r="AX400" i="11"/>
  <c r="AX449" i="11"/>
  <c r="AX263" i="11"/>
  <c r="AX423" i="11"/>
  <c r="AX396" i="11"/>
  <c r="AX406" i="11"/>
  <c r="AX326" i="11"/>
  <c r="AX281" i="11"/>
  <c r="AX359" i="11"/>
  <c r="AX417" i="11"/>
  <c r="BL259" i="4"/>
  <c r="BL260" i="4" s="1"/>
  <c r="BL262" i="4" s="1"/>
  <c r="C263" i="4" s="1"/>
  <c r="D245" i="11" s="1"/>
  <c r="DI259" i="4"/>
  <c r="DI260" i="4" s="1"/>
  <c r="DI262" i="4" s="1"/>
  <c r="AZ263" i="4" s="1"/>
  <c r="BA245" i="11" s="1"/>
  <c r="CJ259" i="4"/>
  <c r="CJ260" i="4" s="1"/>
  <c r="CJ262" i="4" s="1"/>
  <c r="AA263" i="4" s="1"/>
  <c r="AB245" i="11" s="1"/>
  <c r="AZ381" i="11"/>
  <c r="AZ382" i="11"/>
  <c r="AZ397" i="11"/>
  <c r="AZ295" i="11"/>
  <c r="AZ471" i="11"/>
  <c r="AZ427" i="11"/>
  <c r="AZ307" i="11"/>
  <c r="AV417" i="11"/>
  <c r="AV465" i="11"/>
  <c r="AV386" i="11"/>
  <c r="AV254" i="11"/>
  <c r="AV447" i="11"/>
  <c r="AV374" i="11"/>
  <c r="AV259" i="11"/>
  <c r="AV402" i="11"/>
  <c r="AV483" i="11"/>
  <c r="AV315" i="11"/>
  <c r="AV415" i="11"/>
  <c r="AV444" i="11"/>
  <c r="AV333" i="11"/>
  <c r="AV338" i="11"/>
  <c r="AV314" i="11"/>
  <c r="AF273" i="11"/>
  <c r="AF300" i="11"/>
  <c r="AF459" i="11"/>
  <c r="AF393" i="11"/>
  <c r="AF429" i="11"/>
  <c r="AF260" i="11"/>
  <c r="AF367" i="11"/>
  <c r="AF278" i="11"/>
  <c r="AF391" i="11"/>
  <c r="AF376" i="11"/>
  <c r="AF369" i="11"/>
  <c r="AF460" i="11"/>
  <c r="AO443" i="11"/>
  <c r="AO439" i="11"/>
  <c r="AO423" i="11"/>
  <c r="AO396" i="11"/>
  <c r="AO474" i="11"/>
  <c r="AO298" i="11"/>
  <c r="AO369" i="11"/>
  <c r="AO377" i="11"/>
  <c r="AO385" i="11"/>
  <c r="AO459" i="11"/>
  <c r="AO409" i="11"/>
  <c r="AO393" i="11"/>
  <c r="AZ430" i="11"/>
  <c r="AY361" i="11"/>
  <c r="AY424" i="11"/>
  <c r="AY340" i="11"/>
  <c r="AY459" i="11"/>
  <c r="AY372" i="11"/>
  <c r="AY416" i="11"/>
  <c r="AY269" i="11"/>
  <c r="AY321" i="11"/>
  <c r="AY287" i="11"/>
  <c r="AY327" i="11"/>
  <c r="AY358" i="11"/>
  <c r="AZ442" i="11"/>
  <c r="AZ419" i="11"/>
  <c r="AY470" i="11"/>
  <c r="AZ308" i="11"/>
  <c r="AZ414" i="11"/>
  <c r="AY315" i="11"/>
  <c r="AG286" i="11"/>
  <c r="AG396" i="11"/>
  <c r="AG253" i="11"/>
  <c r="AG412" i="11"/>
  <c r="AG441" i="11"/>
  <c r="AG410" i="11"/>
  <c r="AG419" i="11"/>
  <c r="AG303" i="11"/>
  <c r="AG290" i="11"/>
  <c r="AG292" i="11"/>
  <c r="AG339" i="11"/>
  <c r="AG296" i="11"/>
  <c r="AG257" i="11"/>
  <c r="AG439" i="11"/>
  <c r="AG486" i="11"/>
  <c r="AG369" i="11"/>
  <c r="AG357" i="11"/>
  <c r="AG438" i="11"/>
  <c r="AG484" i="11"/>
  <c r="AG320" i="11"/>
  <c r="AG389" i="11"/>
  <c r="AG364" i="11"/>
  <c r="AG406" i="11"/>
  <c r="AB290" i="11"/>
  <c r="AB426" i="11"/>
  <c r="AB481" i="11"/>
  <c r="AB288" i="11"/>
  <c r="AB471" i="11"/>
  <c r="AB271" i="11"/>
  <c r="AB331" i="11"/>
  <c r="AB406" i="11"/>
  <c r="AB313" i="11"/>
  <c r="AB359" i="11"/>
  <c r="AB414" i="11"/>
  <c r="AB312" i="11"/>
  <c r="AB336" i="11"/>
  <c r="AB425" i="11"/>
  <c r="AB392" i="11"/>
  <c r="AB466" i="11"/>
  <c r="AB253" i="11"/>
  <c r="AB439" i="11"/>
  <c r="AB295" i="11"/>
  <c r="AB479" i="11"/>
  <c r="AB337" i="11"/>
  <c r="AB278" i="11"/>
  <c r="AB299" i="11"/>
  <c r="AB381" i="11"/>
  <c r="AB422" i="11"/>
  <c r="AB486" i="11"/>
  <c r="AB292" i="11"/>
  <c r="AB309" i="11"/>
  <c r="AB285" i="11"/>
  <c r="AB380" i="11"/>
  <c r="AB478" i="11"/>
  <c r="AB306" i="11"/>
  <c r="AB365" i="11"/>
  <c r="AB256" i="11"/>
  <c r="AB353" i="11"/>
  <c r="AB483" i="11"/>
  <c r="AB347" i="11"/>
  <c r="AB473" i="11"/>
  <c r="AB420" i="11"/>
  <c r="AB403" i="11"/>
  <c r="AB316" i="11"/>
  <c r="AB407" i="11"/>
  <c r="AB388" i="11"/>
  <c r="AB298" i="11"/>
  <c r="AB424" i="11"/>
  <c r="AB434" i="11"/>
  <c r="AB341" i="11"/>
  <c r="AB251" i="11"/>
  <c r="AB410" i="11"/>
  <c r="AB459" i="11"/>
  <c r="AB307" i="11"/>
  <c r="AB432" i="11"/>
  <c r="AB428" i="11"/>
  <c r="AB310" i="11"/>
  <c r="AB319" i="11"/>
  <c r="AB399" i="11"/>
  <c r="AB371" i="11"/>
  <c r="AB457" i="11"/>
  <c r="AB327" i="11"/>
  <c r="AB286" i="11"/>
  <c r="AB261" i="11"/>
  <c r="AB446" i="11"/>
  <c r="AB396" i="11"/>
  <c r="AB305" i="11"/>
  <c r="AB415" i="11"/>
  <c r="AB433" i="11"/>
  <c r="AB384" i="11"/>
  <c r="AB343" i="11"/>
  <c r="AB287" i="11"/>
  <c r="AB463" i="11"/>
  <c r="AB340" i="11"/>
  <c r="AB279" i="11"/>
  <c r="AB370" i="11"/>
  <c r="AB315" i="11"/>
  <c r="AB489" i="11"/>
  <c r="AB374" i="11"/>
  <c r="AB324" i="11"/>
  <c r="AB413" i="11"/>
  <c r="AB326" i="11"/>
  <c r="AB468" i="11"/>
  <c r="AB354" i="11"/>
  <c r="AB442" i="11"/>
  <c r="AB405" i="11"/>
  <c r="AB322" i="11"/>
  <c r="AB387" i="11"/>
  <c r="AB304" i="11"/>
  <c r="AB455" i="11"/>
  <c r="AB487" i="11"/>
  <c r="AB450" i="11"/>
  <c r="AB350" i="11"/>
  <c r="AB477" i="11"/>
  <c r="AB375" i="11"/>
  <c r="AB332" i="11"/>
  <c r="AB412" i="11"/>
  <c r="AB318" i="11"/>
  <c r="AB270" i="11"/>
  <c r="AB467" i="11"/>
  <c r="AB344" i="11"/>
  <c r="AB443" i="11"/>
  <c r="AB333" i="11"/>
  <c r="AB398" i="11"/>
  <c r="AB311" i="11"/>
  <c r="AB453" i="11"/>
  <c r="AB360" i="11"/>
  <c r="AB369" i="11"/>
  <c r="AB252" i="11"/>
  <c r="AB379" i="11"/>
  <c r="AB383" i="11"/>
  <c r="AB372" i="11"/>
  <c r="AB250" i="11"/>
  <c r="AB475" i="11"/>
  <c r="AB254" i="11"/>
  <c r="AB296" i="11"/>
  <c r="AB364" i="11"/>
  <c r="AB297" i="11"/>
  <c r="AB472" i="11"/>
  <c r="AB275" i="11"/>
  <c r="AB395" i="11"/>
  <c r="AB488" i="11"/>
  <c r="AB393" i="11"/>
  <c r="AB451" i="11"/>
  <c r="AB409" i="11"/>
  <c r="AB401" i="11"/>
  <c r="AB421" i="11"/>
  <c r="AB257" i="11"/>
  <c r="AB281" i="11"/>
  <c r="AB408" i="11"/>
  <c r="AB390" i="11"/>
  <c r="AB470" i="11"/>
  <c r="AB291" i="11"/>
  <c r="AB476" i="11"/>
  <c r="AB417" i="11"/>
  <c r="AB267" i="11"/>
  <c r="AB429" i="11"/>
  <c r="AB363" i="11"/>
  <c r="AB339" i="11"/>
  <c r="AB391" i="11"/>
  <c r="AB303" i="11"/>
  <c r="AB357" i="11"/>
  <c r="AB485" i="11"/>
  <c r="AB349" i="11"/>
  <c r="AB323" i="11"/>
  <c r="AB460" i="11"/>
  <c r="AB440" i="11"/>
  <c r="AB368" i="11"/>
  <c r="AB389" i="11"/>
  <c r="AB480" i="11"/>
  <c r="AB259" i="11"/>
  <c r="AB294" i="11"/>
  <c r="AB461" i="11"/>
  <c r="AB321" i="11"/>
  <c r="AB419" i="11"/>
  <c r="AB438" i="11"/>
  <c r="AB282" i="11"/>
  <c r="AB400" i="11"/>
  <c r="AB266" i="11"/>
  <c r="AB356" i="11"/>
  <c r="AB277" i="11"/>
  <c r="AB445" i="11"/>
  <c r="AB348" i="11"/>
  <c r="AB335" i="11"/>
  <c r="AB358" i="11"/>
  <c r="AB366" i="11"/>
  <c r="AB330" i="11"/>
  <c r="AB276" i="11"/>
  <c r="AB345" i="11"/>
  <c r="AB293" i="11"/>
  <c r="AB427" i="11"/>
  <c r="AB334" i="11"/>
  <c r="AB263" i="11"/>
  <c r="AB411" i="11"/>
  <c r="AB284" i="11"/>
  <c r="AB448" i="11"/>
  <c r="AB280" i="11"/>
  <c r="AB308" i="11"/>
  <c r="AB274" i="11"/>
  <c r="AB283" i="11"/>
  <c r="AB378" i="11"/>
  <c r="AB404" i="11"/>
  <c r="AB449" i="11"/>
  <c r="AB314" i="11"/>
  <c r="AB264" i="11"/>
  <c r="AB269" i="11"/>
  <c r="AB342" i="11"/>
  <c r="AB376" i="11"/>
  <c r="AB258" i="11"/>
  <c r="AB367" i="11"/>
  <c r="AB469" i="11"/>
  <c r="AB437" i="11"/>
  <c r="AB362" i="11"/>
  <c r="AB262" i="11"/>
  <c r="AB454" i="11"/>
  <c r="AB444" i="11"/>
  <c r="AB338" i="11"/>
  <c r="AB474" i="11"/>
  <c r="AB272" i="11"/>
  <c r="AB456" i="11"/>
  <c r="AB320" i="11"/>
  <c r="AB300" i="11"/>
  <c r="AB268" i="11"/>
  <c r="AB423" i="11"/>
  <c r="AB373" i="11"/>
  <c r="AB302" i="11"/>
  <c r="AB351" i="11"/>
  <c r="AB382" i="11"/>
  <c r="AB273" i="11"/>
  <c r="AB462" i="11"/>
  <c r="AB361" i="11"/>
  <c r="AB352" i="11"/>
  <c r="AB394" i="11"/>
  <c r="AB385" i="11"/>
  <c r="AB441" i="11"/>
  <c r="AB430" i="11"/>
  <c r="AB289" i="11"/>
  <c r="AB484" i="11"/>
  <c r="AB416" i="11"/>
  <c r="AB329" i="11"/>
  <c r="AB386" i="11"/>
  <c r="AB325" i="11"/>
  <c r="AB458" i="11"/>
  <c r="AB431" i="11"/>
  <c r="AB435" i="11"/>
  <c r="AB301" i="11"/>
  <c r="AB465" i="11"/>
  <c r="AB317" i="11"/>
  <c r="AB418" i="11"/>
  <c r="AB464" i="11"/>
  <c r="AB355" i="11"/>
  <c r="AB346" i="11"/>
  <c r="AB255" i="11"/>
  <c r="AB377" i="11"/>
  <c r="AB402" i="11"/>
  <c r="AB447" i="11"/>
  <c r="AB397" i="11"/>
  <c r="AB265" i="11"/>
  <c r="AB482" i="11"/>
  <c r="AB328" i="11"/>
  <c r="AB452" i="11"/>
  <c r="AB436" i="11"/>
  <c r="AB260" i="11"/>
  <c r="BV259" i="4"/>
  <c r="BV260" i="4" s="1"/>
  <c r="BV262" i="4" s="1"/>
  <c r="M263" i="4" s="1"/>
  <c r="N245" i="11" s="1"/>
  <c r="AA336" i="11"/>
  <c r="AA290" i="11"/>
  <c r="AA486" i="11"/>
  <c r="AA347" i="11"/>
  <c r="AA379" i="11"/>
  <c r="AA406" i="11"/>
  <c r="AA302" i="11"/>
  <c r="AA422" i="11"/>
  <c r="AA270" i="11"/>
  <c r="AA388" i="11"/>
  <c r="AA489" i="11"/>
  <c r="AA401" i="11"/>
  <c r="AA371" i="11"/>
  <c r="AA488" i="11"/>
  <c r="AA412" i="11"/>
  <c r="AA386" i="11"/>
  <c r="AA393" i="11"/>
  <c r="AA482" i="11"/>
  <c r="AA360" i="11"/>
  <c r="AA475" i="11"/>
  <c r="AA295" i="11"/>
  <c r="AA409" i="11"/>
  <c r="AA352" i="11"/>
  <c r="AA397" i="11"/>
  <c r="AA250" i="11"/>
  <c r="AA273" i="11"/>
  <c r="AA462" i="11"/>
  <c r="AA414" i="11"/>
  <c r="AA378" i="11"/>
  <c r="AA487" i="11"/>
  <c r="AA338" i="11"/>
  <c r="AA278" i="11"/>
  <c r="AA436" i="11"/>
  <c r="AA291" i="11"/>
  <c r="AA364" i="11"/>
  <c r="AA307" i="11"/>
  <c r="AA403" i="11"/>
  <c r="AA434" i="11"/>
  <c r="AA437" i="11"/>
  <c r="AA416" i="11"/>
  <c r="AA428" i="11"/>
  <c r="AA280" i="11"/>
  <c r="AA454" i="11"/>
  <c r="AA286" i="11"/>
  <c r="AA392" i="11"/>
  <c r="AA429" i="11"/>
  <c r="AA370" i="11"/>
  <c r="AA427" i="11"/>
  <c r="AA308" i="11"/>
  <c r="AA485" i="11"/>
  <c r="AA363" i="11"/>
  <c r="AA348" i="11"/>
  <c r="AA276" i="11"/>
  <c r="AA478" i="11"/>
  <c r="AA316" i="11"/>
  <c r="AA451" i="11"/>
  <c r="AA470" i="11"/>
  <c r="AA473" i="11"/>
  <c r="AA372" i="11"/>
  <c r="AA394" i="11"/>
  <c r="AA444" i="11"/>
  <c r="AA255" i="11"/>
  <c r="AA299" i="11"/>
  <c r="AA395" i="11"/>
  <c r="AA476" i="11"/>
  <c r="AA357" i="11"/>
  <c r="AA465" i="11"/>
  <c r="AA420" i="11"/>
  <c r="AA337" i="11"/>
  <c r="AA373" i="11"/>
  <c r="AA384" i="11"/>
  <c r="AA421" i="11"/>
  <c r="AA300" i="11"/>
  <c r="AA441" i="11"/>
  <c r="AA448" i="11"/>
  <c r="AA313" i="11"/>
  <c r="AA310" i="11"/>
  <c r="AA354" i="11"/>
  <c r="AA400" i="11"/>
  <c r="AA432" i="11"/>
  <c r="AA306" i="11"/>
  <c r="AA383" i="11"/>
  <c r="AA279" i="11"/>
  <c r="AA419" i="11"/>
  <c r="AA398" i="11"/>
  <c r="AA326" i="11"/>
  <c r="AA450" i="11"/>
  <c r="AA365" i="11"/>
  <c r="AA321" i="11"/>
  <c r="AA368" i="11"/>
  <c r="AA430" i="11"/>
  <c r="AA405" i="11"/>
  <c r="AA265" i="11"/>
  <c r="AA259" i="11"/>
  <c r="AA351" i="11"/>
  <c r="AA297" i="11"/>
  <c r="AA282" i="11"/>
  <c r="AA452" i="11"/>
  <c r="AA433" i="11"/>
  <c r="AA331" i="11"/>
  <c r="AA358" i="11"/>
  <c r="AA446" i="11"/>
  <c r="AA442" i="11"/>
  <c r="AA304" i="11"/>
  <c r="AA269" i="11"/>
  <c r="AA262" i="11"/>
  <c r="AA318" i="11"/>
  <c r="AA312" i="11"/>
  <c r="AA402" i="11"/>
  <c r="AA340" i="11"/>
  <c r="AA449" i="11"/>
  <c r="AA275" i="11"/>
  <c r="AA277" i="11"/>
  <c r="AA314" i="11"/>
  <c r="AA463" i="11"/>
  <c r="AA460" i="11"/>
  <c r="AA294" i="11"/>
  <c r="AA387" i="11"/>
  <c r="AA404" i="11"/>
  <c r="AA324" i="11"/>
  <c r="AA271" i="11"/>
  <c r="AA382" i="11"/>
  <c r="AA298" i="11"/>
  <c r="AA471" i="11"/>
  <c r="AA407" i="11"/>
  <c r="AA341" i="11"/>
  <c r="AA455" i="11"/>
  <c r="AA330" i="11"/>
  <c r="AA435" i="11"/>
  <c r="AA480" i="11"/>
  <c r="AA317" i="11"/>
  <c r="AA369" i="11"/>
  <c r="AA332" i="11"/>
  <c r="AA281" i="11"/>
  <c r="AA284" i="11"/>
  <c r="AA267" i="11"/>
  <c r="AA458" i="11"/>
  <c r="AA484" i="11"/>
  <c r="AA305" i="11"/>
  <c r="AA467" i="11"/>
  <c r="AA258" i="11"/>
  <c r="AA355" i="11"/>
  <c r="AA287" i="11"/>
  <c r="AA438" i="11"/>
  <c r="AA415" i="11"/>
  <c r="AA453" i="11"/>
  <c r="AA445" i="11"/>
  <c r="AA322" i="11"/>
  <c r="AA377" i="11"/>
  <c r="AA261" i="11"/>
  <c r="AA344" i="11"/>
  <c r="AA468" i="11"/>
  <c r="AA288" i="11"/>
  <c r="AA367" i="11"/>
  <c r="AA309" i="11"/>
  <c r="AA389" i="11"/>
  <c r="AA469" i="11"/>
  <c r="AA339" i="11"/>
  <c r="AA303" i="11"/>
  <c r="AA391" i="11"/>
  <c r="AA411" i="11"/>
  <c r="AA283" i="11"/>
  <c r="AA253" i="11"/>
  <c r="AA257" i="11"/>
  <c r="AA464" i="11"/>
  <c r="AA440" i="11"/>
  <c r="AA327" i="11"/>
  <c r="AA362" i="11"/>
  <c r="AA483" i="11"/>
  <c r="AA443" i="11"/>
  <c r="AA315" i="11"/>
  <c r="AA447" i="11"/>
  <c r="AA285" i="11"/>
  <c r="AA456" i="11"/>
  <c r="AA254" i="11"/>
  <c r="AA375" i="11"/>
  <c r="AA329" i="11"/>
  <c r="AA349" i="11"/>
  <c r="AA479" i="11"/>
  <c r="AA425" i="11"/>
  <c r="AA431" i="11"/>
  <c r="AA423" i="11"/>
  <c r="AA410" i="11"/>
  <c r="AA361" i="11"/>
  <c r="AA335" i="11"/>
  <c r="AA376" i="11"/>
  <c r="AA418" i="11"/>
  <c r="AA459" i="11"/>
  <c r="AA301" i="11"/>
  <c r="AA356" i="11"/>
  <c r="AA439" i="11"/>
  <c r="AA477" i="11"/>
  <c r="AA353" i="11"/>
  <c r="AA359" i="11"/>
  <c r="AA292" i="11"/>
  <c r="AA345" i="11"/>
  <c r="AA426" i="11"/>
  <c r="AA366" i="11"/>
  <c r="AA385" i="11"/>
  <c r="AA380" i="11"/>
  <c r="AA323" i="11"/>
  <c r="AA474" i="11"/>
  <c r="AA461" i="11"/>
  <c r="AA263" i="11"/>
  <c r="AA350" i="11"/>
  <c r="AA296" i="11"/>
  <c r="AA268" i="11"/>
  <c r="AA399" i="11"/>
  <c r="AA417" i="11"/>
  <c r="AA408" i="11"/>
  <c r="AA325" i="11"/>
  <c r="AA472" i="11"/>
  <c r="AA374" i="11"/>
  <c r="AA390" i="11"/>
  <c r="AA260" i="11"/>
  <c r="AA381" i="11"/>
  <c r="AA293" i="11"/>
  <c r="AA424" i="11"/>
  <c r="AA272" i="11"/>
  <c r="AA333" i="11"/>
  <c r="AA328" i="11"/>
  <c r="AA274" i="11"/>
  <c r="AA413" i="11"/>
  <c r="AA289" i="11"/>
  <c r="AA266" i="11"/>
  <c r="AA396" i="11"/>
  <c r="AA466" i="11"/>
  <c r="AA342" i="11"/>
  <c r="AA319" i="11"/>
  <c r="AA264" i="11"/>
  <c r="AA343" i="11"/>
  <c r="AA320" i="11"/>
  <c r="AA256" i="11"/>
  <c r="AA334" i="11"/>
  <c r="AA311" i="11"/>
  <c r="AA481" i="11"/>
  <c r="AA252" i="11"/>
  <c r="AA457" i="11"/>
  <c r="AA251" i="11"/>
  <c r="AA346" i="11"/>
  <c r="AN364" i="11"/>
  <c r="AN468" i="11"/>
  <c r="AN397" i="11"/>
  <c r="AN271" i="11"/>
  <c r="AN286" i="11"/>
  <c r="AN378" i="11"/>
  <c r="AN383" i="11"/>
  <c r="AN374" i="11"/>
  <c r="AN473" i="11"/>
  <c r="AN336" i="11"/>
  <c r="AN294" i="11"/>
  <c r="AN281" i="11"/>
  <c r="AN408" i="11"/>
  <c r="AN489" i="11"/>
  <c r="AN452" i="11"/>
  <c r="AN330" i="11"/>
  <c r="AN464" i="11"/>
  <c r="AN409" i="11"/>
  <c r="AN359" i="11"/>
  <c r="AN337" i="11"/>
  <c r="AN282" i="11"/>
  <c r="AN252" i="11"/>
  <c r="AN254" i="11"/>
  <c r="AN460" i="11"/>
  <c r="AN425" i="11"/>
  <c r="AN389" i="11"/>
  <c r="AN270" i="11"/>
  <c r="AN342" i="11"/>
  <c r="AN380" i="11"/>
  <c r="AN442" i="11"/>
  <c r="AN356" i="11"/>
  <c r="AN453" i="11"/>
  <c r="AN443" i="11"/>
  <c r="AN331" i="11"/>
  <c r="AN253" i="11"/>
  <c r="AN435" i="11"/>
  <c r="AN394" i="11"/>
  <c r="AN344" i="11"/>
  <c r="AN426" i="11"/>
  <c r="AN314" i="11"/>
  <c r="AN366" i="11"/>
  <c r="AN388" i="11"/>
  <c r="AN287" i="11"/>
  <c r="AN313" i="11"/>
  <c r="AN280" i="11"/>
  <c r="AN255" i="11"/>
  <c r="AN274" i="11"/>
  <c r="AN487" i="11"/>
  <c r="AN349" i="11"/>
  <c r="AN288" i="11"/>
  <c r="AN304" i="11"/>
  <c r="AN451" i="11"/>
  <c r="AN431" i="11"/>
  <c r="AN413" i="11"/>
  <c r="AN403" i="11"/>
  <c r="AN352" i="11"/>
  <c r="AN485" i="11"/>
  <c r="AN457" i="11"/>
  <c r="AN423" i="11"/>
  <c r="AN312" i="11"/>
  <c r="AN416" i="11"/>
  <c r="AN401" i="11"/>
  <c r="AN430" i="11"/>
  <c r="AN433" i="11"/>
  <c r="AN353" i="11"/>
  <c r="AN355" i="11"/>
  <c r="AN332" i="11"/>
  <c r="AN470" i="11"/>
  <c r="AN296" i="11"/>
  <c r="AN354" i="11"/>
  <c r="AN369" i="11"/>
  <c r="AN307" i="11"/>
  <c r="AN428" i="11"/>
  <c r="AN276" i="11"/>
  <c r="AN414" i="11"/>
  <c r="AN436" i="11"/>
  <c r="AN324" i="11"/>
  <c r="AN415" i="11"/>
  <c r="AN291" i="11"/>
  <c r="AN310" i="11"/>
  <c r="AN404" i="11"/>
  <c r="AN322" i="11"/>
  <c r="AN484" i="11"/>
  <c r="AN362" i="11"/>
  <c r="AN256" i="11"/>
  <c r="AN292" i="11"/>
  <c r="AN338" i="11"/>
  <c r="AN358" i="11"/>
  <c r="AN262" i="11"/>
  <c r="AN299" i="11"/>
  <c r="AN250" i="11"/>
  <c r="AN319" i="11"/>
  <c r="AN267" i="11"/>
  <c r="AN335" i="11"/>
  <c r="AN298" i="11"/>
  <c r="AN279" i="11"/>
  <c r="AN363" i="11"/>
  <c r="AN361" i="11"/>
  <c r="AN371" i="11"/>
  <c r="AN350" i="11"/>
  <c r="AN482" i="11"/>
  <c r="AN341" i="11"/>
  <c r="AN318" i="11"/>
  <c r="AN479" i="11"/>
  <c r="AN407" i="11"/>
  <c r="AN260" i="11"/>
  <c r="AN297" i="11"/>
  <c r="AN386" i="11"/>
  <c r="AN301" i="11"/>
  <c r="AN461" i="11"/>
  <c r="AN257" i="11"/>
  <c r="AN447" i="11"/>
  <c r="AN474" i="11"/>
  <c r="AN402" i="11"/>
  <c r="AN345" i="11"/>
  <c r="AN445" i="11"/>
  <c r="AN323" i="11"/>
  <c r="AN266" i="11"/>
  <c r="AN480" i="11"/>
  <c r="AN295" i="11"/>
  <c r="AN316" i="11"/>
  <c r="AN302" i="11"/>
  <c r="AN411" i="11"/>
  <c r="AN360" i="11"/>
  <c r="AN469" i="11"/>
  <c r="AN434" i="11"/>
  <c r="AN303" i="11"/>
  <c r="AN275" i="11"/>
  <c r="AN412" i="11"/>
  <c r="AN421" i="11"/>
  <c r="AN325" i="11"/>
  <c r="AN293" i="11"/>
  <c r="AN370" i="11"/>
  <c r="AN381" i="11"/>
  <c r="AN478" i="11"/>
  <c r="AN377" i="11"/>
  <c r="AN315" i="11"/>
  <c r="AN329" i="11"/>
  <c r="AN432" i="11"/>
  <c r="AN265" i="11"/>
  <c r="AN459" i="11"/>
  <c r="AN347" i="11"/>
  <c r="AN326" i="11"/>
  <c r="AN339" i="11"/>
  <c r="AN328" i="11"/>
  <c r="AN444" i="11"/>
  <c r="AN455" i="11"/>
  <c r="AN277" i="11"/>
  <c r="AN387" i="11"/>
  <c r="AN475" i="11"/>
  <c r="AN396" i="11"/>
  <c r="AN481" i="11"/>
  <c r="AN392" i="11"/>
  <c r="AN400" i="11"/>
  <c r="AN305" i="11"/>
  <c r="AN477" i="11"/>
  <c r="AN437" i="11"/>
  <c r="AN348" i="11"/>
  <c r="AN466" i="11"/>
  <c r="AN340" i="11"/>
  <c r="AN261" i="11"/>
  <c r="AN273" i="11"/>
  <c r="AN384" i="11"/>
  <c r="AN290" i="11"/>
  <c r="AN458" i="11"/>
  <c r="AN399" i="11"/>
  <c r="AN393" i="11"/>
  <c r="AN395" i="11"/>
  <c r="AN272" i="11"/>
  <c r="AN398" i="11"/>
  <c r="AN483" i="11"/>
  <c r="AN454" i="11"/>
  <c r="AN448" i="11"/>
  <c r="AN379" i="11"/>
  <c r="AN405" i="11"/>
  <c r="AN390" i="11"/>
  <c r="AN440" i="11"/>
  <c r="AN346" i="11"/>
  <c r="AN429" i="11"/>
  <c r="AN357" i="11"/>
  <c r="AN465" i="11"/>
  <c r="AN446" i="11"/>
  <c r="AN419" i="11"/>
  <c r="AN449" i="11"/>
  <c r="AN439" i="11"/>
  <c r="AN269" i="11"/>
  <c r="AN441" i="11"/>
  <c r="AN333" i="11"/>
  <c r="AN376" i="11"/>
  <c r="AN463" i="11"/>
  <c r="AN417" i="11"/>
  <c r="AN372" i="11"/>
  <c r="AN488" i="11"/>
  <c r="AN285" i="11"/>
  <c r="AN278" i="11"/>
  <c r="AN283" i="11"/>
  <c r="AN406" i="11"/>
  <c r="AN420" i="11"/>
  <c r="AN375" i="11"/>
  <c r="AN268" i="11"/>
  <c r="AN365" i="11"/>
  <c r="AN368" i="11"/>
  <c r="AN472" i="11"/>
  <c r="AN424" i="11"/>
  <c r="AN320" i="11"/>
  <c r="AN367" i="11"/>
  <c r="AN391" i="11"/>
  <c r="AN450" i="11"/>
  <c r="AN467" i="11"/>
  <c r="AN251" i="11"/>
  <c r="AN284" i="11"/>
  <c r="AN427" i="11"/>
  <c r="AN385" i="11"/>
  <c r="AN259" i="11"/>
  <c r="AN309" i="11"/>
  <c r="AN418" i="11"/>
  <c r="AN382" i="11"/>
  <c r="AN308" i="11"/>
  <c r="AN373" i="11"/>
  <c r="AN327" i="11"/>
  <c r="AN311" i="11"/>
  <c r="AN343" i="11"/>
  <c r="AN422" i="11"/>
  <c r="AN317" i="11"/>
  <c r="AN351" i="11"/>
  <c r="AN410" i="11"/>
  <c r="AN438" i="11"/>
  <c r="AN289" i="11"/>
  <c r="AN462" i="11"/>
  <c r="AN263" i="11"/>
  <c r="AN264" i="11"/>
  <c r="AN258" i="11"/>
  <c r="AN321" i="11"/>
  <c r="AN471" i="11"/>
  <c r="AN456" i="11"/>
  <c r="AN486" i="11"/>
  <c r="AN476" i="11"/>
  <c r="AN306" i="11"/>
  <c r="AN334" i="11"/>
  <c r="AN300" i="11"/>
  <c r="BP259" i="4"/>
  <c r="BP260" i="4" s="1"/>
  <c r="BP262" i="4" s="1"/>
  <c r="G263" i="4" s="1"/>
  <c r="H245" i="11" s="1"/>
  <c r="M329" i="11"/>
  <c r="M398" i="11"/>
  <c r="M294" i="11"/>
  <c r="M302" i="11"/>
  <c r="M400" i="11"/>
  <c r="M317" i="11"/>
  <c r="M476" i="11"/>
  <c r="M359" i="11"/>
  <c r="M363" i="11"/>
  <c r="M256" i="11"/>
  <c r="M389" i="11"/>
  <c r="M365" i="11"/>
  <c r="M303" i="11"/>
  <c r="M479" i="11"/>
  <c r="M369" i="11"/>
  <c r="M405" i="11"/>
  <c r="M373" i="11"/>
  <c r="M366" i="11"/>
  <c r="M388" i="11"/>
  <c r="M380" i="11"/>
  <c r="M251" i="11"/>
  <c r="M277" i="11"/>
  <c r="M279" i="11"/>
  <c r="M484" i="11"/>
  <c r="M351" i="11"/>
  <c r="M423" i="11"/>
  <c r="M271" i="11"/>
  <c r="M453" i="11"/>
  <c r="M461" i="11"/>
  <c r="M435" i="11"/>
  <c r="M352" i="11"/>
  <c r="M358" i="11"/>
  <c r="M379" i="11"/>
  <c r="M280" i="11"/>
  <c r="M318" i="11"/>
  <c r="M293" i="11"/>
  <c r="M315" i="11"/>
  <c r="M460" i="11"/>
  <c r="M374" i="11"/>
  <c r="M378" i="11"/>
  <c r="M308" i="11"/>
  <c r="M486" i="11"/>
  <c r="M434" i="11"/>
  <c r="M375" i="11"/>
  <c r="M392" i="11"/>
  <c r="M263" i="11"/>
  <c r="M457" i="11"/>
  <c r="M274" i="11"/>
  <c r="M420" i="11"/>
  <c r="M316" i="11"/>
  <c r="M437" i="11"/>
  <c r="M356" i="11"/>
  <c r="M353" i="11"/>
  <c r="M467" i="11"/>
  <c r="M427" i="11"/>
  <c r="M335" i="11"/>
  <c r="M272" i="11"/>
  <c r="M312" i="11"/>
  <c r="M357" i="11"/>
  <c r="M447" i="11"/>
  <c r="M255" i="11"/>
  <c r="M409" i="11"/>
  <c r="M468" i="11"/>
  <c r="M269" i="11"/>
  <c r="M371" i="11"/>
  <c r="M419" i="11"/>
  <c r="M259" i="11"/>
  <c r="M425" i="11"/>
  <c r="M300" i="11"/>
  <c r="M407" i="11"/>
  <c r="M267" i="11"/>
  <c r="M348" i="11"/>
  <c r="M337" i="11"/>
  <c r="M431" i="11"/>
  <c r="M310" i="11"/>
  <c r="M436" i="11"/>
  <c r="M449" i="11"/>
  <c r="M488" i="11"/>
  <c r="M473" i="11"/>
  <c r="M338" i="11"/>
  <c r="M334" i="11"/>
  <c r="M281" i="11"/>
  <c r="M477" i="11"/>
  <c r="M416" i="11"/>
  <c r="M342" i="11"/>
  <c r="M474" i="11"/>
  <c r="M448" i="11"/>
  <c r="M282" i="11"/>
  <c r="M254" i="11"/>
  <c r="M326" i="11"/>
  <c r="M415" i="11"/>
  <c r="M345" i="11"/>
  <c r="M264" i="11"/>
  <c r="M417" i="11"/>
  <c r="M376" i="11"/>
  <c r="M422" i="11"/>
  <c r="M464" i="11"/>
  <c r="M301" i="11"/>
  <c r="M399" i="11"/>
  <c r="M481" i="11"/>
  <c r="M383" i="11"/>
  <c r="M273" i="11"/>
  <c r="M471" i="11"/>
  <c r="M410" i="11"/>
  <c r="M439" i="11"/>
  <c r="M394" i="11"/>
  <c r="M320" i="11"/>
  <c r="M426" i="11"/>
  <c r="M458" i="11"/>
  <c r="M354" i="11"/>
  <c r="M451" i="11"/>
  <c r="M309" i="11"/>
  <c r="M443" i="11"/>
  <c r="M433" i="11"/>
  <c r="M444" i="11"/>
  <c r="M306" i="11"/>
  <c r="M324" i="11"/>
  <c r="M330" i="11"/>
  <c r="M275" i="11"/>
  <c r="M424" i="11"/>
  <c r="M260" i="11"/>
  <c r="M401" i="11"/>
  <c r="M385" i="11"/>
  <c r="M252" i="11"/>
  <c r="M438" i="11"/>
  <c r="M289" i="11"/>
  <c r="M395" i="11"/>
  <c r="M261" i="11"/>
  <c r="M299" i="11"/>
  <c r="M485" i="11"/>
  <c r="M285" i="11"/>
  <c r="M270" i="11"/>
  <c r="M441" i="11"/>
  <c r="M406" i="11"/>
  <c r="M325" i="11"/>
  <c r="M257" i="11"/>
  <c r="M372" i="11"/>
  <c r="M489" i="11"/>
  <c r="M442" i="11"/>
  <c r="M331" i="11"/>
  <c r="M333" i="11"/>
  <c r="M414" i="11"/>
  <c r="M393" i="11"/>
  <c r="M253" i="11"/>
  <c r="M463" i="11"/>
  <c r="M307" i="11"/>
  <c r="M472" i="11"/>
  <c r="M412" i="11"/>
  <c r="M456" i="11"/>
  <c r="M276" i="11"/>
  <c r="M262" i="11"/>
  <c r="M266" i="11"/>
  <c r="M322" i="11"/>
  <c r="M450" i="11"/>
  <c r="M397" i="11"/>
  <c r="M364" i="11"/>
  <c r="M278" i="11"/>
  <c r="M428" i="11"/>
  <c r="M361" i="11"/>
  <c r="M288" i="11"/>
  <c r="M480" i="11"/>
  <c r="M314" i="11"/>
  <c r="M381" i="11"/>
  <c r="M469" i="11"/>
  <c r="M445" i="11"/>
  <c r="M370" i="11"/>
  <c r="M440" i="11"/>
  <c r="M298" i="11"/>
  <c r="M355" i="11"/>
  <c r="M368" i="11"/>
  <c r="M465" i="11"/>
  <c r="M287" i="11"/>
  <c r="M396" i="11"/>
  <c r="M478" i="11"/>
  <c r="M360" i="11"/>
  <c r="M292" i="11"/>
  <c r="M459" i="11"/>
  <c r="M297" i="11"/>
  <c r="M347" i="11"/>
  <c r="M341" i="11"/>
  <c r="M408" i="11"/>
  <c r="M455" i="11"/>
  <c r="M305" i="11"/>
  <c r="M313" i="11"/>
  <c r="M265" i="11"/>
  <c r="M402" i="11"/>
  <c r="M418" i="11"/>
  <c r="M367" i="11"/>
  <c r="M404" i="11"/>
  <c r="M336" i="11"/>
  <c r="M328" i="11"/>
  <c r="M446" i="11"/>
  <c r="M284" i="11"/>
  <c r="M250" i="11"/>
  <c r="M421" i="11"/>
  <c r="M290" i="11"/>
  <c r="M452" i="11"/>
  <c r="M340" i="11"/>
  <c r="M413" i="11"/>
  <c r="M384" i="11"/>
  <c r="M296" i="11"/>
  <c r="M350" i="11"/>
  <c r="M344" i="11"/>
  <c r="M382" i="11"/>
  <c r="M470" i="11"/>
  <c r="M487" i="11"/>
  <c r="M430" i="11"/>
  <c r="M482" i="11"/>
  <c r="M346" i="11"/>
  <c r="M454" i="11"/>
  <c r="M323" i="11"/>
  <c r="M339" i="11"/>
  <c r="M304" i="11"/>
  <c r="M349" i="11"/>
  <c r="M283" i="11"/>
  <c r="M319" i="11"/>
  <c r="M362" i="11"/>
  <c r="M411" i="11"/>
  <c r="M390" i="11"/>
  <c r="M258" i="11"/>
  <c r="M475" i="11"/>
  <c r="M403" i="11"/>
  <c r="M377" i="11"/>
  <c r="M295" i="11"/>
  <c r="M386" i="11"/>
  <c r="M311" i="11"/>
  <c r="M327" i="11"/>
  <c r="M291" i="11"/>
  <c r="M332" i="11"/>
  <c r="M432" i="11"/>
  <c r="M483" i="11"/>
  <c r="M387" i="11"/>
  <c r="M391" i="11"/>
  <c r="M268" i="11"/>
  <c r="M343" i="11"/>
  <c r="M321" i="11"/>
  <c r="M286" i="11"/>
  <c r="M462" i="11"/>
  <c r="M466" i="11"/>
  <c r="M429" i="11"/>
  <c r="AM424" i="11"/>
  <c r="AM281" i="11"/>
  <c r="AM268" i="11"/>
  <c r="AM416" i="11"/>
  <c r="AM406" i="11"/>
  <c r="AM403" i="11"/>
  <c r="AM366" i="11"/>
  <c r="AM402" i="11"/>
  <c r="AM317" i="11"/>
  <c r="AM407" i="11"/>
  <c r="AM261" i="11"/>
  <c r="AM378" i="11"/>
  <c r="AM456" i="11"/>
  <c r="AM348" i="11"/>
  <c r="AM370" i="11"/>
  <c r="AM452" i="11"/>
  <c r="AM387" i="11"/>
  <c r="AM379" i="11"/>
  <c r="AM328" i="11"/>
  <c r="AM294" i="11"/>
  <c r="AM425" i="11"/>
  <c r="AM413" i="11"/>
  <c r="AM395" i="11"/>
  <c r="AM454" i="11"/>
  <c r="AM462" i="11"/>
  <c r="AM304" i="11"/>
  <c r="AM320" i="11"/>
  <c r="AM468" i="11"/>
  <c r="AM369" i="11"/>
  <c r="AM401" i="11"/>
  <c r="AM339" i="11"/>
  <c r="AM298" i="11"/>
  <c r="AM480" i="11"/>
  <c r="AM484" i="11"/>
  <c r="AM476" i="11"/>
  <c r="AM335" i="11"/>
  <c r="AM375" i="11"/>
  <c r="AM428" i="11"/>
  <c r="AM463" i="11"/>
  <c r="AM455" i="11"/>
  <c r="AM440" i="11"/>
  <c r="AM475" i="11"/>
  <c r="AM308" i="11"/>
  <c r="AM445" i="11"/>
  <c r="AM435" i="11"/>
  <c r="AM338" i="11"/>
  <c r="AM287" i="11"/>
  <c r="AM271" i="11"/>
  <c r="AM391" i="11"/>
  <c r="AM383" i="11"/>
  <c r="AM371" i="11"/>
  <c r="AM297" i="11"/>
  <c r="AM307" i="11"/>
  <c r="AM325" i="11"/>
  <c r="AM258" i="11"/>
  <c r="AM399" i="11"/>
  <c r="AM303" i="11"/>
  <c r="AM377" i="11"/>
  <c r="AM430" i="11"/>
  <c r="AM363" i="11"/>
  <c r="AM431" i="11"/>
  <c r="AM279" i="11"/>
  <c r="AM439" i="11"/>
  <c r="AM282" i="11"/>
  <c r="AM253" i="11"/>
  <c r="AM465" i="11"/>
  <c r="AM340" i="11"/>
  <c r="AM450" i="11"/>
  <c r="AM302" i="11"/>
  <c r="AM427" i="11"/>
  <c r="AM295" i="11"/>
  <c r="AM467" i="11"/>
  <c r="AM459" i="11"/>
  <c r="AM324" i="11"/>
  <c r="AM255" i="11"/>
  <c r="AM329" i="11"/>
  <c r="AM342" i="11"/>
  <c r="AM388" i="11"/>
  <c r="AM432" i="11"/>
  <c r="AM343" i="11"/>
  <c r="AM331" i="11"/>
  <c r="AM354" i="11"/>
  <c r="AM434" i="11"/>
  <c r="AM423" i="11"/>
  <c r="AM466" i="11"/>
  <c r="AM290" i="11"/>
  <c r="AM446" i="11"/>
  <c r="AM334" i="11"/>
  <c r="AM414" i="11"/>
  <c r="AM276" i="11"/>
  <c r="AM367" i="11"/>
  <c r="AM471" i="11"/>
  <c r="AM327" i="11"/>
  <c r="AM312" i="11"/>
  <c r="AM277" i="11"/>
  <c r="AM381" i="11"/>
  <c r="AM332" i="11"/>
  <c r="AM293" i="11"/>
  <c r="AM306" i="11"/>
  <c r="AM318" i="11"/>
  <c r="AM482" i="11"/>
  <c r="AM256" i="11"/>
  <c r="AM316" i="11"/>
  <c r="AM460" i="11"/>
  <c r="AM464" i="11"/>
  <c r="AM398" i="11"/>
  <c r="AM292" i="11"/>
  <c r="AM394" i="11"/>
  <c r="AM488" i="11"/>
  <c r="AM358" i="11"/>
  <c r="AM365" i="11"/>
  <c r="AM389" i="11"/>
  <c r="AM299" i="11"/>
  <c r="AM257" i="11"/>
  <c r="AM309" i="11"/>
  <c r="AM374" i="11"/>
  <c r="AM356" i="11"/>
  <c r="AM461" i="11"/>
  <c r="AM267" i="11"/>
  <c r="AM483" i="11"/>
  <c r="AM473" i="11"/>
  <c r="AM347" i="11"/>
  <c r="AM392" i="11"/>
  <c r="AM361" i="11"/>
  <c r="AM487" i="11"/>
  <c r="AM478" i="11"/>
  <c r="AM486" i="11"/>
  <c r="AM485" i="11"/>
  <c r="AM472" i="11"/>
  <c r="AM337" i="11"/>
  <c r="AM393" i="11"/>
  <c r="AM265" i="11"/>
  <c r="AM390" i="11"/>
  <c r="AM286" i="11"/>
  <c r="AM360" i="11"/>
  <c r="AM314" i="11"/>
  <c r="AM284" i="11"/>
  <c r="AM262" i="11"/>
  <c r="AM470" i="11"/>
  <c r="AM397" i="11"/>
  <c r="AM420" i="11"/>
  <c r="AM322" i="11"/>
  <c r="AM405" i="11"/>
  <c r="AM451" i="11"/>
  <c r="AM411" i="11"/>
  <c r="AM336" i="11"/>
  <c r="AM269" i="11"/>
  <c r="AM275" i="11"/>
  <c r="AM447" i="11"/>
  <c r="AM368" i="11"/>
  <c r="AM321" i="11"/>
  <c r="AM417" i="11"/>
  <c r="AM305" i="11"/>
  <c r="AM410" i="11"/>
  <c r="AM419" i="11"/>
  <c r="AM346" i="11"/>
  <c r="AM362" i="11"/>
  <c r="AM288" i="11"/>
  <c r="AM259" i="11"/>
  <c r="AM323" i="11"/>
  <c r="AM372" i="11"/>
  <c r="AM442" i="11"/>
  <c r="AM380" i="11"/>
  <c r="AM250" i="11"/>
  <c r="AM355" i="11"/>
  <c r="AM433" i="11"/>
  <c r="AM408" i="11"/>
  <c r="AM437" i="11"/>
  <c r="AM300" i="11"/>
  <c r="AM351" i="11"/>
  <c r="AM449" i="11"/>
  <c r="AM400" i="11"/>
  <c r="AM326" i="11"/>
  <c r="AM412" i="11"/>
  <c r="AM289" i="11"/>
  <c r="AM386" i="11"/>
  <c r="AM422" i="11"/>
  <c r="AM444" i="11"/>
  <c r="AM396" i="11"/>
  <c r="AM333" i="11"/>
  <c r="AM341" i="11"/>
  <c r="AM283" i="11"/>
  <c r="AM251" i="11"/>
  <c r="AM301" i="11"/>
  <c r="AM254" i="11"/>
  <c r="AM458" i="11"/>
  <c r="AM330" i="11"/>
  <c r="AM481" i="11"/>
  <c r="AM415" i="11"/>
  <c r="AM429" i="11"/>
  <c r="AM373" i="11"/>
  <c r="AM384" i="11"/>
  <c r="AM477" i="11"/>
  <c r="AM359" i="11"/>
  <c r="AM441" i="11"/>
  <c r="AM409" i="11"/>
  <c r="AM311" i="11"/>
  <c r="AM296" i="11"/>
  <c r="AM266" i="11"/>
  <c r="AM260" i="11"/>
  <c r="AM315" i="11"/>
  <c r="AM404" i="11"/>
  <c r="AM418" i="11"/>
  <c r="AM474" i="11"/>
  <c r="AM457" i="11"/>
  <c r="AM436" i="11"/>
  <c r="AM263" i="11"/>
  <c r="AM310" i="11"/>
  <c r="AM448" i="11"/>
  <c r="AM272" i="11"/>
  <c r="AM376" i="11"/>
  <c r="AM443" i="11"/>
  <c r="AM421" i="11"/>
  <c r="AM479" i="11"/>
  <c r="AM273" i="11"/>
  <c r="AM357" i="11"/>
  <c r="AM489" i="11"/>
  <c r="AM385" i="11"/>
  <c r="AM352" i="11"/>
  <c r="AM349" i="11"/>
  <c r="AM426" i="11"/>
  <c r="AM345" i="11"/>
  <c r="AM453" i="11"/>
  <c r="AM270" i="11"/>
  <c r="AM280" i="11"/>
  <c r="AM438" i="11"/>
  <c r="AM285" i="11"/>
  <c r="AM278" i="11"/>
  <c r="AM274" i="11"/>
  <c r="AM319" i="11"/>
  <c r="AM291" i="11"/>
  <c r="AM469" i="11"/>
  <c r="AM350" i="11"/>
  <c r="AM252" i="11"/>
  <c r="AM364" i="11"/>
  <c r="AM382" i="11"/>
  <c r="AM313" i="11"/>
  <c r="AM344" i="11"/>
  <c r="AM353" i="11"/>
  <c r="AM264" i="11"/>
  <c r="AJ88" i="3"/>
  <c r="AJ91" i="3" s="1"/>
  <c r="AJ92" i="3" s="1"/>
  <c r="AJ94" i="3" s="1"/>
  <c r="Y88" i="3"/>
  <c r="Y91" i="3" s="1"/>
  <c r="Y92" i="3" s="1"/>
  <c r="Y94" i="3" s="1"/>
  <c r="F95" i="3" s="1"/>
  <c r="AU263" i="4" s="1"/>
  <c r="AV245" i="11" s="1"/>
  <c r="AE88" i="3"/>
  <c r="AE91" i="3" s="1"/>
  <c r="AE92" i="3" s="1"/>
  <c r="AE94" i="3" s="1"/>
  <c r="V88" i="3"/>
  <c r="V91" i="3" s="1"/>
  <c r="V92" i="3" s="1"/>
  <c r="V94" i="3" s="1"/>
  <c r="C95" i="3" s="1"/>
  <c r="X88" i="3"/>
  <c r="X91" i="3" s="1"/>
  <c r="X92" i="3" s="1"/>
  <c r="X94" i="3" s="1"/>
  <c r="E95" i="3" s="1"/>
  <c r="AT263" i="4" s="1"/>
  <c r="AU245" i="11" s="1"/>
  <c r="W88" i="3"/>
  <c r="W91" i="3" s="1"/>
  <c r="W92" i="3" s="1"/>
  <c r="W94" i="3" s="1"/>
  <c r="D95" i="3" s="1"/>
  <c r="AS263" i="4" s="1"/>
  <c r="AT245" i="11" s="1"/>
  <c r="AI88" i="3"/>
  <c r="AI91" i="3" s="1"/>
  <c r="AI92" i="3" s="1"/>
  <c r="AI94" i="3" s="1"/>
  <c r="AD88" i="3"/>
  <c r="AD91" i="3" s="1"/>
  <c r="AD92" i="3" s="1"/>
  <c r="AD94" i="3" s="1"/>
  <c r="U88" i="3"/>
  <c r="U91" i="3" s="1"/>
  <c r="U92" i="3" s="1"/>
  <c r="U94" i="3" s="1"/>
  <c r="B95" i="3" s="1"/>
  <c r="AQ263" i="4" s="1"/>
  <c r="AR245" i="11" s="1"/>
  <c r="CE247" i="11"/>
  <c r="E247" i="11" s="1"/>
  <c r="DW247" i="11"/>
  <c r="AW247" i="11" s="1"/>
  <c r="AJ319" i="11"/>
  <c r="AJ381" i="11"/>
  <c r="AJ257" i="11"/>
  <c r="AJ277" i="11"/>
  <c r="AJ377" i="11"/>
  <c r="AJ473" i="11"/>
  <c r="AJ439" i="11"/>
  <c r="AJ336" i="11"/>
  <c r="AJ392" i="11"/>
  <c r="AJ426" i="11"/>
  <c r="AJ279" i="11"/>
  <c r="AJ375" i="11"/>
  <c r="AJ308" i="11"/>
  <c r="AJ452" i="11"/>
  <c r="AJ299" i="11"/>
  <c r="AJ303" i="11"/>
  <c r="AJ293" i="11"/>
  <c r="AJ374" i="11"/>
  <c r="AJ278" i="11"/>
  <c r="AJ259" i="11"/>
  <c r="AJ318" i="11"/>
  <c r="AJ467" i="11"/>
  <c r="AJ408" i="11"/>
  <c r="AJ353" i="11"/>
  <c r="AJ461" i="11"/>
  <c r="AJ399" i="11"/>
  <c r="AJ400" i="11"/>
  <c r="AJ476" i="11"/>
  <c r="AJ380" i="11"/>
  <c r="AJ294" i="11"/>
  <c r="AJ316" i="11"/>
  <c r="AJ335" i="11"/>
  <c r="AJ453" i="11"/>
  <c r="AJ445" i="11"/>
  <c r="AJ419" i="11"/>
  <c r="AJ424" i="11"/>
  <c r="AJ415" i="11"/>
  <c r="AJ364" i="11"/>
  <c r="AJ311" i="11"/>
  <c r="AJ447" i="11"/>
  <c r="AJ416" i="11"/>
  <c r="AJ339" i="11"/>
  <c r="AJ356" i="11"/>
  <c r="AJ368" i="11"/>
  <c r="AJ386" i="11"/>
  <c r="AJ333" i="11"/>
  <c r="AJ306" i="11"/>
  <c r="AJ458" i="11"/>
  <c r="AJ334" i="11"/>
  <c r="AJ411" i="11"/>
  <c r="AJ431" i="11"/>
  <c r="AJ315" i="11"/>
  <c r="AJ274" i="11"/>
  <c r="AJ430" i="11"/>
  <c r="AJ369" i="11"/>
  <c r="AJ454" i="11"/>
  <c r="AJ396" i="11"/>
  <c r="AJ297" i="11"/>
  <c r="AJ391" i="11"/>
  <c r="AJ260" i="11"/>
  <c r="AJ373" i="11"/>
  <c r="AJ289" i="11"/>
  <c r="AJ310" i="11"/>
  <c r="AJ323" i="11"/>
  <c r="AJ276" i="11"/>
  <c r="AJ456" i="11"/>
  <c r="AJ251" i="11"/>
  <c r="AJ474" i="11"/>
  <c r="AJ309" i="11"/>
  <c r="AJ255" i="11"/>
  <c r="AJ460" i="11"/>
  <c r="AJ326" i="11"/>
  <c r="AJ387" i="11"/>
  <c r="AJ328" i="11"/>
  <c r="AJ363" i="11"/>
  <c r="AJ252" i="11"/>
  <c r="AJ338" i="11"/>
  <c r="AJ421" i="11"/>
  <c r="AJ321" i="11"/>
  <c r="AJ463" i="11"/>
  <c r="AJ355" i="11"/>
  <c r="AJ382" i="11"/>
  <c r="AJ354" i="11"/>
  <c r="AJ414" i="11"/>
  <c r="AJ330" i="11"/>
  <c r="AJ283" i="11"/>
  <c r="AJ371" i="11"/>
  <c r="AJ342" i="11"/>
  <c r="AJ383" i="11"/>
  <c r="AJ317" i="11"/>
  <c r="AJ280" i="11"/>
  <c r="AJ350" i="11"/>
  <c r="AJ345" i="11"/>
  <c r="AJ253" i="11"/>
  <c r="AJ312" i="11"/>
  <c r="AJ485" i="11"/>
  <c r="AJ372" i="11"/>
  <c r="AJ403" i="11"/>
  <c r="AJ482" i="11"/>
  <c r="AJ337" i="11"/>
  <c r="AJ361" i="11"/>
  <c r="AJ286" i="11"/>
  <c r="AJ378" i="11"/>
  <c r="AJ290" i="11"/>
  <c r="AJ271" i="11"/>
  <c r="AJ488" i="11"/>
  <c r="AJ367" i="11"/>
  <c r="AJ469" i="11"/>
  <c r="AJ437" i="11"/>
  <c r="AJ402" i="11"/>
  <c r="AJ254" i="11"/>
  <c r="AJ273" i="11"/>
  <c r="AJ478" i="11"/>
  <c r="AJ301" i="11"/>
  <c r="AJ420" i="11"/>
  <c r="AJ427" i="11"/>
  <c r="AJ352" i="11"/>
  <c r="AJ288" i="11"/>
  <c r="AJ362" i="11"/>
  <c r="AJ443" i="11"/>
  <c r="AJ436" i="11"/>
  <c r="AJ325" i="11"/>
  <c r="AJ449" i="11"/>
  <c r="AJ384" i="11"/>
  <c r="AJ418" i="11"/>
  <c r="AJ395" i="11"/>
  <c r="AJ332" i="11"/>
  <c r="AJ348" i="11"/>
  <c r="AJ412" i="11"/>
  <c r="AJ413" i="11"/>
  <c r="AJ441" i="11"/>
  <c r="AJ475" i="11"/>
  <c r="AJ329" i="11"/>
  <c r="AJ331" i="11"/>
  <c r="AJ265" i="11"/>
  <c r="AJ261" i="11"/>
  <c r="AJ269" i="11"/>
  <c r="AJ405" i="11"/>
  <c r="AJ314" i="11"/>
  <c r="AJ324" i="11"/>
  <c r="AJ398" i="11"/>
  <c r="AJ410" i="11"/>
  <c r="AJ468" i="11"/>
  <c r="AJ268" i="11"/>
  <c r="AJ444" i="11"/>
  <c r="AJ470" i="11"/>
  <c r="AJ486" i="11"/>
  <c r="AJ359" i="11"/>
  <c r="AJ479" i="11"/>
  <c r="AJ483" i="11"/>
  <c r="AJ343" i="11"/>
  <c r="AJ357" i="11"/>
  <c r="AJ263" i="11"/>
  <c r="AJ471" i="11"/>
  <c r="AJ457" i="11"/>
  <c r="AJ292" i="11"/>
  <c r="AJ344" i="11"/>
  <c r="AJ450" i="11"/>
  <c r="AJ480" i="11"/>
  <c r="AJ307" i="11"/>
  <c r="AJ365" i="11"/>
  <c r="AJ438" i="11"/>
  <c r="AJ406" i="11"/>
  <c r="AJ360" i="11"/>
  <c r="AJ258" i="11"/>
  <c r="AJ266" i="11"/>
  <c r="AJ313" i="11"/>
  <c r="AJ291" i="11"/>
  <c r="AJ442" i="11"/>
  <c r="AJ349" i="11"/>
  <c r="AJ340" i="11"/>
  <c r="AJ322" i="11"/>
  <c r="AJ275" i="11"/>
  <c r="AJ484" i="11"/>
  <c r="AJ401" i="11"/>
  <c r="AJ358" i="11"/>
  <c r="AJ351" i="11"/>
  <c r="AJ422" i="11"/>
  <c r="AJ341" i="11"/>
  <c r="AJ272" i="11"/>
  <c r="AJ466" i="11"/>
  <c r="AJ347" i="11"/>
  <c r="AJ300" i="11"/>
  <c r="AJ435" i="11"/>
  <c r="AJ465" i="11"/>
  <c r="AJ302" i="11"/>
  <c r="AJ397" i="11"/>
  <c r="AJ281" i="11"/>
  <c r="AJ287" i="11"/>
  <c r="AJ487" i="11"/>
  <c r="AJ481" i="11"/>
  <c r="AJ264" i="11"/>
  <c r="AJ256" i="11"/>
  <c r="AJ432" i="11"/>
  <c r="AJ451" i="11"/>
  <c r="AJ446" i="11"/>
  <c r="AJ370" i="11"/>
  <c r="AJ390" i="11"/>
  <c r="AJ455" i="11"/>
  <c r="AJ393" i="11"/>
  <c r="AJ429" i="11"/>
  <c r="AJ250" i="11"/>
  <c r="AJ376" i="11"/>
  <c r="AJ407" i="11"/>
  <c r="AJ282" i="11"/>
  <c r="AJ366" i="11"/>
  <c r="AJ477" i="11"/>
  <c r="AJ428" i="11"/>
  <c r="AJ285" i="11"/>
  <c r="AJ262" i="11"/>
  <c r="AJ440" i="11"/>
  <c r="AJ320" i="11"/>
  <c r="AJ459" i="11"/>
  <c r="AJ298" i="11"/>
  <c r="AJ462" i="11"/>
  <c r="AJ489" i="11"/>
  <c r="AJ379" i="11"/>
  <c r="AJ464" i="11"/>
  <c r="AJ409" i="11"/>
  <c r="AJ305" i="11"/>
  <c r="AJ433" i="11"/>
  <c r="AJ295" i="11"/>
  <c r="AJ404" i="11"/>
  <c r="AJ270" i="11"/>
  <c r="AJ304" i="11"/>
  <c r="AJ423" i="11"/>
  <c r="AJ385" i="11"/>
  <c r="AJ434" i="11"/>
  <c r="AJ388" i="11"/>
  <c r="AJ448" i="11"/>
  <c r="AJ389" i="11"/>
  <c r="AJ417" i="11"/>
  <c r="AJ425" i="11"/>
  <c r="AJ296" i="11"/>
  <c r="AJ394" i="11"/>
  <c r="AJ472" i="11"/>
  <c r="AJ346" i="11"/>
  <c r="AJ267" i="11"/>
  <c r="AJ284" i="11"/>
  <c r="AJ327" i="11"/>
  <c r="CH247" i="11"/>
  <c r="H247" i="11" s="1"/>
  <c r="CE259" i="4"/>
  <c r="CE260" i="4" s="1"/>
  <c r="CE262" i="4" s="1"/>
  <c r="V263" i="4" s="1"/>
  <c r="W245" i="11" s="1"/>
  <c r="CZ247" i="11"/>
  <c r="Z247" i="11" s="1"/>
  <c r="CB259" i="4"/>
  <c r="CB260" i="4" s="1"/>
  <c r="CB262" i="4" s="1"/>
  <c r="S263" i="4" s="1"/>
  <c r="T245" i="11" s="1"/>
  <c r="CD247" i="11"/>
  <c r="D247" i="11" s="1"/>
  <c r="CQ259" i="4"/>
  <c r="CQ260" i="4" s="1"/>
  <c r="CQ262" i="4" s="1"/>
  <c r="AH263" i="4" s="1"/>
  <c r="AI245" i="11" s="1"/>
  <c r="CT259" i="4"/>
  <c r="CT260" i="4" s="1"/>
  <c r="CT262" i="4" s="1"/>
  <c r="AK263" i="4" s="1"/>
  <c r="AL245" i="11" s="1"/>
  <c r="BK259" i="4"/>
  <c r="BK260" i="4" s="1"/>
  <c r="BK262" i="4" s="1"/>
  <c r="B263" i="4" s="1"/>
  <c r="C245" i="11" s="1"/>
  <c r="AQ347" i="11"/>
  <c r="AQ305" i="11"/>
  <c r="AQ307" i="11"/>
  <c r="AQ314" i="11"/>
  <c r="AQ296" i="11"/>
  <c r="AQ419" i="11"/>
  <c r="AQ405" i="11"/>
  <c r="AQ333" i="11"/>
  <c r="AQ328" i="11"/>
  <c r="AQ407" i="11"/>
  <c r="AQ363" i="11"/>
  <c r="AQ372" i="11"/>
  <c r="AQ397" i="11"/>
  <c r="AQ474" i="11"/>
  <c r="AQ338" i="11"/>
  <c r="AQ292" i="11"/>
  <c r="AQ250" i="11"/>
  <c r="AQ297" i="11"/>
  <c r="AQ313" i="11"/>
  <c r="AQ353" i="11"/>
  <c r="AQ351" i="11"/>
  <c r="AQ277" i="11"/>
  <c r="AQ482" i="11"/>
  <c r="AQ470" i="11"/>
  <c r="AQ258" i="11"/>
  <c r="AQ253" i="11"/>
  <c r="AQ355" i="11"/>
  <c r="AQ300" i="11"/>
  <c r="AQ289" i="11"/>
  <c r="AQ412" i="11"/>
  <c r="AQ451" i="11"/>
  <c r="AQ452" i="11"/>
  <c r="AQ288" i="11"/>
  <c r="AQ339" i="11"/>
  <c r="AQ410" i="11"/>
  <c r="AQ472" i="11"/>
  <c r="AQ436" i="11"/>
  <c r="AQ352" i="11"/>
  <c r="AQ301" i="11"/>
  <c r="AQ312" i="11"/>
  <c r="AQ282" i="11"/>
  <c r="AQ471" i="11"/>
  <c r="AQ458" i="11"/>
  <c r="AQ395" i="11"/>
  <c r="AQ420" i="11"/>
  <c r="AQ422" i="11"/>
  <c r="AQ457" i="11"/>
  <c r="AQ285" i="11"/>
  <c r="AQ251" i="11"/>
  <c r="AQ387" i="11"/>
  <c r="AQ473" i="11"/>
  <c r="AQ281" i="11"/>
  <c r="AQ259" i="11"/>
  <c r="AQ426" i="11"/>
  <c r="AQ486" i="11"/>
  <c r="AQ369" i="11"/>
  <c r="AQ361" i="11"/>
  <c r="AQ358" i="11"/>
  <c r="AQ424" i="11"/>
  <c r="AQ469" i="11"/>
  <c r="AQ485" i="11"/>
  <c r="AQ459" i="11"/>
  <c r="AQ317" i="11"/>
  <c r="AQ290" i="11"/>
  <c r="AQ432" i="11"/>
  <c r="AQ332" i="11"/>
  <c r="AQ455" i="11"/>
  <c r="AQ315" i="11"/>
  <c r="AQ423" i="11"/>
  <c r="AQ389" i="11"/>
  <c r="AQ437" i="11"/>
  <c r="AQ445" i="11"/>
  <c r="AQ489" i="11"/>
  <c r="AQ487" i="11"/>
  <c r="AQ453" i="11"/>
  <c r="AQ336" i="11"/>
  <c r="AQ326" i="11"/>
  <c r="AQ342" i="11"/>
  <c r="AQ325" i="11"/>
  <c r="AQ354" i="11"/>
  <c r="AQ275" i="11"/>
  <c r="AQ374" i="11"/>
  <c r="AQ268" i="11"/>
  <c r="AQ350" i="11"/>
  <c r="AQ349" i="11"/>
  <c r="AQ272" i="11"/>
  <c r="AQ321" i="11"/>
  <c r="AQ466" i="11"/>
  <c r="AQ400" i="11"/>
  <c r="AQ449" i="11"/>
  <c r="AQ306" i="11"/>
  <c r="AQ265" i="11"/>
  <c r="AQ318" i="11"/>
  <c r="AQ418" i="11"/>
  <c r="AQ478" i="11"/>
  <c r="AQ479" i="11"/>
  <c r="AQ392" i="11"/>
  <c r="AQ365" i="11"/>
  <c r="AQ411" i="11"/>
  <c r="AQ380" i="11"/>
  <c r="AQ299" i="11"/>
  <c r="AQ409" i="11"/>
  <c r="AQ373" i="11"/>
  <c r="AQ417" i="11"/>
  <c r="AQ376" i="11"/>
  <c r="AQ448" i="11"/>
  <c r="AQ366" i="11"/>
  <c r="AQ413" i="11"/>
  <c r="AQ394" i="11"/>
  <c r="AQ434" i="11"/>
  <c r="AQ403" i="11"/>
  <c r="AQ382" i="11"/>
  <c r="AQ433" i="11"/>
  <c r="AQ447" i="11"/>
  <c r="AQ460" i="11"/>
  <c r="AQ435" i="11"/>
  <c r="AQ311" i="11"/>
  <c r="AQ360" i="11"/>
  <c r="AQ343" i="11"/>
  <c r="AQ375" i="11"/>
  <c r="AQ416" i="11"/>
  <c r="AQ334" i="11"/>
  <c r="AQ283" i="11"/>
  <c r="AQ438" i="11"/>
  <c r="AQ415" i="11"/>
  <c r="AQ295" i="11"/>
  <c r="AQ316" i="11"/>
  <c r="AQ388" i="11"/>
  <c r="AQ368" i="11"/>
  <c r="AQ446" i="11"/>
  <c r="AQ279" i="11"/>
  <c r="AQ319" i="11"/>
  <c r="AQ257" i="11"/>
  <c r="AQ386" i="11"/>
  <c r="AQ362" i="11"/>
  <c r="AQ341" i="11"/>
  <c r="AQ298" i="11"/>
  <c r="AQ385" i="11"/>
  <c r="AQ468" i="11"/>
  <c r="AQ280" i="11"/>
  <c r="AQ461" i="11"/>
  <c r="AQ381" i="11"/>
  <c r="AQ406" i="11"/>
  <c r="AQ294" i="11"/>
  <c r="AQ266" i="11"/>
  <c r="AQ477" i="11"/>
  <c r="AQ344" i="11"/>
  <c r="AQ254" i="11"/>
  <c r="AQ364" i="11"/>
  <c r="AQ269" i="11"/>
  <c r="AQ454" i="11"/>
  <c r="AQ322" i="11"/>
  <c r="AQ484" i="11"/>
  <c r="AQ308" i="11"/>
  <c r="AQ327" i="11"/>
  <c r="AQ323" i="11"/>
  <c r="AQ356" i="11"/>
  <c r="AQ278" i="11"/>
  <c r="AQ309" i="11"/>
  <c r="AQ370" i="11"/>
  <c r="AQ475" i="11"/>
  <c r="AQ450" i="11"/>
  <c r="AQ480" i="11"/>
  <c r="AQ378" i="11"/>
  <c r="AQ252" i="11"/>
  <c r="AQ402" i="11"/>
  <c r="AQ408" i="11"/>
  <c r="AQ303" i="11"/>
  <c r="AQ421" i="11"/>
  <c r="AQ441" i="11"/>
  <c r="AQ286" i="11"/>
  <c r="AQ431" i="11"/>
  <c r="AQ464" i="11"/>
  <c r="AQ273" i="11"/>
  <c r="AQ483" i="11"/>
  <c r="AQ379" i="11"/>
  <c r="AQ442" i="11"/>
  <c r="AQ463" i="11"/>
  <c r="AQ329" i="11"/>
  <c r="AQ287" i="11"/>
  <c r="AQ401" i="11"/>
  <c r="AQ310" i="11"/>
  <c r="AQ270" i="11"/>
  <c r="AQ302" i="11"/>
  <c r="AQ271" i="11"/>
  <c r="AQ267" i="11"/>
  <c r="AQ335" i="11"/>
  <c r="AQ274" i="11"/>
  <c r="AQ444" i="11"/>
  <c r="AQ260" i="11"/>
  <c r="AQ427" i="11"/>
  <c r="AQ304" i="11"/>
  <c r="AQ391" i="11"/>
  <c r="AQ345" i="11"/>
  <c r="AQ396" i="11"/>
  <c r="AQ429" i="11"/>
  <c r="AQ390" i="11"/>
  <c r="AQ428" i="11"/>
  <c r="AQ284" i="11"/>
  <c r="AQ481" i="11"/>
  <c r="AQ465" i="11"/>
  <c r="AQ384" i="11"/>
  <c r="AQ443" i="11"/>
  <c r="AQ377" i="11"/>
  <c r="AQ476" i="11"/>
  <c r="AQ255" i="11"/>
  <c r="AQ276" i="11"/>
  <c r="AQ330" i="11"/>
  <c r="AQ261" i="11"/>
  <c r="AQ399" i="11"/>
  <c r="AQ467" i="11"/>
  <c r="AQ262" i="11"/>
  <c r="AQ488" i="11"/>
  <c r="AQ331" i="11"/>
  <c r="AQ346" i="11"/>
  <c r="AQ414" i="11"/>
  <c r="AQ383" i="11"/>
  <c r="AQ357" i="11"/>
  <c r="AQ348" i="11"/>
  <c r="AQ462" i="11"/>
  <c r="AQ293" i="11"/>
  <c r="AQ263" i="11"/>
  <c r="AQ456" i="11"/>
  <c r="AQ340" i="11"/>
  <c r="AQ337" i="11"/>
  <c r="AQ398" i="11"/>
  <c r="AQ324" i="11"/>
  <c r="AQ291" i="11"/>
  <c r="AQ430" i="11"/>
  <c r="AQ256" i="11"/>
  <c r="AQ440" i="11"/>
  <c r="AQ320" i="11"/>
  <c r="AQ359" i="11"/>
  <c r="AQ367" i="11"/>
  <c r="AQ425" i="11"/>
  <c r="AQ393" i="11"/>
  <c r="AQ371" i="11"/>
  <c r="AQ404" i="11"/>
  <c r="AQ264" i="11"/>
  <c r="AQ439" i="11"/>
  <c r="CN259" i="4"/>
  <c r="CN260" i="4" s="1"/>
  <c r="CN262" i="4" s="1"/>
  <c r="AE263" i="4" s="1"/>
  <c r="AF245" i="11" s="1"/>
  <c r="CT247" i="11"/>
  <c r="T247" i="11" s="1"/>
  <c r="DL247" i="11"/>
  <c r="AL247" i="11" s="1"/>
  <c r="CY247" i="11"/>
  <c r="Y247" i="11" s="1"/>
  <c r="DR247" i="11"/>
  <c r="AR247" i="11" s="1"/>
  <c r="V301" i="11"/>
  <c r="V357" i="11"/>
  <c r="V363" i="11"/>
  <c r="V263" i="11"/>
  <c r="V375" i="11"/>
  <c r="V393" i="11"/>
  <c r="V435" i="11"/>
  <c r="V314" i="11"/>
  <c r="V438" i="11"/>
  <c r="V345" i="11"/>
  <c r="V487" i="11"/>
  <c r="V477" i="11"/>
  <c r="V411" i="11"/>
  <c r="V376" i="11"/>
  <c r="V371" i="11"/>
  <c r="V361" i="11"/>
  <c r="V424" i="11"/>
  <c r="V306" i="11"/>
  <c r="V422" i="11"/>
  <c r="V267" i="11"/>
  <c r="V387" i="11"/>
  <c r="V474" i="11"/>
  <c r="V343" i="11"/>
  <c r="V353" i="11"/>
  <c r="V389" i="11"/>
  <c r="V329" i="11"/>
  <c r="V360" i="11"/>
  <c r="V259" i="11"/>
  <c r="V348" i="11"/>
  <c r="V386" i="11"/>
  <c r="V318" i="11"/>
  <c r="V253" i="11"/>
  <c r="V383" i="11"/>
  <c r="V335" i="11"/>
  <c r="V377" i="11"/>
  <c r="V300" i="11"/>
  <c r="V291" i="11"/>
  <c r="V388" i="11"/>
  <c r="V282" i="11"/>
  <c r="V381" i="11"/>
  <c r="V271" i="11"/>
  <c r="V485" i="11"/>
  <c r="V464" i="11"/>
  <c r="V447" i="11"/>
  <c r="V414" i="11"/>
  <c r="V437" i="11"/>
  <c r="V484" i="11"/>
  <c r="V310" i="11"/>
  <c r="V273" i="11"/>
  <c r="V478" i="11"/>
  <c r="V476" i="11"/>
  <c r="V378" i="11"/>
  <c r="V403" i="11"/>
  <c r="V298" i="11"/>
  <c r="V338" i="11"/>
  <c r="V311" i="11"/>
  <c r="V327" i="11"/>
  <c r="V352" i="11"/>
  <c r="V323" i="11"/>
  <c r="V293" i="11"/>
  <c r="V442" i="11"/>
  <c r="V278" i="11"/>
  <c r="V322" i="11"/>
  <c r="V481" i="11"/>
  <c r="V269" i="11"/>
  <c r="V418" i="11"/>
  <c r="V475" i="11"/>
  <c r="V421" i="11"/>
  <c r="V460" i="11"/>
  <c r="V288" i="11"/>
  <c r="V370" i="11"/>
  <c r="V266" i="11"/>
  <c r="V342" i="11"/>
  <c r="V409" i="11"/>
  <c r="V292" i="11"/>
  <c r="V255" i="11"/>
  <c r="V330" i="11"/>
  <c r="V399" i="11"/>
  <c r="V302" i="11"/>
  <c r="V286" i="11"/>
  <c r="V339" i="11"/>
  <c r="V326" i="11"/>
  <c r="V305" i="11"/>
  <c r="V350" i="11"/>
  <c r="V354" i="11"/>
  <c r="V429" i="11"/>
  <c r="V448" i="11"/>
  <c r="V264" i="11"/>
  <c r="V316" i="11"/>
  <c r="V275" i="11"/>
  <c r="V479" i="11"/>
  <c r="V471" i="11"/>
  <c r="V331" i="11"/>
  <c r="V486" i="11"/>
  <c r="V333" i="11"/>
  <c r="V455" i="11"/>
  <c r="V472" i="11"/>
  <c r="V351" i="11"/>
  <c r="V250" i="11"/>
  <c r="V369" i="11"/>
  <c r="V453" i="11"/>
  <c r="V372" i="11"/>
  <c r="V392" i="11"/>
  <c r="V358" i="11"/>
  <c r="V434" i="11"/>
  <c r="V452" i="11"/>
  <c r="V465" i="11"/>
  <c r="V444" i="11"/>
  <c r="V466" i="11"/>
  <c r="V410" i="11"/>
  <c r="V394" i="11"/>
  <c r="V295" i="11"/>
  <c r="V303" i="11"/>
  <c r="V347" i="11"/>
  <c r="V473" i="11"/>
  <c r="V349" i="11"/>
  <c r="V391" i="11"/>
  <c r="V396" i="11"/>
  <c r="V401" i="11"/>
  <c r="V268" i="11"/>
  <c r="V470" i="11"/>
  <c r="V469" i="11"/>
  <c r="V265" i="11"/>
  <c r="V451" i="11"/>
  <c r="V315" i="11"/>
  <c r="V440" i="11"/>
  <c r="V379" i="11"/>
  <c r="V450" i="11"/>
  <c r="V346" i="11"/>
  <c r="V461" i="11"/>
  <c r="V441" i="11"/>
  <c r="V445" i="11"/>
  <c r="V272" i="11"/>
  <c r="V373" i="11"/>
  <c r="V257" i="11"/>
  <c r="V309" i="11"/>
  <c r="V439" i="11"/>
  <c r="V261" i="11"/>
  <c r="V467" i="11"/>
  <c r="V480" i="11"/>
  <c r="V443" i="11"/>
  <c r="V324" i="11"/>
  <c r="V406" i="11"/>
  <c r="V364" i="11"/>
  <c r="V366" i="11"/>
  <c r="V280" i="11"/>
  <c r="V340" i="11"/>
  <c r="V304" i="11"/>
  <c r="V436" i="11"/>
  <c r="V279" i="11"/>
  <c r="V397" i="11"/>
  <c r="V359" i="11"/>
  <c r="V463" i="11"/>
  <c r="V449" i="11"/>
  <c r="V367" i="11"/>
  <c r="V274" i="11"/>
  <c r="V262" i="11"/>
  <c r="V341" i="11"/>
  <c r="V321" i="11"/>
  <c r="V431" i="11"/>
  <c r="V454" i="11"/>
  <c r="V374" i="11"/>
  <c r="V368" i="11"/>
  <c r="V416" i="11"/>
  <c r="V337" i="11"/>
  <c r="V430" i="11"/>
  <c r="V417" i="11"/>
  <c r="V319" i="11"/>
  <c r="V456" i="11"/>
  <c r="V405" i="11"/>
  <c r="V290" i="11"/>
  <c r="V482" i="11"/>
  <c r="V483" i="11"/>
  <c r="V413" i="11"/>
  <c r="V419" i="11"/>
  <c r="V426" i="11"/>
  <c r="V468" i="11"/>
  <c r="V433" i="11"/>
  <c r="V355" i="11"/>
  <c r="V251" i="11"/>
  <c r="V299" i="11"/>
  <c r="V385" i="11"/>
  <c r="V276" i="11"/>
  <c r="V425" i="11"/>
  <c r="V446" i="11"/>
  <c r="V256" i="11"/>
  <c r="V489" i="11"/>
  <c r="V398" i="11"/>
  <c r="V277" i="11"/>
  <c r="V408" i="11"/>
  <c r="V390" i="11"/>
  <c r="V344" i="11"/>
  <c r="V458" i="11"/>
  <c r="V382" i="11"/>
  <c r="V281" i="11"/>
  <c r="V384" i="11"/>
  <c r="V258" i="11"/>
  <c r="V334" i="11"/>
  <c r="V407" i="11"/>
  <c r="V332" i="11"/>
  <c r="V362" i="11"/>
  <c r="V328" i="11"/>
  <c r="V423" i="11"/>
  <c r="V307" i="11"/>
  <c r="V420" i="11"/>
  <c r="V270" i="11"/>
  <c r="V294" i="11"/>
  <c r="V252" i="11"/>
  <c r="V285" i="11"/>
  <c r="V313" i="11"/>
  <c r="V320" i="11"/>
  <c r="V428" i="11"/>
  <c r="V488" i="11"/>
  <c r="V356" i="11"/>
  <c r="V459" i="11"/>
  <c r="V287" i="11"/>
  <c r="V402" i="11"/>
  <c r="V289" i="11"/>
  <c r="V432" i="11"/>
  <c r="V308" i="11"/>
  <c r="V260" i="11"/>
  <c r="V254" i="11"/>
  <c r="V284" i="11"/>
  <c r="V297" i="11"/>
  <c r="V412" i="11"/>
  <c r="V427" i="11"/>
  <c r="V462" i="11"/>
  <c r="V404" i="11"/>
  <c r="V415" i="11"/>
  <c r="V336" i="11"/>
  <c r="V365" i="11"/>
  <c r="V312" i="11"/>
  <c r="V380" i="11"/>
  <c r="V283" i="11"/>
  <c r="V296" i="11"/>
  <c r="V400" i="11"/>
  <c r="V325" i="11"/>
  <c r="V457" i="11"/>
  <c r="V395" i="11"/>
  <c r="V317" i="11"/>
  <c r="CG259" i="4"/>
  <c r="CG260" i="4" s="1"/>
  <c r="CG262" i="4" s="1"/>
  <c r="X263" i="4" s="1"/>
  <c r="Y245" i="11" s="1"/>
  <c r="DI247" i="11"/>
  <c r="AI247" i="11" s="1"/>
  <c r="R429" i="11"/>
  <c r="R420" i="11"/>
  <c r="R376" i="11"/>
  <c r="R274" i="11"/>
  <c r="R265" i="11"/>
  <c r="R299" i="11"/>
  <c r="R388" i="11"/>
  <c r="R252" i="11"/>
  <c r="R297" i="11"/>
  <c r="R454" i="11"/>
  <c r="R334" i="11"/>
  <c r="R262" i="11"/>
  <c r="R432" i="11"/>
  <c r="R439" i="11"/>
  <c r="R476" i="11"/>
  <c r="R395" i="11"/>
  <c r="R260" i="11"/>
  <c r="R290" i="11"/>
  <c r="R325" i="11"/>
  <c r="R331" i="11"/>
  <c r="R327" i="11"/>
  <c r="R423" i="11"/>
  <c r="R458" i="11"/>
  <c r="R318" i="11"/>
  <c r="R441" i="11"/>
  <c r="R480" i="11"/>
  <c r="R402" i="11"/>
  <c r="R389" i="11"/>
  <c r="R319" i="11"/>
  <c r="R394" i="11"/>
  <c r="R308" i="11"/>
  <c r="R456" i="11"/>
  <c r="R353" i="11"/>
  <c r="R355" i="11"/>
  <c r="R316" i="11"/>
  <c r="R444" i="11"/>
  <c r="R304" i="11"/>
  <c r="R360" i="11"/>
  <c r="R368" i="11"/>
  <c r="R301" i="11"/>
  <c r="R281" i="11"/>
  <c r="R313" i="11"/>
  <c r="R426" i="11"/>
  <c r="R369" i="11"/>
  <c r="R254" i="11"/>
  <c r="R288" i="11"/>
  <c r="R259" i="11"/>
  <c r="R425" i="11"/>
  <c r="R347" i="11"/>
  <c r="R483" i="11"/>
  <c r="R415" i="11"/>
  <c r="R398" i="11"/>
  <c r="R350" i="11"/>
  <c r="R340" i="11"/>
  <c r="R271" i="11"/>
  <c r="R291" i="11"/>
  <c r="R384" i="11"/>
  <c r="R284" i="11"/>
  <c r="R277" i="11"/>
  <c r="R303" i="11"/>
  <c r="R479" i="11"/>
  <c r="R314" i="11"/>
  <c r="R428" i="11"/>
  <c r="R268" i="11"/>
  <c r="R323" i="11"/>
  <c r="R469" i="11"/>
  <c r="R309" i="11"/>
  <c r="R339" i="11"/>
  <c r="R264" i="11"/>
  <c r="R467" i="11"/>
  <c r="R392" i="11"/>
  <c r="R294" i="11"/>
  <c r="R486" i="11"/>
  <c r="R409" i="11"/>
  <c r="R383" i="11"/>
  <c r="R287" i="11"/>
  <c r="R489" i="11"/>
  <c r="R446" i="11"/>
  <c r="R472" i="11"/>
  <c r="R436" i="11"/>
  <c r="R295" i="11"/>
  <c r="R305" i="11"/>
  <c r="R357" i="11"/>
  <c r="R257" i="11"/>
  <c r="R349" i="11"/>
  <c r="R437" i="11"/>
  <c r="R345" i="11"/>
  <c r="R335" i="11"/>
  <c r="R424" i="11"/>
  <c r="R397" i="11"/>
  <c r="R367" i="11"/>
  <c r="R296" i="11"/>
  <c r="R336" i="11"/>
  <c r="R333" i="11"/>
  <c r="R401" i="11"/>
  <c r="R460" i="11"/>
  <c r="R411" i="11"/>
  <c r="R317" i="11"/>
  <c r="R358" i="11"/>
  <c r="R292" i="11"/>
  <c r="R373" i="11"/>
  <c r="R302" i="11"/>
  <c r="R365" i="11"/>
  <c r="R410" i="11"/>
  <c r="R332" i="11"/>
  <c r="R311" i="11"/>
  <c r="R371" i="11"/>
  <c r="R266" i="11"/>
  <c r="R403" i="11"/>
  <c r="R427" i="11"/>
  <c r="R478" i="11"/>
  <c r="R466" i="11"/>
  <c r="R464" i="11"/>
  <c r="R276" i="11"/>
  <c r="R251" i="11"/>
  <c r="R459" i="11"/>
  <c r="R298" i="11"/>
  <c r="R348" i="11"/>
  <c r="R283" i="11"/>
  <c r="R362" i="11"/>
  <c r="R440" i="11"/>
  <c r="R449" i="11"/>
  <c r="R364" i="11"/>
  <c r="R361" i="11"/>
  <c r="R452" i="11"/>
  <c r="R352" i="11"/>
  <c r="R386" i="11"/>
  <c r="R468" i="11"/>
  <c r="R408" i="11"/>
  <c r="R438" i="11"/>
  <c r="R387" i="11"/>
  <c r="R300" i="11"/>
  <c r="R451" i="11"/>
  <c r="R338" i="11"/>
  <c r="R366" i="11"/>
  <c r="R310" i="11"/>
  <c r="R400" i="11"/>
  <c r="R457" i="11"/>
  <c r="R381" i="11"/>
  <c r="R280" i="11"/>
  <c r="R363" i="11"/>
  <c r="R448" i="11"/>
  <c r="R293" i="11"/>
  <c r="R396" i="11"/>
  <c r="R378" i="11"/>
  <c r="R416" i="11"/>
  <c r="R330" i="11"/>
  <c r="R445" i="11"/>
  <c r="R256" i="11"/>
  <c r="R377" i="11"/>
  <c r="R431" i="11"/>
  <c r="R253" i="11"/>
  <c r="R263" i="11"/>
  <c r="R351" i="11"/>
  <c r="R481" i="11"/>
  <c r="R473" i="11"/>
  <c r="R404" i="11"/>
  <c r="R421" i="11"/>
  <c r="R465" i="11"/>
  <c r="R315" i="11"/>
  <c r="R407" i="11"/>
  <c r="R482" i="11"/>
  <c r="R461" i="11"/>
  <c r="R375" i="11"/>
  <c r="R433" i="11"/>
  <c r="R346" i="11"/>
  <c r="R475" i="11"/>
  <c r="R374" i="11"/>
  <c r="R370" i="11"/>
  <c r="R417" i="11"/>
  <c r="R326" i="11"/>
  <c r="R356" i="11"/>
  <c r="R329" i="11"/>
  <c r="R471" i="11"/>
  <c r="R422" i="11"/>
  <c r="R337" i="11"/>
  <c r="R405" i="11"/>
  <c r="R447" i="11"/>
  <c r="R393" i="11"/>
  <c r="R391" i="11"/>
  <c r="R453" i="11"/>
  <c r="R443" i="11"/>
  <c r="R413" i="11"/>
  <c r="R462" i="11"/>
  <c r="R484" i="11"/>
  <c r="R434" i="11"/>
  <c r="R450" i="11"/>
  <c r="R382" i="11"/>
  <c r="R261" i="11"/>
  <c r="R306" i="11"/>
  <c r="R258" i="11"/>
  <c r="R322" i="11"/>
  <c r="R390" i="11"/>
  <c r="R312" i="11"/>
  <c r="R285" i="11"/>
  <c r="R474" i="11"/>
  <c r="R359" i="11"/>
  <c r="R430" i="11"/>
  <c r="R341" i="11"/>
  <c r="R385" i="11"/>
  <c r="R442" i="11"/>
  <c r="R406" i="11"/>
  <c r="R279" i="11"/>
  <c r="R414" i="11"/>
  <c r="R488" i="11"/>
  <c r="R412" i="11"/>
  <c r="R255" i="11"/>
  <c r="R380" i="11"/>
  <c r="R399" i="11"/>
  <c r="R455" i="11"/>
  <c r="R286" i="11"/>
  <c r="R321" i="11"/>
  <c r="R273" i="11"/>
  <c r="R487" i="11"/>
  <c r="R470" i="11"/>
  <c r="R354" i="11"/>
  <c r="R372" i="11"/>
  <c r="R485" i="11"/>
  <c r="R269" i="11"/>
  <c r="R270" i="11"/>
  <c r="R272" i="11"/>
  <c r="R342" i="11"/>
  <c r="R282" i="11"/>
  <c r="R289" i="11"/>
  <c r="R343" i="11"/>
  <c r="R320" i="11"/>
  <c r="R267" i="11"/>
  <c r="R435" i="11"/>
  <c r="R324" i="11"/>
  <c r="R463" i="11"/>
  <c r="R379" i="11"/>
  <c r="R307" i="11"/>
  <c r="R275" i="11"/>
  <c r="R418" i="11"/>
  <c r="R278" i="11"/>
  <c r="R328" i="11"/>
  <c r="R344" i="11"/>
  <c r="R477" i="11"/>
  <c r="R250" i="11"/>
  <c r="R419" i="11"/>
  <c r="L385" i="11"/>
  <c r="L259" i="11"/>
  <c r="L310" i="11"/>
  <c r="L448" i="11"/>
  <c r="L472" i="11"/>
  <c r="L431" i="11"/>
  <c r="L436" i="11"/>
  <c r="L314" i="11"/>
  <c r="L377" i="11"/>
  <c r="L387" i="11"/>
  <c r="L416" i="11"/>
  <c r="L327" i="11"/>
  <c r="L266" i="11"/>
  <c r="L287" i="11"/>
  <c r="L359" i="11"/>
  <c r="L423" i="11"/>
  <c r="L477" i="11"/>
  <c r="L488" i="11"/>
  <c r="L279" i="11"/>
  <c r="L268" i="11"/>
  <c r="L273" i="11"/>
  <c r="L330" i="11"/>
  <c r="L344" i="11"/>
  <c r="L289" i="11"/>
  <c r="L254" i="11"/>
  <c r="L487" i="11"/>
  <c r="L340" i="11"/>
  <c r="L324" i="11"/>
  <c r="L483" i="11"/>
  <c r="L260" i="11"/>
  <c r="L397" i="11"/>
  <c r="L277" i="11"/>
  <c r="L371" i="11"/>
  <c r="L354" i="11"/>
  <c r="L274" i="11"/>
  <c r="L318" i="11"/>
  <c r="L453" i="11"/>
  <c r="L325" i="11"/>
  <c r="L466" i="11"/>
  <c r="L299" i="11"/>
  <c r="L463" i="11"/>
  <c r="L320" i="11"/>
  <c r="L363" i="11"/>
  <c r="L433" i="11"/>
  <c r="L316" i="11"/>
  <c r="L386" i="11"/>
  <c r="L319" i="11"/>
  <c r="L263" i="11"/>
  <c r="L481" i="11"/>
  <c r="L427" i="11"/>
  <c r="L454" i="11"/>
  <c r="L342" i="11"/>
  <c r="L261" i="11"/>
  <c r="L439" i="11"/>
  <c r="L419" i="11"/>
  <c r="L288" i="11"/>
  <c r="L301" i="11"/>
  <c r="L343" i="11"/>
  <c r="L465" i="11"/>
  <c r="L394" i="11"/>
  <c r="L470" i="11"/>
  <c r="L407" i="11"/>
  <c r="L357" i="11"/>
  <c r="L335" i="11"/>
  <c r="L489" i="11"/>
  <c r="L372" i="11"/>
  <c r="L449" i="11"/>
  <c r="L345" i="11"/>
  <c r="L282" i="11"/>
  <c r="L332" i="11"/>
  <c r="L440" i="11"/>
  <c r="L362" i="11"/>
  <c r="L284" i="11"/>
  <c r="L317" i="11"/>
  <c r="L390" i="11"/>
  <c r="L446" i="11"/>
  <c r="L415" i="11"/>
  <c r="L298" i="11"/>
  <c r="L291" i="11"/>
  <c r="L388" i="11"/>
  <c r="L404" i="11"/>
  <c r="L461" i="11"/>
  <c r="L329" i="11"/>
  <c r="L425" i="11"/>
  <c r="L486" i="11"/>
  <c r="L296" i="11"/>
  <c r="L315" i="11"/>
  <c r="L281" i="11"/>
  <c r="L336" i="11"/>
  <c r="L275" i="11"/>
  <c r="L374" i="11"/>
  <c r="L360" i="11"/>
  <c r="L276" i="11"/>
  <c r="L396" i="11"/>
  <c r="L413" i="11"/>
  <c r="L295" i="11"/>
  <c r="L290" i="11"/>
  <c r="L366" i="11"/>
  <c r="L286" i="11"/>
  <c r="L410" i="11"/>
  <c r="L353" i="11"/>
  <c r="L267" i="11"/>
  <c r="L312" i="11"/>
  <c r="L471" i="11"/>
  <c r="L400" i="11"/>
  <c r="L398" i="11"/>
  <c r="L435" i="11"/>
  <c r="L412" i="11"/>
  <c r="L424" i="11"/>
  <c r="L420" i="11"/>
  <c r="L428" i="11"/>
  <c r="L395" i="11"/>
  <c r="L361" i="11"/>
  <c r="L384" i="11"/>
  <c r="L270" i="11"/>
  <c r="L313" i="11"/>
  <c r="L391" i="11"/>
  <c r="L321" i="11"/>
  <c r="L452" i="11"/>
  <c r="L326" i="11"/>
  <c r="L256" i="11"/>
  <c r="L441" i="11"/>
  <c r="L474" i="11"/>
  <c r="L444" i="11"/>
  <c r="L401" i="11"/>
  <c r="L438" i="11"/>
  <c r="L303" i="11"/>
  <c r="L258" i="11"/>
  <c r="L297" i="11"/>
  <c r="L271" i="11"/>
  <c r="L399" i="11"/>
  <c r="L382" i="11"/>
  <c r="L346" i="11"/>
  <c r="L473" i="11"/>
  <c r="L409" i="11"/>
  <c r="L255" i="11"/>
  <c r="L341" i="11"/>
  <c r="L437" i="11"/>
  <c r="L442" i="11"/>
  <c r="L285" i="11"/>
  <c r="L402" i="11"/>
  <c r="L434" i="11"/>
  <c r="L378" i="11"/>
  <c r="L460" i="11"/>
  <c r="L478" i="11"/>
  <c r="L322" i="11"/>
  <c r="L426" i="11"/>
  <c r="L272" i="11"/>
  <c r="L349" i="11"/>
  <c r="L381" i="11"/>
  <c r="L365" i="11"/>
  <c r="L269" i="11"/>
  <c r="L457" i="11"/>
  <c r="L443" i="11"/>
  <c r="L429" i="11"/>
  <c r="L364" i="11"/>
  <c r="L331" i="11"/>
  <c r="L278" i="11"/>
  <c r="L456" i="11"/>
  <c r="L421" i="11"/>
  <c r="L480" i="11"/>
  <c r="L302" i="11"/>
  <c r="L432" i="11"/>
  <c r="L293" i="11"/>
  <c r="L447" i="11"/>
  <c r="L367" i="11"/>
  <c r="L462" i="11"/>
  <c r="L450" i="11"/>
  <c r="L484" i="11"/>
  <c r="L467" i="11"/>
  <c r="L389" i="11"/>
  <c r="L373" i="11"/>
  <c r="L411" i="11"/>
  <c r="L485" i="11"/>
  <c r="L380" i="11"/>
  <c r="L422" i="11"/>
  <c r="L368" i="11"/>
  <c r="L451" i="11"/>
  <c r="L482" i="11"/>
  <c r="L309" i="11"/>
  <c r="L280" i="11"/>
  <c r="L406" i="11"/>
  <c r="L469" i="11"/>
  <c r="L369" i="11"/>
  <c r="L352" i="11"/>
  <c r="L476" i="11"/>
  <c r="L253" i="11"/>
  <c r="L265" i="11"/>
  <c r="L445" i="11"/>
  <c r="L468" i="11"/>
  <c r="L292" i="11"/>
  <c r="L323" i="11"/>
  <c r="L358" i="11"/>
  <c r="L328" i="11"/>
  <c r="L459" i="11"/>
  <c r="L300" i="11"/>
  <c r="L430" i="11"/>
  <c r="L392" i="11"/>
  <c r="L262" i="11"/>
  <c r="L414" i="11"/>
  <c r="L250" i="11"/>
  <c r="L376" i="11"/>
  <c r="L370" i="11"/>
  <c r="L308" i="11"/>
  <c r="L356" i="11"/>
  <c r="L351" i="11"/>
  <c r="L393" i="11"/>
  <c r="L252" i="11"/>
  <c r="L479" i="11"/>
  <c r="L475" i="11"/>
  <c r="L251" i="11"/>
  <c r="L306" i="11"/>
  <c r="L304" i="11"/>
  <c r="L403" i="11"/>
  <c r="L379" i="11"/>
  <c r="L334" i="11"/>
  <c r="L294" i="11"/>
  <c r="L348" i="11"/>
  <c r="L458" i="11"/>
  <c r="L311" i="11"/>
  <c r="L338" i="11"/>
  <c r="L455" i="11"/>
  <c r="L264" i="11"/>
  <c r="L375" i="11"/>
  <c r="L417" i="11"/>
  <c r="L408" i="11"/>
  <c r="L355" i="11"/>
  <c r="L305" i="11"/>
  <c r="L464" i="11"/>
  <c r="L350" i="11"/>
  <c r="L257" i="11"/>
  <c r="L339" i="11"/>
  <c r="L337" i="11"/>
  <c r="L347" i="11"/>
  <c r="L405" i="11"/>
  <c r="L307" i="11"/>
  <c r="L283" i="11"/>
  <c r="L383" i="11"/>
  <c r="L333" i="11"/>
  <c r="L418" i="11"/>
  <c r="CF259" i="4"/>
  <c r="CF260" i="4" s="1"/>
  <c r="CF262" i="4" s="1"/>
  <c r="W263" i="4" s="1"/>
  <c r="X245" i="11" s="1"/>
  <c r="CK259" i="4"/>
  <c r="CK260" i="4" s="1"/>
  <c r="CK262" i="4" s="1"/>
  <c r="AB263" i="4" s="1"/>
  <c r="AC245" i="11" s="1"/>
  <c r="AK265" i="11"/>
  <c r="AK295" i="11"/>
  <c r="AK386" i="11"/>
  <c r="AK252" i="11"/>
  <c r="AK375" i="11"/>
  <c r="AK317" i="11"/>
  <c r="AK276" i="11"/>
  <c r="AK378" i="11"/>
  <c r="AK366" i="11"/>
  <c r="AK290" i="11"/>
  <c r="AK387" i="11"/>
  <c r="AK454" i="11"/>
  <c r="AK287" i="11"/>
  <c r="AK482" i="11"/>
  <c r="AK466" i="11"/>
  <c r="AK464" i="11"/>
  <c r="AK444" i="11"/>
  <c r="AK479" i="11"/>
  <c r="AK264" i="11"/>
  <c r="AK425" i="11"/>
  <c r="AK336" i="11"/>
  <c r="AK327" i="11"/>
  <c r="AK354" i="11"/>
  <c r="AK362" i="11"/>
  <c r="AK385" i="11"/>
  <c r="AK392" i="11"/>
  <c r="AK337" i="11"/>
  <c r="AK420" i="11"/>
  <c r="AK433" i="11"/>
  <c r="AK349" i="11"/>
  <c r="AK368" i="11"/>
  <c r="AK474" i="11"/>
  <c r="AK469" i="11"/>
  <c r="AK399" i="11"/>
  <c r="AK445" i="11"/>
  <c r="AK364" i="11"/>
  <c r="AK344" i="11"/>
  <c r="AK351" i="11"/>
  <c r="AK262" i="11"/>
  <c r="AK329" i="11"/>
  <c r="AK331" i="11"/>
  <c r="AK340" i="11"/>
  <c r="AK455" i="11"/>
  <c r="AK250" i="11"/>
  <c r="AK424" i="11"/>
  <c r="AK396" i="11"/>
  <c r="AK488" i="11"/>
  <c r="AK446" i="11"/>
  <c r="AK371" i="11"/>
  <c r="AK483" i="11"/>
  <c r="AK263" i="11"/>
  <c r="AK452" i="11"/>
  <c r="AK459" i="11"/>
  <c r="AK422" i="11"/>
  <c r="AK342" i="11"/>
  <c r="AK365" i="11"/>
  <c r="AK441" i="11"/>
  <c r="AK381" i="11"/>
  <c r="AK409" i="11"/>
  <c r="AK472" i="11"/>
  <c r="AK394" i="11"/>
  <c r="AK347" i="11"/>
  <c r="AK401" i="11"/>
  <c r="AK416" i="11"/>
  <c r="AK443" i="11"/>
  <c r="AK296" i="11"/>
  <c r="AK321" i="11"/>
  <c r="AK430" i="11"/>
  <c r="AK463" i="11"/>
  <c r="AK292" i="11"/>
  <c r="AK395" i="11"/>
  <c r="AK278" i="11"/>
  <c r="AK485" i="11"/>
  <c r="AK298" i="11"/>
  <c r="AK283" i="11"/>
  <c r="AK453" i="11"/>
  <c r="AK332" i="11"/>
  <c r="AK266" i="11"/>
  <c r="AK458" i="11"/>
  <c r="AK462" i="11"/>
  <c r="AK370" i="11"/>
  <c r="AK442" i="11"/>
  <c r="AK413" i="11"/>
  <c r="AK343" i="11"/>
  <c r="AK405" i="11"/>
  <c r="AK280" i="11"/>
  <c r="AK374" i="11"/>
  <c r="AK328" i="11"/>
  <c r="AK487" i="11"/>
  <c r="AK450" i="11"/>
  <c r="AK383" i="11"/>
  <c r="AK257" i="11"/>
  <c r="AK272" i="11"/>
  <c r="AK274" i="11"/>
  <c r="AK384" i="11"/>
  <c r="AK333" i="11"/>
  <c r="AK314" i="11"/>
  <c r="AK326" i="11"/>
  <c r="AK259" i="11"/>
  <c r="AK478" i="11"/>
  <c r="AK297" i="11"/>
  <c r="AK360" i="11"/>
  <c r="AK253" i="11"/>
  <c r="AK465" i="11"/>
  <c r="AK407" i="11"/>
  <c r="AK484" i="11"/>
  <c r="AK372" i="11"/>
  <c r="AK423" i="11"/>
  <c r="AK341" i="11"/>
  <c r="AK267" i="11"/>
  <c r="AK315" i="11"/>
  <c r="AK460" i="11"/>
  <c r="AK338" i="11"/>
  <c r="AK369" i="11"/>
  <c r="AK461" i="11"/>
  <c r="AK268" i="11"/>
  <c r="AK390" i="11"/>
  <c r="AK325" i="11"/>
  <c r="AK419" i="11"/>
  <c r="AK306" i="11"/>
  <c r="AK359" i="11"/>
  <c r="AK281" i="11"/>
  <c r="AK256" i="11"/>
  <c r="AK313" i="11"/>
  <c r="AK304" i="11"/>
  <c r="AK258" i="11"/>
  <c r="AK294" i="11"/>
  <c r="AK486" i="11"/>
  <c r="AK285" i="11"/>
  <c r="AK307" i="11"/>
  <c r="AK379" i="11"/>
  <c r="AK277" i="11"/>
  <c r="AK468" i="11"/>
  <c r="AK357" i="11"/>
  <c r="AK412" i="11"/>
  <c r="AK436" i="11"/>
  <c r="AK353" i="11"/>
  <c r="AK302" i="11"/>
  <c r="AK322" i="11"/>
  <c r="AK324" i="11"/>
  <c r="AK470" i="11"/>
  <c r="AK361" i="11"/>
  <c r="AK432" i="11"/>
  <c r="AK363" i="11"/>
  <c r="AK438" i="11"/>
  <c r="AK319" i="11"/>
  <c r="AK456" i="11"/>
  <c r="AK376" i="11"/>
  <c r="AK421" i="11"/>
  <c r="AK255" i="11"/>
  <c r="AK404" i="11"/>
  <c r="AK382" i="11"/>
  <c r="AK481" i="11"/>
  <c r="AK270" i="11"/>
  <c r="AK352" i="11"/>
  <c r="AK286" i="11"/>
  <c r="AK449" i="11"/>
  <c r="AK358" i="11"/>
  <c r="AK411" i="11"/>
  <c r="AK377" i="11"/>
  <c r="AK309" i="11"/>
  <c r="AK348" i="11"/>
  <c r="AK350" i="11"/>
  <c r="AK300" i="11"/>
  <c r="AK318" i="11"/>
  <c r="AK400" i="11"/>
  <c r="AK388" i="11"/>
  <c r="AK428" i="11"/>
  <c r="AK418" i="11"/>
  <c r="AK261" i="11"/>
  <c r="AK275" i="11"/>
  <c r="AK335" i="11"/>
  <c r="AK439" i="11"/>
  <c r="AK346" i="11"/>
  <c r="AK289" i="11"/>
  <c r="AK480" i="11"/>
  <c r="AK367" i="11"/>
  <c r="AK291" i="11"/>
  <c r="AK457" i="11"/>
  <c r="AK271" i="11"/>
  <c r="AK408" i="11"/>
  <c r="AK467" i="11"/>
  <c r="AK320" i="11"/>
  <c r="AK345" i="11"/>
  <c r="AK380" i="11"/>
  <c r="AK334" i="11"/>
  <c r="AK415" i="11"/>
  <c r="AK312" i="11"/>
  <c r="AK308" i="11"/>
  <c r="AK434" i="11"/>
  <c r="AK431" i="11"/>
  <c r="AK475" i="11"/>
  <c r="AK440" i="11"/>
  <c r="AK251" i="11"/>
  <c r="AK330" i="11"/>
  <c r="AK447" i="11"/>
  <c r="AK429" i="11"/>
  <c r="AK293" i="11"/>
  <c r="AK311" i="11"/>
  <c r="AK489" i="11"/>
  <c r="AK435" i="11"/>
  <c r="AK310" i="11"/>
  <c r="AK476" i="11"/>
  <c r="AK355" i="11"/>
  <c r="AK437" i="11"/>
  <c r="AK402" i="11"/>
  <c r="AK279" i="11"/>
  <c r="AK305" i="11"/>
  <c r="AK260" i="11"/>
  <c r="AK288" i="11"/>
  <c r="AK301" i="11"/>
  <c r="AK417" i="11"/>
  <c r="AK403" i="11"/>
  <c r="AK316" i="11"/>
  <c r="AK406" i="11"/>
  <c r="AK391" i="11"/>
  <c r="AK426" i="11"/>
  <c r="AK427" i="11"/>
  <c r="AK397" i="11"/>
  <c r="AK303" i="11"/>
  <c r="AK254" i="11"/>
  <c r="AK451" i="11"/>
  <c r="AK398" i="11"/>
  <c r="AK284" i="11"/>
  <c r="AK282" i="11"/>
  <c r="AK273" i="11"/>
  <c r="AK471" i="11"/>
  <c r="AK473" i="11"/>
  <c r="AK323" i="11"/>
  <c r="AK373" i="11"/>
  <c r="AK299" i="11"/>
  <c r="AK410" i="11"/>
  <c r="AK414" i="11"/>
  <c r="AK356" i="11"/>
  <c r="AK393" i="11"/>
  <c r="AK389" i="11"/>
  <c r="AK269" i="11"/>
  <c r="AK339" i="11"/>
  <c r="AK448" i="11"/>
  <c r="AK477" i="11"/>
  <c r="P429" i="11"/>
  <c r="P337" i="11"/>
  <c r="P402" i="11"/>
  <c r="P255" i="11"/>
  <c r="P368" i="11"/>
  <c r="P273" i="11"/>
  <c r="P265" i="11"/>
  <c r="P361" i="11"/>
  <c r="P487" i="11"/>
  <c r="P317" i="11"/>
  <c r="P383" i="11"/>
  <c r="P307" i="11"/>
  <c r="P341" i="11"/>
  <c r="P393" i="11"/>
  <c r="P274" i="11"/>
  <c r="P290" i="11"/>
  <c r="P345" i="11"/>
  <c r="P253" i="11"/>
  <c r="P335" i="11"/>
  <c r="P340" i="11"/>
  <c r="P280" i="11"/>
  <c r="P461" i="11"/>
  <c r="P434" i="11"/>
  <c r="P404" i="11"/>
  <c r="P269" i="11"/>
  <c r="P435" i="11"/>
  <c r="P310" i="11"/>
  <c r="P353" i="11"/>
  <c r="P391" i="11"/>
  <c r="P433" i="11"/>
  <c r="P441" i="11"/>
  <c r="P287" i="11"/>
  <c r="P439" i="11"/>
  <c r="P312" i="11"/>
  <c r="P444" i="11"/>
  <c r="P295" i="11"/>
  <c r="P400" i="11"/>
  <c r="P412" i="11"/>
  <c r="P485" i="11"/>
  <c r="P254" i="11"/>
  <c r="P268" i="11"/>
  <c r="P362" i="11"/>
  <c r="P484" i="11"/>
  <c r="P357" i="11"/>
  <c r="P451" i="11"/>
  <c r="P460" i="11"/>
  <c r="P282" i="11"/>
  <c r="P409" i="11"/>
  <c r="P261" i="11"/>
  <c r="P272" i="11"/>
  <c r="P443" i="11"/>
  <c r="P313" i="11"/>
  <c r="P284" i="11"/>
  <c r="P256" i="11"/>
  <c r="P399" i="11"/>
  <c r="P448" i="11"/>
  <c r="P270" i="11"/>
  <c r="P252" i="11"/>
  <c r="P344" i="11"/>
  <c r="P363" i="11"/>
  <c r="S273" i="11"/>
  <c r="S302" i="11"/>
  <c r="S436" i="11"/>
  <c r="S320" i="11"/>
  <c r="S484" i="11"/>
  <c r="S433" i="11"/>
  <c r="S461" i="11"/>
  <c r="S325" i="11"/>
  <c r="S329" i="11"/>
  <c r="S477" i="11"/>
  <c r="S473" i="11"/>
  <c r="S375" i="11"/>
  <c r="S399" i="11"/>
  <c r="S465" i="11"/>
  <c r="S357" i="11"/>
  <c r="S451" i="11"/>
  <c r="S442" i="11"/>
  <c r="S310" i="11"/>
  <c r="S341" i="11"/>
  <c r="S441" i="11"/>
  <c r="S304" i="11"/>
  <c r="S312" i="11"/>
  <c r="S424" i="11"/>
  <c r="S450" i="11"/>
  <c r="S476" i="11"/>
  <c r="S423" i="11"/>
  <c r="S438" i="11"/>
  <c r="S358" i="11"/>
  <c r="S382" i="11"/>
  <c r="S350" i="11"/>
  <c r="S365" i="11"/>
  <c r="S391" i="11"/>
  <c r="S307" i="11"/>
  <c r="S463" i="11"/>
  <c r="S363" i="11"/>
  <c r="S324" i="11"/>
  <c r="S314" i="11"/>
  <c r="S457" i="11"/>
  <c r="S287" i="11"/>
  <c r="S303" i="11"/>
  <c r="S280" i="11"/>
  <c r="S444" i="11"/>
  <c r="S412" i="11"/>
  <c r="S321" i="11"/>
  <c r="S393" i="11"/>
  <c r="S282" i="11"/>
  <c r="S255" i="11"/>
  <c r="S338" i="11"/>
  <c r="S437" i="11"/>
  <c r="S400" i="11"/>
  <c r="S311" i="11"/>
  <c r="S294" i="11"/>
  <c r="S475" i="11"/>
  <c r="S281" i="11"/>
  <c r="S466" i="11"/>
  <c r="S483" i="11"/>
  <c r="S469" i="11"/>
  <c r="S346" i="11"/>
  <c r="S406" i="11"/>
  <c r="S347" i="11"/>
  <c r="CK247" i="11"/>
  <c r="K247" i="11" s="1"/>
  <c r="BA250" i="11"/>
  <c r="BA379" i="11"/>
  <c r="BA326" i="11"/>
  <c r="BA339" i="11"/>
  <c r="BA267" i="11"/>
  <c r="BA437" i="11"/>
  <c r="BA425" i="11"/>
  <c r="BA411" i="11"/>
  <c r="BA372" i="11"/>
  <c r="BA420" i="11"/>
  <c r="BA376" i="11"/>
  <c r="BA344" i="11"/>
  <c r="BA302" i="11"/>
  <c r="BA410" i="11"/>
  <c r="BA448" i="11"/>
  <c r="BA369" i="11"/>
  <c r="BA404" i="11"/>
  <c r="BA397" i="11"/>
  <c r="BA374" i="11"/>
  <c r="BA472" i="11"/>
  <c r="BA465" i="11"/>
  <c r="BA264" i="11"/>
  <c r="BA389" i="11"/>
  <c r="BA419" i="11"/>
  <c r="BA337" i="11"/>
  <c r="BA445" i="11"/>
  <c r="BA304" i="11"/>
  <c r="BA313" i="11"/>
  <c r="BA456" i="11"/>
  <c r="BA451" i="11"/>
  <c r="BA265" i="11"/>
  <c r="BA321" i="11"/>
  <c r="BA328" i="11"/>
  <c r="BA413" i="11"/>
  <c r="BA367" i="11"/>
  <c r="BA333" i="11"/>
  <c r="BA359" i="11"/>
  <c r="BA305" i="11"/>
  <c r="BA440" i="11"/>
  <c r="BA385" i="11"/>
  <c r="BA368" i="11"/>
  <c r="BA312" i="11"/>
  <c r="BA336" i="11"/>
  <c r="BA450" i="11"/>
  <c r="BA431" i="11"/>
  <c r="BA311" i="11"/>
  <c r="BA335" i="11"/>
  <c r="BA283" i="11"/>
  <c r="BA436" i="11"/>
  <c r="BA361" i="11"/>
  <c r="BA463" i="11"/>
  <c r="BA286" i="11"/>
  <c r="BA400" i="11"/>
  <c r="BA417" i="11"/>
  <c r="BA269" i="11"/>
  <c r="BA409" i="11"/>
  <c r="BA294" i="11"/>
  <c r="BA260" i="11"/>
  <c r="BA418" i="11"/>
  <c r="BA281" i="11"/>
  <c r="BA375" i="11"/>
  <c r="BA272" i="11"/>
  <c r="BA383" i="11"/>
  <c r="BA482" i="11"/>
  <c r="BA340" i="11"/>
  <c r="BA254" i="11"/>
  <c r="BA394" i="11"/>
  <c r="BA292" i="11"/>
  <c r="BA280" i="11"/>
  <c r="BA354" i="11"/>
  <c r="BA298" i="11"/>
  <c r="BA481" i="11"/>
  <c r="BA322" i="11"/>
  <c r="BA341" i="11"/>
  <c r="BA362" i="11"/>
  <c r="BA347" i="11"/>
  <c r="BA370" i="11"/>
  <c r="BA334" i="11"/>
  <c r="BA384" i="11"/>
  <c r="BA345" i="11"/>
  <c r="BA262" i="11"/>
  <c r="BA434" i="11"/>
  <c r="BA430" i="11"/>
  <c r="BA276" i="11"/>
  <c r="BA467" i="11"/>
  <c r="BA332" i="11"/>
  <c r="BA406" i="11"/>
  <c r="BA296" i="11"/>
  <c r="BA377" i="11"/>
  <c r="BA346" i="11"/>
  <c r="BA391" i="11"/>
  <c r="BA386" i="11"/>
  <c r="BA338" i="11"/>
  <c r="BA324" i="11"/>
  <c r="BA457" i="11"/>
  <c r="BA258" i="11"/>
  <c r="BA414" i="11"/>
  <c r="BA358" i="11"/>
  <c r="BA426" i="11"/>
  <c r="BA353" i="11"/>
  <c r="BA407" i="11"/>
  <c r="BA320" i="11"/>
  <c r="BA449" i="11"/>
  <c r="BA432" i="11"/>
  <c r="BA422" i="11"/>
  <c r="BA279" i="11"/>
  <c r="BA398" i="11"/>
  <c r="BA291" i="11"/>
  <c r="BA460" i="11"/>
  <c r="BA273" i="11"/>
  <c r="BA293" i="11"/>
  <c r="BA356" i="11"/>
  <c r="BA477" i="11"/>
  <c r="BA439" i="11"/>
  <c r="BA252" i="11"/>
  <c r="BA415" i="11"/>
  <c r="BA263" i="11"/>
  <c r="BA349" i="11"/>
  <c r="BA314" i="11"/>
  <c r="BA318" i="11"/>
  <c r="BA455" i="11"/>
  <c r="BA459" i="11"/>
  <c r="BA323" i="11"/>
  <c r="BA357" i="11"/>
  <c r="BA253" i="11"/>
  <c r="BA475" i="11"/>
  <c r="BA348" i="11"/>
  <c r="BA277" i="11"/>
  <c r="BA429" i="11"/>
  <c r="BA284" i="11"/>
  <c r="BA484" i="11"/>
  <c r="BA458" i="11"/>
  <c r="BA412" i="11"/>
  <c r="BA464" i="11"/>
  <c r="BA371" i="11"/>
  <c r="BA342" i="11"/>
  <c r="BA392" i="11"/>
  <c r="BA350" i="11"/>
  <c r="BA471" i="11"/>
  <c r="BA316" i="11"/>
  <c r="BA299" i="11"/>
  <c r="BA403" i="11"/>
  <c r="BA256" i="11"/>
  <c r="BA261" i="11"/>
  <c r="BA290" i="11"/>
  <c r="BA282" i="11"/>
  <c r="BA479" i="11"/>
  <c r="BA427" i="11"/>
  <c r="BA488" i="11"/>
  <c r="BA351" i="11"/>
  <c r="BA315" i="11"/>
  <c r="BA309" i="11"/>
  <c r="BA476" i="11"/>
  <c r="BA444" i="11"/>
  <c r="BA446" i="11"/>
  <c r="BA278" i="11"/>
  <c r="BA402" i="11"/>
  <c r="BA274" i="11"/>
  <c r="BA396" i="11"/>
  <c r="BA486" i="11"/>
  <c r="BA266" i="11"/>
  <c r="BA287" i="11"/>
  <c r="BA285" i="11"/>
  <c r="BA393" i="11"/>
  <c r="BA401" i="11"/>
  <c r="BA480" i="11"/>
  <c r="BA300" i="11"/>
  <c r="BA387" i="11"/>
  <c r="BA483" i="11"/>
  <c r="BA443" i="11"/>
  <c r="BA366" i="11"/>
  <c r="BA373" i="11"/>
  <c r="BA306" i="11"/>
  <c r="BA330" i="11"/>
  <c r="BA388" i="11"/>
  <c r="BA468" i="11"/>
  <c r="BA301" i="11"/>
  <c r="BA478" i="11"/>
  <c r="BA310" i="11"/>
  <c r="BA423" i="11"/>
  <c r="BA288" i="11"/>
  <c r="BA360" i="11"/>
  <c r="BA390" i="11"/>
  <c r="BA487" i="11"/>
  <c r="BA295" i="11"/>
  <c r="BA453" i="11"/>
  <c r="BA433" i="11"/>
  <c r="BA473" i="11"/>
  <c r="BA442" i="11"/>
  <c r="BA327" i="11"/>
  <c r="BA462" i="11"/>
  <c r="BA381" i="11"/>
  <c r="BA270" i="11"/>
  <c r="BA421" i="11"/>
  <c r="BA255" i="11"/>
  <c r="BA365" i="11"/>
  <c r="BA303" i="11"/>
  <c r="BA297" i="11"/>
  <c r="BA466" i="11"/>
  <c r="BA408" i="11"/>
  <c r="BA289" i="11"/>
  <c r="BA399" i="11"/>
  <c r="BA325" i="11"/>
  <c r="BA378" i="11"/>
  <c r="BA343" i="11"/>
  <c r="BA268" i="11"/>
  <c r="BA454" i="11"/>
  <c r="BA447" i="11"/>
  <c r="BA319" i="11"/>
  <c r="BA469" i="11"/>
  <c r="BA257" i="11"/>
  <c r="BA331" i="11"/>
  <c r="BA317" i="11"/>
  <c r="BA307" i="11"/>
  <c r="BA405" i="11"/>
  <c r="BA474" i="11"/>
  <c r="BA424" i="11"/>
  <c r="BA382" i="11"/>
  <c r="BA435" i="11"/>
  <c r="BA416" i="11"/>
  <c r="BA438" i="11"/>
  <c r="BA461" i="11"/>
  <c r="BA355" i="11"/>
  <c r="BA470" i="11"/>
  <c r="BA352" i="11"/>
  <c r="BA363" i="11"/>
  <c r="BA308" i="11"/>
  <c r="BA395" i="11"/>
  <c r="BA485" i="11"/>
  <c r="BA329" i="11"/>
  <c r="BA452" i="11"/>
  <c r="BA259" i="11"/>
  <c r="BA428" i="11"/>
  <c r="BA380" i="11"/>
  <c r="BA489" i="11"/>
  <c r="BA364" i="11"/>
  <c r="BA271" i="11"/>
  <c r="BA275" i="11"/>
  <c r="BA251" i="11"/>
  <c r="BA441" i="11"/>
  <c r="N350" i="11"/>
  <c r="N470" i="11"/>
  <c r="N446" i="11"/>
  <c r="N425" i="11"/>
  <c r="N337" i="11"/>
  <c r="N476" i="11"/>
  <c r="N278" i="11"/>
  <c r="N323" i="11"/>
  <c r="N341" i="11"/>
  <c r="N362" i="11"/>
  <c r="N407" i="11"/>
  <c r="N303" i="11"/>
  <c r="N348" i="11"/>
  <c r="N433" i="11"/>
  <c r="N435" i="11"/>
  <c r="N399" i="11"/>
  <c r="N479" i="11"/>
  <c r="N394" i="11"/>
  <c r="N313" i="11"/>
  <c r="N363" i="11"/>
  <c r="N374" i="11"/>
  <c r="N325" i="11"/>
  <c r="N422" i="11"/>
  <c r="N477" i="11"/>
  <c r="N251" i="11"/>
  <c r="N266" i="11"/>
  <c r="N268" i="11"/>
  <c r="N358" i="11"/>
  <c r="N439" i="11"/>
  <c r="N466" i="11"/>
  <c r="N444" i="11"/>
  <c r="N464" i="11"/>
  <c r="N482" i="11"/>
  <c r="N361" i="11"/>
  <c r="N471" i="11"/>
  <c r="N481" i="11"/>
  <c r="N371" i="11"/>
  <c r="N305" i="11"/>
  <c r="N480" i="11"/>
  <c r="N418" i="11"/>
  <c r="N379" i="11"/>
  <c r="N423" i="11"/>
  <c r="N294" i="11"/>
  <c r="N354" i="11"/>
  <c r="N415" i="11"/>
  <c r="N290" i="11"/>
  <c r="N462" i="11"/>
  <c r="N346" i="11"/>
  <c r="N306" i="11"/>
  <c r="N338" i="11"/>
  <c r="N280" i="11"/>
  <c r="N442" i="11"/>
  <c r="N438" i="11"/>
  <c r="N385" i="11"/>
  <c r="N289" i="11"/>
  <c r="N459" i="11"/>
  <c r="N436" i="11"/>
  <c r="N445" i="11"/>
  <c r="N316" i="11"/>
  <c r="N381" i="11"/>
  <c r="W335" i="11"/>
  <c r="W285" i="11"/>
  <c r="W381" i="11"/>
  <c r="W462" i="11"/>
  <c r="W417" i="11"/>
  <c r="W399" i="11"/>
  <c r="W471" i="11"/>
  <c r="W353" i="11"/>
  <c r="W287" i="11"/>
  <c r="W410" i="11"/>
  <c r="W386" i="11"/>
  <c r="W340" i="11"/>
  <c r="W369" i="11"/>
  <c r="W443" i="11"/>
  <c r="W432" i="11"/>
  <c r="W463" i="11"/>
  <c r="W266" i="11"/>
  <c r="W305" i="11"/>
  <c r="W294" i="11"/>
  <c r="W449" i="11"/>
  <c r="W416" i="11"/>
  <c r="W395" i="11"/>
  <c r="W257" i="11"/>
  <c r="W372" i="11"/>
  <c r="W276" i="11"/>
  <c r="W338" i="11"/>
  <c r="W279" i="11"/>
  <c r="W434" i="11"/>
  <c r="W348" i="11"/>
  <c r="W260" i="11"/>
  <c r="W415" i="11"/>
  <c r="W269" i="11"/>
  <c r="W437" i="11"/>
  <c r="W302" i="11"/>
  <c r="W368" i="11"/>
  <c r="W412" i="11"/>
  <c r="W267" i="11"/>
  <c r="W334" i="11"/>
  <c r="W445" i="11"/>
  <c r="W398" i="11"/>
  <c r="W474" i="11"/>
  <c r="W274" i="11"/>
  <c r="W313" i="11"/>
  <c r="W336" i="11"/>
  <c r="W322" i="11"/>
  <c r="W315" i="11"/>
  <c r="W314" i="11"/>
  <c r="W467" i="11"/>
  <c r="W262" i="11"/>
  <c r="W326" i="11"/>
  <c r="W430" i="11"/>
  <c r="W275" i="11"/>
  <c r="W362" i="11"/>
  <c r="W250" i="11"/>
  <c r="W409" i="11"/>
  <c r="W321" i="11"/>
  <c r="W367" i="11"/>
  <c r="W391" i="11"/>
  <c r="W435" i="11"/>
  <c r="W447" i="11"/>
  <c r="W426" i="11"/>
  <c r="W312" i="11"/>
  <c r="W479" i="11"/>
  <c r="W427" i="11"/>
  <c r="W330" i="11"/>
  <c r="W421" i="11"/>
  <c r="W327" i="11"/>
  <c r="W363" i="11"/>
  <c r="W337" i="11"/>
  <c r="W481" i="11"/>
  <c r="W307" i="11"/>
  <c r="W424" i="11"/>
  <c r="W339" i="11"/>
  <c r="W439" i="11"/>
  <c r="W388" i="11"/>
  <c r="W370" i="11"/>
  <c r="W446" i="11"/>
  <c r="W346" i="11"/>
  <c r="W299" i="11"/>
  <c r="W325" i="11"/>
  <c r="W377" i="11"/>
  <c r="W468" i="11"/>
  <c r="W288" i="11"/>
  <c r="W476" i="11"/>
  <c r="W331" i="11"/>
  <c r="W375" i="11"/>
  <c r="W255" i="11"/>
  <c r="W310" i="11"/>
  <c r="W352" i="11"/>
  <c r="W400" i="11"/>
  <c r="W252" i="11"/>
  <c r="W408" i="11"/>
  <c r="W385" i="11"/>
  <c r="W460" i="11"/>
  <c r="W373" i="11"/>
  <c r="W469" i="11"/>
  <c r="W366" i="11"/>
  <c r="W484" i="11"/>
  <c r="W423" i="11"/>
  <c r="W441" i="11"/>
  <c r="W396" i="11"/>
  <c r="W283" i="11"/>
  <c r="W251" i="11"/>
  <c r="W284" i="11"/>
  <c r="W485" i="11"/>
  <c r="W433" i="11"/>
  <c r="W458" i="11"/>
  <c r="W405" i="11"/>
  <c r="W318" i="11"/>
  <c r="W459" i="11"/>
  <c r="W406" i="11"/>
  <c r="W461" i="11"/>
  <c r="W254" i="11"/>
  <c r="W292" i="11"/>
  <c r="W342" i="11"/>
  <c r="W475" i="11"/>
  <c r="W402" i="11"/>
  <c r="W309" i="11"/>
  <c r="W378" i="11"/>
  <c r="W263" i="11"/>
  <c r="W387" i="11"/>
  <c r="W478" i="11"/>
  <c r="W281" i="11"/>
  <c r="W483" i="11"/>
  <c r="W376" i="11"/>
  <c r="W268" i="11"/>
  <c r="W488" i="11"/>
  <c r="W454" i="11"/>
  <c r="W404" i="11"/>
  <c r="W261" i="11"/>
  <c r="W297" i="11"/>
  <c r="W357" i="11"/>
  <c r="W374" i="11"/>
  <c r="W457" i="11"/>
  <c r="W259" i="11"/>
  <c r="W341" i="11"/>
  <c r="W332" i="11"/>
  <c r="W450" i="11"/>
  <c r="W361" i="11"/>
  <c r="W442" i="11"/>
  <c r="W418" i="11"/>
  <c r="W456" i="11"/>
  <c r="W444" i="11"/>
  <c r="W397" i="11"/>
  <c r="W466" i="11"/>
  <c r="W356" i="11"/>
  <c r="W311" i="11"/>
  <c r="W289" i="11"/>
  <c r="W411" i="11"/>
  <c r="W317" i="11"/>
  <c r="W428" i="11"/>
  <c r="W452" i="11"/>
  <c r="W355" i="11"/>
  <c r="W264" i="11"/>
  <c r="W464" i="11"/>
  <c r="W286" i="11"/>
  <c r="W290" i="11"/>
  <c r="W379" i="11"/>
  <c r="W384" i="11"/>
  <c r="W272" i="11"/>
  <c r="W477" i="11"/>
  <c r="W436" i="11"/>
  <c r="W489" i="11"/>
  <c r="W295" i="11"/>
  <c r="W280" i="11"/>
  <c r="W298" i="11"/>
  <c r="W277" i="11"/>
  <c r="W438" i="11"/>
  <c r="W487" i="11"/>
  <c r="W401" i="11"/>
  <c r="W486" i="11"/>
  <c r="W420" i="11"/>
  <c r="W382" i="11"/>
  <c r="W480" i="11"/>
  <c r="W349" i="11"/>
  <c r="W293" i="11"/>
  <c r="W270" i="11"/>
  <c r="W403" i="11"/>
  <c r="W351" i="11"/>
  <c r="W407" i="11"/>
  <c r="W265" i="11"/>
  <c r="W323" i="11"/>
  <c r="W278" i="11"/>
  <c r="W291" i="11"/>
  <c r="W392" i="11"/>
  <c r="W333" i="11"/>
  <c r="W344" i="11"/>
  <c r="W347" i="11"/>
  <c r="W354" i="11"/>
  <c r="W448" i="11"/>
  <c r="W316" i="11"/>
  <c r="W365" i="11"/>
  <c r="W304" i="11"/>
  <c r="W358" i="11"/>
  <c r="W425" i="11"/>
  <c r="W422" i="11"/>
  <c r="W482" i="11"/>
  <c r="W253" i="11"/>
  <c r="W465" i="11"/>
  <c r="W472" i="11"/>
  <c r="W455" i="11"/>
  <c r="W359" i="11"/>
  <c r="W453" i="11"/>
  <c r="W308" i="11"/>
  <c r="W329" i="11"/>
  <c r="W364" i="11"/>
  <c r="W256" i="11"/>
  <c r="W383" i="11"/>
  <c r="W296" i="11"/>
  <c r="W431" i="11"/>
  <c r="W320" i="11"/>
  <c r="W301" i="11"/>
  <c r="W345" i="11"/>
  <c r="W389" i="11"/>
  <c r="W324" i="11"/>
  <c r="W419" i="11"/>
  <c r="W273" i="11"/>
  <c r="W350" i="11"/>
  <c r="W451" i="11"/>
  <c r="W440" i="11"/>
  <c r="W414" i="11"/>
  <c r="W300" i="11"/>
  <c r="W328" i="11"/>
  <c r="W393" i="11"/>
  <c r="W413" i="11"/>
  <c r="W390" i="11"/>
  <c r="W380" i="11"/>
  <c r="W470" i="11"/>
  <c r="W371" i="11"/>
  <c r="W473" i="11"/>
  <c r="W271" i="11"/>
  <c r="W319" i="11"/>
  <c r="W282" i="11"/>
  <c r="W360" i="11"/>
  <c r="W394" i="11"/>
  <c r="W306" i="11"/>
  <c r="W303" i="11"/>
  <c r="W258" i="11"/>
  <c r="W429" i="11"/>
  <c r="W343" i="11"/>
  <c r="CQ247" i="11"/>
  <c r="Q247" i="11" s="1"/>
  <c r="CG247" i="11"/>
  <c r="G247" i="11" s="1"/>
  <c r="CU259" i="4"/>
  <c r="CU260" i="4" s="1"/>
  <c r="CU262" i="4" s="1"/>
  <c r="AL263" i="4" s="1"/>
  <c r="AM245" i="11" s="1"/>
  <c r="BO259" i="4"/>
  <c r="BO260" i="4" s="1"/>
  <c r="BO262" i="4" s="1"/>
  <c r="F263" i="4" s="1"/>
  <c r="G245" i="11" s="1"/>
  <c r="BT259" i="4"/>
  <c r="BT260" i="4" s="1"/>
  <c r="BT262" i="4" s="1"/>
  <c r="K263" i="4" s="1"/>
  <c r="L245" i="11" s="1"/>
  <c r="CA259" i="4"/>
  <c r="CA260" i="4" s="1"/>
  <c r="CA262" i="4" s="1"/>
  <c r="R263" i="4" s="1"/>
  <c r="S245" i="11" s="1"/>
  <c r="DE259" i="4"/>
  <c r="DE260" i="4" s="1"/>
  <c r="DE262" i="4" s="1"/>
  <c r="AV263" i="4" s="1"/>
  <c r="AW245" i="11" s="1"/>
  <c r="CH259" i="4"/>
  <c r="CH260" i="4" s="1"/>
  <c r="CH262" i="4" s="1"/>
  <c r="Y263" i="4" s="1"/>
  <c r="Z245" i="11" s="1"/>
  <c r="AF423" i="11"/>
  <c r="AF325" i="11"/>
  <c r="AF316" i="11"/>
  <c r="AF409" i="11"/>
  <c r="AF282" i="11"/>
  <c r="AF436" i="11"/>
  <c r="AF379" i="11"/>
  <c r="AF446" i="11"/>
  <c r="AF261" i="11"/>
  <c r="AF426" i="11"/>
  <c r="AF252" i="11"/>
  <c r="AF351" i="11"/>
  <c r="AF419" i="11"/>
  <c r="AO418" i="11"/>
  <c r="AO278" i="11"/>
  <c r="AO307" i="11"/>
  <c r="AO479" i="11"/>
  <c r="AO434" i="11"/>
  <c r="AO283" i="11"/>
  <c r="AO484" i="11"/>
  <c r="AO478" i="11"/>
  <c r="AO436" i="11"/>
  <c r="AO444" i="11"/>
  <c r="AO281" i="11"/>
  <c r="AO355" i="11"/>
  <c r="AO372" i="11"/>
  <c r="AO428" i="11"/>
  <c r="AO292" i="11"/>
  <c r="AJ534" i="11"/>
  <c r="AO308" i="11"/>
  <c r="AO337" i="11"/>
  <c r="AO311" i="11"/>
  <c r="AO419" i="11"/>
  <c r="AO460" i="11"/>
  <c r="AO392" i="11"/>
  <c r="AO467" i="11"/>
  <c r="AO401" i="11"/>
  <c r="AO450" i="11"/>
  <c r="AO388" i="11"/>
  <c r="AO252" i="11"/>
  <c r="AO347" i="11"/>
  <c r="AO477" i="11"/>
  <c r="AO390" i="11"/>
  <c r="AO406" i="11"/>
  <c r="AO454" i="11"/>
  <c r="AO323" i="11"/>
  <c r="AO461" i="11"/>
  <c r="AO410" i="11"/>
  <c r="AO253" i="11"/>
  <c r="AO284" i="11"/>
  <c r="AO440" i="11"/>
  <c r="AO407" i="11"/>
  <c r="AO320" i="11"/>
  <c r="AO357" i="11"/>
  <c r="AO260" i="11"/>
  <c r="AO452" i="11"/>
  <c r="AO276" i="11"/>
  <c r="AO488" i="11"/>
  <c r="AO335" i="11"/>
  <c r="AO251" i="11"/>
  <c r="AO422" i="11"/>
  <c r="AO269" i="11"/>
  <c r="AO468" i="11"/>
  <c r="AO267" i="11"/>
  <c r="AO343" i="11"/>
  <c r="AO403" i="11"/>
  <c r="AO353" i="11"/>
  <c r="AO384" i="11"/>
  <c r="AO486" i="11"/>
  <c r="AO394" i="11"/>
  <c r="AO397" i="11"/>
  <c r="AO332" i="11"/>
  <c r="AF416" i="11"/>
  <c r="AF483" i="11"/>
  <c r="AF406" i="11"/>
  <c r="AF417" i="11"/>
  <c r="AF425" i="11"/>
  <c r="AF395" i="11"/>
  <c r="AF342" i="11"/>
  <c r="AF433" i="11"/>
  <c r="AF259" i="11"/>
  <c r="AF336" i="11"/>
  <c r="AF331" i="11"/>
  <c r="AF350" i="11"/>
  <c r="AF383" i="11"/>
  <c r="AF385" i="11"/>
  <c r="AF452" i="11"/>
  <c r="AF318" i="11"/>
  <c r="AF321" i="11"/>
  <c r="AF402" i="11"/>
  <c r="AF368" i="11"/>
  <c r="AF314" i="11"/>
  <c r="AF441" i="11"/>
  <c r="AF299" i="11"/>
  <c r="AF310" i="11"/>
  <c r="AF387" i="11"/>
  <c r="AF461" i="11"/>
  <c r="AF326" i="11"/>
  <c r="AF303" i="11"/>
  <c r="AF407" i="11"/>
  <c r="AF438" i="11"/>
  <c r="AF380" i="11"/>
  <c r="AF309" i="11"/>
  <c r="AF293" i="11"/>
  <c r="AF317" i="11"/>
  <c r="M519" i="11"/>
  <c r="M593" i="11" s="1"/>
  <c r="M667" i="11" s="1"/>
  <c r="M30" i="15" s="1"/>
  <c r="AD523" i="11"/>
  <c r="AD502" i="11"/>
  <c r="AD576" i="11" s="1"/>
  <c r="AD519" i="11"/>
  <c r="AH519" i="11"/>
  <c r="AH593" i="11" s="1"/>
  <c r="AH667" i="11" s="1"/>
  <c r="AH30" i="15" s="1"/>
  <c r="AM519" i="11"/>
  <c r="AD507" i="11"/>
  <c r="AD581" i="11" s="1"/>
  <c r="AD655" i="11" s="1"/>
  <c r="AD18" i="15" s="1"/>
  <c r="AV492" i="11"/>
  <c r="AV566" i="11" s="1"/>
  <c r="AV640" i="11" s="1"/>
  <c r="AV3" i="15" s="1"/>
  <c r="AV523" i="11"/>
  <c r="R537" i="11"/>
  <c r="AV516" i="11"/>
  <c r="AA537" i="11"/>
  <c r="AA611" i="11" s="1"/>
  <c r="AA685" i="11" s="1"/>
  <c r="AA48" i="15" s="1"/>
  <c r="AV507" i="11"/>
  <c r="AV501" i="11"/>
  <c r="AV575" i="11" s="1"/>
  <c r="AV649" i="11" s="1"/>
  <c r="AV12" i="15" s="1"/>
  <c r="AJ537" i="11"/>
  <c r="AV537" i="11"/>
  <c r="AV519" i="11"/>
  <c r="AH537" i="11"/>
  <c r="L537" i="11"/>
  <c r="AV512" i="11"/>
  <c r="AV528" i="11"/>
  <c r="AV498" i="11"/>
  <c r="M34" i="5"/>
  <c r="M35" i="5" s="1"/>
  <c r="M36" i="5" s="1"/>
  <c r="M37" i="5" s="1"/>
  <c r="M38" i="5" s="1"/>
  <c r="P40" i="5"/>
  <c r="P33" i="5" s="1"/>
  <c r="Q40" i="5"/>
  <c r="Q33" i="5" s="1"/>
  <c r="V29" i="5"/>
  <c r="V30" i="5" s="1"/>
  <c r="V31" i="5" s="1"/>
  <c r="V32" i="5" s="1"/>
  <c r="V34" i="5"/>
  <c r="V35" i="5" s="1"/>
  <c r="V36" i="5" s="1"/>
  <c r="V37" i="5" s="1"/>
  <c r="V38" i="5" s="1"/>
  <c r="S34" i="5"/>
  <c r="S35" i="5" s="1"/>
  <c r="S36" i="5" s="1"/>
  <c r="S37" i="5" s="1"/>
  <c r="S38" i="5" s="1"/>
  <c r="S29" i="5"/>
  <c r="S30" i="5" s="1"/>
  <c r="S31" i="5" s="1"/>
  <c r="S32" i="5" s="1"/>
  <c r="D34" i="5"/>
  <c r="D35" i="5" s="1"/>
  <c r="D36" i="5" s="1"/>
  <c r="D37" i="5" s="1"/>
  <c r="D38" i="5" s="1"/>
  <c r="D29" i="5"/>
  <c r="D30" i="5" s="1"/>
  <c r="D31" i="5" s="1"/>
  <c r="D32" i="5" s="1"/>
  <c r="T34" i="5"/>
  <c r="T35" i="5" s="1"/>
  <c r="T36" i="5" s="1"/>
  <c r="T37" i="5" s="1"/>
  <c r="T38" i="5" s="1"/>
  <c r="T29" i="5"/>
  <c r="T30" i="5" s="1"/>
  <c r="T31" i="5" s="1"/>
  <c r="T32" i="5" s="1"/>
  <c r="R34" i="5"/>
  <c r="R35" i="5" s="1"/>
  <c r="R36" i="5" s="1"/>
  <c r="R37" i="5" s="1"/>
  <c r="R38" i="5" s="1"/>
  <c r="R29" i="5"/>
  <c r="R30" i="5" s="1"/>
  <c r="R31" i="5" s="1"/>
  <c r="R32" i="5" s="1"/>
  <c r="A420" i="5"/>
  <c r="A105" i="5"/>
  <c r="AT456" i="11"/>
  <c r="AT407" i="11"/>
  <c r="AT350" i="11"/>
  <c r="AT366" i="11"/>
  <c r="AT422" i="11"/>
  <c r="AT347" i="11"/>
  <c r="AT452" i="11"/>
  <c r="AT344" i="11"/>
  <c r="AT297" i="11"/>
  <c r="AT425" i="11"/>
  <c r="AT353" i="11"/>
  <c r="AT283" i="11"/>
  <c r="AT446" i="11"/>
  <c r="AT387" i="11"/>
  <c r="AT454" i="11"/>
  <c r="AZ492" i="11"/>
  <c r="AT254" i="11"/>
  <c r="AT323" i="11"/>
  <c r="AT390" i="11"/>
  <c r="AT414" i="11"/>
  <c r="AT463" i="11"/>
  <c r="AZ523" i="11"/>
  <c r="AZ516" i="11"/>
  <c r="BL94" i="3"/>
  <c r="AD593" i="11"/>
  <c r="AD667" i="11" s="1"/>
  <c r="AD30" i="15" s="1"/>
  <c r="AD597" i="11"/>
  <c r="AD671" i="11" s="1"/>
  <c r="AD34" i="15" s="1"/>
  <c r="AT341" i="11"/>
  <c r="AT420" i="11"/>
  <c r="AT371" i="11"/>
  <c r="AT315" i="11"/>
  <c r="AT319" i="11"/>
  <c r="AT431" i="11"/>
  <c r="AT363" i="11"/>
  <c r="AM541" i="11"/>
  <c r="AB541" i="11"/>
  <c r="W541" i="11"/>
  <c r="AZ541" i="11"/>
  <c r="I541" i="11"/>
  <c r="AF541" i="11"/>
  <c r="AH541" i="11"/>
  <c r="AZ537" i="11"/>
  <c r="AZ507" i="11"/>
  <c r="AZ498" i="11"/>
  <c r="AZ526" i="11"/>
  <c r="AZ528" i="11"/>
  <c r="AZ517" i="11"/>
  <c r="AZ511" i="11"/>
  <c r="AN541" i="11"/>
  <c r="AQ541" i="11"/>
  <c r="AT285" i="11"/>
  <c r="AT276" i="11"/>
  <c r="AT309" i="11"/>
  <c r="AT301" i="11"/>
  <c r="AT433" i="11"/>
  <c r="AT482" i="11"/>
  <c r="AT477" i="11"/>
  <c r="AT478" i="11"/>
  <c r="AT473" i="11"/>
  <c r="AT438" i="11"/>
  <c r="AT450" i="11"/>
  <c r="AT302" i="11"/>
  <c r="AT485" i="11"/>
  <c r="AT336" i="11"/>
  <c r="AT429" i="11"/>
  <c r="AT427" i="11"/>
  <c r="AT274" i="11"/>
  <c r="AT334" i="11"/>
  <c r="AT298" i="11"/>
  <c r="AT328" i="11"/>
  <c r="AT410" i="11"/>
  <c r="AT378" i="11"/>
  <c r="AT395" i="11"/>
  <c r="AT335" i="11"/>
  <c r="AT406" i="11"/>
  <c r="AT467" i="11"/>
  <c r="AT440" i="11"/>
  <c r="AT286" i="11"/>
  <c r="AT287" i="11"/>
  <c r="AT448" i="11"/>
  <c r="AT430" i="11"/>
  <c r="AT376" i="11"/>
  <c r="AT275" i="11"/>
  <c r="AT322" i="11"/>
  <c r="AT325" i="11"/>
  <c r="AT461" i="11"/>
  <c r="AT296" i="11"/>
  <c r="AT436" i="11"/>
  <c r="AT305" i="11"/>
  <c r="AT404" i="11"/>
  <c r="AT379" i="11"/>
  <c r="AT426" i="11"/>
  <c r="AT465" i="11"/>
  <c r="AT365" i="11"/>
  <c r="AT389" i="11"/>
  <c r="AT352" i="11"/>
  <c r="AT435" i="11"/>
  <c r="AT483" i="11"/>
  <c r="AT423" i="11"/>
  <c r="AT382" i="11"/>
  <c r="AT397" i="11"/>
  <c r="AT307" i="11"/>
  <c r="AT472" i="11"/>
  <c r="AT434" i="11"/>
  <c r="AT261" i="11"/>
  <c r="AT464" i="11"/>
  <c r="AT357" i="11"/>
  <c r="AT300" i="11"/>
  <c r="AT359" i="11"/>
  <c r="AT267" i="11"/>
  <c r="AT384" i="11"/>
  <c r="AT303" i="11"/>
  <c r="AT372" i="11"/>
  <c r="AT469" i="11"/>
  <c r="AT373" i="11"/>
  <c r="AT462" i="11"/>
  <c r="AT487" i="11"/>
  <c r="AT329" i="11"/>
  <c r="AT489" i="11"/>
  <c r="AT257" i="11"/>
  <c r="AT354" i="11"/>
  <c r="AT401" i="11"/>
  <c r="AT338" i="11"/>
  <c r="AT381" i="11"/>
  <c r="AT368" i="11"/>
  <c r="AT475" i="11"/>
  <c r="AT411" i="11"/>
  <c r="AT264" i="11"/>
  <c r="AT459" i="11"/>
  <c r="AT293" i="11"/>
  <c r="AT444" i="11"/>
  <c r="AT331" i="11"/>
  <c r="AT394" i="11"/>
  <c r="AT321" i="11"/>
  <c r="AT317" i="11"/>
  <c r="AT313" i="11"/>
  <c r="AT480" i="11"/>
  <c r="AT458" i="11"/>
  <c r="AT393" i="11"/>
  <c r="AT468" i="11"/>
  <c r="AT292" i="11"/>
  <c r="AT396" i="11"/>
  <c r="AT311" i="11"/>
  <c r="AT441" i="11"/>
  <c r="AT412" i="11"/>
  <c r="AT266" i="11"/>
  <c r="AT346" i="11"/>
  <c r="AT484" i="11"/>
  <c r="AT351" i="11"/>
  <c r="AT349" i="11"/>
  <c r="AT437" i="11"/>
  <c r="AT400" i="11"/>
  <c r="AT333" i="11"/>
  <c r="AT271" i="11"/>
  <c r="AT343" i="11"/>
  <c r="AT486" i="11"/>
  <c r="AT277" i="11"/>
  <c r="AT332" i="11"/>
  <c r="AT361" i="11"/>
  <c r="AT340" i="11"/>
  <c r="AT278" i="11"/>
  <c r="AT358" i="11"/>
  <c r="AT449" i="11"/>
  <c r="AT362" i="11"/>
  <c r="AT288" i="11"/>
  <c r="AT327" i="11"/>
  <c r="AT316" i="11"/>
  <c r="AT451" i="11"/>
  <c r="AT386" i="11"/>
  <c r="AT255" i="11"/>
  <c r="AT388" i="11"/>
  <c r="AT273" i="11"/>
  <c r="AT290" i="11"/>
  <c r="AT415" i="11"/>
  <c r="AT479" i="11"/>
  <c r="AT348" i="11"/>
  <c r="AT375" i="11"/>
  <c r="AT408" i="11"/>
  <c r="AT282" i="11"/>
  <c r="AT432" i="11"/>
  <c r="AT256" i="11"/>
  <c r="AT263" i="11"/>
  <c r="AT320" i="11"/>
  <c r="AT312" i="11"/>
  <c r="AT370" i="11"/>
  <c r="AT299" i="11"/>
  <c r="AT265" i="11"/>
  <c r="AT345" i="11"/>
  <c r="AT421" i="11"/>
  <c r="AT403" i="11"/>
  <c r="AT476" i="11"/>
  <c r="AT380" i="11"/>
  <c r="AT413" i="11"/>
  <c r="AT455" i="11"/>
  <c r="AT367" i="11"/>
  <c r="AT252" i="11"/>
  <c r="AT280" i="11"/>
  <c r="AT445" i="11"/>
  <c r="AT310" i="11"/>
  <c r="AT294" i="11"/>
  <c r="AT258" i="11"/>
  <c r="AT337" i="11"/>
  <c r="AT471" i="11"/>
  <c r="AT360" i="11"/>
  <c r="AT291" i="11"/>
  <c r="AT409" i="11"/>
  <c r="AT364" i="11"/>
  <c r="AT377" i="11"/>
  <c r="AT460" i="11"/>
  <c r="AT402" i="11"/>
  <c r="AT428" i="11"/>
  <c r="AT457" i="11"/>
  <c r="AT268" i="11"/>
  <c r="AT417" i="11"/>
  <c r="AT314" i="11"/>
  <c r="AT281" i="11"/>
  <c r="AT289" i="11"/>
  <c r="AT324" i="11"/>
  <c r="AT374" i="11"/>
  <c r="AT481" i="11"/>
  <c r="AT447" i="11"/>
  <c r="AT330" i="11"/>
  <c r="AT251" i="11"/>
  <c r="AT424" i="11"/>
  <c r="AT262" i="11"/>
  <c r="AT474" i="11"/>
  <c r="AT270" i="11"/>
  <c r="AT392" i="11"/>
  <c r="AT466" i="11"/>
  <c r="AT418" i="11"/>
  <c r="AT369" i="11"/>
  <c r="AT453" i="11"/>
  <c r="AT272" i="11"/>
  <c r="AT250" i="11"/>
  <c r="AT355" i="11"/>
  <c r="AT304" i="11"/>
  <c r="AT442" i="11"/>
  <c r="AT419" i="11"/>
  <c r="AT385" i="11"/>
  <c r="AT356" i="11"/>
  <c r="AT295" i="11"/>
  <c r="AT260" i="11"/>
  <c r="AT259" i="11"/>
  <c r="AT308" i="11"/>
  <c r="AT416" i="11"/>
  <c r="AT439" i="11"/>
  <c r="AT318" i="11"/>
  <c r="AT284" i="11"/>
  <c r="AT326" i="11"/>
  <c r="AT470" i="11"/>
  <c r="AT279" i="11"/>
  <c r="AT405" i="11"/>
  <c r="AT391" i="11"/>
  <c r="AT399" i="11"/>
  <c r="AT398" i="11"/>
  <c r="AT306" i="11"/>
  <c r="AT269" i="11"/>
  <c r="AT339" i="11"/>
  <c r="AT342" i="11"/>
  <c r="AT253" i="11"/>
  <c r="AT443" i="11"/>
  <c r="AT383" i="11"/>
  <c r="L611" i="11" l="1"/>
  <c r="L685" i="11" s="1"/>
  <c r="L48" i="15" s="1"/>
  <c r="AD650" i="11"/>
  <c r="AD13" i="15" s="1"/>
  <c r="BA537" i="11"/>
  <c r="I29" i="5"/>
  <c r="I30" i="5" s="1"/>
  <c r="I31" i="5" s="1"/>
  <c r="I32" i="5" s="1"/>
  <c r="I34" i="5"/>
  <c r="I35" i="5" s="1"/>
  <c r="I36" i="5" s="1"/>
  <c r="I37" i="5" s="1"/>
  <c r="I38" i="5" s="1"/>
  <c r="AD501" i="11"/>
  <c r="R519" i="11"/>
  <c r="R593" i="11" s="1"/>
  <c r="R667" i="11" s="1"/>
  <c r="R30" i="15" s="1"/>
  <c r="H34" i="5"/>
  <c r="H35" i="5" s="1"/>
  <c r="H36" i="5" s="1"/>
  <c r="H37" i="5" s="1"/>
  <c r="H38" i="5" s="1"/>
  <c r="H29" i="5"/>
  <c r="H30" i="5" s="1"/>
  <c r="H31" i="5" s="1"/>
  <c r="H32" i="5" s="1"/>
  <c r="AV602" i="11"/>
  <c r="AV676" i="11" s="1"/>
  <c r="AV39" i="15" s="1"/>
  <c r="AM593" i="11"/>
  <c r="AM667" i="11" s="1"/>
  <c r="AM30" i="15" s="1"/>
  <c r="BP94" i="3"/>
  <c r="AP303" i="11"/>
  <c r="AP439" i="11"/>
  <c r="AP445" i="11"/>
  <c r="AJ531" i="11" s="1"/>
  <c r="AJ605" i="11" s="1"/>
  <c r="AJ679" i="11" s="1"/>
  <c r="AJ42" i="15" s="1"/>
  <c r="AP462" i="11"/>
  <c r="U34" i="5"/>
  <c r="U35" i="5" s="1"/>
  <c r="U36" i="5" s="1"/>
  <c r="U37" i="5" s="1"/>
  <c r="U38" i="5" s="1"/>
  <c r="U29" i="5"/>
  <c r="U30" i="5" s="1"/>
  <c r="U31" i="5" s="1"/>
  <c r="U32" i="5" s="1"/>
  <c r="AY334" i="11"/>
  <c r="AY283" i="11"/>
  <c r="AU407" i="11"/>
  <c r="AU302" i="11"/>
  <c r="AU342" i="11"/>
  <c r="AU311" i="11"/>
  <c r="AU461" i="11"/>
  <c r="AU314" i="11"/>
  <c r="AU347" i="11"/>
  <c r="AU261" i="11"/>
  <c r="AU464" i="11"/>
  <c r="AU299" i="11"/>
  <c r="AU294" i="11"/>
  <c r="AU415" i="11"/>
  <c r="AU458" i="11"/>
  <c r="AU478" i="11"/>
  <c r="AU298" i="11"/>
  <c r="AU267" i="11"/>
  <c r="AU467" i="11"/>
  <c r="AU262" i="11"/>
  <c r="AU418" i="11"/>
  <c r="AU414" i="11"/>
  <c r="AU336" i="11"/>
  <c r="AU447" i="11"/>
  <c r="AU488" i="11"/>
  <c r="AU387" i="11"/>
  <c r="AU436" i="11"/>
  <c r="AU318" i="11"/>
  <c r="AU292" i="11"/>
  <c r="AU287" i="11"/>
  <c r="AU329" i="11"/>
  <c r="AU411" i="11"/>
  <c r="AU380" i="11"/>
  <c r="AU280" i="11"/>
  <c r="AU396" i="11"/>
  <c r="AU376" i="11"/>
  <c r="AU432" i="11"/>
  <c r="AU274" i="11"/>
  <c r="AU312" i="11"/>
  <c r="AU454" i="11"/>
  <c r="AU277" i="11"/>
  <c r="AU404" i="11"/>
  <c r="AU423" i="11"/>
  <c r="AU356" i="11"/>
  <c r="AU345" i="11"/>
  <c r="AU307" i="11"/>
  <c r="AU388" i="11"/>
  <c r="AU276" i="11"/>
  <c r="AU257" i="11"/>
  <c r="AU331" i="11"/>
  <c r="AU391" i="11"/>
  <c r="AU437" i="11"/>
  <c r="AU443" i="11"/>
  <c r="AU322" i="11"/>
  <c r="AU309" i="11"/>
  <c r="AU355" i="11"/>
  <c r="AU344" i="11"/>
  <c r="AE338" i="11"/>
  <c r="AE325" i="11"/>
  <c r="AE293" i="11"/>
  <c r="AE389" i="11"/>
  <c r="AE457" i="11"/>
  <c r="AE264" i="11"/>
  <c r="AE312" i="11"/>
  <c r="AE465" i="11"/>
  <c r="AE256" i="11"/>
  <c r="AE405" i="11"/>
  <c r="AE432" i="11"/>
  <c r="AE383" i="11"/>
  <c r="AE337" i="11"/>
  <c r="AE450" i="11"/>
  <c r="AE466" i="11"/>
  <c r="AE352" i="11"/>
  <c r="BA519" i="11"/>
  <c r="BA593" i="11" s="1"/>
  <c r="BA667" i="11" s="1"/>
  <c r="BA30" i="15" s="1"/>
  <c r="AV526" i="11"/>
  <c r="AV600" i="11" s="1"/>
  <c r="AV674" i="11" s="1"/>
  <c r="AV37" i="15" s="1"/>
  <c r="AK519" i="11"/>
  <c r="AK593" i="11" s="1"/>
  <c r="AK667" i="11" s="1"/>
  <c r="AK30" i="15" s="1"/>
  <c r="L519" i="11"/>
  <c r="L593" i="11" s="1"/>
  <c r="L667" i="11" s="1"/>
  <c r="L30" i="15" s="1"/>
  <c r="BA534" i="11"/>
  <c r="AC416" i="11"/>
  <c r="AC401" i="11"/>
  <c r="AC347" i="11"/>
  <c r="AC402" i="11"/>
  <c r="AC284" i="11"/>
  <c r="AC443" i="11"/>
  <c r="AC281" i="11"/>
  <c r="AC288" i="11"/>
  <c r="AC380" i="11"/>
  <c r="AC263" i="11"/>
  <c r="AC430" i="11"/>
  <c r="AC445" i="11"/>
  <c r="AC350" i="11"/>
  <c r="AC342" i="11"/>
  <c r="AC318" i="11"/>
  <c r="AC428" i="11"/>
  <c r="AC331" i="11"/>
  <c r="AC387" i="11"/>
  <c r="AC355" i="11"/>
  <c r="AC487" i="11"/>
  <c r="AC269" i="11"/>
  <c r="AC361" i="11"/>
  <c r="AC488" i="11"/>
  <c r="AC415" i="11"/>
  <c r="AC371" i="11"/>
  <c r="AC438" i="11"/>
  <c r="AC424" i="11"/>
  <c r="AC463" i="11"/>
  <c r="AC265" i="11"/>
  <c r="AC410" i="11"/>
  <c r="AC440" i="11"/>
  <c r="AC337" i="11"/>
  <c r="AC344" i="11"/>
  <c r="AC389" i="11"/>
  <c r="AC414" i="11"/>
  <c r="AC455" i="11"/>
  <c r="AC353" i="11"/>
  <c r="AC480" i="11"/>
  <c r="AC451" i="11"/>
  <c r="AC278" i="11"/>
  <c r="AC470" i="11"/>
  <c r="AC441" i="11"/>
  <c r="AC479" i="11"/>
  <c r="AC316" i="11"/>
  <c r="AC391" i="11"/>
  <c r="AC289" i="11"/>
  <c r="AC368" i="11"/>
  <c r="AC297" i="11"/>
  <c r="AC472" i="11"/>
  <c r="AC372" i="11"/>
  <c r="AC306" i="11"/>
  <c r="AX469" i="11"/>
  <c r="AX408" i="11"/>
  <c r="AX295" i="11"/>
  <c r="AX320" i="11"/>
  <c r="AX341" i="11"/>
  <c r="AX413" i="11"/>
  <c r="AX433" i="11"/>
  <c r="AX287" i="11"/>
  <c r="AC324" i="11"/>
  <c r="AC489" i="11"/>
  <c r="AC285" i="11"/>
  <c r="AC484" i="11"/>
  <c r="AC301" i="11"/>
  <c r="AC286" i="11"/>
  <c r="AC251" i="11"/>
  <c r="AC465" i="11"/>
  <c r="AC453" i="11"/>
  <c r="AC329" i="11"/>
  <c r="AC352" i="11"/>
  <c r="AC303" i="11"/>
  <c r="AC379" i="11"/>
  <c r="AC478" i="11"/>
  <c r="AC466" i="11"/>
  <c r="AC309" i="11"/>
  <c r="AC319" i="11"/>
  <c r="AC431" i="11"/>
  <c r="AC427" i="11"/>
  <c r="AC326" i="11"/>
  <c r="AC268" i="11"/>
  <c r="AC471" i="11"/>
  <c r="AC429" i="11"/>
  <c r="AC446" i="11"/>
  <c r="AC296" i="11"/>
  <c r="AC442" i="11"/>
  <c r="AC345" i="11"/>
  <c r="AC394" i="11"/>
  <c r="AC321" i="11"/>
  <c r="AC412" i="11"/>
  <c r="AC434" i="11"/>
  <c r="AC258" i="11"/>
  <c r="AC396" i="11"/>
  <c r="AC423" i="11"/>
  <c r="AC299" i="11"/>
  <c r="AC308" i="11"/>
  <c r="AC311" i="11"/>
  <c r="AC395" i="11"/>
  <c r="AC384" i="11"/>
  <c r="AC365" i="11"/>
  <c r="AC388" i="11"/>
  <c r="AC277" i="11"/>
  <c r="AC432" i="11"/>
  <c r="AC420" i="11"/>
  <c r="AC454" i="11"/>
  <c r="AC369" i="11"/>
  <c r="AC483" i="11"/>
  <c r="AC314" i="11"/>
  <c r="AC276" i="11"/>
  <c r="AC252" i="11"/>
  <c r="AC291" i="11"/>
  <c r="AX395" i="11"/>
  <c r="AX260" i="11"/>
  <c r="AX291" i="11"/>
  <c r="AX264" i="11"/>
  <c r="AX388" i="11"/>
  <c r="AX352" i="11"/>
  <c r="AX480" i="11"/>
  <c r="AX280" i="11"/>
  <c r="AC254" i="11"/>
  <c r="AC417" i="11"/>
  <c r="AC341" i="11"/>
  <c r="AC399" i="11"/>
  <c r="AC294" i="11"/>
  <c r="AC315" i="11"/>
  <c r="AC382" i="11"/>
  <c r="AC460" i="11"/>
  <c r="AC448" i="11"/>
  <c r="AC435" i="11"/>
  <c r="AC262" i="11"/>
  <c r="AC338" i="11"/>
  <c r="AC482" i="11"/>
  <c r="AC457" i="11"/>
  <c r="AC363" i="11"/>
  <c r="AC393" i="11"/>
  <c r="AC317" i="11"/>
  <c r="AC433" i="11"/>
  <c r="AC293" i="11"/>
  <c r="AC413" i="11"/>
  <c r="AC328" i="11"/>
  <c r="AC403" i="11"/>
  <c r="AC346" i="11"/>
  <c r="AC378" i="11"/>
  <c r="AC452" i="11"/>
  <c r="AC486" i="11"/>
  <c r="AC407" i="11"/>
  <c r="AC409" i="11"/>
  <c r="AC373" i="11"/>
  <c r="AC274" i="11"/>
  <c r="AC366" i="11"/>
  <c r="AC397" i="11"/>
  <c r="AC356" i="11"/>
  <c r="AC405" i="11"/>
  <c r="AC400" i="11"/>
  <c r="AC290" i="11"/>
  <c r="AC271" i="11"/>
  <c r="AC377" i="11"/>
  <c r="AC367" i="11"/>
  <c r="AC383" i="11"/>
  <c r="AC473" i="11"/>
  <c r="AC421" i="11"/>
  <c r="AC437" i="11"/>
  <c r="AC477" i="11"/>
  <c r="AC456" i="11"/>
  <c r="AC475" i="11"/>
  <c r="AC295" i="11"/>
  <c r="AC462" i="11"/>
  <c r="AC449" i="11"/>
  <c r="AC267" i="11"/>
  <c r="AC426" i="11"/>
  <c r="AU365" i="11"/>
  <c r="AU255" i="11"/>
  <c r="AU444" i="11"/>
  <c r="AU456" i="11"/>
  <c r="AU308" i="11"/>
  <c r="AU422" i="11"/>
  <c r="AU389" i="11"/>
  <c r="AU343" i="11"/>
  <c r="AD536" i="11" s="1"/>
  <c r="AD610" i="11" s="1"/>
  <c r="AD684" i="11" s="1"/>
  <c r="AD47" i="15" s="1"/>
  <c r="R10" i="6"/>
  <c r="S10" i="6" s="1"/>
  <c r="T10" i="6" s="1"/>
  <c r="U10" i="6" s="1"/>
  <c r="V10" i="6" s="1"/>
  <c r="G87" i="3"/>
  <c r="H87" i="3"/>
  <c r="AE489" i="11"/>
  <c r="AE330" i="11"/>
  <c r="AE364" i="11"/>
  <c r="AE342" i="11"/>
  <c r="AE291" i="11"/>
  <c r="AE322" i="11"/>
  <c r="AE481" i="11"/>
  <c r="AE288" i="11"/>
  <c r="AE382" i="11"/>
  <c r="AE363" i="11"/>
  <c r="AE310" i="11"/>
  <c r="AE272" i="11"/>
  <c r="AE478" i="11"/>
  <c r="AE395" i="11"/>
  <c r="AE257" i="11"/>
  <c r="AE261" i="11"/>
  <c r="AE314" i="11"/>
  <c r="AE323" i="11"/>
  <c r="AE439" i="11"/>
  <c r="AE437" i="11"/>
  <c r="AE258" i="11"/>
  <c r="AE263" i="11"/>
  <c r="L95" i="3"/>
  <c r="BO94" i="3"/>
  <c r="AY298" i="11"/>
  <c r="AV572" i="11"/>
  <c r="AV646" i="11" s="1"/>
  <c r="AV9" i="15" s="1"/>
  <c r="O361" i="11"/>
  <c r="O341" i="11"/>
  <c r="O363" i="11"/>
  <c r="O287" i="11"/>
  <c r="O256" i="11"/>
  <c r="O403" i="11"/>
  <c r="O375" i="11"/>
  <c r="O330" i="11"/>
  <c r="O372" i="11"/>
  <c r="O461" i="11"/>
  <c r="O488" i="11"/>
  <c r="O336" i="11"/>
  <c r="O402" i="11"/>
  <c r="O444" i="11"/>
  <c r="O460" i="11"/>
  <c r="O264" i="11"/>
  <c r="O276" i="11"/>
  <c r="O290" i="11"/>
  <c r="O286" i="11"/>
  <c r="O401" i="11"/>
  <c r="O317" i="11"/>
  <c r="O349" i="11"/>
  <c r="O484" i="11"/>
  <c r="O292" i="11"/>
  <c r="O319" i="11"/>
  <c r="O433" i="11"/>
  <c r="O295" i="11"/>
  <c r="O265" i="11"/>
  <c r="O350" i="11"/>
  <c r="O351" i="11"/>
  <c r="O325" i="11"/>
  <c r="O313" i="11"/>
  <c r="O415" i="11"/>
  <c r="O414" i="11"/>
  <c r="O489" i="11"/>
  <c r="O467" i="11"/>
  <c r="O311" i="11"/>
  <c r="O302" i="11"/>
  <c r="O443" i="11"/>
  <c r="O431" i="11"/>
  <c r="O306" i="11"/>
  <c r="O300" i="11"/>
  <c r="O391" i="11"/>
  <c r="O347" i="11"/>
  <c r="O284" i="11"/>
  <c r="O253" i="11"/>
  <c r="O323" i="11"/>
  <c r="O477" i="11"/>
  <c r="O405" i="11"/>
  <c r="O448" i="11"/>
  <c r="O380" i="11"/>
  <c r="O483" i="11"/>
  <c r="O260" i="11"/>
  <c r="O418" i="11"/>
  <c r="O487" i="11"/>
  <c r="O362" i="11"/>
  <c r="O452" i="11"/>
  <c r="O394" i="11"/>
  <c r="O409" i="11"/>
  <c r="O251" i="11"/>
  <c r="O343" i="11"/>
  <c r="O470" i="11"/>
  <c r="O298" i="11"/>
  <c r="O285" i="11"/>
  <c r="O310" i="11"/>
  <c r="O396" i="11"/>
  <c r="O250" i="11"/>
  <c r="O271" i="11"/>
  <c r="O376" i="11"/>
  <c r="O425" i="11"/>
  <c r="O399" i="11"/>
  <c r="O288" i="11"/>
  <c r="O259" i="11"/>
  <c r="O266" i="11"/>
  <c r="O423" i="11"/>
  <c r="O254" i="11"/>
  <c r="O468" i="11"/>
  <c r="O472" i="11"/>
  <c r="O281" i="11"/>
  <c r="O404" i="11"/>
  <c r="O270" i="11"/>
  <c r="O463" i="11"/>
  <c r="O314" i="11"/>
  <c r="O320" i="11"/>
  <c r="O324" i="11"/>
  <c r="O378" i="11"/>
  <c r="O450" i="11"/>
  <c r="O473" i="11"/>
  <c r="O395" i="11"/>
  <c r="O359" i="11"/>
  <c r="O274" i="11"/>
  <c r="O454" i="11"/>
  <c r="O438" i="11"/>
  <c r="O385" i="11"/>
  <c r="O419" i="11"/>
  <c r="O294" i="11"/>
  <c r="O437" i="11"/>
  <c r="O345" i="11"/>
  <c r="O262" i="11"/>
  <c r="O368" i="11"/>
  <c r="O308" i="11"/>
  <c r="X472" i="11"/>
  <c r="X416" i="11"/>
  <c r="X276" i="11"/>
  <c r="X392" i="11"/>
  <c r="X268" i="11"/>
  <c r="X460" i="11"/>
  <c r="X486" i="11"/>
  <c r="X283" i="11"/>
  <c r="X288" i="11"/>
  <c r="X305" i="11"/>
  <c r="X381" i="11"/>
  <c r="X480" i="11"/>
  <c r="X352" i="11"/>
  <c r="X292" i="11"/>
  <c r="X263" i="11"/>
  <c r="X378" i="11"/>
  <c r="X264" i="11"/>
  <c r="X376" i="11"/>
  <c r="X351" i="11"/>
  <c r="X304" i="11"/>
  <c r="X353" i="11"/>
  <c r="X340" i="11"/>
  <c r="X322" i="11"/>
  <c r="X348" i="11"/>
  <c r="X438" i="11"/>
  <c r="X260" i="11"/>
  <c r="X442" i="11"/>
  <c r="X251" i="11"/>
  <c r="X272" i="11"/>
  <c r="X436" i="11"/>
  <c r="X325" i="11"/>
  <c r="X271" i="11"/>
  <c r="X431" i="11"/>
  <c r="X375" i="11"/>
  <c r="X350" i="11"/>
  <c r="X286" i="11"/>
  <c r="X446" i="11"/>
  <c r="X254" i="11"/>
  <c r="X463" i="11"/>
  <c r="X457" i="11"/>
  <c r="X448" i="11"/>
  <c r="X387" i="11"/>
  <c r="X349" i="11"/>
  <c r="X298" i="11"/>
  <c r="X267" i="11"/>
  <c r="X255" i="11"/>
  <c r="X399" i="11"/>
  <c r="X469" i="11"/>
  <c r="X281" i="11"/>
  <c r="X422" i="11"/>
  <c r="X278" i="11"/>
  <c r="X279" i="11"/>
  <c r="X257" i="11"/>
  <c r="X346" i="11"/>
  <c r="X347" i="11"/>
  <c r="X360" i="11"/>
  <c r="X379" i="11"/>
  <c r="X440" i="11"/>
  <c r="X324" i="11"/>
  <c r="X474" i="11"/>
  <c r="X468" i="11"/>
  <c r="X355" i="11"/>
  <c r="X415" i="11"/>
  <c r="X485" i="11"/>
  <c r="X388" i="11"/>
  <c r="X366" i="11"/>
  <c r="X317" i="11"/>
  <c r="X435" i="11"/>
  <c r="X261" i="11"/>
  <c r="X477" i="11"/>
  <c r="X312" i="11"/>
  <c r="X359" i="11"/>
  <c r="X370" i="11"/>
  <c r="X253" i="11"/>
  <c r="X341" i="11"/>
  <c r="X269" i="11"/>
  <c r="X459" i="11"/>
  <c r="X461" i="11"/>
  <c r="X280" i="11"/>
  <c r="X372" i="11"/>
  <c r="X319" i="11"/>
  <c r="X452" i="11"/>
  <c r="X391" i="11"/>
  <c r="X303" i="11"/>
  <c r="X394" i="11"/>
  <c r="X489" i="11"/>
  <c r="X396" i="11"/>
  <c r="X471" i="11"/>
  <c r="X259" i="11"/>
  <c r="X467" i="11"/>
  <c r="X437" i="11"/>
  <c r="X296" i="11"/>
  <c r="X300" i="11"/>
  <c r="X293" i="11"/>
  <c r="X252" i="11"/>
  <c r="X318" i="11"/>
  <c r="X284" i="11"/>
  <c r="X365" i="11"/>
  <c r="X297" i="11"/>
  <c r="X337" i="11"/>
  <c r="X433" i="11"/>
  <c r="X326" i="11"/>
  <c r="X315" i="11"/>
  <c r="X364" i="11"/>
  <c r="X406" i="11"/>
  <c r="X413" i="11"/>
  <c r="X363" i="11"/>
  <c r="X421" i="11"/>
  <c r="X484" i="11"/>
  <c r="X403" i="11"/>
  <c r="X426" i="11"/>
  <c r="X482" i="11"/>
  <c r="X449" i="11"/>
  <c r="X464" i="11"/>
  <c r="X356" i="11"/>
  <c r="X262" i="11"/>
  <c r="X295" i="11"/>
  <c r="X330" i="11"/>
  <c r="X345" i="11"/>
  <c r="X443" i="11"/>
  <c r="X423" i="11"/>
  <c r="X478" i="11"/>
  <c r="X275" i="11"/>
  <c r="X285" i="11"/>
  <c r="X327" i="11"/>
  <c r="X369" i="11"/>
  <c r="X445" i="11"/>
  <c r="X250" i="11"/>
  <c r="X368" i="11"/>
  <c r="X290" i="11"/>
  <c r="X420" i="11"/>
  <c r="X339" i="11"/>
  <c r="X333" i="11"/>
  <c r="X306" i="11"/>
  <c r="X429" i="11"/>
  <c r="X434" i="11"/>
  <c r="X451" i="11"/>
  <c r="X402" i="11"/>
  <c r="X313" i="11"/>
  <c r="X338" i="11"/>
  <c r="X473" i="11"/>
  <c r="X382" i="11"/>
  <c r="X481" i="11"/>
  <c r="X266" i="11"/>
  <c r="X479" i="11"/>
  <c r="X441" i="11"/>
  <c r="X316" i="11"/>
  <c r="X342" i="11"/>
  <c r="X336" i="11"/>
  <c r="X466" i="11"/>
  <c r="X367" i="11"/>
  <c r="X389" i="11"/>
  <c r="X294" i="11"/>
  <c r="AA536" i="11"/>
  <c r="AA610" i="11" s="1"/>
  <c r="AA684" i="11" s="1"/>
  <c r="AA47" i="15" s="1"/>
  <c r="AU529" i="11"/>
  <c r="AU603" i="11" s="1"/>
  <c r="AU677" i="11" s="1"/>
  <c r="AU40" i="15" s="1"/>
  <c r="K95" i="3"/>
  <c r="AR263" i="4"/>
  <c r="AS245" i="11" s="1"/>
  <c r="AC392" i="11"/>
  <c r="AC312" i="11"/>
  <c r="AC320" i="11"/>
  <c r="AC333" i="11"/>
  <c r="AC310" i="11"/>
  <c r="AC305" i="11"/>
  <c r="AC257" i="11"/>
  <c r="AC282" i="11"/>
  <c r="AC332" i="11"/>
  <c r="AC436" i="11"/>
  <c r="AC370" i="11"/>
  <c r="AC327" i="11"/>
  <c r="AC404" i="11"/>
  <c r="AC374" i="11"/>
  <c r="AC302" i="11"/>
  <c r="AC336" i="11"/>
  <c r="AC279" i="11"/>
  <c r="AC298" i="11"/>
  <c r="AC468" i="11"/>
  <c r="AC261" i="11"/>
  <c r="AC447" i="11"/>
  <c r="AC266" i="11"/>
  <c r="AC307" i="11"/>
  <c r="AC351" i="11"/>
  <c r="AC255" i="11"/>
  <c r="AC348" i="11"/>
  <c r="AC343" i="11"/>
  <c r="AC425" i="11"/>
  <c r="AC256" i="11"/>
  <c r="AC444" i="11"/>
  <c r="AC386" i="11"/>
  <c r="AC300" i="11"/>
  <c r="AC385" i="11"/>
  <c r="AC272" i="11"/>
  <c r="AC411" i="11"/>
  <c r="AC418" i="11"/>
  <c r="BK94" i="3"/>
  <c r="P95" i="3"/>
  <c r="Q95" i="3"/>
  <c r="G115" i="6"/>
  <c r="G111" i="6"/>
  <c r="G160" i="6"/>
  <c r="G194" i="6"/>
  <c r="G159" i="6"/>
  <c r="G54" i="6"/>
  <c r="G175" i="6"/>
  <c r="G104" i="6"/>
  <c r="G106" i="6"/>
  <c r="G118" i="6"/>
  <c r="G200" i="6"/>
  <c r="G28" i="6"/>
  <c r="G58" i="6"/>
  <c r="G178" i="6"/>
  <c r="G42" i="6"/>
  <c r="G147" i="6"/>
  <c r="G116" i="6"/>
  <c r="G187" i="6"/>
  <c r="G32" i="6"/>
  <c r="E10" i="14" s="1"/>
  <c r="F10" i="14" s="1"/>
  <c r="G74" i="6"/>
  <c r="G27" i="6"/>
  <c r="G46" i="6"/>
  <c r="G39" i="6"/>
  <c r="G193" i="6"/>
  <c r="G90" i="6"/>
  <c r="G156" i="6"/>
  <c r="G167" i="6"/>
  <c r="G81" i="6"/>
  <c r="G172" i="6"/>
  <c r="G60" i="6"/>
  <c r="G155" i="6"/>
  <c r="G210" i="6"/>
  <c r="G209" i="6"/>
  <c r="G84" i="6"/>
  <c r="G185" i="6"/>
  <c r="G169" i="6"/>
  <c r="G107" i="6"/>
  <c r="G99" i="6"/>
  <c r="G64" i="6"/>
  <c r="G86" i="6"/>
  <c r="G110" i="6"/>
  <c r="G53" i="6"/>
  <c r="E12" i="7" s="1"/>
  <c r="G130" i="6"/>
  <c r="G195" i="6"/>
  <c r="G63" i="6"/>
  <c r="G103" i="6"/>
  <c r="G143" i="6"/>
  <c r="G166" i="6"/>
  <c r="G30" i="6"/>
  <c r="G83" i="6"/>
  <c r="G59" i="6"/>
  <c r="G157" i="6"/>
  <c r="G137" i="6"/>
  <c r="G108" i="6"/>
  <c r="G109" i="6"/>
  <c r="G112" i="6"/>
  <c r="G36" i="6"/>
  <c r="G65" i="6"/>
  <c r="G220" i="6"/>
  <c r="G190" i="6"/>
  <c r="G77" i="6"/>
  <c r="G23" i="6"/>
  <c r="G181" i="6"/>
  <c r="G212" i="6"/>
  <c r="G89" i="6"/>
  <c r="G205" i="6"/>
  <c r="G216" i="6"/>
  <c r="G96" i="6"/>
  <c r="G124" i="6"/>
  <c r="G192" i="6"/>
  <c r="G199" i="6"/>
  <c r="G204" i="6"/>
  <c r="G52" i="6"/>
  <c r="G25" i="6"/>
  <c r="G142" i="6"/>
  <c r="G161" i="6"/>
  <c r="G47" i="6"/>
  <c r="G168" i="6"/>
  <c r="T7" i="6"/>
  <c r="U7" i="6" s="1"/>
  <c r="G165" i="6"/>
  <c r="G101" i="6"/>
  <c r="G126" i="6"/>
  <c r="G50" i="6"/>
  <c r="G144" i="6"/>
  <c r="G164" i="6"/>
  <c r="G133" i="6"/>
  <c r="G146" i="6"/>
  <c r="G140" i="6"/>
  <c r="G213" i="6"/>
  <c r="G148" i="6"/>
  <c r="G71" i="6"/>
  <c r="G180" i="6"/>
  <c r="G203" i="6"/>
  <c r="G218" i="6"/>
  <c r="G201" i="6"/>
  <c r="G102" i="6"/>
  <c r="G127" i="6"/>
  <c r="G191" i="6"/>
  <c r="G40" i="6"/>
  <c r="G122" i="6"/>
  <c r="G55" i="6"/>
  <c r="AU536" i="11"/>
  <c r="AU610" i="11" s="1"/>
  <c r="AU684" i="11" s="1"/>
  <c r="AU47" i="15" s="1"/>
  <c r="I536" i="11"/>
  <c r="I610" i="11" s="1"/>
  <c r="I684" i="11" s="1"/>
  <c r="I47" i="15" s="1"/>
  <c r="G173" i="6"/>
  <c r="X418" i="11"/>
  <c r="X265" i="11"/>
  <c r="X439" i="11"/>
  <c r="X361" i="11"/>
  <c r="X424" i="11"/>
  <c r="X405" i="11"/>
  <c r="X384" i="11"/>
  <c r="X427" i="11"/>
  <c r="X476" i="11"/>
  <c r="X411" i="11"/>
  <c r="X273" i="11"/>
  <c r="X428" i="11"/>
  <c r="X374" i="11"/>
  <c r="X291" i="11"/>
  <c r="X395" i="11"/>
  <c r="X301" i="11"/>
  <c r="AY513" i="11" s="1"/>
  <c r="X454" i="11"/>
  <c r="BA541" i="11"/>
  <c r="R19" i="6"/>
  <c r="AZ529" i="11"/>
  <c r="AZ530" i="11"/>
  <c r="AZ501" i="11"/>
  <c r="R541" i="11"/>
  <c r="L541" i="11"/>
  <c r="M541" i="11"/>
  <c r="AS541" i="11"/>
  <c r="AE541" i="11"/>
  <c r="AZ525" i="11"/>
  <c r="V541" i="11"/>
  <c r="AZ521" i="11"/>
  <c r="AZ532" i="11"/>
  <c r="AV541" i="11"/>
  <c r="AK541" i="11"/>
  <c r="AA541" i="11"/>
  <c r="AZ502" i="11"/>
  <c r="AJ541" i="11"/>
  <c r="AZ512" i="11"/>
  <c r="AB519" i="11"/>
  <c r="AB593" i="11" s="1"/>
  <c r="AB667" i="11" s="1"/>
  <c r="AB30" i="15" s="1"/>
  <c r="AV597" i="11"/>
  <c r="AV671" i="11" s="1"/>
  <c r="AV34" i="15" s="1"/>
  <c r="AV586" i="11"/>
  <c r="AV660" i="11" s="1"/>
  <c r="AV23" i="15" s="1"/>
  <c r="AV593" i="11"/>
  <c r="AV667" i="11" s="1"/>
  <c r="AV30" i="15" s="1"/>
  <c r="AV581" i="11"/>
  <c r="AV655" i="11" s="1"/>
  <c r="AV18" i="15" s="1"/>
  <c r="R611" i="11"/>
  <c r="R685" i="11" s="1"/>
  <c r="R48" i="15" s="1"/>
  <c r="BA611" i="11"/>
  <c r="BA685" i="11" s="1"/>
  <c r="BA48" i="15" s="1"/>
  <c r="AG379" i="11"/>
  <c r="AG256" i="11"/>
  <c r="AG368" i="11"/>
  <c r="AG417" i="11"/>
  <c r="AG314" i="11"/>
  <c r="AG359" i="11"/>
  <c r="AG341" i="11"/>
  <c r="AG400" i="11"/>
  <c r="AG289" i="11"/>
  <c r="AG461" i="11"/>
  <c r="AG485" i="11"/>
  <c r="AG311" i="11"/>
  <c r="AG434" i="11"/>
  <c r="AG356" i="11"/>
  <c r="AG450" i="11"/>
  <c r="AG373" i="11"/>
  <c r="AG278" i="11"/>
  <c r="AG277" i="11"/>
  <c r="AG360" i="11"/>
  <c r="AG283" i="11"/>
  <c r="AG420" i="11"/>
  <c r="AO245" i="11"/>
  <c r="AE517" i="11"/>
  <c r="AE591" i="11" s="1"/>
  <c r="AE665" i="11" s="1"/>
  <c r="AE28" i="15" s="1"/>
  <c r="O536" i="11"/>
  <c r="O610" i="11" s="1"/>
  <c r="O684" i="11" s="1"/>
  <c r="O47" i="15" s="1"/>
  <c r="AG399" i="11"/>
  <c r="AG388" i="11"/>
  <c r="AG482" i="11"/>
  <c r="AG481" i="11"/>
  <c r="AG282" i="11"/>
  <c r="AG429" i="11"/>
  <c r="AG404" i="11"/>
  <c r="AG424" i="11"/>
  <c r="AG392" i="11"/>
  <c r="AG258" i="11"/>
  <c r="AG423" i="11"/>
  <c r="AG334" i="11"/>
  <c r="AG480" i="11"/>
  <c r="AG336" i="11"/>
  <c r="AG308" i="11"/>
  <c r="AG335" i="11"/>
  <c r="AG372" i="11"/>
  <c r="AG295" i="11"/>
  <c r="AG332" i="11"/>
  <c r="AG272" i="11"/>
  <c r="AG287" i="11"/>
  <c r="AG411" i="11"/>
  <c r="AG445" i="11"/>
  <c r="AG317" i="11"/>
  <c r="AG268" i="11"/>
  <c r="AG338" i="11"/>
  <c r="AG269" i="11"/>
  <c r="AG362" i="11"/>
  <c r="AG488" i="11"/>
  <c r="AG306" i="11"/>
  <c r="AG409" i="11"/>
  <c r="AG316" i="11"/>
  <c r="AG329" i="11"/>
  <c r="AG293" i="11"/>
  <c r="AG383" i="11"/>
  <c r="AG271" i="11"/>
  <c r="AG402" i="11"/>
  <c r="AG322" i="11"/>
  <c r="AG349" i="11"/>
  <c r="AG250" i="11"/>
  <c r="AG391" i="11"/>
  <c r="AG260" i="11"/>
  <c r="AG432" i="11"/>
  <c r="AG416" i="11"/>
  <c r="AG431" i="11"/>
  <c r="AG376" i="11"/>
  <c r="AG405" i="11"/>
  <c r="AG462" i="11"/>
  <c r="AG288" i="11"/>
  <c r="AG380" i="11"/>
  <c r="AG254" i="11"/>
  <c r="AG333" i="11"/>
  <c r="AG381" i="11"/>
  <c r="AG426" i="11"/>
  <c r="AG340" i="11"/>
  <c r="AG354" i="11"/>
  <c r="AG348" i="11"/>
  <c r="AG307" i="11"/>
  <c r="AG415" i="11"/>
  <c r="AG259" i="11"/>
  <c r="AG382" i="11"/>
  <c r="AG398" i="11"/>
  <c r="AG465" i="11"/>
  <c r="AG473" i="11"/>
  <c r="AG474" i="11"/>
  <c r="AG327" i="11"/>
  <c r="AG446" i="11"/>
  <c r="AG407" i="11"/>
  <c r="AG384" i="11"/>
  <c r="AG476" i="11"/>
  <c r="AG378" i="11"/>
  <c r="AG425" i="11"/>
  <c r="AG477" i="11"/>
  <c r="AG351" i="11"/>
  <c r="AG436" i="11"/>
  <c r="AG251" i="11"/>
  <c r="AG297" i="11"/>
  <c r="AG261" i="11"/>
  <c r="AG352" i="11"/>
  <c r="AG489" i="11"/>
  <c r="AG266" i="11"/>
  <c r="AG421" i="11"/>
  <c r="AG328" i="11"/>
  <c r="AG453" i="11"/>
  <c r="AG442" i="11"/>
  <c r="AG475" i="11"/>
  <c r="AG408" i="11"/>
  <c r="AG300" i="11"/>
  <c r="AG280" i="11"/>
  <c r="AG463" i="11"/>
  <c r="J260" i="11"/>
  <c r="J338" i="11"/>
  <c r="J357" i="11"/>
  <c r="J358" i="11"/>
  <c r="J449" i="11"/>
  <c r="J271" i="11"/>
  <c r="J268" i="11"/>
  <c r="J413" i="11"/>
  <c r="J436" i="11"/>
  <c r="J481" i="11"/>
  <c r="J476" i="11"/>
  <c r="J279" i="11"/>
  <c r="J369" i="11"/>
  <c r="J348" i="11"/>
  <c r="J437" i="11"/>
  <c r="J336" i="11"/>
  <c r="J311" i="11"/>
  <c r="J398" i="11"/>
  <c r="J417" i="11"/>
  <c r="J455" i="11"/>
  <c r="J320" i="11"/>
  <c r="J404" i="11"/>
  <c r="J397" i="11"/>
  <c r="J451" i="11"/>
  <c r="J318" i="11"/>
  <c r="J339" i="11"/>
  <c r="J431" i="11"/>
  <c r="J266" i="11"/>
  <c r="J379" i="11"/>
  <c r="J373" i="11"/>
  <c r="J329" i="11"/>
  <c r="J352" i="11"/>
  <c r="J334" i="11"/>
  <c r="J349" i="11"/>
  <c r="J367" i="11"/>
  <c r="J302" i="11"/>
  <c r="J448" i="11"/>
  <c r="J465" i="11"/>
  <c r="J263" i="11"/>
  <c r="J450" i="11"/>
  <c r="J350" i="11"/>
  <c r="J408" i="11"/>
  <c r="J297" i="11"/>
  <c r="J395" i="11"/>
  <c r="J427" i="11"/>
  <c r="J405" i="11"/>
  <c r="J416" i="11"/>
  <c r="J368" i="11"/>
  <c r="J264" i="11"/>
  <c r="J446" i="11"/>
  <c r="J459" i="11"/>
  <c r="J423" i="11"/>
  <c r="J469" i="11"/>
  <c r="J323" i="11"/>
  <c r="J287" i="11"/>
  <c r="J345" i="11"/>
  <c r="J259" i="11"/>
  <c r="J277" i="11"/>
  <c r="J402" i="11"/>
  <c r="J426" i="11"/>
  <c r="J301" i="11"/>
  <c r="J351" i="11"/>
  <c r="J454" i="11"/>
  <c r="J272" i="11"/>
  <c r="J313" i="11"/>
  <c r="J325" i="11"/>
  <c r="J335" i="11"/>
  <c r="J488" i="11"/>
  <c r="J361" i="11"/>
  <c r="J480" i="11"/>
  <c r="J337" i="11"/>
  <c r="J403" i="11"/>
  <c r="J298" i="11"/>
  <c r="J376" i="11"/>
  <c r="J407" i="11"/>
  <c r="J280" i="11"/>
  <c r="J475" i="11"/>
  <c r="J406" i="11"/>
  <c r="J314" i="11"/>
  <c r="J274" i="11"/>
  <c r="J443" i="11"/>
  <c r="J461" i="11"/>
  <c r="J381" i="11"/>
  <c r="J295" i="11"/>
  <c r="J390" i="11"/>
  <c r="J387" i="11"/>
  <c r="J400" i="11"/>
  <c r="J467" i="11"/>
  <c r="J410" i="11"/>
  <c r="J344" i="11"/>
  <c r="J306" i="11"/>
  <c r="J440" i="11"/>
  <c r="J362" i="11"/>
  <c r="J418" i="11"/>
  <c r="J322" i="11"/>
  <c r="J317" i="11"/>
  <c r="J281" i="11"/>
  <c r="J371" i="11"/>
  <c r="J312" i="11"/>
  <c r="J275" i="11"/>
  <c r="J479" i="11"/>
  <c r="J374" i="11"/>
  <c r="J278" i="11"/>
  <c r="J399" i="11"/>
  <c r="J478" i="11"/>
  <c r="J477" i="11"/>
  <c r="J289" i="11"/>
  <c r="J444" i="11"/>
  <c r="J333" i="11"/>
  <c r="J370" i="11"/>
  <c r="J378" i="11"/>
  <c r="J385" i="11"/>
  <c r="J299" i="11"/>
  <c r="J254" i="11"/>
  <c r="J307" i="11"/>
  <c r="J253" i="11"/>
  <c r="AX370" i="11"/>
  <c r="AX311" i="11"/>
  <c r="AX444" i="11"/>
  <c r="AX428" i="11"/>
  <c r="AX339" i="11"/>
  <c r="AX302" i="11"/>
  <c r="AX286" i="11"/>
  <c r="AX310" i="11"/>
  <c r="AX373" i="11"/>
  <c r="AX420" i="11"/>
  <c r="AX377" i="11"/>
  <c r="AX323" i="11"/>
  <c r="AX267" i="11"/>
  <c r="AX442" i="11"/>
  <c r="AX330" i="11"/>
  <c r="AX459" i="11"/>
  <c r="AX271" i="11"/>
  <c r="AX430" i="11"/>
  <c r="AX410" i="11"/>
  <c r="AX354" i="11"/>
  <c r="AX369" i="11"/>
  <c r="AX290" i="11"/>
  <c r="AX418" i="11"/>
  <c r="AX336" i="11"/>
  <c r="AX344" i="11"/>
  <c r="AX427" i="11"/>
  <c r="AX487" i="11"/>
  <c r="AX328" i="11"/>
  <c r="AX401" i="11"/>
  <c r="AX345" i="11"/>
  <c r="AX251" i="11"/>
  <c r="AX256" i="11"/>
  <c r="AX436" i="11"/>
  <c r="AX343" i="11"/>
  <c r="AX274" i="11"/>
  <c r="AX288" i="11"/>
  <c r="AX307" i="11"/>
  <c r="AX367" i="11"/>
  <c r="AX488" i="11"/>
  <c r="AX303" i="11"/>
  <c r="AX440" i="11"/>
  <c r="AX451" i="11"/>
  <c r="AX357" i="11"/>
  <c r="AX309" i="11"/>
  <c r="AX426" i="11"/>
  <c r="AX294" i="11"/>
  <c r="AX356" i="11"/>
  <c r="AX322" i="11"/>
  <c r="AX434" i="11"/>
  <c r="AX368" i="11"/>
  <c r="AX372" i="11"/>
  <c r="AX331" i="11"/>
  <c r="AX393" i="11"/>
  <c r="AX300" i="11"/>
  <c r="AX389" i="11"/>
  <c r="AX439" i="11"/>
  <c r="AX461" i="11"/>
  <c r="AX404" i="11"/>
  <c r="AX275" i="11"/>
  <c r="AX268" i="11"/>
  <c r="AX315" i="11"/>
  <c r="AX419" i="11"/>
  <c r="AX270" i="11"/>
  <c r="AX365" i="11"/>
  <c r="AX332" i="11"/>
  <c r="AX292" i="11"/>
  <c r="AX409" i="11"/>
  <c r="AX450" i="11"/>
  <c r="AX398" i="11"/>
  <c r="AX432" i="11"/>
  <c r="AX414" i="11"/>
  <c r="AX468" i="11"/>
  <c r="AX460" i="11"/>
  <c r="AX279" i="11"/>
  <c r="AX361" i="11"/>
  <c r="AX381" i="11"/>
  <c r="AX366" i="11"/>
  <c r="AX385" i="11"/>
  <c r="AX382" i="11"/>
  <c r="AX443" i="11"/>
  <c r="AX405" i="11"/>
  <c r="AX489" i="11"/>
  <c r="AX384" i="11"/>
  <c r="AX394" i="11"/>
  <c r="AX262" i="11"/>
  <c r="AX312" i="11"/>
  <c r="AX463" i="11"/>
  <c r="AX462" i="11"/>
  <c r="AX390" i="11"/>
  <c r="AX296" i="11"/>
  <c r="AX278" i="11"/>
  <c r="AX316" i="11"/>
  <c r="AX458" i="11"/>
  <c r="AX437" i="11"/>
  <c r="AX321" i="11"/>
  <c r="AX342" i="11"/>
  <c r="AX347" i="11"/>
  <c r="AX485" i="11"/>
  <c r="AX351" i="11"/>
  <c r="AX425" i="11"/>
  <c r="AX380" i="11"/>
  <c r="AX441" i="11"/>
  <c r="AX371" i="11"/>
  <c r="AX415" i="11"/>
  <c r="AX411" i="11"/>
  <c r="AX448" i="11"/>
  <c r="AX446" i="11"/>
  <c r="AX422" i="11"/>
  <c r="AX397" i="11"/>
  <c r="AX424" i="11"/>
  <c r="AX282" i="11"/>
  <c r="AX472" i="11"/>
  <c r="AX464" i="11"/>
  <c r="AX391" i="11"/>
  <c r="AX325" i="11"/>
  <c r="AX255" i="11"/>
  <c r="AX383" i="11"/>
  <c r="AX473" i="11"/>
  <c r="AX277" i="11"/>
  <c r="AX399" i="11"/>
  <c r="AX386" i="11"/>
  <c r="AX284" i="11"/>
  <c r="AX285" i="11"/>
  <c r="AX257" i="11"/>
  <c r="AX466" i="11"/>
  <c r="AX299" i="11"/>
  <c r="AX337" i="11"/>
  <c r="AX483" i="11"/>
  <c r="AX471" i="11"/>
  <c r="AX301" i="11"/>
  <c r="AX335" i="11"/>
  <c r="AX252" i="11"/>
  <c r="AX305" i="11"/>
  <c r="AX484" i="11"/>
  <c r="AX340" i="11"/>
  <c r="AX470" i="11"/>
  <c r="AX479" i="11"/>
  <c r="AX452" i="11"/>
  <c r="AX327" i="11"/>
  <c r="AX298" i="11"/>
  <c r="AX364" i="11"/>
  <c r="AX474" i="11"/>
  <c r="AX429" i="11"/>
  <c r="AX407" i="11"/>
  <c r="AX318" i="11"/>
  <c r="AX476" i="11"/>
  <c r="AX481" i="11"/>
  <c r="AX306" i="11"/>
  <c r="AX346" i="11"/>
  <c r="AX447" i="11"/>
  <c r="AX467" i="11"/>
  <c r="AX363" i="11"/>
  <c r="AX353" i="11"/>
  <c r="AX402" i="11"/>
  <c r="AX456" i="11"/>
  <c r="AX258" i="11"/>
  <c r="AX378" i="11"/>
  <c r="AX465" i="11"/>
  <c r="AX259" i="11"/>
  <c r="AX283" i="11"/>
  <c r="AX293" i="11"/>
  <c r="AX334" i="11"/>
  <c r="AX338" i="11"/>
  <c r="AX486" i="11"/>
  <c r="AX319" i="11"/>
  <c r="AX349" i="11"/>
  <c r="AX438" i="11"/>
  <c r="AX265" i="11"/>
  <c r="AX254" i="11"/>
  <c r="AX304" i="11"/>
  <c r="AX455" i="11"/>
  <c r="AX478" i="11"/>
  <c r="AX273" i="11"/>
  <c r="AX269" i="11"/>
  <c r="F473" i="11"/>
  <c r="F350" i="11"/>
  <c r="F418" i="11"/>
  <c r="F400" i="11"/>
  <c r="F253" i="11"/>
  <c r="F464" i="11"/>
  <c r="F470" i="11"/>
  <c r="F260" i="11"/>
  <c r="F337" i="11"/>
  <c r="F309" i="11"/>
  <c r="F306" i="11"/>
  <c r="F427" i="11"/>
  <c r="F364" i="11"/>
  <c r="F424" i="11"/>
  <c r="F376" i="11"/>
  <c r="F377" i="11"/>
  <c r="F399" i="11"/>
  <c r="F308" i="11"/>
  <c r="F486" i="11"/>
  <c r="F351" i="11"/>
  <c r="F290" i="11"/>
  <c r="F258" i="11"/>
  <c r="F331" i="11"/>
  <c r="F316" i="11"/>
  <c r="F355" i="11"/>
  <c r="F295" i="11"/>
  <c r="F430" i="11"/>
  <c r="F282" i="11"/>
  <c r="F362" i="11"/>
  <c r="F454" i="11"/>
  <c r="F434" i="11"/>
  <c r="F461" i="11"/>
  <c r="F417" i="11"/>
  <c r="F395" i="11"/>
  <c r="F412" i="11"/>
  <c r="F354" i="11"/>
  <c r="F339" i="11"/>
  <c r="F346" i="11"/>
  <c r="F441" i="11"/>
  <c r="F266" i="11"/>
  <c r="F250" i="11"/>
  <c r="F481" i="11"/>
  <c r="F405" i="11"/>
  <c r="F328" i="11"/>
  <c r="F333" i="11"/>
  <c r="F283" i="11"/>
  <c r="F366" i="11"/>
  <c r="F324" i="11"/>
  <c r="F320" i="11"/>
  <c r="F440" i="11"/>
  <c r="F459" i="11"/>
  <c r="F276" i="11"/>
  <c r="F300" i="11"/>
  <c r="F485" i="11"/>
  <c r="F257" i="11"/>
  <c r="F319" i="11"/>
  <c r="F406" i="11"/>
  <c r="F385" i="11"/>
  <c r="F458" i="11"/>
  <c r="F414" i="11"/>
  <c r="F284" i="11"/>
  <c r="F415" i="11"/>
  <c r="F448" i="11"/>
  <c r="F421" i="11"/>
  <c r="F386" i="11"/>
  <c r="F465" i="11"/>
  <c r="F368" i="11"/>
  <c r="F292" i="11"/>
  <c r="F425" i="11"/>
  <c r="F286" i="11"/>
  <c r="F404" i="11"/>
  <c r="F265" i="11"/>
  <c r="F479" i="11"/>
  <c r="F269" i="11"/>
  <c r="F383" i="11"/>
  <c r="F403" i="11"/>
  <c r="F437" i="11"/>
  <c r="F398" i="11"/>
  <c r="F347" i="11"/>
  <c r="F264" i="11"/>
  <c r="F413" i="11"/>
  <c r="F254" i="11"/>
  <c r="F411" i="11"/>
  <c r="F389" i="11"/>
  <c r="F301" i="11"/>
  <c r="F419" i="11"/>
  <c r="F263" i="11"/>
  <c r="F336" i="11"/>
  <c r="F396" i="11"/>
  <c r="F298" i="11"/>
  <c r="F313" i="11"/>
  <c r="F353" i="11"/>
  <c r="F334" i="11"/>
  <c r="F303" i="11"/>
  <c r="F318" i="11"/>
  <c r="F341" i="11"/>
  <c r="F261" i="11"/>
  <c r="F387" i="11"/>
  <c r="F323" i="11"/>
  <c r="F480" i="11"/>
  <c r="F456" i="11"/>
  <c r="F340" i="11"/>
  <c r="F489" i="11"/>
  <c r="F348" i="11"/>
  <c r="F487" i="11"/>
  <c r="F450" i="11"/>
  <c r="F402" i="11"/>
  <c r="F370" i="11"/>
  <c r="F442" i="11"/>
  <c r="F463" i="11"/>
  <c r="F469" i="11"/>
  <c r="F453" i="11"/>
  <c r="F401" i="11"/>
  <c r="F325" i="11"/>
  <c r="F449" i="11"/>
  <c r="F488" i="11"/>
  <c r="F410" i="11"/>
  <c r="F390" i="11"/>
  <c r="F482" i="11"/>
  <c r="F287" i="11"/>
  <c r="F251" i="11"/>
  <c r="F274" i="11"/>
  <c r="F472" i="11"/>
  <c r="F345" i="11"/>
  <c r="F342" i="11"/>
  <c r="F447" i="11"/>
  <c r="F322" i="11"/>
  <c r="F381" i="11"/>
  <c r="F466" i="11"/>
  <c r="F379" i="11"/>
  <c r="F457" i="11"/>
  <c r="F428" i="11"/>
  <c r="F335" i="11"/>
  <c r="F388" i="11"/>
  <c r="F256" i="11"/>
  <c r="F474" i="11"/>
  <c r="F452" i="11"/>
  <c r="F294" i="11"/>
  <c r="F271" i="11"/>
  <c r="F314" i="11"/>
  <c r="F285" i="11"/>
  <c r="F483" i="11"/>
  <c r="F439" i="11"/>
  <c r="F433" i="11"/>
  <c r="F455" i="11"/>
  <c r="F349" i="11"/>
  <c r="F394" i="11"/>
  <c r="F371" i="11"/>
  <c r="F279" i="11"/>
  <c r="F321" i="11"/>
  <c r="F446" i="11"/>
  <c r="F332" i="11"/>
  <c r="F372" i="11"/>
  <c r="F352" i="11"/>
  <c r="F426" i="11"/>
  <c r="F302" i="11"/>
  <c r="F267" i="11"/>
  <c r="F326" i="11"/>
  <c r="F438" i="11"/>
  <c r="F451" i="11"/>
  <c r="F293" i="11"/>
  <c r="F280" i="11"/>
  <c r="F484" i="11"/>
  <c r="F317" i="11"/>
  <c r="F373" i="11"/>
  <c r="F296" i="11"/>
  <c r="F432" i="11"/>
  <c r="F363" i="11"/>
  <c r="F312" i="11"/>
  <c r="F277" i="11"/>
  <c r="F329" i="11"/>
  <c r="F255" i="11"/>
  <c r="F275" i="11"/>
  <c r="F467" i="11"/>
  <c r="F423" i="11"/>
  <c r="F310" i="11"/>
  <c r="F375" i="11"/>
  <c r="F420" i="11"/>
  <c r="F297" i="11"/>
  <c r="F270" i="11"/>
  <c r="F392" i="11"/>
  <c r="F444" i="11"/>
  <c r="F315" i="11"/>
  <c r="F357" i="11"/>
  <c r="F391" i="11"/>
  <c r="F478" i="11"/>
  <c r="F475" i="11"/>
  <c r="F380" i="11"/>
  <c r="F307" i="11"/>
  <c r="F477" i="11"/>
  <c r="F288" i="11"/>
  <c r="F299" i="11"/>
  <c r="N320" i="11"/>
  <c r="N441" i="11"/>
  <c r="N375" i="11"/>
  <c r="N365" i="11"/>
  <c r="N369" i="11"/>
  <c r="N488" i="11"/>
  <c r="N295" i="11"/>
  <c r="N393" i="11"/>
  <c r="N376" i="11"/>
  <c r="N478" i="11"/>
  <c r="N421" i="11"/>
  <c r="N255" i="11"/>
  <c r="N378" i="11"/>
  <c r="N328" i="11"/>
  <c r="N319" i="11"/>
  <c r="N426" i="11"/>
  <c r="N469" i="11"/>
  <c r="N456" i="11"/>
  <c r="N461" i="11"/>
  <c r="N414" i="11"/>
  <c r="N275" i="11"/>
  <c r="N419" i="11"/>
  <c r="N428" i="11"/>
  <c r="N472" i="11"/>
  <c r="N489" i="11"/>
  <c r="N427" i="11"/>
  <c r="N336" i="11"/>
  <c r="N463" i="11"/>
  <c r="N455" i="11"/>
  <c r="N270" i="11"/>
  <c r="N282" i="11"/>
  <c r="N388" i="11"/>
  <c r="N317" i="11"/>
  <c r="N292" i="11"/>
  <c r="N309" i="11"/>
  <c r="N402" i="11"/>
  <c r="N314" i="11"/>
  <c r="N310" i="11"/>
  <c r="N352" i="11"/>
  <c r="N408" i="11"/>
  <c r="N339" i="11"/>
  <c r="N342" i="11"/>
  <c r="N447" i="11"/>
  <c r="N406" i="11"/>
  <c r="N274" i="11"/>
  <c r="N389" i="11"/>
  <c r="N330" i="11"/>
  <c r="N450" i="11"/>
  <c r="N486" i="11"/>
  <c r="N391" i="11"/>
  <c r="N284" i="11"/>
  <c r="N458" i="11"/>
  <c r="N380" i="11"/>
  <c r="N410" i="11"/>
  <c r="N333" i="11"/>
  <c r="N259" i="11"/>
  <c r="N261" i="11"/>
  <c r="N344" i="11"/>
  <c r="N258" i="11"/>
  <c r="N301" i="11"/>
  <c r="N377" i="11"/>
  <c r="N403" i="11"/>
  <c r="N355" i="11"/>
  <c r="N272" i="11"/>
  <c r="N288" i="11"/>
  <c r="N277" i="11"/>
  <c r="N334" i="11"/>
  <c r="N307" i="11"/>
  <c r="N287" i="11"/>
  <c r="N297" i="11"/>
  <c r="N304" i="11"/>
  <c r="N413" i="11"/>
  <c r="N293" i="11"/>
  <c r="N353" i="11"/>
  <c r="N484" i="11"/>
  <c r="N326" i="11"/>
  <c r="N298" i="11"/>
  <c r="N335" i="11"/>
  <c r="N397" i="11"/>
  <c r="N437" i="11"/>
  <c r="N429" i="11"/>
  <c r="N296" i="11"/>
  <c r="N474" i="11"/>
  <c r="N315" i="11"/>
  <c r="N262" i="11"/>
  <c r="N357" i="11"/>
  <c r="N475" i="11"/>
  <c r="N364" i="11"/>
  <c r="N291" i="11"/>
  <c r="N299" i="11"/>
  <c r="N265" i="11"/>
  <c r="N384" i="11"/>
  <c r="N273" i="11"/>
  <c r="N417" i="11"/>
  <c r="N465" i="11"/>
  <c r="N451" i="11"/>
  <c r="N250" i="11"/>
  <c r="N300" i="11"/>
  <c r="N468" i="11"/>
  <c r="N302" i="11"/>
  <c r="N271" i="11"/>
  <c r="N281" i="11"/>
  <c r="N390" i="11"/>
  <c r="N321" i="11"/>
  <c r="N487" i="11"/>
  <c r="N383" i="11"/>
  <c r="N360" i="11"/>
  <c r="N392" i="11"/>
  <c r="N430" i="11"/>
  <c r="N322" i="11"/>
  <c r="N368" i="11"/>
  <c r="N345" i="11"/>
  <c r="N367" i="11"/>
  <c r="N264" i="11"/>
  <c r="N327" i="11"/>
  <c r="N400" i="11"/>
  <c r="N283" i="11"/>
  <c r="N329" i="11"/>
  <c r="N349" i="11"/>
  <c r="N370" i="11"/>
  <c r="U415" i="11"/>
  <c r="U350" i="11"/>
  <c r="U391" i="11"/>
  <c r="U396" i="11"/>
  <c r="U465" i="11"/>
  <c r="U341" i="11"/>
  <c r="U455" i="11"/>
  <c r="U359" i="11"/>
  <c r="U313" i="11"/>
  <c r="U358" i="11"/>
  <c r="U252" i="11"/>
  <c r="U416" i="11"/>
  <c r="U308" i="11"/>
  <c r="U264" i="11"/>
  <c r="U318" i="11"/>
  <c r="U250" i="11"/>
  <c r="U376" i="11"/>
  <c r="U483" i="11"/>
  <c r="U284" i="11"/>
  <c r="U254" i="11"/>
  <c r="U291" i="11"/>
  <c r="U276" i="11"/>
  <c r="U344" i="11"/>
  <c r="U346" i="11"/>
  <c r="U423" i="11"/>
  <c r="U333" i="11"/>
  <c r="U412" i="11"/>
  <c r="U251" i="11"/>
  <c r="U353" i="11"/>
  <c r="U300" i="11"/>
  <c r="U440" i="11"/>
  <c r="U420" i="11"/>
  <c r="U335" i="11"/>
  <c r="U448" i="11"/>
  <c r="U311" i="11"/>
  <c r="U331" i="11"/>
  <c r="U352" i="11"/>
  <c r="U316" i="11"/>
  <c r="U436" i="11"/>
  <c r="U462" i="11"/>
  <c r="U382" i="11"/>
  <c r="U297" i="11"/>
  <c r="U458" i="11"/>
  <c r="U451" i="11"/>
  <c r="U257" i="11"/>
  <c r="U261" i="11"/>
  <c r="U305" i="11"/>
  <c r="U288" i="11"/>
  <c r="U365" i="11"/>
  <c r="U296" i="11"/>
  <c r="U295" i="11"/>
  <c r="U432" i="11"/>
  <c r="U347" i="11"/>
  <c r="U473" i="11"/>
  <c r="U293" i="11"/>
  <c r="U337" i="11"/>
  <c r="U411" i="11"/>
  <c r="U454" i="11"/>
  <c r="U345" i="11"/>
  <c r="U488" i="11"/>
  <c r="U408" i="11"/>
  <c r="U332" i="11"/>
  <c r="U437" i="11"/>
  <c r="U477" i="11"/>
  <c r="U489" i="11"/>
  <c r="U325" i="11"/>
  <c r="U484" i="11"/>
  <c r="U327" i="11"/>
  <c r="U323" i="11"/>
  <c r="U330" i="11"/>
  <c r="U480" i="11"/>
  <c r="U471" i="11"/>
  <c r="U292" i="11"/>
  <c r="U263" i="11"/>
  <c r="U362" i="11"/>
  <c r="U363" i="11"/>
  <c r="U475" i="11"/>
  <c r="U320" i="11"/>
  <c r="U387" i="11"/>
  <c r="U281" i="11"/>
  <c r="U431" i="11"/>
  <c r="U427" i="11"/>
  <c r="U381" i="11"/>
  <c r="U371" i="11"/>
  <c r="U399" i="11"/>
  <c r="U428" i="11"/>
  <c r="U392" i="11"/>
  <c r="U268" i="11"/>
  <c r="U275" i="11"/>
  <c r="U463" i="11"/>
  <c r="U401" i="11"/>
  <c r="U419" i="11"/>
  <c r="U273" i="11"/>
  <c r="U355" i="11"/>
  <c r="U434" i="11"/>
  <c r="U466" i="11"/>
  <c r="U398" i="11"/>
  <c r="U378" i="11"/>
  <c r="U439" i="11"/>
  <c r="U370" i="11"/>
  <c r="U270" i="11"/>
  <c r="U366" i="11"/>
  <c r="U394" i="11"/>
  <c r="U267" i="11"/>
  <c r="U315" i="11"/>
  <c r="U438" i="11"/>
  <c r="U377" i="11"/>
  <c r="U383" i="11"/>
  <c r="U374" i="11"/>
  <c r="U453" i="11"/>
  <c r="U407" i="11"/>
  <c r="U310" i="11"/>
  <c r="U283" i="11"/>
  <c r="U478" i="11"/>
  <c r="U348" i="11"/>
  <c r="U446" i="11"/>
  <c r="U357" i="11"/>
  <c r="U403" i="11"/>
  <c r="U443" i="11"/>
  <c r="U486" i="11"/>
  <c r="U307" i="11"/>
  <c r="U442" i="11"/>
  <c r="U460" i="11"/>
  <c r="U472" i="11"/>
  <c r="U485" i="11"/>
  <c r="U259" i="11"/>
  <c r="U368" i="11"/>
  <c r="U395" i="11"/>
  <c r="U457" i="11"/>
  <c r="U351" i="11"/>
  <c r="U343" i="11"/>
  <c r="U319" i="11"/>
  <c r="U262" i="11"/>
  <c r="U253" i="11"/>
  <c r="U402" i="11"/>
  <c r="U255" i="11"/>
  <c r="U479" i="11"/>
  <c r="U342" i="11"/>
  <c r="U364" i="11"/>
  <c r="U444" i="11"/>
  <c r="U389" i="11"/>
  <c r="U481" i="11"/>
  <c r="U302" i="11"/>
  <c r="U461" i="11"/>
  <c r="U406" i="11"/>
  <c r="U277" i="11"/>
  <c r="U397" i="11"/>
  <c r="U266" i="11"/>
  <c r="U289" i="11"/>
  <c r="U278" i="11"/>
  <c r="U380" i="11"/>
  <c r="U260" i="11"/>
  <c r="U334" i="11"/>
  <c r="U274" i="11"/>
  <c r="U272" i="11"/>
  <c r="U279" i="11"/>
  <c r="U324" i="11"/>
  <c r="U418" i="11"/>
  <c r="U286" i="11"/>
  <c r="U469" i="11"/>
  <c r="U476" i="11"/>
  <c r="U354" i="11"/>
  <c r="U369" i="11"/>
  <c r="U339" i="11"/>
  <c r="U280" i="11"/>
  <c r="U265" i="11"/>
  <c r="U467" i="11"/>
  <c r="U414" i="11"/>
  <c r="U282" i="11"/>
  <c r="U304" i="11"/>
  <c r="U321" i="11"/>
  <c r="U360" i="11"/>
  <c r="U424" i="11"/>
  <c r="U456" i="11"/>
  <c r="U385" i="11"/>
  <c r="U367" i="11"/>
  <c r="U336" i="11"/>
  <c r="U301" i="11"/>
  <c r="U317" i="11"/>
  <c r="U372" i="11"/>
  <c r="U329" i="11"/>
  <c r="U338" i="11"/>
  <c r="U258" i="11"/>
  <c r="U309" i="11"/>
  <c r="U417" i="11"/>
  <c r="U256" i="11"/>
  <c r="U393" i="11"/>
  <c r="U386" i="11"/>
  <c r="U474" i="11"/>
  <c r="U328" i="11"/>
  <c r="U375" i="11"/>
  <c r="U326" i="11"/>
  <c r="U298" i="11"/>
  <c r="U373" i="11"/>
  <c r="U306" i="11"/>
  <c r="U400" i="11"/>
  <c r="U388" i="11"/>
  <c r="U409" i="11"/>
  <c r="U312" i="11"/>
  <c r="U447" i="11"/>
  <c r="U429" i="11"/>
  <c r="U459" i="11"/>
  <c r="U426" i="11"/>
  <c r="U445" i="11"/>
  <c r="U425" i="11"/>
  <c r="U379" i="11"/>
  <c r="U482" i="11"/>
  <c r="U285" i="11"/>
  <c r="U487" i="11"/>
  <c r="U468" i="11"/>
  <c r="S327" i="11"/>
  <c r="S467" i="11"/>
  <c r="S413" i="11"/>
  <c r="S380" i="11"/>
  <c r="S260" i="11"/>
  <c r="S275" i="11"/>
  <c r="S306" i="11"/>
  <c r="S297" i="11"/>
  <c r="S385" i="11"/>
  <c r="S293" i="11"/>
  <c r="S315" i="11"/>
  <c r="S414" i="11"/>
  <c r="S390" i="11"/>
  <c r="S427" i="11"/>
  <c r="S405" i="11"/>
  <c r="S485" i="11"/>
  <c r="S374" i="11"/>
  <c r="S419" i="11"/>
  <c r="S272" i="11"/>
  <c r="S471" i="11"/>
  <c r="S267" i="11"/>
  <c r="S458" i="11"/>
  <c r="S251" i="11"/>
  <c r="S305" i="11"/>
  <c r="S261" i="11"/>
  <c r="S410" i="11"/>
  <c r="S360" i="11"/>
  <c r="S332" i="11"/>
  <c r="S381" i="11"/>
  <c r="S368" i="11"/>
  <c r="S313" i="11"/>
  <c r="S259" i="11"/>
  <c r="S409" i="11"/>
  <c r="S256" i="11"/>
  <c r="S389" i="11"/>
  <c r="S435" i="11"/>
  <c r="S316" i="11"/>
  <c r="S404" i="11"/>
  <c r="S383" i="11"/>
  <c r="S397" i="11"/>
  <c r="S443" i="11"/>
  <c r="S431" i="11"/>
  <c r="S371" i="11"/>
  <c r="S345" i="11"/>
  <c r="S479" i="11"/>
  <c r="S373" i="11"/>
  <c r="S366" i="11"/>
  <c r="S296" i="11"/>
  <c r="S487" i="11"/>
  <c r="S276" i="11"/>
  <c r="S299" i="11"/>
  <c r="S343" i="11"/>
  <c r="S468" i="11"/>
  <c r="S434" i="11"/>
  <c r="S269" i="11"/>
  <c r="S291" i="11"/>
  <c r="S472" i="11"/>
  <c r="S418" i="11"/>
  <c r="S309" i="11"/>
  <c r="S408" i="11"/>
  <c r="S425" i="11"/>
  <c r="S318" i="11"/>
  <c r="S257" i="11"/>
  <c r="S415" i="11"/>
  <c r="S482" i="11"/>
  <c r="S430" i="11"/>
  <c r="S359" i="11"/>
  <c r="S432" i="11"/>
  <c r="S452" i="11"/>
  <c r="S439" i="11"/>
  <c r="S429" i="11"/>
  <c r="S277" i="11"/>
  <c r="S333" i="11"/>
  <c r="S462" i="11"/>
  <c r="S401" i="11"/>
  <c r="S279" i="11"/>
  <c r="S278" i="11"/>
  <c r="S407" i="11"/>
  <c r="S489" i="11"/>
  <c r="S334" i="11"/>
  <c r="S274" i="11"/>
  <c r="S263" i="11"/>
  <c r="S377" i="11"/>
  <c r="S353" i="11"/>
  <c r="S367" i="11"/>
  <c r="S308" i="11"/>
  <c r="S266" i="11"/>
  <c r="S364" i="11"/>
  <c r="S328" i="11"/>
  <c r="S300" i="11"/>
  <c r="S411" i="11"/>
  <c r="S292" i="11"/>
  <c r="S352" i="11"/>
  <c r="S421" i="11"/>
  <c r="S396" i="11"/>
  <c r="S250" i="11"/>
  <c r="S369" i="11"/>
  <c r="S384" i="11"/>
  <c r="S361" i="11"/>
  <c r="S447" i="11"/>
  <c r="S354" i="11"/>
  <c r="S416" i="11"/>
  <c r="S253" i="11"/>
  <c r="S349" i="11"/>
  <c r="S376" i="11"/>
  <c r="S355" i="11"/>
  <c r="S284" i="11"/>
  <c r="S372" i="11"/>
  <c r="S319" i="11"/>
  <c r="S336" i="11"/>
  <c r="S362" i="11"/>
  <c r="S326" i="11"/>
  <c r="S456" i="11"/>
  <c r="S459" i="11"/>
  <c r="S262" i="11"/>
  <c r="S264" i="11"/>
  <c r="S258" i="11"/>
  <c r="S254" i="11"/>
  <c r="S268" i="11"/>
  <c r="S422" i="11"/>
  <c r="P385" i="11"/>
  <c r="P423" i="11"/>
  <c r="P379" i="11"/>
  <c r="P305" i="11"/>
  <c r="P446" i="11"/>
  <c r="P426" i="11"/>
  <c r="P364" i="11"/>
  <c r="P475" i="11"/>
  <c r="P432" i="11"/>
  <c r="P323" i="11"/>
  <c r="P262" i="11"/>
  <c r="P478" i="11"/>
  <c r="P394" i="11"/>
  <c r="P281" i="11"/>
  <c r="P407" i="11"/>
  <c r="P354" i="11"/>
  <c r="P489" i="11"/>
  <c r="P318" i="11"/>
  <c r="P456" i="11"/>
  <c r="P428" i="11"/>
  <c r="P306" i="11"/>
  <c r="P422" i="11"/>
  <c r="P324" i="11"/>
  <c r="P396" i="11"/>
  <c r="P380" i="11"/>
  <c r="P401" i="11"/>
  <c r="P382" i="11"/>
  <c r="P330" i="11"/>
  <c r="P384" i="11"/>
  <c r="P285" i="11"/>
  <c r="P389" i="11"/>
  <c r="P358" i="11"/>
  <c r="P297" i="11"/>
  <c r="P387" i="11"/>
  <c r="P309" i="11"/>
  <c r="P271" i="11"/>
  <c r="P486" i="11"/>
  <c r="P264" i="11"/>
  <c r="P390" i="11"/>
  <c r="P322" i="11"/>
  <c r="P360" i="11"/>
  <c r="P474" i="11"/>
  <c r="P442" i="11"/>
  <c r="P316" i="11"/>
  <c r="P414" i="11"/>
  <c r="P332" i="11"/>
  <c r="P266" i="11"/>
  <c r="P464" i="11"/>
  <c r="P319" i="11"/>
  <c r="P482" i="11"/>
  <c r="P352" i="11"/>
  <c r="P438" i="11"/>
  <c r="P425" i="11"/>
  <c r="P359" i="11"/>
  <c r="P293" i="11"/>
  <c r="P267" i="11"/>
  <c r="P355" i="11"/>
  <c r="P467" i="11"/>
  <c r="P365" i="11"/>
  <c r="P375" i="11"/>
  <c r="P300" i="11"/>
  <c r="P350" i="11"/>
  <c r="P296" i="11"/>
  <c r="P298" i="11"/>
  <c r="P416" i="11"/>
  <c r="P473" i="11"/>
  <c r="P304" i="11"/>
  <c r="P436" i="11"/>
  <c r="P263" i="11"/>
  <c r="P469" i="11"/>
  <c r="P488" i="11"/>
  <c r="P452" i="11"/>
  <c r="P299" i="11"/>
  <c r="P331" i="11"/>
  <c r="P289" i="11"/>
  <c r="P339" i="11"/>
  <c r="P288" i="11"/>
  <c r="P420" i="11"/>
  <c r="P419" i="11"/>
  <c r="P465" i="11"/>
  <c r="P349" i="11"/>
  <c r="P343" i="11"/>
  <c r="P258" i="11"/>
  <c r="P431" i="11"/>
  <c r="P397" i="11"/>
  <c r="P327" i="11"/>
  <c r="P449" i="11"/>
  <c r="P348" i="11"/>
  <c r="P468" i="11"/>
  <c r="P480" i="11"/>
  <c r="P286" i="11"/>
  <c r="P459" i="11"/>
  <c r="P454" i="11"/>
  <c r="P440" i="11"/>
  <c r="P453" i="11"/>
  <c r="P320" i="11"/>
  <c r="P418" i="11"/>
  <c r="P437" i="11"/>
  <c r="P333" i="11"/>
  <c r="P417" i="11"/>
  <c r="P376" i="11"/>
  <c r="P450" i="11"/>
  <c r="P406" i="11"/>
  <c r="P470" i="11"/>
  <c r="P321" i="11"/>
  <c r="P314" i="11"/>
  <c r="P356" i="11"/>
  <c r="P302" i="11"/>
  <c r="P336" i="11"/>
  <c r="P279" i="11"/>
  <c r="P369" i="11"/>
  <c r="P424" i="11"/>
  <c r="P447" i="11"/>
  <c r="P338" i="11"/>
  <c r="P277" i="11"/>
  <c r="P421" i="11"/>
  <c r="P410" i="11"/>
  <c r="P294" i="11"/>
  <c r="P481" i="11"/>
  <c r="P342" i="11"/>
  <c r="AS498" i="11"/>
  <c r="AB534" i="11"/>
  <c r="AS534" i="11"/>
  <c r="AV534" i="11"/>
  <c r="AS537" i="11"/>
  <c r="C541" i="11"/>
  <c r="O541" i="11"/>
  <c r="AC507" i="11"/>
  <c r="AC581" i="11" s="1"/>
  <c r="AC655" i="11" s="1"/>
  <c r="AC18" i="15" s="1"/>
  <c r="AP518" i="11"/>
  <c r="AP592" i="11" s="1"/>
  <c r="AP666" i="11" s="1"/>
  <c r="AP29" i="15" s="1"/>
  <c r="AC534" i="11"/>
  <c r="AC536" i="11"/>
  <c r="AC610" i="11" s="1"/>
  <c r="AC684" i="11" s="1"/>
  <c r="AC47" i="15" s="1"/>
  <c r="AJ518" i="11"/>
  <c r="AJ592" i="11" s="1"/>
  <c r="AJ666" i="11" s="1"/>
  <c r="AJ29" i="15" s="1"/>
  <c r="AS520" i="11"/>
  <c r="AE512" i="11"/>
  <c r="AE586" i="11" s="1"/>
  <c r="AE660" i="11" s="1"/>
  <c r="AE23" i="15" s="1"/>
  <c r="AE507" i="11"/>
  <c r="AE581" i="11" s="1"/>
  <c r="AE655" i="11" s="1"/>
  <c r="AE18" i="15" s="1"/>
  <c r="R520" i="11"/>
  <c r="R594" i="11" s="1"/>
  <c r="R668" i="11" s="1"/>
  <c r="R31" i="15" s="1"/>
  <c r="AA520" i="11"/>
  <c r="AA594" i="11" s="1"/>
  <c r="AA668" i="11" s="1"/>
  <c r="AA31" i="15" s="1"/>
  <c r="AP520" i="11"/>
  <c r="AP594" i="11" s="1"/>
  <c r="AP668" i="11" s="1"/>
  <c r="AP31" i="15" s="1"/>
  <c r="AU534" i="11"/>
  <c r="AJ611" i="11"/>
  <c r="AJ685" i="11" s="1"/>
  <c r="AJ48" i="15" s="1"/>
  <c r="AV590" i="11"/>
  <c r="AV664" i="11" s="1"/>
  <c r="AV27" i="15" s="1"/>
  <c r="W537" i="11"/>
  <c r="W611" i="11" s="1"/>
  <c r="W685" i="11" s="1"/>
  <c r="W48" i="15" s="1"/>
  <c r="N485" i="11"/>
  <c r="N311" i="11"/>
  <c r="N279" i="11"/>
  <c r="N373" i="11"/>
  <c r="N372" i="11"/>
  <c r="N434" i="11"/>
  <c r="N318" i="11"/>
  <c r="N460" i="11"/>
  <c r="N332" i="11"/>
  <c r="N340" i="11"/>
  <c r="N347" i="11"/>
  <c r="N254" i="11"/>
  <c r="N356" i="11"/>
  <c r="N257" i="11"/>
  <c r="N432" i="11"/>
  <c r="N263" i="11"/>
  <c r="N412" i="11"/>
  <c r="N420" i="11"/>
  <c r="N252" i="11"/>
  <c r="N395" i="11"/>
  <c r="N253" i="11"/>
  <c r="N312" i="11"/>
  <c r="N401" i="11"/>
  <c r="N443" i="11"/>
  <c r="N260" i="11"/>
  <c r="N404" i="11"/>
  <c r="N449" i="11"/>
  <c r="N276" i="11"/>
  <c r="N409" i="11"/>
  <c r="N411" i="11"/>
  <c r="N440" i="11"/>
  <c r="N256" i="11"/>
  <c r="N483" i="11"/>
  <c r="N473" i="11"/>
  <c r="N343" i="11"/>
  <c r="N331" i="11"/>
  <c r="N366" i="11"/>
  <c r="N416" i="11"/>
  <c r="N269" i="11"/>
  <c r="N285" i="11"/>
  <c r="N382" i="11"/>
  <c r="N452" i="11"/>
  <c r="N386" i="11"/>
  <c r="N286" i="11"/>
  <c r="N398" i="11"/>
  <c r="N387" i="11"/>
  <c r="N448" i="11"/>
  <c r="N267" i="11"/>
  <c r="N424" i="11"/>
  <c r="N359" i="11"/>
  <c r="N453" i="11"/>
  <c r="N324" i="11"/>
  <c r="N308" i="11"/>
  <c r="N396" i="11"/>
  <c r="N431" i="11"/>
  <c r="N351" i="11"/>
  <c r="N467" i="11"/>
  <c r="N454" i="11"/>
  <c r="N405" i="11"/>
  <c r="N457" i="11"/>
  <c r="AV542" i="11"/>
  <c r="AV616" i="11" s="1"/>
  <c r="AV690" i="11" s="1"/>
  <c r="AV53" i="15" s="1"/>
  <c r="S252" i="11"/>
  <c r="S339" i="11"/>
  <c r="S448" i="11"/>
  <c r="S270" i="11"/>
  <c r="S446" i="11"/>
  <c r="S271" i="11"/>
  <c r="S426" i="11"/>
  <c r="S331" i="11"/>
  <c r="S464" i="11"/>
  <c r="S335" i="11"/>
  <c r="S337" i="11"/>
  <c r="S440" i="11"/>
  <c r="S330" i="11"/>
  <c r="S403" i="11"/>
  <c r="S379" i="11"/>
  <c r="S455" i="11"/>
  <c r="S386" i="11"/>
  <c r="S295" i="11"/>
  <c r="S340" i="11"/>
  <c r="S445" i="11"/>
  <c r="S344" i="11"/>
  <c r="S470" i="11"/>
  <c r="S474" i="11"/>
  <c r="S402" i="11"/>
  <c r="S392" i="11"/>
  <c r="S460" i="11"/>
  <c r="S288" i="11"/>
  <c r="S285" i="11"/>
  <c r="S289" i="11"/>
  <c r="S322" i="11"/>
  <c r="S486" i="11"/>
  <c r="S301" i="11"/>
  <c r="S394" i="11"/>
  <c r="S481" i="11"/>
  <c r="S283" i="11"/>
  <c r="S323" i="11"/>
  <c r="S488" i="11"/>
  <c r="S449" i="11"/>
  <c r="S454" i="11"/>
  <c r="S356" i="11"/>
  <c r="S480" i="11"/>
  <c r="S265" i="11"/>
  <c r="S317" i="11"/>
  <c r="S351" i="11"/>
  <c r="S417" i="11"/>
  <c r="S428" i="11"/>
  <c r="S348" i="11"/>
  <c r="S286" i="11"/>
  <c r="S342" i="11"/>
  <c r="S388" i="11"/>
  <c r="S298" i="11"/>
  <c r="S453" i="11"/>
  <c r="S378" i="11"/>
  <c r="S395" i="11"/>
  <c r="S420" i="11"/>
  <c r="S387" i="11"/>
  <c r="S290" i="11"/>
  <c r="S370" i="11"/>
  <c r="S478" i="11"/>
  <c r="S398" i="11"/>
  <c r="P403" i="11"/>
  <c r="P278" i="11"/>
  <c r="P463" i="11"/>
  <c r="P315" i="11"/>
  <c r="P445" i="11"/>
  <c r="P386" i="11"/>
  <c r="P308" i="11"/>
  <c r="P329" i="11"/>
  <c r="P367" i="11"/>
  <c r="P455" i="11"/>
  <c r="P283" i="11"/>
  <c r="P276" i="11"/>
  <c r="P377" i="11"/>
  <c r="P260" i="11"/>
  <c r="P259" i="11"/>
  <c r="P275" i="11"/>
  <c r="P374" i="11"/>
  <c r="P457" i="11"/>
  <c r="P366" i="11"/>
  <c r="P303" i="11"/>
  <c r="P373" i="11"/>
  <c r="P378" i="11"/>
  <c r="P466" i="11"/>
  <c r="P476" i="11"/>
  <c r="P250" i="11"/>
  <c r="P477" i="11"/>
  <c r="P251" i="11"/>
  <c r="P458" i="11"/>
  <c r="P326" i="11"/>
  <c r="P471" i="11"/>
  <c r="P328" i="11"/>
  <c r="P483" i="11"/>
  <c r="P311" i="11"/>
  <c r="P462" i="11"/>
  <c r="P292" i="11"/>
  <c r="P472" i="11"/>
  <c r="P334" i="11"/>
  <c r="P411" i="11"/>
  <c r="P325" i="11"/>
  <c r="P430" i="11"/>
  <c r="P408" i="11"/>
  <c r="P301" i="11"/>
  <c r="P427" i="11"/>
  <c r="P395" i="11"/>
  <c r="P291" i="11"/>
  <c r="P372" i="11"/>
  <c r="P398" i="11"/>
  <c r="P479" i="11"/>
  <c r="P257" i="11"/>
  <c r="P392" i="11"/>
  <c r="P381" i="11"/>
  <c r="P415" i="11"/>
  <c r="P413" i="11"/>
  <c r="P405" i="11"/>
  <c r="P370" i="11"/>
  <c r="P371" i="11"/>
  <c r="P347" i="11"/>
  <c r="P388" i="11"/>
  <c r="P346" i="11"/>
  <c r="P351" i="11"/>
  <c r="AD526" i="11"/>
  <c r="AD600" i="11" s="1"/>
  <c r="AD674" i="11" s="1"/>
  <c r="AD37" i="15" s="1"/>
  <c r="AS507" i="11"/>
  <c r="AV511" i="11"/>
  <c r="AV585" i="11" s="1"/>
  <c r="AV659" i="11" s="1"/>
  <c r="AV22" i="15" s="1"/>
  <c r="V537" i="11"/>
  <c r="V611" i="11" s="1"/>
  <c r="V685" i="11" s="1"/>
  <c r="V48" i="15" s="1"/>
  <c r="AQ537" i="11"/>
  <c r="AQ611" i="11" s="1"/>
  <c r="AQ685" i="11" s="1"/>
  <c r="AQ48" i="15" s="1"/>
  <c r="AV532" i="11"/>
  <c r="AV606" i="11" s="1"/>
  <c r="AV680" i="11" s="1"/>
  <c r="AV43" i="15" s="1"/>
  <c r="AV525" i="11"/>
  <c r="AV599" i="11" s="1"/>
  <c r="AV673" i="11" s="1"/>
  <c r="AV36" i="15" s="1"/>
  <c r="AM537" i="11"/>
  <c r="AM611" i="11" s="1"/>
  <c r="AM685" i="11" s="1"/>
  <c r="AM48" i="15" s="1"/>
  <c r="M537" i="11"/>
  <c r="M611" i="11" s="1"/>
  <c r="M685" i="11" s="1"/>
  <c r="M48" i="15" s="1"/>
  <c r="AV502" i="11"/>
  <c r="AV576" i="11" s="1"/>
  <c r="AV650" i="11" s="1"/>
  <c r="AV13" i="15" s="1"/>
  <c r="AN537" i="11"/>
  <c r="AN611" i="11" s="1"/>
  <c r="AN685" i="11" s="1"/>
  <c r="AN48" i="15" s="1"/>
  <c r="AV529" i="11"/>
  <c r="AV603" i="11" s="1"/>
  <c r="AV677" i="11" s="1"/>
  <c r="AV40" i="15" s="1"/>
  <c r="AS516" i="11"/>
  <c r="AD516" i="11"/>
  <c r="AD590" i="11" s="1"/>
  <c r="AD664" i="11" s="1"/>
  <c r="AD27" i="15" s="1"/>
  <c r="AV517" i="11"/>
  <c r="AV591" i="11" s="1"/>
  <c r="AV665" i="11" s="1"/>
  <c r="AV28" i="15" s="1"/>
  <c r="AB537" i="11"/>
  <c r="AB611" i="11" s="1"/>
  <c r="AB685" i="11" s="1"/>
  <c r="AB48" i="15" s="1"/>
  <c r="AG350" i="11"/>
  <c r="AG470" i="11"/>
  <c r="AG284" i="11"/>
  <c r="AG451" i="11"/>
  <c r="AG414" i="11"/>
  <c r="AG309" i="11"/>
  <c r="AG353" i="11"/>
  <c r="AG468" i="11"/>
  <c r="AG413" i="11"/>
  <c r="AG267" i="11"/>
  <c r="AG367" i="11"/>
  <c r="AG310" i="11"/>
  <c r="AG343" i="11"/>
  <c r="AG345" i="11"/>
  <c r="AG302" i="11"/>
  <c r="AG456" i="11"/>
  <c r="AG276" i="11"/>
  <c r="AG377" i="11"/>
  <c r="AG457" i="11"/>
  <c r="AG487" i="11"/>
  <c r="AG325" i="11"/>
  <c r="AG318" i="11"/>
  <c r="AG263" i="11"/>
  <c r="AG281" i="11"/>
  <c r="AG265" i="11"/>
  <c r="AG443" i="11"/>
  <c r="AG471" i="11"/>
  <c r="AG337" i="11"/>
  <c r="AG273" i="11"/>
  <c r="AG422" i="11"/>
  <c r="AG298" i="11"/>
  <c r="AG452" i="11"/>
  <c r="AG252" i="11"/>
  <c r="AG478" i="11"/>
  <c r="AG386" i="11"/>
  <c r="AG324" i="11"/>
  <c r="AG472" i="11"/>
  <c r="AG428" i="11"/>
  <c r="AG301" i="11"/>
  <c r="AG365" i="11"/>
  <c r="AG385" i="11"/>
  <c r="AG464" i="11"/>
  <c r="AG444" i="11"/>
  <c r="AG346" i="11"/>
  <c r="AG255" i="11"/>
  <c r="AX358" i="11"/>
  <c r="AX350" i="11"/>
  <c r="AX362" i="11"/>
  <c r="AX374" i="11"/>
  <c r="AX348" i="11"/>
  <c r="AX412" i="11"/>
  <c r="AX272" i="11"/>
  <c r="AX317" i="11"/>
  <c r="AX333" i="11"/>
  <c r="AX314" i="11"/>
  <c r="AX253" i="11"/>
  <c r="AX266" i="11"/>
  <c r="AX375" i="11"/>
  <c r="AX431" i="11"/>
  <c r="AX403" i="11"/>
  <c r="AX392" i="11"/>
  <c r="AX435" i="11"/>
  <c r="AX329" i="11"/>
  <c r="AX297" i="11"/>
  <c r="AX453" i="11"/>
  <c r="AX475" i="11"/>
  <c r="AX289" i="11"/>
  <c r="AX360" i="11"/>
  <c r="AX276" i="11"/>
  <c r="AX313" i="11"/>
  <c r="AX457" i="11"/>
  <c r="AX308" i="11"/>
  <c r="AX355" i="11"/>
  <c r="AX250" i="11"/>
  <c r="AX261" i="11"/>
  <c r="AX454" i="11"/>
  <c r="AX387" i="11"/>
  <c r="AX379" i="11"/>
  <c r="J393" i="11"/>
  <c r="J324" i="11"/>
  <c r="J420" i="11"/>
  <c r="J401" i="11"/>
  <c r="J429" i="11"/>
  <c r="J347" i="11"/>
  <c r="J353" i="11"/>
  <c r="J472" i="11"/>
  <c r="J270" i="11"/>
  <c r="J474" i="11"/>
  <c r="J331" i="11"/>
  <c r="J326" i="11"/>
  <c r="J364" i="11"/>
  <c r="J466" i="11"/>
  <c r="J327" i="11"/>
  <c r="J252" i="11"/>
  <c r="J430" i="11"/>
  <c r="J409" i="11"/>
  <c r="J265" i="11"/>
  <c r="J285" i="11"/>
  <c r="F397" i="11"/>
  <c r="F304" i="11"/>
  <c r="F436" i="11"/>
  <c r="F445" i="11"/>
  <c r="F272" i="11"/>
  <c r="F460" i="11"/>
  <c r="F273" i="11"/>
  <c r="F356" i="11"/>
  <c r="F378" i="11"/>
  <c r="F330" i="11"/>
  <c r="F360" i="11"/>
  <c r="F367" i="11"/>
  <c r="F281" i="11"/>
  <c r="F468" i="11"/>
  <c r="F435" i="11"/>
  <c r="F422" i="11"/>
  <c r="F359" i="11"/>
  <c r="F305" i="11"/>
  <c r="F327" i="11"/>
  <c r="F268" i="11"/>
  <c r="F262" i="11"/>
  <c r="F407" i="11"/>
  <c r="F344" i="11"/>
  <c r="F278" i="11"/>
  <c r="U303" i="11"/>
  <c r="U287" i="11"/>
  <c r="U413" i="11"/>
  <c r="U269" i="11"/>
  <c r="U421" i="11"/>
  <c r="U410" i="11"/>
  <c r="U430" i="11"/>
  <c r="U464" i="11"/>
  <c r="U322" i="11"/>
  <c r="U290" i="11"/>
  <c r="U384" i="11"/>
  <c r="U433" i="11"/>
  <c r="U405" i="11"/>
  <c r="U470" i="11"/>
  <c r="U314" i="11"/>
  <c r="AH611" i="11"/>
  <c r="AH685" i="11" s="1"/>
  <c r="AH48" i="15" s="1"/>
  <c r="AV611" i="11"/>
  <c r="AV685" i="11" s="1"/>
  <c r="AV48" i="15" s="1"/>
  <c r="AD575" i="11"/>
  <c r="AD649" i="11" s="1"/>
  <c r="AD12" i="15" s="1"/>
  <c r="J432" i="11"/>
  <c r="J316" i="11"/>
  <c r="J319" i="11"/>
  <c r="J290" i="11"/>
  <c r="J484" i="11"/>
  <c r="J468" i="11"/>
  <c r="J447" i="11"/>
  <c r="J384" i="11"/>
  <c r="J365" i="11"/>
  <c r="J392" i="11"/>
  <c r="J457" i="11"/>
  <c r="J391" i="11"/>
  <c r="J473" i="11"/>
  <c r="J261" i="11"/>
  <c r="J415" i="11"/>
  <c r="J291" i="11"/>
  <c r="J435" i="11"/>
  <c r="J300" i="11"/>
  <c r="J487" i="11"/>
  <c r="J428" i="11"/>
  <c r="J421" i="11"/>
  <c r="J310" i="11"/>
  <c r="J332" i="11"/>
  <c r="J258" i="11"/>
  <c r="J388" i="11"/>
  <c r="J296" i="11"/>
  <c r="J396" i="11"/>
  <c r="J489" i="11"/>
  <c r="J470" i="11"/>
  <c r="J445" i="11"/>
  <c r="J375" i="11"/>
  <c r="J439" i="11"/>
  <c r="J380" i="11"/>
  <c r="J383" i="11"/>
  <c r="J486" i="11"/>
  <c r="J434" i="11"/>
  <c r="J414" i="11"/>
  <c r="J356" i="11"/>
  <c r="J288" i="11"/>
  <c r="J360" i="11"/>
  <c r="J462" i="11"/>
  <c r="J342" i="11"/>
  <c r="J321" i="11"/>
  <c r="J438" i="11"/>
  <c r="J411" i="11"/>
  <c r="J294" i="11"/>
  <c r="J346" i="11"/>
  <c r="J255" i="11"/>
  <c r="J273" i="11"/>
  <c r="J309" i="11"/>
  <c r="J251" i="11"/>
  <c r="J305" i="11"/>
  <c r="J471" i="11"/>
  <c r="J377" i="11"/>
  <c r="J283" i="11"/>
  <c r="J354" i="11"/>
  <c r="J293" i="11"/>
  <c r="J284" i="11"/>
  <c r="J341" i="11"/>
  <c r="J363" i="11"/>
  <c r="J463" i="11"/>
  <c r="J485" i="11"/>
  <c r="J425" i="11"/>
  <c r="J340" i="11"/>
  <c r="J269" i="11"/>
  <c r="J282" i="11"/>
  <c r="J460" i="11"/>
  <c r="J262" i="11"/>
  <c r="J433" i="11"/>
  <c r="J452" i="11"/>
  <c r="J257" i="11"/>
  <c r="J343" i="11"/>
  <c r="J441" i="11"/>
  <c r="J386" i="11"/>
  <c r="J464" i="11"/>
  <c r="J442" i="11"/>
  <c r="J394" i="11"/>
  <c r="J330" i="11"/>
  <c r="J483" i="11"/>
  <c r="J372" i="11"/>
  <c r="J303" i="11"/>
  <c r="J328" i="11"/>
  <c r="J286" i="11"/>
  <c r="J315" i="11"/>
  <c r="J359" i="11"/>
  <c r="AD492" i="11"/>
  <c r="AD566" i="11" s="1"/>
  <c r="AD640" i="11" s="1"/>
  <c r="AD3" i="15" s="1"/>
  <c r="AD541" i="11"/>
  <c r="AZ519" i="11"/>
  <c r="AD537" i="11"/>
  <c r="AD611" i="11" s="1"/>
  <c r="AD685" i="11" s="1"/>
  <c r="AD48" i="15" s="1"/>
  <c r="AD512" i="11"/>
  <c r="AD586" i="11" s="1"/>
  <c r="AD660" i="11" s="1"/>
  <c r="AD23" i="15" s="1"/>
  <c r="AD534" i="11"/>
  <c r="AD525" i="11"/>
  <c r="AD599" i="11" s="1"/>
  <c r="AD673" i="11" s="1"/>
  <c r="AD36" i="15" s="1"/>
  <c r="AD542" i="11"/>
  <c r="AD616" i="11" s="1"/>
  <c r="AD690" i="11" s="1"/>
  <c r="AD53" i="15" s="1"/>
  <c r="AD504" i="11"/>
  <c r="AD578" i="11" s="1"/>
  <c r="AD652" i="11" s="1"/>
  <c r="AD15" i="15" s="1"/>
  <c r="AN519" i="11"/>
  <c r="AN593" i="11" s="1"/>
  <c r="AN667" i="11" s="1"/>
  <c r="AN30" i="15" s="1"/>
  <c r="AD529" i="11"/>
  <c r="AD603" i="11" s="1"/>
  <c r="AD677" i="11" s="1"/>
  <c r="AD40" i="15" s="1"/>
  <c r="AD517" i="11"/>
  <c r="AD591" i="11" s="1"/>
  <c r="AD665" i="11" s="1"/>
  <c r="AD28" i="15" s="1"/>
  <c r="AJ519" i="11"/>
  <c r="AJ593" i="11" s="1"/>
  <c r="AJ667" i="11" s="1"/>
  <c r="AJ30" i="15" s="1"/>
  <c r="AS519" i="11"/>
  <c r="AD532" i="11"/>
  <c r="AD606" i="11" s="1"/>
  <c r="AD680" i="11" s="1"/>
  <c r="AD43" i="15" s="1"/>
  <c r="C519" i="11"/>
  <c r="C593" i="11" s="1"/>
  <c r="C667" i="11" s="1"/>
  <c r="C30" i="15" s="1"/>
  <c r="AD528" i="11"/>
  <c r="AD602" i="11" s="1"/>
  <c r="AD676" i="11" s="1"/>
  <c r="AD39" i="15" s="1"/>
  <c r="AD511" i="11"/>
  <c r="AD585" i="11" s="1"/>
  <c r="AD659" i="11" s="1"/>
  <c r="AD22" i="15" s="1"/>
  <c r="AQ519" i="11"/>
  <c r="AQ593" i="11" s="1"/>
  <c r="AQ667" i="11" s="1"/>
  <c r="AQ30" i="15" s="1"/>
  <c r="I519" i="11"/>
  <c r="I593" i="11" s="1"/>
  <c r="I667" i="11" s="1"/>
  <c r="I30" i="15" s="1"/>
  <c r="AA519" i="11"/>
  <c r="AA593" i="11" s="1"/>
  <c r="AA667" i="11" s="1"/>
  <c r="AA30" i="15" s="1"/>
  <c r="V519" i="11"/>
  <c r="V593" i="11" s="1"/>
  <c r="V667" i="11" s="1"/>
  <c r="V30" i="15" s="1"/>
  <c r="BN94" i="3"/>
  <c r="E9" i="7"/>
  <c r="F9" i="7" s="1"/>
  <c r="G45" i="6"/>
  <c r="E12" i="14" s="1"/>
  <c r="F12" i="14" s="1"/>
  <c r="G29" i="6"/>
  <c r="E9" i="14" s="1"/>
  <c r="F9" i="14" s="1"/>
  <c r="G95" i="6"/>
  <c r="G134" i="6"/>
  <c r="G132" i="6"/>
  <c r="G211" i="6"/>
  <c r="G82" i="6"/>
  <c r="G128" i="6"/>
  <c r="G184" i="6"/>
  <c r="G135" i="6"/>
  <c r="G153" i="6"/>
  <c r="G44" i="6"/>
  <c r="G217" i="6"/>
  <c r="G88" i="6"/>
  <c r="G215" i="6"/>
  <c r="G92" i="6"/>
  <c r="G48" i="6"/>
  <c r="G117" i="6"/>
  <c r="G198" i="6"/>
  <c r="G62" i="6"/>
  <c r="G33" i="6"/>
  <c r="G56" i="6"/>
  <c r="G171" i="6"/>
  <c r="G114" i="6"/>
  <c r="G105" i="6"/>
  <c r="G131" i="6"/>
  <c r="G43" i="6"/>
  <c r="G113" i="6"/>
  <c r="G123" i="6"/>
  <c r="G177" i="6"/>
  <c r="G206" i="6"/>
  <c r="G150" i="6"/>
  <c r="G66" i="6"/>
  <c r="G69" i="6"/>
  <c r="G152" i="6"/>
  <c r="G125" i="6"/>
  <c r="G97" i="6"/>
  <c r="G26" i="6"/>
  <c r="E8" i="14" s="1"/>
  <c r="F8" i="14" s="1"/>
  <c r="G37" i="6"/>
  <c r="G214" i="6"/>
  <c r="G51" i="6"/>
  <c r="G68" i="6"/>
  <c r="G120" i="6"/>
  <c r="G121" i="6"/>
  <c r="G188" i="6"/>
  <c r="G145" i="6"/>
  <c r="G72" i="6"/>
  <c r="G182" i="6"/>
  <c r="G208" i="6"/>
  <c r="G41" i="6"/>
  <c r="G73" i="6"/>
  <c r="G24" i="6"/>
  <c r="G85" i="6"/>
  <c r="G136" i="6"/>
  <c r="G78" i="6"/>
  <c r="G222" i="6"/>
  <c r="G219" i="6"/>
  <c r="G174" i="6"/>
  <c r="G67" i="6"/>
  <c r="G100" i="6"/>
  <c r="G151" i="6"/>
  <c r="G154" i="6"/>
  <c r="G138" i="6"/>
  <c r="G91" i="6"/>
  <c r="G34" i="6"/>
  <c r="G186" i="6"/>
  <c r="G35" i="6"/>
  <c r="E11" i="14" s="1"/>
  <c r="F11" i="14" s="1"/>
  <c r="G129" i="6"/>
  <c r="G196" i="6"/>
  <c r="G76" i="6"/>
  <c r="G94" i="6"/>
  <c r="G163" i="6"/>
  <c r="G207" i="6"/>
  <c r="G162" i="6"/>
  <c r="G189" i="6"/>
  <c r="G38" i="6"/>
  <c r="E11" i="7" s="1"/>
  <c r="F11" i="7" s="1"/>
  <c r="G141" i="6"/>
  <c r="G176" i="6"/>
  <c r="G79" i="6"/>
  <c r="G75" i="6"/>
  <c r="G49" i="6"/>
  <c r="G183" i="6"/>
  <c r="G93" i="6"/>
  <c r="G31" i="6"/>
  <c r="G119" i="6"/>
  <c r="G70" i="6"/>
  <c r="G80" i="6"/>
  <c r="G61" i="6"/>
  <c r="G197" i="6"/>
  <c r="G221" i="6"/>
  <c r="G158" i="6"/>
  <c r="G170" i="6"/>
  <c r="G202" i="6"/>
  <c r="G87" i="6"/>
  <c r="G57" i="6"/>
  <c r="G98" i="6"/>
  <c r="G179" i="6"/>
  <c r="G139" i="6"/>
  <c r="G149" i="6"/>
  <c r="F12" i="7"/>
  <c r="AV521" i="11"/>
  <c r="AV595" i="11" s="1"/>
  <c r="AV669" i="11" s="1"/>
  <c r="AV32" i="15" s="1"/>
  <c r="AO530" i="11"/>
  <c r="AO604" i="11" s="1"/>
  <c r="AO678" i="11" s="1"/>
  <c r="AO41" i="15" s="1"/>
  <c r="C537" i="11"/>
  <c r="C611" i="11" s="1"/>
  <c r="C685" i="11" s="1"/>
  <c r="C48" i="15" s="1"/>
  <c r="AN540" i="11"/>
  <c r="AG262" i="11"/>
  <c r="AG430" i="11"/>
  <c r="AG275" i="11"/>
  <c r="AG347" i="11"/>
  <c r="AG312" i="11"/>
  <c r="AG363" i="11"/>
  <c r="AG321" i="11"/>
  <c r="AG299" i="11"/>
  <c r="AG447" i="11"/>
  <c r="AG435" i="11"/>
  <c r="AG326" i="11"/>
  <c r="AG390" i="11"/>
  <c r="AG449" i="11"/>
  <c r="AG294" i="11"/>
  <c r="AG394" i="11"/>
  <c r="AG393" i="11"/>
  <c r="AG466" i="11"/>
  <c r="AG370" i="11"/>
  <c r="AG440" i="11"/>
  <c r="AG387" i="11"/>
  <c r="AG344" i="11"/>
  <c r="AG291" i="11"/>
  <c r="AG448" i="11"/>
  <c r="AG455" i="11"/>
  <c r="AG305" i="11"/>
  <c r="AG264" i="11"/>
  <c r="AG460" i="11"/>
  <c r="AG401" i="11"/>
  <c r="AG366" i="11"/>
  <c r="AG279" i="11"/>
  <c r="AG458" i="11"/>
  <c r="AG374" i="11"/>
  <c r="AG459" i="11"/>
  <c r="AG323" i="11"/>
  <c r="AG469" i="11"/>
  <c r="AG397" i="11"/>
  <c r="AG285" i="11"/>
  <c r="AG313" i="11"/>
  <c r="AG433" i="11"/>
  <c r="AG315" i="11"/>
  <c r="AG342" i="11"/>
  <c r="AG319" i="11"/>
  <c r="AG479" i="11"/>
  <c r="AG467" i="11"/>
  <c r="AG331" i="11"/>
  <c r="AG483" i="11"/>
  <c r="AG358" i="11"/>
  <c r="AG395" i="11"/>
  <c r="AG371" i="11"/>
  <c r="AG403" i="11"/>
  <c r="AG355" i="11"/>
  <c r="AG274" i="11"/>
  <c r="AG437" i="11"/>
  <c r="AG361" i="11"/>
  <c r="AG270" i="11"/>
  <c r="AG330" i="11"/>
  <c r="AG375" i="11"/>
  <c r="AG304" i="11"/>
  <c r="AG418" i="11"/>
  <c r="AG427" i="11"/>
  <c r="AS526" i="11"/>
  <c r="AY532" i="11"/>
  <c r="AS502" i="11"/>
  <c r="AP516" i="11"/>
  <c r="AP590" i="11" s="1"/>
  <c r="AP664" i="11" s="1"/>
  <c r="AP27" i="15" s="1"/>
  <c r="Q418" i="11"/>
  <c r="Q286" i="11"/>
  <c r="Q478" i="11"/>
  <c r="Q458" i="11"/>
  <c r="Q256" i="11"/>
  <c r="Q284" i="11"/>
  <c r="Q440" i="11"/>
  <c r="Q340" i="11"/>
  <c r="Q303" i="11"/>
  <c r="Q421" i="11"/>
  <c r="Q314" i="11"/>
  <c r="Q352" i="11"/>
  <c r="Q386" i="11"/>
  <c r="Q346" i="11"/>
  <c r="Q351" i="11"/>
  <c r="Q311" i="11"/>
  <c r="Q474" i="11"/>
  <c r="Q353" i="11"/>
  <c r="Q447" i="11"/>
  <c r="Q341" i="11"/>
  <c r="Q406" i="11"/>
  <c r="Q292" i="11"/>
  <c r="Q345" i="11"/>
  <c r="Q331" i="11"/>
  <c r="Q468" i="11"/>
  <c r="Q371" i="11"/>
  <c r="Q357" i="11"/>
  <c r="Q427" i="11"/>
  <c r="Q400" i="11"/>
  <c r="Q317" i="11"/>
  <c r="Q431" i="11"/>
  <c r="Q472" i="11"/>
  <c r="Q288" i="11"/>
  <c r="Q339" i="11"/>
  <c r="Q405" i="11"/>
  <c r="Q267" i="11"/>
  <c r="Q430" i="11"/>
  <c r="Q412" i="11"/>
  <c r="Q296" i="11"/>
  <c r="Q332" i="11"/>
  <c r="Q291" i="11"/>
  <c r="Q477" i="11"/>
  <c r="Q275" i="11"/>
  <c r="Q384" i="11"/>
  <c r="Q398" i="11"/>
  <c r="Q366" i="11"/>
  <c r="Q319" i="11"/>
  <c r="Q304" i="11"/>
  <c r="Q301" i="11"/>
  <c r="Q445" i="11"/>
  <c r="Q456" i="11"/>
  <c r="Q361" i="11"/>
  <c r="Q387" i="11"/>
  <c r="Q367" i="11"/>
  <c r="Q410" i="11"/>
  <c r="Q392" i="11"/>
  <c r="Q432" i="11"/>
  <c r="Q348" i="11"/>
  <c r="Q466" i="11"/>
  <c r="Q258" i="11"/>
  <c r="Q455" i="11"/>
  <c r="Q263" i="11"/>
  <c r="Q467" i="11"/>
  <c r="Q482" i="11"/>
  <c r="Q420" i="11"/>
  <c r="Q469" i="11"/>
  <c r="Q313" i="11"/>
  <c r="Q424" i="11"/>
  <c r="Q333" i="11"/>
  <c r="Q274" i="11"/>
  <c r="Q271" i="11"/>
  <c r="Q438" i="11"/>
  <c r="Q293" i="11"/>
  <c r="Q324" i="11"/>
  <c r="Q451" i="11"/>
  <c r="Q355" i="11"/>
  <c r="Q480" i="11"/>
  <c r="Q391" i="11"/>
  <c r="Q278" i="11"/>
  <c r="Q463" i="11"/>
  <c r="Q273" i="11"/>
  <c r="Q380" i="11"/>
  <c r="Q363" i="11"/>
  <c r="Q306" i="11"/>
  <c r="Q276" i="11"/>
  <c r="Q485" i="11"/>
  <c r="Q379" i="11"/>
  <c r="Q349" i="11"/>
  <c r="Q266" i="11"/>
  <c r="Q383" i="11"/>
  <c r="Q369" i="11"/>
  <c r="Q251" i="11"/>
  <c r="Q335" i="11"/>
  <c r="Q344" i="11"/>
  <c r="Q396" i="11"/>
  <c r="Q257" i="11"/>
  <c r="Q481" i="11"/>
  <c r="Q320" i="11"/>
  <c r="Q449" i="11"/>
  <c r="Q356" i="11"/>
  <c r="Q368" i="11"/>
  <c r="Q393" i="11"/>
  <c r="Q439" i="11"/>
  <c r="Q454" i="11"/>
  <c r="Q417" i="11"/>
  <c r="Q390" i="11"/>
  <c r="Q452" i="11"/>
  <c r="Q307" i="11"/>
  <c r="Q446" i="11"/>
  <c r="Q448" i="11"/>
  <c r="Q470" i="11"/>
  <c r="Q483" i="11"/>
  <c r="Q270" i="11"/>
  <c r="Q382" i="11"/>
  <c r="Q394" i="11"/>
  <c r="Q354" i="11"/>
  <c r="Q401" i="11"/>
  <c r="Q328" i="11"/>
  <c r="Q308" i="11"/>
  <c r="Q457" i="11"/>
  <c r="Q388" i="11"/>
  <c r="Q461" i="11"/>
  <c r="Q442" i="11"/>
  <c r="Q259" i="11"/>
  <c r="Q409" i="11"/>
  <c r="Q415" i="11"/>
  <c r="Q429" i="11"/>
  <c r="Q397" i="11"/>
  <c r="Q255" i="11"/>
  <c r="Q358" i="11"/>
  <c r="Q426" i="11"/>
  <c r="Q385" i="11"/>
  <c r="Q285" i="11"/>
  <c r="Q436" i="11"/>
  <c r="Q338" i="11"/>
  <c r="Q399" i="11"/>
  <c r="Q300" i="11"/>
  <c r="Q479" i="11"/>
  <c r="Q444" i="11"/>
  <c r="Q323" i="11"/>
  <c r="Q377" i="11"/>
  <c r="Q486" i="11"/>
  <c r="Q343" i="11"/>
  <c r="Q294" i="11"/>
  <c r="Q337" i="11"/>
  <c r="Q376" i="11"/>
  <c r="Q272" i="11"/>
  <c r="Q336" i="11"/>
  <c r="Q484" i="11"/>
  <c r="Q471" i="11"/>
  <c r="Q290" i="11"/>
  <c r="Q283" i="11"/>
  <c r="Q254" i="11"/>
  <c r="Q325" i="11"/>
  <c r="Q370" i="11"/>
  <c r="Q434" i="11"/>
  <c r="Q305" i="11"/>
  <c r="Q373" i="11"/>
  <c r="Q464" i="11"/>
  <c r="Q281" i="11"/>
  <c r="Q277" i="11"/>
  <c r="Q425" i="11"/>
  <c r="Q465" i="11"/>
  <c r="Q321" i="11"/>
  <c r="Q260" i="11"/>
  <c r="Q316" i="11"/>
  <c r="Q329" i="11"/>
  <c r="Q261" i="11"/>
  <c r="Q414" i="11"/>
  <c r="Q404" i="11"/>
  <c r="Q262" i="11"/>
  <c r="Q375" i="11"/>
  <c r="Q253" i="11"/>
  <c r="Q299" i="11"/>
  <c r="Q488" i="11"/>
  <c r="Q269" i="11"/>
  <c r="Q403" i="11"/>
  <c r="Q302" i="11"/>
  <c r="Q327" i="11"/>
  <c r="Q459" i="11"/>
  <c r="Q364" i="11"/>
  <c r="Q381" i="11"/>
  <c r="Q334" i="11"/>
  <c r="Q389" i="11"/>
  <c r="Q268" i="11"/>
  <c r="Q435" i="11"/>
  <c r="Q428" i="11"/>
  <c r="Q462" i="11"/>
  <c r="Q279" i="11"/>
  <c r="Q413" i="11"/>
  <c r="Q250" i="11"/>
  <c r="Q441" i="11"/>
  <c r="Q460" i="11"/>
  <c r="Q360" i="11"/>
  <c r="Q326" i="11"/>
  <c r="Q298" i="11"/>
  <c r="Q330" i="11"/>
  <c r="Q342" i="11"/>
  <c r="Q318" i="11"/>
  <c r="Q347" i="11"/>
  <c r="Q453" i="11"/>
  <c r="Q350" i="11"/>
  <c r="Q437" i="11"/>
  <c r="Q282" i="11"/>
  <c r="Q372" i="11"/>
  <c r="Q407" i="11"/>
  <c r="Q395" i="11"/>
  <c r="Q310" i="11"/>
  <c r="Q473" i="11"/>
  <c r="Q416" i="11"/>
  <c r="Q309" i="11"/>
  <c r="Q476" i="11"/>
  <c r="Q402" i="11"/>
  <c r="Q362" i="11"/>
  <c r="Q312" i="11"/>
  <c r="Q265" i="11"/>
  <c r="Q423" i="11"/>
  <c r="Q252" i="11"/>
  <c r="Q264" i="11"/>
  <c r="Q359" i="11"/>
  <c r="Q411" i="11"/>
  <c r="Q433" i="11"/>
  <c r="Q419" i="11"/>
  <c r="Q422" i="11"/>
  <c r="Q365" i="11"/>
  <c r="Q280" i="11"/>
  <c r="Q315" i="11"/>
  <c r="Q443" i="11"/>
  <c r="Q450" i="11"/>
  <c r="Q378" i="11"/>
  <c r="Q322" i="11"/>
  <c r="Q289" i="11"/>
  <c r="Q287" i="11"/>
  <c r="Q374" i="11"/>
  <c r="Q489" i="11"/>
  <c r="Q295" i="11"/>
  <c r="Q475" i="11"/>
  <c r="Q408" i="11"/>
  <c r="Q297" i="11"/>
  <c r="Q487" i="11"/>
  <c r="BA542" i="11"/>
  <c r="BA616" i="11" s="1"/>
  <c r="BA690" i="11" s="1"/>
  <c r="BA53" i="15" s="1"/>
  <c r="AA542" i="11"/>
  <c r="AA616" i="11" s="1"/>
  <c r="AA690" i="11" s="1"/>
  <c r="AA53" i="15" s="1"/>
  <c r="W542" i="11"/>
  <c r="W616" i="11" s="1"/>
  <c r="W690" i="11" s="1"/>
  <c r="W53" i="15" s="1"/>
  <c r="AB542" i="11"/>
  <c r="AB616" i="11" s="1"/>
  <c r="AB690" i="11" s="1"/>
  <c r="AB53" i="15" s="1"/>
  <c r="AH542" i="11"/>
  <c r="AH616" i="11" s="1"/>
  <c r="AH690" i="11" s="1"/>
  <c r="AH53" i="15" s="1"/>
  <c r="AN542" i="11"/>
  <c r="AN616" i="11" s="1"/>
  <c r="AN690" i="11" s="1"/>
  <c r="AN53" i="15" s="1"/>
  <c r="L542" i="11"/>
  <c r="L616" i="11" s="1"/>
  <c r="L690" i="11" s="1"/>
  <c r="L53" i="15" s="1"/>
  <c r="AJ542" i="11"/>
  <c r="AJ616" i="11" s="1"/>
  <c r="AJ690" i="11" s="1"/>
  <c r="AJ53" i="15" s="1"/>
  <c r="R542" i="11"/>
  <c r="R616" i="11" s="1"/>
  <c r="R690" i="11" s="1"/>
  <c r="R53" i="15" s="1"/>
  <c r="AM542" i="11"/>
  <c r="AM616" i="11" s="1"/>
  <c r="AM690" i="11" s="1"/>
  <c r="AM53" i="15" s="1"/>
  <c r="AK542" i="11"/>
  <c r="AK616" i="11" s="1"/>
  <c r="AK690" i="11" s="1"/>
  <c r="AK53" i="15" s="1"/>
  <c r="V542" i="11"/>
  <c r="V616" i="11" s="1"/>
  <c r="V690" i="11" s="1"/>
  <c r="V53" i="15" s="1"/>
  <c r="AQ542" i="11"/>
  <c r="AQ616" i="11" s="1"/>
  <c r="AQ690" i="11" s="1"/>
  <c r="AQ53" i="15" s="1"/>
  <c r="M542" i="11"/>
  <c r="M616" i="11" s="1"/>
  <c r="M690" i="11" s="1"/>
  <c r="M53" i="15" s="1"/>
  <c r="C542" i="11"/>
  <c r="C616" i="11" s="1"/>
  <c r="C690" i="11" s="1"/>
  <c r="C53" i="15" s="1"/>
  <c r="I542" i="11"/>
  <c r="I616" i="11" s="1"/>
  <c r="I690" i="11" s="1"/>
  <c r="I53" i="15" s="1"/>
  <c r="C508" i="11"/>
  <c r="C582" i="11" s="1"/>
  <c r="C656" i="11" s="1"/>
  <c r="C19" i="15" s="1"/>
  <c r="L501" i="11"/>
  <c r="L575" i="11" s="1"/>
  <c r="L649" i="11" s="1"/>
  <c r="L12" i="15" s="1"/>
  <c r="AN501" i="11"/>
  <c r="AN575" i="11" s="1"/>
  <c r="AN649" i="11" s="1"/>
  <c r="AN12" i="15" s="1"/>
  <c r="AB501" i="11"/>
  <c r="AB575" i="11" s="1"/>
  <c r="AB649" i="11" s="1"/>
  <c r="AB12" i="15" s="1"/>
  <c r="AH501" i="11"/>
  <c r="AH575" i="11" s="1"/>
  <c r="AH649" i="11" s="1"/>
  <c r="AH12" i="15" s="1"/>
  <c r="BA501" i="11"/>
  <c r="BA575" i="11" s="1"/>
  <c r="BA649" i="11" s="1"/>
  <c r="BA12" i="15" s="1"/>
  <c r="AM501" i="11"/>
  <c r="AM575" i="11" s="1"/>
  <c r="AM649" i="11" s="1"/>
  <c r="AM12" i="15" s="1"/>
  <c r="AA501" i="11"/>
  <c r="AA575" i="11" s="1"/>
  <c r="AA649" i="11" s="1"/>
  <c r="AA12" i="15" s="1"/>
  <c r="AJ501" i="11"/>
  <c r="AJ575" i="11" s="1"/>
  <c r="AJ649" i="11" s="1"/>
  <c r="AJ12" i="15" s="1"/>
  <c r="R501" i="11"/>
  <c r="R575" i="11" s="1"/>
  <c r="R649" i="11" s="1"/>
  <c r="R12" i="15" s="1"/>
  <c r="W501" i="11"/>
  <c r="W575" i="11" s="1"/>
  <c r="W649" i="11" s="1"/>
  <c r="W12" i="15" s="1"/>
  <c r="V501" i="11"/>
  <c r="V575" i="11" s="1"/>
  <c r="V649" i="11" s="1"/>
  <c r="V12" i="15" s="1"/>
  <c r="I501" i="11"/>
  <c r="I575" i="11" s="1"/>
  <c r="I649" i="11" s="1"/>
  <c r="I12" i="15" s="1"/>
  <c r="AK501" i="11"/>
  <c r="AK575" i="11" s="1"/>
  <c r="AK649" i="11" s="1"/>
  <c r="AK12" i="15" s="1"/>
  <c r="M501" i="11"/>
  <c r="M575" i="11" s="1"/>
  <c r="M649" i="11" s="1"/>
  <c r="M12" i="15" s="1"/>
  <c r="AQ501" i="11"/>
  <c r="AQ575" i="11" s="1"/>
  <c r="AQ649" i="11" s="1"/>
  <c r="AQ12" i="15" s="1"/>
  <c r="C501" i="11"/>
  <c r="C575" i="11" s="1"/>
  <c r="C649" i="11" s="1"/>
  <c r="C12" i="15" s="1"/>
  <c r="X501" i="11"/>
  <c r="X575" i="11" s="1"/>
  <c r="X649" i="11" s="1"/>
  <c r="X12" i="15" s="1"/>
  <c r="AJ511" i="11"/>
  <c r="AJ585" i="11" s="1"/>
  <c r="AJ659" i="11" s="1"/>
  <c r="AJ22" i="15" s="1"/>
  <c r="AH511" i="11"/>
  <c r="AH585" i="11" s="1"/>
  <c r="AH659" i="11" s="1"/>
  <c r="AH22" i="15" s="1"/>
  <c r="AQ511" i="11"/>
  <c r="AQ585" i="11" s="1"/>
  <c r="AQ659" i="11" s="1"/>
  <c r="AQ22" i="15" s="1"/>
  <c r="C511" i="11"/>
  <c r="C585" i="11" s="1"/>
  <c r="C659" i="11" s="1"/>
  <c r="C22" i="15" s="1"/>
  <c r="AK511" i="11"/>
  <c r="AK585" i="11" s="1"/>
  <c r="AK659" i="11" s="1"/>
  <c r="AK22" i="15" s="1"/>
  <c r="V511" i="11"/>
  <c r="V585" i="11" s="1"/>
  <c r="V659" i="11" s="1"/>
  <c r="V22" i="15" s="1"/>
  <c r="R511" i="11"/>
  <c r="R585" i="11" s="1"/>
  <c r="R659" i="11" s="1"/>
  <c r="R22" i="15" s="1"/>
  <c r="M511" i="11"/>
  <c r="M585" i="11" s="1"/>
  <c r="M659" i="11" s="1"/>
  <c r="M22" i="15" s="1"/>
  <c r="I511" i="11"/>
  <c r="I585" i="11" s="1"/>
  <c r="I659" i="11" s="1"/>
  <c r="I22" i="15" s="1"/>
  <c r="P511" i="11"/>
  <c r="P585" i="11" s="1"/>
  <c r="P659" i="11" s="1"/>
  <c r="P22" i="15" s="1"/>
  <c r="AS511" i="11"/>
  <c r="AN511" i="11"/>
  <c r="AN585" i="11" s="1"/>
  <c r="AN659" i="11" s="1"/>
  <c r="AN22" i="15" s="1"/>
  <c r="BA511" i="11"/>
  <c r="BA585" i="11" s="1"/>
  <c r="BA659" i="11" s="1"/>
  <c r="BA22" i="15" s="1"/>
  <c r="L511" i="11"/>
  <c r="L585" i="11" s="1"/>
  <c r="L659" i="11" s="1"/>
  <c r="L22" i="15" s="1"/>
  <c r="AM511" i="11"/>
  <c r="AM585" i="11" s="1"/>
  <c r="AM659" i="11" s="1"/>
  <c r="AM22" i="15" s="1"/>
  <c r="AB511" i="11"/>
  <c r="AB585" i="11" s="1"/>
  <c r="AB659" i="11" s="1"/>
  <c r="AB22" i="15" s="1"/>
  <c r="W511" i="11"/>
  <c r="W585" i="11" s="1"/>
  <c r="W659" i="11" s="1"/>
  <c r="W22" i="15" s="1"/>
  <c r="AA511" i="11"/>
  <c r="AA585" i="11" s="1"/>
  <c r="AA659" i="11" s="1"/>
  <c r="AA22" i="15" s="1"/>
  <c r="Y268" i="11"/>
  <c r="Y481" i="11"/>
  <c r="Y422" i="11"/>
  <c r="Y410" i="11"/>
  <c r="Y251" i="11"/>
  <c r="Y452" i="11"/>
  <c r="Y465" i="11"/>
  <c r="Y316" i="11"/>
  <c r="Y357" i="11"/>
  <c r="Y387" i="11"/>
  <c r="Y479" i="11"/>
  <c r="Y283" i="11"/>
  <c r="Y356" i="11"/>
  <c r="Y327" i="11"/>
  <c r="Y277" i="11"/>
  <c r="Y443" i="11"/>
  <c r="Y368" i="11"/>
  <c r="Y445" i="11"/>
  <c r="Y344" i="11"/>
  <c r="Y447" i="11"/>
  <c r="Y250" i="11"/>
  <c r="Y276" i="11"/>
  <c r="Y255" i="11"/>
  <c r="Y453" i="11"/>
  <c r="Y282" i="11"/>
  <c r="Y290" i="11"/>
  <c r="Y412" i="11"/>
  <c r="Y380" i="11"/>
  <c r="Y449" i="11"/>
  <c r="Y441" i="11"/>
  <c r="Y305" i="11"/>
  <c r="Y264" i="11"/>
  <c r="Y489" i="11"/>
  <c r="Y279" i="11"/>
  <c r="Y478" i="11"/>
  <c r="Y426" i="11"/>
  <c r="Y347" i="11"/>
  <c r="Y448" i="11"/>
  <c r="Y332" i="11"/>
  <c r="Y286" i="11"/>
  <c r="Y484" i="11"/>
  <c r="Y275" i="11"/>
  <c r="Y364" i="11"/>
  <c r="Y306" i="11"/>
  <c r="Y335" i="11"/>
  <c r="Y393" i="11"/>
  <c r="Y464" i="11"/>
  <c r="Y331" i="11"/>
  <c r="Y359" i="11"/>
  <c r="Y254" i="11"/>
  <c r="Y466" i="11"/>
  <c r="Y307" i="11"/>
  <c r="Y394" i="11"/>
  <c r="Y454" i="11"/>
  <c r="Y433" i="11"/>
  <c r="Y278" i="11"/>
  <c r="Y475" i="11"/>
  <c r="Y267" i="11"/>
  <c r="Y397" i="11"/>
  <c r="Y341" i="11"/>
  <c r="Y269" i="11"/>
  <c r="Y381" i="11"/>
  <c r="Y294" i="11"/>
  <c r="Y340" i="11"/>
  <c r="Y482" i="11"/>
  <c r="Y295" i="11"/>
  <c r="Y429" i="11"/>
  <c r="Y407" i="11"/>
  <c r="Y333" i="11"/>
  <c r="Y354" i="11"/>
  <c r="Y301" i="11"/>
  <c r="Y351" i="11"/>
  <c r="Y463" i="11"/>
  <c r="Y456" i="11"/>
  <c r="Y291" i="11"/>
  <c r="Y353" i="11"/>
  <c r="Y318" i="11"/>
  <c r="Y349" i="11"/>
  <c r="Y385" i="11"/>
  <c r="Y403" i="11"/>
  <c r="Y311" i="11"/>
  <c r="Y431" i="11"/>
  <c r="Y273" i="11"/>
  <c r="Y369" i="11"/>
  <c r="Y293" i="11"/>
  <c r="Y260" i="11"/>
  <c r="Y274" i="11"/>
  <c r="Y313" i="11"/>
  <c r="Y322" i="11"/>
  <c r="Y372" i="11"/>
  <c r="Y309" i="11"/>
  <c r="Y346" i="11"/>
  <c r="Y420" i="11"/>
  <c r="Y360" i="11"/>
  <c r="Y358" i="11"/>
  <c r="Y404" i="11"/>
  <c r="Y480" i="11"/>
  <c r="Y382" i="11"/>
  <c r="Y289" i="11"/>
  <c r="Y314" i="11"/>
  <c r="Y298" i="11"/>
  <c r="Y486" i="11"/>
  <c r="Y444" i="11"/>
  <c r="Y284" i="11"/>
  <c r="Y342" i="11"/>
  <c r="Y257" i="11"/>
  <c r="Y288" i="11"/>
  <c r="Y328" i="11"/>
  <c r="Y488" i="11"/>
  <c r="Y468" i="11"/>
  <c r="Y362" i="11"/>
  <c r="Y440" i="11"/>
  <c r="Y321" i="11"/>
  <c r="Y297" i="11"/>
  <c r="Y437" i="11"/>
  <c r="Y329" i="11"/>
  <c r="Y383" i="11"/>
  <c r="Y378" i="11"/>
  <c r="Y427" i="11"/>
  <c r="Y367" i="11"/>
  <c r="Y375" i="11"/>
  <c r="Y419" i="11"/>
  <c r="Y473" i="11"/>
  <c r="Y325" i="11"/>
  <c r="Y334" i="11"/>
  <c r="Y324" i="11"/>
  <c r="Y411" i="11"/>
  <c r="Y319" i="11"/>
  <c r="Y423" i="11"/>
  <c r="Y458" i="11"/>
  <c r="Y389" i="11"/>
  <c r="Y272" i="11"/>
  <c r="Y416" i="11"/>
  <c r="Y428" i="11"/>
  <c r="Y435" i="11"/>
  <c r="Y256" i="11"/>
  <c r="Y406" i="11"/>
  <c r="Y421" i="11"/>
  <c r="Y460" i="11"/>
  <c r="Y395" i="11"/>
  <c r="Y450" i="11"/>
  <c r="Y483" i="11"/>
  <c r="Y415" i="11"/>
  <c r="Y370" i="11"/>
  <c r="Y476" i="11"/>
  <c r="Y330" i="11"/>
  <c r="Y436" i="11"/>
  <c r="Y400" i="11"/>
  <c r="Y302" i="11"/>
  <c r="Y336" i="11"/>
  <c r="Y414" i="11"/>
  <c r="Y280" i="11"/>
  <c r="Y399" i="11"/>
  <c r="Y408" i="11"/>
  <c r="Y292" i="11"/>
  <c r="Y363" i="11"/>
  <c r="Y352" i="11"/>
  <c r="Y374" i="11"/>
  <c r="Y439" i="11"/>
  <c r="Y338" i="11"/>
  <c r="Y457" i="11"/>
  <c r="Y391" i="11"/>
  <c r="Y361" i="11"/>
  <c r="Y434" i="11"/>
  <c r="Y379" i="11"/>
  <c r="Y409" i="11"/>
  <c r="Y259" i="11"/>
  <c r="Y384" i="11"/>
  <c r="Y467" i="11"/>
  <c r="Y371" i="11"/>
  <c r="Y300" i="11"/>
  <c r="Y263" i="11"/>
  <c r="Y281" i="11"/>
  <c r="Y430" i="11"/>
  <c r="Y402" i="11"/>
  <c r="Y459" i="11"/>
  <c r="Y392" i="11"/>
  <c r="Y271" i="11"/>
  <c r="Y471" i="11"/>
  <c r="Y472" i="11"/>
  <c r="Y303" i="11"/>
  <c r="Y432" i="11"/>
  <c r="Y470" i="11"/>
  <c r="Y388" i="11"/>
  <c r="Y366" i="11"/>
  <c r="Y461" i="11"/>
  <c r="Y310" i="11"/>
  <c r="Y390" i="11"/>
  <c r="Y418" i="11"/>
  <c r="Y350" i="11"/>
  <c r="Y345" i="11"/>
  <c r="Y315" i="11"/>
  <c r="Y451" i="11"/>
  <c r="Y253" i="11"/>
  <c r="Y376" i="11"/>
  <c r="Y396" i="11"/>
  <c r="Y365" i="11"/>
  <c r="Y304" i="11"/>
  <c r="Y343" i="11"/>
  <c r="Y462" i="11"/>
  <c r="Y425" i="11"/>
  <c r="Y296" i="11"/>
  <c r="Y317" i="11"/>
  <c r="Y442" i="11"/>
  <c r="Y265" i="11"/>
  <c r="Y299" i="11"/>
  <c r="Y270" i="11"/>
  <c r="Y474" i="11"/>
  <c r="Y487" i="11"/>
  <c r="Y485" i="11"/>
  <c r="Y438" i="11"/>
  <c r="Y287" i="11"/>
  <c r="Y326" i="11"/>
  <c r="Y373" i="11"/>
  <c r="Y455" i="11"/>
  <c r="Y258" i="11"/>
  <c r="Y266" i="11"/>
  <c r="Y477" i="11"/>
  <c r="Y386" i="11"/>
  <c r="Y339" i="11"/>
  <c r="Y312" i="11"/>
  <c r="Y308" i="11"/>
  <c r="Y413" i="11"/>
  <c r="Y262" i="11"/>
  <c r="Y285" i="11"/>
  <c r="Y348" i="11"/>
  <c r="Y323" i="11"/>
  <c r="Y355" i="11"/>
  <c r="Y377" i="11"/>
  <c r="Y398" i="11"/>
  <c r="Y417" i="11"/>
  <c r="Y320" i="11"/>
  <c r="Y405" i="11"/>
  <c r="Y469" i="11"/>
  <c r="Y424" i="11"/>
  <c r="Y252" i="11"/>
  <c r="Y401" i="11"/>
  <c r="Y261" i="11"/>
  <c r="Y446" i="11"/>
  <c r="Y337" i="11"/>
  <c r="AW479" i="11"/>
  <c r="AW344" i="11"/>
  <c r="AW487" i="11"/>
  <c r="AW294" i="11"/>
  <c r="AW437" i="11"/>
  <c r="AW357" i="11"/>
  <c r="AW284" i="11"/>
  <c r="AW366" i="11"/>
  <c r="AW402" i="11"/>
  <c r="AW328" i="11"/>
  <c r="AW352" i="11"/>
  <c r="AW362" i="11"/>
  <c r="AW292" i="11"/>
  <c r="AW375" i="11"/>
  <c r="AW276" i="11"/>
  <c r="AW368" i="11"/>
  <c r="AW334" i="11"/>
  <c r="AW339" i="11"/>
  <c r="AW272" i="11"/>
  <c r="AW269" i="11"/>
  <c r="AW252" i="11"/>
  <c r="AW295" i="11"/>
  <c r="AW329" i="11"/>
  <c r="AW398" i="11"/>
  <c r="AW342" i="11"/>
  <c r="AW275" i="11"/>
  <c r="AW259" i="11"/>
  <c r="AW280" i="11"/>
  <c r="AW422" i="11"/>
  <c r="AW287" i="11"/>
  <c r="AW396" i="11"/>
  <c r="AW423" i="11"/>
  <c r="AW424" i="11"/>
  <c r="AW289" i="11"/>
  <c r="AW447" i="11"/>
  <c r="AW261" i="11"/>
  <c r="AW472" i="11"/>
  <c r="AW364" i="11"/>
  <c r="AW393" i="11"/>
  <c r="AW401" i="11"/>
  <c r="AW311" i="11"/>
  <c r="AW307" i="11"/>
  <c r="AW421" i="11"/>
  <c r="AW460" i="11"/>
  <c r="AW359" i="11"/>
  <c r="AW440" i="11"/>
  <c r="AW431" i="11"/>
  <c r="AW456" i="11"/>
  <c r="AW325" i="11"/>
  <c r="AW268" i="11"/>
  <c r="AW467" i="11"/>
  <c r="AW453" i="11"/>
  <c r="AW316" i="11"/>
  <c r="AW459" i="11"/>
  <c r="AW410" i="11"/>
  <c r="AW417" i="11"/>
  <c r="AW301" i="11"/>
  <c r="AW298" i="11"/>
  <c r="AW355" i="11"/>
  <c r="AW337" i="11"/>
  <c r="AW300" i="11"/>
  <c r="AW251" i="11"/>
  <c r="AW324" i="11"/>
  <c r="AW308" i="11"/>
  <c r="AW389" i="11"/>
  <c r="AW303" i="11"/>
  <c r="AW391" i="11"/>
  <c r="AW455" i="11"/>
  <c r="AW457" i="11"/>
  <c r="AW347" i="11"/>
  <c r="AW383" i="11"/>
  <c r="AW392" i="11"/>
  <c r="AW444" i="11"/>
  <c r="AW435" i="11"/>
  <c r="AW351" i="11"/>
  <c r="AW484" i="11"/>
  <c r="AW463" i="11"/>
  <c r="AW462" i="11"/>
  <c r="AW309" i="11"/>
  <c r="AW370" i="11"/>
  <c r="AW458" i="11"/>
  <c r="AW439" i="11"/>
  <c r="AW387" i="11"/>
  <c r="AW438" i="11"/>
  <c r="AW384" i="11"/>
  <c r="AW372" i="11"/>
  <c r="AW407" i="11"/>
  <c r="AW321" i="11"/>
  <c r="AW468" i="11"/>
  <c r="AW378" i="11"/>
  <c r="AW266" i="11"/>
  <c r="AW409" i="11"/>
  <c r="AW315" i="11"/>
  <c r="AW480" i="11"/>
  <c r="AW430" i="11"/>
  <c r="AW425" i="11"/>
  <c r="AW290" i="11"/>
  <c r="AW340" i="11"/>
  <c r="AW388" i="11"/>
  <c r="AW466" i="11"/>
  <c r="AW326" i="11"/>
  <c r="AW471" i="11"/>
  <c r="AW418" i="11"/>
  <c r="AW323" i="11"/>
  <c r="AW341" i="11"/>
  <c r="AW305" i="11"/>
  <c r="AW395" i="11"/>
  <c r="AW413" i="11"/>
  <c r="AW354" i="11"/>
  <c r="AW296" i="11"/>
  <c r="AW277" i="11"/>
  <c r="AW399" i="11"/>
  <c r="AW381" i="11"/>
  <c r="AW361" i="11"/>
  <c r="AW473" i="11"/>
  <c r="AW470" i="11"/>
  <c r="AW256" i="11"/>
  <c r="AW314" i="11"/>
  <c r="AW434" i="11"/>
  <c r="AW461" i="11"/>
  <c r="AW416" i="11"/>
  <c r="AW474" i="11"/>
  <c r="AW273" i="11"/>
  <c r="AW449" i="11"/>
  <c r="AW253" i="11"/>
  <c r="AW452" i="11"/>
  <c r="AW348" i="11"/>
  <c r="AW403" i="11"/>
  <c r="AW451" i="11"/>
  <c r="AW426" i="11"/>
  <c r="AW476" i="11"/>
  <c r="AW454" i="11"/>
  <c r="AW349" i="11"/>
  <c r="AW327" i="11"/>
  <c r="AW427" i="11"/>
  <c r="AW281" i="11"/>
  <c r="AW412" i="11"/>
  <c r="AW297" i="11"/>
  <c r="AW475" i="11"/>
  <c r="AW278" i="11"/>
  <c r="AW385" i="11"/>
  <c r="AW258" i="11"/>
  <c r="AW345" i="11"/>
  <c r="AW436" i="11"/>
  <c r="AW262" i="11"/>
  <c r="AW446" i="11"/>
  <c r="AW415" i="11"/>
  <c r="AW464" i="11"/>
  <c r="AW481" i="11"/>
  <c r="AW288" i="11"/>
  <c r="AW420" i="11"/>
  <c r="AW317" i="11"/>
  <c r="AW332" i="11"/>
  <c r="AW373" i="11"/>
  <c r="AW254" i="11"/>
  <c r="AW408" i="11"/>
  <c r="AW405" i="11"/>
  <c r="AW379" i="11"/>
  <c r="AW488" i="11"/>
  <c r="AW285" i="11"/>
  <c r="AW331" i="11"/>
  <c r="AW414" i="11"/>
  <c r="AW465" i="11"/>
  <c r="AW400" i="11"/>
  <c r="AW358" i="11"/>
  <c r="AW482" i="11"/>
  <c r="AW363" i="11"/>
  <c r="AW313" i="11"/>
  <c r="AW257" i="11"/>
  <c r="AW433" i="11"/>
  <c r="AW304" i="11"/>
  <c r="AW367" i="11"/>
  <c r="AW397" i="11"/>
  <c r="AW386" i="11"/>
  <c r="AW271" i="11"/>
  <c r="AW319" i="11"/>
  <c r="AW343" i="11"/>
  <c r="AW376" i="11"/>
  <c r="AW333" i="11"/>
  <c r="AW322" i="11"/>
  <c r="AW283" i="11"/>
  <c r="AW291" i="11"/>
  <c r="AW486" i="11"/>
  <c r="AW406" i="11"/>
  <c r="AW485" i="11"/>
  <c r="AW443" i="11"/>
  <c r="AW369" i="11"/>
  <c r="AW394" i="11"/>
  <c r="AW279" i="11"/>
  <c r="AW306" i="11"/>
  <c r="AW390" i="11"/>
  <c r="AW478" i="11"/>
  <c r="AW346" i="11"/>
  <c r="AW302" i="11"/>
  <c r="AW429" i="11"/>
  <c r="AW310" i="11"/>
  <c r="AW274" i="11"/>
  <c r="AW365" i="11"/>
  <c r="AW374" i="11"/>
  <c r="AW360" i="11"/>
  <c r="AW445" i="11"/>
  <c r="AW411" i="11"/>
  <c r="AW428" i="11"/>
  <c r="AW318" i="11"/>
  <c r="AW350" i="11"/>
  <c r="AW441" i="11"/>
  <c r="AW312" i="11"/>
  <c r="AW265" i="11"/>
  <c r="AW432" i="11"/>
  <c r="AW335" i="11"/>
  <c r="AW270" i="11"/>
  <c r="AW469" i="11"/>
  <c r="AW282" i="11"/>
  <c r="AW263" i="11"/>
  <c r="AW286" i="11"/>
  <c r="AW299" i="11"/>
  <c r="AW267" i="11"/>
  <c r="AW260" i="11"/>
  <c r="AW448" i="11"/>
  <c r="AW338" i="11"/>
  <c r="AW371" i="11"/>
  <c r="AW255" i="11"/>
  <c r="AW382" i="11"/>
  <c r="AW483" i="11"/>
  <c r="AW336" i="11"/>
  <c r="AW442" i="11"/>
  <c r="AW353" i="11"/>
  <c r="AW320" i="11"/>
  <c r="AW356" i="11"/>
  <c r="AW377" i="11"/>
  <c r="AW380" i="11"/>
  <c r="AW477" i="11"/>
  <c r="AW293" i="11"/>
  <c r="AW489" i="11"/>
  <c r="AW404" i="11"/>
  <c r="AW330" i="11"/>
  <c r="AW450" i="11"/>
  <c r="AW264" i="11"/>
  <c r="AW250" i="11"/>
  <c r="AW419" i="11"/>
  <c r="AM523" i="11"/>
  <c r="AM597" i="11" s="1"/>
  <c r="AM671" i="11" s="1"/>
  <c r="AM34" i="15" s="1"/>
  <c r="R523" i="11"/>
  <c r="R597" i="11" s="1"/>
  <c r="R671" i="11" s="1"/>
  <c r="R34" i="15" s="1"/>
  <c r="AJ523" i="11"/>
  <c r="AJ597" i="11" s="1"/>
  <c r="AJ671" i="11" s="1"/>
  <c r="AJ34" i="15" s="1"/>
  <c r="AA523" i="11"/>
  <c r="AA597" i="11" s="1"/>
  <c r="AA671" i="11" s="1"/>
  <c r="AA34" i="15" s="1"/>
  <c r="AB523" i="11"/>
  <c r="AB597" i="11" s="1"/>
  <c r="AB671" i="11" s="1"/>
  <c r="AB34" i="15" s="1"/>
  <c r="L523" i="11"/>
  <c r="L597" i="11" s="1"/>
  <c r="L671" i="11" s="1"/>
  <c r="L34" i="15" s="1"/>
  <c r="AH523" i="11"/>
  <c r="AH597" i="11" s="1"/>
  <c r="AH671" i="11" s="1"/>
  <c r="AH34" i="15" s="1"/>
  <c r="O523" i="11"/>
  <c r="O597" i="11" s="1"/>
  <c r="O671" i="11" s="1"/>
  <c r="O34" i="15" s="1"/>
  <c r="W523" i="11"/>
  <c r="W597" i="11" s="1"/>
  <c r="W671" i="11" s="1"/>
  <c r="W34" i="15" s="1"/>
  <c r="AN523" i="11"/>
  <c r="AN597" i="11" s="1"/>
  <c r="AN671" i="11" s="1"/>
  <c r="AN34" i="15" s="1"/>
  <c r="BA523" i="11"/>
  <c r="BA597" i="11" s="1"/>
  <c r="BA671" i="11" s="1"/>
  <c r="BA34" i="15" s="1"/>
  <c r="V523" i="11"/>
  <c r="V597" i="11" s="1"/>
  <c r="V671" i="11" s="1"/>
  <c r="V34" i="15" s="1"/>
  <c r="AK523" i="11"/>
  <c r="AK597" i="11" s="1"/>
  <c r="AK671" i="11" s="1"/>
  <c r="AK34" i="15" s="1"/>
  <c r="M523" i="11"/>
  <c r="M597" i="11" s="1"/>
  <c r="M671" i="11" s="1"/>
  <c r="M34" i="15" s="1"/>
  <c r="AQ523" i="11"/>
  <c r="AQ597" i="11" s="1"/>
  <c r="AQ671" i="11" s="1"/>
  <c r="AQ34" i="15" s="1"/>
  <c r="I523" i="11"/>
  <c r="I597" i="11" s="1"/>
  <c r="I671" i="11" s="1"/>
  <c r="I34" i="15" s="1"/>
  <c r="C523" i="11"/>
  <c r="C597" i="11" s="1"/>
  <c r="C671" i="11" s="1"/>
  <c r="C34" i="15" s="1"/>
  <c r="AY523" i="11"/>
  <c r="W519" i="11"/>
  <c r="W593" i="11" s="1"/>
  <c r="W667" i="11" s="1"/>
  <c r="W30" i="15" s="1"/>
  <c r="I534" i="11"/>
  <c r="V534" i="11"/>
  <c r="AX495" i="11"/>
  <c r="AX569" i="11" s="1"/>
  <c r="AX643" i="11" s="1"/>
  <c r="AX6" i="15" s="1"/>
  <c r="F495" i="11"/>
  <c r="F569" i="11" s="1"/>
  <c r="F643" i="11" s="1"/>
  <c r="F6" i="15" s="1"/>
  <c r="AB495" i="11"/>
  <c r="AB569" i="11" s="1"/>
  <c r="AB643" i="11" s="1"/>
  <c r="AB6" i="15" s="1"/>
  <c r="N495" i="11"/>
  <c r="N569" i="11" s="1"/>
  <c r="N643" i="11" s="1"/>
  <c r="N6" i="15" s="1"/>
  <c r="O504" i="11"/>
  <c r="O578" i="11" s="1"/>
  <c r="O652" i="11" s="1"/>
  <c r="O15" i="15" s="1"/>
  <c r="L504" i="11"/>
  <c r="L578" i="11" s="1"/>
  <c r="L652" i="11" s="1"/>
  <c r="L15" i="15" s="1"/>
  <c r="R504" i="11"/>
  <c r="R578" i="11" s="1"/>
  <c r="R652" i="11" s="1"/>
  <c r="R15" i="15" s="1"/>
  <c r="AK504" i="11"/>
  <c r="AK578" i="11" s="1"/>
  <c r="AK652" i="11" s="1"/>
  <c r="AK15" i="15" s="1"/>
  <c r="X504" i="11"/>
  <c r="X578" i="11" s="1"/>
  <c r="X652" i="11" s="1"/>
  <c r="X15" i="15" s="1"/>
  <c r="AK492" i="11"/>
  <c r="AK566" i="11" s="1"/>
  <c r="AK640" i="11" s="1"/>
  <c r="AK3" i="15" s="1"/>
  <c r="M492" i="11"/>
  <c r="M566" i="11" s="1"/>
  <c r="M640" i="11" s="1"/>
  <c r="M3" i="15" s="1"/>
  <c r="W492" i="11"/>
  <c r="W566" i="11" s="1"/>
  <c r="W640" i="11" s="1"/>
  <c r="W3" i="15" s="1"/>
  <c r="BA492" i="11"/>
  <c r="BA566" i="11" s="1"/>
  <c r="BA640" i="11" s="1"/>
  <c r="BA3" i="15" s="1"/>
  <c r="I492" i="11"/>
  <c r="I566" i="11" s="1"/>
  <c r="I640" i="11" s="1"/>
  <c r="I3" i="15" s="1"/>
  <c r="L492" i="11"/>
  <c r="L566" i="11" s="1"/>
  <c r="L640" i="11" s="1"/>
  <c r="L3" i="15" s="1"/>
  <c r="AX492" i="11"/>
  <c r="AX566" i="11" s="1"/>
  <c r="AX640" i="11" s="1"/>
  <c r="AX3" i="15" s="1"/>
  <c r="C492" i="11"/>
  <c r="AQ492" i="11"/>
  <c r="AQ566" i="11" s="1"/>
  <c r="AQ640" i="11" s="1"/>
  <c r="AQ3" i="15" s="1"/>
  <c r="O492" i="11"/>
  <c r="O566" i="11" s="1"/>
  <c r="O640" i="11" s="1"/>
  <c r="O3" i="15" s="1"/>
  <c r="AB492" i="11"/>
  <c r="AB566" i="11" s="1"/>
  <c r="AB640" i="11" s="1"/>
  <c r="AB3" i="15" s="1"/>
  <c r="AH492" i="11"/>
  <c r="AH566" i="11" s="1"/>
  <c r="AH640" i="11" s="1"/>
  <c r="AH3" i="15" s="1"/>
  <c r="AS492" i="11"/>
  <c r="V492" i="11"/>
  <c r="V566" i="11" s="1"/>
  <c r="V640" i="11" s="1"/>
  <c r="V3" i="15" s="1"/>
  <c r="AN492" i="11"/>
  <c r="AN566" i="11" s="1"/>
  <c r="AN640" i="11" s="1"/>
  <c r="AN3" i="15" s="1"/>
  <c r="AM492" i="11"/>
  <c r="AM566" i="11" s="1"/>
  <c r="AM640" i="11" s="1"/>
  <c r="AM3" i="15" s="1"/>
  <c r="AP492" i="11"/>
  <c r="AP566" i="11" s="1"/>
  <c r="AP640" i="11" s="1"/>
  <c r="AP3" i="15" s="1"/>
  <c r="AJ492" i="11"/>
  <c r="AJ566" i="11" s="1"/>
  <c r="AJ640" i="11" s="1"/>
  <c r="AJ3" i="15" s="1"/>
  <c r="R492" i="11"/>
  <c r="R566" i="11" s="1"/>
  <c r="R640" i="11" s="1"/>
  <c r="R3" i="15" s="1"/>
  <c r="AA492" i="11"/>
  <c r="AA566" i="11" s="1"/>
  <c r="AA640" i="11" s="1"/>
  <c r="AA3" i="15" s="1"/>
  <c r="L513" i="11"/>
  <c r="L587" i="11" s="1"/>
  <c r="L661" i="11" s="1"/>
  <c r="L24" i="15" s="1"/>
  <c r="O513" i="11"/>
  <c r="O587" i="11" s="1"/>
  <c r="O661" i="11" s="1"/>
  <c r="O24" i="15" s="1"/>
  <c r="BA513" i="11"/>
  <c r="BA587" i="11" s="1"/>
  <c r="BA661" i="11" s="1"/>
  <c r="BA24" i="15" s="1"/>
  <c r="X513" i="11"/>
  <c r="X587" i="11" s="1"/>
  <c r="X661" i="11" s="1"/>
  <c r="X24" i="15" s="1"/>
  <c r="AB513" i="11"/>
  <c r="AB587" i="11" s="1"/>
  <c r="AB661" i="11" s="1"/>
  <c r="AB24" i="15" s="1"/>
  <c r="R513" i="11"/>
  <c r="R587" i="11" s="1"/>
  <c r="R661" i="11" s="1"/>
  <c r="R24" i="15" s="1"/>
  <c r="AF537" i="11"/>
  <c r="AF611" i="11" s="1"/>
  <c r="AF685" i="11" s="1"/>
  <c r="AF48" i="15" s="1"/>
  <c r="U530" i="11"/>
  <c r="U604" i="11" s="1"/>
  <c r="U678" i="11" s="1"/>
  <c r="U41" i="15" s="1"/>
  <c r="AS512" i="11"/>
  <c r="AS517" i="11"/>
  <c r="J534" i="11"/>
  <c r="AS523" i="11"/>
  <c r="C534" i="11"/>
  <c r="R534" i="11"/>
  <c r="W534" i="11"/>
  <c r="AZ542" i="11"/>
  <c r="W540" i="11"/>
  <c r="O540" i="11"/>
  <c r="AD540" i="11"/>
  <c r="AY510" i="11"/>
  <c r="AC540" i="11"/>
  <c r="J540" i="11"/>
  <c r="AA540" i="11"/>
  <c r="AY516" i="11"/>
  <c r="I537" i="11"/>
  <c r="I611" i="11" s="1"/>
  <c r="I685" i="11" s="1"/>
  <c r="I48" i="15" s="1"/>
  <c r="AP517" i="11"/>
  <c r="AP591" i="11" s="1"/>
  <c r="AP665" i="11" s="1"/>
  <c r="AP28" i="15" s="1"/>
  <c r="AA531" i="11"/>
  <c r="AA605" i="11" s="1"/>
  <c r="AA679" i="11" s="1"/>
  <c r="AA42" i="15" s="1"/>
  <c r="AP528" i="11"/>
  <c r="AP602" i="11" s="1"/>
  <c r="AP676" i="11" s="1"/>
  <c r="AP39" i="15" s="1"/>
  <c r="AP513" i="11"/>
  <c r="AP587" i="11" s="1"/>
  <c r="AP661" i="11" s="1"/>
  <c r="AP24" i="15" s="1"/>
  <c r="AP501" i="11"/>
  <c r="AP575" i="11" s="1"/>
  <c r="AP649" i="11" s="1"/>
  <c r="AP12" i="15" s="1"/>
  <c r="X531" i="11"/>
  <c r="X605" i="11" s="1"/>
  <c r="X679" i="11" s="1"/>
  <c r="X42" i="15" s="1"/>
  <c r="R531" i="11"/>
  <c r="R605" i="11" s="1"/>
  <c r="R679" i="11" s="1"/>
  <c r="R42" i="15" s="1"/>
  <c r="AK537" i="11"/>
  <c r="AK611" i="11" s="1"/>
  <c r="AK685" i="11" s="1"/>
  <c r="AK48" i="15" s="1"/>
  <c r="AI355" i="11"/>
  <c r="AI458" i="11"/>
  <c r="AI337" i="11"/>
  <c r="AI291" i="11"/>
  <c r="AI388" i="11"/>
  <c r="AI429" i="11"/>
  <c r="AI422" i="11"/>
  <c r="AI408" i="11"/>
  <c r="AI420" i="11"/>
  <c r="AI469" i="11"/>
  <c r="AI472" i="11"/>
  <c r="AI460" i="11"/>
  <c r="AI268" i="11"/>
  <c r="AI288" i="11"/>
  <c r="AI313" i="11"/>
  <c r="AI269" i="11"/>
  <c r="AI421" i="11"/>
  <c r="AI425" i="11"/>
  <c r="AI371" i="11"/>
  <c r="AI318" i="11"/>
  <c r="AI328" i="11"/>
  <c r="AI301" i="11"/>
  <c r="AI462" i="11"/>
  <c r="AI395" i="11"/>
  <c r="AI354" i="11"/>
  <c r="AI279" i="11"/>
  <c r="AI375" i="11"/>
  <c r="AI436" i="11"/>
  <c r="AI435" i="11"/>
  <c r="AI415" i="11"/>
  <c r="AI277" i="11"/>
  <c r="AI327" i="11"/>
  <c r="AI321" i="11"/>
  <c r="AI384" i="11"/>
  <c r="AI264" i="11"/>
  <c r="AI275" i="11"/>
  <c r="AI483" i="11"/>
  <c r="AI361" i="11"/>
  <c r="AI332" i="11"/>
  <c r="AI325" i="11"/>
  <c r="AI404" i="11"/>
  <c r="AI428" i="11"/>
  <c r="AI370" i="11"/>
  <c r="AI409" i="11"/>
  <c r="AI451" i="11"/>
  <c r="AI423" i="11"/>
  <c r="AI352" i="11"/>
  <c r="AI442" i="11"/>
  <c r="AI367" i="11"/>
  <c r="AI259" i="11"/>
  <c r="AI392" i="11"/>
  <c r="AI365" i="11"/>
  <c r="AI344" i="11"/>
  <c r="AI433" i="11"/>
  <c r="AI484" i="11"/>
  <c r="AI295" i="11"/>
  <c r="AI338" i="11"/>
  <c r="AI441" i="11"/>
  <c r="AI461" i="11"/>
  <c r="AI293" i="11"/>
  <c r="AI439" i="11"/>
  <c r="AI254" i="11"/>
  <c r="AI278" i="11"/>
  <c r="AI341" i="11"/>
  <c r="AI263" i="11"/>
  <c r="AI363" i="11"/>
  <c r="AI314" i="11"/>
  <c r="AI350" i="11"/>
  <c r="AI416" i="11"/>
  <c r="AI261" i="11"/>
  <c r="AI360" i="11"/>
  <c r="AI359" i="11"/>
  <c r="AI417" i="11"/>
  <c r="AI468" i="11"/>
  <c r="AI374" i="11"/>
  <c r="AI464" i="11"/>
  <c r="AI307" i="11"/>
  <c r="AI316" i="11"/>
  <c r="AI257" i="11"/>
  <c r="AI292" i="11"/>
  <c r="AI251" i="11"/>
  <c r="AI310" i="11"/>
  <c r="AI335" i="11"/>
  <c r="AI266" i="11"/>
  <c r="AI449" i="11"/>
  <c r="AI389" i="11"/>
  <c r="AI438" i="11"/>
  <c r="AI378" i="11"/>
  <c r="AI276" i="11"/>
  <c r="AI454" i="11"/>
  <c r="AI331" i="11"/>
  <c r="AI260" i="11"/>
  <c r="AI380" i="11"/>
  <c r="AI298" i="11"/>
  <c r="AI329" i="11"/>
  <c r="AI377" i="11"/>
  <c r="AI478" i="11"/>
  <c r="AI424" i="11"/>
  <c r="AI411" i="11"/>
  <c r="AI322" i="11"/>
  <c r="AI382" i="11"/>
  <c r="AI348" i="11"/>
  <c r="AI386" i="11"/>
  <c r="AI283" i="11"/>
  <c r="AI376" i="11"/>
  <c r="AI256" i="11"/>
  <c r="AI445" i="11"/>
  <c r="AI432" i="11"/>
  <c r="AI391" i="11"/>
  <c r="AI366" i="11"/>
  <c r="AI345" i="11"/>
  <c r="AI426" i="11"/>
  <c r="AI305" i="11"/>
  <c r="AI280" i="11"/>
  <c r="AI319" i="11"/>
  <c r="AI407" i="11"/>
  <c r="AI356" i="11"/>
  <c r="AI297" i="11"/>
  <c r="AI387" i="11"/>
  <c r="AI450" i="11"/>
  <c r="AI457" i="11"/>
  <c r="AI336" i="11"/>
  <c r="AI333" i="11"/>
  <c r="AI487" i="11"/>
  <c r="AI296" i="11"/>
  <c r="AI373" i="11"/>
  <c r="AI372" i="11"/>
  <c r="AI271" i="11"/>
  <c r="AI446" i="11"/>
  <c r="AI364" i="11"/>
  <c r="AI311" i="11"/>
  <c r="AI289" i="11"/>
  <c r="AI265" i="11"/>
  <c r="AI486" i="11"/>
  <c r="AI324" i="11"/>
  <c r="AI463" i="11"/>
  <c r="AI410" i="11"/>
  <c r="AI339" i="11"/>
  <c r="AI250" i="11"/>
  <c r="AI330" i="11"/>
  <c r="AI471" i="11"/>
  <c r="AI412" i="11"/>
  <c r="AI323" i="11"/>
  <c r="AI418" i="11"/>
  <c r="AI343" i="11"/>
  <c r="AI379" i="11"/>
  <c r="AI452" i="11"/>
  <c r="AI272" i="11"/>
  <c r="AI397" i="11"/>
  <c r="AI281" i="11"/>
  <c r="AI300" i="11"/>
  <c r="AI431" i="11"/>
  <c r="AI368" i="11"/>
  <c r="AI308" i="11"/>
  <c r="AI393" i="11"/>
  <c r="AI396" i="11"/>
  <c r="AI414" i="11"/>
  <c r="AI481" i="11"/>
  <c r="AI262" i="11"/>
  <c r="AI358" i="11"/>
  <c r="AI465" i="11"/>
  <c r="AI342" i="11"/>
  <c r="AI398" i="11"/>
  <c r="AI273" i="11"/>
  <c r="AI475" i="11"/>
  <c r="AI405" i="11"/>
  <c r="AI488" i="11"/>
  <c r="AI430" i="11"/>
  <c r="AI390" i="11"/>
  <c r="AI362" i="11"/>
  <c r="AI403" i="11"/>
  <c r="AI326" i="11"/>
  <c r="AI320" i="11"/>
  <c r="AI286" i="11"/>
  <c r="AI427" i="11"/>
  <c r="AI402" i="11"/>
  <c r="AI399" i="11"/>
  <c r="AI304" i="11"/>
  <c r="AI284" i="11"/>
  <c r="AI285" i="11"/>
  <c r="AI413" i="11"/>
  <c r="AI349" i="11"/>
  <c r="AI353" i="11"/>
  <c r="AI303" i="11"/>
  <c r="AI267" i="11"/>
  <c r="AI456" i="11"/>
  <c r="AI351" i="11"/>
  <c r="AI357" i="11"/>
  <c r="AI476" i="11"/>
  <c r="AI369" i="11"/>
  <c r="AI443" i="11"/>
  <c r="AI306" i="11"/>
  <c r="AI317" i="11"/>
  <c r="AI466" i="11"/>
  <c r="AI406" i="11"/>
  <c r="AI340" i="11"/>
  <c r="AI419" i="11"/>
  <c r="AI383" i="11"/>
  <c r="AI480" i="11"/>
  <c r="AI270" i="11"/>
  <c r="AI309" i="11"/>
  <c r="AI485" i="11"/>
  <c r="AI252" i="11"/>
  <c r="AI253" i="11"/>
  <c r="AI258" i="11"/>
  <c r="AI479" i="11"/>
  <c r="AI437" i="11"/>
  <c r="AI448" i="11"/>
  <c r="AI473" i="11"/>
  <c r="AI385" i="11"/>
  <c r="AI315" i="11"/>
  <c r="AI489" i="11"/>
  <c r="AI334" i="11"/>
  <c r="AI400" i="11"/>
  <c r="AI467" i="11"/>
  <c r="AI394" i="11"/>
  <c r="AI482" i="11"/>
  <c r="AI453" i="11"/>
  <c r="AI294" i="11"/>
  <c r="AI299" i="11"/>
  <c r="AI287" i="11"/>
  <c r="AI290" i="11"/>
  <c r="AI302" i="11"/>
  <c r="AI274" i="11"/>
  <c r="AI312" i="11"/>
  <c r="AI474" i="11"/>
  <c r="AI477" i="11"/>
  <c r="AI440" i="11"/>
  <c r="AI447" i="11"/>
  <c r="AI459" i="11"/>
  <c r="AI346" i="11"/>
  <c r="AI401" i="11"/>
  <c r="AI282" i="11"/>
  <c r="AI434" i="11"/>
  <c r="AI470" i="11"/>
  <c r="AI381" i="11"/>
  <c r="AI455" i="11"/>
  <c r="AI347" i="11"/>
  <c r="AI255" i="11"/>
  <c r="AI444" i="11"/>
  <c r="AL383" i="11"/>
  <c r="AL480" i="11"/>
  <c r="AL378" i="11"/>
  <c r="AL456" i="11"/>
  <c r="AL256" i="11"/>
  <c r="AL344" i="11"/>
  <c r="AL487" i="11"/>
  <c r="AL323" i="11"/>
  <c r="AL418" i="11"/>
  <c r="AL400" i="11"/>
  <c r="AL271" i="11"/>
  <c r="AL482" i="11"/>
  <c r="AL373" i="11"/>
  <c r="AL281" i="11"/>
  <c r="AL381" i="11"/>
  <c r="AL476" i="11"/>
  <c r="AL452" i="11"/>
  <c r="AL285" i="11"/>
  <c r="AL401" i="11"/>
  <c r="AL454" i="11"/>
  <c r="AL360" i="11"/>
  <c r="AL430" i="11"/>
  <c r="AL451" i="11"/>
  <c r="AL419" i="11"/>
  <c r="AL276" i="11"/>
  <c r="AL422" i="11"/>
  <c r="AL433" i="11"/>
  <c r="AL389" i="11"/>
  <c r="AL470" i="11"/>
  <c r="AL407" i="11"/>
  <c r="AL282" i="11"/>
  <c r="AL417" i="11"/>
  <c r="AL269" i="11"/>
  <c r="AL280" i="11"/>
  <c r="AL334" i="11"/>
  <c r="AL287" i="11"/>
  <c r="AL325" i="11"/>
  <c r="AL354" i="11"/>
  <c r="AL402" i="11"/>
  <c r="AL306" i="11"/>
  <c r="AL460" i="11"/>
  <c r="AL277" i="11"/>
  <c r="AL274" i="11"/>
  <c r="AL257" i="11"/>
  <c r="AL385" i="11"/>
  <c r="AL403" i="11"/>
  <c r="AL335" i="11"/>
  <c r="AL353" i="11"/>
  <c r="AL473" i="11"/>
  <c r="AL391" i="11"/>
  <c r="AL436" i="11"/>
  <c r="AL328" i="11"/>
  <c r="AL374" i="11"/>
  <c r="AL267" i="11"/>
  <c r="AL412" i="11"/>
  <c r="AL458" i="11"/>
  <c r="AL415" i="11"/>
  <c r="AL261" i="11"/>
  <c r="AL405" i="11"/>
  <c r="AL339" i="11"/>
  <c r="AL435" i="11"/>
  <c r="AL475" i="11"/>
  <c r="AL397" i="11"/>
  <c r="AL317" i="11"/>
  <c r="AL394" i="11"/>
  <c r="AL427" i="11"/>
  <c r="AL396" i="11"/>
  <c r="AL347" i="11"/>
  <c r="AL367" i="11"/>
  <c r="AL426" i="11"/>
  <c r="AL263" i="11"/>
  <c r="AL283" i="11"/>
  <c r="AL489" i="11"/>
  <c r="AL352" i="11"/>
  <c r="AL320" i="11"/>
  <c r="AL478" i="11"/>
  <c r="AL486" i="11"/>
  <c r="AL252" i="11"/>
  <c r="AL410" i="11"/>
  <c r="AL438" i="11"/>
  <c r="AL428" i="11"/>
  <c r="AL253" i="11"/>
  <c r="AL464" i="11"/>
  <c r="AL445" i="11"/>
  <c r="AL355" i="11"/>
  <c r="AL294" i="11"/>
  <c r="AL324" i="11"/>
  <c r="AL485" i="11"/>
  <c r="AL465" i="11"/>
  <c r="AL432" i="11"/>
  <c r="AL357" i="11"/>
  <c r="AL450" i="11"/>
  <c r="AL312" i="11"/>
  <c r="AL295" i="11"/>
  <c r="AL260" i="11"/>
  <c r="AL370" i="11"/>
  <c r="AL361" i="11"/>
  <c r="AL310" i="11"/>
  <c r="AL305" i="11"/>
  <c r="AL255" i="11"/>
  <c r="AL332" i="11"/>
  <c r="AL307" i="11"/>
  <c r="AL369" i="11"/>
  <c r="AL384" i="11"/>
  <c r="AL448" i="11"/>
  <c r="AL326" i="11"/>
  <c r="AL258" i="11"/>
  <c r="AL441" i="11"/>
  <c r="AL362" i="11"/>
  <c r="AL308" i="11"/>
  <c r="AL368" i="11"/>
  <c r="AL286" i="11"/>
  <c r="AL268" i="11"/>
  <c r="AL453" i="11"/>
  <c r="AL297" i="11"/>
  <c r="AL371" i="11"/>
  <c r="AL337" i="11"/>
  <c r="AL270" i="11"/>
  <c r="AL431" i="11"/>
  <c r="AL348" i="11"/>
  <c r="AL420" i="11"/>
  <c r="AL387" i="11"/>
  <c r="AL322" i="11"/>
  <c r="AL484" i="11"/>
  <c r="AL264" i="11"/>
  <c r="AL358" i="11"/>
  <c r="AL365" i="11"/>
  <c r="AL467" i="11"/>
  <c r="AL350" i="11"/>
  <c r="AL376" i="11"/>
  <c r="AL330" i="11"/>
  <c r="AL461" i="11"/>
  <c r="AL351" i="11"/>
  <c r="AL382" i="11"/>
  <c r="AL359" i="11"/>
  <c r="AL463" i="11"/>
  <c r="AL259" i="11"/>
  <c r="AL278" i="11"/>
  <c r="AL304" i="11"/>
  <c r="AL319" i="11"/>
  <c r="AL356" i="11"/>
  <c r="AL342" i="11"/>
  <c r="AL429" i="11"/>
  <c r="AL444" i="11"/>
  <c r="AL331" i="11"/>
  <c r="AL250" i="11"/>
  <c r="AL424" i="11"/>
  <c r="AL466" i="11"/>
  <c r="AL279" i="11"/>
  <c r="AL314" i="11"/>
  <c r="AL333" i="11"/>
  <c r="AL390" i="11"/>
  <c r="AL251" i="11"/>
  <c r="AL462" i="11"/>
  <c r="AL341" i="11"/>
  <c r="AL468" i="11"/>
  <c r="AL303" i="11"/>
  <c r="AL336" i="11"/>
  <c r="AL366" i="11"/>
  <c r="AL439" i="11"/>
  <c r="AL316" i="11"/>
  <c r="AL449" i="11"/>
  <c r="AL434" i="11"/>
  <c r="AL472" i="11"/>
  <c r="AL386" i="11"/>
  <c r="AL409" i="11"/>
  <c r="AL315" i="11"/>
  <c r="AL321" i="11"/>
  <c r="AL372" i="11"/>
  <c r="AL262" i="11"/>
  <c r="AL455" i="11"/>
  <c r="AL392" i="11"/>
  <c r="AL338" i="11"/>
  <c r="AL398" i="11"/>
  <c r="AL416" i="11"/>
  <c r="AL284" i="11"/>
  <c r="AL311" i="11"/>
  <c r="AL266" i="11"/>
  <c r="AL363" i="11"/>
  <c r="AL408" i="11"/>
  <c r="AL345" i="11"/>
  <c r="AL474" i="11"/>
  <c r="AL340" i="11"/>
  <c r="AL291" i="11"/>
  <c r="AL293" i="11"/>
  <c r="AL296" i="11"/>
  <c r="AL380" i="11"/>
  <c r="AL399" i="11"/>
  <c r="AL346" i="11"/>
  <c r="AL423" i="11"/>
  <c r="AL329" i="11"/>
  <c r="AL437" i="11"/>
  <c r="AL457" i="11"/>
  <c r="AL298" i="11"/>
  <c r="AL411" i="11"/>
  <c r="AL447" i="11"/>
  <c r="AL483" i="11"/>
  <c r="AL292" i="11"/>
  <c r="AL393" i="11"/>
  <c r="AL302" i="11"/>
  <c r="AL379" i="11"/>
  <c r="AL488" i="11"/>
  <c r="AL299" i="11"/>
  <c r="AL254" i="11"/>
  <c r="AL300" i="11"/>
  <c r="AL479" i="11"/>
  <c r="AL275" i="11"/>
  <c r="AL301" i="11"/>
  <c r="AL446" i="11"/>
  <c r="AL481" i="11"/>
  <c r="AL440" i="11"/>
  <c r="AL471" i="11"/>
  <c r="AL443" i="11"/>
  <c r="AL289" i="11"/>
  <c r="AL313" i="11"/>
  <c r="AL459" i="11"/>
  <c r="AL290" i="11"/>
  <c r="AL442" i="11"/>
  <c r="AL421" i="11"/>
  <c r="AL414" i="11"/>
  <c r="AL377" i="11"/>
  <c r="AL395" i="11"/>
  <c r="AL375" i="11"/>
  <c r="AL318" i="11"/>
  <c r="AL265" i="11"/>
  <c r="AL477" i="11"/>
  <c r="AL343" i="11"/>
  <c r="AL309" i="11"/>
  <c r="AL288" i="11"/>
  <c r="AL349" i="11"/>
  <c r="AL327" i="11"/>
  <c r="AL469" i="11"/>
  <c r="AL272" i="11"/>
  <c r="AL425" i="11"/>
  <c r="AL273" i="11"/>
  <c r="AL364" i="11"/>
  <c r="AL406" i="11"/>
  <c r="AL413" i="11"/>
  <c r="AL388" i="11"/>
  <c r="AL404" i="11"/>
  <c r="Z417" i="11"/>
  <c r="Z405" i="11"/>
  <c r="Z448" i="11"/>
  <c r="Z407" i="11"/>
  <c r="Z444" i="11"/>
  <c r="Z315" i="11"/>
  <c r="Z279" i="11"/>
  <c r="Z406" i="11"/>
  <c r="Z336" i="11"/>
  <c r="Z321" i="11"/>
  <c r="Z433" i="11"/>
  <c r="Z354" i="11"/>
  <c r="Z364" i="11"/>
  <c r="Z400" i="11"/>
  <c r="Z482" i="11"/>
  <c r="Z298" i="11"/>
  <c r="Z320" i="11"/>
  <c r="Z274" i="11"/>
  <c r="Z445" i="11"/>
  <c r="Z390" i="11"/>
  <c r="Z464" i="11"/>
  <c r="Z355" i="11"/>
  <c r="Z282" i="11"/>
  <c r="Z285" i="11"/>
  <c r="Z267" i="11"/>
  <c r="Z310" i="11"/>
  <c r="Z253" i="11"/>
  <c r="Z296" i="11"/>
  <c r="Z351" i="11"/>
  <c r="Z414" i="11"/>
  <c r="Z458" i="11"/>
  <c r="Z346" i="11"/>
  <c r="Z308" i="11"/>
  <c r="Z403" i="11"/>
  <c r="Z480" i="11"/>
  <c r="Z337" i="11"/>
  <c r="Z304" i="11"/>
  <c r="Z286" i="11"/>
  <c r="Z329" i="11"/>
  <c r="Z378" i="11"/>
  <c r="Z454" i="11"/>
  <c r="Z369" i="11"/>
  <c r="Z381" i="11"/>
  <c r="Z387" i="11"/>
  <c r="Z299" i="11"/>
  <c r="Z306" i="11"/>
  <c r="Z257" i="11"/>
  <c r="Z416" i="11"/>
  <c r="Z436" i="11"/>
  <c r="Z473" i="11"/>
  <c r="Z488" i="11"/>
  <c r="Z384" i="11"/>
  <c r="Z479" i="11"/>
  <c r="Z347" i="11"/>
  <c r="Z370" i="11"/>
  <c r="Z486" i="11"/>
  <c r="Z339" i="11"/>
  <c r="Z342" i="11"/>
  <c r="Z344" i="11"/>
  <c r="Z252" i="11"/>
  <c r="Z419" i="11"/>
  <c r="Z357" i="11"/>
  <c r="Z396" i="11"/>
  <c r="Z373" i="11"/>
  <c r="Z402" i="11"/>
  <c r="Z273" i="11"/>
  <c r="Z426" i="11"/>
  <c r="Z293" i="11"/>
  <c r="Z468" i="11"/>
  <c r="Z465" i="11"/>
  <c r="Z363" i="11"/>
  <c r="Z389" i="11"/>
  <c r="Z323" i="11"/>
  <c r="Z438" i="11"/>
  <c r="Z295" i="11"/>
  <c r="Z475" i="11"/>
  <c r="Z411" i="11"/>
  <c r="Z358" i="11"/>
  <c r="Z409" i="11"/>
  <c r="Z309" i="11"/>
  <c r="Z300" i="11"/>
  <c r="Z489" i="11"/>
  <c r="Z335" i="11"/>
  <c r="Z434" i="11"/>
  <c r="Z463" i="11"/>
  <c r="Z291" i="11"/>
  <c r="Z332" i="11"/>
  <c r="Z487" i="11"/>
  <c r="Z431" i="11"/>
  <c r="Z388" i="11"/>
  <c r="Z262" i="11"/>
  <c r="Z314" i="11"/>
  <c r="Z302" i="11"/>
  <c r="Z449" i="11"/>
  <c r="Z441" i="11"/>
  <c r="Z422" i="11"/>
  <c r="Z353" i="11"/>
  <c r="Z478" i="11"/>
  <c r="Z372" i="11"/>
  <c r="Z328" i="11"/>
  <c r="Z393" i="11"/>
  <c r="Z312" i="11"/>
  <c r="Z268" i="11"/>
  <c r="Z435" i="11"/>
  <c r="Z415" i="11"/>
  <c r="Z392" i="11"/>
  <c r="Z263" i="11"/>
  <c r="Z325" i="11"/>
  <c r="Z376" i="11"/>
  <c r="Z318" i="11"/>
  <c r="Z266" i="11"/>
  <c r="Z289" i="11"/>
  <c r="Z362" i="11"/>
  <c r="Z264" i="11"/>
  <c r="Z474" i="11"/>
  <c r="Z385" i="11"/>
  <c r="Z443" i="11"/>
  <c r="Z395" i="11"/>
  <c r="Z341" i="11"/>
  <c r="Z260" i="11"/>
  <c r="Z382" i="11"/>
  <c r="Z259" i="11"/>
  <c r="Z461" i="11"/>
  <c r="Z284" i="11"/>
  <c r="Z399" i="11"/>
  <c r="Z453" i="11"/>
  <c r="Z408" i="11"/>
  <c r="Z477" i="11"/>
  <c r="Z383" i="11"/>
  <c r="Z280" i="11"/>
  <c r="Z394" i="11"/>
  <c r="Z472" i="11"/>
  <c r="Z427" i="11"/>
  <c r="Z278" i="11"/>
  <c r="Z258" i="11"/>
  <c r="Z256" i="11"/>
  <c r="Z281" i="11"/>
  <c r="Z368" i="11"/>
  <c r="Z338" i="11"/>
  <c r="Z375" i="11"/>
  <c r="Z324" i="11"/>
  <c r="Z307" i="11"/>
  <c r="Z359" i="11"/>
  <c r="Z462" i="11"/>
  <c r="Z365" i="11"/>
  <c r="Z420" i="11"/>
  <c r="Z429" i="11"/>
  <c r="Z276" i="11"/>
  <c r="Z452" i="11"/>
  <c r="Z343" i="11"/>
  <c r="Z348" i="11"/>
  <c r="Z437" i="11"/>
  <c r="Z401" i="11"/>
  <c r="Z272" i="11"/>
  <c r="Z326" i="11"/>
  <c r="Z305" i="11"/>
  <c r="Z451" i="11"/>
  <c r="Z428" i="11"/>
  <c r="Z301" i="11"/>
  <c r="Z271" i="11"/>
  <c r="Z456" i="11"/>
  <c r="Z457" i="11"/>
  <c r="Z412" i="11"/>
  <c r="Z283" i="11"/>
  <c r="Z265" i="11"/>
  <c r="Z294" i="11"/>
  <c r="Z447" i="11"/>
  <c r="Z331" i="11"/>
  <c r="Z391" i="11"/>
  <c r="Z330" i="11"/>
  <c r="Z476" i="11"/>
  <c r="Z379" i="11"/>
  <c r="Z404" i="11"/>
  <c r="Z290" i="11"/>
  <c r="Z424" i="11"/>
  <c r="Z313" i="11"/>
  <c r="Z277" i="11"/>
  <c r="Z352" i="11"/>
  <c r="Z287" i="11"/>
  <c r="Z460" i="11"/>
  <c r="Z317" i="11"/>
  <c r="Z349" i="11"/>
  <c r="Z481" i="11"/>
  <c r="Z255" i="11"/>
  <c r="Z440" i="11"/>
  <c r="Z319" i="11"/>
  <c r="Z261" i="11"/>
  <c r="Z288" i="11"/>
  <c r="Z316" i="11"/>
  <c r="Z413" i="11"/>
  <c r="Z485" i="11"/>
  <c r="Z483" i="11"/>
  <c r="Z350" i="11"/>
  <c r="Z439" i="11"/>
  <c r="Z333" i="11"/>
  <c r="Z466" i="11"/>
  <c r="Z366" i="11"/>
  <c r="Z371" i="11"/>
  <c r="Z423" i="11"/>
  <c r="Z275" i="11"/>
  <c r="Z442" i="11"/>
  <c r="Z484" i="11"/>
  <c r="Z425" i="11"/>
  <c r="Z386" i="11"/>
  <c r="Z311" i="11"/>
  <c r="Z356" i="11"/>
  <c r="Z397" i="11"/>
  <c r="Z450" i="11"/>
  <c r="Z410" i="11"/>
  <c r="Z421" i="11"/>
  <c r="Z250" i="11"/>
  <c r="Z380" i="11"/>
  <c r="Z455" i="11"/>
  <c r="Z459" i="11"/>
  <c r="Z270" i="11"/>
  <c r="Z398" i="11"/>
  <c r="Z432" i="11"/>
  <c r="Z446" i="11"/>
  <c r="Z340" i="11"/>
  <c r="Z251" i="11"/>
  <c r="Z345" i="11"/>
  <c r="Z269" i="11"/>
  <c r="Z334" i="11"/>
  <c r="Z469" i="11"/>
  <c r="Z297" i="11"/>
  <c r="Z303" i="11"/>
  <c r="Z470" i="11"/>
  <c r="Z377" i="11"/>
  <c r="Z361" i="11"/>
  <c r="Z367" i="11"/>
  <c r="Z254" i="11"/>
  <c r="Z467" i="11"/>
  <c r="Z292" i="11"/>
  <c r="Z430" i="11"/>
  <c r="Z360" i="11"/>
  <c r="Z322" i="11"/>
  <c r="Z418" i="11"/>
  <c r="Z374" i="11"/>
  <c r="Z471" i="11"/>
  <c r="Z327" i="11"/>
  <c r="E343" i="11"/>
  <c r="E264" i="11"/>
  <c r="E327" i="11"/>
  <c r="E369" i="11"/>
  <c r="E403" i="11"/>
  <c r="E382" i="11"/>
  <c r="E331" i="11"/>
  <c r="E298" i="11"/>
  <c r="E292" i="11"/>
  <c r="E414" i="11"/>
  <c r="E483" i="11"/>
  <c r="E399" i="11"/>
  <c r="E366" i="11"/>
  <c r="E478" i="11"/>
  <c r="E334" i="11"/>
  <c r="E271" i="11"/>
  <c r="E313" i="11"/>
  <c r="E486" i="11"/>
  <c r="E411" i="11"/>
  <c r="E409" i="11"/>
  <c r="E296" i="11"/>
  <c r="E322" i="11"/>
  <c r="E256" i="11"/>
  <c r="E452" i="11"/>
  <c r="E293" i="11"/>
  <c r="E325" i="11"/>
  <c r="E391" i="11"/>
  <c r="E357" i="11"/>
  <c r="E461" i="11"/>
  <c r="E324" i="11"/>
  <c r="E463" i="11"/>
  <c r="E279" i="11"/>
  <c r="E450" i="11"/>
  <c r="E488" i="11"/>
  <c r="E348" i="11"/>
  <c r="E304" i="11"/>
  <c r="E431" i="11"/>
  <c r="E384" i="11"/>
  <c r="E480" i="11"/>
  <c r="E362" i="11"/>
  <c r="E410" i="11"/>
  <c r="E311" i="11"/>
  <c r="E274" i="11"/>
  <c r="E375" i="11"/>
  <c r="E374" i="11"/>
  <c r="E421" i="11"/>
  <c r="E332" i="11"/>
  <c r="E468" i="11"/>
  <c r="E457" i="11"/>
  <c r="E379" i="11"/>
  <c r="E307" i="11"/>
  <c r="E446" i="11"/>
  <c r="E289" i="11"/>
  <c r="E407" i="11"/>
  <c r="E305" i="11"/>
  <c r="E358" i="11"/>
  <c r="E310" i="11"/>
  <c r="E424" i="11"/>
  <c r="E471" i="11"/>
  <c r="E395" i="11"/>
  <c r="E458" i="11"/>
  <c r="E370" i="11"/>
  <c r="E436" i="11"/>
  <c r="E429" i="11"/>
  <c r="E489" i="11"/>
  <c r="E392" i="11"/>
  <c r="E466" i="11"/>
  <c r="E268" i="11"/>
  <c r="E385" i="11"/>
  <c r="E430" i="11"/>
  <c r="E464" i="11"/>
  <c r="E416" i="11"/>
  <c r="E398" i="11"/>
  <c r="E299" i="11"/>
  <c r="E321" i="11"/>
  <c r="E359" i="11"/>
  <c r="E365" i="11"/>
  <c r="E312" i="11"/>
  <c r="E356" i="11"/>
  <c r="E469" i="11"/>
  <c r="E254" i="11"/>
  <c r="E402" i="11"/>
  <c r="E423" i="11"/>
  <c r="E449" i="11"/>
  <c r="E397" i="11"/>
  <c r="E383" i="11"/>
  <c r="E437" i="11"/>
  <c r="E285" i="11"/>
  <c r="E336" i="11"/>
  <c r="E300" i="11"/>
  <c r="E473" i="11"/>
  <c r="E394" i="11"/>
  <c r="E262" i="11"/>
  <c r="E418" i="11"/>
  <c r="E425" i="11"/>
  <c r="E345" i="11"/>
  <c r="E349" i="11"/>
  <c r="E309" i="11"/>
  <c r="E439" i="11"/>
  <c r="E276" i="11"/>
  <c r="E352" i="11"/>
  <c r="E453" i="11"/>
  <c r="E301" i="11"/>
  <c r="E444" i="11"/>
  <c r="E433" i="11"/>
  <c r="E284" i="11"/>
  <c r="E265" i="11"/>
  <c r="E302" i="11"/>
  <c r="E462" i="11"/>
  <c r="E278" i="11"/>
  <c r="E413" i="11"/>
  <c r="E255" i="11"/>
  <c r="E353" i="11"/>
  <c r="E320" i="11"/>
  <c r="E474" i="11"/>
  <c r="E282" i="11"/>
  <c r="E367" i="11"/>
  <c r="E443" i="11"/>
  <c r="E258" i="11"/>
  <c r="E422" i="11"/>
  <c r="E390" i="11"/>
  <c r="E393" i="11"/>
  <c r="E400" i="11"/>
  <c r="E459" i="11"/>
  <c r="E337" i="11"/>
  <c r="E269" i="11"/>
  <c r="E460" i="11"/>
  <c r="E272" i="11"/>
  <c r="E465" i="11"/>
  <c r="E476" i="11"/>
  <c r="E377" i="11"/>
  <c r="E306" i="11"/>
  <c r="E388" i="11"/>
  <c r="E340" i="11"/>
  <c r="E477" i="11"/>
  <c r="E363" i="11"/>
  <c r="E267" i="11"/>
  <c r="E291" i="11"/>
  <c r="E288" i="11"/>
  <c r="E441" i="11"/>
  <c r="E290" i="11"/>
  <c r="E454" i="11"/>
  <c r="E389" i="11"/>
  <c r="E323" i="11"/>
  <c r="E308" i="11"/>
  <c r="E361" i="11"/>
  <c r="E275" i="11"/>
  <c r="E451" i="11"/>
  <c r="E475" i="11"/>
  <c r="E280" i="11"/>
  <c r="E344" i="11"/>
  <c r="E294" i="11"/>
  <c r="E261" i="11"/>
  <c r="E426" i="11"/>
  <c r="E406" i="11"/>
  <c r="E448" i="11"/>
  <c r="E470" i="11"/>
  <c r="E263" i="11"/>
  <c r="E286" i="11"/>
  <c r="E405" i="11"/>
  <c r="E328" i="11"/>
  <c r="E260" i="11"/>
  <c r="E396" i="11"/>
  <c r="E273" i="11"/>
  <c r="E378" i="11"/>
  <c r="E447" i="11"/>
  <c r="E456" i="11"/>
  <c r="E417" i="11"/>
  <c r="E368" i="11"/>
  <c r="E253" i="11"/>
  <c r="E487" i="11"/>
  <c r="E380" i="11"/>
  <c r="E250" i="11"/>
  <c r="E428" i="11"/>
  <c r="E317" i="11"/>
  <c r="E303" i="11"/>
  <c r="E472" i="11"/>
  <c r="E316" i="11"/>
  <c r="E412" i="11"/>
  <c r="E251" i="11"/>
  <c r="E387" i="11"/>
  <c r="E252" i="11"/>
  <c r="E376" i="11"/>
  <c r="E318" i="11"/>
  <c r="E319" i="11"/>
  <c r="E371" i="11"/>
  <c r="E432" i="11"/>
  <c r="E381" i="11"/>
  <c r="E354" i="11"/>
  <c r="E455" i="11"/>
  <c r="E481" i="11"/>
  <c r="E281" i="11"/>
  <c r="E419" i="11"/>
  <c r="E297" i="11"/>
  <c r="E314" i="11"/>
  <c r="E295" i="11"/>
  <c r="E341" i="11"/>
  <c r="E333" i="11"/>
  <c r="E315" i="11"/>
  <c r="E338" i="11"/>
  <c r="E386" i="11"/>
  <c r="E479" i="11"/>
  <c r="E442" i="11"/>
  <c r="E259" i="11"/>
  <c r="E355" i="11"/>
  <c r="E330" i="11"/>
  <c r="E415" i="11"/>
  <c r="E401" i="11"/>
  <c r="E351" i="11"/>
  <c r="E427" i="11"/>
  <c r="E277" i="11"/>
  <c r="E484" i="11"/>
  <c r="E350" i="11"/>
  <c r="E485" i="11"/>
  <c r="E482" i="11"/>
  <c r="E435" i="11"/>
  <c r="E372" i="11"/>
  <c r="E335" i="11"/>
  <c r="E408" i="11"/>
  <c r="E445" i="11"/>
  <c r="E364" i="11"/>
  <c r="E404" i="11"/>
  <c r="E346" i="11"/>
  <c r="E283" i="11"/>
  <c r="E329" i="11"/>
  <c r="E270" i="11"/>
  <c r="E326" i="11"/>
  <c r="E440" i="11"/>
  <c r="E257" i="11"/>
  <c r="E287" i="11"/>
  <c r="E266" i="11"/>
  <c r="E360" i="11"/>
  <c r="E373" i="11"/>
  <c r="E438" i="11"/>
  <c r="E347" i="11"/>
  <c r="E342" i="11"/>
  <c r="E420" i="11"/>
  <c r="E339" i="11"/>
  <c r="E467" i="11"/>
  <c r="E434" i="11"/>
  <c r="AQ502" i="11"/>
  <c r="AQ576" i="11" s="1"/>
  <c r="AQ650" i="11" s="1"/>
  <c r="AQ13" i="15" s="1"/>
  <c r="C502" i="11"/>
  <c r="C576" i="11" s="1"/>
  <c r="C650" i="11" s="1"/>
  <c r="C13" i="15" s="1"/>
  <c r="N502" i="11"/>
  <c r="N576" i="11" s="1"/>
  <c r="N650" i="11" s="1"/>
  <c r="N13" i="15" s="1"/>
  <c r="AN502" i="11"/>
  <c r="AN576" i="11" s="1"/>
  <c r="AN650" i="11" s="1"/>
  <c r="AN13" i="15" s="1"/>
  <c r="AP502" i="11"/>
  <c r="AP576" i="11" s="1"/>
  <c r="AP650" i="11" s="1"/>
  <c r="AP13" i="15" s="1"/>
  <c r="O502" i="11"/>
  <c r="O576" i="11" s="1"/>
  <c r="O650" i="11" s="1"/>
  <c r="O13" i="15" s="1"/>
  <c r="AJ502" i="11"/>
  <c r="AJ576" i="11" s="1"/>
  <c r="AJ650" i="11" s="1"/>
  <c r="AJ13" i="15" s="1"/>
  <c r="I502" i="11"/>
  <c r="I576" i="11" s="1"/>
  <c r="I650" i="11" s="1"/>
  <c r="I13" i="15" s="1"/>
  <c r="AK502" i="11"/>
  <c r="AK576" i="11" s="1"/>
  <c r="AK650" i="11" s="1"/>
  <c r="AK13" i="15" s="1"/>
  <c r="M531" i="11"/>
  <c r="M605" i="11" s="1"/>
  <c r="M679" i="11" s="1"/>
  <c r="M42" i="15" s="1"/>
  <c r="AH502" i="11"/>
  <c r="AH576" i="11" s="1"/>
  <c r="AH650" i="11" s="1"/>
  <c r="AH13" i="15" s="1"/>
  <c r="R502" i="11"/>
  <c r="R576" i="11" s="1"/>
  <c r="R650" i="11" s="1"/>
  <c r="R13" i="15" s="1"/>
  <c r="AM502" i="11"/>
  <c r="AM576" i="11" s="1"/>
  <c r="AM650" i="11" s="1"/>
  <c r="AM13" i="15" s="1"/>
  <c r="AY502" i="11"/>
  <c r="M502" i="11"/>
  <c r="M576" i="11" s="1"/>
  <c r="M650" i="11" s="1"/>
  <c r="M13" i="15" s="1"/>
  <c r="L502" i="11"/>
  <c r="L576" i="11" s="1"/>
  <c r="L650" i="11" s="1"/>
  <c r="L13" i="15" s="1"/>
  <c r="V502" i="11"/>
  <c r="V576" i="11" s="1"/>
  <c r="V650" i="11" s="1"/>
  <c r="V13" i="15" s="1"/>
  <c r="BA502" i="11"/>
  <c r="BA576" i="11" s="1"/>
  <c r="BA650" i="11" s="1"/>
  <c r="BA13" i="15" s="1"/>
  <c r="AG502" i="11"/>
  <c r="AG576" i="11" s="1"/>
  <c r="AG650" i="11" s="1"/>
  <c r="AG13" i="15" s="1"/>
  <c r="AB502" i="11"/>
  <c r="AB576" i="11" s="1"/>
  <c r="AB650" i="11" s="1"/>
  <c r="AB13" i="15" s="1"/>
  <c r="W502" i="11"/>
  <c r="W576" i="11" s="1"/>
  <c r="W650" i="11" s="1"/>
  <c r="W13" i="15" s="1"/>
  <c r="X502" i="11"/>
  <c r="X576" i="11" s="1"/>
  <c r="X650" i="11" s="1"/>
  <c r="X13" i="15" s="1"/>
  <c r="AA502" i="11"/>
  <c r="AA576" i="11" s="1"/>
  <c r="AA650" i="11" s="1"/>
  <c r="AA13" i="15" s="1"/>
  <c r="W529" i="11"/>
  <c r="W603" i="11" s="1"/>
  <c r="W677" i="11" s="1"/>
  <c r="W40" i="15" s="1"/>
  <c r="AB529" i="11"/>
  <c r="AB603" i="11" s="1"/>
  <c r="AB677" i="11" s="1"/>
  <c r="AB40" i="15" s="1"/>
  <c r="AN529" i="11"/>
  <c r="AN603" i="11" s="1"/>
  <c r="AN677" i="11" s="1"/>
  <c r="AN40" i="15" s="1"/>
  <c r="AA529" i="11"/>
  <c r="AA603" i="11" s="1"/>
  <c r="AA677" i="11" s="1"/>
  <c r="AA40" i="15" s="1"/>
  <c r="AJ529" i="11"/>
  <c r="AJ603" i="11" s="1"/>
  <c r="AJ677" i="11" s="1"/>
  <c r="AJ40" i="15" s="1"/>
  <c r="BA529" i="11"/>
  <c r="BA603" i="11" s="1"/>
  <c r="BA677" i="11" s="1"/>
  <c r="BA40" i="15" s="1"/>
  <c r="R529" i="11"/>
  <c r="R603" i="11" s="1"/>
  <c r="R677" i="11" s="1"/>
  <c r="R40" i="15" s="1"/>
  <c r="O529" i="11"/>
  <c r="O603" i="11" s="1"/>
  <c r="O677" i="11" s="1"/>
  <c r="O40" i="15" s="1"/>
  <c r="AM529" i="11"/>
  <c r="AM603" i="11" s="1"/>
  <c r="AM677" i="11" s="1"/>
  <c r="AM40" i="15" s="1"/>
  <c r="L529" i="11"/>
  <c r="L603" i="11" s="1"/>
  <c r="L677" i="11" s="1"/>
  <c r="L40" i="15" s="1"/>
  <c r="F529" i="11"/>
  <c r="F603" i="11" s="1"/>
  <c r="F677" i="11" s="1"/>
  <c r="F40" i="15" s="1"/>
  <c r="AH529" i="11"/>
  <c r="AH603" i="11" s="1"/>
  <c r="AH677" i="11" s="1"/>
  <c r="AH40" i="15" s="1"/>
  <c r="AQ529" i="11"/>
  <c r="AQ603" i="11" s="1"/>
  <c r="AQ677" i="11" s="1"/>
  <c r="AQ40" i="15" s="1"/>
  <c r="AK529" i="11"/>
  <c r="AK603" i="11" s="1"/>
  <c r="AK677" i="11" s="1"/>
  <c r="AK40" i="15" s="1"/>
  <c r="V529" i="11"/>
  <c r="V603" i="11" s="1"/>
  <c r="V677" i="11" s="1"/>
  <c r="V40" i="15" s="1"/>
  <c r="M529" i="11"/>
  <c r="M603" i="11" s="1"/>
  <c r="M677" i="11" s="1"/>
  <c r="M40" i="15" s="1"/>
  <c r="I529" i="11"/>
  <c r="I603" i="11" s="1"/>
  <c r="I677" i="11" s="1"/>
  <c r="I40" i="15" s="1"/>
  <c r="X529" i="11"/>
  <c r="X603" i="11" s="1"/>
  <c r="X677" i="11" s="1"/>
  <c r="X40" i="15" s="1"/>
  <c r="C529" i="11"/>
  <c r="C603" i="11" s="1"/>
  <c r="C677" i="11" s="1"/>
  <c r="C40" i="15" s="1"/>
  <c r="C498" i="11"/>
  <c r="I531" i="11"/>
  <c r="I605" i="11" s="1"/>
  <c r="I679" i="11" s="1"/>
  <c r="I42" i="15" s="1"/>
  <c r="AD498" i="11"/>
  <c r="AD572" i="11" s="1"/>
  <c r="AD646" i="11" s="1"/>
  <c r="AD9" i="15" s="1"/>
  <c r="AJ498" i="11"/>
  <c r="AJ572" i="11" s="1"/>
  <c r="AJ646" i="11" s="1"/>
  <c r="AJ9" i="15" s="1"/>
  <c r="L498" i="11"/>
  <c r="L572" i="11" s="1"/>
  <c r="L646" i="11" s="1"/>
  <c r="L9" i="15" s="1"/>
  <c r="I498" i="11"/>
  <c r="I572" i="11" s="1"/>
  <c r="I646" i="11" s="1"/>
  <c r="I9" i="15" s="1"/>
  <c r="X498" i="11"/>
  <c r="X572" i="11" s="1"/>
  <c r="X646" i="11" s="1"/>
  <c r="X9" i="15" s="1"/>
  <c r="AQ498" i="11"/>
  <c r="AQ572" i="11" s="1"/>
  <c r="AQ646" i="11" s="1"/>
  <c r="AQ9" i="15" s="1"/>
  <c r="O498" i="11"/>
  <c r="O572" i="11" s="1"/>
  <c r="O646" i="11" s="1"/>
  <c r="O9" i="15" s="1"/>
  <c r="V498" i="11"/>
  <c r="V572" i="11" s="1"/>
  <c r="V646" i="11" s="1"/>
  <c r="V9" i="15" s="1"/>
  <c r="R498" i="11"/>
  <c r="R572" i="11" s="1"/>
  <c r="R646" i="11" s="1"/>
  <c r="R9" i="15" s="1"/>
  <c r="W498" i="11"/>
  <c r="W572" i="11" s="1"/>
  <c r="W646" i="11" s="1"/>
  <c r="W9" i="15" s="1"/>
  <c r="AN498" i="11"/>
  <c r="AN572" i="11" s="1"/>
  <c r="AN646" i="11" s="1"/>
  <c r="AN9" i="15" s="1"/>
  <c r="M498" i="11"/>
  <c r="M572" i="11" s="1"/>
  <c r="M646" i="11" s="1"/>
  <c r="M9" i="15" s="1"/>
  <c r="AA498" i="11"/>
  <c r="AA572" i="11" s="1"/>
  <c r="AA646" i="11" s="1"/>
  <c r="AA9" i="15" s="1"/>
  <c r="AK498" i="11"/>
  <c r="AK572" i="11" s="1"/>
  <c r="AK646" i="11" s="1"/>
  <c r="AK9" i="15" s="1"/>
  <c r="AM498" i="11"/>
  <c r="AM572" i="11" s="1"/>
  <c r="AM646" i="11" s="1"/>
  <c r="AM9" i="15" s="1"/>
  <c r="BA498" i="11"/>
  <c r="BA572" i="11" s="1"/>
  <c r="BA646" i="11" s="1"/>
  <c r="BA9" i="15" s="1"/>
  <c r="P498" i="11"/>
  <c r="P572" i="11" s="1"/>
  <c r="P646" i="11" s="1"/>
  <c r="P9" i="15" s="1"/>
  <c r="AP498" i="11"/>
  <c r="AP572" i="11" s="1"/>
  <c r="AP646" i="11" s="1"/>
  <c r="AP9" i="15" s="1"/>
  <c r="AH498" i="11"/>
  <c r="AH572" i="11" s="1"/>
  <c r="AH646" i="11" s="1"/>
  <c r="AH9" i="15" s="1"/>
  <c r="AY498" i="11"/>
  <c r="AB498" i="11"/>
  <c r="AB572" i="11" s="1"/>
  <c r="AB646" i="11" s="1"/>
  <c r="AB9" i="15" s="1"/>
  <c r="AY518" i="11"/>
  <c r="AQ540" i="11"/>
  <c r="AB540" i="11"/>
  <c r="I540" i="11"/>
  <c r="M540" i="11"/>
  <c r="F499" i="11"/>
  <c r="F573" i="11" s="1"/>
  <c r="F647" i="11" s="1"/>
  <c r="F10" i="15" s="1"/>
  <c r="O499" i="11"/>
  <c r="O573" i="11" s="1"/>
  <c r="O647" i="11" s="1"/>
  <c r="O10" i="15" s="1"/>
  <c r="N499" i="11"/>
  <c r="N573" i="11" s="1"/>
  <c r="N647" i="11" s="1"/>
  <c r="N10" i="15" s="1"/>
  <c r="U510" i="11"/>
  <c r="U584" i="11" s="1"/>
  <c r="U658" i="11" s="1"/>
  <c r="U21" i="15" s="1"/>
  <c r="AH510" i="11"/>
  <c r="AH584" i="11" s="1"/>
  <c r="AH658" i="11" s="1"/>
  <c r="AH21" i="15" s="1"/>
  <c r="O510" i="11"/>
  <c r="O584" i="11" s="1"/>
  <c r="O658" i="11" s="1"/>
  <c r="O21" i="15" s="1"/>
  <c r="L510" i="11"/>
  <c r="L584" i="11" s="1"/>
  <c r="L658" i="11" s="1"/>
  <c r="L21" i="15" s="1"/>
  <c r="J510" i="11"/>
  <c r="J584" i="11" s="1"/>
  <c r="J658" i="11" s="1"/>
  <c r="J21" i="15" s="1"/>
  <c r="N510" i="11"/>
  <c r="N584" i="11" s="1"/>
  <c r="N658" i="11" s="1"/>
  <c r="N21" i="15" s="1"/>
  <c r="M510" i="11"/>
  <c r="M584" i="11" s="1"/>
  <c r="M658" i="11" s="1"/>
  <c r="M21" i="15" s="1"/>
  <c r="AM530" i="11"/>
  <c r="AM604" i="11" s="1"/>
  <c r="AM678" i="11" s="1"/>
  <c r="AM41" i="15" s="1"/>
  <c r="AH530" i="11"/>
  <c r="AH604" i="11" s="1"/>
  <c r="AH678" i="11" s="1"/>
  <c r="AH41" i="15" s="1"/>
  <c r="AO501" i="11"/>
  <c r="AO575" i="11" s="1"/>
  <c r="AO649" i="11" s="1"/>
  <c r="AO12" i="15" s="1"/>
  <c r="AO511" i="11"/>
  <c r="AO585" i="11" s="1"/>
  <c r="AO659" i="11" s="1"/>
  <c r="AO22" i="15" s="1"/>
  <c r="AS525" i="11"/>
  <c r="AS499" i="11"/>
  <c r="AY534" i="11"/>
  <c r="AS504" i="11"/>
  <c r="AP534" i="11"/>
  <c r="AS529" i="11"/>
  <c r="U534" i="11"/>
  <c r="AS532" i="11"/>
  <c r="AY540" i="11"/>
  <c r="AY529" i="11"/>
  <c r="N540" i="11"/>
  <c r="AY492" i="11"/>
  <c r="V540" i="11"/>
  <c r="AM540" i="11"/>
  <c r="AY528" i="11"/>
  <c r="C540" i="11"/>
  <c r="AY495" i="11"/>
  <c r="AY512" i="11"/>
  <c r="AY539" i="11"/>
  <c r="AX540" i="11"/>
  <c r="AP523" i="11"/>
  <c r="AP597" i="11" s="1"/>
  <c r="AP671" i="11" s="1"/>
  <c r="AP34" i="15" s="1"/>
  <c r="AP542" i="11"/>
  <c r="AP616" i="11" s="1"/>
  <c r="AP690" i="11" s="1"/>
  <c r="AP53" i="15" s="1"/>
  <c r="AP505" i="11"/>
  <c r="AP579" i="11" s="1"/>
  <c r="AP653" i="11" s="1"/>
  <c r="AP16" i="15" s="1"/>
  <c r="W531" i="11"/>
  <c r="W605" i="11" s="1"/>
  <c r="W679" i="11" s="1"/>
  <c r="W42" i="15" s="1"/>
  <c r="AP529" i="11"/>
  <c r="AP603" i="11" s="1"/>
  <c r="AP677" i="11" s="1"/>
  <c r="AP40" i="15" s="1"/>
  <c r="F531" i="11"/>
  <c r="F605" i="11" s="1"/>
  <c r="F679" i="11" s="1"/>
  <c r="F42" i="15" s="1"/>
  <c r="AP525" i="11"/>
  <c r="AP599" i="11" s="1"/>
  <c r="AP673" i="11" s="1"/>
  <c r="AP36" i="15" s="1"/>
  <c r="S534" i="11"/>
  <c r="L534" i="11"/>
  <c r="K381" i="11"/>
  <c r="K350" i="11"/>
  <c r="K321" i="11"/>
  <c r="K436" i="11"/>
  <c r="K454" i="11"/>
  <c r="K465" i="11"/>
  <c r="K279" i="11"/>
  <c r="K352" i="11"/>
  <c r="K359" i="11"/>
  <c r="K474" i="11"/>
  <c r="K409" i="11"/>
  <c r="K273" i="11"/>
  <c r="K377" i="11"/>
  <c r="K390" i="11"/>
  <c r="K285" i="11"/>
  <c r="K468" i="11"/>
  <c r="K327" i="11"/>
  <c r="K440" i="11"/>
  <c r="K453" i="11"/>
  <c r="K470" i="11"/>
  <c r="K337" i="11"/>
  <c r="K333" i="11"/>
  <c r="K269" i="11"/>
  <c r="K480" i="11"/>
  <c r="K331" i="11"/>
  <c r="K322" i="11"/>
  <c r="K367" i="11"/>
  <c r="K305" i="11"/>
  <c r="K338" i="11"/>
  <c r="K296" i="11"/>
  <c r="K294" i="11"/>
  <c r="K418" i="11"/>
  <c r="K450" i="11"/>
  <c r="K256" i="11"/>
  <c r="K313" i="11"/>
  <c r="K396" i="11"/>
  <c r="K475" i="11"/>
  <c r="K383" i="11"/>
  <c r="K398" i="11"/>
  <c r="K419" i="11"/>
  <c r="K462" i="11"/>
  <c r="K373" i="11"/>
  <c r="K342" i="11"/>
  <c r="K271" i="11"/>
  <c r="K343" i="11"/>
  <c r="K489" i="11"/>
  <c r="K408" i="11"/>
  <c r="K488" i="11"/>
  <c r="K426" i="11"/>
  <c r="K287" i="11"/>
  <c r="K257" i="11"/>
  <c r="K374" i="11"/>
  <c r="K316" i="11"/>
  <c r="K348" i="11"/>
  <c r="K356" i="11"/>
  <c r="K280" i="11"/>
  <c r="K265" i="11"/>
  <c r="K312" i="11"/>
  <c r="K266" i="11"/>
  <c r="K479" i="11"/>
  <c r="K378" i="11"/>
  <c r="K275" i="11"/>
  <c r="K315" i="11"/>
  <c r="K353" i="11"/>
  <c r="K402" i="11"/>
  <c r="K344" i="11"/>
  <c r="K372" i="11"/>
  <c r="K420" i="11"/>
  <c r="K425" i="11"/>
  <c r="K254" i="11"/>
  <c r="K310" i="11"/>
  <c r="K404" i="11"/>
  <c r="K323" i="11"/>
  <c r="K288" i="11"/>
  <c r="K421" i="11"/>
  <c r="K463" i="11"/>
  <c r="K309" i="11"/>
  <c r="K304" i="11"/>
  <c r="K260" i="11"/>
  <c r="K357" i="11"/>
  <c r="K339" i="11"/>
  <c r="K432" i="11"/>
  <c r="K298" i="11"/>
  <c r="K435" i="11"/>
  <c r="K365" i="11"/>
  <c r="K340" i="11"/>
  <c r="K274" i="11"/>
  <c r="K457" i="11"/>
  <c r="K314" i="11"/>
  <c r="K276" i="11"/>
  <c r="K358" i="11"/>
  <c r="K345" i="11"/>
  <c r="K411" i="11"/>
  <c r="K292" i="11"/>
  <c r="K252" i="11"/>
  <c r="K451" i="11"/>
  <c r="K355" i="11"/>
  <c r="K466" i="11"/>
  <c r="K401" i="11"/>
  <c r="K307" i="11"/>
  <c r="K290" i="11"/>
  <c r="K311" i="11"/>
  <c r="K385" i="11"/>
  <c r="K366" i="11"/>
  <c r="K437" i="11"/>
  <c r="K455" i="11"/>
  <c r="K278" i="11"/>
  <c r="K302" i="11"/>
  <c r="K297" i="11"/>
  <c r="K282" i="11"/>
  <c r="K448" i="11"/>
  <c r="K250" i="11"/>
  <c r="K382" i="11"/>
  <c r="K291" i="11"/>
  <c r="K324" i="11"/>
  <c r="K303" i="11"/>
  <c r="K336" i="11"/>
  <c r="K464" i="11"/>
  <c r="K443" i="11"/>
  <c r="K461" i="11"/>
  <c r="K424" i="11"/>
  <c r="K447" i="11"/>
  <c r="K328" i="11"/>
  <c r="K264" i="11"/>
  <c r="K361" i="11"/>
  <c r="K268" i="11"/>
  <c r="K263" i="11"/>
  <c r="K403" i="11"/>
  <c r="K259" i="11"/>
  <c r="K415" i="11"/>
  <c r="K354" i="11"/>
  <c r="K335" i="11"/>
  <c r="K334" i="11"/>
  <c r="K370" i="11"/>
  <c r="K414" i="11"/>
  <c r="K320" i="11"/>
  <c r="K330" i="11"/>
  <c r="K332" i="11"/>
  <c r="K452" i="11"/>
  <c r="K270" i="11"/>
  <c r="K405" i="11"/>
  <c r="K472" i="11"/>
  <c r="K351" i="11"/>
  <c r="K253" i="11"/>
  <c r="K392" i="11"/>
  <c r="K300" i="11"/>
  <c r="K449" i="11"/>
  <c r="K360" i="11"/>
  <c r="K364" i="11"/>
  <c r="K258" i="11"/>
  <c r="K371" i="11"/>
  <c r="K431" i="11"/>
  <c r="K380" i="11"/>
  <c r="K476" i="11"/>
  <c r="K394" i="11"/>
  <c r="K318" i="11"/>
  <c r="K325" i="11"/>
  <c r="K416" i="11"/>
  <c r="K301" i="11"/>
  <c r="K283" i="11"/>
  <c r="K293" i="11"/>
  <c r="K341" i="11"/>
  <c r="K389" i="11"/>
  <c r="K427" i="11"/>
  <c r="K400" i="11"/>
  <c r="K308" i="11"/>
  <c r="K395" i="11"/>
  <c r="K446" i="11"/>
  <c r="K329" i="11"/>
  <c r="K326" i="11"/>
  <c r="K485" i="11"/>
  <c r="K267" i="11"/>
  <c r="K442" i="11"/>
  <c r="K393" i="11"/>
  <c r="K445" i="11"/>
  <c r="K397" i="11"/>
  <c r="K423" i="11"/>
  <c r="K369" i="11"/>
  <c r="K406" i="11"/>
  <c r="K444" i="11"/>
  <c r="K413" i="11"/>
  <c r="K441" i="11"/>
  <c r="K469" i="11"/>
  <c r="K286" i="11"/>
  <c r="K460" i="11"/>
  <c r="K387" i="11"/>
  <c r="K346" i="11"/>
  <c r="K362" i="11"/>
  <c r="K407" i="11"/>
  <c r="K484" i="11"/>
  <c r="K368" i="11"/>
  <c r="K482" i="11"/>
  <c r="K478" i="11"/>
  <c r="K391" i="11"/>
  <c r="K388" i="11"/>
  <c r="K384" i="11"/>
  <c r="K429" i="11"/>
  <c r="K277" i="11"/>
  <c r="K363" i="11"/>
  <c r="K255" i="11"/>
  <c r="K486" i="11"/>
  <c r="K459" i="11"/>
  <c r="K262" i="11"/>
  <c r="K430" i="11"/>
  <c r="K410" i="11"/>
  <c r="K272" i="11"/>
  <c r="K399" i="11"/>
  <c r="K349" i="11"/>
  <c r="K412" i="11"/>
  <c r="K376" i="11"/>
  <c r="K281" i="11"/>
  <c r="K306" i="11"/>
  <c r="K261" i="11"/>
  <c r="K317" i="11"/>
  <c r="K295" i="11"/>
  <c r="K467" i="11"/>
  <c r="K251" i="11"/>
  <c r="K434" i="11"/>
  <c r="K375" i="11"/>
  <c r="K319" i="11"/>
  <c r="K487" i="11"/>
  <c r="K456" i="11"/>
  <c r="K477" i="11"/>
  <c r="K299" i="11"/>
  <c r="K471" i="11"/>
  <c r="K433" i="11"/>
  <c r="K284" i="11"/>
  <c r="K481" i="11"/>
  <c r="K386" i="11"/>
  <c r="K439" i="11"/>
  <c r="K473" i="11"/>
  <c r="K379" i="11"/>
  <c r="K417" i="11"/>
  <c r="K438" i="11"/>
  <c r="K289" i="11"/>
  <c r="K458" i="11"/>
  <c r="K347" i="11"/>
  <c r="K483" i="11"/>
  <c r="K428" i="11"/>
  <c r="K422" i="11"/>
  <c r="AN507" i="11"/>
  <c r="AN581" i="11" s="1"/>
  <c r="AN655" i="11" s="1"/>
  <c r="AN18" i="15" s="1"/>
  <c r="R507" i="11"/>
  <c r="R581" i="11" s="1"/>
  <c r="R655" i="11" s="1"/>
  <c r="R18" i="15" s="1"/>
  <c r="P507" i="11"/>
  <c r="P581" i="11" s="1"/>
  <c r="P655" i="11" s="1"/>
  <c r="P18" i="15" s="1"/>
  <c r="J507" i="11"/>
  <c r="J581" i="11" s="1"/>
  <c r="J655" i="11" s="1"/>
  <c r="J18" i="15" s="1"/>
  <c r="BA507" i="11"/>
  <c r="BA581" i="11" s="1"/>
  <c r="BA655" i="11" s="1"/>
  <c r="BA18" i="15" s="1"/>
  <c r="AM507" i="11"/>
  <c r="AM581" i="11" s="1"/>
  <c r="AM655" i="11" s="1"/>
  <c r="AM18" i="15" s="1"/>
  <c r="W507" i="11"/>
  <c r="W581" i="11" s="1"/>
  <c r="W655" i="11" s="1"/>
  <c r="W18" i="15" s="1"/>
  <c r="AJ507" i="11"/>
  <c r="AJ581" i="11" s="1"/>
  <c r="AJ655" i="11" s="1"/>
  <c r="AJ18" i="15" s="1"/>
  <c r="AA507" i="11"/>
  <c r="AA581" i="11" s="1"/>
  <c r="AA655" i="11" s="1"/>
  <c r="AA18" i="15" s="1"/>
  <c r="F507" i="11"/>
  <c r="F581" i="11" s="1"/>
  <c r="F655" i="11" s="1"/>
  <c r="F18" i="15" s="1"/>
  <c r="S507" i="11"/>
  <c r="S581" i="11" s="1"/>
  <c r="S655" i="11" s="1"/>
  <c r="S18" i="15" s="1"/>
  <c r="O507" i="11"/>
  <c r="O581" i="11" s="1"/>
  <c r="O655" i="11" s="1"/>
  <c r="O18" i="15" s="1"/>
  <c r="AB507" i="11"/>
  <c r="AB581" i="11" s="1"/>
  <c r="AB655" i="11" s="1"/>
  <c r="AB18" i="15" s="1"/>
  <c r="U507" i="11"/>
  <c r="U581" i="11" s="1"/>
  <c r="U655" i="11" s="1"/>
  <c r="U18" i="15" s="1"/>
  <c r="AX507" i="11"/>
  <c r="AX581" i="11" s="1"/>
  <c r="AX655" i="11" s="1"/>
  <c r="AX18" i="15" s="1"/>
  <c r="L507" i="11"/>
  <c r="L581" i="11" s="1"/>
  <c r="L655" i="11" s="1"/>
  <c r="L18" i="15" s="1"/>
  <c r="AH507" i="11"/>
  <c r="AH581" i="11" s="1"/>
  <c r="AH655" i="11" s="1"/>
  <c r="AH18" i="15" s="1"/>
  <c r="V507" i="11"/>
  <c r="V581" i="11" s="1"/>
  <c r="V655" i="11" s="1"/>
  <c r="V18" i="15" s="1"/>
  <c r="AK507" i="11"/>
  <c r="AK581" i="11" s="1"/>
  <c r="AK655" i="11" s="1"/>
  <c r="AK18" i="15" s="1"/>
  <c r="X507" i="11"/>
  <c r="X581" i="11" s="1"/>
  <c r="X655" i="11" s="1"/>
  <c r="X18" i="15" s="1"/>
  <c r="C507" i="11"/>
  <c r="C581" i="11" s="1"/>
  <c r="C655" i="11" s="1"/>
  <c r="C18" i="15" s="1"/>
  <c r="AY507" i="11"/>
  <c r="N507" i="11"/>
  <c r="N581" i="11" s="1"/>
  <c r="N655" i="11" s="1"/>
  <c r="N18" i="15" s="1"/>
  <c r="AQ507" i="11"/>
  <c r="AQ581" i="11" s="1"/>
  <c r="AQ655" i="11" s="1"/>
  <c r="AQ18" i="15" s="1"/>
  <c r="I507" i="11"/>
  <c r="I581" i="11" s="1"/>
  <c r="I655" i="11" s="1"/>
  <c r="I18" i="15" s="1"/>
  <c r="M507" i="11"/>
  <c r="M581" i="11" s="1"/>
  <c r="M655" i="11" s="1"/>
  <c r="M18" i="15" s="1"/>
  <c r="T282" i="11"/>
  <c r="T434" i="11"/>
  <c r="T386" i="11"/>
  <c r="T485" i="11"/>
  <c r="T409" i="11"/>
  <c r="T430" i="11"/>
  <c r="T473" i="11"/>
  <c r="T362" i="11"/>
  <c r="T437" i="11"/>
  <c r="T279" i="11"/>
  <c r="T476" i="11"/>
  <c r="T425" i="11"/>
  <c r="T446" i="11"/>
  <c r="T414" i="11"/>
  <c r="T440" i="11"/>
  <c r="T272" i="11"/>
  <c r="T426" i="11"/>
  <c r="T400" i="11"/>
  <c r="T385" i="11"/>
  <c r="T294" i="11"/>
  <c r="T360" i="11"/>
  <c r="T380" i="11"/>
  <c r="T313" i="11"/>
  <c r="T334" i="11"/>
  <c r="T285" i="11"/>
  <c r="T384" i="11"/>
  <c r="T358" i="11"/>
  <c r="T269" i="11"/>
  <c r="T301" i="11"/>
  <c r="T464" i="11"/>
  <c r="T321" i="11"/>
  <c r="T262" i="11"/>
  <c r="T460" i="11"/>
  <c r="T319" i="11"/>
  <c r="T395" i="11"/>
  <c r="T264" i="11"/>
  <c r="T254" i="11"/>
  <c r="T331" i="11"/>
  <c r="T337" i="11"/>
  <c r="T312" i="11"/>
  <c r="T339" i="11"/>
  <c r="T310" i="11"/>
  <c r="T420" i="11"/>
  <c r="T467" i="11"/>
  <c r="T447" i="11"/>
  <c r="T435" i="11"/>
  <c r="T268" i="11"/>
  <c r="T364" i="11"/>
  <c r="T327" i="11"/>
  <c r="T306" i="11"/>
  <c r="T461" i="11"/>
  <c r="T390" i="11"/>
  <c r="T456" i="11"/>
  <c r="T370" i="11"/>
  <c r="T284" i="11"/>
  <c r="T330" i="11"/>
  <c r="T260" i="11"/>
  <c r="T408" i="11"/>
  <c r="T391" i="11"/>
  <c r="T291" i="11"/>
  <c r="T407" i="11"/>
  <c r="T325" i="11"/>
  <c r="T259" i="11"/>
  <c r="T379" i="11"/>
  <c r="T452" i="11"/>
  <c r="T250" i="11"/>
  <c r="T480" i="11"/>
  <c r="T450" i="11"/>
  <c r="T261" i="11"/>
  <c r="T394" i="11"/>
  <c r="T482" i="11"/>
  <c r="T479" i="11"/>
  <c r="T336" i="11"/>
  <c r="T280" i="11"/>
  <c r="T283" i="11"/>
  <c r="T489" i="11"/>
  <c r="T273" i="11"/>
  <c r="T304" i="11"/>
  <c r="T255" i="11"/>
  <c r="T441" i="11"/>
  <c r="T445" i="11"/>
  <c r="T251" i="11"/>
  <c r="T314" i="11"/>
  <c r="T288" i="11"/>
  <c r="T335" i="11"/>
  <c r="T431" i="11"/>
  <c r="T436" i="11"/>
  <c r="T348" i="11"/>
  <c r="T388" i="11"/>
  <c r="T478" i="11"/>
  <c r="T427" i="11"/>
  <c r="T454" i="11"/>
  <c r="T457" i="11"/>
  <c r="T474" i="11"/>
  <c r="T296" i="11"/>
  <c r="T346" i="11"/>
  <c r="T412" i="11"/>
  <c r="T333" i="11"/>
  <c r="T401" i="11"/>
  <c r="T424" i="11"/>
  <c r="T413" i="11"/>
  <c r="T392" i="11"/>
  <c r="T356" i="11"/>
  <c r="T322" i="11"/>
  <c r="T483" i="11"/>
  <c r="T428" i="11"/>
  <c r="T484" i="11"/>
  <c r="T472" i="11"/>
  <c r="T292" i="11"/>
  <c r="T320" i="11"/>
  <c r="T353" i="11"/>
  <c r="T267" i="11"/>
  <c r="T481" i="11"/>
  <c r="T318" i="11"/>
  <c r="T423" i="11"/>
  <c r="T315" i="11"/>
  <c r="T265" i="11"/>
  <c r="T347" i="11"/>
  <c r="T387" i="11"/>
  <c r="T429" i="11"/>
  <c r="T309" i="11"/>
  <c r="T308" i="11"/>
  <c r="T324" i="11"/>
  <c r="T465" i="11"/>
  <c r="T418" i="11"/>
  <c r="T369" i="11"/>
  <c r="T410" i="11"/>
  <c r="T374" i="11"/>
  <c r="T439" i="11"/>
  <c r="T415" i="11"/>
  <c r="T290" i="11"/>
  <c r="T289" i="11"/>
  <c r="T363" i="11"/>
  <c r="T466" i="11"/>
  <c r="T432" i="11"/>
  <c r="T442" i="11"/>
  <c r="T419" i="11"/>
  <c r="T293" i="11"/>
  <c r="T298" i="11"/>
  <c r="T470" i="11"/>
  <c r="T350" i="11"/>
  <c r="T311" i="11"/>
  <c r="T295" i="11"/>
  <c r="T463" i="11"/>
  <c r="T383" i="11"/>
  <c r="T453" i="11"/>
  <c r="T271" i="11"/>
  <c r="T354" i="11"/>
  <c r="T449" i="11"/>
  <c r="T443" i="11"/>
  <c r="T256" i="11"/>
  <c r="T278" i="11"/>
  <c r="T252" i="11"/>
  <c r="T378" i="11"/>
  <c r="T411" i="11"/>
  <c r="T343" i="11"/>
  <c r="T344" i="11"/>
  <c r="T365" i="11"/>
  <c r="T433" i="11"/>
  <c r="T402" i="11"/>
  <c r="T345" i="11"/>
  <c r="T406" i="11"/>
  <c r="T375" i="11"/>
  <c r="T416" i="11"/>
  <c r="T381" i="11"/>
  <c r="T422" i="11"/>
  <c r="T488" i="11"/>
  <c r="T459" i="11"/>
  <c r="T393" i="11"/>
  <c r="T263" i="11"/>
  <c r="T257" i="11"/>
  <c r="T341" i="11"/>
  <c r="T361" i="11"/>
  <c r="T373" i="11"/>
  <c r="T377" i="11"/>
  <c r="T397" i="11"/>
  <c r="T258" i="11"/>
  <c r="T316" i="11"/>
  <c r="T302" i="11"/>
  <c r="T332" i="11"/>
  <c r="T305" i="11"/>
  <c r="T303" i="11"/>
  <c r="T404" i="11"/>
  <c r="T487" i="11"/>
  <c r="T371" i="11"/>
  <c r="T266" i="11"/>
  <c r="T317" i="11"/>
  <c r="T349" i="11"/>
  <c r="T307" i="11"/>
  <c r="T376" i="11"/>
  <c r="T448" i="11"/>
  <c r="T455" i="11"/>
  <c r="T328" i="11"/>
  <c r="T323" i="11"/>
  <c r="T403" i="11"/>
  <c r="T287" i="11"/>
  <c r="T366" i="11"/>
  <c r="T451" i="11"/>
  <c r="T286" i="11"/>
  <c r="T462" i="11"/>
  <c r="T299" i="11"/>
  <c r="T389" i="11"/>
  <c r="T368" i="11"/>
  <c r="T329" i="11"/>
  <c r="T276" i="11"/>
  <c r="T405" i="11"/>
  <c r="T340" i="11"/>
  <c r="T342" i="11"/>
  <c r="T253" i="11"/>
  <c r="T398" i="11"/>
  <c r="T367" i="11"/>
  <c r="T372" i="11"/>
  <c r="T274" i="11"/>
  <c r="T396" i="11"/>
  <c r="T468" i="11"/>
  <c r="T270" i="11"/>
  <c r="T326" i="11"/>
  <c r="T421" i="11"/>
  <c r="T486" i="11"/>
  <c r="T359" i="11"/>
  <c r="T438" i="11"/>
  <c r="T399" i="11"/>
  <c r="T275" i="11"/>
  <c r="T458" i="11"/>
  <c r="T338" i="11"/>
  <c r="T469" i="11"/>
  <c r="T300" i="11"/>
  <c r="T382" i="11"/>
  <c r="T352" i="11"/>
  <c r="T297" i="11"/>
  <c r="T357" i="11"/>
  <c r="T477" i="11"/>
  <c r="T444" i="11"/>
  <c r="T417" i="11"/>
  <c r="T355" i="11"/>
  <c r="T281" i="11"/>
  <c r="T475" i="11"/>
  <c r="T471" i="11"/>
  <c r="T351" i="11"/>
  <c r="T277" i="11"/>
  <c r="S525" i="11"/>
  <c r="S599" i="11" s="1"/>
  <c r="S673" i="11" s="1"/>
  <c r="S36" i="15" s="1"/>
  <c r="AB525" i="11"/>
  <c r="AB599" i="11" s="1"/>
  <c r="AB673" i="11" s="1"/>
  <c r="AB36" i="15" s="1"/>
  <c r="AN525" i="11"/>
  <c r="AN599" i="11" s="1"/>
  <c r="AN673" i="11" s="1"/>
  <c r="AN36" i="15" s="1"/>
  <c r="AJ525" i="11"/>
  <c r="AJ599" i="11" s="1"/>
  <c r="AJ673" i="11" s="1"/>
  <c r="AJ36" i="15" s="1"/>
  <c r="AM525" i="11"/>
  <c r="AM599" i="11" s="1"/>
  <c r="AM673" i="11" s="1"/>
  <c r="AM36" i="15" s="1"/>
  <c r="AA525" i="11"/>
  <c r="AA599" i="11" s="1"/>
  <c r="AA673" i="11" s="1"/>
  <c r="AA36" i="15" s="1"/>
  <c r="AX525" i="11"/>
  <c r="AX599" i="11" s="1"/>
  <c r="AX673" i="11" s="1"/>
  <c r="AX36" i="15" s="1"/>
  <c r="R525" i="11"/>
  <c r="R599" i="11" s="1"/>
  <c r="R673" i="11" s="1"/>
  <c r="R36" i="15" s="1"/>
  <c r="F525" i="11"/>
  <c r="F599" i="11" s="1"/>
  <c r="F673" i="11" s="1"/>
  <c r="F36" i="15" s="1"/>
  <c r="U525" i="11"/>
  <c r="U599" i="11" s="1"/>
  <c r="U673" i="11" s="1"/>
  <c r="U36" i="15" s="1"/>
  <c r="L525" i="11"/>
  <c r="L599" i="11" s="1"/>
  <c r="L673" i="11" s="1"/>
  <c r="L36" i="15" s="1"/>
  <c r="W525" i="11"/>
  <c r="W599" i="11" s="1"/>
  <c r="W673" i="11" s="1"/>
  <c r="W36" i="15" s="1"/>
  <c r="P525" i="11"/>
  <c r="P599" i="11" s="1"/>
  <c r="P673" i="11" s="1"/>
  <c r="P36" i="15" s="1"/>
  <c r="AH525" i="11"/>
  <c r="AH599" i="11" s="1"/>
  <c r="AH673" i="11" s="1"/>
  <c r="AH36" i="15" s="1"/>
  <c r="J525" i="11"/>
  <c r="J599" i="11" s="1"/>
  <c r="J673" i="11" s="1"/>
  <c r="J36" i="15" s="1"/>
  <c r="O525" i="11"/>
  <c r="O599" i="11" s="1"/>
  <c r="O673" i="11" s="1"/>
  <c r="O36" i="15" s="1"/>
  <c r="BA525" i="11"/>
  <c r="BA599" i="11" s="1"/>
  <c r="BA673" i="11" s="1"/>
  <c r="BA36" i="15" s="1"/>
  <c r="V525" i="11"/>
  <c r="V599" i="11" s="1"/>
  <c r="V673" i="11" s="1"/>
  <c r="V36" i="15" s="1"/>
  <c r="AK525" i="11"/>
  <c r="AK599" i="11" s="1"/>
  <c r="AK673" i="11" s="1"/>
  <c r="AK36" i="15" s="1"/>
  <c r="AQ525" i="11"/>
  <c r="AQ599" i="11" s="1"/>
  <c r="AQ673" i="11" s="1"/>
  <c r="AQ36" i="15" s="1"/>
  <c r="X525" i="11"/>
  <c r="X599" i="11" s="1"/>
  <c r="X673" i="11" s="1"/>
  <c r="X36" i="15" s="1"/>
  <c r="I525" i="11"/>
  <c r="I599" i="11" s="1"/>
  <c r="I673" i="11" s="1"/>
  <c r="I36" i="15" s="1"/>
  <c r="M525" i="11"/>
  <c r="M599" i="11" s="1"/>
  <c r="M673" i="11" s="1"/>
  <c r="M36" i="15" s="1"/>
  <c r="C525" i="11"/>
  <c r="C599" i="11" s="1"/>
  <c r="C673" i="11" s="1"/>
  <c r="C36" i="15" s="1"/>
  <c r="N525" i="11"/>
  <c r="N599" i="11" s="1"/>
  <c r="N673" i="11" s="1"/>
  <c r="N36" i="15" s="1"/>
  <c r="AY525" i="11"/>
  <c r="F522" i="11"/>
  <c r="F596" i="11" s="1"/>
  <c r="F670" i="11" s="1"/>
  <c r="F33" i="15" s="1"/>
  <c r="AQ522" i="11"/>
  <c r="AQ596" i="11" s="1"/>
  <c r="AQ670" i="11" s="1"/>
  <c r="AQ33" i="15" s="1"/>
  <c r="N522" i="11"/>
  <c r="N596" i="11" s="1"/>
  <c r="N670" i="11" s="1"/>
  <c r="N33" i="15" s="1"/>
  <c r="AN539" i="11"/>
  <c r="AN613" i="11" s="1"/>
  <c r="AN687" i="11" s="1"/>
  <c r="AN50" i="15" s="1"/>
  <c r="W539" i="11"/>
  <c r="W613" i="11" s="1"/>
  <c r="W687" i="11" s="1"/>
  <c r="W50" i="15" s="1"/>
  <c r="P539" i="11"/>
  <c r="P613" i="11" s="1"/>
  <c r="P687" i="11" s="1"/>
  <c r="P50" i="15" s="1"/>
  <c r="AH539" i="11"/>
  <c r="AH613" i="11" s="1"/>
  <c r="AH687" i="11" s="1"/>
  <c r="AH50" i="15" s="1"/>
  <c r="BA539" i="11"/>
  <c r="BA613" i="11" s="1"/>
  <c r="BA687" i="11" s="1"/>
  <c r="BA50" i="15" s="1"/>
  <c r="AX539" i="11"/>
  <c r="AX613" i="11" s="1"/>
  <c r="AX687" i="11" s="1"/>
  <c r="AX50" i="15" s="1"/>
  <c r="F539" i="11"/>
  <c r="F613" i="11" s="1"/>
  <c r="F687" i="11" s="1"/>
  <c r="F50" i="15" s="1"/>
  <c r="O539" i="11"/>
  <c r="O613" i="11" s="1"/>
  <c r="O687" i="11" s="1"/>
  <c r="O50" i="15" s="1"/>
  <c r="S539" i="11"/>
  <c r="S613" i="11" s="1"/>
  <c r="S687" i="11" s="1"/>
  <c r="S50" i="15" s="1"/>
  <c r="AJ539" i="11"/>
  <c r="AJ613" i="11" s="1"/>
  <c r="AJ687" i="11" s="1"/>
  <c r="AJ50" i="15" s="1"/>
  <c r="AA539" i="11"/>
  <c r="AA613" i="11" s="1"/>
  <c r="AA687" i="11" s="1"/>
  <c r="AA50" i="15" s="1"/>
  <c r="J539" i="11"/>
  <c r="J613" i="11" s="1"/>
  <c r="J687" i="11" s="1"/>
  <c r="J50" i="15" s="1"/>
  <c r="AM539" i="11"/>
  <c r="AM613" i="11" s="1"/>
  <c r="AM687" i="11" s="1"/>
  <c r="AM50" i="15" s="1"/>
  <c r="Q539" i="11"/>
  <c r="Q613" i="11" s="1"/>
  <c r="Q687" i="11" s="1"/>
  <c r="Q50" i="15" s="1"/>
  <c r="L539" i="11"/>
  <c r="L613" i="11" s="1"/>
  <c r="L687" i="11" s="1"/>
  <c r="L50" i="15" s="1"/>
  <c r="AB539" i="11"/>
  <c r="AB613" i="11" s="1"/>
  <c r="AB687" i="11" s="1"/>
  <c r="AB50" i="15" s="1"/>
  <c r="R539" i="11"/>
  <c r="R613" i="11" s="1"/>
  <c r="R687" i="11" s="1"/>
  <c r="R50" i="15" s="1"/>
  <c r="U539" i="11"/>
  <c r="U613" i="11" s="1"/>
  <c r="U687" i="11" s="1"/>
  <c r="U50" i="15" s="1"/>
  <c r="AK539" i="11"/>
  <c r="AK613" i="11" s="1"/>
  <c r="AK687" i="11" s="1"/>
  <c r="AK50" i="15" s="1"/>
  <c r="N539" i="11"/>
  <c r="N613" i="11" s="1"/>
  <c r="N687" i="11" s="1"/>
  <c r="N50" i="15" s="1"/>
  <c r="I539" i="11"/>
  <c r="I613" i="11" s="1"/>
  <c r="I687" i="11" s="1"/>
  <c r="I50" i="15" s="1"/>
  <c r="AS539" i="11"/>
  <c r="V539" i="11"/>
  <c r="V613" i="11" s="1"/>
  <c r="V687" i="11" s="1"/>
  <c r="V50" i="15" s="1"/>
  <c r="X539" i="11"/>
  <c r="X613" i="11" s="1"/>
  <c r="X687" i="11" s="1"/>
  <c r="X50" i="15" s="1"/>
  <c r="AQ539" i="11"/>
  <c r="AQ613" i="11" s="1"/>
  <c r="AQ687" i="11" s="1"/>
  <c r="AQ50" i="15" s="1"/>
  <c r="C539" i="11"/>
  <c r="C613" i="11" s="1"/>
  <c r="C687" i="11" s="1"/>
  <c r="C50" i="15" s="1"/>
  <c r="M539" i="11"/>
  <c r="M613" i="11" s="1"/>
  <c r="M687" i="11" s="1"/>
  <c r="M50" i="15" s="1"/>
  <c r="AS501" i="11"/>
  <c r="AG505" i="11"/>
  <c r="AG579" i="11" s="1"/>
  <c r="AG653" i="11" s="1"/>
  <c r="AG16" i="15" s="1"/>
  <c r="AG511" i="11"/>
  <c r="AG585" i="11" s="1"/>
  <c r="AG659" i="11" s="1"/>
  <c r="AG22" i="15" s="1"/>
  <c r="AO539" i="11"/>
  <c r="AO613" i="11" s="1"/>
  <c r="AO687" i="11" s="1"/>
  <c r="AO50" i="15" s="1"/>
  <c r="AO512" i="11"/>
  <c r="AO586" i="11" s="1"/>
  <c r="AO660" i="11" s="1"/>
  <c r="AO23" i="15" s="1"/>
  <c r="AS531" i="11"/>
  <c r="AS508" i="11"/>
  <c r="AS510" i="11"/>
  <c r="AK534" i="11"/>
  <c r="AN534" i="11"/>
  <c r="AS513" i="11"/>
  <c r="O534" i="11"/>
  <c r="AA534" i="11"/>
  <c r="X534" i="11"/>
  <c r="AQ534" i="11"/>
  <c r="M534" i="11"/>
  <c r="X540" i="11"/>
  <c r="AJ540" i="11"/>
  <c r="AV540" i="11"/>
  <c r="S540" i="11"/>
  <c r="AY542" i="11"/>
  <c r="AK540" i="11"/>
  <c r="AP508" i="11"/>
  <c r="AP582" i="11" s="1"/>
  <c r="AP656" i="11" s="1"/>
  <c r="AP19" i="15" s="1"/>
  <c r="AP510" i="11"/>
  <c r="AP584" i="11" s="1"/>
  <c r="AP658" i="11" s="1"/>
  <c r="AP21" i="15" s="1"/>
  <c r="AP495" i="11"/>
  <c r="AP569" i="11" s="1"/>
  <c r="AP643" i="11" s="1"/>
  <c r="AP6" i="15" s="1"/>
  <c r="L531" i="11"/>
  <c r="L605" i="11" s="1"/>
  <c r="L679" i="11" s="1"/>
  <c r="L42" i="15" s="1"/>
  <c r="AH534" i="11"/>
  <c r="G421" i="11"/>
  <c r="G343" i="11"/>
  <c r="G306" i="11"/>
  <c r="G448" i="11"/>
  <c r="G312" i="11"/>
  <c r="G434" i="11"/>
  <c r="G416" i="11"/>
  <c r="G402" i="11"/>
  <c r="G310" i="11"/>
  <c r="G466" i="11"/>
  <c r="G317" i="11"/>
  <c r="G273" i="11"/>
  <c r="G329" i="11"/>
  <c r="G456" i="11"/>
  <c r="G320" i="11"/>
  <c r="G452" i="11"/>
  <c r="G292" i="11"/>
  <c r="G344" i="11"/>
  <c r="G254" i="11"/>
  <c r="G366" i="11"/>
  <c r="G258" i="11"/>
  <c r="G321" i="11"/>
  <c r="G364" i="11"/>
  <c r="G319" i="11"/>
  <c r="G354" i="11"/>
  <c r="G474" i="11"/>
  <c r="G428" i="11"/>
  <c r="G405" i="11"/>
  <c r="G446" i="11"/>
  <c r="G331" i="11"/>
  <c r="G309" i="11"/>
  <c r="G424" i="11"/>
  <c r="G280" i="11"/>
  <c r="G442" i="11"/>
  <c r="G388" i="11"/>
  <c r="G390" i="11"/>
  <c r="G427" i="11"/>
  <c r="G336" i="11"/>
  <c r="G323" i="11"/>
  <c r="G420" i="11"/>
  <c r="G339" i="11"/>
  <c r="G429" i="11"/>
  <c r="G334" i="11"/>
  <c r="G303" i="11"/>
  <c r="G256" i="11"/>
  <c r="G324" i="11"/>
  <c r="G281" i="11"/>
  <c r="G283" i="11"/>
  <c r="G337" i="11"/>
  <c r="G479" i="11"/>
  <c r="G409" i="11"/>
  <c r="G348" i="11"/>
  <c r="G311" i="11"/>
  <c r="G471" i="11"/>
  <c r="G430" i="11"/>
  <c r="G407" i="11"/>
  <c r="G315" i="11"/>
  <c r="G378" i="11"/>
  <c r="G251" i="11"/>
  <c r="G351" i="11"/>
  <c r="G268" i="11"/>
  <c r="G374" i="11"/>
  <c r="G401" i="11"/>
  <c r="G261" i="11"/>
  <c r="G304" i="11"/>
  <c r="G450" i="11"/>
  <c r="G333" i="11"/>
  <c r="G453" i="11"/>
  <c r="G396" i="11"/>
  <c r="G485" i="11"/>
  <c r="G299" i="11"/>
  <c r="G286" i="11"/>
  <c r="G335" i="11"/>
  <c r="G462" i="11"/>
  <c r="G350" i="11"/>
  <c r="G250" i="11"/>
  <c r="G469" i="11"/>
  <c r="G357" i="11"/>
  <c r="G386" i="11"/>
  <c r="G313" i="11"/>
  <c r="G285" i="11"/>
  <c r="G297" i="11"/>
  <c r="G441" i="11"/>
  <c r="G455" i="11"/>
  <c r="G422" i="11"/>
  <c r="G411" i="11"/>
  <c r="G423" i="11"/>
  <c r="G274" i="11"/>
  <c r="G260" i="11"/>
  <c r="G259" i="11"/>
  <c r="G322" i="11"/>
  <c r="G435" i="11"/>
  <c r="G289" i="11"/>
  <c r="G467" i="11"/>
  <c r="G475" i="11"/>
  <c r="G340" i="11"/>
  <c r="G362" i="11"/>
  <c r="G451" i="11"/>
  <c r="G301" i="11"/>
  <c r="G349" i="11"/>
  <c r="G437" i="11"/>
  <c r="G449" i="11"/>
  <c r="G472" i="11"/>
  <c r="G415" i="11"/>
  <c r="G298" i="11"/>
  <c r="G365" i="11"/>
  <c r="G276" i="11"/>
  <c r="G385" i="11"/>
  <c r="G383" i="11"/>
  <c r="G393" i="11"/>
  <c r="G445" i="11"/>
  <c r="G419" i="11"/>
  <c r="G255" i="11"/>
  <c r="G275" i="11"/>
  <c r="G363" i="11"/>
  <c r="G271" i="11"/>
  <c r="G380" i="11"/>
  <c r="G253" i="11"/>
  <c r="G389" i="11"/>
  <c r="G433" i="11"/>
  <c r="G431" i="11"/>
  <c r="G465" i="11"/>
  <c r="G480" i="11"/>
  <c r="G487" i="11"/>
  <c r="G368" i="11"/>
  <c r="G392" i="11"/>
  <c r="G399" i="11"/>
  <c r="G382" i="11"/>
  <c r="G295" i="11"/>
  <c r="G443" i="11"/>
  <c r="G447" i="11"/>
  <c r="G369" i="11"/>
  <c r="G397" i="11"/>
  <c r="G355" i="11"/>
  <c r="G417" i="11"/>
  <c r="G330" i="11"/>
  <c r="G482" i="11"/>
  <c r="G267" i="11"/>
  <c r="G359" i="11"/>
  <c r="G460" i="11"/>
  <c r="G408" i="11"/>
  <c r="G342" i="11"/>
  <c r="G316" i="11"/>
  <c r="G410" i="11"/>
  <c r="G375" i="11"/>
  <c r="G398" i="11"/>
  <c r="G284" i="11"/>
  <c r="G270" i="11"/>
  <c r="G483" i="11"/>
  <c r="G379" i="11"/>
  <c r="G438" i="11"/>
  <c r="G341" i="11"/>
  <c r="G356" i="11"/>
  <c r="G353" i="11"/>
  <c r="G252" i="11"/>
  <c r="G370" i="11"/>
  <c r="G352" i="11"/>
  <c r="G291" i="11"/>
  <c r="G263" i="11"/>
  <c r="G406" i="11"/>
  <c r="G486" i="11"/>
  <c r="G395" i="11"/>
  <c r="G458" i="11"/>
  <c r="G279" i="11"/>
  <c r="G384" i="11"/>
  <c r="G302" i="11"/>
  <c r="G461" i="11"/>
  <c r="G488" i="11"/>
  <c r="G266" i="11"/>
  <c r="G489" i="11"/>
  <c r="G413" i="11"/>
  <c r="G264" i="11"/>
  <c r="G376" i="11"/>
  <c r="G440" i="11"/>
  <c r="G404" i="11"/>
  <c r="G318" i="11"/>
  <c r="G476" i="11"/>
  <c r="G468" i="11"/>
  <c r="G358" i="11"/>
  <c r="G432" i="11"/>
  <c r="G387" i="11"/>
  <c r="G361" i="11"/>
  <c r="G473" i="11"/>
  <c r="G381" i="11"/>
  <c r="G307" i="11"/>
  <c r="G288" i="11"/>
  <c r="G403" i="11"/>
  <c r="G326" i="11"/>
  <c r="G477" i="11"/>
  <c r="G478" i="11"/>
  <c r="G439" i="11"/>
  <c r="G372" i="11"/>
  <c r="G470" i="11"/>
  <c r="G290" i="11"/>
  <c r="G418" i="11"/>
  <c r="G308" i="11"/>
  <c r="G257" i="11"/>
  <c r="G347" i="11"/>
  <c r="G400" i="11"/>
  <c r="G463" i="11"/>
  <c r="G314" i="11"/>
  <c r="G287" i="11"/>
  <c r="G262" i="11"/>
  <c r="G412" i="11"/>
  <c r="G367" i="11"/>
  <c r="G436" i="11"/>
  <c r="G391" i="11"/>
  <c r="G294" i="11"/>
  <c r="G300" i="11"/>
  <c r="G454" i="11"/>
  <c r="G338" i="11"/>
  <c r="G414" i="11"/>
  <c r="G265" i="11"/>
  <c r="G484" i="11"/>
  <c r="G345" i="11"/>
  <c r="G328" i="11"/>
  <c r="G444" i="11"/>
  <c r="G377" i="11"/>
  <c r="G426" i="11"/>
  <c r="G481" i="11"/>
  <c r="G325" i="11"/>
  <c r="G459" i="11"/>
  <c r="G373" i="11"/>
  <c r="G332" i="11"/>
  <c r="G293" i="11"/>
  <c r="G457" i="11"/>
  <c r="G327" i="11"/>
  <c r="G360" i="11"/>
  <c r="G277" i="11"/>
  <c r="G278" i="11"/>
  <c r="G425" i="11"/>
  <c r="G272" i="11"/>
  <c r="G269" i="11"/>
  <c r="G464" i="11"/>
  <c r="G394" i="11"/>
  <c r="G305" i="11"/>
  <c r="G346" i="11"/>
  <c r="G296" i="11"/>
  <c r="G282" i="11"/>
  <c r="G371" i="11"/>
  <c r="P512" i="11"/>
  <c r="P586" i="11" s="1"/>
  <c r="P660" i="11" s="1"/>
  <c r="P23" i="15" s="1"/>
  <c r="O512" i="11"/>
  <c r="O586" i="11" s="1"/>
  <c r="O660" i="11" s="1"/>
  <c r="O23" i="15" s="1"/>
  <c r="AX512" i="11"/>
  <c r="AX586" i="11" s="1"/>
  <c r="AX660" i="11" s="1"/>
  <c r="AX23" i="15" s="1"/>
  <c r="U512" i="11"/>
  <c r="U586" i="11" s="1"/>
  <c r="U660" i="11" s="1"/>
  <c r="U23" i="15" s="1"/>
  <c r="W512" i="11"/>
  <c r="W586" i="11" s="1"/>
  <c r="W660" i="11" s="1"/>
  <c r="W23" i="15" s="1"/>
  <c r="AA512" i="11"/>
  <c r="AA586" i="11" s="1"/>
  <c r="AA660" i="11" s="1"/>
  <c r="AA23" i="15" s="1"/>
  <c r="AN512" i="11"/>
  <c r="AN586" i="11" s="1"/>
  <c r="AN660" i="11" s="1"/>
  <c r="AN23" i="15" s="1"/>
  <c r="AH512" i="11"/>
  <c r="AH586" i="11" s="1"/>
  <c r="AH660" i="11" s="1"/>
  <c r="AH23" i="15" s="1"/>
  <c r="J512" i="11"/>
  <c r="J586" i="11" s="1"/>
  <c r="J660" i="11" s="1"/>
  <c r="J23" i="15" s="1"/>
  <c r="AB512" i="11"/>
  <c r="AB586" i="11" s="1"/>
  <c r="AB660" i="11" s="1"/>
  <c r="AB23" i="15" s="1"/>
  <c r="F512" i="11"/>
  <c r="F586" i="11" s="1"/>
  <c r="F660" i="11" s="1"/>
  <c r="F23" i="15" s="1"/>
  <c r="L512" i="11"/>
  <c r="L586" i="11" s="1"/>
  <c r="L660" i="11" s="1"/>
  <c r="L23" i="15" s="1"/>
  <c r="BA512" i="11"/>
  <c r="BA586" i="11" s="1"/>
  <c r="BA660" i="11" s="1"/>
  <c r="BA23" i="15" s="1"/>
  <c r="R512" i="11"/>
  <c r="R586" i="11" s="1"/>
  <c r="R660" i="11" s="1"/>
  <c r="R23" i="15" s="1"/>
  <c r="AM512" i="11"/>
  <c r="AM586" i="11" s="1"/>
  <c r="AM660" i="11" s="1"/>
  <c r="AM23" i="15" s="1"/>
  <c r="AJ512" i="11"/>
  <c r="AJ586" i="11" s="1"/>
  <c r="AJ660" i="11" s="1"/>
  <c r="AJ23" i="15" s="1"/>
  <c r="S512" i="11"/>
  <c r="S586" i="11" s="1"/>
  <c r="S660" i="11" s="1"/>
  <c r="S23" i="15" s="1"/>
  <c r="I512" i="11"/>
  <c r="I586" i="11" s="1"/>
  <c r="I660" i="11" s="1"/>
  <c r="I23" i="15" s="1"/>
  <c r="AK512" i="11"/>
  <c r="AK586" i="11" s="1"/>
  <c r="AK660" i="11" s="1"/>
  <c r="AK23" i="15" s="1"/>
  <c r="X512" i="11"/>
  <c r="X586" i="11" s="1"/>
  <c r="X660" i="11" s="1"/>
  <c r="X23" i="15" s="1"/>
  <c r="V512" i="11"/>
  <c r="V586" i="11" s="1"/>
  <c r="V660" i="11" s="1"/>
  <c r="V23" i="15" s="1"/>
  <c r="AQ512" i="11"/>
  <c r="AQ586" i="11" s="1"/>
  <c r="AQ660" i="11" s="1"/>
  <c r="AQ23" i="15" s="1"/>
  <c r="N512" i="11"/>
  <c r="N586" i="11" s="1"/>
  <c r="N660" i="11" s="1"/>
  <c r="N23" i="15" s="1"/>
  <c r="C512" i="11"/>
  <c r="C586" i="11" s="1"/>
  <c r="C660" i="11" s="1"/>
  <c r="C23" i="15" s="1"/>
  <c r="M512" i="11"/>
  <c r="M586" i="11" s="1"/>
  <c r="M660" i="11" s="1"/>
  <c r="M23" i="15" s="1"/>
  <c r="AN503" i="11"/>
  <c r="AN577" i="11" s="1"/>
  <c r="AN651" i="11" s="1"/>
  <c r="AN14" i="15" s="1"/>
  <c r="AQ503" i="11"/>
  <c r="AQ577" i="11" s="1"/>
  <c r="AQ651" i="11" s="1"/>
  <c r="AQ14" i="15" s="1"/>
  <c r="S503" i="11"/>
  <c r="S577" i="11" s="1"/>
  <c r="S651" i="11" s="1"/>
  <c r="S14" i="15" s="1"/>
  <c r="AP503" i="11"/>
  <c r="AP577" i="11" s="1"/>
  <c r="AP651" i="11" s="1"/>
  <c r="AP14" i="15" s="1"/>
  <c r="R503" i="11"/>
  <c r="R577" i="11" s="1"/>
  <c r="R651" i="11" s="1"/>
  <c r="R14" i="15" s="1"/>
  <c r="AL503" i="11"/>
  <c r="AL577" i="11" s="1"/>
  <c r="AL651" i="11" s="1"/>
  <c r="AL14" i="15" s="1"/>
  <c r="P503" i="11"/>
  <c r="P577" i="11" s="1"/>
  <c r="P651" i="11" s="1"/>
  <c r="P14" i="15" s="1"/>
  <c r="X503" i="11"/>
  <c r="X577" i="11" s="1"/>
  <c r="X651" i="11" s="1"/>
  <c r="X14" i="15" s="1"/>
  <c r="J503" i="11"/>
  <c r="J577" i="11" s="1"/>
  <c r="J651" i="11" s="1"/>
  <c r="J14" i="15" s="1"/>
  <c r="Y503" i="11"/>
  <c r="Y577" i="11" s="1"/>
  <c r="Y651" i="11" s="1"/>
  <c r="Y14" i="15" s="1"/>
  <c r="N503" i="11"/>
  <c r="N577" i="11" s="1"/>
  <c r="N651" i="11" s="1"/>
  <c r="N14" i="15" s="1"/>
  <c r="AJ503" i="11"/>
  <c r="AJ577" i="11" s="1"/>
  <c r="AJ651" i="11" s="1"/>
  <c r="AJ14" i="15" s="1"/>
  <c r="AH503" i="11"/>
  <c r="AH577" i="11" s="1"/>
  <c r="AH651" i="11" s="1"/>
  <c r="AH14" i="15" s="1"/>
  <c r="AX503" i="11"/>
  <c r="AX577" i="11" s="1"/>
  <c r="AX651" i="11" s="1"/>
  <c r="AX14" i="15" s="1"/>
  <c r="BA503" i="11"/>
  <c r="BA577" i="11" s="1"/>
  <c r="BA651" i="11" s="1"/>
  <c r="BA14" i="15" s="1"/>
  <c r="AM503" i="11"/>
  <c r="AM577" i="11" s="1"/>
  <c r="AM651" i="11" s="1"/>
  <c r="AM14" i="15" s="1"/>
  <c r="AK503" i="11"/>
  <c r="AK577" i="11" s="1"/>
  <c r="AK651" i="11" s="1"/>
  <c r="AK14" i="15" s="1"/>
  <c r="C503" i="11"/>
  <c r="C577" i="11" s="1"/>
  <c r="C651" i="11" s="1"/>
  <c r="C14" i="15" s="1"/>
  <c r="O503" i="11"/>
  <c r="O577" i="11" s="1"/>
  <c r="O651" i="11" s="1"/>
  <c r="O14" i="15" s="1"/>
  <c r="AB503" i="11"/>
  <c r="AB577" i="11" s="1"/>
  <c r="AB651" i="11" s="1"/>
  <c r="AB14" i="15" s="1"/>
  <c r="F503" i="11"/>
  <c r="F577" i="11" s="1"/>
  <c r="F651" i="11" s="1"/>
  <c r="F14" i="15" s="1"/>
  <c r="U503" i="11"/>
  <c r="U577" i="11" s="1"/>
  <c r="U651" i="11" s="1"/>
  <c r="U14" i="15" s="1"/>
  <c r="AA503" i="11"/>
  <c r="AA577" i="11" s="1"/>
  <c r="AA651" i="11" s="1"/>
  <c r="AA14" i="15" s="1"/>
  <c r="N531" i="11"/>
  <c r="N605" i="11" s="1"/>
  <c r="N679" i="11" s="1"/>
  <c r="N42" i="15" s="1"/>
  <c r="V503" i="11"/>
  <c r="V577" i="11" s="1"/>
  <c r="V651" i="11" s="1"/>
  <c r="V14" i="15" s="1"/>
  <c r="M503" i="11"/>
  <c r="M577" i="11" s="1"/>
  <c r="M651" i="11" s="1"/>
  <c r="M14" i="15" s="1"/>
  <c r="L503" i="11"/>
  <c r="L577" i="11" s="1"/>
  <c r="L651" i="11" s="1"/>
  <c r="L14" i="15" s="1"/>
  <c r="W503" i="11"/>
  <c r="W577" i="11" s="1"/>
  <c r="W651" i="11" s="1"/>
  <c r="W14" i="15" s="1"/>
  <c r="I503" i="11"/>
  <c r="I577" i="11" s="1"/>
  <c r="I651" i="11" s="1"/>
  <c r="I14" i="15" s="1"/>
  <c r="F505" i="11"/>
  <c r="F579" i="11" s="1"/>
  <c r="F653" i="11" s="1"/>
  <c r="F16" i="15" s="1"/>
  <c r="U505" i="11"/>
  <c r="U579" i="11" s="1"/>
  <c r="U653" i="11" s="1"/>
  <c r="U16" i="15" s="1"/>
  <c r="R505" i="11"/>
  <c r="R579" i="11" s="1"/>
  <c r="R653" i="11" s="1"/>
  <c r="R16" i="15" s="1"/>
  <c r="AA505" i="11"/>
  <c r="AA579" i="11" s="1"/>
  <c r="AA653" i="11" s="1"/>
  <c r="AA16" i="15" s="1"/>
  <c r="J505" i="11"/>
  <c r="J579" i="11" s="1"/>
  <c r="J653" i="11" s="1"/>
  <c r="J16" i="15" s="1"/>
  <c r="AX505" i="11"/>
  <c r="AX579" i="11" s="1"/>
  <c r="AX653" i="11" s="1"/>
  <c r="AX16" i="15" s="1"/>
  <c r="AH505" i="11"/>
  <c r="AH579" i="11" s="1"/>
  <c r="AH653" i="11" s="1"/>
  <c r="AH16" i="15" s="1"/>
  <c r="W505" i="11"/>
  <c r="W579" i="11" s="1"/>
  <c r="W653" i="11" s="1"/>
  <c r="W16" i="15" s="1"/>
  <c r="BA505" i="11"/>
  <c r="BA579" i="11" s="1"/>
  <c r="BA653" i="11" s="1"/>
  <c r="BA16" i="15" s="1"/>
  <c r="AM505" i="11"/>
  <c r="AM579" i="11" s="1"/>
  <c r="AM653" i="11" s="1"/>
  <c r="AM16" i="15" s="1"/>
  <c r="AJ505" i="11"/>
  <c r="AJ579" i="11" s="1"/>
  <c r="AJ653" i="11" s="1"/>
  <c r="AJ16" i="15" s="1"/>
  <c r="P505" i="11"/>
  <c r="P579" i="11" s="1"/>
  <c r="P653" i="11" s="1"/>
  <c r="P16" i="15" s="1"/>
  <c r="AB505" i="11"/>
  <c r="AB579" i="11" s="1"/>
  <c r="AB653" i="11" s="1"/>
  <c r="AB16" i="15" s="1"/>
  <c r="L505" i="11"/>
  <c r="L579" i="11" s="1"/>
  <c r="L653" i="11" s="1"/>
  <c r="L16" i="15" s="1"/>
  <c r="S505" i="11"/>
  <c r="S579" i="11" s="1"/>
  <c r="S653" i="11" s="1"/>
  <c r="S16" i="15" s="1"/>
  <c r="O505" i="11"/>
  <c r="O579" i="11" s="1"/>
  <c r="O653" i="11" s="1"/>
  <c r="O16" i="15" s="1"/>
  <c r="AN505" i="11"/>
  <c r="AN579" i="11" s="1"/>
  <c r="AN653" i="11" s="1"/>
  <c r="AN16" i="15" s="1"/>
  <c r="AK505" i="11"/>
  <c r="AK579" i="11" s="1"/>
  <c r="AK653" i="11" s="1"/>
  <c r="AK16" i="15" s="1"/>
  <c r="AQ505" i="11"/>
  <c r="AQ579" i="11" s="1"/>
  <c r="AQ653" i="11" s="1"/>
  <c r="AQ16" i="15" s="1"/>
  <c r="I505" i="11"/>
  <c r="I579" i="11" s="1"/>
  <c r="I653" i="11" s="1"/>
  <c r="I16" i="15" s="1"/>
  <c r="X505" i="11"/>
  <c r="X579" i="11" s="1"/>
  <c r="X653" i="11" s="1"/>
  <c r="X16" i="15" s="1"/>
  <c r="N505" i="11"/>
  <c r="N579" i="11" s="1"/>
  <c r="N653" i="11" s="1"/>
  <c r="N16" i="15" s="1"/>
  <c r="V505" i="11"/>
  <c r="V579" i="11" s="1"/>
  <c r="V653" i="11" s="1"/>
  <c r="V16" i="15" s="1"/>
  <c r="M505" i="11"/>
  <c r="M579" i="11" s="1"/>
  <c r="M653" i="11" s="1"/>
  <c r="M16" i="15" s="1"/>
  <c r="AY505" i="11"/>
  <c r="C505" i="11"/>
  <c r="C579" i="11" s="1"/>
  <c r="C653" i="11" s="1"/>
  <c r="C16" i="15" s="1"/>
  <c r="AK526" i="11"/>
  <c r="AK600" i="11" s="1"/>
  <c r="AK674" i="11" s="1"/>
  <c r="AK37" i="15" s="1"/>
  <c r="AQ526" i="11"/>
  <c r="AQ600" i="11" s="1"/>
  <c r="AQ674" i="11" s="1"/>
  <c r="AQ37" i="15" s="1"/>
  <c r="N526" i="11"/>
  <c r="N600" i="11" s="1"/>
  <c r="N674" i="11" s="1"/>
  <c r="N37" i="15" s="1"/>
  <c r="AK531" i="11"/>
  <c r="AK605" i="11" s="1"/>
  <c r="AK679" i="11" s="1"/>
  <c r="AK42" i="15" s="1"/>
  <c r="AJ526" i="11"/>
  <c r="AJ600" i="11" s="1"/>
  <c r="AJ674" i="11" s="1"/>
  <c r="AJ37" i="15" s="1"/>
  <c r="R526" i="11"/>
  <c r="R600" i="11" s="1"/>
  <c r="R674" i="11" s="1"/>
  <c r="R37" i="15" s="1"/>
  <c r="BA526" i="11"/>
  <c r="BA600" i="11" s="1"/>
  <c r="BA674" i="11" s="1"/>
  <c r="BA37" i="15" s="1"/>
  <c r="U526" i="11"/>
  <c r="U600" i="11" s="1"/>
  <c r="U674" i="11" s="1"/>
  <c r="U37" i="15" s="1"/>
  <c r="AM526" i="11"/>
  <c r="AM600" i="11" s="1"/>
  <c r="AM674" i="11" s="1"/>
  <c r="AM37" i="15" s="1"/>
  <c r="C526" i="11"/>
  <c r="C600" i="11" s="1"/>
  <c r="C674" i="11" s="1"/>
  <c r="C37" i="15" s="1"/>
  <c r="M526" i="11"/>
  <c r="M600" i="11" s="1"/>
  <c r="M674" i="11" s="1"/>
  <c r="M37" i="15" s="1"/>
  <c r="L526" i="11"/>
  <c r="L600" i="11" s="1"/>
  <c r="L674" i="11" s="1"/>
  <c r="L37" i="15" s="1"/>
  <c r="P526" i="11"/>
  <c r="P600" i="11" s="1"/>
  <c r="P674" i="11" s="1"/>
  <c r="P37" i="15" s="1"/>
  <c r="AA526" i="11"/>
  <c r="AA600" i="11" s="1"/>
  <c r="AA674" i="11" s="1"/>
  <c r="AA37" i="15" s="1"/>
  <c r="S526" i="11"/>
  <c r="S600" i="11" s="1"/>
  <c r="S674" i="11" s="1"/>
  <c r="S37" i="15" s="1"/>
  <c r="AP526" i="11"/>
  <c r="AP600" i="11" s="1"/>
  <c r="AP674" i="11" s="1"/>
  <c r="AP37" i="15" s="1"/>
  <c r="AH526" i="11"/>
  <c r="AH600" i="11" s="1"/>
  <c r="AH674" i="11" s="1"/>
  <c r="AH37" i="15" s="1"/>
  <c r="V526" i="11"/>
  <c r="V600" i="11" s="1"/>
  <c r="V674" i="11" s="1"/>
  <c r="V37" i="15" s="1"/>
  <c r="I526" i="11"/>
  <c r="I600" i="11" s="1"/>
  <c r="I674" i="11" s="1"/>
  <c r="I37" i="15" s="1"/>
  <c r="O526" i="11"/>
  <c r="O600" i="11" s="1"/>
  <c r="O674" i="11" s="1"/>
  <c r="O37" i="15" s="1"/>
  <c r="W526" i="11"/>
  <c r="W600" i="11" s="1"/>
  <c r="W674" i="11" s="1"/>
  <c r="W37" i="15" s="1"/>
  <c r="AX526" i="11"/>
  <c r="AX600" i="11" s="1"/>
  <c r="AX674" i="11" s="1"/>
  <c r="AX37" i="15" s="1"/>
  <c r="J526" i="11"/>
  <c r="J600" i="11" s="1"/>
  <c r="J674" i="11" s="1"/>
  <c r="J37" i="15" s="1"/>
  <c r="AB526" i="11"/>
  <c r="AB600" i="11" s="1"/>
  <c r="AB674" i="11" s="1"/>
  <c r="AB37" i="15" s="1"/>
  <c r="AN526" i="11"/>
  <c r="AN600" i="11" s="1"/>
  <c r="AN674" i="11" s="1"/>
  <c r="AN37" i="15" s="1"/>
  <c r="F526" i="11"/>
  <c r="F600" i="11" s="1"/>
  <c r="F674" i="11" s="1"/>
  <c r="F37" i="15" s="1"/>
  <c r="X526" i="11"/>
  <c r="X600" i="11" s="1"/>
  <c r="X674" i="11" s="1"/>
  <c r="X37" i="15" s="1"/>
  <c r="AR418" i="11"/>
  <c r="AR405" i="11"/>
  <c r="AR410" i="11"/>
  <c r="AR468" i="11"/>
  <c r="AR322" i="11"/>
  <c r="AR293" i="11"/>
  <c r="AR438" i="11"/>
  <c r="AR439" i="11"/>
  <c r="AR416" i="11"/>
  <c r="AR264" i="11"/>
  <c r="AR313" i="11"/>
  <c r="AR255" i="11"/>
  <c r="AR320" i="11"/>
  <c r="AR304" i="11"/>
  <c r="AR287" i="11"/>
  <c r="AR333" i="11"/>
  <c r="AR318" i="11"/>
  <c r="AR380" i="11"/>
  <c r="AR328" i="11"/>
  <c r="AR296" i="11"/>
  <c r="AR392" i="11"/>
  <c r="AR412" i="11"/>
  <c r="AR486" i="11"/>
  <c r="AR253" i="11"/>
  <c r="AR299" i="11"/>
  <c r="AR396" i="11"/>
  <c r="AR394" i="11"/>
  <c r="AR278" i="11"/>
  <c r="AR331" i="11"/>
  <c r="AR342" i="11"/>
  <c r="AR485" i="11"/>
  <c r="AR263" i="11"/>
  <c r="AR389" i="11"/>
  <c r="AR284" i="11"/>
  <c r="AR484" i="11"/>
  <c r="AR460" i="11"/>
  <c r="AR292" i="11"/>
  <c r="AR407" i="11"/>
  <c r="AR427" i="11"/>
  <c r="AR385" i="11"/>
  <c r="AR272" i="11"/>
  <c r="AR335" i="11"/>
  <c r="AR436" i="11"/>
  <c r="AR295" i="11"/>
  <c r="AR462" i="11"/>
  <c r="AR386" i="11"/>
  <c r="AR275" i="11"/>
  <c r="AR294" i="11"/>
  <c r="AR365" i="11"/>
  <c r="AR323" i="11"/>
  <c r="AR316" i="11"/>
  <c r="AR289" i="11"/>
  <c r="AR482" i="11"/>
  <c r="AR489" i="11"/>
  <c r="AR483" i="11"/>
  <c r="AR252" i="11"/>
  <c r="AR443" i="11"/>
  <c r="AR343" i="11"/>
  <c r="AR260" i="11"/>
  <c r="AR373" i="11"/>
  <c r="AR339" i="11"/>
  <c r="AR425" i="11"/>
  <c r="AR257" i="11"/>
  <c r="AR383" i="11"/>
  <c r="AR403" i="11"/>
  <c r="AR348" i="11"/>
  <c r="AR466" i="11"/>
  <c r="AR456" i="11"/>
  <c r="AR444" i="11"/>
  <c r="AR286" i="11"/>
  <c r="AR325" i="11"/>
  <c r="AR420" i="11"/>
  <c r="AR395" i="11"/>
  <c r="AR413" i="11"/>
  <c r="AR372" i="11"/>
  <c r="AR269" i="11"/>
  <c r="AR332" i="11"/>
  <c r="AR368" i="11"/>
  <c r="AR471" i="11"/>
  <c r="AR457" i="11"/>
  <c r="AR421" i="11"/>
  <c r="AR254" i="11"/>
  <c r="AR270" i="11"/>
  <c r="AR387" i="11"/>
  <c r="AR376" i="11"/>
  <c r="AR424" i="11"/>
  <c r="AR375" i="11"/>
  <c r="AR279" i="11"/>
  <c r="AR487" i="11"/>
  <c r="AR432" i="11"/>
  <c r="AR301" i="11"/>
  <c r="AR311" i="11"/>
  <c r="AR419" i="11"/>
  <c r="AR450" i="11"/>
  <c r="AR371" i="11"/>
  <c r="AR312" i="11"/>
  <c r="AR470" i="11"/>
  <c r="AR290" i="11"/>
  <c r="AR374" i="11"/>
  <c r="AR302" i="11"/>
  <c r="AR338" i="11"/>
  <c r="AR327" i="11"/>
  <c r="AR307" i="11"/>
  <c r="AR309" i="11"/>
  <c r="AR308" i="11"/>
  <c r="AR449" i="11"/>
  <c r="AR423" i="11"/>
  <c r="AR305" i="11"/>
  <c r="AR283" i="11"/>
  <c r="AR459" i="11"/>
  <c r="AR440" i="11"/>
  <c r="AR265" i="11"/>
  <c r="AR347" i="11"/>
  <c r="AR465" i="11"/>
  <c r="AR463" i="11"/>
  <c r="AR267" i="11"/>
  <c r="AR453" i="11"/>
  <c r="AR324" i="11"/>
  <c r="AR446" i="11"/>
  <c r="AR445" i="11"/>
  <c r="AR398" i="11"/>
  <c r="AR334" i="11"/>
  <c r="AR346" i="11"/>
  <c r="AR390" i="11"/>
  <c r="AR415" i="11"/>
  <c r="AR298" i="11"/>
  <c r="AR310" i="11"/>
  <c r="AR329" i="11"/>
  <c r="AR448" i="11"/>
  <c r="AR340" i="11"/>
  <c r="AR461" i="11"/>
  <c r="AR344" i="11"/>
  <c r="AR314" i="11"/>
  <c r="AR422" i="11"/>
  <c r="AR300" i="11"/>
  <c r="AR256" i="11"/>
  <c r="AR406" i="11"/>
  <c r="AR370" i="11"/>
  <c r="AR330" i="11"/>
  <c r="AR408" i="11"/>
  <c r="AR281" i="11"/>
  <c r="AR336" i="11"/>
  <c r="AR259" i="11"/>
  <c r="AR488" i="11"/>
  <c r="AR280" i="11"/>
  <c r="AR441" i="11"/>
  <c r="AR266" i="11"/>
  <c r="AR388" i="11"/>
  <c r="AR397" i="11"/>
  <c r="AR273" i="11"/>
  <c r="AR472" i="11"/>
  <c r="AR417" i="11"/>
  <c r="AR429" i="11"/>
  <c r="AR428" i="11"/>
  <c r="AR411" i="11"/>
  <c r="AR350" i="11"/>
  <c r="AR317" i="11"/>
  <c r="AR464" i="11"/>
  <c r="AR306" i="11"/>
  <c r="AR321" i="11"/>
  <c r="AR391" i="11"/>
  <c r="AR358" i="11"/>
  <c r="AR475" i="11"/>
  <c r="AR431" i="11"/>
  <c r="AR434" i="11"/>
  <c r="AR467" i="11"/>
  <c r="AR251" i="11"/>
  <c r="AR381" i="11"/>
  <c r="AR479" i="11"/>
  <c r="AR282" i="11"/>
  <c r="AR354" i="11"/>
  <c r="AR319" i="11"/>
  <c r="AR451" i="11"/>
  <c r="AR303" i="11"/>
  <c r="AR369" i="11"/>
  <c r="AR297" i="11"/>
  <c r="AR435" i="11"/>
  <c r="AR447" i="11"/>
  <c r="AR480" i="11"/>
  <c r="AR345" i="11"/>
  <c r="AR353" i="11"/>
  <c r="AR367" i="11"/>
  <c r="AR326" i="11"/>
  <c r="AR399" i="11"/>
  <c r="AR404" i="11"/>
  <c r="AR352" i="11"/>
  <c r="AR261" i="11"/>
  <c r="AR359" i="11"/>
  <c r="AR430" i="11"/>
  <c r="AR361" i="11"/>
  <c r="AR409" i="11"/>
  <c r="AR288" i="11"/>
  <c r="AR401" i="11"/>
  <c r="AR271" i="11"/>
  <c r="AR277" i="11"/>
  <c r="AR458" i="11"/>
  <c r="AR382" i="11"/>
  <c r="AR362" i="11"/>
  <c r="AR268" i="11"/>
  <c r="AR400" i="11"/>
  <c r="AR250" i="11"/>
  <c r="AR274" i="11"/>
  <c r="AR433" i="11"/>
  <c r="AR363" i="11"/>
  <c r="AR366" i="11"/>
  <c r="AR437" i="11"/>
  <c r="AR474" i="11"/>
  <c r="AR454" i="11"/>
  <c r="AR384" i="11"/>
  <c r="AR364" i="11"/>
  <c r="AR455" i="11"/>
  <c r="AR356" i="11"/>
  <c r="AR285" i="11"/>
  <c r="AR351" i="11"/>
  <c r="AR360" i="11"/>
  <c r="AR477" i="11"/>
  <c r="AR355" i="11"/>
  <c r="AR476" i="11"/>
  <c r="AR357" i="11"/>
  <c r="AR349" i="11"/>
  <c r="AR442" i="11"/>
  <c r="AR337" i="11"/>
  <c r="AR452" i="11"/>
  <c r="AR393" i="11"/>
  <c r="AR262" i="11"/>
  <c r="AR258" i="11"/>
  <c r="AR478" i="11"/>
  <c r="AR341" i="11"/>
  <c r="AR315" i="11"/>
  <c r="AR402" i="11"/>
  <c r="AR469" i="11"/>
  <c r="AR379" i="11"/>
  <c r="AR378" i="11"/>
  <c r="AR414" i="11"/>
  <c r="AR481" i="11"/>
  <c r="AR276" i="11"/>
  <c r="AR473" i="11"/>
  <c r="AR377" i="11"/>
  <c r="AR291" i="11"/>
  <c r="AR426" i="11"/>
  <c r="P532" i="11"/>
  <c r="P606" i="11" s="1"/>
  <c r="P680" i="11" s="1"/>
  <c r="P43" i="15" s="1"/>
  <c r="W532" i="11"/>
  <c r="W606" i="11" s="1"/>
  <c r="W680" i="11" s="1"/>
  <c r="W43" i="15" s="1"/>
  <c r="U532" i="11"/>
  <c r="U606" i="11" s="1"/>
  <c r="U680" i="11" s="1"/>
  <c r="U43" i="15" s="1"/>
  <c r="BA532" i="11"/>
  <c r="BA606" i="11" s="1"/>
  <c r="BA680" i="11" s="1"/>
  <c r="BA43" i="15" s="1"/>
  <c r="X532" i="11"/>
  <c r="X606" i="11" s="1"/>
  <c r="X680" i="11" s="1"/>
  <c r="X43" i="15" s="1"/>
  <c r="R532" i="11"/>
  <c r="R606" i="11" s="1"/>
  <c r="R680" i="11" s="1"/>
  <c r="R43" i="15" s="1"/>
  <c r="F532" i="11"/>
  <c r="F606" i="11" s="1"/>
  <c r="F680" i="11" s="1"/>
  <c r="F43" i="15" s="1"/>
  <c r="AB532" i="11"/>
  <c r="AB606" i="11" s="1"/>
  <c r="AB680" i="11" s="1"/>
  <c r="AB43" i="15" s="1"/>
  <c r="AQ531" i="11"/>
  <c r="AQ605" i="11" s="1"/>
  <c r="AQ679" i="11" s="1"/>
  <c r="AQ42" i="15" s="1"/>
  <c r="AQ532" i="11"/>
  <c r="AQ606" i="11" s="1"/>
  <c r="AQ680" i="11" s="1"/>
  <c r="AQ43" i="15" s="1"/>
  <c r="AH532" i="11"/>
  <c r="AH606" i="11" s="1"/>
  <c r="AH680" i="11" s="1"/>
  <c r="AH43" i="15" s="1"/>
  <c r="C532" i="11"/>
  <c r="C606" i="11" s="1"/>
  <c r="C680" i="11" s="1"/>
  <c r="C43" i="15" s="1"/>
  <c r="J532" i="11"/>
  <c r="J606" i="11" s="1"/>
  <c r="J680" i="11" s="1"/>
  <c r="J43" i="15" s="1"/>
  <c r="AA532" i="11"/>
  <c r="AA606" i="11" s="1"/>
  <c r="AA680" i="11" s="1"/>
  <c r="AA43" i="15" s="1"/>
  <c r="AJ532" i="11"/>
  <c r="AJ606" i="11" s="1"/>
  <c r="AJ680" i="11" s="1"/>
  <c r="AJ43" i="15" s="1"/>
  <c r="V532" i="11"/>
  <c r="V606" i="11" s="1"/>
  <c r="V680" i="11" s="1"/>
  <c r="V43" i="15" s="1"/>
  <c r="AN532" i="11"/>
  <c r="AN606" i="11" s="1"/>
  <c r="AN680" i="11" s="1"/>
  <c r="AN43" i="15" s="1"/>
  <c r="AM532" i="11"/>
  <c r="AM606" i="11" s="1"/>
  <c r="AM680" i="11" s="1"/>
  <c r="AM43" i="15" s="1"/>
  <c r="N532" i="11"/>
  <c r="N606" i="11" s="1"/>
  <c r="N680" i="11" s="1"/>
  <c r="N43" i="15" s="1"/>
  <c r="AK532" i="11"/>
  <c r="AK606" i="11" s="1"/>
  <c r="AK680" i="11" s="1"/>
  <c r="AK43" i="15" s="1"/>
  <c r="O532" i="11"/>
  <c r="O606" i="11" s="1"/>
  <c r="O680" i="11" s="1"/>
  <c r="O43" i="15" s="1"/>
  <c r="L532" i="11"/>
  <c r="L606" i="11" s="1"/>
  <c r="L680" i="11" s="1"/>
  <c r="L43" i="15" s="1"/>
  <c r="AP532" i="11"/>
  <c r="AP606" i="11" s="1"/>
  <c r="AP680" i="11" s="1"/>
  <c r="AP43" i="15" s="1"/>
  <c r="S532" i="11"/>
  <c r="S606" i="11" s="1"/>
  <c r="S680" i="11" s="1"/>
  <c r="S43" i="15" s="1"/>
  <c r="M532" i="11"/>
  <c r="M606" i="11" s="1"/>
  <c r="M680" i="11" s="1"/>
  <c r="M43" i="15" s="1"/>
  <c r="AX532" i="11"/>
  <c r="AX606" i="11" s="1"/>
  <c r="AX680" i="11" s="1"/>
  <c r="AX43" i="15" s="1"/>
  <c r="I532" i="11"/>
  <c r="I606" i="11" s="1"/>
  <c r="I680" i="11" s="1"/>
  <c r="I43" i="15" s="1"/>
  <c r="D262" i="11"/>
  <c r="D461" i="11"/>
  <c r="D276" i="11"/>
  <c r="D327" i="11"/>
  <c r="D466" i="11"/>
  <c r="D385" i="11"/>
  <c r="D347" i="11"/>
  <c r="D317" i="11"/>
  <c r="D459" i="11"/>
  <c r="D279" i="11"/>
  <c r="D456" i="11"/>
  <c r="D394" i="11"/>
  <c r="D283" i="11"/>
  <c r="D423" i="11"/>
  <c r="D282" i="11"/>
  <c r="D462" i="11"/>
  <c r="D256" i="11"/>
  <c r="D298" i="11"/>
  <c r="D257" i="11"/>
  <c r="D464" i="11"/>
  <c r="D425" i="11"/>
  <c r="D273" i="11"/>
  <c r="D396" i="11"/>
  <c r="D445" i="11"/>
  <c r="D346" i="11"/>
  <c r="D386" i="11"/>
  <c r="D259" i="11"/>
  <c r="D367" i="11"/>
  <c r="D341" i="11"/>
  <c r="D390" i="11"/>
  <c r="D375" i="11"/>
  <c r="D359" i="11"/>
  <c r="D475" i="11"/>
  <c r="D289" i="11"/>
  <c r="D430" i="11"/>
  <c r="D366" i="11"/>
  <c r="D292" i="11"/>
  <c r="D393" i="11"/>
  <c r="D281" i="11"/>
  <c r="D440" i="11"/>
  <c r="D337" i="11"/>
  <c r="D416" i="11"/>
  <c r="D324" i="11"/>
  <c r="D345" i="11"/>
  <c r="D360" i="11"/>
  <c r="D429" i="11"/>
  <c r="D328" i="11"/>
  <c r="D253" i="11"/>
  <c r="D344" i="11"/>
  <c r="D316" i="11"/>
  <c r="D428" i="11"/>
  <c r="D433" i="11"/>
  <c r="D438" i="11"/>
  <c r="D486" i="11"/>
  <c r="D267" i="11"/>
  <c r="D302" i="11"/>
  <c r="D460" i="11"/>
  <c r="D254" i="11"/>
  <c r="D284" i="11"/>
  <c r="D371" i="11"/>
  <c r="D363" i="11"/>
  <c r="D271" i="11"/>
  <c r="D288" i="11"/>
  <c r="D275" i="11"/>
  <c r="D446" i="11"/>
  <c r="D472" i="11"/>
  <c r="D266" i="11"/>
  <c r="D400" i="11"/>
  <c r="D335" i="11"/>
  <c r="D268" i="11"/>
  <c r="D431" i="11"/>
  <c r="D487" i="11"/>
  <c r="D294" i="11"/>
  <c r="D353" i="11"/>
  <c r="D299" i="11"/>
  <c r="D451" i="11"/>
  <c r="D405" i="11"/>
  <c r="D321" i="11"/>
  <c r="D426" i="11"/>
  <c r="D411" i="11"/>
  <c r="D308" i="11"/>
  <c r="D395" i="11"/>
  <c r="D350" i="11"/>
  <c r="D398" i="11"/>
  <c r="D482" i="11"/>
  <c r="D290" i="11"/>
  <c r="D418" i="11"/>
  <c r="D474" i="11"/>
  <c r="D364" i="11"/>
  <c r="D306" i="11"/>
  <c r="D470" i="11"/>
  <c r="D427" i="11"/>
  <c r="D488" i="11"/>
  <c r="D293" i="11"/>
  <c r="D415" i="11"/>
  <c r="D355" i="11"/>
  <c r="D370" i="11"/>
  <c r="D296" i="11"/>
  <c r="D397" i="11"/>
  <c r="D322" i="11"/>
  <c r="D384" i="11"/>
  <c r="D373" i="11"/>
  <c r="D377" i="11"/>
  <c r="D270" i="11"/>
  <c r="D307" i="11"/>
  <c r="D305" i="11"/>
  <c r="D374" i="11"/>
  <c r="D439" i="11"/>
  <c r="D379" i="11"/>
  <c r="D368" i="11"/>
  <c r="D286" i="11"/>
  <c r="D369" i="11"/>
  <c r="D361" i="11"/>
  <c r="D362" i="11"/>
  <c r="D357" i="11"/>
  <c r="D329" i="11"/>
  <c r="D291" i="11"/>
  <c r="D319" i="11"/>
  <c r="D447" i="11"/>
  <c r="D406" i="11"/>
  <c r="D479" i="11"/>
  <c r="D391" i="11"/>
  <c r="D339" i="11"/>
  <c r="D432" i="11"/>
  <c r="D392" i="11"/>
  <c r="D269" i="11"/>
  <c r="D342" i="11"/>
  <c r="D437" i="11"/>
  <c r="D352" i="11"/>
  <c r="D419" i="11"/>
  <c r="D318" i="11"/>
  <c r="D380" i="11"/>
  <c r="D336" i="11"/>
  <c r="D399" i="11"/>
  <c r="D330" i="11"/>
  <c r="D382" i="11"/>
  <c r="D311" i="11"/>
  <c r="D444" i="11"/>
  <c r="D443" i="11"/>
  <c r="D407" i="11"/>
  <c r="D300" i="11"/>
  <c r="D469" i="11"/>
  <c r="D422" i="11"/>
  <c r="D417" i="11"/>
  <c r="D410" i="11"/>
  <c r="D465" i="11"/>
  <c r="D265" i="11"/>
  <c r="D480" i="11"/>
  <c r="D489" i="11"/>
  <c r="D258" i="11"/>
  <c r="D309" i="11"/>
  <c r="D412" i="11"/>
  <c r="D435" i="11"/>
  <c r="D455" i="11"/>
  <c r="D313" i="11"/>
  <c r="D301" i="11"/>
  <c r="D354" i="11"/>
  <c r="D449" i="11"/>
  <c r="D314" i="11"/>
  <c r="D310" i="11"/>
  <c r="D387" i="11"/>
  <c r="D251" i="11"/>
  <c r="D348" i="11"/>
  <c r="D401" i="11"/>
  <c r="D272" i="11"/>
  <c r="D463" i="11"/>
  <c r="D388" i="11"/>
  <c r="D424" i="11"/>
  <c r="D343" i="11"/>
  <c r="D340" i="11"/>
  <c r="D295" i="11"/>
  <c r="D260" i="11"/>
  <c r="D320" i="11"/>
  <c r="D325" i="11"/>
  <c r="D434" i="11"/>
  <c r="D381" i="11"/>
  <c r="D409" i="11"/>
  <c r="D473" i="11"/>
  <c r="D414" i="11"/>
  <c r="D274" i="11"/>
  <c r="D277" i="11"/>
  <c r="D403" i="11"/>
  <c r="D404" i="11"/>
  <c r="D453" i="11"/>
  <c r="D297" i="11"/>
  <c r="D250" i="11"/>
  <c r="D481" i="11"/>
  <c r="D280" i="11"/>
  <c r="D378" i="11"/>
  <c r="D457" i="11"/>
  <c r="D441" i="11"/>
  <c r="D389" i="11"/>
  <c r="D312" i="11"/>
  <c r="D285" i="11"/>
  <c r="D452" i="11"/>
  <c r="D351" i="11"/>
  <c r="D252" i="11"/>
  <c r="D402" i="11"/>
  <c r="D468" i="11"/>
  <c r="D315" i="11"/>
  <c r="D408" i="11"/>
  <c r="D365" i="11"/>
  <c r="D454" i="11"/>
  <c r="D485" i="11"/>
  <c r="D467" i="11"/>
  <c r="D477" i="11"/>
  <c r="D323" i="11"/>
  <c r="D436" i="11"/>
  <c r="D476" i="11"/>
  <c r="D326" i="11"/>
  <c r="D333" i="11"/>
  <c r="D372" i="11"/>
  <c r="D376" i="11"/>
  <c r="D458" i="11"/>
  <c r="D261" i="11"/>
  <c r="D484" i="11"/>
  <c r="D442" i="11"/>
  <c r="D356" i="11"/>
  <c r="D338" i="11"/>
  <c r="D263" i="11"/>
  <c r="D413" i="11"/>
  <c r="D421" i="11"/>
  <c r="D450" i="11"/>
  <c r="D358" i="11"/>
  <c r="D448" i="11"/>
  <c r="D303" i="11"/>
  <c r="D334" i="11"/>
  <c r="D287" i="11"/>
  <c r="D420" i="11"/>
  <c r="D304" i="11"/>
  <c r="D478" i="11"/>
  <c r="D349" i="11"/>
  <c r="D278" i="11"/>
  <c r="D383" i="11"/>
  <c r="D255" i="11"/>
  <c r="D471" i="11"/>
  <c r="D264" i="11"/>
  <c r="D331" i="11"/>
  <c r="D483" i="11"/>
  <c r="D332" i="11"/>
  <c r="H251" i="11"/>
  <c r="H409" i="11"/>
  <c r="H260" i="11"/>
  <c r="H333" i="11"/>
  <c r="H328" i="11"/>
  <c r="H255" i="11"/>
  <c r="H410" i="11"/>
  <c r="H441" i="11"/>
  <c r="H302" i="11"/>
  <c r="H428" i="11"/>
  <c r="H396" i="11"/>
  <c r="H370" i="11"/>
  <c r="H489" i="11"/>
  <c r="H436" i="11"/>
  <c r="H383" i="11"/>
  <c r="H373" i="11"/>
  <c r="H347" i="11"/>
  <c r="H273" i="11"/>
  <c r="H391" i="11"/>
  <c r="H289" i="11"/>
  <c r="H484" i="11"/>
  <c r="H453" i="11"/>
  <c r="H400" i="11"/>
  <c r="H354" i="11"/>
  <c r="H337" i="11"/>
  <c r="H265" i="11"/>
  <c r="H293" i="11"/>
  <c r="H324" i="11"/>
  <c r="H332" i="11"/>
  <c r="H398" i="11"/>
  <c r="H275" i="11"/>
  <c r="H257" i="11"/>
  <c r="H279" i="11"/>
  <c r="H266" i="11"/>
  <c r="H342" i="11"/>
  <c r="H250" i="11"/>
  <c r="H326" i="11"/>
  <c r="H414" i="11"/>
  <c r="H356" i="11"/>
  <c r="H480" i="11"/>
  <c r="H280" i="11"/>
  <c r="H438" i="11"/>
  <c r="H303" i="11"/>
  <c r="H380" i="11"/>
  <c r="H458" i="11"/>
  <c r="H329" i="11"/>
  <c r="H402" i="11"/>
  <c r="H476" i="11"/>
  <c r="H269" i="11"/>
  <c r="H403" i="11"/>
  <c r="H440" i="11"/>
  <c r="H287" i="11"/>
  <c r="H390" i="11"/>
  <c r="H297" i="11"/>
  <c r="H268" i="11"/>
  <c r="H340" i="11"/>
  <c r="H412" i="11"/>
  <c r="H386" i="11"/>
  <c r="H454" i="11"/>
  <c r="H405" i="11"/>
  <c r="H481" i="11"/>
  <c r="H445" i="11"/>
  <c r="H416" i="11"/>
  <c r="H430" i="11"/>
  <c r="H270" i="11"/>
  <c r="H464" i="11"/>
  <c r="H426" i="11"/>
  <c r="H258" i="11"/>
  <c r="H348" i="11"/>
  <c r="H434" i="11"/>
  <c r="H296" i="11"/>
  <c r="H346" i="11"/>
  <c r="H470" i="11"/>
  <c r="H336" i="11"/>
  <c r="H253" i="11"/>
  <c r="H331" i="11"/>
  <c r="H254" i="11"/>
  <c r="H483" i="11"/>
  <c r="H399" i="11"/>
  <c r="H460" i="11"/>
  <c r="H291" i="11"/>
  <c r="H466" i="11"/>
  <c r="H261" i="11"/>
  <c r="H319" i="11"/>
  <c r="H487" i="11"/>
  <c r="H320" i="11"/>
  <c r="H420" i="11"/>
  <c r="H350" i="11"/>
  <c r="H408" i="11"/>
  <c r="H256" i="11"/>
  <c r="H468" i="11"/>
  <c r="H447" i="11"/>
  <c r="H388" i="11"/>
  <c r="H312" i="11"/>
  <c r="H374" i="11"/>
  <c r="H311" i="11"/>
  <c r="H318" i="11"/>
  <c r="H477" i="11"/>
  <c r="H338" i="11"/>
  <c r="H352" i="11"/>
  <c r="H310" i="11"/>
  <c r="H277" i="11"/>
  <c r="H478" i="11"/>
  <c r="H456" i="11"/>
  <c r="H278" i="11"/>
  <c r="H368" i="11"/>
  <c r="H472" i="11"/>
  <c r="H404" i="11"/>
  <c r="H316" i="11"/>
  <c r="H335" i="11"/>
  <c r="H423" i="11"/>
  <c r="H271" i="11"/>
  <c r="H327" i="11"/>
  <c r="H411" i="11"/>
  <c r="H263" i="11"/>
  <c r="H366" i="11"/>
  <c r="H345" i="11"/>
  <c r="H272" i="11"/>
  <c r="H285" i="11"/>
  <c r="H323" i="11"/>
  <c r="H384" i="11"/>
  <c r="H330" i="11"/>
  <c r="H395" i="11"/>
  <c r="H369" i="11"/>
  <c r="H452" i="11"/>
  <c r="H451" i="11"/>
  <c r="H294" i="11"/>
  <c r="H300" i="11"/>
  <c r="H276" i="11"/>
  <c r="H262" i="11"/>
  <c r="H362" i="11"/>
  <c r="H343" i="11"/>
  <c r="H482" i="11"/>
  <c r="H457" i="11"/>
  <c r="H274" i="11"/>
  <c r="H358" i="11"/>
  <c r="H349" i="11"/>
  <c r="H473" i="11"/>
  <c r="H469" i="11"/>
  <c r="H292" i="11"/>
  <c r="H488" i="11"/>
  <c r="H427" i="11"/>
  <c r="H419" i="11"/>
  <c r="H401" i="11"/>
  <c r="H355" i="11"/>
  <c r="H394" i="11"/>
  <c r="H437" i="11"/>
  <c r="H479" i="11"/>
  <c r="H281" i="11"/>
  <c r="H298" i="11"/>
  <c r="H471" i="11"/>
  <c r="H474" i="11"/>
  <c r="H371" i="11"/>
  <c r="H334" i="11"/>
  <c r="H364" i="11"/>
  <c r="H389" i="11"/>
  <c r="H387" i="11"/>
  <c r="H376" i="11"/>
  <c r="H325" i="11"/>
  <c r="H424" i="11"/>
  <c r="H286" i="11"/>
  <c r="H418" i="11"/>
  <c r="H392" i="11"/>
  <c r="H290" i="11"/>
  <c r="H283" i="11"/>
  <c r="H284" i="11"/>
  <c r="H429" i="11"/>
  <c r="H299" i="11"/>
  <c r="H443" i="11"/>
  <c r="H259" i="11"/>
  <c r="H422" i="11"/>
  <c r="H372" i="11"/>
  <c r="H433" i="11"/>
  <c r="H322" i="11"/>
  <c r="H475" i="11"/>
  <c r="H377" i="11"/>
  <c r="H385" i="11"/>
  <c r="H341" i="11"/>
  <c r="H448" i="11"/>
  <c r="H382" i="11"/>
  <c r="H321" i="11"/>
  <c r="H446" i="11"/>
  <c r="H442" i="11"/>
  <c r="H353" i="11"/>
  <c r="H308" i="11"/>
  <c r="H360" i="11"/>
  <c r="H307" i="11"/>
  <c r="H393" i="11"/>
  <c r="H359" i="11"/>
  <c r="H407" i="11"/>
  <c r="H264" i="11"/>
  <c r="H439" i="11"/>
  <c r="H267" i="11"/>
  <c r="H467" i="11"/>
  <c r="H367" i="11"/>
  <c r="H309" i="11"/>
  <c r="H449" i="11"/>
  <c r="H305" i="11"/>
  <c r="H421" i="11"/>
  <c r="H461" i="11"/>
  <c r="H406" i="11"/>
  <c r="H288" i="11"/>
  <c r="H397" i="11"/>
  <c r="H317" i="11"/>
  <c r="H378" i="11"/>
  <c r="H301" i="11"/>
  <c r="H450" i="11"/>
  <c r="H415" i="11"/>
  <c r="H357" i="11"/>
  <c r="H252" i="11"/>
  <c r="H313" i="11"/>
  <c r="H295" i="11"/>
  <c r="H425" i="11"/>
  <c r="H381" i="11"/>
  <c r="H455" i="11"/>
  <c r="H304" i="11"/>
  <c r="H465" i="11"/>
  <c r="H339" i="11"/>
  <c r="H282" i="11"/>
  <c r="H314" i="11"/>
  <c r="H315" i="11"/>
  <c r="H361" i="11"/>
  <c r="H459" i="11"/>
  <c r="H462" i="11"/>
  <c r="H444" i="11"/>
  <c r="H417" i="11"/>
  <c r="H344" i="11"/>
  <c r="H432" i="11"/>
  <c r="H351" i="11"/>
  <c r="H375" i="11"/>
  <c r="H485" i="11"/>
  <c r="H435" i="11"/>
  <c r="H365" i="11"/>
  <c r="H306" i="11"/>
  <c r="H379" i="11"/>
  <c r="H363" i="11"/>
  <c r="H431" i="11"/>
  <c r="H486" i="11"/>
  <c r="H463" i="11"/>
  <c r="H413" i="11"/>
  <c r="R528" i="11"/>
  <c r="R602" i="11" s="1"/>
  <c r="R676" i="11" s="1"/>
  <c r="R39" i="15" s="1"/>
  <c r="BA528" i="11"/>
  <c r="BA602" i="11" s="1"/>
  <c r="BA676" i="11" s="1"/>
  <c r="BA39" i="15" s="1"/>
  <c r="F528" i="11"/>
  <c r="F602" i="11" s="1"/>
  <c r="F676" i="11" s="1"/>
  <c r="F39" i="15" s="1"/>
  <c r="AJ528" i="11"/>
  <c r="AJ602" i="11" s="1"/>
  <c r="AJ676" i="11" s="1"/>
  <c r="AJ39" i="15" s="1"/>
  <c r="O528" i="11"/>
  <c r="O602" i="11" s="1"/>
  <c r="O676" i="11" s="1"/>
  <c r="O39" i="15" s="1"/>
  <c r="S528" i="11"/>
  <c r="S602" i="11" s="1"/>
  <c r="S676" i="11" s="1"/>
  <c r="S39" i="15" s="1"/>
  <c r="J528" i="11"/>
  <c r="J602" i="11" s="1"/>
  <c r="J676" i="11" s="1"/>
  <c r="J39" i="15" s="1"/>
  <c r="P528" i="11"/>
  <c r="P602" i="11" s="1"/>
  <c r="P676" i="11" s="1"/>
  <c r="P39" i="15" s="1"/>
  <c r="AA528" i="11"/>
  <c r="AA602" i="11" s="1"/>
  <c r="AA676" i="11" s="1"/>
  <c r="AA39" i="15" s="1"/>
  <c r="AB528" i="11"/>
  <c r="AB602" i="11" s="1"/>
  <c r="AB676" i="11" s="1"/>
  <c r="AB39" i="15" s="1"/>
  <c r="AX528" i="11"/>
  <c r="AX602" i="11" s="1"/>
  <c r="AX676" i="11" s="1"/>
  <c r="AX39" i="15" s="1"/>
  <c r="AI528" i="11"/>
  <c r="AI602" i="11" s="1"/>
  <c r="AI676" i="11" s="1"/>
  <c r="AI39" i="15" s="1"/>
  <c r="L528" i="11"/>
  <c r="L602" i="11" s="1"/>
  <c r="L676" i="11" s="1"/>
  <c r="L39" i="15" s="1"/>
  <c r="U528" i="11"/>
  <c r="U602" i="11" s="1"/>
  <c r="U676" i="11" s="1"/>
  <c r="U39" i="15" s="1"/>
  <c r="AM528" i="11"/>
  <c r="AM602" i="11" s="1"/>
  <c r="AM676" i="11" s="1"/>
  <c r="AM39" i="15" s="1"/>
  <c r="W528" i="11"/>
  <c r="W602" i="11" s="1"/>
  <c r="W676" i="11" s="1"/>
  <c r="W39" i="15" s="1"/>
  <c r="AN528" i="11"/>
  <c r="AN602" i="11" s="1"/>
  <c r="AN676" i="11" s="1"/>
  <c r="AN39" i="15" s="1"/>
  <c r="AH528" i="11"/>
  <c r="AH602" i="11" s="1"/>
  <c r="AH676" i="11" s="1"/>
  <c r="AH39" i="15" s="1"/>
  <c r="AS528" i="11"/>
  <c r="V528" i="11"/>
  <c r="V602" i="11" s="1"/>
  <c r="V676" i="11" s="1"/>
  <c r="V39" i="15" s="1"/>
  <c r="AQ528" i="11"/>
  <c r="AQ602" i="11" s="1"/>
  <c r="AQ676" i="11" s="1"/>
  <c r="AQ39" i="15" s="1"/>
  <c r="AK528" i="11"/>
  <c r="AK602" i="11" s="1"/>
  <c r="AK676" i="11" s="1"/>
  <c r="AK39" i="15" s="1"/>
  <c r="N528" i="11"/>
  <c r="N602" i="11" s="1"/>
  <c r="N676" i="11" s="1"/>
  <c r="N39" i="15" s="1"/>
  <c r="I528" i="11"/>
  <c r="I602" i="11" s="1"/>
  <c r="I676" i="11" s="1"/>
  <c r="I39" i="15" s="1"/>
  <c r="C528" i="11"/>
  <c r="C602" i="11" s="1"/>
  <c r="C676" i="11" s="1"/>
  <c r="C39" i="15" s="1"/>
  <c r="AM534" i="11"/>
  <c r="X528" i="11"/>
  <c r="X602" i="11" s="1"/>
  <c r="X676" i="11" s="1"/>
  <c r="X39" i="15" s="1"/>
  <c r="M528" i="11"/>
  <c r="M602" i="11" s="1"/>
  <c r="M676" i="11" s="1"/>
  <c r="M39" i="15" s="1"/>
  <c r="E516" i="11"/>
  <c r="E590" i="11" s="1"/>
  <c r="E664" i="11" s="1"/>
  <c r="E27" i="15" s="1"/>
  <c r="AH516" i="11"/>
  <c r="AH590" i="11" s="1"/>
  <c r="AH664" i="11" s="1"/>
  <c r="AH27" i="15" s="1"/>
  <c r="Y516" i="11"/>
  <c r="Y590" i="11" s="1"/>
  <c r="Y664" i="11" s="1"/>
  <c r="Y27" i="15" s="1"/>
  <c r="AJ516" i="11"/>
  <c r="AJ590" i="11" s="1"/>
  <c r="AJ664" i="11" s="1"/>
  <c r="AJ27" i="15" s="1"/>
  <c r="AX516" i="11"/>
  <c r="AX590" i="11" s="1"/>
  <c r="AX664" i="11" s="1"/>
  <c r="AX27" i="15" s="1"/>
  <c r="AA516" i="11"/>
  <c r="AA590" i="11" s="1"/>
  <c r="AA664" i="11" s="1"/>
  <c r="AA27" i="15" s="1"/>
  <c r="J516" i="11"/>
  <c r="J590" i="11" s="1"/>
  <c r="J664" i="11" s="1"/>
  <c r="J27" i="15" s="1"/>
  <c r="S516" i="11"/>
  <c r="S590" i="11" s="1"/>
  <c r="S664" i="11" s="1"/>
  <c r="S27" i="15" s="1"/>
  <c r="AN516" i="11"/>
  <c r="AN590" i="11" s="1"/>
  <c r="AN664" i="11" s="1"/>
  <c r="AN27" i="15" s="1"/>
  <c r="O516" i="11"/>
  <c r="O590" i="11" s="1"/>
  <c r="O664" i="11" s="1"/>
  <c r="O27" i="15" s="1"/>
  <c r="W516" i="11"/>
  <c r="W590" i="11" s="1"/>
  <c r="W664" i="11" s="1"/>
  <c r="W27" i="15" s="1"/>
  <c r="R516" i="11"/>
  <c r="R590" i="11" s="1"/>
  <c r="R664" i="11" s="1"/>
  <c r="R27" i="15" s="1"/>
  <c r="P516" i="11"/>
  <c r="P590" i="11" s="1"/>
  <c r="P664" i="11" s="1"/>
  <c r="P27" i="15" s="1"/>
  <c r="F516" i="11"/>
  <c r="F590" i="11" s="1"/>
  <c r="F664" i="11" s="1"/>
  <c r="F27" i="15" s="1"/>
  <c r="AM516" i="11"/>
  <c r="AM590" i="11" s="1"/>
  <c r="AM664" i="11" s="1"/>
  <c r="AM27" i="15" s="1"/>
  <c r="L516" i="11"/>
  <c r="L590" i="11" s="1"/>
  <c r="L664" i="11" s="1"/>
  <c r="L27" i="15" s="1"/>
  <c r="BA516" i="11"/>
  <c r="BA590" i="11" s="1"/>
  <c r="BA664" i="11" s="1"/>
  <c r="BA27" i="15" s="1"/>
  <c r="U516" i="11"/>
  <c r="U590" i="11" s="1"/>
  <c r="U664" i="11" s="1"/>
  <c r="U27" i="15" s="1"/>
  <c r="AB516" i="11"/>
  <c r="AB590" i="11" s="1"/>
  <c r="AB664" i="11" s="1"/>
  <c r="AB27" i="15" s="1"/>
  <c r="AQ516" i="11"/>
  <c r="AQ590" i="11" s="1"/>
  <c r="AQ664" i="11" s="1"/>
  <c r="AQ27" i="15" s="1"/>
  <c r="N516" i="11"/>
  <c r="N590" i="11" s="1"/>
  <c r="N664" i="11" s="1"/>
  <c r="N27" i="15" s="1"/>
  <c r="I516" i="11"/>
  <c r="I590" i="11" s="1"/>
  <c r="I664" i="11" s="1"/>
  <c r="I27" i="15" s="1"/>
  <c r="X516" i="11"/>
  <c r="X590" i="11" s="1"/>
  <c r="X664" i="11" s="1"/>
  <c r="X27" i="15" s="1"/>
  <c r="V516" i="11"/>
  <c r="V590" i="11" s="1"/>
  <c r="V664" i="11" s="1"/>
  <c r="V27" i="15" s="1"/>
  <c r="M516" i="11"/>
  <c r="M590" i="11" s="1"/>
  <c r="M664" i="11" s="1"/>
  <c r="M27" i="15" s="1"/>
  <c r="AK516" i="11"/>
  <c r="AK590" i="11" s="1"/>
  <c r="AK664" i="11" s="1"/>
  <c r="AK27" i="15" s="1"/>
  <c r="AG516" i="11"/>
  <c r="AG590" i="11" s="1"/>
  <c r="AG664" i="11" s="1"/>
  <c r="AG27" i="15" s="1"/>
  <c r="C516" i="11"/>
  <c r="C590" i="11" s="1"/>
  <c r="C664" i="11" s="1"/>
  <c r="C27" i="15" s="1"/>
  <c r="S517" i="11"/>
  <c r="S591" i="11" s="1"/>
  <c r="S665" i="11" s="1"/>
  <c r="S28" i="15" s="1"/>
  <c r="L517" i="11"/>
  <c r="L591" i="11" s="1"/>
  <c r="L665" i="11" s="1"/>
  <c r="L28" i="15" s="1"/>
  <c r="AH517" i="11"/>
  <c r="AH591" i="11" s="1"/>
  <c r="AH665" i="11" s="1"/>
  <c r="AH28" i="15" s="1"/>
  <c r="BA517" i="11"/>
  <c r="BA591" i="11" s="1"/>
  <c r="BA665" i="11" s="1"/>
  <c r="BA28" i="15" s="1"/>
  <c r="AM517" i="11"/>
  <c r="AM591" i="11" s="1"/>
  <c r="AM665" i="11" s="1"/>
  <c r="AM28" i="15" s="1"/>
  <c r="W517" i="11"/>
  <c r="W591" i="11" s="1"/>
  <c r="W665" i="11" s="1"/>
  <c r="W28" i="15" s="1"/>
  <c r="AA517" i="11"/>
  <c r="AA591" i="11" s="1"/>
  <c r="AA665" i="11" s="1"/>
  <c r="AA28" i="15" s="1"/>
  <c r="F517" i="11"/>
  <c r="F591" i="11" s="1"/>
  <c r="F665" i="11" s="1"/>
  <c r="F28" i="15" s="1"/>
  <c r="R517" i="11"/>
  <c r="R591" i="11" s="1"/>
  <c r="R665" i="11" s="1"/>
  <c r="R28" i="15" s="1"/>
  <c r="AB517" i="11"/>
  <c r="AB591" i="11" s="1"/>
  <c r="AB665" i="11" s="1"/>
  <c r="AB28" i="15" s="1"/>
  <c r="P517" i="11"/>
  <c r="P591" i="11" s="1"/>
  <c r="P665" i="11" s="1"/>
  <c r="P28" i="15" s="1"/>
  <c r="AJ517" i="11"/>
  <c r="AJ591" i="11" s="1"/>
  <c r="AJ665" i="11" s="1"/>
  <c r="AJ28" i="15" s="1"/>
  <c r="U517" i="11"/>
  <c r="U591" i="11" s="1"/>
  <c r="U665" i="11" s="1"/>
  <c r="U28" i="15" s="1"/>
  <c r="O517" i="11"/>
  <c r="O591" i="11" s="1"/>
  <c r="O665" i="11" s="1"/>
  <c r="O28" i="15" s="1"/>
  <c r="AN517" i="11"/>
  <c r="AN591" i="11" s="1"/>
  <c r="AN665" i="11" s="1"/>
  <c r="AN28" i="15" s="1"/>
  <c r="AX517" i="11"/>
  <c r="AX591" i="11" s="1"/>
  <c r="AX665" i="11" s="1"/>
  <c r="AX28" i="15" s="1"/>
  <c r="J517" i="11"/>
  <c r="J591" i="11" s="1"/>
  <c r="J665" i="11" s="1"/>
  <c r="J28" i="15" s="1"/>
  <c r="X517" i="11"/>
  <c r="X591" i="11" s="1"/>
  <c r="X665" i="11" s="1"/>
  <c r="X28" i="15" s="1"/>
  <c r="AK517" i="11"/>
  <c r="AK591" i="11" s="1"/>
  <c r="AK665" i="11" s="1"/>
  <c r="AK28" i="15" s="1"/>
  <c r="AQ517" i="11"/>
  <c r="AQ591" i="11" s="1"/>
  <c r="AQ665" i="11" s="1"/>
  <c r="AQ28" i="15" s="1"/>
  <c r="N517" i="11"/>
  <c r="N591" i="11" s="1"/>
  <c r="N665" i="11" s="1"/>
  <c r="N28" i="15" s="1"/>
  <c r="I517" i="11"/>
  <c r="I591" i="11" s="1"/>
  <c r="I665" i="11" s="1"/>
  <c r="I28" i="15" s="1"/>
  <c r="AY517" i="11"/>
  <c r="V517" i="11"/>
  <c r="V591" i="11" s="1"/>
  <c r="V665" i="11" s="1"/>
  <c r="V28" i="15" s="1"/>
  <c r="M517" i="11"/>
  <c r="M591" i="11" s="1"/>
  <c r="M665" i="11" s="1"/>
  <c r="M28" i="15" s="1"/>
  <c r="C517" i="11"/>
  <c r="C591" i="11" s="1"/>
  <c r="C665" i="11" s="1"/>
  <c r="C28" i="15" s="1"/>
  <c r="AS542" i="11"/>
  <c r="L521" i="11"/>
  <c r="L595" i="11" s="1"/>
  <c r="L669" i="11" s="1"/>
  <c r="L32" i="15" s="1"/>
  <c r="M530" i="11"/>
  <c r="M604" i="11" s="1"/>
  <c r="M678" i="11" s="1"/>
  <c r="M41" i="15" s="1"/>
  <c r="AF519" i="11"/>
  <c r="AF593" i="11" s="1"/>
  <c r="AF667" i="11" s="1"/>
  <c r="AF30" i="15" s="1"/>
  <c r="AJ530" i="11"/>
  <c r="AJ604" i="11" s="1"/>
  <c r="AJ678" i="11" s="1"/>
  <c r="AJ41" i="15" s="1"/>
  <c r="AO510" i="11"/>
  <c r="AO584" i="11" s="1"/>
  <c r="AO658" i="11" s="1"/>
  <c r="AO21" i="15" s="1"/>
  <c r="AO518" i="11"/>
  <c r="AO592" i="11" s="1"/>
  <c r="AO666" i="11" s="1"/>
  <c r="AO29" i="15" s="1"/>
  <c r="AO537" i="11"/>
  <c r="AO611" i="11" s="1"/>
  <c r="AO685" i="11" s="1"/>
  <c r="AO48" i="15" s="1"/>
  <c r="AO519" i="11"/>
  <c r="AO593" i="11" s="1"/>
  <c r="AO667" i="11" s="1"/>
  <c r="AO30" i="15" s="1"/>
  <c r="AO508" i="11"/>
  <c r="AO582" i="11" s="1"/>
  <c r="AO656" i="11" s="1"/>
  <c r="AO19" i="15" s="1"/>
  <c r="AO534" i="11"/>
  <c r="AO525" i="11"/>
  <c r="AO599" i="11" s="1"/>
  <c r="AO673" i="11" s="1"/>
  <c r="AO36" i="15" s="1"/>
  <c r="AO523" i="11"/>
  <c r="AO597" i="11" s="1"/>
  <c r="AO671" i="11" s="1"/>
  <c r="AO34" i="15" s="1"/>
  <c r="AO516" i="11"/>
  <c r="AO590" i="11" s="1"/>
  <c r="AO664" i="11" s="1"/>
  <c r="AO27" i="15" s="1"/>
  <c r="W530" i="11"/>
  <c r="W604" i="11" s="1"/>
  <c r="W678" i="11" s="1"/>
  <c r="W41" i="15" s="1"/>
  <c r="X530" i="11"/>
  <c r="X604" i="11" s="1"/>
  <c r="X678" i="11" s="1"/>
  <c r="X41" i="15" s="1"/>
  <c r="AA530" i="11"/>
  <c r="AA604" i="11" s="1"/>
  <c r="AA678" i="11" s="1"/>
  <c r="AA41" i="15" s="1"/>
  <c r="AO515" i="11"/>
  <c r="AO589" i="11" s="1"/>
  <c r="AO663" i="11" s="1"/>
  <c r="AO26" i="15" s="1"/>
  <c r="S530" i="11"/>
  <c r="S604" i="11" s="1"/>
  <c r="S678" i="11" s="1"/>
  <c r="S41" i="15" s="1"/>
  <c r="AO526" i="11"/>
  <c r="AO600" i="11" s="1"/>
  <c r="AO674" i="11" s="1"/>
  <c r="AO37" i="15" s="1"/>
  <c r="AO532" i="11"/>
  <c r="AO606" i="11" s="1"/>
  <c r="AO680" i="11" s="1"/>
  <c r="AO43" i="15" s="1"/>
  <c r="AO498" i="11"/>
  <c r="AO572" i="11" s="1"/>
  <c r="AO646" i="11" s="1"/>
  <c r="AO9" i="15" s="1"/>
  <c r="V530" i="11"/>
  <c r="V604" i="11" s="1"/>
  <c r="V678" i="11" s="1"/>
  <c r="V41" i="15" s="1"/>
  <c r="AG530" i="11"/>
  <c r="AG604" i="11" s="1"/>
  <c r="AG678" i="11" s="1"/>
  <c r="AG41" i="15" s="1"/>
  <c r="AO520" i="11"/>
  <c r="AO594" i="11" s="1"/>
  <c r="AO668" i="11" s="1"/>
  <c r="AO31" i="15" s="1"/>
  <c r="AU530" i="11"/>
  <c r="AU604" i="11" s="1"/>
  <c r="AU678" i="11" s="1"/>
  <c r="AU41" i="15" s="1"/>
  <c r="AO499" i="11"/>
  <c r="AO573" i="11" s="1"/>
  <c r="AO647" i="11" s="1"/>
  <c r="AO10" i="15" s="1"/>
  <c r="AO504" i="11"/>
  <c r="AO578" i="11" s="1"/>
  <c r="AO652" i="11" s="1"/>
  <c r="AO15" i="15" s="1"/>
  <c r="AS530" i="11"/>
  <c r="L530" i="11"/>
  <c r="L604" i="11" s="1"/>
  <c r="L678" i="11" s="1"/>
  <c r="L41" i="15" s="1"/>
  <c r="AO528" i="11"/>
  <c r="AO602" i="11" s="1"/>
  <c r="AO676" i="11" s="1"/>
  <c r="AO39" i="15" s="1"/>
  <c r="AX530" i="11"/>
  <c r="AX604" i="11" s="1"/>
  <c r="AX678" i="11" s="1"/>
  <c r="AX41" i="15" s="1"/>
  <c r="R530" i="11"/>
  <c r="R604" i="11" s="1"/>
  <c r="R678" i="11" s="1"/>
  <c r="R41" i="15" s="1"/>
  <c r="AO495" i="11"/>
  <c r="AO569" i="11" s="1"/>
  <c r="AO643" i="11" s="1"/>
  <c r="AO6" i="15" s="1"/>
  <c r="AO507" i="11"/>
  <c r="AO581" i="11" s="1"/>
  <c r="AO655" i="11" s="1"/>
  <c r="AO18" i="15" s="1"/>
  <c r="AN530" i="11"/>
  <c r="AN604" i="11" s="1"/>
  <c r="AN678" i="11" s="1"/>
  <c r="AN41" i="15" s="1"/>
  <c r="AK530" i="11"/>
  <c r="AK604" i="11" s="1"/>
  <c r="AK678" i="11" s="1"/>
  <c r="AK41" i="15" s="1"/>
  <c r="AO502" i="11"/>
  <c r="AO576" i="11" s="1"/>
  <c r="AO650" i="11" s="1"/>
  <c r="AO13" i="15" s="1"/>
  <c r="C530" i="11"/>
  <c r="C604" i="11" s="1"/>
  <c r="C678" i="11" s="1"/>
  <c r="C41" i="15" s="1"/>
  <c r="AQ530" i="11"/>
  <c r="AQ604" i="11" s="1"/>
  <c r="AQ678" i="11" s="1"/>
  <c r="AQ41" i="15" s="1"/>
  <c r="AC530" i="11"/>
  <c r="AC604" i="11" s="1"/>
  <c r="AC678" i="11" s="1"/>
  <c r="AC41" i="15" s="1"/>
  <c r="AE530" i="11"/>
  <c r="AE604" i="11" s="1"/>
  <c r="AE678" i="11" s="1"/>
  <c r="AE41" i="15" s="1"/>
  <c r="AO541" i="11"/>
  <c r="AO536" i="11"/>
  <c r="AO610" i="11" s="1"/>
  <c r="AO684" i="11" s="1"/>
  <c r="AO47" i="15" s="1"/>
  <c r="AV530" i="11"/>
  <c r="AV604" i="11" s="1"/>
  <c r="AV678" i="11" s="1"/>
  <c r="AV41" i="15" s="1"/>
  <c r="AD530" i="11"/>
  <c r="AD604" i="11" s="1"/>
  <c r="AD678" i="11" s="1"/>
  <c r="AD41" i="15" s="1"/>
  <c r="AO522" i="11"/>
  <c r="AO596" i="11" s="1"/>
  <c r="AO670" i="11" s="1"/>
  <c r="AO33" i="15" s="1"/>
  <c r="AO542" i="11"/>
  <c r="AO616" i="11" s="1"/>
  <c r="AO690" i="11" s="1"/>
  <c r="AO53" i="15" s="1"/>
  <c r="J530" i="11"/>
  <c r="J604" i="11" s="1"/>
  <c r="J678" i="11" s="1"/>
  <c r="J41" i="15" s="1"/>
  <c r="AB530" i="11"/>
  <c r="AB604" i="11" s="1"/>
  <c r="AB678" i="11" s="1"/>
  <c r="AB41" i="15" s="1"/>
  <c r="O530" i="11"/>
  <c r="O604" i="11" s="1"/>
  <c r="O678" i="11" s="1"/>
  <c r="O41" i="15" s="1"/>
  <c r="AO531" i="11"/>
  <c r="AO605" i="11" s="1"/>
  <c r="AO679" i="11" s="1"/>
  <c r="AO42" i="15" s="1"/>
  <c r="AO517" i="11"/>
  <c r="AO591" i="11" s="1"/>
  <c r="AO665" i="11" s="1"/>
  <c r="AO28" i="15" s="1"/>
  <c r="BA530" i="11"/>
  <c r="BA604" i="11" s="1"/>
  <c r="BA678" i="11" s="1"/>
  <c r="BA41" i="15" s="1"/>
  <c r="AO529" i="11"/>
  <c r="AO603" i="11" s="1"/>
  <c r="AO677" i="11" s="1"/>
  <c r="AO40" i="15" s="1"/>
  <c r="AO503" i="11"/>
  <c r="AO577" i="11" s="1"/>
  <c r="AO651" i="11" s="1"/>
  <c r="AO14" i="15" s="1"/>
  <c r="AO492" i="11"/>
  <c r="AO566" i="11" s="1"/>
  <c r="I530" i="11"/>
  <c r="I604" i="11" s="1"/>
  <c r="I678" i="11" s="1"/>
  <c r="I41" i="15" s="1"/>
  <c r="N530" i="11"/>
  <c r="N604" i="11" s="1"/>
  <c r="N678" i="11" s="1"/>
  <c r="N41" i="15" s="1"/>
  <c r="AO540" i="11"/>
  <c r="AF498" i="11"/>
  <c r="AF572" i="11" s="1"/>
  <c r="AF646" i="11" s="1"/>
  <c r="AF9" i="15" s="1"/>
  <c r="AF511" i="11"/>
  <c r="AF585" i="11" s="1"/>
  <c r="AF659" i="11" s="1"/>
  <c r="AF22" i="15" s="1"/>
  <c r="AF542" i="11"/>
  <c r="AF616" i="11" s="1"/>
  <c r="AF690" i="11" s="1"/>
  <c r="AF53" i="15" s="1"/>
  <c r="X521" i="11"/>
  <c r="X595" i="11" s="1"/>
  <c r="X669" i="11" s="1"/>
  <c r="X32" i="15" s="1"/>
  <c r="AM521" i="11"/>
  <c r="AM595" i="11" s="1"/>
  <c r="AM669" i="11" s="1"/>
  <c r="AM32" i="15" s="1"/>
  <c r="F521" i="11"/>
  <c r="F595" i="11" s="1"/>
  <c r="F669" i="11" s="1"/>
  <c r="F32" i="15" s="1"/>
  <c r="AN521" i="11"/>
  <c r="AN595" i="11" s="1"/>
  <c r="AN669" i="11" s="1"/>
  <c r="AN32" i="15" s="1"/>
  <c r="Y521" i="11"/>
  <c r="Y595" i="11" s="1"/>
  <c r="Y669" i="11" s="1"/>
  <c r="Y32" i="15" s="1"/>
  <c r="AF512" i="11"/>
  <c r="AF586" i="11" s="1"/>
  <c r="AF660" i="11" s="1"/>
  <c r="AF23" i="15" s="1"/>
  <c r="U521" i="11"/>
  <c r="U595" i="11" s="1"/>
  <c r="U669" i="11" s="1"/>
  <c r="U32" i="15" s="1"/>
  <c r="AF538" i="11"/>
  <c r="AF612" i="11" s="1"/>
  <c r="AF686" i="11" s="1"/>
  <c r="AF49" i="15" s="1"/>
  <c r="AF522" i="11"/>
  <c r="AF596" i="11" s="1"/>
  <c r="AF670" i="11" s="1"/>
  <c r="AF33" i="15" s="1"/>
  <c r="AU521" i="11"/>
  <c r="AU595" i="11" s="1"/>
  <c r="AU669" i="11" s="1"/>
  <c r="AU32" i="15" s="1"/>
  <c r="AD521" i="11"/>
  <c r="AD595" i="11" s="1"/>
  <c r="AD669" i="11" s="1"/>
  <c r="AD32" i="15" s="1"/>
  <c r="AF526" i="11"/>
  <c r="AF600" i="11" s="1"/>
  <c r="AF674" i="11" s="1"/>
  <c r="AF37" i="15" s="1"/>
  <c r="I521" i="11"/>
  <c r="I595" i="11" s="1"/>
  <c r="I669" i="11" s="1"/>
  <c r="I32" i="15" s="1"/>
  <c r="AF513" i="11"/>
  <c r="AF587" i="11" s="1"/>
  <c r="AF661" i="11" s="1"/>
  <c r="AF24" i="15" s="1"/>
  <c r="AF528" i="11"/>
  <c r="AF602" i="11" s="1"/>
  <c r="AF676" i="11" s="1"/>
  <c r="AF39" i="15" s="1"/>
  <c r="AF517" i="11"/>
  <c r="AF591" i="11" s="1"/>
  <c r="AF665" i="11" s="1"/>
  <c r="AF28" i="15" s="1"/>
  <c r="AF529" i="11"/>
  <c r="AF603" i="11" s="1"/>
  <c r="AF677" i="11" s="1"/>
  <c r="AF40" i="15" s="1"/>
  <c r="AG521" i="11"/>
  <c r="AG595" i="11" s="1"/>
  <c r="AG669" i="11" s="1"/>
  <c r="AG32" i="15" s="1"/>
  <c r="AF507" i="11"/>
  <c r="AF581" i="11" s="1"/>
  <c r="AF655" i="11" s="1"/>
  <c r="AF18" i="15" s="1"/>
  <c r="P521" i="11"/>
  <c r="P595" i="11" s="1"/>
  <c r="P669" i="11" s="1"/>
  <c r="P32" i="15" s="1"/>
  <c r="AF527" i="11"/>
  <c r="AF601" i="11" s="1"/>
  <c r="AF675" i="11" s="1"/>
  <c r="AF38" i="15" s="1"/>
  <c r="AF495" i="11"/>
  <c r="AF569" i="11" s="1"/>
  <c r="AF643" i="11" s="1"/>
  <c r="AF6" i="15" s="1"/>
  <c r="AB521" i="11"/>
  <c r="AB595" i="11" s="1"/>
  <c r="AB669" i="11" s="1"/>
  <c r="AB32" i="15" s="1"/>
  <c r="S521" i="11"/>
  <c r="S595" i="11" s="1"/>
  <c r="S669" i="11" s="1"/>
  <c r="S32" i="15" s="1"/>
  <c r="J521" i="11"/>
  <c r="J595" i="11" s="1"/>
  <c r="J669" i="11" s="1"/>
  <c r="J32" i="15" s="1"/>
  <c r="AF539" i="11"/>
  <c r="AF613" i="11" s="1"/>
  <c r="AF687" i="11" s="1"/>
  <c r="AF50" i="15" s="1"/>
  <c r="W521" i="11"/>
  <c r="W595" i="11" s="1"/>
  <c r="W669" i="11" s="1"/>
  <c r="W32" i="15" s="1"/>
  <c r="AE521" i="11"/>
  <c r="AE595" i="11" s="1"/>
  <c r="AE669" i="11" s="1"/>
  <c r="AE32" i="15" s="1"/>
  <c r="AK521" i="11"/>
  <c r="AK595" i="11" s="1"/>
  <c r="AK669" i="11" s="1"/>
  <c r="AK32" i="15" s="1"/>
  <c r="AF492" i="11"/>
  <c r="AF566" i="11" s="1"/>
  <c r="AF640" i="11" s="1"/>
  <c r="AF3" i="15" s="1"/>
  <c r="M521" i="11"/>
  <c r="M595" i="11" s="1"/>
  <c r="M669" i="11" s="1"/>
  <c r="M32" i="15" s="1"/>
  <c r="AO521" i="11"/>
  <c r="AO595" i="11" s="1"/>
  <c r="AO669" i="11" s="1"/>
  <c r="AO32" i="15" s="1"/>
  <c r="AF499" i="11"/>
  <c r="AF573" i="11" s="1"/>
  <c r="AF647" i="11" s="1"/>
  <c r="AF10" i="15" s="1"/>
  <c r="AH521" i="11"/>
  <c r="AH595" i="11" s="1"/>
  <c r="AH669" i="11" s="1"/>
  <c r="AH32" i="15" s="1"/>
  <c r="AF510" i="11"/>
  <c r="AF584" i="11" s="1"/>
  <c r="AF658" i="11" s="1"/>
  <c r="AF21" i="15" s="1"/>
  <c r="AA521" i="11"/>
  <c r="AA595" i="11" s="1"/>
  <c r="AA669" i="11" s="1"/>
  <c r="AA32" i="15" s="1"/>
  <c r="AF521" i="11"/>
  <c r="AF595" i="11" s="1"/>
  <c r="AF669" i="11" s="1"/>
  <c r="AF32" i="15" s="1"/>
  <c r="O521" i="11"/>
  <c r="O595" i="11" s="1"/>
  <c r="O669" i="11" s="1"/>
  <c r="O32" i="15" s="1"/>
  <c r="R521" i="11"/>
  <c r="R595" i="11" s="1"/>
  <c r="R669" i="11" s="1"/>
  <c r="R32" i="15" s="1"/>
  <c r="AF531" i="11"/>
  <c r="AF605" i="11" s="1"/>
  <c r="AF679" i="11" s="1"/>
  <c r="AF42" i="15" s="1"/>
  <c r="AS521" i="11"/>
  <c r="AF505" i="11"/>
  <c r="AF579" i="11" s="1"/>
  <c r="AF653" i="11" s="1"/>
  <c r="AF16" i="15" s="1"/>
  <c r="AF518" i="11"/>
  <c r="AF592" i="11" s="1"/>
  <c r="AF666" i="11" s="1"/>
  <c r="AF29" i="15" s="1"/>
  <c r="AC521" i="11"/>
  <c r="AC595" i="11" s="1"/>
  <c r="AC669" i="11" s="1"/>
  <c r="AC32" i="15" s="1"/>
  <c r="AF536" i="11"/>
  <c r="AF610" i="11" s="1"/>
  <c r="AF684" i="11" s="1"/>
  <c r="AF47" i="15" s="1"/>
  <c r="AY521" i="11"/>
  <c r="AQ521" i="11"/>
  <c r="AQ595" i="11" s="1"/>
  <c r="AQ669" i="11" s="1"/>
  <c r="AQ32" i="15" s="1"/>
  <c r="N521" i="11"/>
  <c r="N595" i="11" s="1"/>
  <c r="N669" i="11" s="1"/>
  <c r="N32" i="15" s="1"/>
  <c r="AF532" i="11"/>
  <c r="AF606" i="11" s="1"/>
  <c r="AF680" i="11" s="1"/>
  <c r="AF43" i="15" s="1"/>
  <c r="C521" i="11"/>
  <c r="C595" i="11" s="1"/>
  <c r="C669" i="11" s="1"/>
  <c r="C32" i="15" s="1"/>
  <c r="AF502" i="11"/>
  <c r="AF576" i="11" s="1"/>
  <c r="AF650" i="11" s="1"/>
  <c r="AF13" i="15" s="1"/>
  <c r="AF503" i="11"/>
  <c r="AF577" i="11" s="1"/>
  <c r="AF651" i="11" s="1"/>
  <c r="AF14" i="15" s="1"/>
  <c r="V521" i="11"/>
  <c r="V595" i="11" s="1"/>
  <c r="V669" i="11" s="1"/>
  <c r="V32" i="15" s="1"/>
  <c r="AF540" i="11"/>
  <c r="AF534" i="11"/>
  <c r="BA521" i="11"/>
  <c r="BA595" i="11" s="1"/>
  <c r="BA669" i="11" s="1"/>
  <c r="BA32" i="15" s="1"/>
  <c r="AF504" i="11"/>
  <c r="AF578" i="11" s="1"/>
  <c r="AF652" i="11" s="1"/>
  <c r="AF15" i="15" s="1"/>
  <c r="AP521" i="11"/>
  <c r="AP595" i="11" s="1"/>
  <c r="AP669" i="11" s="1"/>
  <c r="AP32" i="15" s="1"/>
  <c r="AF516" i="11"/>
  <c r="AF590" i="11" s="1"/>
  <c r="AF664" i="11" s="1"/>
  <c r="AF27" i="15" s="1"/>
  <c r="AJ521" i="11"/>
  <c r="AJ595" i="11" s="1"/>
  <c r="AJ669" i="11" s="1"/>
  <c r="AJ32" i="15" s="1"/>
  <c r="AF508" i="11"/>
  <c r="AF582" i="11" s="1"/>
  <c r="AF656" i="11" s="1"/>
  <c r="AF19" i="15" s="1"/>
  <c r="AF525" i="11"/>
  <c r="AF599" i="11" s="1"/>
  <c r="AF673" i="11" s="1"/>
  <c r="AF36" i="15" s="1"/>
  <c r="AX521" i="11"/>
  <c r="AX595" i="11" s="1"/>
  <c r="AX669" i="11" s="1"/>
  <c r="AX32" i="15" s="1"/>
  <c r="AF523" i="11"/>
  <c r="AF597" i="11" s="1"/>
  <c r="AF671" i="11" s="1"/>
  <c r="AF34" i="15" s="1"/>
  <c r="K521" i="11"/>
  <c r="K595" i="11" s="1"/>
  <c r="K669" i="11" s="1"/>
  <c r="K32" i="15" s="1"/>
  <c r="AF530" i="11"/>
  <c r="AF604" i="11" s="1"/>
  <c r="AF678" i="11" s="1"/>
  <c r="AF41" i="15" s="1"/>
  <c r="AF501" i="11"/>
  <c r="AF575" i="11" s="1"/>
  <c r="AF649" i="11" s="1"/>
  <c r="AF12" i="15" s="1"/>
  <c r="H93" i="3"/>
  <c r="AY261" i="4" s="1"/>
  <c r="Q34" i="5"/>
  <c r="Q35" i="5" s="1"/>
  <c r="Q36" i="5" s="1"/>
  <c r="Q37" i="5" s="1"/>
  <c r="Q38" i="5" s="1"/>
  <c r="Q29" i="5"/>
  <c r="Q30" i="5" s="1"/>
  <c r="Q31" i="5" s="1"/>
  <c r="Q32" i="5" s="1"/>
  <c r="P34" i="5"/>
  <c r="P35" i="5" s="1"/>
  <c r="P36" i="5" s="1"/>
  <c r="P37" i="5" s="1"/>
  <c r="P38" i="5" s="1"/>
  <c r="P29" i="5"/>
  <c r="P30" i="5" s="1"/>
  <c r="P31" i="5" s="1"/>
  <c r="P32" i="5" s="1"/>
  <c r="A421" i="5"/>
  <c r="A106" i="5"/>
  <c r="AT539" i="11"/>
  <c r="AT613" i="11" s="1"/>
  <c r="AT687" i="11" s="1"/>
  <c r="AT50" i="15" s="1"/>
  <c r="U535" i="11"/>
  <c r="U609" i="11" s="1"/>
  <c r="V535" i="11"/>
  <c r="V609" i="11" s="1"/>
  <c r="AT525" i="11"/>
  <c r="AT599" i="11" s="1"/>
  <c r="AT673" i="11" s="1"/>
  <c r="AT36" i="15" s="1"/>
  <c r="AT510" i="11"/>
  <c r="AT584" i="11" s="1"/>
  <c r="AT658" i="11" s="1"/>
  <c r="AT21" i="15" s="1"/>
  <c r="AC535" i="11"/>
  <c r="AC609" i="11" s="1"/>
  <c r="AT499" i="11"/>
  <c r="AT573" i="11" s="1"/>
  <c r="AT647" i="11" s="1"/>
  <c r="AT10" i="15" s="1"/>
  <c r="AP535" i="11"/>
  <c r="AP609" i="11" s="1"/>
  <c r="AT521" i="11"/>
  <c r="AT595" i="11" s="1"/>
  <c r="AT669" i="11" s="1"/>
  <c r="AT32" i="15" s="1"/>
  <c r="M535" i="11"/>
  <c r="M609" i="11" s="1"/>
  <c r="Y535" i="11"/>
  <c r="Y609" i="11" s="1"/>
  <c r="AT542" i="11"/>
  <c r="AT616" i="11" s="1"/>
  <c r="AT690" i="11" s="1"/>
  <c r="AT53" i="15" s="1"/>
  <c r="AQ535" i="11"/>
  <c r="AQ609" i="11" s="1"/>
  <c r="AT508" i="11"/>
  <c r="AT582" i="11" s="1"/>
  <c r="AT656" i="11" s="1"/>
  <c r="AT19" i="15" s="1"/>
  <c r="AT532" i="11"/>
  <c r="AT606" i="11" s="1"/>
  <c r="AT680" i="11" s="1"/>
  <c r="AT43" i="15" s="1"/>
  <c r="R535" i="11"/>
  <c r="R609" i="11" s="1"/>
  <c r="AT495" i="11"/>
  <c r="AT569" i="11" s="1"/>
  <c r="AT643" i="11" s="1"/>
  <c r="AT6" i="15" s="1"/>
  <c r="BA535" i="11"/>
  <c r="BA609" i="11" s="1"/>
  <c r="AO535" i="11"/>
  <c r="AO609" i="11" s="1"/>
  <c r="AT513" i="11"/>
  <c r="AT587" i="11" s="1"/>
  <c r="AT661" i="11" s="1"/>
  <c r="AT24" i="15" s="1"/>
  <c r="AT527" i="11"/>
  <c r="AT601" i="11" s="1"/>
  <c r="AT675" i="11" s="1"/>
  <c r="AT38" i="15" s="1"/>
  <c r="AT503" i="11"/>
  <c r="AT577" i="11" s="1"/>
  <c r="AT651" i="11" s="1"/>
  <c r="AT14" i="15" s="1"/>
  <c r="AS535" i="11"/>
  <c r="AT526" i="11"/>
  <c r="AT600" i="11" s="1"/>
  <c r="AT674" i="11" s="1"/>
  <c r="AT37" i="15" s="1"/>
  <c r="AT528" i="11"/>
  <c r="AT602" i="11" s="1"/>
  <c r="AT676" i="11" s="1"/>
  <c r="AT39" i="15" s="1"/>
  <c r="S535" i="11"/>
  <c r="S609" i="11" s="1"/>
  <c r="W535" i="11"/>
  <c r="W609" i="11" s="1"/>
  <c r="F535" i="11"/>
  <c r="F609" i="11" s="1"/>
  <c r="AT507" i="11"/>
  <c r="AT581" i="11" s="1"/>
  <c r="AT655" i="11" s="1"/>
  <c r="AT18" i="15" s="1"/>
  <c r="AX535" i="11"/>
  <c r="AX609" i="11" s="1"/>
  <c r="AT511" i="11"/>
  <c r="AT585" i="11" s="1"/>
  <c r="AT659" i="11" s="1"/>
  <c r="AT22" i="15" s="1"/>
  <c r="AM535" i="11"/>
  <c r="AM609" i="11" s="1"/>
  <c r="AT530" i="11"/>
  <c r="AT604" i="11" s="1"/>
  <c r="AT678" i="11" s="1"/>
  <c r="AT41" i="15" s="1"/>
  <c r="AT522" i="11"/>
  <c r="AT596" i="11" s="1"/>
  <c r="AT670" i="11" s="1"/>
  <c r="AT33" i="15" s="1"/>
  <c r="X535" i="11"/>
  <c r="X609" i="11" s="1"/>
  <c r="AJ535" i="11"/>
  <c r="AJ609" i="11" s="1"/>
  <c r="AT517" i="11"/>
  <c r="AT591" i="11" s="1"/>
  <c r="AT665" i="11" s="1"/>
  <c r="AT28" i="15" s="1"/>
  <c r="P535" i="11"/>
  <c r="P609" i="11" s="1"/>
  <c r="AN535" i="11"/>
  <c r="AN609" i="11" s="1"/>
  <c r="AT504" i="11"/>
  <c r="AT578" i="11" s="1"/>
  <c r="AT652" i="11" s="1"/>
  <c r="AT15" i="15" s="1"/>
  <c r="AT540" i="11"/>
  <c r="AT512" i="11"/>
  <c r="AT586" i="11" s="1"/>
  <c r="AT660" i="11" s="1"/>
  <c r="AT23" i="15" s="1"/>
  <c r="L535" i="11"/>
  <c r="L609" i="11" s="1"/>
  <c r="C535" i="11"/>
  <c r="C609" i="11" s="1"/>
  <c r="AV535" i="11"/>
  <c r="AV609" i="11" s="1"/>
  <c r="AT514" i="11"/>
  <c r="AT588" i="11" s="1"/>
  <c r="AT662" i="11" s="1"/>
  <c r="AT25" i="15" s="1"/>
  <c r="AT519" i="11"/>
  <c r="AT593" i="11" s="1"/>
  <c r="AT667" i="11" s="1"/>
  <c r="AT30" i="15" s="1"/>
  <c r="O535" i="11"/>
  <c r="O609" i="11" s="1"/>
  <c r="AK535" i="11"/>
  <c r="AK609" i="11" s="1"/>
  <c r="AT501" i="11"/>
  <c r="AT575" i="11" s="1"/>
  <c r="AT649" i="11" s="1"/>
  <c r="AT12" i="15" s="1"/>
  <c r="AE535" i="11"/>
  <c r="AE609" i="11" s="1"/>
  <c r="AZ535" i="11"/>
  <c r="AB535" i="11"/>
  <c r="AB609" i="11" s="1"/>
  <c r="AL535" i="11"/>
  <c r="AL609" i="11" s="1"/>
  <c r="J535" i="11"/>
  <c r="J609" i="11" s="1"/>
  <c r="AT536" i="11"/>
  <c r="AT610" i="11" s="1"/>
  <c r="AT684" i="11" s="1"/>
  <c r="AT47" i="15" s="1"/>
  <c r="AT505" i="11"/>
  <c r="AT579" i="11" s="1"/>
  <c r="AT653" i="11" s="1"/>
  <c r="AT16" i="15" s="1"/>
  <c r="AT537" i="11"/>
  <c r="AT611" i="11" s="1"/>
  <c r="AT685" i="11" s="1"/>
  <c r="AT48" i="15" s="1"/>
  <c r="N535" i="11"/>
  <c r="N609" i="11" s="1"/>
  <c r="AT518" i="11"/>
  <c r="AT592" i="11" s="1"/>
  <c r="AT666" i="11" s="1"/>
  <c r="AT29" i="15" s="1"/>
  <c r="AT523" i="11"/>
  <c r="AT597" i="11" s="1"/>
  <c r="AT671" i="11" s="1"/>
  <c r="AT34" i="15" s="1"/>
  <c r="AT516" i="11"/>
  <c r="AT590" i="11" s="1"/>
  <c r="AT664" i="11" s="1"/>
  <c r="AT27" i="15" s="1"/>
  <c r="AT535" i="11"/>
  <c r="AT609" i="11" s="1"/>
  <c r="AT683" i="11" s="1"/>
  <c r="AT46" i="15" s="1"/>
  <c r="AH535" i="11"/>
  <c r="AH609" i="11" s="1"/>
  <c r="AT520" i="11"/>
  <c r="AT594" i="11" s="1"/>
  <c r="AT668" i="11" s="1"/>
  <c r="AT31" i="15" s="1"/>
  <c r="AU535" i="11"/>
  <c r="AU609" i="11" s="1"/>
  <c r="AF535" i="11"/>
  <c r="AF609" i="11" s="1"/>
  <c r="AD535" i="11"/>
  <c r="AD609" i="11" s="1"/>
  <c r="AT498" i="11"/>
  <c r="AT572" i="11" s="1"/>
  <c r="AT646" i="11" s="1"/>
  <c r="AT9" i="15" s="1"/>
  <c r="I535" i="11"/>
  <c r="I609" i="11" s="1"/>
  <c r="AT541" i="11"/>
  <c r="AT529" i="11"/>
  <c r="AT603" i="11" s="1"/>
  <c r="AT677" i="11" s="1"/>
  <c r="AT40" i="15" s="1"/>
  <c r="AA535" i="11"/>
  <c r="AA609" i="11" s="1"/>
  <c r="AT502" i="11"/>
  <c r="AT576" i="11" s="1"/>
  <c r="AT650" i="11" s="1"/>
  <c r="AT13" i="15" s="1"/>
  <c r="AG535" i="11"/>
  <c r="AG609" i="11" s="1"/>
  <c r="AT524" i="11"/>
  <c r="AT598" i="11" s="1"/>
  <c r="AT672" i="11" s="1"/>
  <c r="AT35" i="15" s="1"/>
  <c r="AT534" i="11"/>
  <c r="AT531" i="11"/>
  <c r="AT605" i="11" s="1"/>
  <c r="AT679" i="11" s="1"/>
  <c r="AT42" i="15" s="1"/>
  <c r="AT492" i="11"/>
  <c r="AT566" i="11" s="1"/>
  <c r="AY535" i="11"/>
  <c r="T517" i="11" l="1"/>
  <c r="T591" i="11" s="1"/>
  <c r="T665" i="11" s="1"/>
  <c r="T28" i="15" s="1"/>
  <c r="T516" i="11"/>
  <c r="T590" i="11" s="1"/>
  <c r="T664" i="11" s="1"/>
  <c r="T27" i="15" s="1"/>
  <c r="C572" i="11"/>
  <c r="C646" i="11" s="1"/>
  <c r="C9" i="15" s="1"/>
  <c r="C566" i="11"/>
  <c r="AG507" i="11"/>
  <c r="AG581" i="11" s="1"/>
  <c r="AG655" i="11" s="1"/>
  <c r="AG18" i="15" s="1"/>
  <c r="J523" i="11"/>
  <c r="J597" i="11" s="1"/>
  <c r="J671" i="11" s="1"/>
  <c r="J34" i="15" s="1"/>
  <c r="AB510" i="11"/>
  <c r="AB584" i="11" s="1"/>
  <c r="AB658" i="11" s="1"/>
  <c r="AB21" i="15" s="1"/>
  <c r="F498" i="11"/>
  <c r="F572" i="11" s="1"/>
  <c r="F646" i="11" s="1"/>
  <c r="F9" i="15" s="1"/>
  <c r="AX529" i="11"/>
  <c r="AX603" i="11" s="1"/>
  <c r="AX677" i="11" s="1"/>
  <c r="AX40" i="15" s="1"/>
  <c r="BA522" i="11"/>
  <c r="BA596" i="11" s="1"/>
  <c r="BA670" i="11" s="1"/>
  <c r="BA33" i="15" s="1"/>
  <c r="AO513" i="11"/>
  <c r="AO587" i="11" s="1"/>
  <c r="AO661" i="11" s="1"/>
  <c r="AO24" i="15" s="1"/>
  <c r="O542" i="11"/>
  <c r="O616" i="11" s="1"/>
  <c r="O690" i="11" s="1"/>
  <c r="O53" i="15" s="1"/>
  <c r="AZ520" i="11"/>
  <c r="AH536" i="11"/>
  <c r="AH610" i="11" s="1"/>
  <c r="AH684" i="11" s="1"/>
  <c r="AH47" i="15" s="1"/>
  <c r="BA518" i="11"/>
  <c r="BA592" i="11" s="1"/>
  <c r="BA666" i="11" s="1"/>
  <c r="BA29" i="15" s="1"/>
  <c r="AU540" i="11"/>
  <c r="AO496" i="11"/>
  <c r="AO570" i="11" s="1"/>
  <c r="AO644" i="11" s="1"/>
  <c r="AO7" i="15" s="1"/>
  <c r="T535" i="11"/>
  <c r="T609" i="11" s="1"/>
  <c r="K528" i="11"/>
  <c r="K602" i="11" s="1"/>
  <c r="K676" i="11" s="1"/>
  <c r="K39" i="15" s="1"/>
  <c r="Z505" i="11"/>
  <c r="Z579" i="11" s="1"/>
  <c r="Z653" i="11" s="1"/>
  <c r="Z16" i="15" s="1"/>
  <c r="Y529" i="11"/>
  <c r="Y603" i="11" s="1"/>
  <c r="Y677" i="11" s="1"/>
  <c r="Y40" i="15" s="1"/>
  <c r="P540" i="11"/>
  <c r="S498" i="11"/>
  <c r="S572" i="11" s="1"/>
  <c r="S646" i="11" s="1"/>
  <c r="S9" i="15" s="1"/>
  <c r="N498" i="11"/>
  <c r="N572" i="11" s="1"/>
  <c r="N646" i="11" s="1"/>
  <c r="N9" i="15" s="1"/>
  <c r="AO505" i="11"/>
  <c r="AO579" i="11" s="1"/>
  <c r="AO653" i="11" s="1"/>
  <c r="AO16" i="15" s="1"/>
  <c r="I508" i="11"/>
  <c r="I582" i="11" s="1"/>
  <c r="I656" i="11" s="1"/>
  <c r="I19" i="15" s="1"/>
  <c r="U511" i="11"/>
  <c r="U585" i="11" s="1"/>
  <c r="U659" i="11" s="1"/>
  <c r="U22" i="15" s="1"/>
  <c r="N523" i="11"/>
  <c r="N597" i="11" s="1"/>
  <c r="N671" i="11" s="1"/>
  <c r="N34" i="15" s="1"/>
  <c r="AJ495" i="11"/>
  <c r="AJ569" i="11" s="1"/>
  <c r="AJ643" i="11" s="1"/>
  <c r="AJ6" i="15" s="1"/>
  <c r="AX502" i="11"/>
  <c r="AX576" i="11" s="1"/>
  <c r="AX650" i="11" s="1"/>
  <c r="AX13" i="15" s="1"/>
  <c r="BA536" i="11"/>
  <c r="BA610" i="11" s="1"/>
  <c r="BA684" i="11" s="1"/>
  <c r="BA47" i="15" s="1"/>
  <c r="T530" i="11"/>
  <c r="T604" i="11" s="1"/>
  <c r="T678" i="11" s="1"/>
  <c r="T41" i="15" s="1"/>
  <c r="C510" i="11"/>
  <c r="C584" i="11" s="1"/>
  <c r="C658" i="11" s="1"/>
  <c r="C21" i="15" s="1"/>
  <c r="AK510" i="11"/>
  <c r="AK584" i="11" s="1"/>
  <c r="AK658" i="11" s="1"/>
  <c r="AK21" i="15" s="1"/>
  <c r="P510" i="11"/>
  <c r="P584" i="11" s="1"/>
  <c r="P658" i="11" s="1"/>
  <c r="P21" i="15" s="1"/>
  <c r="BA510" i="11"/>
  <c r="BA584" i="11" s="1"/>
  <c r="BA658" i="11" s="1"/>
  <c r="BA21" i="15" s="1"/>
  <c r="AN510" i="11"/>
  <c r="AN584" i="11" s="1"/>
  <c r="AN658" i="11" s="1"/>
  <c r="AN21" i="15" s="1"/>
  <c r="AX510" i="11"/>
  <c r="AX584" i="11" s="1"/>
  <c r="AX658" i="11" s="1"/>
  <c r="AX21" i="15" s="1"/>
  <c r="C499" i="11"/>
  <c r="C573" i="11" s="1"/>
  <c r="AK499" i="11"/>
  <c r="AK573" i="11" s="1"/>
  <c r="AK647" i="11" s="1"/>
  <c r="AK10" i="15" s="1"/>
  <c r="U499" i="11"/>
  <c r="U573" i="11" s="1"/>
  <c r="U647" i="11" s="1"/>
  <c r="U10" i="15" s="1"/>
  <c r="U498" i="11"/>
  <c r="U572" i="11" s="1"/>
  <c r="U646" i="11" s="1"/>
  <c r="U9" i="15" s="1"/>
  <c r="AX498" i="11"/>
  <c r="AX572" i="11" s="1"/>
  <c r="AX646" i="11" s="1"/>
  <c r="AX9" i="15" s="1"/>
  <c r="N529" i="11"/>
  <c r="N603" i="11" s="1"/>
  <c r="N677" i="11" s="1"/>
  <c r="N40" i="15" s="1"/>
  <c r="P529" i="11"/>
  <c r="P603" i="11" s="1"/>
  <c r="P677" i="11" s="1"/>
  <c r="P40" i="15" s="1"/>
  <c r="F502" i="11"/>
  <c r="F576" i="11" s="1"/>
  <c r="F650" i="11" s="1"/>
  <c r="F13" i="15" s="1"/>
  <c r="S502" i="11"/>
  <c r="S576" i="11" s="1"/>
  <c r="S650" i="11" s="1"/>
  <c r="S13" i="15" s="1"/>
  <c r="F540" i="11"/>
  <c r="AG512" i="11"/>
  <c r="AG586" i="11" s="1"/>
  <c r="AG660" i="11" s="1"/>
  <c r="AG23" i="15" s="1"/>
  <c r="AM513" i="11"/>
  <c r="AM587" i="11" s="1"/>
  <c r="AM661" i="11" s="1"/>
  <c r="AM24" i="15" s="1"/>
  <c r="I513" i="11"/>
  <c r="I587" i="11" s="1"/>
  <c r="I661" i="11" s="1"/>
  <c r="I24" i="15" s="1"/>
  <c r="AH513" i="11"/>
  <c r="AH587" i="11" s="1"/>
  <c r="AH661" i="11" s="1"/>
  <c r="AH24" i="15" s="1"/>
  <c r="Q513" i="11"/>
  <c r="Q587" i="11" s="1"/>
  <c r="Q661" i="11" s="1"/>
  <c r="Q24" i="15" s="1"/>
  <c r="F513" i="11"/>
  <c r="F587" i="11" s="1"/>
  <c r="F661" i="11" s="1"/>
  <c r="F24" i="15" s="1"/>
  <c r="AJ513" i="11"/>
  <c r="AJ587" i="11" s="1"/>
  <c r="AJ661" i="11" s="1"/>
  <c r="AJ24" i="15" s="1"/>
  <c r="X492" i="11"/>
  <c r="X566" i="11" s="1"/>
  <c r="X640" i="11" s="1"/>
  <c r="X3" i="15" s="1"/>
  <c r="C504" i="11"/>
  <c r="C578" i="11" s="1"/>
  <c r="C652" i="11" s="1"/>
  <c r="C15" i="15" s="1"/>
  <c r="N504" i="11"/>
  <c r="N578" i="11" s="1"/>
  <c r="N652" i="11" s="1"/>
  <c r="N15" i="15" s="1"/>
  <c r="AJ504" i="11"/>
  <c r="AJ578" i="11" s="1"/>
  <c r="AJ652" i="11" s="1"/>
  <c r="AJ15" i="15" s="1"/>
  <c r="W504" i="11"/>
  <c r="W578" i="11" s="1"/>
  <c r="W652" i="11" s="1"/>
  <c r="W15" i="15" s="1"/>
  <c r="S504" i="11"/>
  <c r="S578" i="11" s="1"/>
  <c r="S652" i="11" s="1"/>
  <c r="S15" i="15" s="1"/>
  <c r="AQ495" i="11"/>
  <c r="AQ569" i="11" s="1"/>
  <c r="AQ643" i="11" s="1"/>
  <c r="AQ6" i="15" s="1"/>
  <c r="BA495" i="11"/>
  <c r="BA569" i="11" s="1"/>
  <c r="BA643" i="11" s="1"/>
  <c r="BA6" i="15" s="1"/>
  <c r="W495" i="11"/>
  <c r="W569" i="11" s="1"/>
  <c r="W643" i="11" s="1"/>
  <c r="W6" i="15" s="1"/>
  <c r="X523" i="11"/>
  <c r="X597" i="11" s="1"/>
  <c r="X671" i="11" s="1"/>
  <c r="X34" i="15" s="1"/>
  <c r="S523" i="11"/>
  <c r="S597" i="11" s="1"/>
  <c r="S671" i="11" s="1"/>
  <c r="S34" i="15" s="1"/>
  <c r="V531" i="11"/>
  <c r="V605" i="11" s="1"/>
  <c r="V679" i="11" s="1"/>
  <c r="V42" i="15" s="1"/>
  <c r="AP511" i="11"/>
  <c r="AP585" i="11" s="1"/>
  <c r="AP659" i="11" s="1"/>
  <c r="AP22" i="15" s="1"/>
  <c r="O511" i="11"/>
  <c r="O585" i="11" s="1"/>
  <c r="O659" i="11" s="1"/>
  <c r="O22" i="15" s="1"/>
  <c r="O501" i="11"/>
  <c r="O575" i="11" s="1"/>
  <c r="O649" i="11" s="1"/>
  <c r="O12" i="15" s="1"/>
  <c r="BA508" i="11"/>
  <c r="BA582" i="11" s="1"/>
  <c r="BA656" i="11" s="1"/>
  <c r="BA19" i="15" s="1"/>
  <c r="X542" i="11"/>
  <c r="X616" i="11" s="1"/>
  <c r="X690" i="11" s="1"/>
  <c r="X53" i="15" s="1"/>
  <c r="AN531" i="11"/>
  <c r="AN605" i="11" s="1"/>
  <c r="AN679" i="11" s="1"/>
  <c r="AN42" i="15" s="1"/>
  <c r="AP507" i="11"/>
  <c r="AP581" i="11" s="1"/>
  <c r="AP655" i="11" s="1"/>
  <c r="AP18" i="15" s="1"/>
  <c r="BA531" i="11"/>
  <c r="BA605" i="11" s="1"/>
  <c r="BA679" i="11" s="1"/>
  <c r="BA42" i="15" s="1"/>
  <c r="AM536" i="11"/>
  <c r="AM610" i="11" s="1"/>
  <c r="AM684" i="11" s="1"/>
  <c r="AM47" i="15" s="1"/>
  <c r="AY526" i="11"/>
  <c r="AP504" i="11"/>
  <c r="AP578" i="11" s="1"/>
  <c r="AP652" i="11" s="1"/>
  <c r="AP15" i="15" s="1"/>
  <c r="AU513" i="11"/>
  <c r="AU587" i="11" s="1"/>
  <c r="AU661" i="11" s="1"/>
  <c r="AU24" i="15" s="1"/>
  <c r="AE532" i="11"/>
  <c r="AE606" i="11" s="1"/>
  <c r="AE680" i="11" s="1"/>
  <c r="AE43" i="15" s="1"/>
  <c r="AH520" i="11"/>
  <c r="AH594" i="11" s="1"/>
  <c r="AH668" i="11" s="1"/>
  <c r="AH31" i="15" s="1"/>
  <c r="AE492" i="11"/>
  <c r="AE566" i="11" s="1"/>
  <c r="AE640" i="11" s="1"/>
  <c r="AE3" i="15" s="1"/>
  <c r="V520" i="11"/>
  <c r="V594" i="11" s="1"/>
  <c r="V668" i="11" s="1"/>
  <c r="V31" i="15" s="1"/>
  <c r="AE534" i="11"/>
  <c r="AE516" i="11"/>
  <c r="AE590" i="11" s="1"/>
  <c r="AE664" i="11" s="1"/>
  <c r="AE27" i="15" s="1"/>
  <c r="AC542" i="11"/>
  <c r="AC616" i="11" s="1"/>
  <c r="AC690" i="11" s="1"/>
  <c r="AC53" i="15" s="1"/>
  <c r="I518" i="11"/>
  <c r="I592" i="11" s="1"/>
  <c r="I666" i="11" s="1"/>
  <c r="I29" i="15" s="1"/>
  <c r="AC498" i="11"/>
  <c r="AC572" i="11" s="1"/>
  <c r="AC646" i="11" s="1"/>
  <c r="AC9" i="15" s="1"/>
  <c r="AC526" i="11"/>
  <c r="AC600" i="11" s="1"/>
  <c r="AC674" i="11" s="1"/>
  <c r="AC37" i="15" s="1"/>
  <c r="AC504" i="11"/>
  <c r="AC578" i="11" s="1"/>
  <c r="AC652" i="11" s="1"/>
  <c r="AC15" i="15" s="1"/>
  <c r="X537" i="11"/>
  <c r="X611" i="11" s="1"/>
  <c r="X685" i="11" s="1"/>
  <c r="X48" i="15" s="1"/>
  <c r="AE540" i="11"/>
  <c r="AC517" i="11"/>
  <c r="AC591" i="11" s="1"/>
  <c r="AC665" i="11" s="1"/>
  <c r="AC28" i="15" s="1"/>
  <c r="AZ518" i="11"/>
  <c r="AZ536" i="11"/>
  <c r="AP541" i="11"/>
  <c r="AV513" i="11"/>
  <c r="AV587" i="11" s="1"/>
  <c r="AV661" i="11" s="1"/>
  <c r="AV24" i="15" s="1"/>
  <c r="AU498" i="11"/>
  <c r="AU572" i="11" s="1"/>
  <c r="AU646" i="11" s="1"/>
  <c r="AU9" i="15" s="1"/>
  <c r="AK536" i="11"/>
  <c r="AK610" i="11" s="1"/>
  <c r="AK684" i="11" s="1"/>
  <c r="AK47" i="15" s="1"/>
  <c r="AU519" i="11"/>
  <c r="AU593" i="11" s="1"/>
  <c r="AU667" i="11" s="1"/>
  <c r="AU30" i="15" s="1"/>
  <c r="AU501" i="11"/>
  <c r="AU575" i="11" s="1"/>
  <c r="AU649" i="11" s="1"/>
  <c r="AU12" i="15" s="1"/>
  <c r="AU542" i="11"/>
  <c r="AU616" i="11" s="1"/>
  <c r="AU690" i="11" s="1"/>
  <c r="AU53" i="15" s="1"/>
  <c r="AU520" i="11"/>
  <c r="AU594" i="11" s="1"/>
  <c r="AU668" i="11" s="1"/>
  <c r="AU31" i="15" s="1"/>
  <c r="S522" i="11"/>
  <c r="S596" i="11" s="1"/>
  <c r="S670" i="11" s="1"/>
  <c r="S33" i="15" s="1"/>
  <c r="I510" i="11"/>
  <c r="I584" i="11" s="1"/>
  <c r="I658" i="11" s="1"/>
  <c r="I21" i="15" s="1"/>
  <c r="V510" i="11"/>
  <c r="V584" i="11" s="1"/>
  <c r="V658" i="11" s="1"/>
  <c r="V21" i="15" s="1"/>
  <c r="AJ510" i="11"/>
  <c r="AJ584" i="11" s="1"/>
  <c r="AJ658" i="11" s="1"/>
  <c r="AJ21" i="15" s="1"/>
  <c r="W510" i="11"/>
  <c r="W584" i="11" s="1"/>
  <c r="W658" i="11" s="1"/>
  <c r="W21" i="15" s="1"/>
  <c r="AM510" i="11"/>
  <c r="AM584" i="11" s="1"/>
  <c r="AM658" i="11" s="1"/>
  <c r="AM21" i="15" s="1"/>
  <c r="F510" i="11"/>
  <c r="F584" i="11" s="1"/>
  <c r="F658" i="11" s="1"/>
  <c r="F21" i="15" s="1"/>
  <c r="M499" i="11"/>
  <c r="M573" i="11" s="1"/>
  <c r="M647" i="11" s="1"/>
  <c r="M10" i="15" s="1"/>
  <c r="AQ499" i="11"/>
  <c r="AQ573" i="11" s="1"/>
  <c r="AQ647" i="11" s="1"/>
  <c r="AQ10" i="15" s="1"/>
  <c r="S499" i="11"/>
  <c r="S573" i="11" s="1"/>
  <c r="S647" i="11" s="1"/>
  <c r="S10" i="15" s="1"/>
  <c r="U529" i="11"/>
  <c r="U603" i="11" s="1"/>
  <c r="U677" i="11" s="1"/>
  <c r="U40" i="15" s="1"/>
  <c r="U502" i="11"/>
  <c r="U576" i="11" s="1"/>
  <c r="U650" i="11" s="1"/>
  <c r="U13" i="15" s="1"/>
  <c r="S531" i="11"/>
  <c r="S605" i="11" s="1"/>
  <c r="S679" i="11" s="1"/>
  <c r="S42" i="15" s="1"/>
  <c r="AS503" i="11"/>
  <c r="AG526" i="11"/>
  <c r="AG600" i="11" s="1"/>
  <c r="AG674" i="11" s="1"/>
  <c r="AG37" i="15" s="1"/>
  <c r="M513" i="11"/>
  <c r="M587" i="11" s="1"/>
  <c r="M661" i="11" s="1"/>
  <c r="M24" i="15" s="1"/>
  <c r="N513" i="11"/>
  <c r="N587" i="11" s="1"/>
  <c r="N661" i="11" s="1"/>
  <c r="N24" i="15" s="1"/>
  <c r="AN513" i="11"/>
  <c r="AN587" i="11" s="1"/>
  <c r="AN661" i="11" s="1"/>
  <c r="AN24" i="15" s="1"/>
  <c r="V513" i="11"/>
  <c r="V587" i="11" s="1"/>
  <c r="V661" i="11" s="1"/>
  <c r="V24" i="15" s="1"/>
  <c r="AQ513" i="11"/>
  <c r="AQ587" i="11" s="1"/>
  <c r="AQ661" i="11" s="1"/>
  <c r="AQ24" i="15" s="1"/>
  <c r="W513" i="11"/>
  <c r="W587" i="11" s="1"/>
  <c r="W661" i="11" s="1"/>
  <c r="W24" i="15" s="1"/>
  <c r="C531" i="11"/>
  <c r="C605" i="11" s="1"/>
  <c r="C679" i="11" s="1"/>
  <c r="C42" i="15" s="1"/>
  <c r="S492" i="11"/>
  <c r="S566" i="11" s="1"/>
  <c r="S640" i="11" s="1"/>
  <c r="S3" i="15" s="1"/>
  <c r="M504" i="11"/>
  <c r="M578" i="11" s="1"/>
  <c r="M652" i="11" s="1"/>
  <c r="M15" i="15" s="1"/>
  <c r="V504" i="11"/>
  <c r="V578" i="11" s="1"/>
  <c r="V652" i="11" s="1"/>
  <c r="V15" i="15" s="1"/>
  <c r="AA504" i="11"/>
  <c r="AA578" i="11" s="1"/>
  <c r="AA652" i="11" s="1"/>
  <c r="AA15" i="15" s="1"/>
  <c r="AH504" i="11"/>
  <c r="AH578" i="11" s="1"/>
  <c r="AH652" i="11" s="1"/>
  <c r="AH15" i="15" s="1"/>
  <c r="AB504" i="11"/>
  <c r="AB578" i="11" s="1"/>
  <c r="AB652" i="11" s="1"/>
  <c r="AB15" i="15" s="1"/>
  <c r="M495" i="11"/>
  <c r="M569" i="11" s="1"/>
  <c r="M643" i="11" s="1"/>
  <c r="M6" i="15" s="1"/>
  <c r="AH495" i="11"/>
  <c r="AH569" i="11" s="1"/>
  <c r="AH643" i="11" s="1"/>
  <c r="AH6" i="15" s="1"/>
  <c r="U495" i="11"/>
  <c r="U569" i="11" s="1"/>
  <c r="U643" i="11" s="1"/>
  <c r="U6" i="15" s="1"/>
  <c r="P523" i="11"/>
  <c r="P597" i="11" s="1"/>
  <c r="P671" i="11" s="1"/>
  <c r="P34" i="15" s="1"/>
  <c r="AY511" i="11"/>
  <c r="N511" i="11"/>
  <c r="N585" i="11" s="1"/>
  <c r="N659" i="11" s="1"/>
  <c r="N22" i="15" s="1"/>
  <c r="S501" i="11"/>
  <c r="S575" i="11" s="1"/>
  <c r="S649" i="11" s="1"/>
  <c r="S12" i="15" s="1"/>
  <c r="AJ508" i="11"/>
  <c r="AJ582" i="11" s="1"/>
  <c r="AJ656" i="11" s="1"/>
  <c r="AJ19" i="15" s="1"/>
  <c r="AY530" i="11"/>
  <c r="AP512" i="11"/>
  <c r="AP586" i="11" s="1"/>
  <c r="AP660" i="11" s="1"/>
  <c r="AP23" i="15" s="1"/>
  <c r="AP530" i="11"/>
  <c r="AD513" i="11"/>
  <c r="AD587" i="11" s="1"/>
  <c r="AD661" i="11" s="1"/>
  <c r="AD24" i="15" s="1"/>
  <c r="X519" i="11"/>
  <c r="X593" i="11" s="1"/>
  <c r="X667" i="11" s="1"/>
  <c r="X30" i="15" s="1"/>
  <c r="M536" i="11"/>
  <c r="M610" i="11" s="1"/>
  <c r="M684" i="11" s="1"/>
  <c r="M47" i="15" s="1"/>
  <c r="AU532" i="11"/>
  <c r="AU606" i="11" s="1"/>
  <c r="AU680" i="11" s="1"/>
  <c r="AU43" i="15" s="1"/>
  <c r="AU507" i="11"/>
  <c r="AU581" i="11" s="1"/>
  <c r="AU655" i="11" s="1"/>
  <c r="AU18" i="15" s="1"/>
  <c r="P542" i="11"/>
  <c r="P616" i="11" s="1"/>
  <c r="P690" i="11" s="1"/>
  <c r="P53" i="15" s="1"/>
  <c r="R508" i="11"/>
  <c r="R582" i="11" s="1"/>
  <c r="R656" i="11" s="1"/>
  <c r="R19" i="15" s="1"/>
  <c r="N542" i="11"/>
  <c r="N616" i="11" s="1"/>
  <c r="N690" i="11" s="1"/>
  <c r="N53" i="15" s="1"/>
  <c r="AS540" i="11"/>
  <c r="AU504" i="11"/>
  <c r="AU578" i="11" s="1"/>
  <c r="AU652" i="11" s="1"/>
  <c r="AU15" i="15" s="1"/>
  <c r="X541" i="11"/>
  <c r="AE523" i="11"/>
  <c r="AE597" i="11" s="1"/>
  <c r="AE671" i="11" s="1"/>
  <c r="AE34" i="15" s="1"/>
  <c r="C520" i="11"/>
  <c r="C594" i="11" s="1"/>
  <c r="C668" i="11" s="1"/>
  <c r="C31" i="15" s="1"/>
  <c r="AE502" i="11"/>
  <c r="AE576" i="11" s="1"/>
  <c r="AE650" i="11" s="1"/>
  <c r="AE13" i="15" s="1"/>
  <c r="L520" i="11"/>
  <c r="L594" i="11" s="1"/>
  <c r="L668" i="11" s="1"/>
  <c r="L31" i="15" s="1"/>
  <c r="AE513" i="11"/>
  <c r="AE587" i="11" s="1"/>
  <c r="AE661" i="11" s="1"/>
  <c r="AE24" i="15" s="1"/>
  <c r="AE542" i="11"/>
  <c r="AE616" i="11" s="1"/>
  <c r="AE690" i="11" s="1"/>
  <c r="AE53" i="15" s="1"/>
  <c r="AQ518" i="11"/>
  <c r="AQ592" i="11" s="1"/>
  <c r="AQ666" i="11" s="1"/>
  <c r="AQ29" i="15" s="1"/>
  <c r="AB518" i="11"/>
  <c r="AB592" i="11" s="1"/>
  <c r="AB666" i="11" s="1"/>
  <c r="AB29" i="15" s="1"/>
  <c r="AN518" i="11"/>
  <c r="AN592" i="11" s="1"/>
  <c r="AN666" i="11" s="1"/>
  <c r="AN29" i="15" s="1"/>
  <c r="AV518" i="11"/>
  <c r="AV592" i="11" s="1"/>
  <c r="AV666" i="11" s="1"/>
  <c r="AV29" i="15" s="1"/>
  <c r="AC529" i="11"/>
  <c r="AC603" i="11" s="1"/>
  <c r="AC677" i="11" s="1"/>
  <c r="AC40" i="15" s="1"/>
  <c r="C536" i="11"/>
  <c r="C610" i="11" s="1"/>
  <c r="C684" i="11" s="1"/>
  <c r="C47" i="15" s="1"/>
  <c r="AU518" i="11"/>
  <c r="AU592" i="11" s="1"/>
  <c r="AU666" i="11" s="1"/>
  <c r="AU29" i="15" s="1"/>
  <c r="AZ540" i="11"/>
  <c r="AU541" i="11"/>
  <c r="AU526" i="11"/>
  <c r="AU600" i="11" s="1"/>
  <c r="AU674" i="11" s="1"/>
  <c r="AU37" i="15" s="1"/>
  <c r="R536" i="11"/>
  <c r="R610" i="11" s="1"/>
  <c r="R684" i="11" s="1"/>
  <c r="R47" i="15" s="1"/>
  <c r="AN536" i="11"/>
  <c r="AN610" i="11" s="1"/>
  <c r="AN684" i="11" s="1"/>
  <c r="AN47" i="15" s="1"/>
  <c r="AU516" i="11"/>
  <c r="AU590" i="11" s="1"/>
  <c r="AU664" i="11" s="1"/>
  <c r="AU27" i="15" s="1"/>
  <c r="AS536" i="11"/>
  <c r="AQ536" i="11"/>
  <c r="AQ610" i="11" s="1"/>
  <c r="AQ684" i="11" s="1"/>
  <c r="AQ47" i="15" s="1"/>
  <c r="AM531" i="11"/>
  <c r="AM605" i="11" s="1"/>
  <c r="AM679" i="11" s="1"/>
  <c r="AM42" i="15" s="1"/>
  <c r="AP531" i="11"/>
  <c r="AP605" i="11" s="1"/>
  <c r="AP679" i="11" s="1"/>
  <c r="AP42" i="15" s="1"/>
  <c r="AD531" i="11"/>
  <c r="AD605" i="11" s="1"/>
  <c r="AD679" i="11" s="1"/>
  <c r="AD42" i="15" s="1"/>
  <c r="AZ531" i="11"/>
  <c r="AH531" i="11"/>
  <c r="AH605" i="11" s="1"/>
  <c r="AH679" i="11" s="1"/>
  <c r="AH42" i="15" s="1"/>
  <c r="AP519" i="11"/>
  <c r="AP593" i="11" s="1"/>
  <c r="AP667" i="11" s="1"/>
  <c r="AP30" i="15" s="1"/>
  <c r="AV531" i="11"/>
  <c r="AV605" i="11" s="1"/>
  <c r="AV679" i="11" s="1"/>
  <c r="AV42" i="15" s="1"/>
  <c r="AP537" i="11"/>
  <c r="AP611" i="11" s="1"/>
  <c r="AP685" i="11" s="1"/>
  <c r="AP48" i="15" s="1"/>
  <c r="AF509" i="11"/>
  <c r="AF583" i="11" s="1"/>
  <c r="AF657" i="11" s="1"/>
  <c r="AF20" i="15" s="1"/>
  <c r="X510" i="11"/>
  <c r="X584" i="11" s="1"/>
  <c r="X658" i="11" s="1"/>
  <c r="X21" i="15" s="1"/>
  <c r="AQ510" i="11"/>
  <c r="AQ584" i="11" s="1"/>
  <c r="AQ658" i="11" s="1"/>
  <c r="AQ21" i="15" s="1"/>
  <c r="AA510" i="11"/>
  <c r="AA584" i="11" s="1"/>
  <c r="AA658" i="11" s="1"/>
  <c r="AA21" i="15" s="1"/>
  <c r="S510" i="11"/>
  <c r="S584" i="11" s="1"/>
  <c r="S658" i="11" s="1"/>
  <c r="S21" i="15" s="1"/>
  <c r="R510" i="11"/>
  <c r="R584" i="11" s="1"/>
  <c r="R658" i="11" s="1"/>
  <c r="R21" i="15" s="1"/>
  <c r="V499" i="11"/>
  <c r="V573" i="11" s="1"/>
  <c r="V647" i="11" s="1"/>
  <c r="V10" i="15" s="1"/>
  <c r="R499" i="11"/>
  <c r="R573" i="11" s="1"/>
  <c r="R647" i="11" s="1"/>
  <c r="R10" i="15" s="1"/>
  <c r="BA499" i="11"/>
  <c r="BA573" i="11" s="1"/>
  <c r="BA647" i="11" s="1"/>
  <c r="BA10" i="15" s="1"/>
  <c r="S529" i="11"/>
  <c r="S603" i="11" s="1"/>
  <c r="S677" i="11" s="1"/>
  <c r="S40" i="15" s="1"/>
  <c r="P502" i="11"/>
  <c r="P576" i="11" s="1"/>
  <c r="P650" i="11" s="1"/>
  <c r="P13" i="15" s="1"/>
  <c r="U540" i="11"/>
  <c r="F534" i="11"/>
  <c r="C513" i="11"/>
  <c r="C587" i="11" s="1"/>
  <c r="C661" i="11" s="1"/>
  <c r="C24" i="15" s="1"/>
  <c r="AK513" i="11"/>
  <c r="AK587" i="11" s="1"/>
  <c r="AK661" i="11" s="1"/>
  <c r="AK24" i="15" s="1"/>
  <c r="AA513" i="11"/>
  <c r="AA587" i="11" s="1"/>
  <c r="AA661" i="11" s="1"/>
  <c r="AA24" i="15" s="1"/>
  <c r="P513" i="11"/>
  <c r="P587" i="11" s="1"/>
  <c r="P661" i="11" s="1"/>
  <c r="P24" i="15" s="1"/>
  <c r="U513" i="11"/>
  <c r="U587" i="11" s="1"/>
  <c r="U661" i="11" s="1"/>
  <c r="U24" i="15" s="1"/>
  <c r="F492" i="11"/>
  <c r="F566" i="11" s="1"/>
  <c r="F640" i="11" s="1"/>
  <c r="F3" i="15" s="1"/>
  <c r="AQ504" i="11"/>
  <c r="AQ578" i="11" s="1"/>
  <c r="AQ652" i="11" s="1"/>
  <c r="AQ15" i="15" s="1"/>
  <c r="I504" i="11"/>
  <c r="I578" i="11" s="1"/>
  <c r="I652" i="11" s="1"/>
  <c r="I15" i="15" s="1"/>
  <c r="AM504" i="11"/>
  <c r="AM578" i="11" s="1"/>
  <c r="AM652" i="11" s="1"/>
  <c r="AM15" i="15" s="1"/>
  <c r="AN504" i="11"/>
  <c r="AN578" i="11" s="1"/>
  <c r="AN652" i="11" s="1"/>
  <c r="AN15" i="15" s="1"/>
  <c r="BA504" i="11"/>
  <c r="BA578" i="11" s="1"/>
  <c r="BA652" i="11" s="1"/>
  <c r="BA15" i="15" s="1"/>
  <c r="U504" i="11"/>
  <c r="U578" i="11" s="1"/>
  <c r="U652" i="11" s="1"/>
  <c r="U15" i="15" s="1"/>
  <c r="V495" i="11"/>
  <c r="V569" i="11" s="1"/>
  <c r="V643" i="11" s="1"/>
  <c r="V6" i="15" s="1"/>
  <c r="AN495" i="11"/>
  <c r="AN569" i="11" s="1"/>
  <c r="AN643" i="11" s="1"/>
  <c r="AN6" i="15" s="1"/>
  <c r="X511" i="11"/>
  <c r="X585" i="11" s="1"/>
  <c r="X659" i="11" s="1"/>
  <c r="X22" i="15" s="1"/>
  <c r="BA540" i="11"/>
  <c r="AB531" i="11"/>
  <c r="AB605" i="11" s="1"/>
  <c r="AB679" i="11" s="1"/>
  <c r="AB42" i="15" s="1"/>
  <c r="AD520" i="11"/>
  <c r="AD594" i="11" s="1"/>
  <c r="AD668" i="11" s="1"/>
  <c r="AD31" i="15" s="1"/>
  <c r="AB536" i="11"/>
  <c r="AB610" i="11" s="1"/>
  <c r="AB684" i="11" s="1"/>
  <c r="AB47" i="15" s="1"/>
  <c r="V536" i="11"/>
  <c r="V610" i="11" s="1"/>
  <c r="V684" i="11" s="1"/>
  <c r="V47" i="15" s="1"/>
  <c r="AU512" i="11"/>
  <c r="AU586" i="11" s="1"/>
  <c r="AU660" i="11" s="1"/>
  <c r="AU23" i="15" s="1"/>
  <c r="AY520" i="11"/>
  <c r="X536" i="11"/>
  <c r="X610" i="11" s="1"/>
  <c r="X684" i="11" s="1"/>
  <c r="X47" i="15" s="1"/>
  <c r="AC520" i="11"/>
  <c r="AC594" i="11" s="1"/>
  <c r="AC668" i="11" s="1"/>
  <c r="AC31" i="15" s="1"/>
  <c r="W520" i="11"/>
  <c r="W594" i="11" s="1"/>
  <c r="W668" i="11" s="1"/>
  <c r="W31" i="15" s="1"/>
  <c r="AQ520" i="11"/>
  <c r="AQ594" i="11" s="1"/>
  <c r="AQ668" i="11" s="1"/>
  <c r="AQ31" i="15" s="1"/>
  <c r="AB520" i="11"/>
  <c r="AB594" i="11" s="1"/>
  <c r="AB668" i="11" s="1"/>
  <c r="AB31" i="15" s="1"/>
  <c r="M520" i="11"/>
  <c r="M594" i="11" s="1"/>
  <c r="M668" i="11" s="1"/>
  <c r="M31" i="15" s="1"/>
  <c r="AE536" i="11"/>
  <c r="AE610" i="11" s="1"/>
  <c r="AE684" i="11" s="1"/>
  <c r="AE47" i="15" s="1"/>
  <c r="V518" i="11"/>
  <c r="V592" i="11" s="1"/>
  <c r="V666" i="11" s="1"/>
  <c r="V29" i="15" s="1"/>
  <c r="AC528" i="11"/>
  <c r="AC602" i="11" s="1"/>
  <c r="AC676" i="11" s="1"/>
  <c r="AC39" i="15" s="1"/>
  <c r="AC537" i="11"/>
  <c r="AC611" i="11" s="1"/>
  <c r="AC685" i="11" s="1"/>
  <c r="AC48" i="15" s="1"/>
  <c r="AA518" i="11"/>
  <c r="AA592" i="11" s="1"/>
  <c r="AA666" i="11" s="1"/>
  <c r="AA29" i="15" s="1"/>
  <c r="AU492" i="11"/>
  <c r="AU566" i="11" s="1"/>
  <c r="AU640" i="11" s="1"/>
  <c r="AU3" i="15" s="1"/>
  <c r="W536" i="11"/>
  <c r="W610" i="11" s="1"/>
  <c r="W684" i="11" s="1"/>
  <c r="W47" i="15" s="1"/>
  <c r="AU511" i="11"/>
  <c r="AU585" i="11" s="1"/>
  <c r="AU659" i="11" s="1"/>
  <c r="AU22" i="15" s="1"/>
  <c r="AU502" i="11"/>
  <c r="AU576" i="11" s="1"/>
  <c r="AU650" i="11" s="1"/>
  <c r="AU13" i="15" s="1"/>
  <c r="AU517" i="11"/>
  <c r="AU591" i="11" s="1"/>
  <c r="AU665" i="11" s="1"/>
  <c r="AU28" i="15" s="1"/>
  <c r="S18" i="6"/>
  <c r="T18" i="6"/>
  <c r="R18" i="6"/>
  <c r="T20" i="6"/>
  <c r="S20" i="6"/>
  <c r="R20" i="6"/>
  <c r="S19" i="6"/>
  <c r="T19" i="6"/>
  <c r="N508" i="11"/>
  <c r="N582" i="11" s="1"/>
  <c r="N656" i="11" s="1"/>
  <c r="N19" i="15" s="1"/>
  <c r="L508" i="11"/>
  <c r="L582" i="11" s="1"/>
  <c r="L656" i="11" s="1"/>
  <c r="L19" i="15" s="1"/>
  <c r="AX499" i="11"/>
  <c r="AX573" i="11" s="1"/>
  <c r="AX647" i="11" s="1"/>
  <c r="AX10" i="15" s="1"/>
  <c r="J513" i="11"/>
  <c r="J587" i="11" s="1"/>
  <c r="J661" i="11" s="1"/>
  <c r="J24" i="15" s="1"/>
  <c r="AJ499" i="11"/>
  <c r="AJ573" i="11" s="1"/>
  <c r="AJ647" i="11" s="1"/>
  <c r="AJ10" i="15" s="1"/>
  <c r="P499" i="11"/>
  <c r="P573" i="11" s="1"/>
  <c r="P647" i="11" s="1"/>
  <c r="P10" i="15" s="1"/>
  <c r="AN499" i="11"/>
  <c r="AN573" i="11" s="1"/>
  <c r="AN647" i="11" s="1"/>
  <c r="AN10" i="15" s="1"/>
  <c r="AH499" i="11"/>
  <c r="AH573" i="11" s="1"/>
  <c r="AH647" i="11" s="1"/>
  <c r="AH10" i="15" s="1"/>
  <c r="J498" i="11"/>
  <c r="J572" i="11" s="1"/>
  <c r="J646" i="11" s="1"/>
  <c r="J9" i="15" s="1"/>
  <c r="J529" i="11"/>
  <c r="J603" i="11" s="1"/>
  <c r="J677" i="11" s="1"/>
  <c r="J40" i="15" s="1"/>
  <c r="I499" i="11"/>
  <c r="I573" i="11" s="1"/>
  <c r="I647" i="11" s="1"/>
  <c r="I10" i="15" s="1"/>
  <c r="X499" i="11"/>
  <c r="X573" i="11" s="1"/>
  <c r="X647" i="11" s="1"/>
  <c r="X10" i="15" s="1"/>
  <c r="AB499" i="11"/>
  <c r="AB573" i="11" s="1"/>
  <c r="AB647" i="11" s="1"/>
  <c r="AB10" i="15" s="1"/>
  <c r="AM499" i="11"/>
  <c r="AM573" i="11" s="1"/>
  <c r="AM647" i="11" s="1"/>
  <c r="AM10" i="15" s="1"/>
  <c r="W499" i="11"/>
  <c r="W573" i="11" s="1"/>
  <c r="W647" i="11" s="1"/>
  <c r="W10" i="15" s="1"/>
  <c r="Q499" i="11"/>
  <c r="Q573" i="11" s="1"/>
  <c r="Q647" i="11" s="1"/>
  <c r="Q10" i="15" s="1"/>
  <c r="J499" i="11"/>
  <c r="J573" i="11" s="1"/>
  <c r="J647" i="11" s="1"/>
  <c r="J10" i="15" s="1"/>
  <c r="L499" i="11"/>
  <c r="L573" i="11" s="1"/>
  <c r="L647" i="11" s="1"/>
  <c r="L10" i="15" s="1"/>
  <c r="AA499" i="11"/>
  <c r="AA573" i="11" s="1"/>
  <c r="AA647" i="11" s="1"/>
  <c r="AA10" i="15" s="1"/>
  <c r="J502" i="11"/>
  <c r="J576" i="11" s="1"/>
  <c r="J650" i="11" s="1"/>
  <c r="J13" i="15" s="1"/>
  <c r="F511" i="11"/>
  <c r="F585" i="11" s="1"/>
  <c r="F659" i="11" s="1"/>
  <c r="F22" i="15" s="1"/>
  <c r="P531" i="11"/>
  <c r="P605" i="11" s="1"/>
  <c r="P679" i="11" s="1"/>
  <c r="P42" i="15" s="1"/>
  <c r="O508" i="11"/>
  <c r="O582" i="11" s="1"/>
  <c r="O656" i="11" s="1"/>
  <c r="O19" i="15" s="1"/>
  <c r="N534" i="11"/>
  <c r="N608" i="11" s="1"/>
  <c r="N682" i="11" s="1"/>
  <c r="N45" i="15" s="1"/>
  <c r="E503" i="11"/>
  <c r="E577" i="11" s="1"/>
  <c r="E651" i="11" s="1"/>
  <c r="E14" i="15" s="1"/>
  <c r="AI507" i="11"/>
  <c r="AI581" i="11" s="1"/>
  <c r="AI655" i="11" s="1"/>
  <c r="AI18" i="15" s="1"/>
  <c r="AW492" i="11"/>
  <c r="AW566" i="11" s="1"/>
  <c r="AW640" i="11" s="1"/>
  <c r="AW3" i="15" s="1"/>
  <c r="M508" i="11"/>
  <c r="M582" i="11" s="1"/>
  <c r="M656" i="11" s="1"/>
  <c r="M19" i="15" s="1"/>
  <c r="J508" i="11"/>
  <c r="J582" i="11" s="1"/>
  <c r="J656" i="11" s="1"/>
  <c r="J19" i="15" s="1"/>
  <c r="N536" i="11"/>
  <c r="N610" i="11" s="1"/>
  <c r="N684" i="11" s="1"/>
  <c r="N47" i="15" s="1"/>
  <c r="AO497" i="11"/>
  <c r="AO571" i="11" s="1"/>
  <c r="AO645" i="11" s="1"/>
  <c r="AO8" i="15" s="1"/>
  <c r="H521" i="11"/>
  <c r="H595" i="11" s="1"/>
  <c r="H669" i="11" s="1"/>
  <c r="H32" i="15" s="1"/>
  <c r="U501" i="11"/>
  <c r="U575" i="11" s="1"/>
  <c r="U649" i="11" s="1"/>
  <c r="U12" i="15" s="1"/>
  <c r="F508" i="11"/>
  <c r="F582" i="11" s="1"/>
  <c r="F656" i="11" s="1"/>
  <c r="F19" i="15" s="1"/>
  <c r="J531" i="11"/>
  <c r="J605" i="11" s="1"/>
  <c r="J679" i="11" s="1"/>
  <c r="J42" i="15" s="1"/>
  <c r="AD539" i="11"/>
  <c r="AD613" i="11" s="1"/>
  <c r="AD687" i="11" s="1"/>
  <c r="AD50" i="15" s="1"/>
  <c r="AG501" i="11"/>
  <c r="AG575" i="11" s="1"/>
  <c r="AG649" i="11" s="1"/>
  <c r="AG12" i="15" s="1"/>
  <c r="U508" i="11"/>
  <c r="U582" i="11" s="1"/>
  <c r="U656" i="11" s="1"/>
  <c r="U19" i="15" s="1"/>
  <c r="F542" i="11"/>
  <c r="F616" i="11" s="1"/>
  <c r="F690" i="11" s="1"/>
  <c r="F53" i="15" s="1"/>
  <c r="F530" i="11"/>
  <c r="F604" i="11" s="1"/>
  <c r="F678" i="11" s="1"/>
  <c r="F41" i="15" s="1"/>
  <c r="L536" i="11"/>
  <c r="L610" i="11" s="1"/>
  <c r="L684" i="11" s="1"/>
  <c r="L47" i="15" s="1"/>
  <c r="AV536" i="11"/>
  <c r="AV610" i="11" s="1"/>
  <c r="AV684" i="11" s="1"/>
  <c r="AV47" i="15" s="1"/>
  <c r="AU525" i="11"/>
  <c r="AU599" i="11" s="1"/>
  <c r="AU673" i="11" s="1"/>
  <c r="AU36" i="15" s="1"/>
  <c r="AU528" i="11"/>
  <c r="AU602" i="11" s="1"/>
  <c r="AU676" i="11" s="1"/>
  <c r="AU39" i="15" s="1"/>
  <c r="AU537" i="11"/>
  <c r="AU611" i="11" s="1"/>
  <c r="AU685" i="11" s="1"/>
  <c r="AU48" i="15" s="1"/>
  <c r="AU523" i="11"/>
  <c r="AU597" i="11" s="1"/>
  <c r="AU671" i="11" s="1"/>
  <c r="AU34" i="15" s="1"/>
  <c r="AP536" i="11"/>
  <c r="AP610" i="11" s="1"/>
  <c r="AP684" i="11" s="1"/>
  <c r="AP47" i="15" s="1"/>
  <c r="AU531" i="11"/>
  <c r="AU605" i="11" s="1"/>
  <c r="AU679" i="11" s="1"/>
  <c r="AU42" i="15" s="1"/>
  <c r="AJ536" i="11"/>
  <c r="AJ610" i="11" s="1"/>
  <c r="AJ684" i="11" s="1"/>
  <c r="AJ47" i="15" s="1"/>
  <c r="AX508" i="11"/>
  <c r="AX582" i="11" s="1"/>
  <c r="AX656" i="11" s="1"/>
  <c r="AX19" i="15" s="1"/>
  <c r="AE531" i="11"/>
  <c r="AE605" i="11" s="1"/>
  <c r="AE679" i="11" s="1"/>
  <c r="AE42" i="15" s="1"/>
  <c r="AE498" i="11"/>
  <c r="AE572" i="11" s="1"/>
  <c r="AE646" i="11" s="1"/>
  <c r="AE9" i="15" s="1"/>
  <c r="AN520" i="11"/>
  <c r="AN594" i="11" s="1"/>
  <c r="AN668" i="11" s="1"/>
  <c r="AN31" i="15" s="1"/>
  <c r="AE526" i="11"/>
  <c r="AE600" i="11" s="1"/>
  <c r="AE674" i="11" s="1"/>
  <c r="AE37" i="15" s="1"/>
  <c r="AF520" i="11"/>
  <c r="AF594" i="11" s="1"/>
  <c r="AF668" i="11" s="1"/>
  <c r="AF31" i="15" s="1"/>
  <c r="I520" i="11"/>
  <c r="I594" i="11" s="1"/>
  <c r="I668" i="11" s="1"/>
  <c r="I31" i="15" s="1"/>
  <c r="AJ520" i="11"/>
  <c r="AJ594" i="11" s="1"/>
  <c r="AJ668" i="11" s="1"/>
  <c r="AJ31" i="15" s="1"/>
  <c r="AV520" i="11"/>
  <c r="AV594" i="11" s="1"/>
  <c r="AV668" i="11" s="1"/>
  <c r="AV31" i="15" s="1"/>
  <c r="AE528" i="11"/>
  <c r="AE602" i="11" s="1"/>
  <c r="AE676" i="11" s="1"/>
  <c r="AE39" i="15" s="1"/>
  <c r="AM520" i="11"/>
  <c r="AM594" i="11" s="1"/>
  <c r="AM668" i="11" s="1"/>
  <c r="AM31" i="15" s="1"/>
  <c r="AE529" i="11"/>
  <c r="AE603" i="11" s="1"/>
  <c r="AE677" i="11" s="1"/>
  <c r="AE40" i="15" s="1"/>
  <c r="AE519" i="11"/>
  <c r="AE593" i="11" s="1"/>
  <c r="AE667" i="11" s="1"/>
  <c r="AE30" i="15" s="1"/>
  <c r="AE520" i="11"/>
  <c r="AE594" i="11" s="1"/>
  <c r="AE668" i="11" s="1"/>
  <c r="AE31" i="15" s="1"/>
  <c r="AK520" i="11"/>
  <c r="AK594" i="11" s="1"/>
  <c r="AK668" i="11" s="1"/>
  <c r="AK31" i="15" s="1"/>
  <c r="AE511" i="11"/>
  <c r="AE585" i="11" s="1"/>
  <c r="AE659" i="11" s="1"/>
  <c r="AE22" i="15" s="1"/>
  <c r="AE525" i="11"/>
  <c r="AE599" i="11" s="1"/>
  <c r="AE673" i="11" s="1"/>
  <c r="AE36" i="15" s="1"/>
  <c r="AE501" i="11"/>
  <c r="AE575" i="11" s="1"/>
  <c r="AE649" i="11" s="1"/>
  <c r="AE12" i="15" s="1"/>
  <c r="BA520" i="11"/>
  <c r="BA594" i="11" s="1"/>
  <c r="BA668" i="11" s="1"/>
  <c r="BA31" i="15" s="1"/>
  <c r="AE537" i="11"/>
  <c r="AE611" i="11" s="1"/>
  <c r="AE685" i="11" s="1"/>
  <c r="AE48" i="15" s="1"/>
  <c r="L540" i="11"/>
  <c r="AH540" i="11"/>
  <c r="R540" i="11"/>
  <c r="AY541" i="11"/>
  <c r="AY531" i="11"/>
  <c r="AY501" i="11"/>
  <c r="AP540" i="11"/>
  <c r="AY519" i="11"/>
  <c r="AY537" i="11"/>
  <c r="AY536" i="11"/>
  <c r="F519" i="11"/>
  <c r="F593" i="11" s="1"/>
  <c r="F667" i="11" s="1"/>
  <c r="F30" i="15" s="1"/>
  <c r="AE504" i="11"/>
  <c r="AE578" i="11" s="1"/>
  <c r="AE652" i="11" s="1"/>
  <c r="AE15" i="15" s="1"/>
  <c r="O520" i="11"/>
  <c r="O594" i="11" s="1"/>
  <c r="O668" i="11" s="1"/>
  <c r="O31" i="15" s="1"/>
  <c r="AZ504" i="11"/>
  <c r="O531" i="11"/>
  <c r="O605" i="11" s="1"/>
  <c r="O679" i="11" s="1"/>
  <c r="O42" i="15" s="1"/>
  <c r="AY504" i="11"/>
  <c r="O519" i="11"/>
  <c r="O593" i="11" s="1"/>
  <c r="O667" i="11" s="1"/>
  <c r="O30" i="15" s="1"/>
  <c r="O537" i="11"/>
  <c r="O611" i="11" s="1"/>
  <c r="O685" i="11" s="1"/>
  <c r="O48" i="15" s="1"/>
  <c r="AV504" i="11"/>
  <c r="AV578" i="11" s="1"/>
  <c r="AV652" i="11" s="1"/>
  <c r="AV15" i="15" s="1"/>
  <c r="AJ608" i="11"/>
  <c r="AJ682" i="11" s="1"/>
  <c r="AJ45" i="15" s="1"/>
  <c r="AS610" i="11"/>
  <c r="AS684" i="11" s="1"/>
  <c r="AS47" i="15" s="1"/>
  <c r="BA608" i="11"/>
  <c r="BA682" i="11" s="1"/>
  <c r="BA45" i="15" s="1"/>
  <c r="AT608" i="11"/>
  <c r="AT682" i="11" s="1"/>
  <c r="AT45" i="15" s="1"/>
  <c r="AS595" i="11"/>
  <c r="AS669" i="11" s="1"/>
  <c r="AS32" i="15" s="1"/>
  <c r="AO608" i="11"/>
  <c r="AO682" i="11" s="1"/>
  <c r="AO45" i="15" s="1"/>
  <c r="AM608" i="11"/>
  <c r="AM682" i="11" s="1"/>
  <c r="AM45" i="15" s="1"/>
  <c r="M608" i="11"/>
  <c r="M682" i="11" s="1"/>
  <c r="M45" i="15" s="1"/>
  <c r="X608" i="11"/>
  <c r="X682" i="11" s="1"/>
  <c r="X45" i="15" s="1"/>
  <c r="O608" i="11"/>
  <c r="O682" i="11" s="1"/>
  <c r="O45" i="15" s="1"/>
  <c r="AN608" i="11"/>
  <c r="AN682" i="11" s="1"/>
  <c r="AN45" i="15" s="1"/>
  <c r="AS584" i="11"/>
  <c r="AS658" i="11" s="1"/>
  <c r="AS21" i="15" s="1"/>
  <c r="AS605" i="11"/>
  <c r="AS679" i="11" s="1"/>
  <c r="AS42" i="15" s="1"/>
  <c r="L608" i="11"/>
  <c r="L682" i="11" s="1"/>
  <c r="L45" i="15" s="1"/>
  <c r="U608" i="11"/>
  <c r="U682" i="11" s="1"/>
  <c r="U45" i="15" s="1"/>
  <c r="AP608" i="11"/>
  <c r="AP682" i="11" s="1"/>
  <c r="AP45" i="15" s="1"/>
  <c r="AS599" i="11"/>
  <c r="AS673" i="11" s="1"/>
  <c r="AS36" i="15" s="1"/>
  <c r="AS577" i="11"/>
  <c r="AS651" i="11" s="1"/>
  <c r="AS14" i="15" s="1"/>
  <c r="W608" i="11"/>
  <c r="W682" i="11" s="1"/>
  <c r="W45" i="15" s="1"/>
  <c r="C608" i="11"/>
  <c r="C682" i="11" s="1"/>
  <c r="C45" i="15" s="1"/>
  <c r="J608" i="11"/>
  <c r="J682" i="11" s="1"/>
  <c r="J45" i="15" s="1"/>
  <c r="AS586" i="11"/>
  <c r="AS660" i="11" s="1"/>
  <c r="AS23" i="15" s="1"/>
  <c r="I608" i="11"/>
  <c r="I682" i="11" s="1"/>
  <c r="I45" i="15" s="1"/>
  <c r="AS576" i="11"/>
  <c r="AS650" i="11" s="1"/>
  <c r="AS13" i="15" s="1"/>
  <c r="AS600" i="11"/>
  <c r="AS674" i="11" s="1"/>
  <c r="AS37" i="15" s="1"/>
  <c r="AS593" i="11"/>
  <c r="AS667" i="11" s="1"/>
  <c r="AS30" i="15" s="1"/>
  <c r="AD608" i="11"/>
  <c r="AD682" i="11" s="1"/>
  <c r="AD45" i="15" s="1"/>
  <c r="AU608" i="11"/>
  <c r="AU682" i="11" s="1"/>
  <c r="AU45" i="15" s="1"/>
  <c r="AS594" i="11"/>
  <c r="AS668" i="11" s="1"/>
  <c r="AS31" i="15" s="1"/>
  <c r="AC608" i="11"/>
  <c r="AC682" i="11" s="1"/>
  <c r="AC45" i="15" s="1"/>
  <c r="AS611" i="11"/>
  <c r="AS685" i="11" s="1"/>
  <c r="AS48" i="15" s="1"/>
  <c r="AS608" i="11"/>
  <c r="AS682" i="11" s="1"/>
  <c r="AS45" i="15" s="1"/>
  <c r="AS572" i="11"/>
  <c r="AS646" i="11" s="1"/>
  <c r="AS9" i="15" s="1"/>
  <c r="AS609" i="11"/>
  <c r="AF608" i="11"/>
  <c r="AF682" i="11" s="1"/>
  <c r="AF45" i="15" s="1"/>
  <c r="AS604" i="11"/>
  <c r="AS678" i="11" s="1"/>
  <c r="AS41" i="15" s="1"/>
  <c r="AS616" i="11"/>
  <c r="AS690" i="11" s="1"/>
  <c r="AS53" i="15" s="1"/>
  <c r="AS602" i="11"/>
  <c r="AS676" i="11" s="1"/>
  <c r="AS39" i="15" s="1"/>
  <c r="AH608" i="11"/>
  <c r="AH682" i="11" s="1"/>
  <c r="AH45" i="15" s="1"/>
  <c r="AQ608" i="11"/>
  <c r="AQ682" i="11" s="1"/>
  <c r="AQ45" i="15" s="1"/>
  <c r="AA608" i="11"/>
  <c r="AA682" i="11" s="1"/>
  <c r="AA45" i="15" s="1"/>
  <c r="AS587" i="11"/>
  <c r="AS661" i="11" s="1"/>
  <c r="AS24" i="15" s="1"/>
  <c r="AK608" i="11"/>
  <c r="AK682" i="11" s="1"/>
  <c r="AK45" i="15" s="1"/>
  <c r="AS582" i="11"/>
  <c r="AS656" i="11" s="1"/>
  <c r="AS19" i="15" s="1"/>
  <c r="AS575" i="11"/>
  <c r="AS649" i="11" s="1"/>
  <c r="AS12" i="15" s="1"/>
  <c r="AS613" i="11"/>
  <c r="AS687" i="11" s="1"/>
  <c r="AS50" i="15" s="1"/>
  <c r="S608" i="11"/>
  <c r="S682" i="11" s="1"/>
  <c r="S45" i="15" s="1"/>
  <c r="AS606" i="11"/>
  <c r="AS680" i="11" s="1"/>
  <c r="AS43" i="15" s="1"/>
  <c r="AS603" i="11"/>
  <c r="AS677" i="11" s="1"/>
  <c r="AS40" i="15" s="1"/>
  <c r="AS578" i="11"/>
  <c r="AS652" i="11" s="1"/>
  <c r="AS15" i="15" s="1"/>
  <c r="AS573" i="11"/>
  <c r="AS647" i="11" s="1"/>
  <c r="AS10" i="15" s="1"/>
  <c r="F608" i="11"/>
  <c r="F682" i="11" s="1"/>
  <c r="F45" i="15" s="1"/>
  <c r="R608" i="11"/>
  <c r="R682" i="11" s="1"/>
  <c r="R45" i="15" s="1"/>
  <c r="AS597" i="11"/>
  <c r="AS671" i="11" s="1"/>
  <c r="AS34" i="15" s="1"/>
  <c r="AS591" i="11"/>
  <c r="AS665" i="11" s="1"/>
  <c r="AS28" i="15" s="1"/>
  <c r="AS566" i="11"/>
  <c r="AS640" i="11" s="1"/>
  <c r="AS3" i="15" s="1"/>
  <c r="V608" i="11"/>
  <c r="V682" i="11" s="1"/>
  <c r="V45" i="15" s="1"/>
  <c r="AS585" i="11"/>
  <c r="AS659" i="11" s="1"/>
  <c r="AS22" i="15" s="1"/>
  <c r="AS590" i="11"/>
  <c r="AS664" i="11" s="1"/>
  <c r="AS27" i="15" s="1"/>
  <c r="AS581" i="11"/>
  <c r="AS655" i="11" s="1"/>
  <c r="AS18" i="15" s="1"/>
  <c r="AE608" i="11"/>
  <c r="AE682" i="11" s="1"/>
  <c r="AE45" i="15" s="1"/>
  <c r="AV608" i="11"/>
  <c r="AV682" i="11" s="1"/>
  <c r="AV45" i="15" s="1"/>
  <c r="AB608" i="11"/>
  <c r="AB682" i="11" s="1"/>
  <c r="AB45" i="15" s="1"/>
  <c r="AC541" i="11"/>
  <c r="AC531" i="11"/>
  <c r="AC605" i="11" s="1"/>
  <c r="AC679" i="11" s="1"/>
  <c r="AC42" i="15" s="1"/>
  <c r="M518" i="11"/>
  <c r="M592" i="11" s="1"/>
  <c r="M666" i="11" s="1"/>
  <c r="M29" i="15" s="1"/>
  <c r="R518" i="11"/>
  <c r="R592" i="11" s="1"/>
  <c r="R666" i="11" s="1"/>
  <c r="R29" i="15" s="1"/>
  <c r="AD518" i="11"/>
  <c r="AD592" i="11" s="1"/>
  <c r="AD666" i="11" s="1"/>
  <c r="AD29" i="15" s="1"/>
  <c r="AH518" i="11"/>
  <c r="AH592" i="11" s="1"/>
  <c r="AH666" i="11" s="1"/>
  <c r="AH29" i="15" s="1"/>
  <c r="L518" i="11"/>
  <c r="L592" i="11" s="1"/>
  <c r="L666" i="11" s="1"/>
  <c r="L29" i="15" s="1"/>
  <c r="AC512" i="11"/>
  <c r="AC586" i="11" s="1"/>
  <c r="AC660" i="11" s="1"/>
  <c r="AC23" i="15" s="1"/>
  <c r="AS518" i="11"/>
  <c r="AS592" i="11" s="1"/>
  <c r="AS666" i="11" s="1"/>
  <c r="AS29" i="15" s="1"/>
  <c r="AE518" i="11"/>
  <c r="AE592" i="11" s="1"/>
  <c r="AE666" i="11" s="1"/>
  <c r="AE29" i="15" s="1"/>
  <c r="AC519" i="11"/>
  <c r="AC593" i="11" s="1"/>
  <c r="AC667" i="11" s="1"/>
  <c r="AC30" i="15" s="1"/>
  <c r="AC501" i="11"/>
  <c r="AC575" i="11" s="1"/>
  <c r="AC649" i="11" s="1"/>
  <c r="AC12" i="15" s="1"/>
  <c r="AC511" i="11"/>
  <c r="AC585" i="11" s="1"/>
  <c r="AC659" i="11" s="1"/>
  <c r="AC22" i="15" s="1"/>
  <c r="AC492" i="11"/>
  <c r="AC566" i="11" s="1"/>
  <c r="AC640" i="11" s="1"/>
  <c r="AC3" i="15" s="1"/>
  <c r="AC518" i="11"/>
  <c r="AC592" i="11" s="1"/>
  <c r="AC666" i="11" s="1"/>
  <c r="AC29" i="15" s="1"/>
  <c r="AM518" i="11"/>
  <c r="AM592" i="11" s="1"/>
  <c r="AM666" i="11" s="1"/>
  <c r="AM29" i="15" s="1"/>
  <c r="AC525" i="11"/>
  <c r="AC599" i="11" s="1"/>
  <c r="AC673" i="11" s="1"/>
  <c r="AC36" i="15" s="1"/>
  <c r="W518" i="11"/>
  <c r="W592" i="11" s="1"/>
  <c r="W666" i="11" s="1"/>
  <c r="W29" i="15" s="1"/>
  <c r="AC516" i="11"/>
  <c r="AC590" i="11" s="1"/>
  <c r="AC664" i="11" s="1"/>
  <c r="AC27" i="15" s="1"/>
  <c r="AK518" i="11"/>
  <c r="AK592" i="11" s="1"/>
  <c r="AK666" i="11" s="1"/>
  <c r="AK29" i="15" s="1"/>
  <c r="O518" i="11"/>
  <c r="O592" i="11" s="1"/>
  <c r="O666" i="11" s="1"/>
  <c r="O29" i="15" s="1"/>
  <c r="C518" i="11"/>
  <c r="C592" i="11" s="1"/>
  <c r="C666" i="11" s="1"/>
  <c r="C29" i="15" s="1"/>
  <c r="AC523" i="11"/>
  <c r="AC597" i="11" s="1"/>
  <c r="AC671" i="11" s="1"/>
  <c r="AC34" i="15" s="1"/>
  <c r="AC502" i="11"/>
  <c r="AC576" i="11" s="1"/>
  <c r="AC650" i="11" s="1"/>
  <c r="AC13" i="15" s="1"/>
  <c r="AC532" i="11"/>
  <c r="AC606" i="11" s="1"/>
  <c r="AC680" i="11" s="1"/>
  <c r="AC43" i="15" s="1"/>
  <c r="Q523" i="11"/>
  <c r="Q597" i="11" s="1"/>
  <c r="Q671" i="11" s="1"/>
  <c r="Q34" i="15" s="1"/>
  <c r="AD499" i="11"/>
  <c r="AD573" i="11" s="1"/>
  <c r="AD647" i="11" s="1"/>
  <c r="AD10" i="15" s="1"/>
  <c r="U523" i="11"/>
  <c r="U597" i="11" s="1"/>
  <c r="U671" i="11" s="1"/>
  <c r="U34" i="15" s="1"/>
  <c r="F501" i="11"/>
  <c r="F575" i="11" s="1"/>
  <c r="F649" i="11" s="1"/>
  <c r="F12" i="15" s="1"/>
  <c r="AX501" i="11"/>
  <c r="AX575" i="11" s="1"/>
  <c r="AX649" i="11" s="1"/>
  <c r="AX12" i="15" s="1"/>
  <c r="C522" i="11"/>
  <c r="C596" i="11" s="1"/>
  <c r="C670" i="11" s="1"/>
  <c r="C33" i="15" s="1"/>
  <c r="P501" i="11"/>
  <c r="P575" i="11" s="1"/>
  <c r="P649" i="11" s="1"/>
  <c r="P12" i="15" s="1"/>
  <c r="AA508" i="11"/>
  <c r="AA582" i="11" s="1"/>
  <c r="AA656" i="11" s="1"/>
  <c r="AA19" i="15" s="1"/>
  <c r="N501" i="11"/>
  <c r="N575" i="11" s="1"/>
  <c r="N649" i="11" s="1"/>
  <c r="N12" i="15" s="1"/>
  <c r="AD505" i="11"/>
  <c r="AD579" i="11" s="1"/>
  <c r="AD653" i="11" s="1"/>
  <c r="AD16" i="15" s="1"/>
  <c r="S542" i="11"/>
  <c r="S616" i="11" s="1"/>
  <c r="S690" i="11" s="1"/>
  <c r="S53" i="15" s="1"/>
  <c r="U531" i="11"/>
  <c r="U605" i="11" s="1"/>
  <c r="U679" i="11" s="1"/>
  <c r="U42" i="15" s="1"/>
  <c r="AY503" i="11"/>
  <c r="AD495" i="11"/>
  <c r="AD569" i="11" s="1"/>
  <c r="AD643" i="11" s="1"/>
  <c r="AD6" i="15" s="1"/>
  <c r="AX531" i="11"/>
  <c r="AX605" i="11" s="1"/>
  <c r="AX679" i="11" s="1"/>
  <c r="AX42" i="15" s="1"/>
  <c r="D535" i="11"/>
  <c r="D609" i="11" s="1"/>
  <c r="T503" i="11"/>
  <c r="T577" i="11" s="1"/>
  <c r="T651" i="11" s="1"/>
  <c r="T14" i="15" s="1"/>
  <c r="K539" i="11"/>
  <c r="K613" i="11" s="1"/>
  <c r="K687" i="11" s="1"/>
  <c r="K50" i="15" s="1"/>
  <c r="E525" i="11"/>
  <c r="E599" i="11" s="1"/>
  <c r="E673" i="11" s="1"/>
  <c r="E36" i="15" s="1"/>
  <c r="Z525" i="11"/>
  <c r="Z599" i="11" s="1"/>
  <c r="Z673" i="11" s="1"/>
  <c r="Z36" i="15" s="1"/>
  <c r="AW513" i="11"/>
  <c r="AW587" i="11" s="1"/>
  <c r="AW661" i="11" s="1"/>
  <c r="AW24" i="15" s="1"/>
  <c r="Y504" i="11"/>
  <c r="Y578" i="11" s="1"/>
  <c r="Y652" i="11" s="1"/>
  <c r="Y15" i="15" s="1"/>
  <c r="AP522" i="11"/>
  <c r="AP596" i="11" s="1"/>
  <c r="AP670" i="11" s="1"/>
  <c r="AP33" i="15" s="1"/>
  <c r="U519" i="11"/>
  <c r="U593" i="11" s="1"/>
  <c r="U667" i="11" s="1"/>
  <c r="U30" i="15" s="1"/>
  <c r="AZ513" i="11"/>
  <c r="AG542" i="11"/>
  <c r="AG616" i="11" s="1"/>
  <c r="AG690" i="11" s="1"/>
  <c r="AG53" i="15" s="1"/>
  <c r="AG508" i="11"/>
  <c r="AG582" i="11" s="1"/>
  <c r="AG656" i="11" s="1"/>
  <c r="AG19" i="15" s="1"/>
  <c r="AX513" i="11"/>
  <c r="AX587" i="11" s="1"/>
  <c r="AX661" i="11" s="1"/>
  <c r="AX24" i="15" s="1"/>
  <c r="Y513" i="11"/>
  <c r="Y587" i="11" s="1"/>
  <c r="Y661" i="11" s="1"/>
  <c r="Y24" i="15" s="1"/>
  <c r="S513" i="11"/>
  <c r="S587" i="11" s="1"/>
  <c r="S661" i="11" s="1"/>
  <c r="S24" i="15" s="1"/>
  <c r="P492" i="11"/>
  <c r="P566" i="11" s="1"/>
  <c r="P640" i="11" s="1"/>
  <c r="P3" i="15" s="1"/>
  <c r="N492" i="11"/>
  <c r="N566" i="11" s="1"/>
  <c r="N640" i="11" s="1"/>
  <c r="N3" i="15" s="1"/>
  <c r="U492" i="11"/>
  <c r="U566" i="11" s="1"/>
  <c r="U640" i="11" s="1"/>
  <c r="U3" i="15" s="1"/>
  <c r="J492" i="11"/>
  <c r="J566" i="11" s="1"/>
  <c r="J640" i="11" s="1"/>
  <c r="J3" i="15" s="1"/>
  <c r="J504" i="11"/>
  <c r="J578" i="11" s="1"/>
  <c r="J652" i="11" s="1"/>
  <c r="J15" i="15" s="1"/>
  <c r="P504" i="11"/>
  <c r="P578" i="11" s="1"/>
  <c r="P652" i="11" s="1"/>
  <c r="P15" i="15" s="1"/>
  <c r="AX504" i="11"/>
  <c r="AX578" i="11" s="1"/>
  <c r="AX652" i="11" s="1"/>
  <c r="AX15" i="15" s="1"/>
  <c r="F504" i="11"/>
  <c r="F578" i="11" s="1"/>
  <c r="F652" i="11" s="1"/>
  <c r="F15" i="15" s="1"/>
  <c r="C495" i="11"/>
  <c r="AK495" i="11"/>
  <c r="AK569" i="11" s="1"/>
  <c r="AK643" i="11" s="1"/>
  <c r="AK6" i="15" s="1"/>
  <c r="I495" i="11"/>
  <c r="I569" i="11" s="1"/>
  <c r="I643" i="11" s="1"/>
  <c r="I6" i="15" s="1"/>
  <c r="X495" i="11"/>
  <c r="X569" i="11" s="1"/>
  <c r="X643" i="11" s="1"/>
  <c r="X6" i="15" s="1"/>
  <c r="AM495" i="11"/>
  <c r="AM569" i="11" s="1"/>
  <c r="AM643" i="11" s="1"/>
  <c r="AM6" i="15" s="1"/>
  <c r="J495" i="11"/>
  <c r="J569" i="11" s="1"/>
  <c r="J643" i="11" s="1"/>
  <c r="J6" i="15" s="1"/>
  <c r="O495" i="11"/>
  <c r="O569" i="11" s="1"/>
  <c r="O643" i="11" s="1"/>
  <c r="O6" i="15" s="1"/>
  <c r="P495" i="11"/>
  <c r="P569" i="11" s="1"/>
  <c r="P643" i="11" s="1"/>
  <c r="P6" i="15" s="1"/>
  <c r="S495" i="11"/>
  <c r="S569" i="11" s="1"/>
  <c r="S643" i="11" s="1"/>
  <c r="S6" i="15" s="1"/>
  <c r="AA495" i="11"/>
  <c r="AA569" i="11" s="1"/>
  <c r="AA643" i="11" s="1"/>
  <c r="AA6" i="15" s="1"/>
  <c r="L495" i="11"/>
  <c r="L569" i="11" s="1"/>
  <c r="L643" i="11" s="1"/>
  <c r="L6" i="15" s="1"/>
  <c r="R495" i="11"/>
  <c r="R569" i="11" s="1"/>
  <c r="R643" i="11" s="1"/>
  <c r="R6" i="15" s="1"/>
  <c r="P534" i="11"/>
  <c r="P608" i="11" s="1"/>
  <c r="P682" i="11" s="1"/>
  <c r="P45" i="15" s="1"/>
  <c r="F523" i="11"/>
  <c r="F597" i="11" s="1"/>
  <c r="F671" i="11" s="1"/>
  <c r="F34" i="15" s="1"/>
  <c r="AX523" i="11"/>
  <c r="AX597" i="11" s="1"/>
  <c r="AX671" i="11" s="1"/>
  <c r="AX34" i="15" s="1"/>
  <c r="S511" i="11"/>
  <c r="S585" i="11" s="1"/>
  <c r="S659" i="11" s="1"/>
  <c r="S22" i="15" s="1"/>
  <c r="AX511" i="11"/>
  <c r="AX585" i="11" s="1"/>
  <c r="AX659" i="11" s="1"/>
  <c r="AX22" i="15" s="1"/>
  <c r="J511" i="11"/>
  <c r="J585" i="11" s="1"/>
  <c r="J659" i="11" s="1"/>
  <c r="J22" i="15" s="1"/>
  <c r="J501" i="11"/>
  <c r="J575" i="11" s="1"/>
  <c r="J649" i="11" s="1"/>
  <c r="J12" i="15" s="1"/>
  <c r="AY508" i="11"/>
  <c r="AK508" i="11"/>
  <c r="AK582" i="11" s="1"/>
  <c r="AK656" i="11" s="1"/>
  <c r="AK19" i="15" s="1"/>
  <c r="V508" i="11"/>
  <c r="V582" i="11" s="1"/>
  <c r="V656" i="11" s="1"/>
  <c r="V19" i="15" s="1"/>
  <c r="AQ508" i="11"/>
  <c r="AQ582" i="11" s="1"/>
  <c r="AQ656" i="11" s="1"/>
  <c r="AQ19" i="15" s="1"/>
  <c r="X508" i="11"/>
  <c r="X582" i="11" s="1"/>
  <c r="X656" i="11" s="1"/>
  <c r="X19" i="15" s="1"/>
  <c r="W508" i="11"/>
  <c r="W582" i="11" s="1"/>
  <c r="W656" i="11" s="1"/>
  <c r="W19" i="15" s="1"/>
  <c r="AB508" i="11"/>
  <c r="AB582" i="11" s="1"/>
  <c r="AB656" i="11" s="1"/>
  <c r="AB19" i="15" s="1"/>
  <c r="AN508" i="11"/>
  <c r="AN582" i="11" s="1"/>
  <c r="AN656" i="11" s="1"/>
  <c r="AN19" i="15" s="1"/>
  <c r="S508" i="11"/>
  <c r="S582" i="11" s="1"/>
  <c r="S656" i="11" s="1"/>
  <c r="S19" i="15" s="1"/>
  <c r="P508" i="11"/>
  <c r="P582" i="11" s="1"/>
  <c r="P656" i="11" s="1"/>
  <c r="P19" i="15" s="1"/>
  <c r="AH508" i="11"/>
  <c r="AH582" i="11" s="1"/>
  <c r="AH656" i="11" s="1"/>
  <c r="AH19" i="15" s="1"/>
  <c r="AM508" i="11"/>
  <c r="AM582" i="11" s="1"/>
  <c r="AM656" i="11" s="1"/>
  <c r="AM19" i="15" s="1"/>
  <c r="J542" i="11"/>
  <c r="J616" i="11" s="1"/>
  <c r="J690" i="11" s="1"/>
  <c r="J53" i="15" s="1"/>
  <c r="AX542" i="11"/>
  <c r="AX616" i="11" s="1"/>
  <c r="AX690" i="11" s="1"/>
  <c r="AX53" i="15" s="1"/>
  <c r="U542" i="11"/>
  <c r="U616" i="11" s="1"/>
  <c r="U690" i="11" s="1"/>
  <c r="U53" i="15" s="1"/>
  <c r="P530" i="11"/>
  <c r="P604" i="11" s="1"/>
  <c r="P678" i="11" s="1"/>
  <c r="P41" i="15" s="1"/>
  <c r="AP604" i="11"/>
  <c r="AP678" i="11" s="1"/>
  <c r="AP41" i="15" s="1"/>
  <c r="AG531" i="11"/>
  <c r="AG605" i="11" s="1"/>
  <c r="AG679" i="11" s="1"/>
  <c r="AG42" i="15" s="1"/>
  <c r="Z37" i="3"/>
  <c r="G93" i="3"/>
  <c r="AX261" i="4" s="1"/>
  <c r="AO533" i="11"/>
  <c r="AO607" i="11" s="1"/>
  <c r="AO681" i="11" s="1"/>
  <c r="AO44" i="15" s="1"/>
  <c r="AA44" i="3"/>
  <c r="Z47" i="3"/>
  <c r="AA36" i="3"/>
  <c r="AA40" i="3"/>
  <c r="AA74" i="3"/>
  <c r="Z27" i="3"/>
  <c r="Z42" i="3"/>
  <c r="Z40" i="3"/>
  <c r="R151" i="6"/>
  <c r="R189" i="6"/>
  <c r="AX519" i="11"/>
  <c r="AX593" i="11" s="1"/>
  <c r="AX667" i="11" s="1"/>
  <c r="AX30" i="15" s="1"/>
  <c r="AX520" i="11"/>
  <c r="AX594" i="11" s="1"/>
  <c r="AX668" i="11" s="1"/>
  <c r="AX31" i="15" s="1"/>
  <c r="AC513" i="11"/>
  <c r="AC587" i="11" s="1"/>
  <c r="AC661" i="11" s="1"/>
  <c r="AC24" i="15" s="1"/>
  <c r="X520" i="11"/>
  <c r="X594" i="11" s="1"/>
  <c r="X668" i="11" s="1"/>
  <c r="X31" i="15" s="1"/>
  <c r="X518" i="11"/>
  <c r="X592" i="11" s="1"/>
  <c r="X666" i="11" s="1"/>
  <c r="X29" i="15" s="1"/>
  <c r="P520" i="11"/>
  <c r="P594" i="11" s="1"/>
  <c r="P668" i="11" s="1"/>
  <c r="P31" i="15" s="1"/>
  <c r="U520" i="11"/>
  <c r="U594" i="11" s="1"/>
  <c r="U668" i="11" s="1"/>
  <c r="U31" i="15" s="1"/>
  <c r="N519" i="11"/>
  <c r="N593" i="11" s="1"/>
  <c r="N667" i="11" s="1"/>
  <c r="N30" i="15" s="1"/>
  <c r="F520" i="11"/>
  <c r="F594" i="11" s="1"/>
  <c r="F668" i="11" s="1"/>
  <c r="F31" i="15" s="1"/>
  <c r="AO640" i="11"/>
  <c r="AO3" i="15" s="1"/>
  <c r="AG528" i="11"/>
  <c r="AG602" i="11" s="1"/>
  <c r="AG676" i="11" s="1"/>
  <c r="AG39" i="15" s="1"/>
  <c r="T512" i="11"/>
  <c r="T586" i="11" s="1"/>
  <c r="T660" i="11" s="1"/>
  <c r="T23" i="15" s="1"/>
  <c r="K512" i="11"/>
  <c r="K586" i="11" s="1"/>
  <c r="K660" i="11" s="1"/>
  <c r="K23" i="15" s="1"/>
  <c r="N537" i="11"/>
  <c r="N611" i="11" s="1"/>
  <c r="N685" i="11" s="1"/>
  <c r="N48" i="15" s="1"/>
  <c r="AV503" i="11"/>
  <c r="AV577" i="11" s="1"/>
  <c r="AV651" i="11" s="1"/>
  <c r="AV14" i="15" s="1"/>
  <c r="AD503" i="11"/>
  <c r="AD577" i="11" s="1"/>
  <c r="AD651" i="11" s="1"/>
  <c r="AD14" i="15" s="1"/>
  <c r="AU503" i="11"/>
  <c r="AU577" i="11" s="1"/>
  <c r="AU651" i="11" s="1"/>
  <c r="AU14" i="15" s="1"/>
  <c r="AE503" i="11"/>
  <c r="AE577" i="11" s="1"/>
  <c r="AE651" i="11" s="1"/>
  <c r="AE14" i="15" s="1"/>
  <c r="N520" i="11"/>
  <c r="N594" i="11" s="1"/>
  <c r="N668" i="11" s="1"/>
  <c r="N31" i="15" s="1"/>
  <c r="AC503" i="11"/>
  <c r="AC577" i="11" s="1"/>
  <c r="AC651" i="11" s="1"/>
  <c r="AC14" i="15" s="1"/>
  <c r="N518" i="11"/>
  <c r="N592" i="11" s="1"/>
  <c r="N666" i="11" s="1"/>
  <c r="N29" i="15" s="1"/>
  <c r="AZ503" i="11"/>
  <c r="N541" i="11"/>
  <c r="AS495" i="11"/>
  <c r="AS569" i="11" s="1"/>
  <c r="AS643" i="11" s="1"/>
  <c r="AS6" i="15" s="1"/>
  <c r="AV495" i="11"/>
  <c r="AV569" i="11" s="1"/>
  <c r="AV643" i="11" s="1"/>
  <c r="AV6" i="15" s="1"/>
  <c r="AE495" i="11"/>
  <c r="AE569" i="11" s="1"/>
  <c r="AE643" i="11" s="1"/>
  <c r="AE6" i="15" s="1"/>
  <c r="F518" i="11"/>
  <c r="F592" i="11" s="1"/>
  <c r="F666" i="11" s="1"/>
  <c r="F29" i="15" s="1"/>
  <c r="F541" i="11"/>
  <c r="F536" i="11"/>
  <c r="F610" i="11" s="1"/>
  <c r="F684" i="11" s="1"/>
  <c r="F47" i="15" s="1"/>
  <c r="AZ495" i="11"/>
  <c r="F537" i="11"/>
  <c r="F611" i="11" s="1"/>
  <c r="F685" i="11" s="1"/>
  <c r="F48" i="15" s="1"/>
  <c r="AU495" i="11"/>
  <c r="AU569" i="11" s="1"/>
  <c r="AU643" i="11" s="1"/>
  <c r="AU6" i="15" s="1"/>
  <c r="AC495" i="11"/>
  <c r="AC569" i="11" s="1"/>
  <c r="AC643" i="11" s="1"/>
  <c r="AC6" i="15" s="1"/>
  <c r="E529" i="11"/>
  <c r="E603" i="11" s="1"/>
  <c r="E677" i="11" s="1"/>
  <c r="E40" i="15" s="1"/>
  <c r="AX537" i="11"/>
  <c r="AX611" i="11" s="1"/>
  <c r="AX685" i="11" s="1"/>
  <c r="AX48" i="15" s="1"/>
  <c r="AU539" i="11"/>
  <c r="AU613" i="11" s="1"/>
  <c r="AU687" i="11" s="1"/>
  <c r="AU50" i="15" s="1"/>
  <c r="AP539" i="11"/>
  <c r="AP613" i="11" s="1"/>
  <c r="AP687" i="11" s="1"/>
  <c r="AP50" i="15" s="1"/>
  <c r="AX534" i="11"/>
  <c r="AX608" i="11" s="1"/>
  <c r="AX682" i="11" s="1"/>
  <c r="AX45" i="15" s="1"/>
  <c r="AV539" i="11"/>
  <c r="AV613" i="11" s="1"/>
  <c r="AV687" i="11" s="1"/>
  <c r="AV50" i="15" s="1"/>
  <c r="AX536" i="11"/>
  <c r="AX610" i="11" s="1"/>
  <c r="AX684" i="11" s="1"/>
  <c r="AX47" i="15" s="1"/>
  <c r="AZ539" i="11"/>
  <c r="AX541" i="11"/>
  <c r="AE539" i="11"/>
  <c r="AE613" i="11" s="1"/>
  <c r="AE687" i="11" s="1"/>
  <c r="AE50" i="15" s="1"/>
  <c r="AX518" i="11"/>
  <c r="AX592" i="11" s="1"/>
  <c r="AX666" i="11" s="1"/>
  <c r="AX29" i="15" s="1"/>
  <c r="AC539" i="11"/>
  <c r="AC613" i="11" s="1"/>
  <c r="AC687" i="11" s="1"/>
  <c r="AC50" i="15" s="1"/>
  <c r="P519" i="11"/>
  <c r="P593" i="11" s="1"/>
  <c r="P667" i="11" s="1"/>
  <c r="P30" i="15" s="1"/>
  <c r="P541" i="11"/>
  <c r="AV505" i="11"/>
  <c r="AV579" i="11" s="1"/>
  <c r="AV653" i="11" s="1"/>
  <c r="AV16" i="15" s="1"/>
  <c r="AS505" i="11"/>
  <c r="AS579" i="11" s="1"/>
  <c r="AS653" i="11" s="1"/>
  <c r="AS16" i="15" s="1"/>
  <c r="P537" i="11"/>
  <c r="P611" i="11" s="1"/>
  <c r="P685" i="11" s="1"/>
  <c r="P48" i="15" s="1"/>
  <c r="P536" i="11"/>
  <c r="P610" i="11" s="1"/>
  <c r="P684" i="11" s="1"/>
  <c r="P47" i="15" s="1"/>
  <c r="AC505" i="11"/>
  <c r="AC579" i="11" s="1"/>
  <c r="AC653" i="11" s="1"/>
  <c r="AC16" i="15" s="1"/>
  <c r="AZ505" i="11"/>
  <c r="AU505" i="11"/>
  <c r="AU579" i="11" s="1"/>
  <c r="AU653" i="11" s="1"/>
  <c r="AU16" i="15" s="1"/>
  <c r="AE505" i="11"/>
  <c r="AE579" i="11" s="1"/>
  <c r="AE653" i="11" s="1"/>
  <c r="AE16" i="15" s="1"/>
  <c r="P518" i="11"/>
  <c r="P592" i="11" s="1"/>
  <c r="P666" i="11" s="1"/>
  <c r="P29" i="15" s="1"/>
  <c r="S519" i="11"/>
  <c r="S593" i="11" s="1"/>
  <c r="S667" i="11" s="1"/>
  <c r="S30" i="15" s="1"/>
  <c r="S537" i="11"/>
  <c r="S611" i="11" s="1"/>
  <c r="S685" i="11" s="1"/>
  <c r="S48" i="15" s="1"/>
  <c r="AV508" i="11"/>
  <c r="AV582" i="11" s="1"/>
  <c r="AV656" i="11" s="1"/>
  <c r="AV19" i="15" s="1"/>
  <c r="AU508" i="11"/>
  <c r="AU582" i="11" s="1"/>
  <c r="AU656" i="11" s="1"/>
  <c r="AU19" i="15" s="1"/>
  <c r="S536" i="11"/>
  <c r="S610" i="11" s="1"/>
  <c r="S684" i="11" s="1"/>
  <c r="S47" i="15" s="1"/>
  <c r="AE508" i="11"/>
  <c r="AE582" i="11" s="1"/>
  <c r="AE656" i="11" s="1"/>
  <c r="AE19" i="15" s="1"/>
  <c r="S520" i="11"/>
  <c r="S594" i="11" s="1"/>
  <c r="S668" i="11" s="1"/>
  <c r="S31" i="15" s="1"/>
  <c r="S541" i="11"/>
  <c r="AZ508" i="11"/>
  <c r="AD508" i="11"/>
  <c r="AD582" i="11" s="1"/>
  <c r="AD656" i="11" s="1"/>
  <c r="AD19" i="15" s="1"/>
  <c r="S518" i="11"/>
  <c r="S592" i="11" s="1"/>
  <c r="S666" i="11" s="1"/>
  <c r="S29" i="15" s="1"/>
  <c r="AC508" i="11"/>
  <c r="AC582" i="11" s="1"/>
  <c r="AC656" i="11" s="1"/>
  <c r="AC19" i="15" s="1"/>
  <c r="AD510" i="11"/>
  <c r="AD584" i="11" s="1"/>
  <c r="AD658" i="11" s="1"/>
  <c r="AD21" i="15" s="1"/>
  <c r="AV510" i="11"/>
  <c r="AV584" i="11" s="1"/>
  <c r="AV658" i="11" s="1"/>
  <c r="AV21" i="15" s="1"/>
  <c r="U537" i="11"/>
  <c r="U611" i="11" s="1"/>
  <c r="U685" i="11" s="1"/>
  <c r="U48" i="15" s="1"/>
  <c r="AU510" i="11"/>
  <c r="AU584" i="11" s="1"/>
  <c r="AU658" i="11" s="1"/>
  <c r="AU21" i="15" s="1"/>
  <c r="U541" i="11"/>
  <c r="U536" i="11"/>
  <c r="U610" i="11" s="1"/>
  <c r="U684" i="11" s="1"/>
  <c r="U47" i="15" s="1"/>
  <c r="AZ510" i="11"/>
  <c r="AC510" i="11"/>
  <c r="AC584" i="11" s="1"/>
  <c r="AC658" i="11" s="1"/>
  <c r="AC21" i="15" s="1"/>
  <c r="AE510" i="11"/>
  <c r="AE584" i="11" s="1"/>
  <c r="AE658" i="11" s="1"/>
  <c r="AE21" i="15" s="1"/>
  <c r="U518" i="11"/>
  <c r="U592" i="11" s="1"/>
  <c r="U666" i="11" s="1"/>
  <c r="U29" i="15" s="1"/>
  <c r="Y523" i="11"/>
  <c r="Y597" i="11" s="1"/>
  <c r="Y671" i="11" s="1"/>
  <c r="Y34" i="15" s="1"/>
  <c r="T532" i="11"/>
  <c r="T606" i="11" s="1"/>
  <c r="T680" i="11" s="1"/>
  <c r="T43" i="15" s="1"/>
  <c r="Z502" i="11"/>
  <c r="Z576" i="11" s="1"/>
  <c r="Z650" i="11" s="1"/>
  <c r="Z13" i="15" s="1"/>
  <c r="AY499" i="11"/>
  <c r="AE499" i="11"/>
  <c r="AE573" i="11" s="1"/>
  <c r="AE647" i="11" s="1"/>
  <c r="AE10" i="15" s="1"/>
  <c r="AP499" i="11"/>
  <c r="AP573" i="11" s="1"/>
  <c r="AP647" i="11" s="1"/>
  <c r="AP10" i="15" s="1"/>
  <c r="J519" i="11"/>
  <c r="J593" i="11" s="1"/>
  <c r="J667" i="11" s="1"/>
  <c r="J30" i="15" s="1"/>
  <c r="AV499" i="11"/>
  <c r="AV573" i="11" s="1"/>
  <c r="AV647" i="11" s="1"/>
  <c r="AV10" i="15" s="1"/>
  <c r="J537" i="11"/>
  <c r="J611" i="11" s="1"/>
  <c r="J685" i="11" s="1"/>
  <c r="J48" i="15" s="1"/>
  <c r="AU499" i="11"/>
  <c r="AU573" i="11" s="1"/>
  <c r="AU647" i="11" s="1"/>
  <c r="AU10" i="15" s="1"/>
  <c r="J536" i="11"/>
  <c r="J610" i="11" s="1"/>
  <c r="J684" i="11" s="1"/>
  <c r="J47" i="15" s="1"/>
  <c r="AZ499" i="11"/>
  <c r="J520" i="11"/>
  <c r="J594" i="11" s="1"/>
  <c r="J668" i="11" s="1"/>
  <c r="J31" i="15" s="1"/>
  <c r="AC499" i="11"/>
  <c r="AC573" i="11" s="1"/>
  <c r="AC647" i="11" s="1"/>
  <c r="AC10" i="15" s="1"/>
  <c r="J518" i="11"/>
  <c r="J592" i="11" s="1"/>
  <c r="J666" i="11" s="1"/>
  <c r="J29" i="15" s="1"/>
  <c r="J541" i="11"/>
  <c r="Z86" i="3"/>
  <c r="Z25" i="3"/>
  <c r="Z18" i="3"/>
  <c r="Z80" i="3"/>
  <c r="Z54" i="3"/>
  <c r="Z87" i="3"/>
  <c r="AA15" i="3"/>
  <c r="AA33" i="3"/>
  <c r="AA65" i="3"/>
  <c r="AA73" i="3"/>
  <c r="Z22" i="3"/>
  <c r="Z30" i="3"/>
  <c r="Z46" i="3"/>
  <c r="Z48" i="3"/>
  <c r="AA52" i="3"/>
  <c r="AA43" i="3"/>
  <c r="AA57" i="3"/>
  <c r="AA63" i="3"/>
  <c r="AA71" i="3"/>
  <c r="AA81" i="3"/>
  <c r="AA83" i="3"/>
  <c r="AA34" i="3"/>
  <c r="Z43" i="3"/>
  <c r="Z10" i="3"/>
  <c r="Z29" i="3"/>
  <c r="Z61" i="3"/>
  <c r="G91" i="3"/>
  <c r="AX259" i="4" s="1"/>
  <c r="Z57" i="3"/>
  <c r="AA9" i="3"/>
  <c r="AA56" i="3"/>
  <c r="AA42" i="3"/>
  <c r="E10" i="7"/>
  <c r="F10" i="7" s="1"/>
  <c r="E8" i="7"/>
  <c r="F8" i="7" s="1"/>
  <c r="S160" i="6"/>
  <c r="S98" i="6"/>
  <c r="S39" i="6"/>
  <c r="S222" i="6"/>
  <c r="S105" i="6"/>
  <c r="S29" i="6"/>
  <c r="S51" i="6"/>
  <c r="S112" i="6"/>
  <c r="S205" i="6"/>
  <c r="S71" i="6"/>
  <c r="S63" i="6"/>
  <c r="S178" i="6"/>
  <c r="S173" i="6"/>
  <c r="S174" i="6"/>
  <c r="S157" i="6"/>
  <c r="S208" i="6"/>
  <c r="S44" i="6"/>
  <c r="S181" i="6"/>
  <c r="S30" i="6"/>
  <c r="P23" i="5" s="1"/>
  <c r="P51" i="5" s="1"/>
  <c r="S69" i="6"/>
  <c r="S129" i="6"/>
  <c r="S90" i="6"/>
  <c r="S131" i="6"/>
  <c r="G22" i="14"/>
  <c r="G23" i="14"/>
  <c r="G24" i="14"/>
  <c r="H516" i="11"/>
  <c r="H590" i="11" s="1"/>
  <c r="H664" i="11" s="1"/>
  <c r="H27" i="15" s="1"/>
  <c r="D517" i="11"/>
  <c r="D591" i="11" s="1"/>
  <c r="D665" i="11" s="1"/>
  <c r="D28" i="15" s="1"/>
  <c r="G516" i="11"/>
  <c r="G590" i="11" s="1"/>
  <c r="G664" i="11" s="1"/>
  <c r="G27" i="15" s="1"/>
  <c r="K507" i="11"/>
  <c r="K581" i="11" s="1"/>
  <c r="K655" i="11" s="1"/>
  <c r="K18" i="15" s="1"/>
  <c r="T507" i="11"/>
  <c r="T581" i="11" s="1"/>
  <c r="T655" i="11" s="1"/>
  <c r="T18" i="15" s="1"/>
  <c r="AW523" i="11"/>
  <c r="AW597" i="11" s="1"/>
  <c r="AW671" i="11" s="1"/>
  <c r="AW34" i="15" s="1"/>
  <c r="AG514" i="11"/>
  <c r="AG588" i="11" s="1"/>
  <c r="AG662" i="11" s="1"/>
  <c r="AG25" i="15" s="1"/>
  <c r="D513" i="11"/>
  <c r="D587" i="11" s="1"/>
  <c r="D661" i="11" s="1"/>
  <c r="D24" i="15" s="1"/>
  <c r="G505" i="11"/>
  <c r="G579" i="11" s="1"/>
  <c r="G653" i="11" s="1"/>
  <c r="G16" i="15" s="1"/>
  <c r="AA61" i="3"/>
  <c r="T525" i="11"/>
  <c r="T599" i="11" s="1"/>
  <c r="T673" i="11" s="1"/>
  <c r="T36" i="15" s="1"/>
  <c r="K526" i="11"/>
  <c r="K600" i="11" s="1"/>
  <c r="K674" i="11" s="1"/>
  <c r="K37" i="15" s="1"/>
  <c r="Z83" i="3"/>
  <c r="AL542" i="11"/>
  <c r="AL616" i="11" s="1"/>
  <c r="AL690" i="11" s="1"/>
  <c r="AL53" i="15" s="1"/>
  <c r="R522" i="11"/>
  <c r="R596" i="11" s="1"/>
  <c r="R670" i="11" s="1"/>
  <c r="R33" i="15" s="1"/>
  <c r="AA522" i="11"/>
  <c r="AA596" i="11" s="1"/>
  <c r="AA670" i="11" s="1"/>
  <c r="AA33" i="15" s="1"/>
  <c r="AJ522" i="11"/>
  <c r="AJ596" i="11" s="1"/>
  <c r="AJ670" i="11" s="1"/>
  <c r="AJ33" i="15" s="1"/>
  <c r="AY522" i="11"/>
  <c r="AG510" i="11"/>
  <c r="AG584" i="11" s="1"/>
  <c r="AG658" i="11" s="1"/>
  <c r="AG21" i="15" s="1"/>
  <c r="U522" i="11"/>
  <c r="U596" i="11" s="1"/>
  <c r="U670" i="11" s="1"/>
  <c r="U33" i="15" s="1"/>
  <c r="AG498" i="11"/>
  <c r="AG572" i="11" s="1"/>
  <c r="AG646" i="11" s="1"/>
  <c r="AG9" i="15" s="1"/>
  <c r="AK522" i="11"/>
  <c r="AK596" i="11" s="1"/>
  <c r="AK670" i="11" s="1"/>
  <c r="AK33" i="15" s="1"/>
  <c r="AG529" i="11"/>
  <c r="AG603" i="11" s="1"/>
  <c r="AG677" i="11" s="1"/>
  <c r="AG40" i="15" s="1"/>
  <c r="AG523" i="11"/>
  <c r="AG597" i="11" s="1"/>
  <c r="AG671" i="11" s="1"/>
  <c r="AG34" i="15" s="1"/>
  <c r="AU522" i="11"/>
  <c r="AU596" i="11" s="1"/>
  <c r="AU670" i="11" s="1"/>
  <c r="AU33" i="15" s="1"/>
  <c r="AG541" i="11"/>
  <c r="AC522" i="11"/>
  <c r="AC596" i="11" s="1"/>
  <c r="AC670" i="11" s="1"/>
  <c r="AC33" i="15" s="1"/>
  <c r="AG525" i="11"/>
  <c r="AG599" i="11" s="1"/>
  <c r="AG673" i="11" s="1"/>
  <c r="AG36" i="15" s="1"/>
  <c r="AG504" i="11"/>
  <c r="AG578" i="11" s="1"/>
  <c r="AG652" i="11" s="1"/>
  <c r="AG15" i="15" s="1"/>
  <c r="O522" i="11"/>
  <c r="O596" i="11" s="1"/>
  <c r="O670" i="11" s="1"/>
  <c r="O33" i="15" s="1"/>
  <c r="I522" i="11"/>
  <c r="I596" i="11" s="1"/>
  <c r="I670" i="11" s="1"/>
  <c r="I33" i="15" s="1"/>
  <c r="AG517" i="11"/>
  <c r="AG591" i="11" s="1"/>
  <c r="AG665" i="11" s="1"/>
  <c r="AG28" i="15" s="1"/>
  <c r="AG499" i="11"/>
  <c r="AG573" i="11" s="1"/>
  <c r="AG647" i="11" s="1"/>
  <c r="AG10" i="15" s="1"/>
  <c r="AS522" i="11"/>
  <c r="AS596" i="11" s="1"/>
  <c r="AS670" i="11" s="1"/>
  <c r="AS33" i="15" s="1"/>
  <c r="AG534" i="11"/>
  <c r="AG608" i="11" s="1"/>
  <c r="AG682" i="11" s="1"/>
  <c r="AG45" i="15" s="1"/>
  <c r="AH522" i="11"/>
  <c r="AH596" i="11" s="1"/>
  <c r="AH670" i="11" s="1"/>
  <c r="AH33" i="15" s="1"/>
  <c r="AD522" i="11"/>
  <c r="AD596" i="11" s="1"/>
  <c r="AD670" i="11" s="1"/>
  <c r="AD33" i="15" s="1"/>
  <c r="AV522" i="11"/>
  <c r="AV596" i="11" s="1"/>
  <c r="AV670" i="11" s="1"/>
  <c r="AV33" i="15" s="1"/>
  <c r="AZ522" i="11"/>
  <c r="V522" i="11"/>
  <c r="V596" i="11" s="1"/>
  <c r="V670" i="11" s="1"/>
  <c r="V33" i="15" s="1"/>
  <c r="AB522" i="11"/>
  <c r="AB596" i="11" s="1"/>
  <c r="AB670" i="11" s="1"/>
  <c r="AB33" i="15" s="1"/>
  <c r="AM522" i="11"/>
  <c r="AM596" i="11" s="1"/>
  <c r="AM670" i="11" s="1"/>
  <c r="AM33" i="15" s="1"/>
  <c r="AG540" i="11"/>
  <c r="AN522" i="11"/>
  <c r="AN596" i="11" s="1"/>
  <c r="AN670" i="11" s="1"/>
  <c r="AN33" i="15" s="1"/>
  <c r="AG539" i="11"/>
  <c r="AG613" i="11" s="1"/>
  <c r="AG687" i="11" s="1"/>
  <c r="AG50" i="15" s="1"/>
  <c r="AG503" i="11"/>
  <c r="AG577" i="11" s="1"/>
  <c r="AG651" i="11" s="1"/>
  <c r="AG14" i="15" s="1"/>
  <c r="J522" i="11"/>
  <c r="J596" i="11" s="1"/>
  <c r="J670" i="11" s="1"/>
  <c r="J33" i="15" s="1"/>
  <c r="L522" i="11"/>
  <c r="L596" i="11" s="1"/>
  <c r="L670" i="11" s="1"/>
  <c r="L33" i="15" s="1"/>
  <c r="W522" i="11"/>
  <c r="W596" i="11" s="1"/>
  <c r="W670" i="11" s="1"/>
  <c r="W33" i="15" s="1"/>
  <c r="AG495" i="11"/>
  <c r="AG569" i="11" s="1"/>
  <c r="AG643" i="11" s="1"/>
  <c r="AG6" i="15" s="1"/>
  <c r="AX522" i="11"/>
  <c r="AX596" i="11" s="1"/>
  <c r="AX670" i="11" s="1"/>
  <c r="AX33" i="15" s="1"/>
  <c r="AG522" i="11"/>
  <c r="AG596" i="11" s="1"/>
  <c r="AG670" i="11" s="1"/>
  <c r="AG33" i="15" s="1"/>
  <c r="M522" i="11"/>
  <c r="M596" i="11" s="1"/>
  <c r="M670" i="11" s="1"/>
  <c r="M33" i="15" s="1"/>
  <c r="AG513" i="11"/>
  <c r="AG587" i="11" s="1"/>
  <c r="AG661" i="11" s="1"/>
  <c r="AG24" i="15" s="1"/>
  <c r="AG492" i="11"/>
  <c r="AG566" i="11" s="1"/>
  <c r="AG640" i="11" s="1"/>
  <c r="AG3" i="15" s="1"/>
  <c r="AG532" i="11"/>
  <c r="AG606" i="11" s="1"/>
  <c r="AG680" i="11" s="1"/>
  <c r="AG43" i="15" s="1"/>
  <c r="X522" i="11"/>
  <c r="X596" i="11" s="1"/>
  <c r="X670" i="11" s="1"/>
  <c r="X33" i="15" s="1"/>
  <c r="P522" i="11"/>
  <c r="P596" i="11" s="1"/>
  <c r="P670" i="11" s="1"/>
  <c r="P33" i="15" s="1"/>
  <c r="AG519" i="11"/>
  <c r="AG593" i="11" s="1"/>
  <c r="AG667" i="11" s="1"/>
  <c r="AG30" i="15" s="1"/>
  <c r="AG537" i="11"/>
  <c r="AG611" i="11" s="1"/>
  <c r="AG685" i="11" s="1"/>
  <c r="AG48" i="15" s="1"/>
  <c r="AG536" i="11"/>
  <c r="AG610" i="11" s="1"/>
  <c r="AG684" i="11" s="1"/>
  <c r="AG47" i="15" s="1"/>
  <c r="AE522" i="11"/>
  <c r="AE596" i="11" s="1"/>
  <c r="AE670" i="11" s="1"/>
  <c r="AE33" i="15" s="1"/>
  <c r="AG520" i="11"/>
  <c r="AG594" i="11" s="1"/>
  <c r="AG668" i="11" s="1"/>
  <c r="AG31" i="15" s="1"/>
  <c r="AG518" i="11"/>
  <c r="AG592" i="11" s="1"/>
  <c r="AG666" i="11" s="1"/>
  <c r="AG29" i="15" s="1"/>
  <c r="AT497" i="11"/>
  <c r="AT571" i="11" s="1"/>
  <c r="AT645" i="11" s="1"/>
  <c r="AT8" i="15" s="1"/>
  <c r="D528" i="11"/>
  <c r="D602" i="11" s="1"/>
  <c r="D676" i="11" s="1"/>
  <c r="D39" i="15" s="1"/>
  <c r="E542" i="11"/>
  <c r="E616" i="11" s="1"/>
  <c r="E690" i="11" s="1"/>
  <c r="E53" i="15" s="1"/>
  <c r="T508" i="11"/>
  <c r="T582" i="11" s="1"/>
  <c r="T656" i="11" s="1"/>
  <c r="T19" i="15" s="1"/>
  <c r="E502" i="11"/>
  <c r="E576" i="11" s="1"/>
  <c r="E650" i="11" s="1"/>
  <c r="E13" i="15" s="1"/>
  <c r="Z499" i="11"/>
  <c r="Z573" i="11" s="1"/>
  <c r="Z647" i="11" s="1"/>
  <c r="Z10" i="15" s="1"/>
  <c r="AL499" i="11"/>
  <c r="AL573" i="11" s="1"/>
  <c r="AL647" i="11" s="1"/>
  <c r="AL10" i="15" s="1"/>
  <c r="AI510" i="11"/>
  <c r="AI584" i="11" s="1"/>
  <c r="AI658" i="11" s="1"/>
  <c r="AI21" i="15" s="1"/>
  <c r="AA68" i="3"/>
  <c r="Y542" i="11"/>
  <c r="Y616" i="11" s="1"/>
  <c r="Y690" i="11" s="1"/>
  <c r="Y53" i="15" s="1"/>
  <c r="H532" i="11"/>
  <c r="H606" i="11" s="1"/>
  <c r="H680" i="11" s="1"/>
  <c r="H43" i="15" s="1"/>
  <c r="D532" i="11"/>
  <c r="D606" i="11" s="1"/>
  <c r="D680" i="11" s="1"/>
  <c r="D43" i="15" s="1"/>
  <c r="AI533" i="11"/>
  <c r="AI607" i="11" s="1"/>
  <c r="AI681" i="11" s="1"/>
  <c r="AI44" i="15" s="1"/>
  <c r="AA533" i="11"/>
  <c r="AA607" i="11" s="1"/>
  <c r="AA681" i="11" s="1"/>
  <c r="AA44" i="15" s="1"/>
  <c r="O533" i="11"/>
  <c r="O607" i="11" s="1"/>
  <c r="O681" i="11" s="1"/>
  <c r="O44" i="15" s="1"/>
  <c r="X533" i="11"/>
  <c r="X607" i="11" s="1"/>
  <c r="X681" i="11" s="1"/>
  <c r="X44" i="15" s="1"/>
  <c r="AX533" i="11"/>
  <c r="AX607" i="11" s="1"/>
  <c r="AX681" i="11" s="1"/>
  <c r="AX44" i="15" s="1"/>
  <c r="AP533" i="11"/>
  <c r="AP607" i="11" s="1"/>
  <c r="AP681" i="11" s="1"/>
  <c r="AP44" i="15" s="1"/>
  <c r="AJ533" i="11"/>
  <c r="AJ607" i="11" s="1"/>
  <c r="AJ681" i="11" s="1"/>
  <c r="AJ44" i="15" s="1"/>
  <c r="F533" i="11"/>
  <c r="F607" i="11" s="1"/>
  <c r="F681" i="11" s="1"/>
  <c r="F44" i="15" s="1"/>
  <c r="Z533" i="11"/>
  <c r="Z607" i="11" s="1"/>
  <c r="Z681" i="11" s="1"/>
  <c r="Z44" i="15" s="1"/>
  <c r="AB533" i="11"/>
  <c r="AB607" i="11" s="1"/>
  <c r="AB681" i="11" s="1"/>
  <c r="AB44" i="15" s="1"/>
  <c r="S533" i="11"/>
  <c r="S607" i="11" s="1"/>
  <c r="S681" i="11" s="1"/>
  <c r="S44" i="15" s="1"/>
  <c r="H533" i="11"/>
  <c r="H607" i="11" s="1"/>
  <c r="H681" i="11" s="1"/>
  <c r="H44" i="15" s="1"/>
  <c r="I533" i="11"/>
  <c r="I607" i="11" s="1"/>
  <c r="I681" i="11" s="1"/>
  <c r="I44" i="15" s="1"/>
  <c r="BA533" i="11"/>
  <c r="BA607" i="11" s="1"/>
  <c r="BA681" i="11" s="1"/>
  <c r="BA44" i="15" s="1"/>
  <c r="AR533" i="11"/>
  <c r="AR607" i="11" s="1"/>
  <c r="AR681" i="11" s="1"/>
  <c r="AR44" i="15" s="1"/>
  <c r="W533" i="11"/>
  <c r="W607" i="11" s="1"/>
  <c r="W681" i="11" s="1"/>
  <c r="W44" i="15" s="1"/>
  <c r="G533" i="11"/>
  <c r="G607" i="11" s="1"/>
  <c r="G681" i="11" s="1"/>
  <c r="G44" i="15" s="1"/>
  <c r="J533" i="11"/>
  <c r="J607" i="11" s="1"/>
  <c r="J681" i="11" s="1"/>
  <c r="J44" i="15" s="1"/>
  <c r="D533" i="11"/>
  <c r="D607" i="11" s="1"/>
  <c r="D681" i="11" s="1"/>
  <c r="D44" i="15" s="1"/>
  <c r="K533" i="11"/>
  <c r="K607" i="11" s="1"/>
  <c r="K681" i="11" s="1"/>
  <c r="K44" i="15" s="1"/>
  <c r="R533" i="11"/>
  <c r="R607" i="11" s="1"/>
  <c r="R681" i="11" s="1"/>
  <c r="R44" i="15" s="1"/>
  <c r="V533" i="11"/>
  <c r="V607" i="11" s="1"/>
  <c r="V681" i="11" s="1"/>
  <c r="V44" i="15" s="1"/>
  <c r="AN533" i="11"/>
  <c r="AN607" i="11" s="1"/>
  <c r="AN681" i="11" s="1"/>
  <c r="AN44" i="15" s="1"/>
  <c r="AW533" i="11"/>
  <c r="AW607" i="11" s="1"/>
  <c r="AW681" i="11" s="1"/>
  <c r="AW44" i="15" s="1"/>
  <c r="AS533" i="11"/>
  <c r="AS607" i="11" s="1"/>
  <c r="AS681" i="11" s="1"/>
  <c r="AS44" i="15" s="1"/>
  <c r="AL533" i="11"/>
  <c r="AL607" i="11" s="1"/>
  <c r="AL681" i="11" s="1"/>
  <c r="AL44" i="15" s="1"/>
  <c r="AM533" i="11"/>
  <c r="AM607" i="11" s="1"/>
  <c r="AM681" i="11" s="1"/>
  <c r="AM44" i="15" s="1"/>
  <c r="U533" i="11"/>
  <c r="U607" i="11" s="1"/>
  <c r="U681" i="11" s="1"/>
  <c r="U44" i="15" s="1"/>
  <c r="AG533" i="11"/>
  <c r="AG607" i="11" s="1"/>
  <c r="AG681" i="11" s="1"/>
  <c r="AG44" i="15" s="1"/>
  <c r="AR531" i="11"/>
  <c r="AR605" i="11" s="1"/>
  <c r="AR679" i="11" s="1"/>
  <c r="AR42" i="15" s="1"/>
  <c r="T533" i="11"/>
  <c r="T607" i="11" s="1"/>
  <c r="T681" i="11" s="1"/>
  <c r="T44" i="15" s="1"/>
  <c r="Q533" i="11"/>
  <c r="Q607" i="11" s="1"/>
  <c r="Q681" i="11" s="1"/>
  <c r="Q44" i="15" s="1"/>
  <c r="AQ533" i="11"/>
  <c r="AQ607" i="11" s="1"/>
  <c r="AQ681" i="11" s="1"/>
  <c r="AQ44" i="15" s="1"/>
  <c r="C533" i="11"/>
  <c r="C607" i="11" s="1"/>
  <c r="C681" i="11" s="1"/>
  <c r="C44" i="15" s="1"/>
  <c r="N533" i="11"/>
  <c r="N607" i="11" s="1"/>
  <c r="N681" i="11" s="1"/>
  <c r="N44" i="15" s="1"/>
  <c r="AV533" i="11"/>
  <c r="AV607" i="11" s="1"/>
  <c r="AV681" i="11" s="1"/>
  <c r="AV44" i="15" s="1"/>
  <c r="E533" i="11"/>
  <c r="E607" i="11" s="1"/>
  <c r="E681" i="11" s="1"/>
  <c r="E44" i="15" s="1"/>
  <c r="L533" i="11"/>
  <c r="L607" i="11" s="1"/>
  <c r="L681" i="11" s="1"/>
  <c r="L44" i="15" s="1"/>
  <c r="M533" i="11"/>
  <c r="M607" i="11" s="1"/>
  <c r="M681" i="11" s="1"/>
  <c r="M44" i="15" s="1"/>
  <c r="P533" i="11"/>
  <c r="P607" i="11" s="1"/>
  <c r="P681" i="11" s="1"/>
  <c r="P44" i="15" s="1"/>
  <c r="Y533" i="11"/>
  <c r="Y607" i="11" s="1"/>
  <c r="Y681" i="11" s="1"/>
  <c r="Y44" i="15" s="1"/>
  <c r="AK533" i="11"/>
  <c r="AK607" i="11" s="1"/>
  <c r="AK681" i="11" s="1"/>
  <c r="AK44" i="15" s="1"/>
  <c r="AH533" i="11"/>
  <c r="AH607" i="11" s="1"/>
  <c r="AH681" i="11" s="1"/>
  <c r="AH44" i="15" s="1"/>
  <c r="AY533" i="11"/>
  <c r="AU533" i="11"/>
  <c r="AU607" i="11" s="1"/>
  <c r="AU681" i="11" s="1"/>
  <c r="AU44" i="15" s="1"/>
  <c r="AR537" i="11"/>
  <c r="AR611" i="11" s="1"/>
  <c r="AR685" i="11" s="1"/>
  <c r="AR48" i="15" s="1"/>
  <c r="AD533" i="11"/>
  <c r="AD607" i="11" s="1"/>
  <c r="AD681" i="11" s="1"/>
  <c r="AD44" i="15" s="1"/>
  <c r="AR536" i="11"/>
  <c r="AR610" i="11" s="1"/>
  <c r="AR684" i="11" s="1"/>
  <c r="AR47" i="15" s="1"/>
  <c r="AZ533" i="11"/>
  <c r="AR522" i="11"/>
  <c r="AR596" i="11" s="1"/>
  <c r="AR670" i="11" s="1"/>
  <c r="AR33" i="15" s="1"/>
  <c r="AE533" i="11"/>
  <c r="AE607" i="11" s="1"/>
  <c r="AE681" i="11" s="1"/>
  <c r="AE44" i="15" s="1"/>
  <c r="AR520" i="11"/>
  <c r="AR594" i="11" s="1"/>
  <c r="AR668" i="11" s="1"/>
  <c r="AR31" i="15" s="1"/>
  <c r="AR518" i="11"/>
  <c r="AR592" i="11" s="1"/>
  <c r="AR666" i="11" s="1"/>
  <c r="AR29" i="15" s="1"/>
  <c r="AR541" i="11"/>
  <c r="AR540" i="11"/>
  <c r="AR534" i="11"/>
  <c r="AR608" i="11" s="1"/>
  <c r="AR682" i="11" s="1"/>
  <c r="AR45" i="15" s="1"/>
  <c r="AR519" i="11"/>
  <c r="AR593" i="11" s="1"/>
  <c r="AR667" i="11" s="1"/>
  <c r="AR30" i="15" s="1"/>
  <c r="AC533" i="11"/>
  <c r="AC607" i="11" s="1"/>
  <c r="AC681" i="11" s="1"/>
  <c r="AC44" i="15" s="1"/>
  <c r="H512" i="11"/>
  <c r="H586" i="11" s="1"/>
  <c r="H660" i="11" s="1"/>
  <c r="H23" i="15" s="1"/>
  <c r="AR539" i="11"/>
  <c r="AR613" i="11" s="1"/>
  <c r="AR687" i="11" s="1"/>
  <c r="AR50" i="15" s="1"/>
  <c r="H498" i="11"/>
  <c r="H572" i="11" s="1"/>
  <c r="H646" i="11" s="1"/>
  <c r="H9" i="15" s="1"/>
  <c r="K492" i="11"/>
  <c r="K566" i="11" s="1"/>
  <c r="K640" i="11" s="1"/>
  <c r="K3" i="15" s="1"/>
  <c r="AR504" i="11"/>
  <c r="AR578" i="11" s="1"/>
  <c r="AR652" i="11" s="1"/>
  <c r="AR15" i="15" s="1"/>
  <c r="AI511" i="11"/>
  <c r="AI585" i="11" s="1"/>
  <c r="AI659" i="11" s="1"/>
  <c r="AI22" i="15" s="1"/>
  <c r="H501" i="11"/>
  <c r="H575" i="11" s="1"/>
  <c r="H649" i="11" s="1"/>
  <c r="H12" i="15" s="1"/>
  <c r="Y501" i="11"/>
  <c r="Y575" i="11" s="1"/>
  <c r="Y649" i="11" s="1"/>
  <c r="Y12" i="15" s="1"/>
  <c r="G508" i="11"/>
  <c r="G582" i="11" s="1"/>
  <c r="G656" i="11" s="1"/>
  <c r="G19" i="15" s="1"/>
  <c r="AW508" i="11"/>
  <c r="AW582" i="11" s="1"/>
  <c r="AW656" i="11" s="1"/>
  <c r="AW19" i="15" s="1"/>
  <c r="D506" i="11"/>
  <c r="D580" i="11" s="1"/>
  <c r="D654" i="11" s="1"/>
  <c r="D17" i="15" s="1"/>
  <c r="AW506" i="11"/>
  <c r="AW580" i="11" s="1"/>
  <c r="AW654" i="11" s="1"/>
  <c r="AW17" i="15" s="1"/>
  <c r="L506" i="11"/>
  <c r="L580" i="11" s="1"/>
  <c r="L654" i="11" s="1"/>
  <c r="L17" i="15" s="1"/>
  <c r="AA506" i="11"/>
  <c r="AA580" i="11" s="1"/>
  <c r="AA654" i="11" s="1"/>
  <c r="AA17" i="15" s="1"/>
  <c r="AB506" i="11"/>
  <c r="AB580" i="11" s="1"/>
  <c r="AB654" i="11" s="1"/>
  <c r="AB17" i="15" s="1"/>
  <c r="R506" i="11"/>
  <c r="R580" i="11" s="1"/>
  <c r="R654" i="11" s="1"/>
  <c r="R17" i="15" s="1"/>
  <c r="BA506" i="11"/>
  <c r="BA580" i="11" s="1"/>
  <c r="BA654" i="11" s="1"/>
  <c r="BA17" i="15" s="1"/>
  <c r="AM506" i="11"/>
  <c r="AM580" i="11" s="1"/>
  <c r="AM654" i="11" s="1"/>
  <c r="AM17" i="15" s="1"/>
  <c r="Z506" i="11"/>
  <c r="Z580" i="11" s="1"/>
  <c r="Z654" i="11" s="1"/>
  <c r="Z17" i="15" s="1"/>
  <c r="Q506" i="11"/>
  <c r="Q580" i="11" s="1"/>
  <c r="Q654" i="11" s="1"/>
  <c r="Q17" i="15" s="1"/>
  <c r="S506" i="11"/>
  <c r="S580" i="11" s="1"/>
  <c r="S654" i="11" s="1"/>
  <c r="S17" i="15" s="1"/>
  <c r="F506" i="11"/>
  <c r="F580" i="11" s="1"/>
  <c r="F654" i="11" s="1"/>
  <c r="F17" i="15" s="1"/>
  <c r="AX506" i="11"/>
  <c r="AX580" i="11" s="1"/>
  <c r="AX654" i="11" s="1"/>
  <c r="AX17" i="15" s="1"/>
  <c r="P506" i="11"/>
  <c r="P580" i="11" s="1"/>
  <c r="P654" i="11" s="1"/>
  <c r="P17" i="15" s="1"/>
  <c r="Y506" i="11"/>
  <c r="Y580" i="11" s="1"/>
  <c r="Y654" i="11" s="1"/>
  <c r="Y17" i="15" s="1"/>
  <c r="AH506" i="11"/>
  <c r="AH580" i="11" s="1"/>
  <c r="AH654" i="11" s="1"/>
  <c r="AH17" i="15" s="1"/>
  <c r="O506" i="11"/>
  <c r="O580" i="11" s="1"/>
  <c r="O654" i="11" s="1"/>
  <c r="O17" i="15" s="1"/>
  <c r="AL506" i="11"/>
  <c r="AL580" i="11" s="1"/>
  <c r="AL654" i="11" s="1"/>
  <c r="AL17" i="15" s="1"/>
  <c r="K506" i="11"/>
  <c r="K580" i="11" s="1"/>
  <c r="K654" i="11" s="1"/>
  <c r="K17" i="15" s="1"/>
  <c r="AN506" i="11"/>
  <c r="AN580" i="11" s="1"/>
  <c r="AN654" i="11" s="1"/>
  <c r="AN17" i="15" s="1"/>
  <c r="J506" i="11"/>
  <c r="J580" i="11" s="1"/>
  <c r="J654" i="11" s="1"/>
  <c r="J17" i="15" s="1"/>
  <c r="AJ506" i="11"/>
  <c r="AJ580" i="11" s="1"/>
  <c r="AJ654" i="11" s="1"/>
  <c r="AJ17" i="15" s="1"/>
  <c r="E506" i="11"/>
  <c r="E580" i="11" s="1"/>
  <c r="E654" i="11" s="1"/>
  <c r="E17" i="15" s="1"/>
  <c r="G506" i="11"/>
  <c r="G580" i="11" s="1"/>
  <c r="G654" i="11" s="1"/>
  <c r="G17" i="15" s="1"/>
  <c r="AI506" i="11"/>
  <c r="AI580" i="11" s="1"/>
  <c r="AI654" i="11" s="1"/>
  <c r="AI17" i="15" s="1"/>
  <c r="W506" i="11"/>
  <c r="W580" i="11" s="1"/>
  <c r="W654" i="11" s="1"/>
  <c r="W17" i="15" s="1"/>
  <c r="U506" i="11"/>
  <c r="U580" i="11" s="1"/>
  <c r="U654" i="11" s="1"/>
  <c r="U17" i="15" s="1"/>
  <c r="I506" i="11"/>
  <c r="I580" i="11" s="1"/>
  <c r="I654" i="11" s="1"/>
  <c r="I17" i="15" s="1"/>
  <c r="V506" i="11"/>
  <c r="V580" i="11" s="1"/>
  <c r="V654" i="11" s="1"/>
  <c r="V17" i="15" s="1"/>
  <c r="AK506" i="11"/>
  <c r="AK580" i="11" s="1"/>
  <c r="AK654" i="11" s="1"/>
  <c r="AK17" i="15" s="1"/>
  <c r="X506" i="11"/>
  <c r="X580" i="11" s="1"/>
  <c r="X654" i="11" s="1"/>
  <c r="X17" i="15" s="1"/>
  <c r="T506" i="11"/>
  <c r="T580" i="11" s="1"/>
  <c r="T654" i="11" s="1"/>
  <c r="T17" i="15" s="1"/>
  <c r="N506" i="11"/>
  <c r="N580" i="11" s="1"/>
  <c r="N654" i="11" s="1"/>
  <c r="N17" i="15" s="1"/>
  <c r="AR506" i="11"/>
  <c r="AR580" i="11" s="1"/>
  <c r="AR654" i="11" s="1"/>
  <c r="AR17" i="15" s="1"/>
  <c r="AQ506" i="11"/>
  <c r="AQ580" i="11" s="1"/>
  <c r="AQ654" i="11" s="1"/>
  <c r="AQ17" i="15" s="1"/>
  <c r="M506" i="11"/>
  <c r="M580" i="11" s="1"/>
  <c r="M654" i="11" s="1"/>
  <c r="M17" i="15" s="1"/>
  <c r="C506" i="11"/>
  <c r="C580" i="11" s="1"/>
  <c r="C654" i="11" s="1"/>
  <c r="C17" i="15" s="1"/>
  <c r="H506" i="11"/>
  <c r="H580" i="11" s="1"/>
  <c r="H654" i="11" s="1"/>
  <c r="H17" i="15" s="1"/>
  <c r="Q540" i="11"/>
  <c r="Q534" i="11"/>
  <c r="Q608" i="11" s="1"/>
  <c r="Q682" i="11" s="1"/>
  <c r="Q45" i="15" s="1"/>
  <c r="AS506" i="11"/>
  <c r="AS580" i="11" s="1"/>
  <c r="AS654" i="11" s="1"/>
  <c r="AS17" i="15" s="1"/>
  <c r="Q519" i="11"/>
  <c r="Q593" i="11" s="1"/>
  <c r="Q667" i="11" s="1"/>
  <c r="Q30" i="15" s="1"/>
  <c r="Q537" i="11"/>
  <c r="Q611" i="11" s="1"/>
  <c r="Q685" i="11" s="1"/>
  <c r="Q48" i="15" s="1"/>
  <c r="Q518" i="11"/>
  <c r="Q592" i="11" s="1"/>
  <c r="Q666" i="11" s="1"/>
  <c r="Q29" i="15" s="1"/>
  <c r="Q520" i="11"/>
  <c r="Q594" i="11" s="1"/>
  <c r="Q668" i="11" s="1"/>
  <c r="Q31" i="15" s="1"/>
  <c r="AZ506" i="11"/>
  <c r="AG506" i="11"/>
  <c r="AG580" i="11" s="1"/>
  <c r="AG654" i="11" s="1"/>
  <c r="AG17" i="15" s="1"/>
  <c r="Q541" i="11"/>
  <c r="Q536" i="11"/>
  <c r="Q610" i="11" s="1"/>
  <c r="Q684" i="11" s="1"/>
  <c r="Q47" i="15" s="1"/>
  <c r="AE506" i="11"/>
  <c r="AE580" i="11" s="1"/>
  <c r="AE654" i="11" s="1"/>
  <c r="AE17" i="15" s="1"/>
  <c r="AC506" i="11"/>
  <c r="AC580" i="11" s="1"/>
  <c r="AC654" i="11" s="1"/>
  <c r="AC17" i="15" s="1"/>
  <c r="AD506" i="11"/>
  <c r="AD580" i="11" s="1"/>
  <c r="AD654" i="11" s="1"/>
  <c r="AD17" i="15" s="1"/>
  <c r="Q531" i="11"/>
  <c r="Q605" i="11" s="1"/>
  <c r="Q679" i="11" s="1"/>
  <c r="Q42" i="15" s="1"/>
  <c r="AP506" i="11"/>
  <c r="AP580" i="11" s="1"/>
  <c r="AP654" i="11" s="1"/>
  <c r="AP17" i="15" s="1"/>
  <c r="AY506" i="11"/>
  <c r="Q522" i="11"/>
  <c r="Q596" i="11" s="1"/>
  <c r="Q670" i="11" s="1"/>
  <c r="Q33" i="15" s="1"/>
  <c r="AV506" i="11"/>
  <c r="AV580" i="11" s="1"/>
  <c r="AV654" i="11" s="1"/>
  <c r="AV17" i="15" s="1"/>
  <c r="AU506" i="11"/>
  <c r="AU580" i="11" s="1"/>
  <c r="AU654" i="11" s="1"/>
  <c r="AU17" i="15" s="1"/>
  <c r="AT538" i="11"/>
  <c r="AT612" i="11" s="1"/>
  <c r="AT686" i="11" s="1"/>
  <c r="AT49" i="15" s="1"/>
  <c r="AT493" i="11"/>
  <c r="AT567" i="11" s="1"/>
  <c r="AT641" i="11" s="1"/>
  <c r="AT4" i="15" s="1"/>
  <c r="AR535" i="11"/>
  <c r="AR609" i="11" s="1"/>
  <c r="AR683" i="11" s="1"/>
  <c r="AR46" i="15" s="1"/>
  <c r="AT496" i="11"/>
  <c r="AT570" i="11" s="1"/>
  <c r="AT644" i="11" s="1"/>
  <c r="AT7" i="15" s="1"/>
  <c r="H535" i="11"/>
  <c r="H609" i="11" s="1"/>
  <c r="H683" i="11" s="1"/>
  <c r="H46" i="15" s="1"/>
  <c r="AA30" i="3"/>
  <c r="AA11" i="3"/>
  <c r="AA84" i="3"/>
  <c r="AA49" i="3"/>
  <c r="AA87" i="3"/>
  <c r="AA70" i="3"/>
  <c r="AA19" i="3"/>
  <c r="AA17" i="3"/>
  <c r="AA24" i="3"/>
  <c r="AA79" i="3"/>
  <c r="AA35" i="3"/>
  <c r="AA55" i="3"/>
  <c r="AA58" i="3"/>
  <c r="AA20" i="3"/>
  <c r="AA46" i="3"/>
  <c r="Z21" i="3"/>
  <c r="Z32" i="3"/>
  <c r="Z82" i="3"/>
  <c r="Z17" i="3"/>
  <c r="Z88" i="3"/>
  <c r="Z74" i="3"/>
  <c r="Z64" i="3"/>
  <c r="AA60" i="3"/>
  <c r="Z34" i="3"/>
  <c r="Z85" i="3"/>
  <c r="Z9" i="3"/>
  <c r="Z26" i="3"/>
  <c r="Z71" i="3"/>
  <c r="Z31" i="3"/>
  <c r="Z50" i="3"/>
  <c r="Z60" i="3"/>
  <c r="Z11" i="3"/>
  <c r="H92" i="3"/>
  <c r="AY260" i="4" s="1"/>
  <c r="AA38" i="3"/>
  <c r="G521" i="11"/>
  <c r="G595" i="11" s="1"/>
  <c r="G669" i="11" s="1"/>
  <c r="G32" i="15" s="1"/>
  <c r="Z521" i="11"/>
  <c r="Z595" i="11" s="1"/>
  <c r="Z669" i="11" s="1"/>
  <c r="Z32" i="15" s="1"/>
  <c r="Z73" i="3"/>
  <c r="Z16" i="3"/>
  <c r="AI521" i="11"/>
  <c r="AI595" i="11" s="1"/>
  <c r="AI669" i="11" s="1"/>
  <c r="AI32" i="15" s="1"/>
  <c r="Z68" i="3"/>
  <c r="Z58" i="3"/>
  <c r="D521" i="11"/>
  <c r="D595" i="11" s="1"/>
  <c r="D669" i="11" s="1"/>
  <c r="D32" i="15" s="1"/>
  <c r="AF500" i="11"/>
  <c r="AF574" i="11" s="1"/>
  <c r="AF648" i="11" s="1"/>
  <c r="AF11" i="15" s="1"/>
  <c r="Z76" i="3"/>
  <c r="AF524" i="11"/>
  <c r="AF598" i="11" s="1"/>
  <c r="AF672" i="11" s="1"/>
  <c r="AF35" i="15" s="1"/>
  <c r="Q521" i="11"/>
  <c r="Q595" i="11" s="1"/>
  <c r="Q669" i="11" s="1"/>
  <c r="Q32" i="15" s="1"/>
  <c r="Z13" i="3"/>
  <c r="Z53" i="3"/>
  <c r="Y530" i="11"/>
  <c r="Y604" i="11" s="1"/>
  <c r="Y678" i="11" s="1"/>
  <c r="Y41" i="15" s="1"/>
  <c r="AO538" i="11"/>
  <c r="AO612" i="11" s="1"/>
  <c r="AO686" i="11" s="1"/>
  <c r="AO49" i="15" s="1"/>
  <c r="D530" i="11"/>
  <c r="D604" i="11" s="1"/>
  <c r="D678" i="11" s="1"/>
  <c r="D41" i="15" s="1"/>
  <c r="AO500" i="11"/>
  <c r="AO574" i="11" s="1"/>
  <c r="AO648" i="11" s="1"/>
  <c r="AO11" i="15" s="1"/>
  <c r="Q530" i="11"/>
  <c r="Q604" i="11" s="1"/>
  <c r="Q678" i="11" s="1"/>
  <c r="Q41" i="15" s="1"/>
  <c r="AW530" i="11"/>
  <c r="AW604" i="11" s="1"/>
  <c r="AW678" i="11" s="1"/>
  <c r="AW41" i="15" s="1"/>
  <c r="AO524" i="11"/>
  <c r="AO598" i="11" s="1"/>
  <c r="AO672" i="11" s="1"/>
  <c r="AO35" i="15" s="1"/>
  <c r="E530" i="11"/>
  <c r="E604" i="11" s="1"/>
  <c r="E678" i="11" s="1"/>
  <c r="E41" i="15" s="1"/>
  <c r="AR530" i="11"/>
  <c r="AR604" i="11" s="1"/>
  <c r="AR678" i="11" s="1"/>
  <c r="AR41" i="15" s="1"/>
  <c r="H517" i="11"/>
  <c r="H591" i="11" s="1"/>
  <c r="H665" i="11" s="1"/>
  <c r="H28" i="15" s="1"/>
  <c r="AR517" i="11"/>
  <c r="AR591" i="11" s="1"/>
  <c r="AR665" i="11" s="1"/>
  <c r="AR28" i="15" s="1"/>
  <c r="E517" i="11"/>
  <c r="E591" i="11" s="1"/>
  <c r="E665" i="11" s="1"/>
  <c r="E28" i="15" s="1"/>
  <c r="AL517" i="11"/>
  <c r="AL591" i="11" s="1"/>
  <c r="AL665" i="11" s="1"/>
  <c r="AL28" i="15" s="1"/>
  <c r="AW517" i="11"/>
  <c r="AW591" i="11" s="1"/>
  <c r="AW665" i="11" s="1"/>
  <c r="AW28" i="15" s="1"/>
  <c r="Z517" i="11"/>
  <c r="Z591" i="11" s="1"/>
  <c r="Z665" i="11" s="1"/>
  <c r="Z28" i="15" s="1"/>
  <c r="AR516" i="11"/>
  <c r="AR590" i="11" s="1"/>
  <c r="AR664" i="11" s="1"/>
  <c r="AR27" i="15" s="1"/>
  <c r="D516" i="11"/>
  <c r="D590" i="11" s="1"/>
  <c r="D664" i="11" s="1"/>
  <c r="D27" i="15" s="1"/>
  <c r="K516" i="11"/>
  <c r="K590" i="11" s="1"/>
  <c r="K664" i="11" s="1"/>
  <c r="K27" i="15" s="1"/>
  <c r="Z516" i="11"/>
  <c r="Z590" i="11" s="1"/>
  <c r="Z664" i="11" s="1"/>
  <c r="Z27" i="15" s="1"/>
  <c r="T528" i="11"/>
  <c r="T602" i="11" s="1"/>
  <c r="T676" i="11" s="1"/>
  <c r="T39" i="15" s="1"/>
  <c r="AR528" i="11"/>
  <c r="AR602" i="11" s="1"/>
  <c r="AR676" i="11" s="1"/>
  <c r="AR39" i="15" s="1"/>
  <c r="Y528" i="11"/>
  <c r="Y602" i="11" s="1"/>
  <c r="Y676" i="11" s="1"/>
  <c r="Y39" i="15" s="1"/>
  <c r="AP497" i="11"/>
  <c r="AP571" i="11" s="1"/>
  <c r="AP645" i="11" s="1"/>
  <c r="AP8" i="15" s="1"/>
  <c r="Q497" i="11"/>
  <c r="Q571" i="11" s="1"/>
  <c r="Q645" i="11" s="1"/>
  <c r="Q8" i="15" s="1"/>
  <c r="AK497" i="11"/>
  <c r="AK571" i="11" s="1"/>
  <c r="AK645" i="11" s="1"/>
  <c r="AK8" i="15" s="1"/>
  <c r="AH497" i="11"/>
  <c r="AH571" i="11" s="1"/>
  <c r="AH645" i="11" s="1"/>
  <c r="AH8" i="15" s="1"/>
  <c r="L497" i="11"/>
  <c r="L571" i="11" s="1"/>
  <c r="L645" i="11" s="1"/>
  <c r="L8" i="15" s="1"/>
  <c r="AW497" i="11"/>
  <c r="AW571" i="11" s="1"/>
  <c r="AW645" i="11" s="1"/>
  <c r="AW8" i="15" s="1"/>
  <c r="P497" i="11"/>
  <c r="P571" i="11" s="1"/>
  <c r="P645" i="11" s="1"/>
  <c r="P8" i="15" s="1"/>
  <c r="T497" i="11"/>
  <c r="T571" i="11" s="1"/>
  <c r="T645" i="11" s="1"/>
  <c r="T8" i="15" s="1"/>
  <c r="AX497" i="11"/>
  <c r="AX571" i="11" s="1"/>
  <c r="AX645" i="11" s="1"/>
  <c r="AX8" i="15" s="1"/>
  <c r="AR497" i="11"/>
  <c r="AR571" i="11" s="1"/>
  <c r="AR645" i="11" s="1"/>
  <c r="AR8" i="15" s="1"/>
  <c r="E497" i="11"/>
  <c r="E571" i="11" s="1"/>
  <c r="E645" i="11" s="1"/>
  <c r="E8" i="15" s="1"/>
  <c r="AN497" i="11"/>
  <c r="AN571" i="11" s="1"/>
  <c r="AN645" i="11" s="1"/>
  <c r="AN8" i="15" s="1"/>
  <c r="S497" i="11"/>
  <c r="S571" i="11" s="1"/>
  <c r="S645" i="11" s="1"/>
  <c r="S8" i="15" s="1"/>
  <c r="H531" i="11"/>
  <c r="H605" i="11" s="1"/>
  <c r="H679" i="11" s="1"/>
  <c r="H42" i="15" s="1"/>
  <c r="F497" i="11"/>
  <c r="F571" i="11" s="1"/>
  <c r="F645" i="11" s="1"/>
  <c r="F8" i="15" s="1"/>
  <c r="AJ497" i="11"/>
  <c r="AJ571" i="11" s="1"/>
  <c r="AJ645" i="11" s="1"/>
  <c r="AJ8" i="15" s="1"/>
  <c r="Z497" i="11"/>
  <c r="Z571" i="11" s="1"/>
  <c r="Z645" i="11" s="1"/>
  <c r="Z8" i="15" s="1"/>
  <c r="AA497" i="11"/>
  <c r="AA571" i="11" s="1"/>
  <c r="AA645" i="11" s="1"/>
  <c r="AA8" i="15" s="1"/>
  <c r="AS497" i="11"/>
  <c r="AS571" i="11" s="1"/>
  <c r="AS645" i="11" s="1"/>
  <c r="AS8" i="15" s="1"/>
  <c r="AG497" i="11"/>
  <c r="AG571" i="11" s="1"/>
  <c r="AG645" i="11" s="1"/>
  <c r="AG8" i="15" s="1"/>
  <c r="X497" i="11"/>
  <c r="X571" i="11" s="1"/>
  <c r="X645" i="11" s="1"/>
  <c r="X8" i="15" s="1"/>
  <c r="BA497" i="11"/>
  <c r="BA571" i="11" s="1"/>
  <c r="BA645" i="11" s="1"/>
  <c r="BA8" i="15" s="1"/>
  <c r="H497" i="11"/>
  <c r="H571" i="11" s="1"/>
  <c r="H645" i="11" s="1"/>
  <c r="H8" i="15" s="1"/>
  <c r="I497" i="11"/>
  <c r="I571" i="11" s="1"/>
  <c r="I645" i="11" s="1"/>
  <c r="I8" i="15" s="1"/>
  <c r="N497" i="11"/>
  <c r="N571" i="11" s="1"/>
  <c r="N645" i="11" s="1"/>
  <c r="N8" i="15" s="1"/>
  <c r="D497" i="11"/>
  <c r="D571" i="11" s="1"/>
  <c r="D645" i="11" s="1"/>
  <c r="D8" i="15" s="1"/>
  <c r="R497" i="11"/>
  <c r="R571" i="11" s="1"/>
  <c r="R645" i="11" s="1"/>
  <c r="R8" i="15" s="1"/>
  <c r="W497" i="11"/>
  <c r="W571" i="11" s="1"/>
  <c r="W645" i="11" s="1"/>
  <c r="W8" i="15" s="1"/>
  <c r="AB497" i="11"/>
  <c r="AB571" i="11" s="1"/>
  <c r="AB645" i="11" s="1"/>
  <c r="AB8" i="15" s="1"/>
  <c r="AL497" i="11"/>
  <c r="AL571" i="11" s="1"/>
  <c r="AL645" i="11" s="1"/>
  <c r="AL8" i="15" s="1"/>
  <c r="K497" i="11"/>
  <c r="K571" i="11" s="1"/>
  <c r="K645" i="11" s="1"/>
  <c r="K8" i="15" s="1"/>
  <c r="G497" i="11"/>
  <c r="G571" i="11" s="1"/>
  <c r="G645" i="11" s="1"/>
  <c r="G8" i="15" s="1"/>
  <c r="U497" i="11"/>
  <c r="U571" i="11" s="1"/>
  <c r="U645" i="11" s="1"/>
  <c r="U8" i="15" s="1"/>
  <c r="AI497" i="11"/>
  <c r="AI571" i="11" s="1"/>
  <c r="AI645" i="11" s="1"/>
  <c r="AI8" i="15" s="1"/>
  <c r="AQ497" i="11"/>
  <c r="AQ571" i="11" s="1"/>
  <c r="AQ645" i="11" s="1"/>
  <c r="AQ8" i="15" s="1"/>
  <c r="V497" i="11"/>
  <c r="V571" i="11" s="1"/>
  <c r="V645" i="11" s="1"/>
  <c r="V8" i="15" s="1"/>
  <c r="AM497" i="11"/>
  <c r="AM571" i="11" s="1"/>
  <c r="AM645" i="11" s="1"/>
  <c r="AM8" i="15" s="1"/>
  <c r="C497" i="11"/>
  <c r="J497" i="11"/>
  <c r="J571" i="11" s="1"/>
  <c r="J645" i="11" s="1"/>
  <c r="J8" i="15" s="1"/>
  <c r="M497" i="11"/>
  <c r="M571" i="11" s="1"/>
  <c r="M645" i="11" s="1"/>
  <c r="M8" i="15" s="1"/>
  <c r="O497" i="11"/>
  <c r="O571" i="11" s="1"/>
  <c r="O645" i="11" s="1"/>
  <c r="O8" i="15" s="1"/>
  <c r="Y497" i="11"/>
  <c r="Y571" i="11" s="1"/>
  <c r="Y645" i="11" s="1"/>
  <c r="Y8" i="15" s="1"/>
  <c r="H537" i="11"/>
  <c r="H611" i="11" s="1"/>
  <c r="H685" i="11" s="1"/>
  <c r="H48" i="15" s="1"/>
  <c r="H520" i="11"/>
  <c r="H594" i="11" s="1"/>
  <c r="H668" i="11" s="1"/>
  <c r="H31" i="15" s="1"/>
  <c r="AV497" i="11"/>
  <c r="AV571" i="11" s="1"/>
  <c r="AV645" i="11" s="1"/>
  <c r="AV8" i="15" s="1"/>
  <c r="AE497" i="11"/>
  <c r="AE571" i="11" s="1"/>
  <c r="AE645" i="11" s="1"/>
  <c r="AE8" i="15" s="1"/>
  <c r="AC497" i="11"/>
  <c r="AC571" i="11" s="1"/>
  <c r="AC645" i="11" s="1"/>
  <c r="AC8" i="15" s="1"/>
  <c r="AZ497" i="11"/>
  <c r="H541" i="11"/>
  <c r="AY497" i="11"/>
  <c r="H540" i="11"/>
  <c r="H522" i="11"/>
  <c r="H596" i="11" s="1"/>
  <c r="H670" i="11" s="1"/>
  <c r="H33" i="15" s="1"/>
  <c r="AD497" i="11"/>
  <c r="AD571" i="11" s="1"/>
  <c r="AD645" i="11" s="1"/>
  <c r="AD8" i="15" s="1"/>
  <c r="H536" i="11"/>
  <c r="H610" i="11" s="1"/>
  <c r="H684" i="11" s="1"/>
  <c r="H47" i="15" s="1"/>
  <c r="H518" i="11"/>
  <c r="H592" i="11" s="1"/>
  <c r="H666" i="11" s="1"/>
  <c r="H29" i="15" s="1"/>
  <c r="H534" i="11"/>
  <c r="H608" i="11" s="1"/>
  <c r="H682" i="11" s="1"/>
  <c r="H45" i="15" s="1"/>
  <c r="H519" i="11"/>
  <c r="H593" i="11" s="1"/>
  <c r="H667" i="11" s="1"/>
  <c r="H30" i="15" s="1"/>
  <c r="AU497" i="11"/>
  <c r="AU571" i="11" s="1"/>
  <c r="AU645" i="11" s="1"/>
  <c r="AU8" i="15" s="1"/>
  <c r="Y532" i="11"/>
  <c r="Y606" i="11" s="1"/>
  <c r="Y680" i="11" s="1"/>
  <c r="Y43" i="15" s="1"/>
  <c r="Q532" i="11"/>
  <c r="Q606" i="11" s="1"/>
  <c r="Q680" i="11" s="1"/>
  <c r="Q43" i="15" s="1"/>
  <c r="AR526" i="11"/>
  <c r="AR600" i="11" s="1"/>
  <c r="AR674" i="11" s="1"/>
  <c r="AR37" i="15" s="1"/>
  <c r="Q526" i="11"/>
  <c r="Q600" i="11" s="1"/>
  <c r="Q674" i="11" s="1"/>
  <c r="Q37" i="15" s="1"/>
  <c r="Z526" i="11"/>
  <c r="Z600" i="11" s="1"/>
  <c r="Z674" i="11" s="1"/>
  <c r="Z37" i="15" s="1"/>
  <c r="AW526" i="11"/>
  <c r="AW600" i="11" s="1"/>
  <c r="AW674" i="11" s="1"/>
  <c r="AW37" i="15" s="1"/>
  <c r="Y526" i="11"/>
  <c r="Y600" i="11" s="1"/>
  <c r="Y674" i="11" s="1"/>
  <c r="Y37" i="15" s="1"/>
  <c r="AR505" i="11"/>
  <c r="AR579" i="11" s="1"/>
  <c r="AR653" i="11" s="1"/>
  <c r="AR16" i="15" s="1"/>
  <c r="Q505" i="11"/>
  <c r="Q579" i="11" s="1"/>
  <c r="Q653" i="11" s="1"/>
  <c r="Q16" i="15" s="1"/>
  <c r="AR503" i="11"/>
  <c r="AR577" i="11" s="1"/>
  <c r="AR651" i="11" s="1"/>
  <c r="AR14" i="15" s="1"/>
  <c r="D503" i="11"/>
  <c r="D577" i="11" s="1"/>
  <c r="D651" i="11" s="1"/>
  <c r="D14" i="15" s="1"/>
  <c r="AI503" i="11"/>
  <c r="AI577" i="11" s="1"/>
  <c r="AI651" i="11" s="1"/>
  <c r="AI14" i="15" s="1"/>
  <c r="H503" i="11"/>
  <c r="H577" i="11" s="1"/>
  <c r="H651" i="11" s="1"/>
  <c r="H14" i="15" s="1"/>
  <c r="G503" i="11"/>
  <c r="G577" i="11" s="1"/>
  <c r="G651" i="11" s="1"/>
  <c r="G14" i="15" s="1"/>
  <c r="AI512" i="11"/>
  <c r="AI586" i="11" s="1"/>
  <c r="AI660" i="11" s="1"/>
  <c r="AI23" i="15" s="1"/>
  <c r="Z512" i="11"/>
  <c r="Z586" i="11" s="1"/>
  <c r="Z660" i="11" s="1"/>
  <c r="Z23" i="15" s="1"/>
  <c r="AI539" i="11"/>
  <c r="AI613" i="11" s="1"/>
  <c r="AI687" i="11" s="1"/>
  <c r="AI50" i="15" s="1"/>
  <c r="D539" i="11"/>
  <c r="D613" i="11" s="1"/>
  <c r="D687" i="11" s="1"/>
  <c r="D50" i="15" s="1"/>
  <c r="AL539" i="11"/>
  <c r="AL613" i="11" s="1"/>
  <c r="AL687" i="11" s="1"/>
  <c r="AL50" i="15" s="1"/>
  <c r="AI525" i="11"/>
  <c r="AI599" i="11" s="1"/>
  <c r="AI673" i="11" s="1"/>
  <c r="AI36" i="15" s="1"/>
  <c r="K525" i="11"/>
  <c r="K599" i="11" s="1"/>
  <c r="K673" i="11" s="1"/>
  <c r="K36" i="15" s="1"/>
  <c r="Q525" i="11"/>
  <c r="Q599" i="11" s="1"/>
  <c r="Q673" i="11" s="1"/>
  <c r="Q36" i="15" s="1"/>
  <c r="AW525" i="11"/>
  <c r="AW599" i="11" s="1"/>
  <c r="AW673" i="11" s="1"/>
  <c r="AW36" i="15" s="1"/>
  <c r="H507" i="11"/>
  <c r="H581" i="11" s="1"/>
  <c r="H655" i="11" s="1"/>
  <c r="H18" i="15" s="1"/>
  <c r="Y507" i="11"/>
  <c r="Y581" i="11" s="1"/>
  <c r="Y655" i="11" s="1"/>
  <c r="Y18" i="15" s="1"/>
  <c r="Z507" i="11"/>
  <c r="Z581" i="11" s="1"/>
  <c r="Z655" i="11" s="1"/>
  <c r="Z18" i="15" s="1"/>
  <c r="BA500" i="11"/>
  <c r="BA574" i="11" s="1"/>
  <c r="BA648" i="11" s="1"/>
  <c r="BA11" i="15" s="1"/>
  <c r="J500" i="11"/>
  <c r="J574" i="11" s="1"/>
  <c r="J648" i="11" s="1"/>
  <c r="J11" i="15" s="1"/>
  <c r="Z500" i="11"/>
  <c r="Z574" i="11" s="1"/>
  <c r="Z648" i="11" s="1"/>
  <c r="Z11" i="15" s="1"/>
  <c r="D500" i="11"/>
  <c r="D574" i="11" s="1"/>
  <c r="D648" i="11" s="1"/>
  <c r="D11" i="15" s="1"/>
  <c r="AH500" i="11"/>
  <c r="AH574" i="11" s="1"/>
  <c r="AH648" i="11" s="1"/>
  <c r="AH11" i="15" s="1"/>
  <c r="AX500" i="11"/>
  <c r="AX574" i="11" s="1"/>
  <c r="AX648" i="11" s="1"/>
  <c r="AX11" i="15" s="1"/>
  <c r="AM500" i="11"/>
  <c r="AM574" i="11" s="1"/>
  <c r="AM648" i="11" s="1"/>
  <c r="AM11" i="15" s="1"/>
  <c r="W500" i="11"/>
  <c r="W574" i="11" s="1"/>
  <c r="W648" i="11" s="1"/>
  <c r="W11" i="15" s="1"/>
  <c r="P500" i="11"/>
  <c r="P574" i="11" s="1"/>
  <c r="P648" i="11" s="1"/>
  <c r="P11" i="15" s="1"/>
  <c r="Q500" i="11"/>
  <c r="Q574" i="11" s="1"/>
  <c r="Q648" i="11" s="1"/>
  <c r="Q11" i="15" s="1"/>
  <c r="AN500" i="11"/>
  <c r="AN574" i="11" s="1"/>
  <c r="AN648" i="11" s="1"/>
  <c r="AN11" i="15" s="1"/>
  <c r="E500" i="11"/>
  <c r="E574" i="11" s="1"/>
  <c r="E648" i="11" s="1"/>
  <c r="E11" i="15" s="1"/>
  <c r="AI500" i="11"/>
  <c r="AI574" i="11" s="1"/>
  <c r="AI648" i="11" s="1"/>
  <c r="AI11" i="15" s="1"/>
  <c r="AA500" i="11"/>
  <c r="AA574" i="11" s="1"/>
  <c r="AA648" i="11" s="1"/>
  <c r="AA11" i="15" s="1"/>
  <c r="AB500" i="11"/>
  <c r="AB574" i="11" s="1"/>
  <c r="AB648" i="11" s="1"/>
  <c r="AB11" i="15" s="1"/>
  <c r="U500" i="11"/>
  <c r="U574" i="11" s="1"/>
  <c r="U648" i="11" s="1"/>
  <c r="U11" i="15" s="1"/>
  <c r="AJ500" i="11"/>
  <c r="AJ574" i="11" s="1"/>
  <c r="AJ648" i="11" s="1"/>
  <c r="AJ11" i="15" s="1"/>
  <c r="F500" i="11"/>
  <c r="F574" i="11" s="1"/>
  <c r="F648" i="11" s="1"/>
  <c r="F11" i="15" s="1"/>
  <c r="S500" i="11"/>
  <c r="S574" i="11" s="1"/>
  <c r="S648" i="11" s="1"/>
  <c r="S11" i="15" s="1"/>
  <c r="K500" i="11"/>
  <c r="K574" i="11" s="1"/>
  <c r="K648" i="11" s="1"/>
  <c r="K11" i="15" s="1"/>
  <c r="AL500" i="11"/>
  <c r="AL574" i="11" s="1"/>
  <c r="AL648" i="11" s="1"/>
  <c r="AL11" i="15" s="1"/>
  <c r="R500" i="11"/>
  <c r="R574" i="11" s="1"/>
  <c r="R648" i="11" s="1"/>
  <c r="R11" i="15" s="1"/>
  <c r="L500" i="11"/>
  <c r="L574" i="11" s="1"/>
  <c r="L648" i="11" s="1"/>
  <c r="L11" i="15" s="1"/>
  <c r="G500" i="11"/>
  <c r="G574" i="11" s="1"/>
  <c r="G648" i="11" s="1"/>
  <c r="G11" i="15" s="1"/>
  <c r="Y500" i="11"/>
  <c r="Y574" i="11" s="1"/>
  <c r="Y648" i="11" s="1"/>
  <c r="Y11" i="15" s="1"/>
  <c r="AW500" i="11"/>
  <c r="AW574" i="11" s="1"/>
  <c r="AW648" i="11" s="1"/>
  <c r="AW11" i="15" s="1"/>
  <c r="O500" i="11"/>
  <c r="O574" i="11" s="1"/>
  <c r="O648" i="11" s="1"/>
  <c r="O11" i="15" s="1"/>
  <c r="V500" i="11"/>
  <c r="V574" i="11" s="1"/>
  <c r="V648" i="11" s="1"/>
  <c r="V11" i="15" s="1"/>
  <c r="H500" i="11"/>
  <c r="H574" i="11" s="1"/>
  <c r="H648" i="11" s="1"/>
  <c r="H11" i="15" s="1"/>
  <c r="AK500" i="11"/>
  <c r="AK574" i="11" s="1"/>
  <c r="AK648" i="11" s="1"/>
  <c r="AK11" i="15" s="1"/>
  <c r="AQ500" i="11"/>
  <c r="AQ574" i="11" s="1"/>
  <c r="AQ648" i="11" s="1"/>
  <c r="AQ11" i="15" s="1"/>
  <c r="N500" i="11"/>
  <c r="N574" i="11" s="1"/>
  <c r="N648" i="11" s="1"/>
  <c r="N11" i="15" s="1"/>
  <c r="X500" i="11"/>
  <c r="X574" i="11" s="1"/>
  <c r="X648" i="11" s="1"/>
  <c r="X11" i="15" s="1"/>
  <c r="T500" i="11"/>
  <c r="T574" i="11" s="1"/>
  <c r="T648" i="11" s="1"/>
  <c r="T11" i="15" s="1"/>
  <c r="AR500" i="11"/>
  <c r="AR574" i="11" s="1"/>
  <c r="AR648" i="11" s="1"/>
  <c r="AR11" i="15" s="1"/>
  <c r="I500" i="11"/>
  <c r="I574" i="11" s="1"/>
  <c r="I648" i="11" s="1"/>
  <c r="I11" i="15" s="1"/>
  <c r="M500" i="11"/>
  <c r="M574" i="11" s="1"/>
  <c r="M648" i="11" s="1"/>
  <c r="M11" i="15" s="1"/>
  <c r="AY500" i="11"/>
  <c r="C500" i="11"/>
  <c r="C574" i="11" s="1"/>
  <c r="C648" i="11" s="1"/>
  <c r="C11" i="15" s="1"/>
  <c r="K531" i="11"/>
  <c r="K605" i="11" s="1"/>
  <c r="K679" i="11" s="1"/>
  <c r="K42" i="15" s="1"/>
  <c r="K522" i="11"/>
  <c r="K596" i="11" s="1"/>
  <c r="K670" i="11" s="1"/>
  <c r="K33" i="15" s="1"/>
  <c r="K519" i="11"/>
  <c r="K593" i="11" s="1"/>
  <c r="K667" i="11" s="1"/>
  <c r="K30" i="15" s="1"/>
  <c r="AD500" i="11"/>
  <c r="AD574" i="11" s="1"/>
  <c r="AD648" i="11" s="1"/>
  <c r="AD11" i="15" s="1"/>
  <c r="K520" i="11"/>
  <c r="K594" i="11" s="1"/>
  <c r="K668" i="11" s="1"/>
  <c r="K31" i="15" s="1"/>
  <c r="AE500" i="11"/>
  <c r="AE574" i="11" s="1"/>
  <c r="AE648" i="11" s="1"/>
  <c r="AE11" i="15" s="1"/>
  <c r="K518" i="11"/>
  <c r="K592" i="11" s="1"/>
  <c r="K666" i="11" s="1"/>
  <c r="K29" i="15" s="1"/>
  <c r="AP500" i="11"/>
  <c r="AP574" i="11" s="1"/>
  <c r="AP648" i="11" s="1"/>
  <c r="AP11" i="15" s="1"/>
  <c r="AS500" i="11"/>
  <c r="AS574" i="11" s="1"/>
  <c r="AS648" i="11" s="1"/>
  <c r="AS11" i="15" s="1"/>
  <c r="AG500" i="11"/>
  <c r="AG574" i="11" s="1"/>
  <c r="AG648" i="11" s="1"/>
  <c r="AG11" i="15" s="1"/>
  <c r="AV500" i="11"/>
  <c r="AV574" i="11" s="1"/>
  <c r="AV648" i="11" s="1"/>
  <c r="AV11" i="15" s="1"/>
  <c r="AC500" i="11"/>
  <c r="AC574" i="11" s="1"/>
  <c r="AC648" i="11" s="1"/>
  <c r="AC11" i="15" s="1"/>
  <c r="K541" i="11"/>
  <c r="K540" i="11"/>
  <c r="K534" i="11"/>
  <c r="K608" i="11" s="1"/>
  <c r="K682" i="11" s="1"/>
  <c r="K45" i="15" s="1"/>
  <c r="K537" i="11"/>
  <c r="K611" i="11" s="1"/>
  <c r="K685" i="11" s="1"/>
  <c r="K48" i="15" s="1"/>
  <c r="K536" i="11"/>
  <c r="K610" i="11" s="1"/>
  <c r="K684" i="11" s="1"/>
  <c r="K47" i="15" s="1"/>
  <c r="AU500" i="11"/>
  <c r="AU574" i="11" s="1"/>
  <c r="AU648" i="11" s="1"/>
  <c r="AU11" i="15" s="1"/>
  <c r="AZ500" i="11"/>
  <c r="AR510" i="11"/>
  <c r="AR584" i="11" s="1"/>
  <c r="AR658" i="11" s="1"/>
  <c r="AR21" i="15" s="1"/>
  <c r="Y510" i="11"/>
  <c r="Y584" i="11" s="1"/>
  <c r="Y658" i="11" s="1"/>
  <c r="Y21" i="15" s="1"/>
  <c r="H499" i="11"/>
  <c r="H573" i="11" s="1"/>
  <c r="H647" i="11" s="1"/>
  <c r="H10" i="15" s="1"/>
  <c r="Y499" i="11"/>
  <c r="Y573" i="11" s="1"/>
  <c r="Y647" i="11" s="1"/>
  <c r="Y10" i="15" s="1"/>
  <c r="AS538" i="11"/>
  <c r="AS612" i="11" s="1"/>
  <c r="AS686" i="11" s="1"/>
  <c r="AS49" i="15" s="1"/>
  <c r="AW498" i="11"/>
  <c r="AW572" i="11" s="1"/>
  <c r="AW646" i="11" s="1"/>
  <c r="AW9" i="15" s="1"/>
  <c r="K498" i="11"/>
  <c r="K572" i="11" s="1"/>
  <c r="K646" i="11" s="1"/>
  <c r="K9" i="15" s="1"/>
  <c r="T498" i="11"/>
  <c r="T572" i="11" s="1"/>
  <c r="T646" i="11" s="1"/>
  <c r="T9" i="15" s="1"/>
  <c r="Q498" i="11"/>
  <c r="Q572" i="11" s="1"/>
  <c r="Q646" i="11" s="1"/>
  <c r="Q9" i="15" s="1"/>
  <c r="AI498" i="11"/>
  <c r="AI572" i="11" s="1"/>
  <c r="AI646" i="11" s="1"/>
  <c r="AI9" i="15" s="1"/>
  <c r="Z498" i="11"/>
  <c r="Z572" i="11" s="1"/>
  <c r="Z646" i="11" s="1"/>
  <c r="Z9" i="15" s="1"/>
  <c r="H529" i="11"/>
  <c r="H603" i="11" s="1"/>
  <c r="H677" i="11" s="1"/>
  <c r="H40" i="15" s="1"/>
  <c r="T529" i="11"/>
  <c r="T603" i="11" s="1"/>
  <c r="T677" i="11" s="1"/>
  <c r="T40" i="15" s="1"/>
  <c r="AI529" i="11"/>
  <c r="AI603" i="11" s="1"/>
  <c r="AI677" i="11" s="1"/>
  <c r="AI40" i="15" s="1"/>
  <c r="Y502" i="11"/>
  <c r="Y576" i="11" s="1"/>
  <c r="Y650" i="11" s="1"/>
  <c r="Y13" i="15" s="1"/>
  <c r="AW502" i="11"/>
  <c r="AW576" i="11" s="1"/>
  <c r="AW650" i="11" s="1"/>
  <c r="AW13" i="15" s="1"/>
  <c r="Q502" i="11"/>
  <c r="Q576" i="11" s="1"/>
  <c r="Q650" i="11" s="1"/>
  <c r="Q13" i="15" s="1"/>
  <c r="E515" i="11"/>
  <c r="E589" i="11" s="1"/>
  <c r="E663" i="11" s="1"/>
  <c r="E26" i="15" s="1"/>
  <c r="O515" i="11"/>
  <c r="O589" i="11" s="1"/>
  <c r="O663" i="11" s="1"/>
  <c r="O26" i="15" s="1"/>
  <c r="G515" i="11"/>
  <c r="G589" i="11" s="1"/>
  <c r="G663" i="11" s="1"/>
  <c r="G26" i="15" s="1"/>
  <c r="AB515" i="11"/>
  <c r="AB589" i="11" s="1"/>
  <c r="AB663" i="11" s="1"/>
  <c r="AB26" i="15" s="1"/>
  <c r="U515" i="11"/>
  <c r="U589" i="11" s="1"/>
  <c r="U663" i="11" s="1"/>
  <c r="U26" i="15" s="1"/>
  <c r="J515" i="11"/>
  <c r="J589" i="11" s="1"/>
  <c r="J663" i="11" s="1"/>
  <c r="J26" i="15" s="1"/>
  <c r="Q515" i="11"/>
  <c r="Q589" i="11" s="1"/>
  <c r="Q663" i="11" s="1"/>
  <c r="Q26" i="15" s="1"/>
  <c r="AN515" i="11"/>
  <c r="AN589" i="11" s="1"/>
  <c r="AN663" i="11" s="1"/>
  <c r="AN26" i="15" s="1"/>
  <c r="Z515" i="11"/>
  <c r="Z589" i="11" s="1"/>
  <c r="Z663" i="11" s="1"/>
  <c r="Z26" i="15" s="1"/>
  <c r="AA515" i="11"/>
  <c r="AA589" i="11" s="1"/>
  <c r="AA663" i="11" s="1"/>
  <c r="AA26" i="15" s="1"/>
  <c r="P515" i="11"/>
  <c r="P589" i="11" s="1"/>
  <c r="P663" i="11" s="1"/>
  <c r="P26" i="15" s="1"/>
  <c r="R515" i="11"/>
  <c r="R589" i="11" s="1"/>
  <c r="R663" i="11" s="1"/>
  <c r="R26" i="15" s="1"/>
  <c r="L515" i="11"/>
  <c r="L589" i="11" s="1"/>
  <c r="L663" i="11" s="1"/>
  <c r="L26" i="15" s="1"/>
  <c r="AI515" i="11"/>
  <c r="AI589" i="11" s="1"/>
  <c r="AI663" i="11" s="1"/>
  <c r="AI26" i="15" s="1"/>
  <c r="K515" i="11"/>
  <c r="K589" i="11" s="1"/>
  <c r="K663" i="11" s="1"/>
  <c r="K26" i="15" s="1"/>
  <c r="AM515" i="11"/>
  <c r="AM589" i="11" s="1"/>
  <c r="AM663" i="11" s="1"/>
  <c r="AM26" i="15" s="1"/>
  <c r="S515" i="11"/>
  <c r="S589" i="11" s="1"/>
  <c r="S663" i="11" s="1"/>
  <c r="S26" i="15" s="1"/>
  <c r="AX515" i="11"/>
  <c r="AX589" i="11" s="1"/>
  <c r="AX663" i="11" s="1"/>
  <c r="AX26" i="15" s="1"/>
  <c r="W515" i="11"/>
  <c r="W589" i="11" s="1"/>
  <c r="W663" i="11" s="1"/>
  <c r="W26" i="15" s="1"/>
  <c r="AJ515" i="11"/>
  <c r="AJ589" i="11" s="1"/>
  <c r="AJ663" i="11" s="1"/>
  <c r="AJ26" i="15" s="1"/>
  <c r="AW515" i="11"/>
  <c r="AW589" i="11" s="1"/>
  <c r="AW663" i="11" s="1"/>
  <c r="AW26" i="15" s="1"/>
  <c r="Y515" i="11"/>
  <c r="Y589" i="11" s="1"/>
  <c r="Y663" i="11" s="1"/>
  <c r="Y26" i="15" s="1"/>
  <c r="BA515" i="11"/>
  <c r="BA589" i="11" s="1"/>
  <c r="BA663" i="11" s="1"/>
  <c r="BA26" i="15" s="1"/>
  <c r="AL515" i="11"/>
  <c r="AL589" i="11" s="1"/>
  <c r="AL663" i="11" s="1"/>
  <c r="AL26" i="15" s="1"/>
  <c r="F515" i="11"/>
  <c r="F589" i="11" s="1"/>
  <c r="F663" i="11" s="1"/>
  <c r="F26" i="15" s="1"/>
  <c r="D515" i="11"/>
  <c r="D589" i="11" s="1"/>
  <c r="D663" i="11" s="1"/>
  <c r="D26" i="15" s="1"/>
  <c r="AH515" i="11"/>
  <c r="AH589" i="11" s="1"/>
  <c r="AH663" i="11" s="1"/>
  <c r="AH26" i="15" s="1"/>
  <c r="AK515" i="11"/>
  <c r="AK589" i="11" s="1"/>
  <c r="AK663" i="11" s="1"/>
  <c r="AK26" i="15" s="1"/>
  <c r="H515" i="11"/>
  <c r="H589" i="11" s="1"/>
  <c r="H663" i="11" s="1"/>
  <c r="H26" i="15" s="1"/>
  <c r="AR515" i="11"/>
  <c r="AR589" i="11" s="1"/>
  <c r="AR663" i="11" s="1"/>
  <c r="AR26" i="15" s="1"/>
  <c r="V515" i="11"/>
  <c r="V589" i="11" s="1"/>
  <c r="V663" i="11" s="1"/>
  <c r="V26" i="15" s="1"/>
  <c r="I515" i="11"/>
  <c r="I589" i="11" s="1"/>
  <c r="I663" i="11" s="1"/>
  <c r="I26" i="15" s="1"/>
  <c r="C515" i="11"/>
  <c r="C589" i="11" s="1"/>
  <c r="C663" i="11" s="1"/>
  <c r="C26" i="15" s="1"/>
  <c r="X515" i="11"/>
  <c r="X589" i="11" s="1"/>
  <c r="X663" i="11" s="1"/>
  <c r="X26" i="15" s="1"/>
  <c r="AQ515" i="11"/>
  <c r="AQ589" i="11" s="1"/>
  <c r="AQ663" i="11" s="1"/>
  <c r="AQ26" i="15" s="1"/>
  <c r="N515" i="11"/>
  <c r="N589" i="11" s="1"/>
  <c r="N663" i="11" s="1"/>
  <c r="N26" i="15" s="1"/>
  <c r="M515" i="11"/>
  <c r="M589" i="11" s="1"/>
  <c r="M663" i="11" s="1"/>
  <c r="M26" i="15" s="1"/>
  <c r="AY515" i="11"/>
  <c r="T515" i="11"/>
  <c r="T589" i="11" s="1"/>
  <c r="T663" i="11" s="1"/>
  <c r="T26" i="15" s="1"/>
  <c r="AS515" i="11"/>
  <c r="AS589" i="11" s="1"/>
  <c r="AS663" i="11" s="1"/>
  <c r="AS26" i="15" s="1"/>
  <c r="AG515" i="11"/>
  <c r="AG589" i="11" s="1"/>
  <c r="AG663" i="11" s="1"/>
  <c r="AG26" i="15" s="1"/>
  <c r="AD515" i="11"/>
  <c r="AD589" i="11" s="1"/>
  <c r="AD663" i="11" s="1"/>
  <c r="AD26" i="15" s="1"/>
  <c r="AZ515" i="11"/>
  <c r="Z520" i="11"/>
  <c r="Z594" i="11" s="1"/>
  <c r="Z668" i="11" s="1"/>
  <c r="Z31" i="15" s="1"/>
  <c r="AC515" i="11"/>
  <c r="AC589" i="11" s="1"/>
  <c r="AC663" i="11" s="1"/>
  <c r="AC26" i="15" s="1"/>
  <c r="AE515" i="11"/>
  <c r="AE589" i="11" s="1"/>
  <c r="AE663" i="11" s="1"/>
  <c r="AE26" i="15" s="1"/>
  <c r="Z540" i="11"/>
  <c r="Z522" i="11"/>
  <c r="Z596" i="11" s="1"/>
  <c r="Z670" i="11" s="1"/>
  <c r="Z33" i="15" s="1"/>
  <c r="Z536" i="11"/>
  <c r="Z610" i="11" s="1"/>
  <c r="Z684" i="11" s="1"/>
  <c r="Z47" i="15" s="1"/>
  <c r="AU515" i="11"/>
  <c r="AU589" i="11" s="1"/>
  <c r="AU663" i="11" s="1"/>
  <c r="AU26" i="15" s="1"/>
  <c r="Z519" i="11"/>
  <c r="Z593" i="11" s="1"/>
  <c r="Z667" i="11" s="1"/>
  <c r="Z30" i="15" s="1"/>
  <c r="Z537" i="11"/>
  <c r="Z611" i="11" s="1"/>
  <c r="Z685" i="11" s="1"/>
  <c r="Z48" i="15" s="1"/>
  <c r="Z518" i="11"/>
  <c r="Z592" i="11" s="1"/>
  <c r="Z666" i="11" s="1"/>
  <c r="Z29" i="15" s="1"/>
  <c r="Z541" i="11"/>
  <c r="AP515" i="11"/>
  <c r="AP589" i="11" s="1"/>
  <c r="AP663" i="11" s="1"/>
  <c r="AP26" i="15" s="1"/>
  <c r="Z531" i="11"/>
  <c r="Z605" i="11" s="1"/>
  <c r="Z679" i="11" s="1"/>
  <c r="Z42" i="15" s="1"/>
  <c r="Z534" i="11"/>
  <c r="Z608" i="11" s="1"/>
  <c r="Z682" i="11" s="1"/>
  <c r="Z45" i="15" s="1"/>
  <c r="AV515" i="11"/>
  <c r="AV589" i="11" s="1"/>
  <c r="AV663" i="11" s="1"/>
  <c r="AV26" i="15" s="1"/>
  <c r="Q524" i="11"/>
  <c r="Q598" i="11" s="1"/>
  <c r="Q672" i="11" s="1"/>
  <c r="Q35" i="15" s="1"/>
  <c r="BA524" i="11"/>
  <c r="BA598" i="11" s="1"/>
  <c r="BA672" i="11" s="1"/>
  <c r="BA35" i="15" s="1"/>
  <c r="Z524" i="11"/>
  <c r="Z598" i="11" s="1"/>
  <c r="Z672" i="11" s="1"/>
  <c r="Z35" i="15" s="1"/>
  <c r="G524" i="11"/>
  <c r="G598" i="11" s="1"/>
  <c r="G672" i="11" s="1"/>
  <c r="G35" i="15" s="1"/>
  <c r="J524" i="11"/>
  <c r="J598" i="11" s="1"/>
  <c r="J672" i="11" s="1"/>
  <c r="J35" i="15" s="1"/>
  <c r="AX524" i="11"/>
  <c r="AX598" i="11" s="1"/>
  <c r="AX672" i="11" s="1"/>
  <c r="AX35" i="15" s="1"/>
  <c r="AB524" i="11"/>
  <c r="AB598" i="11" s="1"/>
  <c r="AB672" i="11" s="1"/>
  <c r="AB35" i="15" s="1"/>
  <c r="AN524" i="11"/>
  <c r="AN598" i="11" s="1"/>
  <c r="AN672" i="11" s="1"/>
  <c r="AN35" i="15" s="1"/>
  <c r="E524" i="11"/>
  <c r="E598" i="11" s="1"/>
  <c r="E672" i="11" s="1"/>
  <c r="E35" i="15" s="1"/>
  <c r="K524" i="11"/>
  <c r="K598" i="11" s="1"/>
  <c r="K672" i="11" s="1"/>
  <c r="K35" i="15" s="1"/>
  <c r="R524" i="11"/>
  <c r="R598" i="11" s="1"/>
  <c r="R672" i="11" s="1"/>
  <c r="R35" i="15" s="1"/>
  <c r="AA524" i="11"/>
  <c r="AA598" i="11" s="1"/>
  <c r="AA672" i="11" s="1"/>
  <c r="AA35" i="15" s="1"/>
  <c r="P524" i="11"/>
  <c r="P598" i="11" s="1"/>
  <c r="P672" i="11" s="1"/>
  <c r="P35" i="15" s="1"/>
  <c r="AH524" i="11"/>
  <c r="AH598" i="11" s="1"/>
  <c r="AH672" i="11" s="1"/>
  <c r="AH35" i="15" s="1"/>
  <c r="AM524" i="11"/>
  <c r="AM598" i="11" s="1"/>
  <c r="AM672" i="11" s="1"/>
  <c r="AM35" i="15" s="1"/>
  <c r="S524" i="11"/>
  <c r="S598" i="11" s="1"/>
  <c r="S672" i="11" s="1"/>
  <c r="S35" i="15" s="1"/>
  <c r="AI524" i="11"/>
  <c r="AI598" i="11" s="1"/>
  <c r="AI672" i="11" s="1"/>
  <c r="AI35" i="15" s="1"/>
  <c r="AW524" i="11"/>
  <c r="AW598" i="11" s="1"/>
  <c r="AW672" i="11" s="1"/>
  <c r="AW35" i="15" s="1"/>
  <c r="F524" i="11"/>
  <c r="F598" i="11" s="1"/>
  <c r="F672" i="11" s="1"/>
  <c r="F35" i="15" s="1"/>
  <c r="L524" i="11"/>
  <c r="L598" i="11" s="1"/>
  <c r="L672" i="11" s="1"/>
  <c r="L35" i="15" s="1"/>
  <c r="W524" i="11"/>
  <c r="W598" i="11" s="1"/>
  <c r="W672" i="11" s="1"/>
  <c r="W35" i="15" s="1"/>
  <c r="AL524" i="11"/>
  <c r="AL598" i="11" s="1"/>
  <c r="AL672" i="11" s="1"/>
  <c r="AL35" i="15" s="1"/>
  <c r="Y524" i="11"/>
  <c r="Y598" i="11" s="1"/>
  <c r="Y672" i="11" s="1"/>
  <c r="Y35" i="15" s="1"/>
  <c r="U524" i="11"/>
  <c r="U598" i="11" s="1"/>
  <c r="U672" i="11" s="1"/>
  <c r="U35" i="15" s="1"/>
  <c r="D524" i="11"/>
  <c r="D598" i="11" s="1"/>
  <c r="D672" i="11" s="1"/>
  <c r="D35" i="15" s="1"/>
  <c r="AJ524" i="11"/>
  <c r="AJ598" i="11" s="1"/>
  <c r="AJ672" i="11" s="1"/>
  <c r="AJ35" i="15" s="1"/>
  <c r="O524" i="11"/>
  <c r="O598" i="11" s="1"/>
  <c r="O672" i="11" s="1"/>
  <c r="O35" i="15" s="1"/>
  <c r="AG524" i="11"/>
  <c r="AG598" i="11" s="1"/>
  <c r="AG672" i="11" s="1"/>
  <c r="AG35" i="15" s="1"/>
  <c r="X524" i="11"/>
  <c r="X598" i="11" s="1"/>
  <c r="X672" i="11" s="1"/>
  <c r="X35" i="15" s="1"/>
  <c r="T524" i="11"/>
  <c r="T598" i="11" s="1"/>
  <c r="T672" i="11" s="1"/>
  <c r="T35" i="15" s="1"/>
  <c r="AR524" i="11"/>
  <c r="AR598" i="11" s="1"/>
  <c r="AR672" i="11" s="1"/>
  <c r="AR35" i="15" s="1"/>
  <c r="V524" i="11"/>
  <c r="V598" i="11" s="1"/>
  <c r="V672" i="11" s="1"/>
  <c r="V35" i="15" s="1"/>
  <c r="AK524" i="11"/>
  <c r="AK598" i="11" s="1"/>
  <c r="AK672" i="11" s="1"/>
  <c r="AK35" i="15" s="1"/>
  <c r="I524" i="11"/>
  <c r="I598" i="11" s="1"/>
  <c r="I672" i="11" s="1"/>
  <c r="I35" i="15" s="1"/>
  <c r="AY524" i="11"/>
  <c r="C524" i="11"/>
  <c r="C598" i="11" s="1"/>
  <c r="C672" i="11" s="1"/>
  <c r="C35" i="15" s="1"/>
  <c r="AQ524" i="11"/>
  <c r="AQ598" i="11" s="1"/>
  <c r="AQ672" i="11" s="1"/>
  <c r="AQ35" i="15" s="1"/>
  <c r="H524" i="11"/>
  <c r="H598" i="11" s="1"/>
  <c r="H672" i="11" s="1"/>
  <c r="H35" i="15" s="1"/>
  <c r="M524" i="11"/>
  <c r="M598" i="11" s="1"/>
  <c r="M672" i="11" s="1"/>
  <c r="M35" i="15" s="1"/>
  <c r="N524" i="11"/>
  <c r="N598" i="11" s="1"/>
  <c r="N672" i="11" s="1"/>
  <c r="N35" i="15" s="1"/>
  <c r="AI540" i="11"/>
  <c r="AE524" i="11"/>
  <c r="AE598" i="11" s="1"/>
  <c r="AE672" i="11" s="1"/>
  <c r="AE35" i="15" s="1"/>
  <c r="AP524" i="11"/>
  <c r="AP598" i="11" s="1"/>
  <c r="AP672" i="11" s="1"/>
  <c r="AP35" i="15" s="1"/>
  <c r="AD524" i="11"/>
  <c r="AD598" i="11" s="1"/>
  <c r="AD672" i="11" s="1"/>
  <c r="AD35" i="15" s="1"/>
  <c r="AI537" i="11"/>
  <c r="AI611" i="11" s="1"/>
  <c r="AI685" i="11" s="1"/>
  <c r="AI48" i="15" s="1"/>
  <c r="AI536" i="11"/>
  <c r="AI610" i="11" s="1"/>
  <c r="AI684" i="11" s="1"/>
  <c r="AI47" i="15" s="1"/>
  <c r="AI520" i="11"/>
  <c r="AI594" i="11" s="1"/>
  <c r="AI668" i="11" s="1"/>
  <c r="AI31" i="15" s="1"/>
  <c r="AZ524" i="11"/>
  <c r="AS524" i="11"/>
  <c r="AS598" i="11" s="1"/>
  <c r="AS672" i="11" s="1"/>
  <c r="AS35" i="15" s="1"/>
  <c r="AI534" i="11"/>
  <c r="AI608" i="11" s="1"/>
  <c r="AI682" i="11" s="1"/>
  <c r="AI45" i="15" s="1"/>
  <c r="AI530" i="11"/>
  <c r="AI604" i="11" s="1"/>
  <c r="AI678" i="11" s="1"/>
  <c r="AI41" i="15" s="1"/>
  <c r="AI519" i="11"/>
  <c r="AI593" i="11" s="1"/>
  <c r="AI667" i="11" s="1"/>
  <c r="AI30" i="15" s="1"/>
  <c r="AV524" i="11"/>
  <c r="AV598" i="11" s="1"/>
  <c r="AV672" i="11" s="1"/>
  <c r="AV35" i="15" s="1"/>
  <c r="AI518" i="11"/>
  <c r="AI592" i="11" s="1"/>
  <c r="AI666" i="11" s="1"/>
  <c r="AI29" i="15" s="1"/>
  <c r="AC524" i="11"/>
  <c r="AC598" i="11" s="1"/>
  <c r="AC672" i="11" s="1"/>
  <c r="AC35" i="15" s="1"/>
  <c r="AI531" i="11"/>
  <c r="AI605" i="11" s="1"/>
  <c r="AI679" i="11" s="1"/>
  <c r="AI42" i="15" s="1"/>
  <c r="AU524" i="11"/>
  <c r="AU598" i="11" s="1"/>
  <c r="AU672" i="11" s="1"/>
  <c r="AU35" i="15" s="1"/>
  <c r="AI541" i="11"/>
  <c r="K513" i="11"/>
  <c r="K587" i="11" s="1"/>
  <c r="K661" i="11" s="1"/>
  <c r="K24" i="15" s="1"/>
  <c r="E492" i="11"/>
  <c r="E566" i="11" s="1"/>
  <c r="D492" i="11"/>
  <c r="D566" i="11" s="1"/>
  <c r="Z492" i="11"/>
  <c r="Z566" i="11" s="1"/>
  <c r="Z640" i="11" s="1"/>
  <c r="Z3" i="15" s="1"/>
  <c r="Z504" i="11"/>
  <c r="Z578" i="11" s="1"/>
  <c r="Z652" i="11" s="1"/>
  <c r="Z15" i="15" s="1"/>
  <c r="D504" i="11"/>
  <c r="D578" i="11" s="1"/>
  <c r="D652" i="11" s="1"/>
  <c r="D15" i="15" s="1"/>
  <c r="Y495" i="11"/>
  <c r="Y569" i="11" s="1"/>
  <c r="Y643" i="11" s="1"/>
  <c r="Y6" i="15" s="1"/>
  <c r="Z495" i="11"/>
  <c r="Z569" i="11" s="1"/>
  <c r="Z643" i="11" s="1"/>
  <c r="Z6" i="15" s="1"/>
  <c r="H523" i="11"/>
  <c r="H597" i="11" s="1"/>
  <c r="H671" i="11" s="1"/>
  <c r="H34" i="15" s="1"/>
  <c r="D523" i="11"/>
  <c r="D597" i="11" s="1"/>
  <c r="D671" i="11" s="1"/>
  <c r="D34" i="15" s="1"/>
  <c r="D538" i="11"/>
  <c r="D612" i="11" s="1"/>
  <c r="D686" i="11" s="1"/>
  <c r="D49" i="15" s="1"/>
  <c r="R538" i="11"/>
  <c r="R612" i="11" s="1"/>
  <c r="R686" i="11" s="1"/>
  <c r="R49" i="15" s="1"/>
  <c r="AW538" i="11"/>
  <c r="AW612" i="11" s="1"/>
  <c r="AW686" i="11" s="1"/>
  <c r="AW49" i="15" s="1"/>
  <c r="AH538" i="11"/>
  <c r="AH612" i="11" s="1"/>
  <c r="AH686" i="11" s="1"/>
  <c r="AH49" i="15" s="1"/>
  <c r="Y538" i="11"/>
  <c r="Y612" i="11" s="1"/>
  <c r="Y686" i="11" s="1"/>
  <c r="Y49" i="15" s="1"/>
  <c r="P538" i="11"/>
  <c r="P612" i="11" s="1"/>
  <c r="P686" i="11" s="1"/>
  <c r="P49" i="15" s="1"/>
  <c r="E538" i="11"/>
  <c r="E612" i="11" s="1"/>
  <c r="E686" i="11" s="1"/>
  <c r="E49" i="15" s="1"/>
  <c r="S538" i="11"/>
  <c r="S612" i="11" s="1"/>
  <c r="S686" i="11" s="1"/>
  <c r="S49" i="15" s="1"/>
  <c r="W538" i="11"/>
  <c r="W612" i="11" s="1"/>
  <c r="W686" i="11" s="1"/>
  <c r="W49" i="15" s="1"/>
  <c r="G538" i="11"/>
  <c r="G612" i="11" s="1"/>
  <c r="G686" i="11" s="1"/>
  <c r="G49" i="15" s="1"/>
  <c r="L538" i="11"/>
  <c r="L612" i="11" s="1"/>
  <c r="L686" i="11" s="1"/>
  <c r="L49" i="15" s="1"/>
  <c r="AX538" i="11"/>
  <c r="AX612" i="11" s="1"/>
  <c r="AX686" i="11" s="1"/>
  <c r="AX49" i="15" s="1"/>
  <c r="U538" i="11"/>
  <c r="U612" i="11" s="1"/>
  <c r="U686" i="11" s="1"/>
  <c r="U49" i="15" s="1"/>
  <c r="J538" i="11"/>
  <c r="J612" i="11" s="1"/>
  <c r="J686" i="11" s="1"/>
  <c r="J49" i="15" s="1"/>
  <c r="BA538" i="11"/>
  <c r="BA612" i="11" s="1"/>
  <c r="BA686" i="11" s="1"/>
  <c r="BA49" i="15" s="1"/>
  <c r="AM538" i="11"/>
  <c r="AM612" i="11" s="1"/>
  <c r="AM686" i="11" s="1"/>
  <c r="AM49" i="15" s="1"/>
  <c r="O538" i="11"/>
  <c r="O612" i="11" s="1"/>
  <c r="O686" i="11" s="1"/>
  <c r="O49" i="15" s="1"/>
  <c r="F538" i="11"/>
  <c r="F612" i="11" s="1"/>
  <c r="F686" i="11" s="1"/>
  <c r="F49" i="15" s="1"/>
  <c r="AN538" i="11"/>
  <c r="AN612" i="11" s="1"/>
  <c r="AN686" i="11" s="1"/>
  <c r="AN49" i="15" s="1"/>
  <c r="Q538" i="11"/>
  <c r="Q612" i="11" s="1"/>
  <c r="Q686" i="11" s="1"/>
  <c r="Q49" i="15" s="1"/>
  <c r="AJ538" i="11"/>
  <c r="AJ612" i="11" s="1"/>
  <c r="AJ686" i="11" s="1"/>
  <c r="AJ49" i="15" s="1"/>
  <c r="Z538" i="11"/>
  <c r="Z612" i="11" s="1"/>
  <c r="Z686" i="11" s="1"/>
  <c r="Z49" i="15" s="1"/>
  <c r="AB538" i="11"/>
  <c r="AB612" i="11" s="1"/>
  <c r="AB686" i="11" s="1"/>
  <c r="AB49" i="15" s="1"/>
  <c r="AL538" i="11"/>
  <c r="AL612" i="11" s="1"/>
  <c r="AL686" i="11" s="1"/>
  <c r="AL49" i="15" s="1"/>
  <c r="K538" i="11"/>
  <c r="K612" i="11" s="1"/>
  <c r="K686" i="11" s="1"/>
  <c r="K49" i="15" s="1"/>
  <c r="AA538" i="11"/>
  <c r="AA612" i="11" s="1"/>
  <c r="AA686" i="11" s="1"/>
  <c r="AA49" i="15" s="1"/>
  <c r="AI538" i="11"/>
  <c r="AI612" i="11" s="1"/>
  <c r="AI686" i="11" s="1"/>
  <c r="AI49" i="15" s="1"/>
  <c r="AR538" i="11"/>
  <c r="AR612" i="11" s="1"/>
  <c r="AR686" i="11" s="1"/>
  <c r="AR49" i="15" s="1"/>
  <c r="AK538" i="11"/>
  <c r="AK612" i="11" s="1"/>
  <c r="AK686" i="11" s="1"/>
  <c r="AK49" i="15" s="1"/>
  <c r="AQ538" i="11"/>
  <c r="AQ612" i="11" s="1"/>
  <c r="AQ686" i="11" s="1"/>
  <c r="AQ49" i="15" s="1"/>
  <c r="X538" i="11"/>
  <c r="X612" i="11" s="1"/>
  <c r="X686" i="11" s="1"/>
  <c r="X49" i="15" s="1"/>
  <c r="N538" i="11"/>
  <c r="N612" i="11" s="1"/>
  <c r="N686" i="11" s="1"/>
  <c r="N49" i="15" s="1"/>
  <c r="V538" i="11"/>
  <c r="V612" i="11" s="1"/>
  <c r="V686" i="11" s="1"/>
  <c r="V49" i="15" s="1"/>
  <c r="T538" i="11"/>
  <c r="T612" i="11" s="1"/>
  <c r="T686" i="11" s="1"/>
  <c r="T49" i="15" s="1"/>
  <c r="H538" i="11"/>
  <c r="H612" i="11" s="1"/>
  <c r="H686" i="11" s="1"/>
  <c r="H49" i="15" s="1"/>
  <c r="I538" i="11"/>
  <c r="I612" i="11" s="1"/>
  <c r="I686" i="11" s="1"/>
  <c r="I49" i="15" s="1"/>
  <c r="C538" i="11"/>
  <c r="C612" i="11" s="1"/>
  <c r="C686" i="11" s="1"/>
  <c r="C49" i="15" s="1"/>
  <c r="M538" i="11"/>
  <c r="M612" i="11" s="1"/>
  <c r="M686" i="11" s="1"/>
  <c r="M49" i="15" s="1"/>
  <c r="AY538" i="11"/>
  <c r="AW534" i="11"/>
  <c r="AW608" i="11" s="1"/>
  <c r="AW682" i="11" s="1"/>
  <c r="AW45" i="15" s="1"/>
  <c r="AU538" i="11"/>
  <c r="AU612" i="11" s="1"/>
  <c r="AU686" i="11" s="1"/>
  <c r="AU49" i="15" s="1"/>
  <c r="AW531" i="11"/>
  <c r="AW605" i="11" s="1"/>
  <c r="AW679" i="11" s="1"/>
  <c r="AW42" i="15" s="1"/>
  <c r="AW537" i="11"/>
  <c r="AW611" i="11" s="1"/>
  <c r="AW685" i="11" s="1"/>
  <c r="AW48" i="15" s="1"/>
  <c r="AV538" i="11"/>
  <c r="AV612" i="11" s="1"/>
  <c r="AV686" i="11" s="1"/>
  <c r="AV49" i="15" s="1"/>
  <c r="AC538" i="11"/>
  <c r="AC612" i="11" s="1"/>
  <c r="AC686" i="11" s="1"/>
  <c r="AC49" i="15" s="1"/>
  <c r="AW541" i="11"/>
  <c r="AW522" i="11"/>
  <c r="AW596" i="11" s="1"/>
  <c r="AW670" i="11" s="1"/>
  <c r="AW33" i="15" s="1"/>
  <c r="AW519" i="11"/>
  <c r="AW593" i="11" s="1"/>
  <c r="AW667" i="11" s="1"/>
  <c r="AW30" i="15" s="1"/>
  <c r="AE538" i="11"/>
  <c r="AE612" i="11" s="1"/>
  <c r="AE686" i="11" s="1"/>
  <c r="AE49" i="15" s="1"/>
  <c r="AW520" i="11"/>
  <c r="AW594" i="11" s="1"/>
  <c r="AW668" i="11" s="1"/>
  <c r="AW31" i="15" s="1"/>
  <c r="AW518" i="11"/>
  <c r="AW592" i="11" s="1"/>
  <c r="AW666" i="11" s="1"/>
  <c r="AW29" i="15" s="1"/>
  <c r="AZ538" i="11"/>
  <c r="AP538" i="11"/>
  <c r="AP612" i="11" s="1"/>
  <c r="AP686" i="11" s="1"/>
  <c r="AP49" i="15" s="1"/>
  <c r="AW540" i="11"/>
  <c r="AG538" i="11"/>
  <c r="AG612" i="11" s="1"/>
  <c r="AG686" i="11" s="1"/>
  <c r="AG49" i="15" s="1"/>
  <c r="AD538" i="11"/>
  <c r="AD612" i="11" s="1"/>
  <c r="AD686" i="11" s="1"/>
  <c r="AD49" i="15" s="1"/>
  <c r="AW536" i="11"/>
  <c r="AW610" i="11" s="1"/>
  <c r="AW684" i="11" s="1"/>
  <c r="AW47" i="15" s="1"/>
  <c r="AW511" i="11"/>
  <c r="AW585" i="11" s="1"/>
  <c r="AW659" i="11" s="1"/>
  <c r="AW22" i="15" s="1"/>
  <c r="Q511" i="11"/>
  <c r="Q585" i="11" s="1"/>
  <c r="Q659" i="11" s="1"/>
  <c r="Q22" i="15" s="1"/>
  <c r="E501" i="11"/>
  <c r="E575" i="11" s="1"/>
  <c r="E649" i="11" s="1"/>
  <c r="E12" i="15" s="1"/>
  <c r="K508" i="11"/>
  <c r="K582" i="11" s="1"/>
  <c r="K656" i="11" s="1"/>
  <c r="K19" i="15" s="1"/>
  <c r="Z508" i="11"/>
  <c r="Z582" i="11" s="1"/>
  <c r="Z656" i="11" s="1"/>
  <c r="Z19" i="15" s="1"/>
  <c r="AI508" i="11"/>
  <c r="AI582" i="11" s="1"/>
  <c r="AI656" i="11" s="1"/>
  <c r="AI19" i="15" s="1"/>
  <c r="K542" i="11"/>
  <c r="K616" i="11" s="1"/>
  <c r="K690" i="11" s="1"/>
  <c r="K53" i="15" s="1"/>
  <c r="D542" i="11"/>
  <c r="D616" i="11" s="1"/>
  <c r="D690" i="11" s="1"/>
  <c r="D53" i="15" s="1"/>
  <c r="H505" i="11"/>
  <c r="H579" i="11" s="1"/>
  <c r="H653" i="11" s="1"/>
  <c r="H16" i="15" s="1"/>
  <c r="H539" i="11"/>
  <c r="H613" i="11" s="1"/>
  <c r="H687" i="11" s="1"/>
  <c r="H50" i="15" s="1"/>
  <c r="AR507" i="11"/>
  <c r="AR581" i="11" s="1"/>
  <c r="AR655" i="11" s="1"/>
  <c r="AR18" i="15" s="1"/>
  <c r="D499" i="11"/>
  <c r="D573" i="11" s="1"/>
  <c r="D647" i="11" s="1"/>
  <c r="D10" i="15" s="1"/>
  <c r="K499" i="11"/>
  <c r="K573" i="11" s="1"/>
  <c r="K647" i="11" s="1"/>
  <c r="K10" i="15" s="1"/>
  <c r="D529" i="11"/>
  <c r="D603" i="11" s="1"/>
  <c r="D677" i="11" s="1"/>
  <c r="D40" i="15" s="1"/>
  <c r="K502" i="11"/>
  <c r="K576" i="11" s="1"/>
  <c r="K650" i="11" s="1"/>
  <c r="K13" i="15" s="1"/>
  <c r="T504" i="11"/>
  <c r="T578" i="11" s="1"/>
  <c r="T652" i="11" s="1"/>
  <c r="T15" i="15" s="1"/>
  <c r="E504" i="11"/>
  <c r="E578" i="11" s="1"/>
  <c r="E652" i="11" s="1"/>
  <c r="E15" i="15" s="1"/>
  <c r="AI504" i="11"/>
  <c r="AI578" i="11" s="1"/>
  <c r="AI652" i="11" s="1"/>
  <c r="AI15" i="15" s="1"/>
  <c r="H511" i="11"/>
  <c r="H585" i="11" s="1"/>
  <c r="H659" i="11" s="1"/>
  <c r="H22" i="15" s="1"/>
  <c r="D511" i="11"/>
  <c r="D585" i="11" s="1"/>
  <c r="D659" i="11" s="1"/>
  <c r="D22" i="15" s="1"/>
  <c r="K511" i="11"/>
  <c r="K585" i="11" s="1"/>
  <c r="K659" i="11" s="1"/>
  <c r="K22" i="15" s="1"/>
  <c r="AW542" i="11"/>
  <c r="AW616" i="11" s="1"/>
  <c r="AW690" i="11" s="1"/>
  <c r="AW53" i="15" s="1"/>
  <c r="AT533" i="11"/>
  <c r="AT607" i="11" s="1"/>
  <c r="AT681" i="11" s="1"/>
  <c r="AT44" i="15" s="1"/>
  <c r="E535" i="11"/>
  <c r="E609" i="11" s="1"/>
  <c r="E683" i="11" s="1"/>
  <c r="E46" i="15" s="1"/>
  <c r="AT500" i="11"/>
  <c r="AT574" i="11" s="1"/>
  <c r="AT648" i="11" s="1"/>
  <c r="AT11" i="15" s="1"/>
  <c r="AI535" i="11"/>
  <c r="AI609" i="11" s="1"/>
  <c r="AI683" i="11" s="1"/>
  <c r="AI46" i="15" s="1"/>
  <c r="AT509" i="11"/>
  <c r="AT583" i="11" s="1"/>
  <c r="AT657" i="11" s="1"/>
  <c r="AT20" i="15" s="1"/>
  <c r="AW535" i="11"/>
  <c r="AW609" i="11" s="1"/>
  <c r="AW683" i="11" s="1"/>
  <c r="AW46" i="15" s="1"/>
  <c r="AA29" i="3"/>
  <c r="AA32" i="3"/>
  <c r="AA75" i="3"/>
  <c r="AA85" i="3"/>
  <c r="AA26" i="3"/>
  <c r="AA10" i="3"/>
  <c r="AA78" i="3"/>
  <c r="AA86" i="3"/>
  <c r="H91" i="3"/>
  <c r="AY259" i="4" s="1"/>
  <c r="AA14" i="3"/>
  <c r="AA77" i="3"/>
  <c r="AA18" i="3"/>
  <c r="AA22" i="3"/>
  <c r="AA47" i="3"/>
  <c r="AA21" i="3"/>
  <c r="AA48" i="3"/>
  <c r="Z49" i="3"/>
  <c r="Z12" i="3"/>
  <c r="AA37" i="3"/>
  <c r="Z24" i="3"/>
  <c r="Z36" i="3"/>
  <c r="AA69" i="3"/>
  <c r="G92" i="3"/>
  <c r="AX260" i="4" s="1"/>
  <c r="Z75" i="3"/>
  <c r="AA82" i="3"/>
  <c r="Z39" i="3"/>
  <c r="Z52" i="3"/>
  <c r="AA50" i="3"/>
  <c r="Z77" i="3"/>
  <c r="Z15" i="3"/>
  <c r="AA66" i="3"/>
  <c r="Z67" i="3"/>
  <c r="Z23" i="3"/>
  <c r="AA12" i="3"/>
  <c r="AA62" i="3"/>
  <c r="AF496" i="11"/>
  <c r="AF570" i="11" s="1"/>
  <c r="AF644" i="11" s="1"/>
  <c r="AF7" i="15" s="1"/>
  <c r="AR521" i="11"/>
  <c r="AR595" i="11" s="1"/>
  <c r="AR669" i="11" s="1"/>
  <c r="AR32" i="15" s="1"/>
  <c r="T521" i="11"/>
  <c r="T595" i="11" s="1"/>
  <c r="T669" i="11" s="1"/>
  <c r="T32" i="15" s="1"/>
  <c r="Z66" i="3"/>
  <c r="Z72" i="3"/>
  <c r="AF515" i="11"/>
  <c r="AF589" i="11" s="1"/>
  <c r="AF663" i="11" s="1"/>
  <c r="AF26" i="15" s="1"/>
  <c r="AF506" i="11"/>
  <c r="AF580" i="11" s="1"/>
  <c r="AF654" i="11" s="1"/>
  <c r="AF17" i="15" s="1"/>
  <c r="AA64" i="3"/>
  <c r="AF497" i="11"/>
  <c r="AF571" i="11" s="1"/>
  <c r="AF645" i="11" s="1"/>
  <c r="AF8" i="15" s="1"/>
  <c r="Z81" i="3"/>
  <c r="AF494" i="11"/>
  <c r="AF568" i="11" s="1"/>
  <c r="AF642" i="11" s="1"/>
  <c r="AF5" i="15" s="1"/>
  <c r="Z63" i="3"/>
  <c r="Z44" i="3"/>
  <c r="AL530" i="11"/>
  <c r="AL604" i="11" s="1"/>
  <c r="AL678" i="11" s="1"/>
  <c r="AL41" i="15" s="1"/>
  <c r="AO527" i="11"/>
  <c r="AO601" i="11" s="1"/>
  <c r="AO675" i="11" s="1"/>
  <c r="AO38" i="15" s="1"/>
  <c r="Z530" i="11"/>
  <c r="Z604" i="11" s="1"/>
  <c r="Z678" i="11" s="1"/>
  <c r="Z41" i="15" s="1"/>
  <c r="AO514" i="11"/>
  <c r="AO588" i="11" s="1"/>
  <c r="AO662" i="11" s="1"/>
  <c r="AO25" i="15" s="1"/>
  <c r="AO494" i="11"/>
  <c r="AO568" i="11" s="1"/>
  <c r="AO642" i="11" s="1"/>
  <c r="AO5" i="15" s="1"/>
  <c r="AO506" i="11"/>
  <c r="AO580" i="11" s="1"/>
  <c r="AO654" i="11" s="1"/>
  <c r="AO17" i="15" s="1"/>
  <c r="H530" i="11"/>
  <c r="H604" i="11" s="1"/>
  <c r="H678" i="11" s="1"/>
  <c r="H41" i="15" s="1"/>
  <c r="G517" i="11"/>
  <c r="G591" i="11" s="1"/>
  <c r="G665" i="11" s="1"/>
  <c r="G28" i="15" s="1"/>
  <c r="Q516" i="11"/>
  <c r="Q590" i="11" s="1"/>
  <c r="Q664" i="11" s="1"/>
  <c r="Q27" i="15" s="1"/>
  <c r="AW516" i="11"/>
  <c r="AW590" i="11" s="1"/>
  <c r="AW664" i="11" s="1"/>
  <c r="AW27" i="15" s="1"/>
  <c r="H528" i="11"/>
  <c r="H602" i="11" s="1"/>
  <c r="H676" i="11" s="1"/>
  <c r="H39" i="15" s="1"/>
  <c r="AL528" i="11"/>
  <c r="AL602" i="11" s="1"/>
  <c r="AL676" i="11" s="1"/>
  <c r="AL39" i="15" s="1"/>
  <c r="G528" i="11"/>
  <c r="G602" i="11" s="1"/>
  <c r="G676" i="11" s="1"/>
  <c r="G39" i="15" s="1"/>
  <c r="Q528" i="11"/>
  <c r="Q602" i="11" s="1"/>
  <c r="Q676" i="11" s="1"/>
  <c r="Q39" i="15" s="1"/>
  <c r="Z528" i="11"/>
  <c r="Z602" i="11" s="1"/>
  <c r="Z676" i="11" s="1"/>
  <c r="Z39" i="15" s="1"/>
  <c r="E532" i="11"/>
  <c r="E606" i="11" s="1"/>
  <c r="E680" i="11" s="1"/>
  <c r="E43" i="15" s="1"/>
  <c r="AW532" i="11"/>
  <c r="AW606" i="11" s="1"/>
  <c r="AW680" i="11" s="1"/>
  <c r="AW43" i="15" s="1"/>
  <c r="AL532" i="11"/>
  <c r="AL606" i="11" s="1"/>
  <c r="AL680" i="11" s="1"/>
  <c r="AL43" i="15" s="1"/>
  <c r="G532" i="11"/>
  <c r="G606" i="11" s="1"/>
  <c r="G680" i="11" s="1"/>
  <c r="G43" i="15" s="1"/>
  <c r="AR532" i="11"/>
  <c r="AR606" i="11" s="1"/>
  <c r="AR680" i="11" s="1"/>
  <c r="AR43" i="15" s="1"/>
  <c r="T526" i="11"/>
  <c r="T600" i="11" s="1"/>
  <c r="T674" i="11" s="1"/>
  <c r="T37" i="15" s="1"/>
  <c r="D526" i="11"/>
  <c r="D600" i="11" s="1"/>
  <c r="D674" i="11" s="1"/>
  <c r="D37" i="15" s="1"/>
  <c r="AI526" i="11"/>
  <c r="AI600" i="11" s="1"/>
  <c r="AI674" i="11" s="1"/>
  <c r="AI37" i="15" s="1"/>
  <c r="AW505" i="11"/>
  <c r="AW579" i="11" s="1"/>
  <c r="AW653" i="11" s="1"/>
  <c r="AW16" i="15" s="1"/>
  <c r="K505" i="11"/>
  <c r="K579" i="11" s="1"/>
  <c r="K653" i="11" s="1"/>
  <c r="K16" i="15" s="1"/>
  <c r="E505" i="11"/>
  <c r="E579" i="11" s="1"/>
  <c r="E653" i="11" s="1"/>
  <c r="E16" i="15" s="1"/>
  <c r="K503" i="11"/>
  <c r="K577" i="11" s="1"/>
  <c r="K651" i="11" s="1"/>
  <c r="K14" i="15" s="1"/>
  <c r="AR512" i="11"/>
  <c r="AR586" i="11" s="1"/>
  <c r="AR660" i="11" s="1"/>
  <c r="AR23" i="15" s="1"/>
  <c r="G512" i="11"/>
  <c r="G586" i="11" s="1"/>
  <c r="G660" i="11" s="1"/>
  <c r="G23" i="15" s="1"/>
  <c r="AL512" i="11"/>
  <c r="AL586" i="11" s="1"/>
  <c r="AL660" i="11" s="1"/>
  <c r="AL23" i="15" s="1"/>
  <c r="AW512" i="11"/>
  <c r="AW586" i="11" s="1"/>
  <c r="AW660" i="11" s="1"/>
  <c r="AW23" i="15" s="1"/>
  <c r="Q496" i="11"/>
  <c r="Q570" i="11" s="1"/>
  <c r="Q644" i="11" s="1"/>
  <c r="Q7" i="15" s="1"/>
  <c r="AN496" i="11"/>
  <c r="AN570" i="11" s="1"/>
  <c r="AN644" i="11" s="1"/>
  <c r="AN7" i="15" s="1"/>
  <c r="S496" i="11"/>
  <c r="S570" i="11" s="1"/>
  <c r="S644" i="11" s="1"/>
  <c r="S7" i="15" s="1"/>
  <c r="E496" i="11"/>
  <c r="E570" i="11" s="1"/>
  <c r="E644" i="11" s="1"/>
  <c r="E7" i="15" s="1"/>
  <c r="AJ496" i="11"/>
  <c r="AJ570" i="11" s="1"/>
  <c r="AJ644" i="11" s="1"/>
  <c r="AJ7" i="15" s="1"/>
  <c r="AA496" i="11"/>
  <c r="AA570" i="11" s="1"/>
  <c r="AA644" i="11" s="1"/>
  <c r="AA7" i="15" s="1"/>
  <c r="Y496" i="11"/>
  <c r="Y570" i="11" s="1"/>
  <c r="Y644" i="11" s="1"/>
  <c r="Y7" i="15" s="1"/>
  <c r="J496" i="11"/>
  <c r="J570" i="11" s="1"/>
  <c r="J644" i="11" s="1"/>
  <c r="J7" i="15" s="1"/>
  <c r="AW496" i="11"/>
  <c r="AW570" i="11" s="1"/>
  <c r="AW644" i="11" s="1"/>
  <c r="AW7" i="15" s="1"/>
  <c r="AH496" i="11"/>
  <c r="AH570" i="11" s="1"/>
  <c r="AH644" i="11" s="1"/>
  <c r="AH7" i="15" s="1"/>
  <c r="F496" i="11"/>
  <c r="F570" i="11" s="1"/>
  <c r="F644" i="11" s="1"/>
  <c r="F7" i="15" s="1"/>
  <c r="AB496" i="11"/>
  <c r="AB570" i="11" s="1"/>
  <c r="AB644" i="11" s="1"/>
  <c r="AB7" i="15" s="1"/>
  <c r="U496" i="11"/>
  <c r="U570" i="11" s="1"/>
  <c r="U644" i="11" s="1"/>
  <c r="U7" i="15" s="1"/>
  <c r="AI496" i="11"/>
  <c r="AI570" i="11" s="1"/>
  <c r="AI644" i="11" s="1"/>
  <c r="AI7" i="15" s="1"/>
  <c r="AM496" i="11"/>
  <c r="AM570" i="11" s="1"/>
  <c r="AM644" i="11" s="1"/>
  <c r="AM7" i="15" s="1"/>
  <c r="W496" i="11"/>
  <c r="W570" i="11" s="1"/>
  <c r="W644" i="11" s="1"/>
  <c r="W7" i="15" s="1"/>
  <c r="D496" i="11"/>
  <c r="D570" i="11" s="1"/>
  <c r="D644" i="11" s="1"/>
  <c r="D7" i="15" s="1"/>
  <c r="G496" i="11"/>
  <c r="G570" i="11" s="1"/>
  <c r="G644" i="11" s="1"/>
  <c r="G7" i="15" s="1"/>
  <c r="AX496" i="11"/>
  <c r="AX570" i="11" s="1"/>
  <c r="AX644" i="11" s="1"/>
  <c r="AX7" i="15" s="1"/>
  <c r="AL496" i="11"/>
  <c r="AL570" i="11" s="1"/>
  <c r="AL644" i="11" s="1"/>
  <c r="AL7" i="15" s="1"/>
  <c r="R496" i="11"/>
  <c r="R570" i="11" s="1"/>
  <c r="R644" i="11" s="1"/>
  <c r="R7" i="15" s="1"/>
  <c r="K496" i="11"/>
  <c r="K570" i="11" s="1"/>
  <c r="K644" i="11" s="1"/>
  <c r="K7" i="15" s="1"/>
  <c r="Z496" i="11"/>
  <c r="Z570" i="11" s="1"/>
  <c r="Z644" i="11" s="1"/>
  <c r="Z7" i="15" s="1"/>
  <c r="L496" i="11"/>
  <c r="L570" i="11" s="1"/>
  <c r="L644" i="11" s="1"/>
  <c r="L7" i="15" s="1"/>
  <c r="P496" i="11"/>
  <c r="P570" i="11" s="1"/>
  <c r="P644" i="11" s="1"/>
  <c r="P7" i="15" s="1"/>
  <c r="O496" i="11"/>
  <c r="O570" i="11" s="1"/>
  <c r="O644" i="11" s="1"/>
  <c r="O7" i="15" s="1"/>
  <c r="BA496" i="11"/>
  <c r="BA570" i="11" s="1"/>
  <c r="BA644" i="11" s="1"/>
  <c r="BA7" i="15" s="1"/>
  <c r="V496" i="11"/>
  <c r="V570" i="11" s="1"/>
  <c r="V644" i="11" s="1"/>
  <c r="V7" i="15" s="1"/>
  <c r="T496" i="11"/>
  <c r="T570" i="11" s="1"/>
  <c r="T644" i="11" s="1"/>
  <c r="T7" i="15" s="1"/>
  <c r="I496" i="11"/>
  <c r="I570" i="11" s="1"/>
  <c r="I644" i="11" s="1"/>
  <c r="I7" i="15" s="1"/>
  <c r="X496" i="11"/>
  <c r="X570" i="11" s="1"/>
  <c r="X644" i="11" s="1"/>
  <c r="X7" i="15" s="1"/>
  <c r="AR496" i="11"/>
  <c r="AR570" i="11" s="1"/>
  <c r="AR644" i="11" s="1"/>
  <c r="AR7" i="15" s="1"/>
  <c r="AQ496" i="11"/>
  <c r="AQ570" i="11" s="1"/>
  <c r="AQ644" i="11" s="1"/>
  <c r="AQ7" i="15" s="1"/>
  <c r="N496" i="11"/>
  <c r="N570" i="11" s="1"/>
  <c r="N644" i="11" s="1"/>
  <c r="N7" i="15" s="1"/>
  <c r="AK496" i="11"/>
  <c r="AK570" i="11" s="1"/>
  <c r="AK644" i="11" s="1"/>
  <c r="AK7" i="15" s="1"/>
  <c r="H496" i="11"/>
  <c r="H570" i="11" s="1"/>
  <c r="H644" i="11" s="1"/>
  <c r="H7" i="15" s="1"/>
  <c r="M496" i="11"/>
  <c r="M570" i="11" s="1"/>
  <c r="M644" i="11" s="1"/>
  <c r="M7" i="15" s="1"/>
  <c r="C496" i="11"/>
  <c r="AG496" i="11"/>
  <c r="AG570" i="11" s="1"/>
  <c r="AG644" i="11" s="1"/>
  <c r="AG7" i="15" s="1"/>
  <c r="AE496" i="11"/>
  <c r="AE570" i="11" s="1"/>
  <c r="AE644" i="11" s="1"/>
  <c r="AE7" i="15" s="1"/>
  <c r="AC496" i="11"/>
  <c r="AC570" i="11" s="1"/>
  <c r="AC644" i="11" s="1"/>
  <c r="AC7" i="15" s="1"/>
  <c r="G518" i="11"/>
  <c r="G592" i="11" s="1"/>
  <c r="G666" i="11" s="1"/>
  <c r="G29" i="15" s="1"/>
  <c r="AP496" i="11"/>
  <c r="AP570" i="11" s="1"/>
  <c r="AP644" i="11" s="1"/>
  <c r="AP7" i="15" s="1"/>
  <c r="AS496" i="11"/>
  <c r="AS570" i="11" s="1"/>
  <c r="AS644" i="11" s="1"/>
  <c r="AS7" i="15" s="1"/>
  <c r="G536" i="11"/>
  <c r="G610" i="11" s="1"/>
  <c r="G684" i="11" s="1"/>
  <c r="G47" i="15" s="1"/>
  <c r="G531" i="11"/>
  <c r="G605" i="11" s="1"/>
  <c r="G679" i="11" s="1"/>
  <c r="G42" i="15" s="1"/>
  <c r="AU496" i="11"/>
  <c r="AU570" i="11" s="1"/>
  <c r="AU644" i="11" s="1"/>
  <c r="AU7" i="15" s="1"/>
  <c r="AZ496" i="11"/>
  <c r="G540" i="11"/>
  <c r="AY496" i="11"/>
  <c r="G534" i="11"/>
  <c r="G608" i="11" s="1"/>
  <c r="G682" i="11" s="1"/>
  <c r="G45" i="15" s="1"/>
  <c r="G522" i="11"/>
  <c r="G596" i="11" s="1"/>
  <c r="G670" i="11" s="1"/>
  <c r="G33" i="15" s="1"/>
  <c r="G519" i="11"/>
  <c r="G593" i="11" s="1"/>
  <c r="G667" i="11" s="1"/>
  <c r="G30" i="15" s="1"/>
  <c r="AD496" i="11"/>
  <c r="AD570" i="11" s="1"/>
  <c r="AD644" i="11" s="1"/>
  <c r="AD7" i="15" s="1"/>
  <c r="AV496" i="11"/>
  <c r="AV570" i="11" s="1"/>
  <c r="AV644" i="11" s="1"/>
  <c r="AV7" i="15" s="1"/>
  <c r="G537" i="11"/>
  <c r="G611" i="11" s="1"/>
  <c r="G685" i="11" s="1"/>
  <c r="G48" i="15" s="1"/>
  <c r="G541" i="11"/>
  <c r="G520" i="11"/>
  <c r="G594" i="11" s="1"/>
  <c r="G668" i="11" s="1"/>
  <c r="G31" i="15" s="1"/>
  <c r="Y539" i="11"/>
  <c r="Y613" i="11" s="1"/>
  <c r="Y687" i="11" s="1"/>
  <c r="Y50" i="15" s="1"/>
  <c r="AW539" i="11"/>
  <c r="AW613" i="11" s="1"/>
  <c r="AW687" i="11" s="1"/>
  <c r="AW50" i="15" s="1"/>
  <c r="E539" i="11"/>
  <c r="E613" i="11" s="1"/>
  <c r="E687" i="11" s="1"/>
  <c r="E50" i="15" s="1"/>
  <c r="AI522" i="11"/>
  <c r="AI596" i="11" s="1"/>
  <c r="AI670" i="11" s="1"/>
  <c r="AI33" i="15" s="1"/>
  <c r="H525" i="11"/>
  <c r="H599" i="11" s="1"/>
  <c r="H673" i="11" s="1"/>
  <c r="H36" i="15" s="1"/>
  <c r="Y525" i="11"/>
  <c r="Y599" i="11" s="1"/>
  <c r="Y673" i="11" s="1"/>
  <c r="Y36" i="15" s="1"/>
  <c r="AL525" i="11"/>
  <c r="AL599" i="11" s="1"/>
  <c r="AL673" i="11" s="1"/>
  <c r="AL36" i="15" s="1"/>
  <c r="T531" i="11"/>
  <c r="T605" i="11" s="1"/>
  <c r="T679" i="11" s="1"/>
  <c r="T42" i="15" s="1"/>
  <c r="S509" i="11"/>
  <c r="S583" i="11" s="1"/>
  <c r="S657" i="11" s="1"/>
  <c r="S20" i="15" s="1"/>
  <c r="W509" i="11"/>
  <c r="W583" i="11" s="1"/>
  <c r="W657" i="11" s="1"/>
  <c r="W20" i="15" s="1"/>
  <c r="AD509" i="11"/>
  <c r="AD583" i="11" s="1"/>
  <c r="AD657" i="11" s="1"/>
  <c r="AD20" i="15" s="1"/>
  <c r="AK509" i="11"/>
  <c r="AK583" i="11" s="1"/>
  <c r="AK657" i="11" s="1"/>
  <c r="AK20" i="15" s="1"/>
  <c r="AL509" i="11"/>
  <c r="AL583" i="11" s="1"/>
  <c r="AL657" i="11" s="1"/>
  <c r="AL20" i="15" s="1"/>
  <c r="X509" i="11"/>
  <c r="X583" i="11" s="1"/>
  <c r="X657" i="11" s="1"/>
  <c r="X20" i="15" s="1"/>
  <c r="AH509" i="11"/>
  <c r="AH583" i="11" s="1"/>
  <c r="AH657" i="11" s="1"/>
  <c r="AH20" i="15" s="1"/>
  <c r="AN509" i="11"/>
  <c r="AN583" i="11" s="1"/>
  <c r="AN657" i="11" s="1"/>
  <c r="AN20" i="15" s="1"/>
  <c r="AX509" i="11"/>
  <c r="AX583" i="11" s="1"/>
  <c r="AX657" i="11" s="1"/>
  <c r="AX20" i="15" s="1"/>
  <c r="AW509" i="11"/>
  <c r="AW583" i="11" s="1"/>
  <c r="AW657" i="11" s="1"/>
  <c r="AW20" i="15" s="1"/>
  <c r="C509" i="11"/>
  <c r="C583" i="11" s="1"/>
  <c r="C657" i="11" s="1"/>
  <c r="C20" i="15" s="1"/>
  <c r="V509" i="11"/>
  <c r="V583" i="11" s="1"/>
  <c r="V657" i="11" s="1"/>
  <c r="V20" i="15" s="1"/>
  <c r="AI509" i="11"/>
  <c r="AI583" i="11" s="1"/>
  <c r="AI657" i="11" s="1"/>
  <c r="AI20" i="15" s="1"/>
  <c r="R509" i="11"/>
  <c r="R583" i="11" s="1"/>
  <c r="R657" i="11" s="1"/>
  <c r="R20" i="15" s="1"/>
  <c r="L509" i="11"/>
  <c r="L583" i="11" s="1"/>
  <c r="L657" i="11" s="1"/>
  <c r="L20" i="15" s="1"/>
  <c r="BA509" i="11"/>
  <c r="BA583" i="11" s="1"/>
  <c r="BA657" i="11" s="1"/>
  <c r="BA20" i="15" s="1"/>
  <c r="AB509" i="11"/>
  <c r="AB583" i="11" s="1"/>
  <c r="AB657" i="11" s="1"/>
  <c r="AB20" i="15" s="1"/>
  <c r="F509" i="11"/>
  <c r="F583" i="11" s="1"/>
  <c r="F657" i="11" s="1"/>
  <c r="F20" i="15" s="1"/>
  <c r="AM509" i="11"/>
  <c r="AM583" i="11" s="1"/>
  <c r="AM657" i="11" s="1"/>
  <c r="AM20" i="15" s="1"/>
  <c r="E509" i="11"/>
  <c r="E583" i="11" s="1"/>
  <c r="E657" i="11" s="1"/>
  <c r="E20" i="15" s="1"/>
  <c r="H509" i="11"/>
  <c r="H583" i="11" s="1"/>
  <c r="H657" i="11" s="1"/>
  <c r="H20" i="15" s="1"/>
  <c r="N509" i="11"/>
  <c r="N583" i="11" s="1"/>
  <c r="N657" i="11" s="1"/>
  <c r="N20" i="15" s="1"/>
  <c r="Z509" i="11"/>
  <c r="Z583" i="11" s="1"/>
  <c r="Z657" i="11" s="1"/>
  <c r="Z20" i="15" s="1"/>
  <c r="O509" i="11"/>
  <c r="O583" i="11" s="1"/>
  <c r="O657" i="11" s="1"/>
  <c r="O20" i="15" s="1"/>
  <c r="AA509" i="11"/>
  <c r="AA583" i="11" s="1"/>
  <c r="AA657" i="11" s="1"/>
  <c r="AA20" i="15" s="1"/>
  <c r="M509" i="11"/>
  <c r="M583" i="11" s="1"/>
  <c r="M657" i="11" s="1"/>
  <c r="M20" i="15" s="1"/>
  <c r="AR509" i="11"/>
  <c r="AR583" i="11" s="1"/>
  <c r="AR657" i="11" s="1"/>
  <c r="AR20" i="15" s="1"/>
  <c r="G509" i="11"/>
  <c r="G583" i="11" s="1"/>
  <c r="G657" i="11" s="1"/>
  <c r="G20" i="15" s="1"/>
  <c r="J509" i="11"/>
  <c r="J583" i="11" s="1"/>
  <c r="J657" i="11" s="1"/>
  <c r="J20" i="15" s="1"/>
  <c r="Q509" i="11"/>
  <c r="Q583" i="11" s="1"/>
  <c r="Q657" i="11" s="1"/>
  <c r="Q20" i="15" s="1"/>
  <c r="P509" i="11"/>
  <c r="P583" i="11" s="1"/>
  <c r="P657" i="11" s="1"/>
  <c r="P20" i="15" s="1"/>
  <c r="AJ509" i="11"/>
  <c r="AJ583" i="11" s="1"/>
  <c r="AJ657" i="11" s="1"/>
  <c r="AJ20" i="15" s="1"/>
  <c r="T509" i="11"/>
  <c r="T583" i="11" s="1"/>
  <c r="T657" i="11" s="1"/>
  <c r="T20" i="15" s="1"/>
  <c r="K509" i="11"/>
  <c r="K583" i="11" s="1"/>
  <c r="K657" i="11" s="1"/>
  <c r="K20" i="15" s="1"/>
  <c r="U509" i="11"/>
  <c r="U583" i="11" s="1"/>
  <c r="U657" i="11" s="1"/>
  <c r="U20" i="15" s="1"/>
  <c r="AP509" i="11"/>
  <c r="AP583" i="11" s="1"/>
  <c r="AP657" i="11" s="1"/>
  <c r="AP20" i="15" s="1"/>
  <c r="D509" i="11"/>
  <c r="D583" i="11" s="1"/>
  <c r="D657" i="11" s="1"/>
  <c r="D20" i="15" s="1"/>
  <c r="AQ509" i="11"/>
  <c r="AQ583" i="11" s="1"/>
  <c r="AQ657" i="11" s="1"/>
  <c r="AQ20" i="15" s="1"/>
  <c r="Y509" i="11"/>
  <c r="Y583" i="11" s="1"/>
  <c r="Y657" i="11" s="1"/>
  <c r="Y20" i="15" s="1"/>
  <c r="AY509" i="11"/>
  <c r="I509" i="11"/>
  <c r="I583" i="11" s="1"/>
  <c r="I657" i="11" s="1"/>
  <c r="I20" i="15" s="1"/>
  <c r="T540" i="11"/>
  <c r="T536" i="11"/>
  <c r="T610" i="11" s="1"/>
  <c r="T684" i="11" s="1"/>
  <c r="T47" i="15" s="1"/>
  <c r="T520" i="11"/>
  <c r="T594" i="11" s="1"/>
  <c r="T668" i="11" s="1"/>
  <c r="T31" i="15" s="1"/>
  <c r="T534" i="11"/>
  <c r="T608" i="11" s="1"/>
  <c r="T682" i="11" s="1"/>
  <c r="T45" i="15" s="1"/>
  <c r="AS509" i="11"/>
  <c r="AS583" i="11" s="1"/>
  <c r="AS657" i="11" s="1"/>
  <c r="AS20" i="15" s="1"/>
  <c r="AO509" i="11"/>
  <c r="AO583" i="11" s="1"/>
  <c r="AO657" i="11" s="1"/>
  <c r="AO20" i="15" s="1"/>
  <c r="T522" i="11"/>
  <c r="T596" i="11" s="1"/>
  <c r="T670" i="11" s="1"/>
  <c r="T33" i="15" s="1"/>
  <c r="AV509" i="11"/>
  <c r="AV583" i="11" s="1"/>
  <c r="AV657" i="11" s="1"/>
  <c r="AV20" i="15" s="1"/>
  <c r="AU509" i="11"/>
  <c r="AU583" i="11" s="1"/>
  <c r="AU657" i="11" s="1"/>
  <c r="AU20" i="15" s="1"/>
  <c r="AE509" i="11"/>
  <c r="AE583" i="11" s="1"/>
  <c r="AE657" i="11" s="1"/>
  <c r="AE20" i="15" s="1"/>
  <c r="AG509" i="11"/>
  <c r="AG583" i="11" s="1"/>
  <c r="AG657" i="11" s="1"/>
  <c r="AG20" i="15" s="1"/>
  <c r="T541" i="11"/>
  <c r="T537" i="11"/>
  <c r="T611" i="11" s="1"/>
  <c r="T685" i="11" s="1"/>
  <c r="T48" i="15" s="1"/>
  <c r="T518" i="11"/>
  <c r="T592" i="11" s="1"/>
  <c r="T666" i="11" s="1"/>
  <c r="T29" i="15" s="1"/>
  <c r="AC509" i="11"/>
  <c r="AC583" i="11" s="1"/>
  <c r="AC657" i="11" s="1"/>
  <c r="AC20" i="15" s="1"/>
  <c r="AZ509" i="11"/>
  <c r="AW507" i="11"/>
  <c r="AW581" i="11" s="1"/>
  <c r="AW655" i="11" s="1"/>
  <c r="AW18" i="15" s="1"/>
  <c r="D507" i="11"/>
  <c r="D581" i="11" s="1"/>
  <c r="D655" i="11" s="1"/>
  <c r="D18" i="15" s="1"/>
  <c r="E507" i="11"/>
  <c r="E581" i="11" s="1"/>
  <c r="E655" i="11" s="1"/>
  <c r="E18" i="15" s="1"/>
  <c r="AL507" i="11"/>
  <c r="AL581" i="11" s="1"/>
  <c r="AL655" i="11" s="1"/>
  <c r="AL18" i="15" s="1"/>
  <c r="T510" i="11"/>
  <c r="T584" i="11" s="1"/>
  <c r="T658" i="11" s="1"/>
  <c r="T21" i="15" s="1"/>
  <c r="K510" i="11"/>
  <c r="K584" i="11" s="1"/>
  <c r="K658" i="11" s="1"/>
  <c r="K21" i="15" s="1"/>
  <c r="Z510" i="11"/>
  <c r="Z584" i="11" s="1"/>
  <c r="Z658" i="11" s="1"/>
  <c r="Z21" i="15" s="1"/>
  <c r="AL510" i="11"/>
  <c r="AL584" i="11" s="1"/>
  <c r="AL658" i="11" s="1"/>
  <c r="AL21" i="15" s="1"/>
  <c r="E510" i="11"/>
  <c r="E584" i="11" s="1"/>
  <c r="E658" i="11" s="1"/>
  <c r="E21" i="15" s="1"/>
  <c r="AI499" i="11"/>
  <c r="AI573" i="11" s="1"/>
  <c r="AI647" i="11" s="1"/>
  <c r="AI10" i="15" s="1"/>
  <c r="E499" i="11"/>
  <c r="E573" i="11" s="1"/>
  <c r="E647" i="11" s="1"/>
  <c r="E10" i="15" s="1"/>
  <c r="Y498" i="11"/>
  <c r="Y572" i="11" s="1"/>
  <c r="Y646" i="11" s="1"/>
  <c r="Y9" i="15" s="1"/>
  <c r="AL498" i="11"/>
  <c r="AL572" i="11" s="1"/>
  <c r="AL646" i="11" s="1"/>
  <c r="AL9" i="15" s="1"/>
  <c r="G498" i="11"/>
  <c r="G572" i="11" s="1"/>
  <c r="G646" i="11" s="1"/>
  <c r="G9" i="15" s="1"/>
  <c r="AR529" i="11"/>
  <c r="AR603" i="11" s="1"/>
  <c r="AR677" i="11" s="1"/>
  <c r="AR40" i="15" s="1"/>
  <c r="Q529" i="11"/>
  <c r="Q603" i="11" s="1"/>
  <c r="Q677" i="11" s="1"/>
  <c r="Q40" i="15" s="1"/>
  <c r="Z529" i="11"/>
  <c r="Z603" i="11" s="1"/>
  <c r="Z677" i="11" s="1"/>
  <c r="Z40" i="15" s="1"/>
  <c r="AL529" i="11"/>
  <c r="AL603" i="11" s="1"/>
  <c r="AL677" i="11" s="1"/>
  <c r="AL40" i="15" s="1"/>
  <c r="T502" i="11"/>
  <c r="T576" i="11" s="1"/>
  <c r="T650" i="11" s="1"/>
  <c r="T13" i="15" s="1"/>
  <c r="AL502" i="11"/>
  <c r="AL576" i="11" s="1"/>
  <c r="AL650" i="11" s="1"/>
  <c r="AL13" i="15" s="1"/>
  <c r="AI502" i="11"/>
  <c r="AI576" i="11" s="1"/>
  <c r="AI650" i="11" s="1"/>
  <c r="AI13" i="15" s="1"/>
  <c r="G502" i="11"/>
  <c r="G576" i="11" s="1"/>
  <c r="G650" i="11" s="1"/>
  <c r="G13" i="15" s="1"/>
  <c r="H502" i="11"/>
  <c r="H576" i="11" s="1"/>
  <c r="H650" i="11" s="1"/>
  <c r="H13" i="15" s="1"/>
  <c r="P527" i="11"/>
  <c r="P601" i="11" s="1"/>
  <c r="P675" i="11" s="1"/>
  <c r="P38" i="15" s="1"/>
  <c r="AH527" i="11"/>
  <c r="AH601" i="11" s="1"/>
  <c r="AH675" i="11" s="1"/>
  <c r="AH38" i="15" s="1"/>
  <c r="AL527" i="11"/>
  <c r="AL601" i="11" s="1"/>
  <c r="AL675" i="11" s="1"/>
  <c r="AL38" i="15" s="1"/>
  <c r="D527" i="11"/>
  <c r="D601" i="11" s="1"/>
  <c r="D675" i="11" s="1"/>
  <c r="D38" i="15" s="1"/>
  <c r="Z527" i="11"/>
  <c r="Z601" i="11" s="1"/>
  <c r="Z675" i="11" s="1"/>
  <c r="Z38" i="15" s="1"/>
  <c r="J527" i="11"/>
  <c r="J601" i="11" s="1"/>
  <c r="J675" i="11" s="1"/>
  <c r="J38" i="15" s="1"/>
  <c r="AB527" i="11"/>
  <c r="AB601" i="11" s="1"/>
  <c r="AB675" i="11" s="1"/>
  <c r="AB38" i="15" s="1"/>
  <c r="AW527" i="11"/>
  <c r="AW601" i="11" s="1"/>
  <c r="AW675" i="11" s="1"/>
  <c r="AW38" i="15" s="1"/>
  <c r="U527" i="11"/>
  <c r="U601" i="11" s="1"/>
  <c r="U675" i="11" s="1"/>
  <c r="U38" i="15" s="1"/>
  <c r="AX527" i="11"/>
  <c r="AX601" i="11" s="1"/>
  <c r="AX675" i="11" s="1"/>
  <c r="AX38" i="15" s="1"/>
  <c r="AN527" i="11"/>
  <c r="AN601" i="11" s="1"/>
  <c r="AN675" i="11" s="1"/>
  <c r="AN38" i="15" s="1"/>
  <c r="BA527" i="11"/>
  <c r="BA601" i="11" s="1"/>
  <c r="BA675" i="11" s="1"/>
  <c r="BA38" i="15" s="1"/>
  <c r="E527" i="11"/>
  <c r="E601" i="11" s="1"/>
  <c r="E675" i="11" s="1"/>
  <c r="E38" i="15" s="1"/>
  <c r="W527" i="11"/>
  <c r="W601" i="11" s="1"/>
  <c r="W675" i="11" s="1"/>
  <c r="W38" i="15" s="1"/>
  <c r="O527" i="11"/>
  <c r="O601" i="11" s="1"/>
  <c r="O675" i="11" s="1"/>
  <c r="O38" i="15" s="1"/>
  <c r="AA527" i="11"/>
  <c r="AA601" i="11" s="1"/>
  <c r="AA675" i="11" s="1"/>
  <c r="AA38" i="15" s="1"/>
  <c r="Q527" i="11"/>
  <c r="Q601" i="11" s="1"/>
  <c r="Q675" i="11" s="1"/>
  <c r="Q38" i="15" s="1"/>
  <c r="S527" i="11"/>
  <c r="S601" i="11" s="1"/>
  <c r="S675" i="11" s="1"/>
  <c r="S38" i="15" s="1"/>
  <c r="AM527" i="11"/>
  <c r="AM601" i="11" s="1"/>
  <c r="AM675" i="11" s="1"/>
  <c r="AM38" i="15" s="1"/>
  <c r="G527" i="11"/>
  <c r="G601" i="11" s="1"/>
  <c r="G675" i="11" s="1"/>
  <c r="G38" i="15" s="1"/>
  <c r="Y527" i="11"/>
  <c r="Y601" i="11" s="1"/>
  <c r="Y675" i="11" s="1"/>
  <c r="Y38" i="15" s="1"/>
  <c r="AI527" i="11"/>
  <c r="AI601" i="11" s="1"/>
  <c r="AI675" i="11" s="1"/>
  <c r="AI38" i="15" s="1"/>
  <c r="F527" i="11"/>
  <c r="F601" i="11" s="1"/>
  <c r="F675" i="11" s="1"/>
  <c r="F38" i="15" s="1"/>
  <c r="AJ527" i="11"/>
  <c r="AJ601" i="11" s="1"/>
  <c r="AJ675" i="11" s="1"/>
  <c r="AJ38" i="15" s="1"/>
  <c r="K527" i="11"/>
  <c r="K601" i="11" s="1"/>
  <c r="K675" i="11" s="1"/>
  <c r="K38" i="15" s="1"/>
  <c r="L527" i="11"/>
  <c r="L601" i="11" s="1"/>
  <c r="L675" i="11" s="1"/>
  <c r="L38" i="15" s="1"/>
  <c r="R527" i="11"/>
  <c r="R601" i="11" s="1"/>
  <c r="R675" i="11" s="1"/>
  <c r="R38" i="15" s="1"/>
  <c r="X527" i="11"/>
  <c r="X601" i="11" s="1"/>
  <c r="X675" i="11" s="1"/>
  <c r="X38" i="15" s="1"/>
  <c r="AQ527" i="11"/>
  <c r="AQ601" i="11" s="1"/>
  <c r="AQ675" i="11" s="1"/>
  <c r="AQ38" i="15" s="1"/>
  <c r="N527" i="11"/>
  <c r="N601" i="11" s="1"/>
  <c r="N675" i="11" s="1"/>
  <c r="N38" i="15" s="1"/>
  <c r="AR527" i="11"/>
  <c r="AR601" i="11" s="1"/>
  <c r="AR675" i="11" s="1"/>
  <c r="AR38" i="15" s="1"/>
  <c r="V527" i="11"/>
  <c r="V601" i="11" s="1"/>
  <c r="V675" i="11" s="1"/>
  <c r="V38" i="15" s="1"/>
  <c r="AK527" i="11"/>
  <c r="AK601" i="11" s="1"/>
  <c r="AK675" i="11" s="1"/>
  <c r="AK38" i="15" s="1"/>
  <c r="I527" i="11"/>
  <c r="I601" i="11" s="1"/>
  <c r="I675" i="11" s="1"/>
  <c r="I38" i="15" s="1"/>
  <c r="T527" i="11"/>
  <c r="T601" i="11" s="1"/>
  <c r="T675" i="11" s="1"/>
  <c r="T38" i="15" s="1"/>
  <c r="M527" i="11"/>
  <c r="M601" i="11" s="1"/>
  <c r="M675" i="11" s="1"/>
  <c r="M38" i="15" s="1"/>
  <c r="H527" i="11"/>
  <c r="H601" i="11" s="1"/>
  <c r="H675" i="11" s="1"/>
  <c r="H38" i="15" s="1"/>
  <c r="C527" i="11"/>
  <c r="C601" i="11" s="1"/>
  <c r="C675" i="11" s="1"/>
  <c r="C38" i="15" s="1"/>
  <c r="AL540" i="11"/>
  <c r="AL520" i="11"/>
  <c r="AL594" i="11" s="1"/>
  <c r="AL668" i="11" s="1"/>
  <c r="AL31" i="15" s="1"/>
  <c r="AL518" i="11"/>
  <c r="AL592" i="11" s="1"/>
  <c r="AL666" i="11" s="1"/>
  <c r="AL29" i="15" s="1"/>
  <c r="AY527" i="11"/>
  <c r="AS527" i="11"/>
  <c r="AS601" i="11" s="1"/>
  <c r="AS675" i="11" s="1"/>
  <c r="AS38" i="15" s="1"/>
  <c r="AG527" i="11"/>
  <c r="AG601" i="11" s="1"/>
  <c r="AG675" i="11" s="1"/>
  <c r="AG38" i="15" s="1"/>
  <c r="AV527" i="11"/>
  <c r="AV601" i="11" s="1"/>
  <c r="AV675" i="11" s="1"/>
  <c r="AV38" i="15" s="1"/>
  <c r="AL537" i="11"/>
  <c r="AL611" i="11" s="1"/>
  <c r="AL685" i="11" s="1"/>
  <c r="AL48" i="15" s="1"/>
  <c r="AZ527" i="11"/>
  <c r="AE527" i="11"/>
  <c r="AE601" i="11" s="1"/>
  <c r="AE675" i="11" s="1"/>
  <c r="AE38" i="15" s="1"/>
  <c r="AL541" i="11"/>
  <c r="AL534" i="11"/>
  <c r="AL608" i="11" s="1"/>
  <c r="AL682" i="11" s="1"/>
  <c r="AL45" i="15" s="1"/>
  <c r="AP527" i="11"/>
  <c r="AP601" i="11" s="1"/>
  <c r="AP675" i="11" s="1"/>
  <c r="AP38" i="15" s="1"/>
  <c r="AL519" i="11"/>
  <c r="AL593" i="11" s="1"/>
  <c r="AL667" i="11" s="1"/>
  <c r="AL30" i="15" s="1"/>
  <c r="AL536" i="11"/>
  <c r="AL610" i="11" s="1"/>
  <c r="AL684" i="11" s="1"/>
  <c r="AL47" i="15" s="1"/>
  <c r="AC527" i="11"/>
  <c r="AC601" i="11" s="1"/>
  <c r="AC675" i="11" s="1"/>
  <c r="AC38" i="15" s="1"/>
  <c r="AL531" i="11"/>
  <c r="AL605" i="11" s="1"/>
  <c r="AL679" i="11" s="1"/>
  <c r="AL42" i="15" s="1"/>
  <c r="AL522" i="11"/>
  <c r="AL596" i="11" s="1"/>
  <c r="AL670" i="11" s="1"/>
  <c r="AL33" i="15" s="1"/>
  <c r="AD527" i="11"/>
  <c r="AD601" i="11" s="1"/>
  <c r="AD675" i="11" s="1"/>
  <c r="AD38" i="15" s="1"/>
  <c r="AU527" i="11"/>
  <c r="AU601" i="11" s="1"/>
  <c r="AU675" i="11" s="1"/>
  <c r="AU38" i="15" s="1"/>
  <c r="H513" i="11"/>
  <c r="H587" i="11" s="1"/>
  <c r="H661" i="11" s="1"/>
  <c r="H24" i="15" s="1"/>
  <c r="AR513" i="11"/>
  <c r="AR587" i="11" s="1"/>
  <c r="AR661" i="11" s="1"/>
  <c r="AR24" i="15" s="1"/>
  <c r="AL513" i="11"/>
  <c r="AL587" i="11" s="1"/>
  <c r="AL661" i="11" s="1"/>
  <c r="AL24" i="15" s="1"/>
  <c r="T513" i="11"/>
  <c r="T587" i="11" s="1"/>
  <c r="T661" i="11" s="1"/>
  <c r="T24" i="15" s="1"/>
  <c r="Y492" i="11"/>
  <c r="Y566" i="11" s="1"/>
  <c r="Y640" i="11" s="1"/>
  <c r="Y3" i="15" s="1"/>
  <c r="G492" i="11"/>
  <c r="G566" i="11" s="1"/>
  <c r="G640" i="11" s="1"/>
  <c r="G3" i="15" s="1"/>
  <c r="Q492" i="11"/>
  <c r="Q566" i="11" s="1"/>
  <c r="Q640" i="11" s="1"/>
  <c r="Q3" i="15" s="1"/>
  <c r="T492" i="11"/>
  <c r="T566" i="11" s="1"/>
  <c r="T640" i="11" s="1"/>
  <c r="T3" i="15" s="1"/>
  <c r="H504" i="11"/>
  <c r="H578" i="11" s="1"/>
  <c r="H652" i="11" s="1"/>
  <c r="H15" i="15" s="1"/>
  <c r="AL504" i="11"/>
  <c r="AL578" i="11" s="1"/>
  <c r="AL652" i="11" s="1"/>
  <c r="AL15" i="15" s="1"/>
  <c r="AW504" i="11"/>
  <c r="AW578" i="11" s="1"/>
  <c r="AW652" i="11" s="1"/>
  <c r="AW15" i="15" s="1"/>
  <c r="G504" i="11"/>
  <c r="G578" i="11" s="1"/>
  <c r="G652" i="11" s="1"/>
  <c r="G15" i="15" s="1"/>
  <c r="H495" i="11"/>
  <c r="H569" i="11" s="1"/>
  <c r="H643" i="11" s="1"/>
  <c r="H6" i="15" s="1"/>
  <c r="T495" i="11"/>
  <c r="T569" i="11" s="1"/>
  <c r="T643" i="11" s="1"/>
  <c r="T6" i="15" s="1"/>
  <c r="K495" i="11"/>
  <c r="K569" i="11" s="1"/>
  <c r="K643" i="11" s="1"/>
  <c r="K6" i="15" s="1"/>
  <c r="AW495" i="11"/>
  <c r="AW569" i="11" s="1"/>
  <c r="AW643" i="11" s="1"/>
  <c r="AW6" i="15" s="1"/>
  <c r="E495" i="11"/>
  <c r="E569" i="11" s="1"/>
  <c r="E643" i="11" s="1"/>
  <c r="E6" i="15" s="1"/>
  <c r="Q495" i="11"/>
  <c r="Q569" i="11" s="1"/>
  <c r="Q643" i="11" s="1"/>
  <c r="Q6" i="15" s="1"/>
  <c r="AL495" i="11"/>
  <c r="AL569" i="11" s="1"/>
  <c r="AL643" i="11" s="1"/>
  <c r="AL6" i="15" s="1"/>
  <c r="AL523" i="11"/>
  <c r="AL597" i="11" s="1"/>
  <c r="AL671" i="11" s="1"/>
  <c r="AL34" i="15" s="1"/>
  <c r="AI523" i="11"/>
  <c r="AI597" i="11" s="1"/>
  <c r="AI671" i="11" s="1"/>
  <c r="AI34" i="15" s="1"/>
  <c r="G511" i="11"/>
  <c r="G585" i="11" s="1"/>
  <c r="G659" i="11" s="1"/>
  <c r="G22" i="15" s="1"/>
  <c r="T511" i="11"/>
  <c r="T585" i="11" s="1"/>
  <c r="T659" i="11" s="1"/>
  <c r="T22" i="15" s="1"/>
  <c r="AR511" i="11"/>
  <c r="AR585" i="11" s="1"/>
  <c r="AR659" i="11" s="1"/>
  <c r="AR22" i="15" s="1"/>
  <c r="Z511" i="11"/>
  <c r="Z585" i="11" s="1"/>
  <c r="Z659" i="11" s="1"/>
  <c r="Z22" i="15" s="1"/>
  <c r="AR501" i="11"/>
  <c r="AR575" i="11" s="1"/>
  <c r="AR649" i="11" s="1"/>
  <c r="AR12" i="15" s="1"/>
  <c r="K501" i="11"/>
  <c r="K575" i="11" s="1"/>
  <c r="K649" i="11" s="1"/>
  <c r="K12" i="15" s="1"/>
  <c r="AL501" i="11"/>
  <c r="AL575" i="11" s="1"/>
  <c r="AL649" i="11" s="1"/>
  <c r="AL12" i="15" s="1"/>
  <c r="G501" i="11"/>
  <c r="G575" i="11" s="1"/>
  <c r="G649" i="11" s="1"/>
  <c r="G12" i="15" s="1"/>
  <c r="AW501" i="11"/>
  <c r="AW575" i="11" s="1"/>
  <c r="AW649" i="11" s="1"/>
  <c r="AW12" i="15" s="1"/>
  <c r="Q508" i="11"/>
  <c r="Q582" i="11" s="1"/>
  <c r="Q656" i="11" s="1"/>
  <c r="Q19" i="15" s="1"/>
  <c r="Y508" i="11"/>
  <c r="Y582" i="11" s="1"/>
  <c r="Y656" i="11" s="1"/>
  <c r="Y19" i="15" s="1"/>
  <c r="E508" i="11"/>
  <c r="E582" i="11" s="1"/>
  <c r="E656" i="11" s="1"/>
  <c r="E19" i="15" s="1"/>
  <c r="Q542" i="11"/>
  <c r="Q616" i="11" s="1"/>
  <c r="Q690" i="11" s="1"/>
  <c r="Q53" i="15" s="1"/>
  <c r="H526" i="11"/>
  <c r="H600" i="11" s="1"/>
  <c r="H674" i="11" s="1"/>
  <c r="H37" i="15" s="1"/>
  <c r="D505" i="11"/>
  <c r="D579" i="11" s="1"/>
  <c r="D653" i="11" s="1"/>
  <c r="D16" i="15" s="1"/>
  <c r="G539" i="11"/>
  <c r="G613" i="11" s="1"/>
  <c r="G687" i="11" s="1"/>
  <c r="G50" i="15" s="1"/>
  <c r="H510" i="11"/>
  <c r="H584" i="11" s="1"/>
  <c r="H658" i="11" s="1"/>
  <c r="H21" i="15" s="1"/>
  <c r="D510" i="11"/>
  <c r="D584" i="11" s="1"/>
  <c r="D658" i="11" s="1"/>
  <c r="D21" i="15" s="1"/>
  <c r="AR499" i="11"/>
  <c r="AR573" i="11" s="1"/>
  <c r="AR647" i="11" s="1"/>
  <c r="AR10" i="15" s="1"/>
  <c r="G529" i="11"/>
  <c r="G603" i="11" s="1"/>
  <c r="G677" i="11" s="1"/>
  <c r="G40" i="15" s="1"/>
  <c r="D502" i="11"/>
  <c r="D576" i="11" s="1"/>
  <c r="D650" i="11" s="1"/>
  <c r="D13" i="15" s="1"/>
  <c r="Z513" i="11"/>
  <c r="Z587" i="11" s="1"/>
  <c r="Z661" i="11" s="1"/>
  <c r="Z24" i="15" s="1"/>
  <c r="AI513" i="11"/>
  <c r="AI587" i="11" s="1"/>
  <c r="AI661" i="11" s="1"/>
  <c r="AI24" i="15" s="1"/>
  <c r="AR492" i="11"/>
  <c r="AR566" i="11" s="1"/>
  <c r="AR640" i="11" s="1"/>
  <c r="AR3" i="15" s="1"/>
  <c r="Y511" i="11"/>
  <c r="Y585" i="11" s="1"/>
  <c r="Y659" i="11" s="1"/>
  <c r="Y22" i="15" s="1"/>
  <c r="T501" i="11"/>
  <c r="T575" i="11" s="1"/>
  <c r="T649" i="11" s="1"/>
  <c r="T12" i="15" s="1"/>
  <c r="D501" i="11"/>
  <c r="D575" i="11" s="1"/>
  <c r="D649" i="11" s="1"/>
  <c r="D12" i="15" s="1"/>
  <c r="H542" i="11"/>
  <c r="H616" i="11" s="1"/>
  <c r="H690" i="11" s="1"/>
  <c r="H53" i="15" s="1"/>
  <c r="G542" i="11"/>
  <c r="G616" i="11" s="1"/>
  <c r="G690" i="11" s="1"/>
  <c r="G53" i="15" s="1"/>
  <c r="AT515" i="11"/>
  <c r="AT589" i="11" s="1"/>
  <c r="AT663" i="11" s="1"/>
  <c r="AT26" i="15" s="1"/>
  <c r="Z535" i="11"/>
  <c r="Z609" i="11" s="1"/>
  <c r="Z683" i="11" s="1"/>
  <c r="Z46" i="15" s="1"/>
  <c r="K535" i="11"/>
  <c r="K609" i="11" s="1"/>
  <c r="K683" i="11" s="1"/>
  <c r="K46" i="15" s="1"/>
  <c r="AT494" i="11"/>
  <c r="AT568" i="11" s="1"/>
  <c r="AT642" i="11" s="1"/>
  <c r="AT5" i="15" s="1"/>
  <c r="Q535" i="11"/>
  <c r="Q609" i="11" s="1"/>
  <c r="Q683" i="11" s="1"/>
  <c r="Q46" i="15" s="1"/>
  <c r="G535" i="11"/>
  <c r="G609" i="11" s="1"/>
  <c r="G683" i="11" s="1"/>
  <c r="G46" i="15" s="1"/>
  <c r="AT506" i="11"/>
  <c r="AT580" i="11" s="1"/>
  <c r="AT654" i="11" s="1"/>
  <c r="AT17" i="15" s="1"/>
  <c r="AA13" i="3"/>
  <c r="AA76" i="3"/>
  <c r="AA67" i="3"/>
  <c r="AA23" i="3"/>
  <c r="AA27" i="3"/>
  <c r="AA80" i="3"/>
  <c r="AA25" i="3"/>
  <c r="AA53" i="3"/>
  <c r="AA16" i="3"/>
  <c r="AA41" i="3"/>
  <c r="AA45" i="3"/>
  <c r="AA28" i="3"/>
  <c r="AA72" i="3"/>
  <c r="AA54" i="3"/>
  <c r="AA39" i="3"/>
  <c r="Z35" i="3"/>
  <c r="Z19" i="3"/>
  <c r="Z69" i="3"/>
  <c r="Z38" i="3"/>
  <c r="Z65" i="3"/>
  <c r="AA88" i="3"/>
  <c r="Z56" i="3"/>
  <c r="Z33" i="3"/>
  <c r="AA31" i="3"/>
  <c r="Z45" i="3"/>
  <c r="Z79" i="3"/>
  <c r="Z20" i="3"/>
  <c r="Z62" i="3"/>
  <c r="Z55" i="3"/>
  <c r="Z41" i="3"/>
  <c r="Z70" i="3"/>
  <c r="Z51" i="3"/>
  <c r="AA59" i="3"/>
  <c r="AA51" i="3"/>
  <c r="AF514" i="11"/>
  <c r="AF588" i="11" s="1"/>
  <c r="AF662" i="11" s="1"/>
  <c r="AF25" i="15" s="1"/>
  <c r="AF533" i="11"/>
  <c r="AF607" i="11" s="1"/>
  <c r="AF681" i="11" s="1"/>
  <c r="AF44" i="15" s="1"/>
  <c r="Z59" i="3"/>
  <c r="Z84" i="3"/>
  <c r="E521" i="11"/>
  <c r="E595" i="11" s="1"/>
  <c r="E669" i="11" s="1"/>
  <c r="E32" i="15" s="1"/>
  <c r="Z78" i="3"/>
  <c r="Z28" i="3"/>
  <c r="AW521" i="11"/>
  <c r="AW595" i="11" s="1"/>
  <c r="AW669" i="11" s="1"/>
  <c r="AW32" i="15" s="1"/>
  <c r="AL521" i="11"/>
  <c r="AL595" i="11" s="1"/>
  <c r="AL669" i="11" s="1"/>
  <c r="AL32" i="15" s="1"/>
  <c r="AF493" i="11"/>
  <c r="AF567" i="11" s="1"/>
  <c r="AF641" i="11" s="1"/>
  <c r="AF4" i="15" s="1"/>
  <c r="Z14" i="3"/>
  <c r="AO493" i="11"/>
  <c r="AO567" i="11" s="1"/>
  <c r="AO641" i="11" s="1"/>
  <c r="AO4" i="15" s="1"/>
  <c r="G530" i="11"/>
  <c r="G604" i="11" s="1"/>
  <c r="G678" i="11" s="1"/>
  <c r="G41" i="15" s="1"/>
  <c r="K530" i="11"/>
  <c r="K604" i="11" s="1"/>
  <c r="K678" i="11" s="1"/>
  <c r="K41" i="15" s="1"/>
  <c r="K517" i="11"/>
  <c r="K591" i="11" s="1"/>
  <c r="K665" i="11" s="1"/>
  <c r="K28" i="15" s="1"/>
  <c r="Y517" i="11"/>
  <c r="Y591" i="11" s="1"/>
  <c r="Y665" i="11" s="1"/>
  <c r="Y28" i="15" s="1"/>
  <c r="Q517" i="11"/>
  <c r="Q591" i="11" s="1"/>
  <c r="Q665" i="11" s="1"/>
  <c r="Q28" i="15" s="1"/>
  <c r="AI517" i="11"/>
  <c r="AI591" i="11" s="1"/>
  <c r="AI665" i="11" s="1"/>
  <c r="AI28" i="15" s="1"/>
  <c r="AI516" i="11"/>
  <c r="AI590" i="11" s="1"/>
  <c r="AI664" i="11" s="1"/>
  <c r="AI27" i="15" s="1"/>
  <c r="AL516" i="11"/>
  <c r="AL590" i="11" s="1"/>
  <c r="AL664" i="11" s="1"/>
  <c r="AL27" i="15" s="1"/>
  <c r="AW528" i="11"/>
  <c r="AW602" i="11" s="1"/>
  <c r="AW676" i="11" s="1"/>
  <c r="AW39" i="15" s="1"/>
  <c r="E528" i="11"/>
  <c r="E602" i="11" s="1"/>
  <c r="E676" i="11" s="1"/>
  <c r="E39" i="15" s="1"/>
  <c r="AL493" i="11"/>
  <c r="AL567" i="11" s="1"/>
  <c r="AL641" i="11" s="1"/>
  <c r="AL4" i="15" s="1"/>
  <c r="W493" i="11"/>
  <c r="W567" i="11" s="1"/>
  <c r="W641" i="11" s="1"/>
  <c r="W4" i="15" s="1"/>
  <c r="AW493" i="11"/>
  <c r="AW567" i="11" s="1"/>
  <c r="AW641" i="11" s="1"/>
  <c r="AW4" i="15" s="1"/>
  <c r="R493" i="11"/>
  <c r="R567" i="11" s="1"/>
  <c r="R641" i="11" s="1"/>
  <c r="R4" i="15" s="1"/>
  <c r="D493" i="11"/>
  <c r="D567" i="11" s="1"/>
  <c r="D641" i="11" s="1"/>
  <c r="D4" i="15" s="1"/>
  <c r="AI493" i="11"/>
  <c r="AI567" i="11" s="1"/>
  <c r="AI641" i="11" s="1"/>
  <c r="AI4" i="15" s="1"/>
  <c r="O493" i="11"/>
  <c r="O567" i="11" s="1"/>
  <c r="O641" i="11" s="1"/>
  <c r="O4" i="15" s="1"/>
  <c r="P493" i="11"/>
  <c r="P567" i="11" s="1"/>
  <c r="P641" i="11" s="1"/>
  <c r="P4" i="15" s="1"/>
  <c r="Z493" i="11"/>
  <c r="Z567" i="11" s="1"/>
  <c r="Z641" i="11" s="1"/>
  <c r="Z4" i="15" s="1"/>
  <c r="S493" i="11"/>
  <c r="S567" i="11" s="1"/>
  <c r="S641" i="11" s="1"/>
  <c r="S4" i="15" s="1"/>
  <c r="AJ493" i="11"/>
  <c r="AJ567" i="11" s="1"/>
  <c r="AJ641" i="11" s="1"/>
  <c r="AJ4" i="15" s="1"/>
  <c r="U493" i="11"/>
  <c r="U567" i="11" s="1"/>
  <c r="U641" i="11" s="1"/>
  <c r="U4" i="15" s="1"/>
  <c r="Y493" i="11"/>
  <c r="Y567" i="11" s="1"/>
  <c r="Y641" i="11" s="1"/>
  <c r="Y4" i="15" s="1"/>
  <c r="J493" i="11"/>
  <c r="J567" i="11" s="1"/>
  <c r="J641" i="11" s="1"/>
  <c r="J4" i="15" s="1"/>
  <c r="AM493" i="11"/>
  <c r="AM567" i="11" s="1"/>
  <c r="AM641" i="11" s="1"/>
  <c r="AM4" i="15" s="1"/>
  <c r="L493" i="11"/>
  <c r="L567" i="11" s="1"/>
  <c r="L641" i="11" s="1"/>
  <c r="L4" i="15" s="1"/>
  <c r="AX493" i="11"/>
  <c r="AX567" i="11" s="1"/>
  <c r="AX641" i="11" s="1"/>
  <c r="AX4" i="15" s="1"/>
  <c r="Q493" i="11"/>
  <c r="Q567" i="11" s="1"/>
  <c r="Q641" i="11" s="1"/>
  <c r="Q4" i="15" s="1"/>
  <c r="E493" i="11"/>
  <c r="E567" i="11" s="1"/>
  <c r="E641" i="11" s="1"/>
  <c r="E4" i="15" s="1"/>
  <c r="F493" i="11"/>
  <c r="F567" i="11" s="1"/>
  <c r="F641" i="11" s="1"/>
  <c r="F4" i="15" s="1"/>
  <c r="K493" i="11"/>
  <c r="K567" i="11" s="1"/>
  <c r="K641" i="11" s="1"/>
  <c r="K4" i="15" s="1"/>
  <c r="BA493" i="11"/>
  <c r="BA567" i="11" s="1"/>
  <c r="BA641" i="11" s="1"/>
  <c r="BA4" i="15" s="1"/>
  <c r="AA493" i="11"/>
  <c r="AA567" i="11" s="1"/>
  <c r="AA641" i="11" s="1"/>
  <c r="AA4" i="15" s="1"/>
  <c r="AB493" i="11"/>
  <c r="AB567" i="11" s="1"/>
  <c r="AB641" i="11" s="1"/>
  <c r="AB4" i="15" s="1"/>
  <c r="AH493" i="11"/>
  <c r="AH567" i="11" s="1"/>
  <c r="AH641" i="11" s="1"/>
  <c r="AH4" i="15" s="1"/>
  <c r="G493" i="11"/>
  <c r="G567" i="11" s="1"/>
  <c r="G641" i="11" s="1"/>
  <c r="G4" i="15" s="1"/>
  <c r="AN493" i="11"/>
  <c r="AN567" i="11" s="1"/>
  <c r="AN641" i="11" s="1"/>
  <c r="AN4" i="15" s="1"/>
  <c r="X493" i="11"/>
  <c r="X567" i="11" s="1"/>
  <c r="X641" i="11" s="1"/>
  <c r="X4" i="15" s="1"/>
  <c r="N493" i="11"/>
  <c r="N567" i="11" s="1"/>
  <c r="N641" i="11" s="1"/>
  <c r="N4" i="15" s="1"/>
  <c r="M493" i="11"/>
  <c r="M567" i="11" s="1"/>
  <c r="M641" i="11" s="1"/>
  <c r="M4" i="15" s="1"/>
  <c r="AS493" i="11"/>
  <c r="AS567" i="11" s="1"/>
  <c r="AS641" i="11" s="1"/>
  <c r="AS4" i="15" s="1"/>
  <c r="AR493" i="11"/>
  <c r="AR567" i="11" s="1"/>
  <c r="AR641" i="11" s="1"/>
  <c r="AR4" i="15" s="1"/>
  <c r="T493" i="11"/>
  <c r="T567" i="11" s="1"/>
  <c r="T641" i="11" s="1"/>
  <c r="T4" i="15" s="1"/>
  <c r="AQ493" i="11"/>
  <c r="AQ567" i="11" s="1"/>
  <c r="AQ641" i="11" s="1"/>
  <c r="AQ4" i="15" s="1"/>
  <c r="V493" i="11"/>
  <c r="V567" i="11" s="1"/>
  <c r="V641" i="11" s="1"/>
  <c r="V4" i="15" s="1"/>
  <c r="AK493" i="11"/>
  <c r="AK567" i="11" s="1"/>
  <c r="AK641" i="11" s="1"/>
  <c r="AK4" i="15" s="1"/>
  <c r="C493" i="11"/>
  <c r="H493" i="11"/>
  <c r="H567" i="11" s="1"/>
  <c r="H641" i="11" s="1"/>
  <c r="H4" i="15" s="1"/>
  <c r="I493" i="11"/>
  <c r="I567" i="11" s="1"/>
  <c r="I641" i="11" s="1"/>
  <c r="I4" i="15" s="1"/>
  <c r="AP493" i="11"/>
  <c r="AP567" i="11" s="1"/>
  <c r="AP641" i="11" s="1"/>
  <c r="AP4" i="15" s="1"/>
  <c r="D540" i="11"/>
  <c r="D537" i="11"/>
  <c r="D611" i="11" s="1"/>
  <c r="D685" i="11" s="1"/>
  <c r="D48" i="15" s="1"/>
  <c r="AV493" i="11"/>
  <c r="AV567" i="11" s="1"/>
  <c r="AV641" i="11" s="1"/>
  <c r="AV4" i="15" s="1"/>
  <c r="D541" i="11"/>
  <c r="D531" i="11"/>
  <c r="D605" i="11" s="1"/>
  <c r="D679" i="11" s="1"/>
  <c r="D42" i="15" s="1"/>
  <c r="D520" i="11"/>
  <c r="D594" i="11" s="1"/>
  <c r="D668" i="11" s="1"/>
  <c r="D31" i="15" s="1"/>
  <c r="D518" i="11"/>
  <c r="D592" i="11" s="1"/>
  <c r="D666" i="11" s="1"/>
  <c r="D29" i="15" s="1"/>
  <c r="AG493" i="11"/>
  <c r="AG567" i="11" s="1"/>
  <c r="AG641" i="11" s="1"/>
  <c r="AG4" i="15" s="1"/>
  <c r="AY493" i="11"/>
  <c r="D522" i="11"/>
  <c r="D596" i="11" s="1"/>
  <c r="D670" i="11" s="1"/>
  <c r="D33" i="15" s="1"/>
  <c r="D519" i="11"/>
  <c r="D593" i="11" s="1"/>
  <c r="D667" i="11" s="1"/>
  <c r="D30" i="15" s="1"/>
  <c r="AD493" i="11"/>
  <c r="AD567" i="11" s="1"/>
  <c r="AD641" i="11" s="1"/>
  <c r="AD4" i="15" s="1"/>
  <c r="D536" i="11"/>
  <c r="D610" i="11" s="1"/>
  <c r="D684" i="11" s="1"/>
  <c r="D47" i="15" s="1"/>
  <c r="AE493" i="11"/>
  <c r="AE567" i="11" s="1"/>
  <c r="AE641" i="11" s="1"/>
  <c r="AE4" i="15" s="1"/>
  <c r="AC493" i="11"/>
  <c r="AC567" i="11" s="1"/>
  <c r="AC641" i="11" s="1"/>
  <c r="AC4" i="15" s="1"/>
  <c r="AZ493" i="11"/>
  <c r="D534" i="11"/>
  <c r="D608" i="11" s="1"/>
  <c r="D682" i="11" s="1"/>
  <c r="D45" i="15" s="1"/>
  <c r="AU493" i="11"/>
  <c r="AU567" i="11" s="1"/>
  <c r="AU641" i="11" s="1"/>
  <c r="AU4" i="15" s="1"/>
  <c r="K532" i="11"/>
  <c r="K606" i="11" s="1"/>
  <c r="K680" i="11" s="1"/>
  <c r="K43" i="15" s="1"/>
  <c r="Z532" i="11"/>
  <c r="Z606" i="11" s="1"/>
  <c r="Z680" i="11" s="1"/>
  <c r="Z43" i="15" s="1"/>
  <c r="AI532" i="11"/>
  <c r="AI606" i="11" s="1"/>
  <c r="AI680" i="11" s="1"/>
  <c r="AI43" i="15" s="1"/>
  <c r="AL526" i="11"/>
  <c r="AL600" i="11" s="1"/>
  <c r="AL674" i="11" s="1"/>
  <c r="AL37" i="15" s="1"/>
  <c r="G526" i="11"/>
  <c r="G600" i="11" s="1"/>
  <c r="G674" i="11" s="1"/>
  <c r="G37" i="15" s="1"/>
  <c r="E526" i="11"/>
  <c r="E600" i="11" s="1"/>
  <c r="E674" i="11" s="1"/>
  <c r="E37" i="15" s="1"/>
  <c r="T505" i="11"/>
  <c r="T579" i="11" s="1"/>
  <c r="T653" i="11" s="1"/>
  <c r="T16" i="15" s="1"/>
  <c r="Y505" i="11"/>
  <c r="Y579" i="11" s="1"/>
  <c r="Y653" i="11" s="1"/>
  <c r="Y16" i="15" s="1"/>
  <c r="AI505" i="11"/>
  <c r="AI579" i="11" s="1"/>
  <c r="AI653" i="11" s="1"/>
  <c r="AI16" i="15" s="1"/>
  <c r="AL505" i="11"/>
  <c r="AL579" i="11" s="1"/>
  <c r="AL653" i="11" s="1"/>
  <c r="AL16" i="15" s="1"/>
  <c r="Z503" i="11"/>
  <c r="Z577" i="11" s="1"/>
  <c r="Z651" i="11" s="1"/>
  <c r="Z14" i="15" s="1"/>
  <c r="Q503" i="11"/>
  <c r="Q577" i="11" s="1"/>
  <c r="Q651" i="11" s="1"/>
  <c r="Q14" i="15" s="1"/>
  <c r="AW503" i="11"/>
  <c r="AW577" i="11" s="1"/>
  <c r="AW651" i="11" s="1"/>
  <c r="AW14" i="15" s="1"/>
  <c r="Y512" i="11"/>
  <c r="Y586" i="11" s="1"/>
  <c r="Y660" i="11" s="1"/>
  <c r="Y23" i="15" s="1"/>
  <c r="Q512" i="11"/>
  <c r="Q586" i="11" s="1"/>
  <c r="Q660" i="11" s="1"/>
  <c r="Q23" i="15" s="1"/>
  <c r="D512" i="11"/>
  <c r="D586" i="11" s="1"/>
  <c r="D660" i="11" s="1"/>
  <c r="D23" i="15" s="1"/>
  <c r="E512" i="11"/>
  <c r="E586" i="11" s="1"/>
  <c r="E660" i="11" s="1"/>
  <c r="E23" i="15" s="1"/>
  <c r="T539" i="11"/>
  <c r="T613" i="11" s="1"/>
  <c r="T687" i="11" s="1"/>
  <c r="T50" i="15" s="1"/>
  <c r="Z539" i="11"/>
  <c r="Z613" i="11" s="1"/>
  <c r="Z687" i="11" s="1"/>
  <c r="Z50" i="15" s="1"/>
  <c r="AR525" i="11"/>
  <c r="AR599" i="11" s="1"/>
  <c r="AR673" i="11" s="1"/>
  <c r="AR36" i="15" s="1"/>
  <c r="G525" i="11"/>
  <c r="G599" i="11" s="1"/>
  <c r="G673" i="11" s="1"/>
  <c r="G36" i="15" s="1"/>
  <c r="D525" i="11"/>
  <c r="D599" i="11" s="1"/>
  <c r="D673" i="11" s="1"/>
  <c r="D36" i="15" s="1"/>
  <c r="Q507" i="11"/>
  <c r="Q581" i="11" s="1"/>
  <c r="Q655" i="11" s="1"/>
  <c r="Q18" i="15" s="1"/>
  <c r="G507" i="11"/>
  <c r="G581" i="11" s="1"/>
  <c r="G655" i="11" s="1"/>
  <c r="G18" i="15" s="1"/>
  <c r="G510" i="11"/>
  <c r="G584" i="11" s="1"/>
  <c r="G658" i="11" s="1"/>
  <c r="G21" i="15" s="1"/>
  <c r="AW510" i="11"/>
  <c r="AW584" i="11" s="1"/>
  <c r="AW658" i="11" s="1"/>
  <c r="AW21" i="15" s="1"/>
  <c r="Q510" i="11"/>
  <c r="Q584" i="11" s="1"/>
  <c r="Q658" i="11" s="1"/>
  <c r="Q21" i="15" s="1"/>
  <c r="T499" i="11"/>
  <c r="T573" i="11" s="1"/>
  <c r="T647" i="11" s="1"/>
  <c r="T10" i="15" s="1"/>
  <c r="AW499" i="11"/>
  <c r="AW573" i="11" s="1"/>
  <c r="AW647" i="11" s="1"/>
  <c r="AW10" i="15" s="1"/>
  <c r="G499" i="11"/>
  <c r="G573" i="11" s="1"/>
  <c r="G647" i="11" s="1"/>
  <c r="G10" i="15" s="1"/>
  <c r="AR498" i="11"/>
  <c r="AR572" i="11" s="1"/>
  <c r="AR646" i="11" s="1"/>
  <c r="AR9" i="15" s="1"/>
  <c r="E498" i="11"/>
  <c r="E572" i="11" s="1"/>
  <c r="E646" i="11" s="1"/>
  <c r="E9" i="15" s="1"/>
  <c r="D498" i="11"/>
  <c r="D572" i="11" s="1"/>
  <c r="D646" i="11" s="1"/>
  <c r="D9" i="15" s="1"/>
  <c r="AW529" i="11"/>
  <c r="AW603" i="11" s="1"/>
  <c r="AW677" i="11" s="1"/>
  <c r="AW40" i="15" s="1"/>
  <c r="K529" i="11"/>
  <c r="K603" i="11" s="1"/>
  <c r="K677" i="11" s="1"/>
  <c r="K40" i="15" s="1"/>
  <c r="AR502" i="11"/>
  <c r="AR576" i="11" s="1"/>
  <c r="AR650" i="11" s="1"/>
  <c r="AR13" i="15" s="1"/>
  <c r="BA494" i="11"/>
  <c r="BA568" i="11" s="1"/>
  <c r="BA642" i="11" s="1"/>
  <c r="BA5" i="15" s="1"/>
  <c r="AX494" i="11"/>
  <c r="AX568" i="11" s="1"/>
  <c r="AX642" i="11" s="1"/>
  <c r="AX5" i="15" s="1"/>
  <c r="AI494" i="11"/>
  <c r="AI568" i="11" s="1"/>
  <c r="AI642" i="11" s="1"/>
  <c r="AI5" i="15" s="1"/>
  <c r="Z494" i="11"/>
  <c r="Z568" i="11" s="1"/>
  <c r="Z642" i="11" s="1"/>
  <c r="Z5" i="15" s="1"/>
  <c r="AL494" i="11"/>
  <c r="AL568" i="11" s="1"/>
  <c r="AL642" i="11" s="1"/>
  <c r="AL5" i="15" s="1"/>
  <c r="AH494" i="11"/>
  <c r="AH568" i="11" s="1"/>
  <c r="AH642" i="11" s="1"/>
  <c r="AH5" i="15" s="1"/>
  <c r="F494" i="11"/>
  <c r="F568" i="11" s="1"/>
  <c r="F642" i="11" s="1"/>
  <c r="F5" i="15" s="1"/>
  <c r="Q494" i="11"/>
  <c r="Q568" i="11" s="1"/>
  <c r="Q642" i="11" s="1"/>
  <c r="Q5" i="15" s="1"/>
  <c r="L494" i="11"/>
  <c r="L568" i="11" s="1"/>
  <c r="L642" i="11" s="1"/>
  <c r="L5" i="15" s="1"/>
  <c r="AM494" i="11"/>
  <c r="AM568" i="11" s="1"/>
  <c r="AM642" i="11" s="1"/>
  <c r="AM5" i="15" s="1"/>
  <c r="Y494" i="11"/>
  <c r="Y568" i="11" s="1"/>
  <c r="Y642" i="11" s="1"/>
  <c r="Y5" i="15" s="1"/>
  <c r="G494" i="11"/>
  <c r="G568" i="11" s="1"/>
  <c r="G642" i="11" s="1"/>
  <c r="G5" i="15" s="1"/>
  <c r="AN494" i="11"/>
  <c r="AN568" i="11" s="1"/>
  <c r="AN642" i="11" s="1"/>
  <c r="AN5" i="15" s="1"/>
  <c r="D494" i="11"/>
  <c r="D568" i="11" s="1"/>
  <c r="D642" i="11" s="1"/>
  <c r="D5" i="15" s="1"/>
  <c r="S494" i="11"/>
  <c r="S568" i="11" s="1"/>
  <c r="S642" i="11" s="1"/>
  <c r="S5" i="15" s="1"/>
  <c r="W494" i="11"/>
  <c r="W568" i="11" s="1"/>
  <c r="W642" i="11" s="1"/>
  <c r="W5" i="15" s="1"/>
  <c r="P494" i="11"/>
  <c r="P568" i="11" s="1"/>
  <c r="P642" i="11" s="1"/>
  <c r="P5" i="15" s="1"/>
  <c r="U494" i="11"/>
  <c r="U568" i="11" s="1"/>
  <c r="U642" i="11" s="1"/>
  <c r="U5" i="15" s="1"/>
  <c r="R494" i="11"/>
  <c r="R568" i="11" s="1"/>
  <c r="R642" i="11" s="1"/>
  <c r="R5" i="15" s="1"/>
  <c r="J494" i="11"/>
  <c r="J568" i="11" s="1"/>
  <c r="J642" i="11" s="1"/>
  <c r="J5" i="15" s="1"/>
  <c r="E494" i="11"/>
  <c r="E568" i="11" s="1"/>
  <c r="E642" i="11" s="1"/>
  <c r="E5" i="15" s="1"/>
  <c r="K494" i="11"/>
  <c r="K568" i="11" s="1"/>
  <c r="K642" i="11" s="1"/>
  <c r="K5" i="15" s="1"/>
  <c r="AJ494" i="11"/>
  <c r="AJ568" i="11" s="1"/>
  <c r="AJ642" i="11" s="1"/>
  <c r="AJ5" i="15" s="1"/>
  <c r="AB494" i="11"/>
  <c r="AB568" i="11" s="1"/>
  <c r="AB642" i="11" s="1"/>
  <c r="AB5" i="15" s="1"/>
  <c r="O494" i="11"/>
  <c r="O568" i="11" s="1"/>
  <c r="O642" i="11" s="1"/>
  <c r="O5" i="15" s="1"/>
  <c r="AA494" i="11"/>
  <c r="AA568" i="11" s="1"/>
  <c r="AA642" i="11" s="1"/>
  <c r="AA5" i="15" s="1"/>
  <c r="AW494" i="11"/>
  <c r="AW568" i="11" s="1"/>
  <c r="AW642" i="11" s="1"/>
  <c r="AW5" i="15" s="1"/>
  <c r="AR494" i="11"/>
  <c r="AR568" i="11" s="1"/>
  <c r="AR642" i="11" s="1"/>
  <c r="AR5" i="15" s="1"/>
  <c r="V494" i="11"/>
  <c r="V568" i="11" s="1"/>
  <c r="V642" i="11" s="1"/>
  <c r="V5" i="15" s="1"/>
  <c r="AK494" i="11"/>
  <c r="AK568" i="11" s="1"/>
  <c r="AK642" i="11" s="1"/>
  <c r="AK5" i="15" s="1"/>
  <c r="H494" i="11"/>
  <c r="H568" i="11" s="1"/>
  <c r="H642" i="11" s="1"/>
  <c r="H5" i="15" s="1"/>
  <c r="I494" i="11"/>
  <c r="I568" i="11" s="1"/>
  <c r="I642" i="11" s="1"/>
  <c r="I5" i="15" s="1"/>
  <c r="X494" i="11"/>
  <c r="X568" i="11" s="1"/>
  <c r="X642" i="11" s="1"/>
  <c r="X5" i="15" s="1"/>
  <c r="T494" i="11"/>
  <c r="T568" i="11" s="1"/>
  <c r="T642" i="11" s="1"/>
  <c r="T5" i="15" s="1"/>
  <c r="AQ494" i="11"/>
  <c r="AQ568" i="11" s="1"/>
  <c r="AQ642" i="11" s="1"/>
  <c r="AQ5" i="15" s="1"/>
  <c r="M494" i="11"/>
  <c r="M568" i="11" s="1"/>
  <c r="M642" i="11" s="1"/>
  <c r="M5" i="15" s="1"/>
  <c r="N494" i="11"/>
  <c r="N568" i="11" s="1"/>
  <c r="N642" i="11" s="1"/>
  <c r="N5" i="15" s="1"/>
  <c r="C494" i="11"/>
  <c r="E522" i="11"/>
  <c r="E596" i="11" s="1"/>
  <c r="E670" i="11" s="1"/>
  <c r="E33" i="15" s="1"/>
  <c r="AD494" i="11"/>
  <c r="AD568" i="11" s="1"/>
  <c r="AD642" i="11" s="1"/>
  <c r="AD5" i="15" s="1"/>
  <c r="E536" i="11"/>
  <c r="E610" i="11" s="1"/>
  <c r="E684" i="11" s="1"/>
  <c r="E47" i="15" s="1"/>
  <c r="AU494" i="11"/>
  <c r="AU568" i="11" s="1"/>
  <c r="AU642" i="11" s="1"/>
  <c r="AU5" i="15" s="1"/>
  <c r="E541" i="11"/>
  <c r="E531" i="11"/>
  <c r="E605" i="11" s="1"/>
  <c r="E679" i="11" s="1"/>
  <c r="E42" i="15" s="1"/>
  <c r="AY494" i="11"/>
  <c r="AS494" i="11"/>
  <c r="AS568" i="11" s="1"/>
  <c r="AS642" i="11" s="1"/>
  <c r="AS5" i="15" s="1"/>
  <c r="E519" i="11"/>
  <c r="E593" i="11" s="1"/>
  <c r="E667" i="11" s="1"/>
  <c r="E30" i="15" s="1"/>
  <c r="AE494" i="11"/>
  <c r="AE568" i="11" s="1"/>
  <c r="AE642" i="11" s="1"/>
  <c r="AE5" i="15" s="1"/>
  <c r="E518" i="11"/>
  <c r="E592" i="11" s="1"/>
  <c r="E666" i="11" s="1"/>
  <c r="E29" i="15" s="1"/>
  <c r="AC494" i="11"/>
  <c r="AC568" i="11" s="1"/>
  <c r="AC642" i="11" s="1"/>
  <c r="AC5" i="15" s="1"/>
  <c r="AZ494" i="11"/>
  <c r="E520" i="11"/>
  <c r="E594" i="11" s="1"/>
  <c r="E668" i="11" s="1"/>
  <c r="E31" i="15" s="1"/>
  <c r="AP494" i="11"/>
  <c r="AP568" i="11" s="1"/>
  <c r="AP642" i="11" s="1"/>
  <c r="AP5" i="15" s="1"/>
  <c r="AG494" i="11"/>
  <c r="AG568" i="11" s="1"/>
  <c r="AG642" i="11" s="1"/>
  <c r="AG5" i="15" s="1"/>
  <c r="AV494" i="11"/>
  <c r="AV568" i="11" s="1"/>
  <c r="AV642" i="11" s="1"/>
  <c r="AV5" i="15" s="1"/>
  <c r="E534" i="11"/>
  <c r="E608" i="11" s="1"/>
  <c r="E682" i="11" s="1"/>
  <c r="E45" i="15" s="1"/>
  <c r="E540" i="11"/>
  <c r="E537" i="11"/>
  <c r="E611" i="11" s="1"/>
  <c r="E685" i="11" s="1"/>
  <c r="E48" i="15" s="1"/>
  <c r="G513" i="11"/>
  <c r="G587" i="11" s="1"/>
  <c r="G661" i="11" s="1"/>
  <c r="G24" i="15" s="1"/>
  <c r="E513" i="11"/>
  <c r="E587" i="11" s="1"/>
  <c r="E661" i="11" s="1"/>
  <c r="E24" i="15" s="1"/>
  <c r="AI492" i="11"/>
  <c r="AI566" i="11" s="1"/>
  <c r="AI640" i="11" s="1"/>
  <c r="AI3" i="15" s="1"/>
  <c r="AL492" i="11"/>
  <c r="AL566" i="11" s="1"/>
  <c r="AL640" i="11" s="1"/>
  <c r="AL3" i="15" s="1"/>
  <c r="H492" i="11"/>
  <c r="H566" i="11" s="1"/>
  <c r="K504" i="11"/>
  <c r="K578" i="11" s="1"/>
  <c r="K652" i="11" s="1"/>
  <c r="K15" i="15" s="1"/>
  <c r="Q504" i="11"/>
  <c r="Q578" i="11" s="1"/>
  <c r="Q652" i="11" s="1"/>
  <c r="Q15" i="15" s="1"/>
  <c r="AR495" i="11"/>
  <c r="AR569" i="11" s="1"/>
  <c r="AR643" i="11" s="1"/>
  <c r="AR6" i="15" s="1"/>
  <c r="D495" i="11"/>
  <c r="D569" i="11" s="1"/>
  <c r="D643" i="11" s="1"/>
  <c r="D6" i="15" s="1"/>
  <c r="AI495" i="11"/>
  <c r="AI569" i="11" s="1"/>
  <c r="AI643" i="11" s="1"/>
  <c r="AI6" i="15" s="1"/>
  <c r="G495" i="11"/>
  <c r="G569" i="11" s="1"/>
  <c r="G643" i="11" s="1"/>
  <c r="G6" i="15" s="1"/>
  <c r="T519" i="11"/>
  <c r="T593" i="11" s="1"/>
  <c r="T667" i="11" s="1"/>
  <c r="T30" i="15" s="1"/>
  <c r="AR523" i="11"/>
  <c r="AR597" i="11" s="1"/>
  <c r="AR671" i="11" s="1"/>
  <c r="AR34" i="15" s="1"/>
  <c r="T523" i="11"/>
  <c r="T597" i="11" s="1"/>
  <c r="T671" i="11" s="1"/>
  <c r="T34" i="15" s="1"/>
  <c r="G523" i="11"/>
  <c r="G597" i="11" s="1"/>
  <c r="G671" i="11" s="1"/>
  <c r="G34" i="15" s="1"/>
  <c r="K523" i="11"/>
  <c r="K597" i="11" s="1"/>
  <c r="K671" i="11" s="1"/>
  <c r="K34" i="15" s="1"/>
  <c r="Z523" i="11"/>
  <c r="Z597" i="11" s="1"/>
  <c r="Z671" i="11" s="1"/>
  <c r="Z34" i="15" s="1"/>
  <c r="E523" i="11"/>
  <c r="E597" i="11" s="1"/>
  <c r="E671" i="11" s="1"/>
  <c r="E34" i="15" s="1"/>
  <c r="J514" i="11"/>
  <c r="J588" i="11" s="1"/>
  <c r="J662" i="11" s="1"/>
  <c r="J25" i="15" s="1"/>
  <c r="Y514" i="11"/>
  <c r="Y588" i="11" s="1"/>
  <c r="Y662" i="11" s="1"/>
  <c r="Y25" i="15" s="1"/>
  <c r="W514" i="11"/>
  <c r="W588" i="11" s="1"/>
  <c r="W662" i="11" s="1"/>
  <c r="W25" i="15" s="1"/>
  <c r="AH514" i="11"/>
  <c r="AH588" i="11" s="1"/>
  <c r="AH662" i="11" s="1"/>
  <c r="AH25" i="15" s="1"/>
  <c r="AX514" i="11"/>
  <c r="AX588" i="11" s="1"/>
  <c r="AX662" i="11" s="1"/>
  <c r="AX25" i="15" s="1"/>
  <c r="AJ514" i="11"/>
  <c r="AJ588" i="11" s="1"/>
  <c r="AJ662" i="11" s="1"/>
  <c r="AJ25" i="15" s="1"/>
  <c r="F514" i="11"/>
  <c r="F588" i="11" s="1"/>
  <c r="F662" i="11" s="1"/>
  <c r="F25" i="15" s="1"/>
  <c r="K514" i="11"/>
  <c r="K588" i="11" s="1"/>
  <c r="K662" i="11" s="1"/>
  <c r="K25" i="15" s="1"/>
  <c r="AM514" i="11"/>
  <c r="AM588" i="11" s="1"/>
  <c r="AM662" i="11" s="1"/>
  <c r="AM25" i="15" s="1"/>
  <c r="L514" i="11"/>
  <c r="L588" i="11" s="1"/>
  <c r="L662" i="11" s="1"/>
  <c r="L25" i="15" s="1"/>
  <c r="Z514" i="11"/>
  <c r="Z588" i="11" s="1"/>
  <c r="Z662" i="11" s="1"/>
  <c r="Z25" i="15" s="1"/>
  <c r="U514" i="11"/>
  <c r="U588" i="11" s="1"/>
  <c r="U662" i="11" s="1"/>
  <c r="U25" i="15" s="1"/>
  <c r="AB514" i="11"/>
  <c r="AB588" i="11" s="1"/>
  <c r="AB662" i="11" s="1"/>
  <c r="AB25" i="15" s="1"/>
  <c r="O514" i="11"/>
  <c r="O588" i="11" s="1"/>
  <c r="O662" i="11" s="1"/>
  <c r="O25" i="15" s="1"/>
  <c r="Q514" i="11"/>
  <c r="Q588" i="11" s="1"/>
  <c r="Q662" i="11" s="1"/>
  <c r="Q25" i="15" s="1"/>
  <c r="S514" i="11"/>
  <c r="S588" i="11" s="1"/>
  <c r="S662" i="11" s="1"/>
  <c r="S25" i="15" s="1"/>
  <c r="AI514" i="11"/>
  <c r="AI588" i="11" s="1"/>
  <c r="AI662" i="11" s="1"/>
  <c r="AI25" i="15" s="1"/>
  <c r="AA514" i="11"/>
  <c r="AA588" i="11" s="1"/>
  <c r="AA662" i="11" s="1"/>
  <c r="AA25" i="15" s="1"/>
  <c r="D514" i="11"/>
  <c r="D588" i="11" s="1"/>
  <c r="D662" i="11" s="1"/>
  <c r="D25" i="15" s="1"/>
  <c r="R514" i="11"/>
  <c r="R588" i="11" s="1"/>
  <c r="R662" i="11" s="1"/>
  <c r="R25" i="15" s="1"/>
  <c r="G514" i="11"/>
  <c r="G588" i="11" s="1"/>
  <c r="G662" i="11" s="1"/>
  <c r="G25" i="15" s="1"/>
  <c r="AL514" i="11"/>
  <c r="AL588" i="11" s="1"/>
  <c r="AL662" i="11" s="1"/>
  <c r="AL25" i="15" s="1"/>
  <c r="AN514" i="11"/>
  <c r="AN588" i="11" s="1"/>
  <c r="AN662" i="11" s="1"/>
  <c r="AN25" i="15" s="1"/>
  <c r="E514" i="11"/>
  <c r="E588" i="11" s="1"/>
  <c r="E662" i="11" s="1"/>
  <c r="E25" i="15" s="1"/>
  <c r="AW514" i="11"/>
  <c r="AW588" i="11" s="1"/>
  <c r="AW662" i="11" s="1"/>
  <c r="AW25" i="15" s="1"/>
  <c r="P514" i="11"/>
  <c r="P588" i="11" s="1"/>
  <c r="P662" i="11" s="1"/>
  <c r="P25" i="15" s="1"/>
  <c r="BA514" i="11"/>
  <c r="BA588" i="11" s="1"/>
  <c r="BA662" i="11" s="1"/>
  <c r="BA25" i="15" s="1"/>
  <c r="T514" i="11"/>
  <c r="T588" i="11" s="1"/>
  <c r="T662" i="11" s="1"/>
  <c r="T25" i="15" s="1"/>
  <c r="AQ514" i="11"/>
  <c r="AQ588" i="11" s="1"/>
  <c r="AQ662" i="11" s="1"/>
  <c r="AQ25" i="15" s="1"/>
  <c r="AR514" i="11"/>
  <c r="AR588" i="11" s="1"/>
  <c r="AR662" i="11" s="1"/>
  <c r="AR25" i="15" s="1"/>
  <c r="V514" i="11"/>
  <c r="V588" i="11" s="1"/>
  <c r="V662" i="11" s="1"/>
  <c r="V25" i="15" s="1"/>
  <c r="AK514" i="11"/>
  <c r="AK588" i="11" s="1"/>
  <c r="AK662" i="11" s="1"/>
  <c r="AK25" i="15" s="1"/>
  <c r="H514" i="11"/>
  <c r="H588" i="11" s="1"/>
  <c r="H662" i="11" s="1"/>
  <c r="H25" i="15" s="1"/>
  <c r="I514" i="11"/>
  <c r="I588" i="11" s="1"/>
  <c r="I662" i="11" s="1"/>
  <c r="I25" i="15" s="1"/>
  <c r="N514" i="11"/>
  <c r="N588" i="11" s="1"/>
  <c r="N662" i="11" s="1"/>
  <c r="N25" i="15" s="1"/>
  <c r="M514" i="11"/>
  <c r="M588" i="11" s="1"/>
  <c r="M662" i="11" s="1"/>
  <c r="M25" i="15" s="1"/>
  <c r="C514" i="11"/>
  <c r="C588" i="11" s="1"/>
  <c r="C662" i="11" s="1"/>
  <c r="C25" i="15" s="1"/>
  <c r="X514" i="11"/>
  <c r="X588" i="11" s="1"/>
  <c r="X662" i="11" s="1"/>
  <c r="X25" i="15" s="1"/>
  <c r="Y531" i="11"/>
  <c r="Y605" i="11" s="1"/>
  <c r="Y679" i="11" s="1"/>
  <c r="Y42" i="15" s="1"/>
  <c r="AP514" i="11"/>
  <c r="AP588" i="11" s="1"/>
  <c r="AP662" i="11" s="1"/>
  <c r="AP25" i="15" s="1"/>
  <c r="Y540" i="11"/>
  <c r="Y519" i="11"/>
  <c r="Y593" i="11" s="1"/>
  <c r="Y667" i="11" s="1"/>
  <c r="Y30" i="15" s="1"/>
  <c r="AD514" i="11"/>
  <c r="AD588" i="11" s="1"/>
  <c r="AD662" i="11" s="1"/>
  <c r="AD25" i="15" s="1"/>
  <c r="AV514" i="11"/>
  <c r="AV588" i="11" s="1"/>
  <c r="AV662" i="11" s="1"/>
  <c r="AV25" i="15" s="1"/>
  <c r="AC514" i="11"/>
  <c r="AC588" i="11" s="1"/>
  <c r="AC662" i="11" s="1"/>
  <c r="AC25" i="15" s="1"/>
  <c r="Y518" i="11"/>
  <c r="Y592" i="11" s="1"/>
  <c r="Y666" i="11" s="1"/>
  <c r="Y29" i="15" s="1"/>
  <c r="AY514" i="11"/>
  <c r="AS514" i="11"/>
  <c r="AS588" i="11" s="1"/>
  <c r="AS662" i="11" s="1"/>
  <c r="AS25" i="15" s="1"/>
  <c r="Y537" i="11"/>
  <c r="Y611" i="11" s="1"/>
  <c r="Y685" i="11" s="1"/>
  <c r="Y48" i="15" s="1"/>
  <c r="AU514" i="11"/>
  <c r="AU588" i="11" s="1"/>
  <c r="AU662" i="11" s="1"/>
  <c r="AU25" i="15" s="1"/>
  <c r="Y520" i="11"/>
  <c r="Y594" i="11" s="1"/>
  <c r="Y668" i="11" s="1"/>
  <c r="Y31" i="15" s="1"/>
  <c r="AZ514" i="11"/>
  <c r="Y534" i="11"/>
  <c r="Y608" i="11" s="1"/>
  <c r="Y682" i="11" s="1"/>
  <c r="Y45" i="15" s="1"/>
  <c r="Y522" i="11"/>
  <c r="Y596" i="11" s="1"/>
  <c r="Y670" i="11" s="1"/>
  <c r="Y33" i="15" s="1"/>
  <c r="Y536" i="11"/>
  <c r="Y610" i="11" s="1"/>
  <c r="Y684" i="11" s="1"/>
  <c r="Y47" i="15" s="1"/>
  <c r="AE514" i="11"/>
  <c r="AE588" i="11" s="1"/>
  <c r="AE662" i="11" s="1"/>
  <c r="AE25" i="15" s="1"/>
  <c r="Y541" i="11"/>
  <c r="AL511" i="11"/>
  <c r="AL585" i="11" s="1"/>
  <c r="AL659" i="11" s="1"/>
  <c r="AL22" i="15" s="1"/>
  <c r="E511" i="11"/>
  <c r="E585" i="11" s="1"/>
  <c r="E659" i="11" s="1"/>
  <c r="E22" i="15" s="1"/>
  <c r="AI501" i="11"/>
  <c r="AI575" i="11" s="1"/>
  <c r="AI649" i="11" s="1"/>
  <c r="AI12" i="15" s="1"/>
  <c r="Q501" i="11"/>
  <c r="Q575" i="11" s="1"/>
  <c r="Q649" i="11" s="1"/>
  <c r="Q12" i="15" s="1"/>
  <c r="Z501" i="11"/>
  <c r="Z575" i="11" s="1"/>
  <c r="Z649" i="11" s="1"/>
  <c r="Z12" i="15" s="1"/>
  <c r="H508" i="11"/>
  <c r="H582" i="11" s="1"/>
  <c r="H656" i="11" s="1"/>
  <c r="H19" i="15" s="1"/>
  <c r="AR508" i="11"/>
  <c r="AR582" i="11" s="1"/>
  <c r="AR656" i="11" s="1"/>
  <c r="AR19" i="15" s="1"/>
  <c r="D508" i="11"/>
  <c r="D582" i="11" s="1"/>
  <c r="D656" i="11" s="1"/>
  <c r="D19" i="15" s="1"/>
  <c r="AL508" i="11"/>
  <c r="AL582" i="11" s="1"/>
  <c r="AL656" i="11" s="1"/>
  <c r="AL19" i="15" s="1"/>
  <c r="AR542" i="11"/>
  <c r="AR616" i="11" s="1"/>
  <c r="AR690" i="11" s="1"/>
  <c r="AR53" i="15" s="1"/>
  <c r="T542" i="11"/>
  <c r="T616" i="11" s="1"/>
  <c r="T690" i="11" s="1"/>
  <c r="T53" i="15" s="1"/>
  <c r="AI542" i="11"/>
  <c r="AI616" i="11" s="1"/>
  <c r="AI690" i="11" s="1"/>
  <c r="AI53" i="15" s="1"/>
  <c r="Z542" i="11"/>
  <c r="Z616" i="11" s="1"/>
  <c r="Z690" i="11" s="1"/>
  <c r="Z53" i="15" s="1"/>
  <c r="H94" i="3"/>
  <c r="AY262" i="4" s="1"/>
  <c r="A422" i="5"/>
  <c r="A107" i="5"/>
  <c r="AT640" i="11"/>
  <c r="AT3" i="15" s="1"/>
  <c r="AA683" i="11"/>
  <c r="AA46" i="15" s="1"/>
  <c r="T683" i="11"/>
  <c r="T46" i="15" s="1"/>
  <c r="AL683" i="11"/>
  <c r="AL46" i="15" s="1"/>
  <c r="C683" i="11"/>
  <c r="C46" i="15" s="1"/>
  <c r="L683" i="11"/>
  <c r="L46" i="15" s="1"/>
  <c r="AJ683" i="11"/>
  <c r="AJ46" i="15" s="1"/>
  <c r="AX683" i="11"/>
  <c r="AX46" i="15" s="1"/>
  <c r="S683" i="11"/>
  <c r="S46" i="15" s="1"/>
  <c r="D683" i="11"/>
  <c r="D46" i="15" s="1"/>
  <c r="Y683" i="11"/>
  <c r="Y46" i="15" s="1"/>
  <c r="I683" i="11"/>
  <c r="I46" i="15" s="1"/>
  <c r="AF683" i="11"/>
  <c r="AF46" i="15" s="1"/>
  <c r="AB683" i="11"/>
  <c r="AB46" i="15" s="1"/>
  <c r="AK683" i="11"/>
  <c r="AK46" i="15" s="1"/>
  <c r="AN683" i="11"/>
  <c r="AN46" i="15" s="1"/>
  <c r="X683" i="11"/>
  <c r="X46" i="15" s="1"/>
  <c r="AM683" i="11"/>
  <c r="AM46" i="15" s="1"/>
  <c r="AS683" i="11"/>
  <c r="AS46" i="15" s="1"/>
  <c r="R683" i="11"/>
  <c r="R46" i="15" s="1"/>
  <c r="AQ683" i="11"/>
  <c r="AQ46" i="15" s="1"/>
  <c r="M683" i="11"/>
  <c r="M46" i="15" s="1"/>
  <c r="AC683" i="11"/>
  <c r="AC46" i="15" s="1"/>
  <c r="V683" i="11"/>
  <c r="V46" i="15" s="1"/>
  <c r="AG683" i="11"/>
  <c r="AG46" i="15" s="1"/>
  <c r="AU683" i="11"/>
  <c r="AU46" i="15" s="1"/>
  <c r="AH683" i="11"/>
  <c r="AH46" i="15" s="1"/>
  <c r="O683" i="11"/>
  <c r="O46" i="15" s="1"/>
  <c r="P683" i="11"/>
  <c r="P46" i="15" s="1"/>
  <c r="F683" i="11"/>
  <c r="F46" i="15" s="1"/>
  <c r="AO683" i="11"/>
  <c r="AO46" i="15" s="1"/>
  <c r="U683" i="11"/>
  <c r="U46" i="15" s="1"/>
  <c r="AD683" i="11"/>
  <c r="AD46" i="15" s="1"/>
  <c r="N683" i="11"/>
  <c r="N46" i="15" s="1"/>
  <c r="J683" i="11"/>
  <c r="J46" i="15" s="1"/>
  <c r="AE683" i="11"/>
  <c r="AE46" i="15" s="1"/>
  <c r="AV683" i="11"/>
  <c r="AV46" i="15" s="1"/>
  <c r="W683" i="11"/>
  <c r="W46" i="15" s="1"/>
  <c r="BA683" i="11"/>
  <c r="BA46" i="15" s="1"/>
  <c r="AP683" i="11"/>
  <c r="AP46" i="15" s="1"/>
  <c r="U19" i="6"/>
  <c r="U18" i="6"/>
  <c r="U20" i="6"/>
  <c r="V7" i="6"/>
  <c r="T79" i="6"/>
  <c r="T218" i="6"/>
  <c r="C640" i="11" l="1"/>
  <c r="C567" i="11"/>
  <c r="C641" i="11" s="1"/>
  <c r="C4" i="15" s="1"/>
  <c r="C570" i="11"/>
  <c r="C644" i="11" s="1"/>
  <c r="C7" i="15" s="1"/>
  <c r="E640" i="11"/>
  <c r="E3" i="15" s="1"/>
  <c r="C3" i="15"/>
  <c r="C568" i="11"/>
  <c r="C642" i="11" s="1"/>
  <c r="C5" i="15" s="1"/>
  <c r="D640" i="11"/>
  <c r="D3" i="15" s="1"/>
  <c r="C571" i="11"/>
  <c r="C645" i="11" s="1"/>
  <c r="C8" i="15" s="1"/>
  <c r="C569" i="11"/>
  <c r="C643" i="11" s="1"/>
  <c r="C6" i="15" s="1"/>
  <c r="H640" i="11"/>
  <c r="H3" i="15" s="1"/>
  <c r="C647" i="11"/>
  <c r="C10" i="15" s="1"/>
  <c r="T92" i="6"/>
  <c r="S186" i="6"/>
  <c r="R162" i="6"/>
  <c r="T161" i="6"/>
  <c r="T24" i="6"/>
  <c r="T197" i="6"/>
  <c r="S137" i="6"/>
  <c r="S211" i="6"/>
  <c r="S58" i="6"/>
  <c r="S62" i="6"/>
  <c r="S84" i="6"/>
  <c r="S60" i="6"/>
  <c r="S89" i="6"/>
  <c r="S214" i="6"/>
  <c r="S165" i="6"/>
  <c r="S35" i="6"/>
  <c r="S139" i="6"/>
  <c r="R165" i="6"/>
  <c r="R157" i="6"/>
  <c r="T143" i="6"/>
  <c r="T84" i="6"/>
  <c r="S95" i="6"/>
  <c r="S162" i="6"/>
  <c r="S153" i="6"/>
  <c r="S127" i="6"/>
  <c r="S204" i="6"/>
  <c r="S190" i="6"/>
  <c r="S124" i="6"/>
  <c r="S24" i="6"/>
  <c r="S123" i="6"/>
  <c r="S215" i="6"/>
  <c r="S189" i="6"/>
  <c r="S28" i="6"/>
  <c r="R50" i="6"/>
  <c r="T87" i="6"/>
  <c r="T74" i="6"/>
  <c r="T71" i="6"/>
  <c r="S111" i="6"/>
  <c r="S55" i="6"/>
  <c r="S110" i="6"/>
  <c r="S118" i="6"/>
  <c r="S80" i="6"/>
  <c r="S134" i="6"/>
  <c r="S106" i="6"/>
  <c r="S36" i="6"/>
  <c r="G23" i="5" s="1"/>
  <c r="G51" i="5" s="1"/>
  <c r="S52" i="6"/>
  <c r="S100" i="6"/>
  <c r="S209" i="6"/>
  <c r="S99" i="6"/>
  <c r="S32" i="6"/>
  <c r="S94" i="6"/>
  <c r="S187" i="6"/>
  <c r="S34" i="6"/>
  <c r="C23" i="5" s="1"/>
  <c r="C51" i="5" s="1"/>
  <c r="R103" i="6"/>
  <c r="R68" i="6"/>
  <c r="T75" i="6"/>
  <c r="T38" i="6"/>
  <c r="T166" i="6"/>
  <c r="R184" i="6"/>
  <c r="R180" i="6"/>
  <c r="R40" i="6"/>
  <c r="T110" i="6"/>
  <c r="T198" i="6"/>
  <c r="T86" i="6"/>
  <c r="T36" i="6"/>
  <c r="U24" i="5" s="1"/>
  <c r="U52" i="5" s="1"/>
  <c r="T206" i="6"/>
  <c r="T189" i="6"/>
  <c r="S33" i="6"/>
  <c r="M23" i="5" s="1"/>
  <c r="M51" i="5" s="1"/>
  <c r="S195" i="6"/>
  <c r="S42" i="6"/>
  <c r="S171" i="6"/>
  <c r="S185" i="6"/>
  <c r="S221" i="6"/>
  <c r="S170" i="6"/>
  <c r="S54" i="6"/>
  <c r="S202" i="6"/>
  <c r="S149" i="6"/>
  <c r="S163" i="6"/>
  <c r="S140" i="6"/>
  <c r="S48" i="6"/>
  <c r="S81" i="6"/>
  <c r="S182" i="6"/>
  <c r="S125" i="6"/>
  <c r="S120" i="6"/>
  <c r="S96" i="6"/>
  <c r="S117" i="6"/>
  <c r="S152" i="6"/>
  <c r="R132" i="6"/>
  <c r="R114" i="6"/>
  <c r="R35" i="6"/>
  <c r="R222" i="6"/>
  <c r="T77" i="6"/>
  <c r="T41" i="6"/>
  <c r="T167" i="6"/>
  <c r="T212" i="6"/>
  <c r="T48" i="6"/>
  <c r="T109" i="6"/>
  <c r="R69" i="6"/>
  <c r="R113" i="6"/>
  <c r="R27" i="6"/>
  <c r="R170" i="6"/>
  <c r="R32" i="6"/>
  <c r="R190" i="6"/>
  <c r="R77" i="6"/>
  <c r="R43" i="6"/>
  <c r="R176" i="6"/>
  <c r="R89" i="6"/>
  <c r="R130" i="6"/>
  <c r="R83" i="6"/>
  <c r="R54" i="6"/>
  <c r="R79" i="6"/>
  <c r="R80" i="6"/>
  <c r="R150" i="6"/>
  <c r="R44" i="6"/>
  <c r="R91" i="6"/>
  <c r="R202" i="6"/>
  <c r="R52" i="6"/>
  <c r="R215" i="6"/>
  <c r="R137" i="6"/>
  <c r="R141" i="6"/>
  <c r="R65" i="6"/>
  <c r="R208" i="6"/>
  <c r="R128" i="6"/>
  <c r="R124" i="6"/>
  <c r="R78" i="6"/>
  <c r="R172" i="6"/>
  <c r="R212" i="6"/>
  <c r="R211" i="6"/>
  <c r="R75" i="6"/>
  <c r="R59" i="6"/>
  <c r="R95" i="6"/>
  <c r="R51" i="6"/>
  <c r="R127" i="6"/>
  <c r="R152" i="6"/>
  <c r="R70" i="6"/>
  <c r="R111" i="6"/>
  <c r="R39" i="6"/>
  <c r="R187" i="6"/>
  <c r="R175" i="6"/>
  <c r="R102" i="6"/>
  <c r="R134" i="6"/>
  <c r="R117" i="6"/>
  <c r="R213" i="6"/>
  <c r="R66" i="6"/>
  <c r="R209" i="6"/>
  <c r="R219" i="6"/>
  <c r="R74" i="6"/>
  <c r="R188" i="6"/>
  <c r="R108" i="6"/>
  <c r="R154" i="6"/>
  <c r="R107" i="6"/>
  <c r="R217" i="6"/>
  <c r="R97" i="6"/>
  <c r="R28" i="6"/>
  <c r="R173" i="6"/>
  <c r="R200" i="6"/>
  <c r="R143" i="6"/>
  <c r="R220" i="6"/>
  <c r="R104" i="6"/>
  <c r="R193" i="6"/>
  <c r="R101" i="6"/>
  <c r="R122" i="6"/>
  <c r="R81" i="6"/>
  <c r="R210" i="6"/>
  <c r="R156" i="6"/>
  <c r="R191" i="6"/>
  <c r="R163" i="6"/>
  <c r="R203" i="6"/>
  <c r="R155" i="6"/>
  <c r="R186" i="6"/>
  <c r="R93" i="6"/>
  <c r="R62" i="6"/>
  <c r="R34" i="6"/>
  <c r="B22" i="5" s="1"/>
  <c r="B50" i="5" s="1"/>
  <c r="R144" i="6"/>
  <c r="R149" i="6"/>
  <c r="R47" i="6"/>
  <c r="R92" i="6"/>
  <c r="R49" i="6"/>
  <c r="I22" i="5" s="1"/>
  <c r="I50" i="5" s="1"/>
  <c r="R142" i="6"/>
  <c r="R105" i="6"/>
  <c r="R57" i="6"/>
  <c r="R166" i="6"/>
  <c r="R216" i="6"/>
  <c r="R31" i="6"/>
  <c r="V22" i="5" s="1"/>
  <c r="V50" i="5" s="1"/>
  <c r="R146" i="6"/>
  <c r="R119" i="6"/>
  <c r="R60" i="6"/>
  <c r="R87" i="6"/>
  <c r="R72" i="6"/>
  <c r="R194" i="6"/>
  <c r="R23" i="6"/>
  <c r="R139" i="6"/>
  <c r="R100" i="6"/>
  <c r="R198" i="6"/>
  <c r="R145" i="6"/>
  <c r="R123" i="6"/>
  <c r="R96" i="6"/>
  <c r="R90" i="6"/>
  <c r="R204" i="6"/>
  <c r="R58" i="6"/>
  <c r="R131" i="6"/>
  <c r="R88" i="6"/>
  <c r="R178" i="6"/>
  <c r="R221" i="6"/>
  <c r="R133" i="6"/>
  <c r="R38" i="6"/>
  <c r="R41" i="6"/>
  <c r="R201" i="6"/>
  <c r="R164" i="6"/>
  <c r="R46" i="6"/>
  <c r="R159" i="6"/>
  <c r="R48" i="6"/>
  <c r="R85" i="6"/>
  <c r="R158" i="6"/>
  <c r="R94" i="6"/>
  <c r="R37" i="6"/>
  <c r="R42" i="6"/>
  <c r="R140" i="6"/>
  <c r="R174" i="6"/>
  <c r="R147" i="6"/>
  <c r="R218" i="6"/>
  <c r="R171" i="6"/>
  <c r="R129" i="6"/>
  <c r="R161" i="6"/>
  <c r="R135" i="6"/>
  <c r="R195" i="6"/>
  <c r="R116" i="6"/>
  <c r="R148" i="6"/>
  <c r="R177" i="6"/>
  <c r="R138" i="6"/>
  <c r="R36" i="6"/>
  <c r="G22" i="5" s="1"/>
  <c r="G50" i="5" s="1"/>
  <c r="R33" i="6"/>
  <c r="M22" i="5" s="1"/>
  <c r="M50" i="5" s="1"/>
  <c r="M75" i="5" s="1"/>
  <c r="R63" i="6"/>
  <c r="R55" i="6"/>
  <c r="R84" i="6"/>
  <c r="R26" i="6"/>
  <c r="O22" i="5" s="1"/>
  <c r="R199" i="6"/>
  <c r="R192" i="6"/>
  <c r="R197" i="6"/>
  <c r="R110" i="6"/>
  <c r="R61" i="6"/>
  <c r="R45" i="6"/>
  <c r="R30" i="6"/>
  <c r="P22" i="5" s="1"/>
  <c r="P50" i="5" s="1"/>
  <c r="P75" i="5" s="1"/>
  <c r="R99" i="6"/>
  <c r="R115" i="6"/>
  <c r="R82" i="6"/>
  <c r="R98" i="6"/>
  <c r="R64" i="6"/>
  <c r="R121" i="6"/>
  <c r="S73" i="6"/>
  <c r="S97" i="6"/>
  <c r="S184" i="6"/>
  <c r="S172" i="6"/>
  <c r="S142" i="6"/>
  <c r="S103" i="6"/>
  <c r="S145" i="6"/>
  <c r="S188" i="6"/>
  <c r="S61" i="6"/>
  <c r="S72" i="6"/>
  <c r="S219" i="6"/>
  <c r="S213" i="6"/>
  <c r="S169" i="6"/>
  <c r="S203" i="6"/>
  <c r="S76" i="6"/>
  <c r="S136" i="6"/>
  <c r="S37" i="6"/>
  <c r="S38" i="6"/>
  <c r="S26" i="6"/>
  <c r="O23" i="5" s="1"/>
  <c r="S31" i="6"/>
  <c r="V23" i="5" s="1"/>
  <c r="V51" i="5" s="1"/>
  <c r="S65" i="6"/>
  <c r="S23" i="6"/>
  <c r="D23" i="5" s="1"/>
  <c r="D51" i="5" s="1"/>
  <c r="S148" i="6"/>
  <c r="S191" i="6"/>
  <c r="S56" i="6"/>
  <c r="F23" i="5" s="1"/>
  <c r="F51" i="5" s="1"/>
  <c r="S77" i="6"/>
  <c r="S141" i="6"/>
  <c r="S133" i="6"/>
  <c r="S109" i="6"/>
  <c r="S68" i="6"/>
  <c r="S92" i="6"/>
  <c r="S74" i="6"/>
  <c r="S218" i="6"/>
  <c r="S220" i="6"/>
  <c r="S166" i="6"/>
  <c r="T42" i="6"/>
  <c r="T201" i="6"/>
  <c r="T112" i="6"/>
  <c r="T170" i="6"/>
  <c r="T111" i="6"/>
  <c r="T124" i="6"/>
  <c r="T214" i="6"/>
  <c r="T148" i="6"/>
  <c r="T216" i="6"/>
  <c r="T220" i="6"/>
  <c r="T66" i="6"/>
  <c r="T23" i="6"/>
  <c r="D24" i="5" s="1"/>
  <c r="D52" i="5" s="1"/>
  <c r="S59" i="6"/>
  <c r="S194" i="6"/>
  <c r="S85" i="6"/>
  <c r="S128" i="6"/>
  <c r="S192" i="6"/>
  <c r="S108" i="6"/>
  <c r="S154" i="6"/>
  <c r="S130" i="6"/>
  <c r="S159" i="6"/>
  <c r="S93" i="6"/>
  <c r="S88" i="6"/>
  <c r="S177" i="6"/>
  <c r="S67" i="6"/>
  <c r="S101" i="6"/>
  <c r="S82" i="6"/>
  <c r="S144" i="6"/>
  <c r="S40" i="6"/>
  <c r="S78" i="6"/>
  <c r="S107" i="6"/>
  <c r="S66" i="6"/>
  <c r="S175" i="6"/>
  <c r="S43" i="6"/>
  <c r="S167" i="6"/>
  <c r="S183" i="6"/>
  <c r="S122" i="6"/>
  <c r="S64" i="6"/>
  <c r="S161" i="6"/>
  <c r="S180" i="6"/>
  <c r="S156" i="6"/>
  <c r="S150" i="6"/>
  <c r="S196" i="6"/>
  <c r="S126" i="6"/>
  <c r="S53" i="6"/>
  <c r="S155" i="6"/>
  <c r="S116" i="6"/>
  <c r="S115" i="6"/>
  <c r="S83" i="6"/>
  <c r="S102" i="6"/>
  <c r="S212" i="6"/>
  <c r="S119" i="6"/>
  <c r="S200" i="6"/>
  <c r="T46" i="6"/>
  <c r="T96" i="6"/>
  <c r="T147" i="6"/>
  <c r="T69" i="6"/>
  <c r="T162" i="6"/>
  <c r="T51" i="6"/>
  <c r="T64" i="6"/>
  <c r="T140" i="6"/>
  <c r="T183" i="6"/>
  <c r="T207" i="6"/>
  <c r="T129" i="6"/>
  <c r="T132" i="6"/>
  <c r="T169" i="6"/>
  <c r="S57" i="6"/>
  <c r="S164" i="6"/>
  <c r="S197" i="6"/>
  <c r="S147" i="6"/>
  <c r="S143" i="6"/>
  <c r="S216" i="6"/>
  <c r="S199" i="6"/>
  <c r="S201" i="6"/>
  <c r="S91" i="6"/>
  <c r="S217" i="6"/>
  <c r="S179" i="6"/>
  <c r="S87" i="6"/>
  <c r="S121" i="6"/>
  <c r="S47" i="6"/>
  <c r="S25" i="6"/>
  <c r="S198" i="6"/>
  <c r="S176" i="6"/>
  <c r="S151" i="6"/>
  <c r="S50" i="6"/>
  <c r="S75" i="6"/>
  <c r="S114" i="6"/>
  <c r="S49" i="6"/>
  <c r="S138" i="6"/>
  <c r="S86" i="6"/>
  <c r="S206" i="6"/>
  <c r="S207" i="6"/>
  <c r="S168" i="6"/>
  <c r="S113" i="6"/>
  <c r="S193" i="6"/>
  <c r="S146" i="6"/>
  <c r="S70" i="6"/>
  <c r="S41" i="6"/>
  <c r="S46" i="6"/>
  <c r="S132" i="6"/>
  <c r="S79" i="6"/>
  <c r="S27" i="6"/>
  <c r="S210" i="6"/>
  <c r="S135" i="6"/>
  <c r="S104" i="6"/>
  <c r="S45" i="6"/>
  <c r="S158" i="6"/>
  <c r="R136" i="6"/>
  <c r="R126" i="6"/>
  <c r="R120" i="6"/>
  <c r="R196" i="6"/>
  <c r="R109" i="6"/>
  <c r="R86" i="6"/>
  <c r="R29" i="6"/>
  <c r="R71" i="6"/>
  <c r="R153" i="6"/>
  <c r="R169" i="6"/>
  <c r="R167" i="6"/>
  <c r="R179" i="6"/>
  <c r="R125" i="6"/>
  <c r="R168" i="6"/>
  <c r="R205" i="6"/>
  <c r="R207" i="6"/>
  <c r="R182" i="6"/>
  <c r="R56" i="6"/>
  <c r="F22" i="5" s="1"/>
  <c r="F50" i="5" s="1"/>
  <c r="R206" i="6"/>
  <c r="R25" i="6"/>
  <c r="R185" i="6"/>
  <c r="R73" i="6"/>
  <c r="R160" i="6"/>
  <c r="R183" i="6"/>
  <c r="R106" i="6"/>
  <c r="R112" i="6"/>
  <c r="R24" i="6"/>
  <c r="R214" i="6"/>
  <c r="R53" i="6"/>
  <c r="R181" i="6"/>
  <c r="R67" i="6"/>
  <c r="R76" i="6"/>
  <c r="R118" i="6"/>
  <c r="T142" i="6"/>
  <c r="T200" i="6"/>
  <c r="T138" i="6"/>
  <c r="T67" i="6"/>
  <c r="T213" i="6"/>
  <c r="T131" i="6"/>
  <c r="T134" i="6"/>
  <c r="T35" i="6"/>
  <c r="T99" i="6"/>
  <c r="T182" i="6"/>
  <c r="T163" i="6"/>
  <c r="T149" i="6"/>
  <c r="T78" i="6"/>
  <c r="T119" i="6"/>
  <c r="T204" i="6"/>
  <c r="T98" i="6"/>
  <c r="T141" i="6"/>
  <c r="T125" i="6"/>
  <c r="T128" i="6"/>
  <c r="T85" i="6"/>
  <c r="T32" i="6"/>
  <c r="N24" i="5" s="1"/>
  <c r="T159" i="6"/>
  <c r="T80" i="6"/>
  <c r="T133" i="6"/>
  <c r="T178" i="6"/>
  <c r="T113" i="6"/>
  <c r="T34" i="6"/>
  <c r="B24" i="5" s="1"/>
  <c r="B52" i="5" s="1"/>
  <c r="T61" i="6"/>
  <c r="T95" i="6"/>
  <c r="T94" i="6"/>
  <c r="T165" i="6"/>
  <c r="T76" i="6"/>
  <c r="T153" i="6"/>
  <c r="T127" i="6"/>
  <c r="T40" i="6"/>
  <c r="T146" i="6"/>
  <c r="T175" i="6"/>
  <c r="T199" i="6"/>
  <c r="T193" i="6"/>
  <c r="T90" i="6"/>
  <c r="T196" i="6"/>
  <c r="T45" i="6"/>
  <c r="T26" i="6"/>
  <c r="O24" i="5" s="1"/>
  <c r="T151" i="6"/>
  <c r="T63" i="6"/>
  <c r="T135" i="6"/>
  <c r="T43" i="6"/>
  <c r="T179" i="6"/>
  <c r="T192" i="6"/>
  <c r="T28" i="6"/>
  <c r="T100" i="6"/>
  <c r="T56" i="6"/>
  <c r="F24" i="5" s="1"/>
  <c r="F52" i="5" s="1"/>
  <c r="T202" i="6"/>
  <c r="T185" i="6"/>
  <c r="T194" i="6"/>
  <c r="T203" i="6"/>
  <c r="T68" i="6"/>
  <c r="T81" i="6"/>
  <c r="T209" i="6"/>
  <c r="T171" i="6"/>
  <c r="T72" i="6"/>
  <c r="T190" i="6"/>
  <c r="T222" i="6"/>
  <c r="T83" i="6"/>
  <c r="T91" i="6"/>
  <c r="T139" i="6"/>
  <c r="T50" i="6"/>
  <c r="T210" i="6"/>
  <c r="T195" i="6"/>
  <c r="T117" i="6"/>
  <c r="T107" i="6"/>
  <c r="T180" i="6"/>
  <c r="T168" i="6"/>
  <c r="T130" i="6"/>
  <c r="T123" i="6"/>
  <c r="T30" i="6"/>
  <c r="H24" i="5" s="1"/>
  <c r="H52" i="5" s="1"/>
  <c r="T122" i="6"/>
  <c r="T211" i="6"/>
  <c r="T136" i="6"/>
  <c r="T215" i="6"/>
  <c r="T154" i="6"/>
  <c r="T60" i="6"/>
  <c r="T177" i="6"/>
  <c r="T58" i="6"/>
  <c r="T164" i="6"/>
  <c r="T221" i="6"/>
  <c r="T53" i="6"/>
  <c r="T70" i="6"/>
  <c r="T39" i="6"/>
  <c r="T93" i="6"/>
  <c r="T31" i="6"/>
  <c r="K24" i="5" s="1"/>
  <c r="K52" i="5" s="1"/>
  <c r="T137" i="6"/>
  <c r="T108" i="6"/>
  <c r="T89" i="6"/>
  <c r="T158" i="6"/>
  <c r="T57" i="6"/>
  <c r="T102" i="6"/>
  <c r="T116" i="6"/>
  <c r="T59" i="6"/>
  <c r="T49" i="6"/>
  <c r="T181" i="6"/>
  <c r="T208" i="6"/>
  <c r="T103" i="6"/>
  <c r="T160" i="6"/>
  <c r="T105" i="6"/>
  <c r="T205" i="6"/>
  <c r="T65" i="6"/>
  <c r="T88" i="6"/>
  <c r="T150" i="6"/>
  <c r="T152" i="6"/>
  <c r="T188" i="6"/>
  <c r="T27" i="6"/>
  <c r="T187" i="6"/>
  <c r="T115" i="6"/>
  <c r="T29" i="6"/>
  <c r="T104" i="6"/>
  <c r="T97" i="6"/>
  <c r="T217" i="6"/>
  <c r="T144" i="6"/>
  <c r="T120" i="6"/>
  <c r="T126" i="6"/>
  <c r="T82" i="6"/>
  <c r="T62" i="6"/>
  <c r="T174" i="6"/>
  <c r="T55" i="6"/>
  <c r="T219" i="6"/>
  <c r="T114" i="6"/>
  <c r="T145" i="6"/>
  <c r="T25" i="6"/>
  <c r="T173" i="6"/>
  <c r="T156" i="6"/>
  <c r="T172" i="6"/>
  <c r="T184" i="6"/>
  <c r="T47" i="6"/>
  <c r="T106" i="6"/>
  <c r="T118" i="6"/>
  <c r="T101" i="6"/>
  <c r="T54" i="6"/>
  <c r="T157" i="6"/>
  <c r="T33" i="6"/>
  <c r="M24" i="5" s="1"/>
  <c r="M52" i="5" s="1"/>
  <c r="M76" i="5" s="1"/>
  <c r="T73" i="6"/>
  <c r="T176" i="6"/>
  <c r="T155" i="6"/>
  <c r="T121" i="6"/>
  <c r="T191" i="6"/>
  <c r="T37" i="6"/>
  <c r="T52" i="6"/>
  <c r="T44" i="6"/>
  <c r="T186" i="6"/>
  <c r="H23" i="5"/>
  <c r="H51" i="5" s="1"/>
  <c r="N23" i="5"/>
  <c r="N22" i="5"/>
  <c r="E23" i="5"/>
  <c r="E51" i="5" s="1"/>
  <c r="G22" i="7"/>
  <c r="G23" i="7"/>
  <c r="G24" i="7"/>
  <c r="G184" i="14"/>
  <c r="Q183" i="14" s="1"/>
  <c r="M183" i="14" s="1"/>
  <c r="N183" i="14" s="1"/>
  <c r="O183" i="14" s="1"/>
  <c r="P183" i="14" s="1"/>
  <c r="G72" i="14"/>
  <c r="Q71" i="14" s="1"/>
  <c r="R71" i="14" s="1"/>
  <c r="S71" i="14" s="1"/>
  <c r="T71" i="14" s="1"/>
  <c r="U71" i="14" s="1"/>
  <c r="V71" i="14" s="1"/>
  <c r="G158" i="14"/>
  <c r="Q157" i="14" s="1"/>
  <c r="R157" i="14" s="1"/>
  <c r="S157" i="14" s="1"/>
  <c r="T157" i="14" s="1"/>
  <c r="U157" i="14" s="1"/>
  <c r="V157" i="14" s="1"/>
  <c r="G106" i="14"/>
  <c r="Q105" i="14" s="1"/>
  <c r="R105" i="14" s="1"/>
  <c r="S105" i="14" s="1"/>
  <c r="T105" i="14" s="1"/>
  <c r="U105" i="14" s="1"/>
  <c r="V105" i="14" s="1"/>
  <c r="G52" i="14"/>
  <c r="Q51" i="14" s="1"/>
  <c r="M51" i="14" s="1"/>
  <c r="N51" i="14" s="1"/>
  <c r="O51" i="14" s="1"/>
  <c r="P51" i="14" s="1"/>
  <c r="G179" i="14"/>
  <c r="Q178" i="14" s="1"/>
  <c r="R178" i="14" s="1"/>
  <c r="S178" i="14" s="1"/>
  <c r="T178" i="14" s="1"/>
  <c r="U178" i="14" s="1"/>
  <c r="V178" i="14" s="1"/>
  <c r="G123" i="14"/>
  <c r="Q122" i="14" s="1"/>
  <c r="R122" i="14" s="1"/>
  <c r="S122" i="14" s="1"/>
  <c r="T122" i="14" s="1"/>
  <c r="U122" i="14" s="1"/>
  <c r="V122" i="14" s="1"/>
  <c r="G45" i="14"/>
  <c r="Q44" i="14" s="1"/>
  <c r="M44" i="14" s="1"/>
  <c r="N44" i="14" s="1"/>
  <c r="O44" i="14" s="1"/>
  <c r="P44" i="14" s="1"/>
  <c r="G29" i="14"/>
  <c r="Q28" i="14" s="1"/>
  <c r="M28" i="14" s="1"/>
  <c r="N28" i="14" s="1"/>
  <c r="O28" i="14" s="1"/>
  <c r="P28" i="14" s="1"/>
  <c r="G195" i="14"/>
  <c r="Q194" i="14" s="1"/>
  <c r="M194" i="14" s="1"/>
  <c r="N194" i="14" s="1"/>
  <c r="O194" i="14" s="1"/>
  <c r="P194" i="14" s="1"/>
  <c r="G40" i="14"/>
  <c r="Q39" i="14" s="1"/>
  <c r="R39" i="14" s="1"/>
  <c r="G215" i="14"/>
  <c r="Q214" i="14" s="1"/>
  <c r="R214" i="14" s="1"/>
  <c r="S214" i="14" s="1"/>
  <c r="T214" i="14" s="1"/>
  <c r="U214" i="14" s="1"/>
  <c r="V214" i="14" s="1"/>
  <c r="G203" i="14"/>
  <c r="Q202" i="14" s="1"/>
  <c r="R202" i="14" s="1"/>
  <c r="S202" i="14" s="1"/>
  <c r="T202" i="14" s="1"/>
  <c r="U202" i="14" s="1"/>
  <c r="V202" i="14" s="1"/>
  <c r="G210" i="14"/>
  <c r="Q209" i="14" s="1"/>
  <c r="M209" i="14" s="1"/>
  <c r="N209" i="14" s="1"/>
  <c r="O209" i="14" s="1"/>
  <c r="P209" i="14" s="1"/>
  <c r="G147" i="14"/>
  <c r="Q146" i="14" s="1"/>
  <c r="M146" i="14" s="1"/>
  <c r="N146" i="14" s="1"/>
  <c r="O146" i="14" s="1"/>
  <c r="P146" i="14" s="1"/>
  <c r="G182" i="14"/>
  <c r="Q181" i="14" s="1"/>
  <c r="G49" i="14"/>
  <c r="Q48" i="14" s="1"/>
  <c r="R48" i="14" s="1"/>
  <c r="S48" i="14" s="1"/>
  <c r="T48" i="14" s="1"/>
  <c r="U48" i="14" s="1"/>
  <c r="V48" i="14" s="1"/>
  <c r="G201" i="14"/>
  <c r="Q200" i="14" s="1"/>
  <c r="M200" i="14" s="1"/>
  <c r="N200" i="14" s="1"/>
  <c r="O200" i="14" s="1"/>
  <c r="P200" i="14" s="1"/>
  <c r="G81" i="14"/>
  <c r="Q80" i="14" s="1"/>
  <c r="R80" i="14" s="1"/>
  <c r="S80" i="14" s="1"/>
  <c r="T80" i="14" s="1"/>
  <c r="U80" i="14" s="1"/>
  <c r="V80" i="14" s="1"/>
  <c r="G136" i="14"/>
  <c r="Q135" i="14" s="1"/>
  <c r="M135" i="14" s="1"/>
  <c r="N135" i="14" s="1"/>
  <c r="O135" i="14" s="1"/>
  <c r="P135" i="14" s="1"/>
  <c r="G220" i="14"/>
  <c r="Q219" i="14" s="1"/>
  <c r="G168" i="14"/>
  <c r="Q167" i="14" s="1"/>
  <c r="R167" i="14" s="1"/>
  <c r="S167" i="14" s="1"/>
  <c r="T167" i="14" s="1"/>
  <c r="U167" i="14" s="1"/>
  <c r="V167" i="14" s="1"/>
  <c r="G227" i="14"/>
  <c r="Q226" i="14" s="1"/>
  <c r="R226" i="14" s="1"/>
  <c r="S226" i="14" s="1"/>
  <c r="T226" i="14" s="1"/>
  <c r="U226" i="14" s="1"/>
  <c r="V226" i="14" s="1"/>
  <c r="G151" i="14"/>
  <c r="Q150" i="14" s="1"/>
  <c r="R150" i="14" s="1"/>
  <c r="S150" i="14" s="1"/>
  <c r="T150" i="14" s="1"/>
  <c r="U150" i="14" s="1"/>
  <c r="V150" i="14" s="1"/>
  <c r="G211" i="14"/>
  <c r="Q210" i="14" s="1"/>
  <c r="M210" i="14" s="1"/>
  <c r="N210" i="14" s="1"/>
  <c r="O210" i="14" s="1"/>
  <c r="P210" i="14" s="1"/>
  <c r="G143" i="14"/>
  <c r="Q142" i="14" s="1"/>
  <c r="R142" i="14" s="1"/>
  <c r="S142" i="14" s="1"/>
  <c r="T142" i="14" s="1"/>
  <c r="U142" i="14" s="1"/>
  <c r="V142" i="14" s="1"/>
  <c r="G156" i="14"/>
  <c r="Q155" i="14" s="1"/>
  <c r="R155" i="14" s="1"/>
  <c r="S155" i="14" s="1"/>
  <c r="T155" i="14" s="1"/>
  <c r="U155" i="14" s="1"/>
  <c r="V155" i="14" s="1"/>
  <c r="G224" i="14"/>
  <c r="Q223" i="14" s="1"/>
  <c r="G207" i="14"/>
  <c r="Q206" i="14" s="1"/>
  <c r="G76" i="14"/>
  <c r="Q75" i="14" s="1"/>
  <c r="R75" i="14" s="1"/>
  <c r="S75" i="14" s="1"/>
  <c r="T75" i="14" s="1"/>
  <c r="U75" i="14" s="1"/>
  <c r="V75" i="14" s="1"/>
  <c r="G161" i="14"/>
  <c r="Q160" i="14" s="1"/>
  <c r="M160" i="14" s="1"/>
  <c r="N160" i="14" s="1"/>
  <c r="O160" i="14" s="1"/>
  <c r="P160" i="14" s="1"/>
  <c r="G59" i="14"/>
  <c r="Q58" i="14" s="1"/>
  <c r="R58" i="14" s="1"/>
  <c r="S58" i="14" s="1"/>
  <c r="T58" i="14" s="1"/>
  <c r="U58" i="14" s="1"/>
  <c r="V58" i="14" s="1"/>
  <c r="G119" i="14"/>
  <c r="Q118" i="14" s="1"/>
  <c r="M118" i="14" s="1"/>
  <c r="N118" i="14" s="1"/>
  <c r="O118" i="14" s="1"/>
  <c r="P118" i="14" s="1"/>
  <c r="G142" i="14"/>
  <c r="Q141" i="14" s="1"/>
  <c r="R141" i="14" s="1"/>
  <c r="S141" i="14" s="1"/>
  <c r="T141" i="14" s="1"/>
  <c r="U141" i="14" s="1"/>
  <c r="V141" i="14" s="1"/>
  <c r="G83" i="14"/>
  <c r="Q82" i="14" s="1"/>
  <c r="R82" i="14" s="1"/>
  <c r="S82" i="14" s="1"/>
  <c r="T82" i="14" s="1"/>
  <c r="U82" i="14" s="1"/>
  <c r="V82" i="14" s="1"/>
  <c r="G47" i="14"/>
  <c r="Q46" i="14" s="1"/>
  <c r="R46" i="14" s="1"/>
  <c r="S46" i="14" s="1"/>
  <c r="T46" i="14" s="1"/>
  <c r="U46" i="14" s="1"/>
  <c r="V46" i="14" s="1"/>
  <c r="G170" i="14"/>
  <c r="Q169" i="14" s="1"/>
  <c r="R169" i="14" s="1"/>
  <c r="S169" i="14" s="1"/>
  <c r="T169" i="14" s="1"/>
  <c r="U169" i="14" s="1"/>
  <c r="V169" i="14" s="1"/>
  <c r="G223" i="14"/>
  <c r="Q222" i="14" s="1"/>
  <c r="M222" i="14" s="1"/>
  <c r="N222" i="14" s="1"/>
  <c r="O222" i="14" s="1"/>
  <c r="P222" i="14" s="1"/>
  <c r="G150" i="14"/>
  <c r="Q149" i="14" s="1"/>
  <c r="R149" i="14" s="1"/>
  <c r="S149" i="14" s="1"/>
  <c r="T149" i="14" s="1"/>
  <c r="U149" i="14" s="1"/>
  <c r="V149" i="14" s="1"/>
  <c r="G89" i="14"/>
  <c r="Q88" i="14" s="1"/>
  <c r="G37" i="14"/>
  <c r="Q36" i="14" s="1"/>
  <c r="R36" i="14" s="1"/>
  <c r="S36" i="14" s="1"/>
  <c r="T36" i="14" s="1"/>
  <c r="U36" i="14" s="1"/>
  <c r="V36" i="14" s="1"/>
  <c r="G101" i="14"/>
  <c r="Q100" i="14" s="1"/>
  <c r="R100" i="14" s="1"/>
  <c r="S100" i="14" s="1"/>
  <c r="T100" i="14" s="1"/>
  <c r="U100" i="14" s="1"/>
  <c r="V100" i="14" s="1"/>
  <c r="G121" i="14"/>
  <c r="Q120" i="14" s="1"/>
  <c r="M120" i="14" s="1"/>
  <c r="N120" i="14" s="1"/>
  <c r="O120" i="14" s="1"/>
  <c r="P120" i="14" s="1"/>
  <c r="G110" i="14"/>
  <c r="Q109" i="14" s="1"/>
  <c r="R109" i="14" s="1"/>
  <c r="S109" i="14" s="1"/>
  <c r="T109" i="14" s="1"/>
  <c r="U109" i="14" s="1"/>
  <c r="V109" i="14" s="1"/>
  <c r="G169" i="14"/>
  <c r="Q168" i="14" s="1"/>
  <c r="M168" i="14" s="1"/>
  <c r="N168" i="14" s="1"/>
  <c r="O168" i="14" s="1"/>
  <c r="P168" i="14" s="1"/>
  <c r="G154" i="14"/>
  <c r="Q153" i="14" s="1"/>
  <c r="M153" i="14" s="1"/>
  <c r="N153" i="14" s="1"/>
  <c r="O153" i="14" s="1"/>
  <c r="P153" i="14" s="1"/>
  <c r="G193" i="14"/>
  <c r="Q192" i="14" s="1"/>
  <c r="R192" i="14" s="1"/>
  <c r="S192" i="14" s="1"/>
  <c r="T192" i="14" s="1"/>
  <c r="U192" i="14" s="1"/>
  <c r="V192" i="14" s="1"/>
  <c r="G172" i="14"/>
  <c r="Q171" i="14" s="1"/>
  <c r="R171" i="14" s="1"/>
  <c r="S171" i="14" s="1"/>
  <c r="T171" i="14" s="1"/>
  <c r="U171" i="14" s="1"/>
  <c r="V171" i="14" s="1"/>
  <c r="G196" i="14"/>
  <c r="Q195" i="14" s="1"/>
  <c r="G162" i="14"/>
  <c r="Q161" i="14" s="1"/>
  <c r="M161" i="14" s="1"/>
  <c r="N161" i="14" s="1"/>
  <c r="O161" i="14" s="1"/>
  <c r="P161" i="14" s="1"/>
  <c r="G46" i="14"/>
  <c r="H46" i="14" s="1"/>
  <c r="G191" i="14"/>
  <c r="Q190" i="14" s="1"/>
  <c r="G217" i="14"/>
  <c r="Q216" i="14" s="1"/>
  <c r="M216" i="14" s="1"/>
  <c r="N216" i="14" s="1"/>
  <c r="O216" i="14" s="1"/>
  <c r="P216" i="14" s="1"/>
  <c r="G132" i="14"/>
  <c r="Q131" i="14" s="1"/>
  <c r="R131" i="14" s="1"/>
  <c r="S131" i="14" s="1"/>
  <c r="T131" i="14" s="1"/>
  <c r="U131" i="14" s="1"/>
  <c r="V131" i="14" s="1"/>
  <c r="G218" i="14"/>
  <c r="Q217" i="14" s="1"/>
  <c r="M217" i="14" s="1"/>
  <c r="N217" i="14" s="1"/>
  <c r="O217" i="14" s="1"/>
  <c r="P217" i="14" s="1"/>
  <c r="G118" i="14"/>
  <c r="Q117" i="14" s="1"/>
  <c r="R117" i="14" s="1"/>
  <c r="S117" i="14" s="1"/>
  <c r="T117" i="14" s="1"/>
  <c r="U117" i="14" s="1"/>
  <c r="V117" i="14" s="1"/>
  <c r="G48" i="14"/>
  <c r="Q47" i="14" s="1"/>
  <c r="G159" i="14"/>
  <c r="Q158" i="14" s="1"/>
  <c r="R158" i="14" s="1"/>
  <c r="S158" i="14" s="1"/>
  <c r="T158" i="14" s="1"/>
  <c r="U158" i="14" s="1"/>
  <c r="V158" i="14" s="1"/>
  <c r="G42" i="14"/>
  <c r="Q41" i="14" s="1"/>
  <c r="M41" i="14" s="1"/>
  <c r="N41" i="14" s="1"/>
  <c r="O41" i="14" s="1"/>
  <c r="P41" i="14" s="1"/>
  <c r="G197" i="14"/>
  <c r="Q196" i="14" s="1"/>
  <c r="G30" i="14"/>
  <c r="Q29" i="14" s="1"/>
  <c r="M29" i="14" s="1"/>
  <c r="N29" i="14" s="1"/>
  <c r="O29" i="14" s="1"/>
  <c r="P29" i="14" s="1"/>
  <c r="G70" i="14"/>
  <c r="Q69" i="14" s="1"/>
  <c r="R69" i="14" s="1"/>
  <c r="S69" i="14" s="1"/>
  <c r="T69" i="14" s="1"/>
  <c r="U69" i="14" s="1"/>
  <c r="V69" i="14" s="1"/>
  <c r="G163" i="14"/>
  <c r="Q162" i="14" s="1"/>
  <c r="M162" i="14" s="1"/>
  <c r="N162" i="14" s="1"/>
  <c r="O162" i="14" s="1"/>
  <c r="P162" i="14" s="1"/>
  <c r="G153" i="14"/>
  <c r="Q152" i="14" s="1"/>
  <c r="G186" i="14"/>
  <c r="Q185" i="14" s="1"/>
  <c r="G212" i="14"/>
  <c r="Q211" i="14" s="1"/>
  <c r="R211" i="14" s="1"/>
  <c r="S211" i="14" s="1"/>
  <c r="T211" i="14" s="1"/>
  <c r="U211" i="14" s="1"/>
  <c r="V211" i="14" s="1"/>
  <c r="G86" i="14"/>
  <c r="Q85" i="14" s="1"/>
  <c r="R85" i="14" s="1"/>
  <c r="S85" i="14" s="1"/>
  <c r="T85" i="14" s="1"/>
  <c r="U85" i="14" s="1"/>
  <c r="V85" i="14" s="1"/>
  <c r="G55" i="14"/>
  <c r="Q54" i="14" s="1"/>
  <c r="M54" i="14" s="1"/>
  <c r="N54" i="14" s="1"/>
  <c r="O54" i="14" s="1"/>
  <c r="P54" i="14" s="1"/>
  <c r="G225" i="14"/>
  <c r="Q224" i="14" s="1"/>
  <c r="G187" i="14"/>
  <c r="Q186" i="14" s="1"/>
  <c r="R186" i="14" s="1"/>
  <c r="S186" i="14" s="1"/>
  <c r="T186" i="14" s="1"/>
  <c r="U186" i="14" s="1"/>
  <c r="V186" i="14" s="1"/>
  <c r="G94" i="14"/>
  <c r="Q93" i="14" s="1"/>
  <c r="M93" i="14" s="1"/>
  <c r="N93" i="14" s="1"/>
  <c r="O93" i="14" s="1"/>
  <c r="P93" i="14" s="1"/>
  <c r="G77" i="14"/>
  <c r="Q76" i="14" s="1"/>
  <c r="G178" i="14"/>
  <c r="Q177" i="14" s="1"/>
  <c r="R177" i="14" s="1"/>
  <c r="S177" i="14" s="1"/>
  <c r="T177" i="14" s="1"/>
  <c r="U177" i="14" s="1"/>
  <c r="V177" i="14" s="1"/>
  <c r="G105" i="14"/>
  <c r="Q104" i="14" s="1"/>
  <c r="M104" i="14" s="1"/>
  <c r="N104" i="14" s="1"/>
  <c r="O104" i="14" s="1"/>
  <c r="P104" i="14" s="1"/>
  <c r="G127" i="14"/>
  <c r="Q126" i="14" s="1"/>
  <c r="M126" i="14" s="1"/>
  <c r="N126" i="14" s="1"/>
  <c r="O126" i="14" s="1"/>
  <c r="P126" i="14" s="1"/>
  <c r="G71" i="14"/>
  <c r="Q70" i="14" s="1"/>
  <c r="G160" i="14"/>
  <c r="Q159" i="14" s="1"/>
  <c r="G190" i="14"/>
  <c r="Q189" i="14" s="1"/>
  <c r="R189" i="14" s="1"/>
  <c r="S189" i="14" s="1"/>
  <c r="T189" i="14" s="1"/>
  <c r="U189" i="14" s="1"/>
  <c r="V189" i="14" s="1"/>
  <c r="G130" i="14"/>
  <c r="Q129" i="14" s="1"/>
  <c r="M129" i="14" s="1"/>
  <c r="N129" i="14" s="1"/>
  <c r="O129" i="14" s="1"/>
  <c r="P129" i="14" s="1"/>
  <c r="G209" i="14"/>
  <c r="Q208" i="14" s="1"/>
  <c r="R208" i="14" s="1"/>
  <c r="S208" i="14" s="1"/>
  <c r="T208" i="14" s="1"/>
  <c r="U208" i="14" s="1"/>
  <c r="V208" i="14" s="1"/>
  <c r="G44" i="14"/>
  <c r="Q43" i="14" s="1"/>
  <c r="G39" i="14"/>
  <c r="Q38" i="14" s="1"/>
  <c r="M38" i="14" s="1"/>
  <c r="N38" i="14" s="1"/>
  <c r="O38" i="14" s="1"/>
  <c r="P38" i="14" s="1"/>
  <c r="G82" i="14"/>
  <c r="Q81" i="14" s="1"/>
  <c r="R81" i="14" s="1"/>
  <c r="S81" i="14" s="1"/>
  <c r="T81" i="14" s="1"/>
  <c r="U81" i="14" s="1"/>
  <c r="V81" i="14" s="1"/>
  <c r="G219" i="14"/>
  <c r="Q218" i="14" s="1"/>
  <c r="G79" i="14"/>
  <c r="Q78" i="14" s="1"/>
  <c r="M78" i="14" s="1"/>
  <c r="N78" i="14" s="1"/>
  <c r="O78" i="14" s="1"/>
  <c r="P78" i="14" s="1"/>
  <c r="G185" i="14"/>
  <c r="Q184" i="14" s="1"/>
  <c r="R184" i="14" s="1"/>
  <c r="S184" i="14" s="1"/>
  <c r="T184" i="14" s="1"/>
  <c r="U184" i="14" s="1"/>
  <c r="V184" i="14" s="1"/>
  <c r="G129" i="14"/>
  <c r="Q128" i="14" s="1"/>
  <c r="M128" i="14" s="1"/>
  <c r="N128" i="14" s="1"/>
  <c r="O128" i="14" s="1"/>
  <c r="P128" i="14" s="1"/>
  <c r="G92" i="14"/>
  <c r="Q91" i="14" s="1"/>
  <c r="G131" i="14"/>
  <c r="Q130" i="14" s="1"/>
  <c r="G65" i="14"/>
  <c r="Q64" i="14" s="1"/>
  <c r="R64" i="14" s="1"/>
  <c r="S64" i="14" s="1"/>
  <c r="T64" i="14" s="1"/>
  <c r="U64" i="14" s="1"/>
  <c r="V64" i="14" s="1"/>
  <c r="G194" i="14"/>
  <c r="Q193" i="14" s="1"/>
  <c r="R193" i="14" s="1"/>
  <c r="S193" i="14" s="1"/>
  <c r="T193" i="14" s="1"/>
  <c r="U193" i="14" s="1"/>
  <c r="V193" i="14" s="1"/>
  <c r="G97" i="14"/>
  <c r="Q96" i="14" s="1"/>
  <c r="M96" i="14" s="1"/>
  <c r="N96" i="14" s="1"/>
  <c r="O96" i="14" s="1"/>
  <c r="P96" i="14" s="1"/>
  <c r="G104" i="14"/>
  <c r="Q103" i="14" s="1"/>
  <c r="R103" i="14" s="1"/>
  <c r="S103" i="14" s="1"/>
  <c r="T103" i="14" s="1"/>
  <c r="U103" i="14" s="1"/>
  <c r="V103" i="14" s="1"/>
  <c r="G124" i="14"/>
  <c r="Q123" i="14" s="1"/>
  <c r="R123" i="14" s="1"/>
  <c r="S123" i="14" s="1"/>
  <c r="T123" i="14" s="1"/>
  <c r="U123" i="14" s="1"/>
  <c r="V123" i="14" s="1"/>
  <c r="G216" i="14"/>
  <c r="Q215" i="14" s="1"/>
  <c r="M215" i="14" s="1"/>
  <c r="N215" i="14" s="1"/>
  <c r="O215" i="14" s="1"/>
  <c r="P215" i="14" s="1"/>
  <c r="G134" i="14"/>
  <c r="Q133" i="14" s="1"/>
  <c r="M133" i="14" s="1"/>
  <c r="N133" i="14" s="1"/>
  <c r="O133" i="14" s="1"/>
  <c r="P133" i="14" s="1"/>
  <c r="G125" i="14"/>
  <c r="Q124" i="14" s="1"/>
  <c r="G111" i="14"/>
  <c r="Q110" i="14" s="1"/>
  <c r="R110" i="14" s="1"/>
  <c r="S110" i="14" s="1"/>
  <c r="T110" i="14" s="1"/>
  <c r="U110" i="14" s="1"/>
  <c r="V110" i="14" s="1"/>
  <c r="G199" i="14"/>
  <c r="Q198" i="14" s="1"/>
  <c r="R198" i="14" s="1"/>
  <c r="S198" i="14" s="1"/>
  <c r="T198" i="14" s="1"/>
  <c r="U198" i="14" s="1"/>
  <c r="V198" i="14" s="1"/>
  <c r="G122" i="14"/>
  <c r="Q121" i="14" s="1"/>
  <c r="R121" i="14" s="1"/>
  <c r="S121" i="14" s="1"/>
  <c r="T121" i="14" s="1"/>
  <c r="U121" i="14" s="1"/>
  <c r="V121" i="14" s="1"/>
  <c r="G208" i="14"/>
  <c r="Q207" i="14" s="1"/>
  <c r="R207" i="14" s="1"/>
  <c r="S207" i="14" s="1"/>
  <c r="T207" i="14" s="1"/>
  <c r="U207" i="14" s="1"/>
  <c r="V207" i="14" s="1"/>
  <c r="G75" i="14"/>
  <c r="Q74" i="14" s="1"/>
  <c r="M74" i="14" s="1"/>
  <c r="N74" i="14" s="1"/>
  <c r="O74" i="14" s="1"/>
  <c r="P74" i="14" s="1"/>
  <c r="G148" i="14"/>
  <c r="Q147" i="14" s="1"/>
  <c r="R147" i="14" s="1"/>
  <c r="S147" i="14" s="1"/>
  <c r="T147" i="14" s="1"/>
  <c r="U147" i="14" s="1"/>
  <c r="V147" i="14" s="1"/>
  <c r="G152" i="14"/>
  <c r="Q151" i="14" s="1"/>
  <c r="G80" i="14"/>
  <c r="Q79" i="14" s="1"/>
  <c r="G164" i="14"/>
  <c r="Q163" i="14" s="1"/>
  <c r="R163" i="14" s="1"/>
  <c r="S163" i="14" s="1"/>
  <c r="T163" i="14" s="1"/>
  <c r="U163" i="14" s="1"/>
  <c r="V163" i="14" s="1"/>
  <c r="G189" i="14"/>
  <c r="Q188" i="14" s="1"/>
  <c r="M188" i="14" s="1"/>
  <c r="N188" i="14" s="1"/>
  <c r="O188" i="14" s="1"/>
  <c r="P188" i="14" s="1"/>
  <c r="G41" i="14"/>
  <c r="Q40" i="14" s="1"/>
  <c r="R40" i="14" s="1"/>
  <c r="S40" i="14" s="1"/>
  <c r="T40" i="14" s="1"/>
  <c r="U40" i="14" s="1"/>
  <c r="V40" i="14" s="1"/>
  <c r="G35" i="14"/>
  <c r="Q34" i="14" s="1"/>
  <c r="G114" i="14"/>
  <c r="Q113" i="14" s="1"/>
  <c r="M113" i="14" s="1"/>
  <c r="N113" i="14" s="1"/>
  <c r="O113" i="14" s="1"/>
  <c r="P113" i="14" s="1"/>
  <c r="G205" i="14"/>
  <c r="Q204" i="14" s="1"/>
  <c r="M204" i="14" s="1"/>
  <c r="N204" i="14" s="1"/>
  <c r="O204" i="14" s="1"/>
  <c r="P204" i="14" s="1"/>
  <c r="G73" i="14"/>
  <c r="Q72" i="14" s="1"/>
  <c r="M72" i="14" s="1"/>
  <c r="N72" i="14" s="1"/>
  <c r="O72" i="14" s="1"/>
  <c r="P72" i="14" s="1"/>
  <c r="G137" i="14"/>
  <c r="Q136" i="14" s="1"/>
  <c r="M136" i="14" s="1"/>
  <c r="N136" i="14" s="1"/>
  <c r="O136" i="14" s="1"/>
  <c r="P136" i="14" s="1"/>
  <c r="G107" i="14"/>
  <c r="Q106" i="14" s="1"/>
  <c r="M106" i="14" s="1"/>
  <c r="N106" i="14" s="1"/>
  <c r="O106" i="14" s="1"/>
  <c r="P106" i="14" s="1"/>
  <c r="G62" i="14"/>
  <c r="Q61" i="14" s="1"/>
  <c r="R61" i="14" s="1"/>
  <c r="S61" i="14" s="1"/>
  <c r="T61" i="14" s="1"/>
  <c r="U61" i="14" s="1"/>
  <c r="V61" i="14" s="1"/>
  <c r="G133" i="14"/>
  <c r="Q132" i="14" s="1"/>
  <c r="G74" i="14"/>
  <c r="Q73" i="14" s="1"/>
  <c r="M73" i="14" s="1"/>
  <c r="N73" i="14" s="1"/>
  <c r="O73" i="14" s="1"/>
  <c r="P73" i="14" s="1"/>
  <c r="G113" i="14"/>
  <c r="Q112" i="14" s="1"/>
  <c r="R112" i="14" s="1"/>
  <c r="S112" i="14" s="1"/>
  <c r="T112" i="14" s="1"/>
  <c r="U112" i="14" s="1"/>
  <c r="V112" i="14" s="1"/>
  <c r="G98" i="14"/>
  <c r="Q97" i="14" s="1"/>
  <c r="M97" i="14" s="1"/>
  <c r="N97" i="14" s="1"/>
  <c r="O97" i="14" s="1"/>
  <c r="P97" i="14" s="1"/>
  <c r="G60" i="14"/>
  <c r="Q59" i="14" s="1"/>
  <c r="R59" i="14" s="1"/>
  <c r="S59" i="14" s="1"/>
  <c r="T59" i="14" s="1"/>
  <c r="U59" i="14" s="1"/>
  <c r="V59" i="14" s="1"/>
  <c r="G200" i="14"/>
  <c r="Q199" i="14" s="1"/>
  <c r="M199" i="14" s="1"/>
  <c r="N199" i="14" s="1"/>
  <c r="O199" i="14" s="1"/>
  <c r="P199" i="14" s="1"/>
  <c r="G51" i="14"/>
  <c r="Q50" i="14" s="1"/>
  <c r="M50" i="14" s="1"/>
  <c r="N50" i="14" s="1"/>
  <c r="O50" i="14" s="1"/>
  <c r="P50" i="14" s="1"/>
  <c r="G204" i="14"/>
  <c r="Q203" i="14" s="1"/>
  <c r="R203" i="14" s="1"/>
  <c r="S203" i="14" s="1"/>
  <c r="T203" i="14" s="1"/>
  <c r="U203" i="14" s="1"/>
  <c r="V203" i="14" s="1"/>
  <c r="G58" i="14"/>
  <c r="Q57" i="14" s="1"/>
  <c r="G222" i="14"/>
  <c r="Q221" i="14" s="1"/>
  <c r="R221" i="14" s="1"/>
  <c r="S221" i="14" s="1"/>
  <c r="T221" i="14" s="1"/>
  <c r="U221" i="14" s="1"/>
  <c r="V221" i="14" s="1"/>
  <c r="G38" i="14"/>
  <c r="Q37" i="14" s="1"/>
  <c r="G183" i="14"/>
  <c r="Q182" i="14" s="1"/>
  <c r="G144" i="14"/>
  <c r="Q143" i="14" s="1"/>
  <c r="M143" i="14" s="1"/>
  <c r="N143" i="14" s="1"/>
  <c r="O143" i="14" s="1"/>
  <c r="P143" i="14" s="1"/>
  <c r="G135" i="14"/>
  <c r="Q134" i="14" s="1"/>
  <c r="R134" i="14" s="1"/>
  <c r="S134" i="14" s="1"/>
  <c r="T134" i="14" s="1"/>
  <c r="U134" i="14" s="1"/>
  <c r="V134" i="14" s="1"/>
  <c r="G36" i="14"/>
  <c r="Q35" i="14" s="1"/>
  <c r="M35" i="14" s="1"/>
  <c r="N35" i="14" s="1"/>
  <c r="O35" i="14" s="1"/>
  <c r="P35" i="14" s="1"/>
  <c r="G103" i="14"/>
  <c r="Q102" i="14" s="1"/>
  <c r="M102" i="14" s="1"/>
  <c r="N102" i="14" s="1"/>
  <c r="O102" i="14" s="1"/>
  <c r="P102" i="14" s="1"/>
  <c r="G33" i="14"/>
  <c r="Q32" i="14" s="1"/>
  <c r="G88" i="14"/>
  <c r="Q87" i="14" s="1"/>
  <c r="M87" i="14" s="1"/>
  <c r="N87" i="14" s="1"/>
  <c r="O87" i="14" s="1"/>
  <c r="P87" i="14" s="1"/>
  <c r="G126" i="14"/>
  <c r="Q125" i="14" s="1"/>
  <c r="R125" i="14" s="1"/>
  <c r="S125" i="14" s="1"/>
  <c r="T125" i="14" s="1"/>
  <c r="U125" i="14" s="1"/>
  <c r="V125" i="14" s="1"/>
  <c r="G139" i="14"/>
  <c r="Q138" i="14" s="1"/>
  <c r="G100" i="14"/>
  <c r="Q99" i="14" s="1"/>
  <c r="M99" i="14" s="1"/>
  <c r="N99" i="14" s="1"/>
  <c r="O99" i="14" s="1"/>
  <c r="P99" i="14" s="1"/>
  <c r="G166" i="14"/>
  <c r="Q165" i="14" s="1"/>
  <c r="R165" i="14" s="1"/>
  <c r="S165" i="14" s="1"/>
  <c r="T165" i="14" s="1"/>
  <c r="U165" i="14" s="1"/>
  <c r="V165" i="14" s="1"/>
  <c r="G78" i="14"/>
  <c r="Q77" i="14" s="1"/>
  <c r="M77" i="14" s="1"/>
  <c r="N77" i="14" s="1"/>
  <c r="O77" i="14" s="1"/>
  <c r="P77" i="14" s="1"/>
  <c r="G91" i="14"/>
  <c r="Q90" i="14" s="1"/>
  <c r="M90" i="14" s="1"/>
  <c r="N90" i="14" s="1"/>
  <c r="O90" i="14" s="1"/>
  <c r="P90" i="14" s="1"/>
  <c r="G226" i="14"/>
  <c r="Q225" i="14" s="1"/>
  <c r="R225" i="14" s="1"/>
  <c r="S225" i="14" s="1"/>
  <c r="T225" i="14" s="1"/>
  <c r="U225" i="14" s="1"/>
  <c r="V225" i="14" s="1"/>
  <c r="G68" i="14"/>
  <c r="Q67" i="14" s="1"/>
  <c r="M67" i="14" s="1"/>
  <c r="N67" i="14" s="1"/>
  <c r="O67" i="14" s="1"/>
  <c r="P67" i="14" s="1"/>
  <c r="G180" i="14"/>
  <c r="Q179" i="14" s="1"/>
  <c r="M179" i="14" s="1"/>
  <c r="N179" i="14" s="1"/>
  <c r="O179" i="14" s="1"/>
  <c r="P179" i="14" s="1"/>
  <c r="G188" i="14"/>
  <c r="Q187" i="14" s="1"/>
  <c r="G140" i="14"/>
  <c r="Q139" i="14" s="1"/>
  <c r="R139" i="14" s="1"/>
  <c r="S139" i="14" s="1"/>
  <c r="T139" i="14" s="1"/>
  <c r="U139" i="14" s="1"/>
  <c r="V139" i="14" s="1"/>
  <c r="G64" i="14"/>
  <c r="Q63" i="14" s="1"/>
  <c r="R63" i="14" s="1"/>
  <c r="S63" i="14" s="1"/>
  <c r="T63" i="14" s="1"/>
  <c r="U63" i="14" s="1"/>
  <c r="V63" i="14" s="1"/>
  <c r="G116" i="14"/>
  <c r="Q115" i="14" s="1"/>
  <c r="M115" i="14" s="1"/>
  <c r="N115" i="14" s="1"/>
  <c r="O115" i="14" s="1"/>
  <c r="P115" i="14" s="1"/>
  <c r="G112" i="14"/>
  <c r="Q111" i="14" s="1"/>
  <c r="G85" i="14"/>
  <c r="Q84" i="14" s="1"/>
  <c r="M84" i="14" s="1"/>
  <c r="N84" i="14" s="1"/>
  <c r="O84" i="14" s="1"/>
  <c r="P84" i="14" s="1"/>
  <c r="G84" i="14"/>
  <c r="Q83" i="14" s="1"/>
  <c r="R83" i="14" s="1"/>
  <c r="S83" i="14" s="1"/>
  <c r="T83" i="14" s="1"/>
  <c r="U83" i="14" s="1"/>
  <c r="V83" i="14" s="1"/>
  <c r="G141" i="14"/>
  <c r="Q140" i="14" s="1"/>
  <c r="M140" i="14" s="1"/>
  <c r="N140" i="14" s="1"/>
  <c r="O140" i="14" s="1"/>
  <c r="P140" i="14" s="1"/>
  <c r="G67" i="14"/>
  <c r="Q66" i="14" s="1"/>
  <c r="R66" i="14" s="1"/>
  <c r="S66" i="14" s="1"/>
  <c r="T66" i="14" s="1"/>
  <c r="U66" i="14" s="1"/>
  <c r="V66" i="14" s="1"/>
  <c r="G181" i="14"/>
  <c r="Q180" i="14" s="1"/>
  <c r="R180" i="14" s="1"/>
  <c r="S180" i="14" s="1"/>
  <c r="T180" i="14" s="1"/>
  <c r="U180" i="14" s="1"/>
  <c r="V180" i="14" s="1"/>
  <c r="G50" i="14"/>
  <c r="Q49" i="14" s="1"/>
  <c r="M49" i="14" s="1"/>
  <c r="N49" i="14" s="1"/>
  <c r="O49" i="14" s="1"/>
  <c r="P49" i="14" s="1"/>
  <c r="G175" i="14"/>
  <c r="Q174" i="14" s="1"/>
  <c r="M174" i="14" s="1"/>
  <c r="N174" i="14" s="1"/>
  <c r="O174" i="14" s="1"/>
  <c r="P174" i="14" s="1"/>
  <c r="G117" i="14"/>
  <c r="Q116" i="14" s="1"/>
  <c r="G93" i="14"/>
  <c r="Q92" i="14" s="1"/>
  <c r="R92" i="14" s="1"/>
  <c r="S92" i="14" s="1"/>
  <c r="T92" i="14" s="1"/>
  <c r="U92" i="14" s="1"/>
  <c r="V92" i="14" s="1"/>
  <c r="G63" i="14"/>
  <c r="Q62" i="14" s="1"/>
  <c r="R62" i="14" s="1"/>
  <c r="S62" i="14" s="1"/>
  <c r="T62" i="14" s="1"/>
  <c r="U62" i="14" s="1"/>
  <c r="V62" i="14" s="1"/>
  <c r="G157" i="14"/>
  <c r="Q156" i="14" s="1"/>
  <c r="R156" i="14" s="1"/>
  <c r="S156" i="14" s="1"/>
  <c r="T156" i="14" s="1"/>
  <c r="U156" i="14" s="1"/>
  <c r="V156" i="14" s="1"/>
  <c r="G109" i="14"/>
  <c r="Q108" i="14" s="1"/>
  <c r="G115" i="14"/>
  <c r="Q114" i="14" s="1"/>
  <c r="R114" i="14" s="1"/>
  <c r="S114" i="14" s="1"/>
  <c r="T114" i="14" s="1"/>
  <c r="U114" i="14" s="1"/>
  <c r="V114" i="14" s="1"/>
  <c r="G57" i="14"/>
  <c r="Q56" i="14" s="1"/>
  <c r="M56" i="14" s="1"/>
  <c r="N56" i="14" s="1"/>
  <c r="O56" i="14" s="1"/>
  <c r="P56" i="14" s="1"/>
  <c r="G206" i="14"/>
  <c r="Q205" i="14" s="1"/>
  <c r="M205" i="14" s="1"/>
  <c r="N205" i="14" s="1"/>
  <c r="O205" i="14" s="1"/>
  <c r="P205" i="14" s="1"/>
  <c r="G149" i="14"/>
  <c r="Q148" i="14" s="1"/>
  <c r="G165" i="14"/>
  <c r="Q164" i="14" s="1"/>
  <c r="M164" i="14" s="1"/>
  <c r="N164" i="14" s="1"/>
  <c r="O164" i="14" s="1"/>
  <c r="P164" i="14" s="1"/>
  <c r="G228" i="14"/>
  <c r="Q227" i="14" s="1"/>
  <c r="R227" i="14" s="1"/>
  <c r="S227" i="14" s="1"/>
  <c r="T227" i="14" s="1"/>
  <c r="U227" i="14" s="1"/>
  <c r="V227" i="14" s="1"/>
  <c r="G34" i="14"/>
  <c r="Q33" i="14" s="1"/>
  <c r="M33" i="14" s="1"/>
  <c r="N33" i="14" s="1"/>
  <c r="O33" i="14" s="1"/>
  <c r="P33" i="14" s="1"/>
  <c r="G173" i="14"/>
  <c r="Q172" i="14" s="1"/>
  <c r="G202" i="14"/>
  <c r="Q201" i="14" s="1"/>
  <c r="M201" i="14" s="1"/>
  <c r="N201" i="14" s="1"/>
  <c r="O201" i="14" s="1"/>
  <c r="P201" i="14" s="1"/>
  <c r="G87" i="14"/>
  <c r="Q86" i="14" s="1"/>
  <c r="M86" i="14" s="1"/>
  <c r="N86" i="14" s="1"/>
  <c r="O86" i="14" s="1"/>
  <c r="P86" i="14" s="1"/>
  <c r="G176" i="14"/>
  <c r="Q175" i="14" s="1"/>
  <c r="R175" i="14" s="1"/>
  <c r="S175" i="14" s="1"/>
  <c r="T175" i="14" s="1"/>
  <c r="U175" i="14" s="1"/>
  <c r="V175" i="14" s="1"/>
  <c r="G145" i="14"/>
  <c r="Q144" i="14" s="1"/>
  <c r="G198" i="14"/>
  <c r="Q197" i="14" s="1"/>
  <c r="M197" i="14" s="1"/>
  <c r="N197" i="14" s="1"/>
  <c r="O197" i="14" s="1"/>
  <c r="P197" i="14" s="1"/>
  <c r="G155" i="14"/>
  <c r="Q154" i="14" s="1"/>
  <c r="M154" i="14" s="1"/>
  <c r="N154" i="14" s="1"/>
  <c r="O154" i="14" s="1"/>
  <c r="P154" i="14" s="1"/>
  <c r="G214" i="14"/>
  <c r="Q213" i="14" s="1"/>
  <c r="M213" i="14" s="1"/>
  <c r="N213" i="14" s="1"/>
  <c r="O213" i="14" s="1"/>
  <c r="P213" i="14" s="1"/>
  <c r="G96" i="14"/>
  <c r="Q95" i="14" s="1"/>
  <c r="G90" i="14"/>
  <c r="Q89" i="14" s="1"/>
  <c r="R89" i="14" s="1"/>
  <c r="S89" i="14" s="1"/>
  <c r="T89" i="14" s="1"/>
  <c r="U89" i="14" s="1"/>
  <c r="V89" i="14" s="1"/>
  <c r="G102" i="14"/>
  <c r="Q101" i="14" s="1"/>
  <c r="M101" i="14" s="1"/>
  <c r="N101" i="14" s="1"/>
  <c r="O101" i="14" s="1"/>
  <c r="P101" i="14" s="1"/>
  <c r="G138" i="14"/>
  <c r="Q137" i="14" s="1"/>
  <c r="M137" i="14" s="1"/>
  <c r="N137" i="14" s="1"/>
  <c r="O137" i="14" s="1"/>
  <c r="P137" i="14" s="1"/>
  <c r="G99" i="14"/>
  <c r="Q98" i="14" s="1"/>
  <c r="G108" i="14"/>
  <c r="Q107" i="14" s="1"/>
  <c r="M107" i="14" s="1"/>
  <c r="N107" i="14" s="1"/>
  <c r="O107" i="14" s="1"/>
  <c r="P107" i="14" s="1"/>
  <c r="G32" i="14"/>
  <c r="Q31" i="14" s="1"/>
  <c r="R31" i="14" s="1"/>
  <c r="S31" i="14" s="1"/>
  <c r="T31" i="14" s="1"/>
  <c r="U31" i="14" s="1"/>
  <c r="V31" i="14" s="1"/>
  <c r="G69" i="14"/>
  <c r="Q68" i="14" s="1"/>
  <c r="R68" i="14" s="1"/>
  <c r="S68" i="14" s="1"/>
  <c r="T68" i="14" s="1"/>
  <c r="U68" i="14" s="1"/>
  <c r="V68" i="14" s="1"/>
  <c r="G167" i="14"/>
  <c r="Q166" i="14" s="1"/>
  <c r="G31" i="14"/>
  <c r="Q30" i="14" s="1"/>
  <c r="M30" i="14" s="1"/>
  <c r="N30" i="14" s="1"/>
  <c r="O30" i="14" s="1"/>
  <c r="P30" i="14" s="1"/>
  <c r="G66" i="14"/>
  <c r="Q65" i="14" s="1"/>
  <c r="G221" i="14"/>
  <c r="Q220" i="14" s="1"/>
  <c r="M220" i="14" s="1"/>
  <c r="N220" i="14" s="1"/>
  <c r="O220" i="14" s="1"/>
  <c r="P220" i="14" s="1"/>
  <c r="G146" i="14"/>
  <c r="Q145" i="14" s="1"/>
  <c r="G95" i="14"/>
  <c r="Q94" i="14" s="1"/>
  <c r="R94" i="14" s="1"/>
  <c r="S94" i="14" s="1"/>
  <c r="T94" i="14" s="1"/>
  <c r="U94" i="14" s="1"/>
  <c r="V94" i="14" s="1"/>
  <c r="G174" i="14"/>
  <c r="Q173" i="14" s="1"/>
  <c r="M173" i="14" s="1"/>
  <c r="N173" i="14" s="1"/>
  <c r="O173" i="14" s="1"/>
  <c r="P173" i="14" s="1"/>
  <c r="G56" i="14"/>
  <c r="Q55" i="14" s="1"/>
  <c r="M55" i="14" s="1"/>
  <c r="N55" i="14" s="1"/>
  <c r="O55" i="14" s="1"/>
  <c r="P55" i="14" s="1"/>
  <c r="G53" i="14"/>
  <c r="Q52" i="14" s="1"/>
  <c r="G192" i="14"/>
  <c r="Q191" i="14" s="1"/>
  <c r="R191" i="14" s="1"/>
  <c r="S191" i="14" s="1"/>
  <c r="T191" i="14" s="1"/>
  <c r="U191" i="14" s="1"/>
  <c r="V191" i="14" s="1"/>
  <c r="G171" i="14"/>
  <c r="Q170" i="14" s="1"/>
  <c r="M170" i="14" s="1"/>
  <c r="N170" i="14" s="1"/>
  <c r="O170" i="14" s="1"/>
  <c r="P170" i="14" s="1"/>
  <c r="G54" i="14"/>
  <c r="Q53" i="14" s="1"/>
  <c r="M53" i="14" s="1"/>
  <c r="N53" i="14" s="1"/>
  <c r="O53" i="14" s="1"/>
  <c r="P53" i="14" s="1"/>
  <c r="G128" i="14"/>
  <c r="Q127" i="14" s="1"/>
  <c r="G61" i="14"/>
  <c r="Q60" i="14" s="1"/>
  <c r="M60" i="14" s="1"/>
  <c r="N60" i="14" s="1"/>
  <c r="O60" i="14" s="1"/>
  <c r="P60" i="14" s="1"/>
  <c r="G177" i="14"/>
  <c r="Q176" i="14" s="1"/>
  <c r="R176" i="14" s="1"/>
  <c r="S176" i="14" s="1"/>
  <c r="T176" i="14" s="1"/>
  <c r="U176" i="14" s="1"/>
  <c r="V176" i="14" s="1"/>
  <c r="G120" i="14"/>
  <c r="Q119" i="14" s="1"/>
  <c r="M119" i="14" s="1"/>
  <c r="N119" i="14" s="1"/>
  <c r="O119" i="14" s="1"/>
  <c r="P119" i="14" s="1"/>
  <c r="G213" i="14"/>
  <c r="Q212" i="14" s="1"/>
  <c r="G43" i="14"/>
  <c r="Q42" i="14" s="1"/>
  <c r="R42" i="14" s="1"/>
  <c r="S42" i="14" s="1"/>
  <c r="T42" i="14" s="1"/>
  <c r="U42" i="14" s="1"/>
  <c r="V42" i="14" s="1"/>
  <c r="Z91" i="3"/>
  <c r="Z92" i="3" s="1"/>
  <c r="Z94" i="3" s="1"/>
  <c r="G95" i="3" s="1"/>
  <c r="AX263" i="4" s="1"/>
  <c r="AY245" i="11" s="1"/>
  <c r="AT614" i="11" s="1"/>
  <c r="AT688" i="11" s="1"/>
  <c r="AT51" i="15" s="1"/>
  <c r="AA91" i="3"/>
  <c r="AA92" i="3" s="1"/>
  <c r="AA94" i="3" s="1"/>
  <c r="H95" i="3" s="1"/>
  <c r="AY263" i="4" s="1"/>
  <c r="AZ245" i="11" s="1"/>
  <c r="AZ579" i="11" s="1"/>
  <c r="AZ653" i="11" s="1"/>
  <c r="AZ16" i="15" s="1"/>
  <c r="G94" i="3"/>
  <c r="AX262" i="4" s="1"/>
  <c r="A108" i="5"/>
  <c r="A423" i="5"/>
  <c r="U170" i="6"/>
  <c r="U183" i="6"/>
  <c r="U45" i="6"/>
  <c r="U163" i="6"/>
  <c r="U26" i="6"/>
  <c r="U25" i="6"/>
  <c r="U90" i="6"/>
  <c r="U129" i="6"/>
  <c r="U106" i="6"/>
  <c r="U49" i="6"/>
  <c r="U128" i="6"/>
  <c r="U139" i="6"/>
  <c r="U72" i="6"/>
  <c r="U166" i="6"/>
  <c r="U152" i="6"/>
  <c r="U199" i="6"/>
  <c r="U167" i="6"/>
  <c r="U54" i="6"/>
  <c r="U200" i="6"/>
  <c r="U53" i="6"/>
  <c r="U86" i="6"/>
  <c r="U79" i="6"/>
  <c r="U203" i="6"/>
  <c r="U213" i="6"/>
  <c r="U40" i="6"/>
  <c r="U50" i="6"/>
  <c r="I25" i="5" s="1"/>
  <c r="I53" i="5" s="1"/>
  <c r="U34" i="6"/>
  <c r="U180" i="6"/>
  <c r="U51" i="6"/>
  <c r="U182" i="6"/>
  <c r="U37" i="6"/>
  <c r="U136" i="6"/>
  <c r="U162" i="6"/>
  <c r="U57" i="6"/>
  <c r="U117" i="6"/>
  <c r="U76" i="6"/>
  <c r="U217" i="6"/>
  <c r="U134" i="6"/>
  <c r="U59" i="6"/>
  <c r="U108" i="6"/>
  <c r="U33" i="6"/>
  <c r="U193" i="6"/>
  <c r="U113" i="6"/>
  <c r="U101" i="6"/>
  <c r="U145" i="6"/>
  <c r="U109" i="6"/>
  <c r="U121" i="6"/>
  <c r="U47" i="6"/>
  <c r="U148" i="6"/>
  <c r="U42" i="6"/>
  <c r="U168" i="6"/>
  <c r="U110" i="6"/>
  <c r="U82" i="6"/>
  <c r="U209" i="6"/>
  <c r="U178" i="6"/>
  <c r="U103" i="6"/>
  <c r="U186" i="6"/>
  <c r="U38" i="6"/>
  <c r="U130" i="6"/>
  <c r="U102" i="6"/>
  <c r="U88" i="6"/>
  <c r="U221" i="6"/>
  <c r="U176" i="6"/>
  <c r="U142" i="6"/>
  <c r="U141" i="6"/>
  <c r="U125" i="6"/>
  <c r="U116" i="6"/>
  <c r="U150" i="6"/>
  <c r="U120" i="6"/>
  <c r="U194" i="6"/>
  <c r="U104" i="6"/>
  <c r="U179" i="6"/>
  <c r="U131" i="6"/>
  <c r="U210" i="6"/>
  <c r="U31" i="6"/>
  <c r="U204" i="6"/>
  <c r="U93" i="6"/>
  <c r="U111" i="6"/>
  <c r="U43" i="6"/>
  <c r="U115" i="6"/>
  <c r="U55" i="6"/>
  <c r="U220" i="6"/>
  <c r="U92" i="6"/>
  <c r="U153" i="6"/>
  <c r="U132" i="6"/>
  <c r="U28" i="6"/>
  <c r="U32" i="6"/>
  <c r="U46" i="6"/>
  <c r="U126" i="6"/>
  <c r="U201" i="6"/>
  <c r="U155" i="6"/>
  <c r="U91" i="6"/>
  <c r="U66" i="6"/>
  <c r="U81" i="6"/>
  <c r="U83" i="6"/>
  <c r="U187" i="6"/>
  <c r="U146" i="6"/>
  <c r="U71" i="6"/>
  <c r="U138" i="6"/>
  <c r="U63" i="6"/>
  <c r="U69" i="6"/>
  <c r="U147" i="6"/>
  <c r="U67" i="6"/>
  <c r="U89" i="6"/>
  <c r="U39" i="6"/>
  <c r="U36" i="6"/>
  <c r="U171" i="6"/>
  <c r="U44" i="6"/>
  <c r="U29" i="6"/>
  <c r="U205" i="6"/>
  <c r="U154" i="6"/>
  <c r="U96" i="6"/>
  <c r="U84" i="6"/>
  <c r="U143" i="6"/>
  <c r="U23" i="6"/>
  <c r="U65" i="6"/>
  <c r="U202" i="6"/>
  <c r="U64" i="6"/>
  <c r="U77" i="6"/>
  <c r="U135" i="6"/>
  <c r="U118" i="6"/>
  <c r="U119" i="6"/>
  <c r="U100" i="6"/>
  <c r="U181" i="6"/>
  <c r="U70" i="6"/>
  <c r="U127" i="6"/>
  <c r="U78" i="6"/>
  <c r="U197" i="6"/>
  <c r="U189" i="6"/>
  <c r="U161" i="6"/>
  <c r="U188" i="6"/>
  <c r="U214" i="6"/>
  <c r="U216" i="6"/>
  <c r="U164" i="6"/>
  <c r="U107" i="6"/>
  <c r="U144" i="6"/>
  <c r="U157" i="6"/>
  <c r="U137" i="6"/>
  <c r="U123" i="6"/>
  <c r="U156" i="6"/>
  <c r="U184" i="6"/>
  <c r="U211" i="6"/>
  <c r="U61" i="6"/>
  <c r="U169" i="6"/>
  <c r="U112" i="6"/>
  <c r="U190" i="6"/>
  <c r="U185" i="6"/>
  <c r="U105" i="6"/>
  <c r="U173" i="6"/>
  <c r="U73" i="6"/>
  <c r="U124" i="6"/>
  <c r="U56" i="6"/>
  <c r="U133" i="6"/>
  <c r="U48" i="6"/>
  <c r="U24" i="6"/>
  <c r="U206" i="6"/>
  <c r="U60" i="6"/>
  <c r="U41" i="6"/>
  <c r="U212" i="6"/>
  <c r="U158" i="6"/>
  <c r="U95" i="6"/>
  <c r="U35" i="6"/>
  <c r="U62" i="6"/>
  <c r="U122" i="6"/>
  <c r="U195" i="6"/>
  <c r="U149" i="6"/>
  <c r="U85" i="6"/>
  <c r="U114" i="6"/>
  <c r="U94" i="6"/>
  <c r="U74" i="6"/>
  <c r="U52" i="6"/>
  <c r="U165" i="6"/>
  <c r="U98" i="6"/>
  <c r="U191" i="6"/>
  <c r="U172" i="6"/>
  <c r="U80" i="6"/>
  <c r="U87" i="6"/>
  <c r="U215" i="6"/>
  <c r="U218" i="6"/>
  <c r="U140" i="6"/>
  <c r="U30" i="6"/>
  <c r="U207" i="6"/>
  <c r="U75" i="6"/>
  <c r="U175" i="6"/>
  <c r="U222" i="6"/>
  <c r="U177" i="6"/>
  <c r="U58" i="6"/>
  <c r="U159" i="6"/>
  <c r="U219" i="6"/>
  <c r="U198" i="6"/>
  <c r="U151" i="6"/>
  <c r="U174" i="6"/>
  <c r="U196" i="6"/>
  <c r="U160" i="6"/>
  <c r="U97" i="6"/>
  <c r="U192" i="6"/>
  <c r="U68" i="6"/>
  <c r="U208" i="6"/>
  <c r="U27" i="6"/>
  <c r="U99" i="6"/>
  <c r="V19" i="6"/>
  <c r="V18" i="6"/>
  <c r="V20" i="6"/>
  <c r="B23" i="5" l="1"/>
  <c r="B51" i="5" s="1"/>
  <c r="B75" i="5" s="1"/>
  <c r="U22" i="5"/>
  <c r="U50" i="5" s="1"/>
  <c r="K22" i="5"/>
  <c r="K50" i="5" s="1"/>
  <c r="I23" i="5"/>
  <c r="I51" i="5" s="1"/>
  <c r="V75" i="5"/>
  <c r="D76" i="5"/>
  <c r="U23" i="5"/>
  <c r="U51" i="5" s="1"/>
  <c r="U75" i="5" s="1"/>
  <c r="Q24" i="5"/>
  <c r="Q52" i="5" s="1"/>
  <c r="G75" i="5"/>
  <c r="K23" i="5"/>
  <c r="K51" i="5" s="1"/>
  <c r="K76" i="5" s="1"/>
  <c r="G24" i="5"/>
  <c r="G52" i="5" s="1"/>
  <c r="G76" i="5" s="1"/>
  <c r="P24" i="5"/>
  <c r="P52" i="5" s="1"/>
  <c r="P76" i="5" s="1"/>
  <c r="J22" i="5"/>
  <c r="J50" i="5" s="1"/>
  <c r="L23" i="5"/>
  <c r="L51" i="5" s="1"/>
  <c r="L22" i="5"/>
  <c r="L50" i="5" s="1"/>
  <c r="J23" i="5"/>
  <c r="J51" i="5" s="1"/>
  <c r="I75" i="5"/>
  <c r="Q22" i="5"/>
  <c r="Q50" i="5" s="1"/>
  <c r="D22" i="5"/>
  <c r="D50" i="5" s="1"/>
  <c r="D75" i="5" s="1"/>
  <c r="E22" i="5"/>
  <c r="E50" i="5" s="1"/>
  <c r="E75" i="5" s="1"/>
  <c r="Q23" i="5"/>
  <c r="Q51" i="5" s="1"/>
  <c r="H22" i="5"/>
  <c r="H50" i="5" s="1"/>
  <c r="H75" i="5" s="1"/>
  <c r="H76" i="5"/>
  <c r="C22" i="5"/>
  <c r="C50" i="5" s="1"/>
  <c r="C75" i="5" s="1"/>
  <c r="V24" i="5"/>
  <c r="V52" i="5" s="1"/>
  <c r="V76" i="5" s="1"/>
  <c r="C24" i="5"/>
  <c r="C52" i="5" s="1"/>
  <c r="C76" i="5" s="1"/>
  <c r="J24" i="5"/>
  <c r="J52" i="5" s="1"/>
  <c r="E24" i="5"/>
  <c r="E52" i="5" s="1"/>
  <c r="E76" i="5" s="1"/>
  <c r="L24" i="5"/>
  <c r="L52" i="5" s="1"/>
  <c r="I24" i="5"/>
  <c r="I52" i="5" s="1"/>
  <c r="I76" i="5" s="1"/>
  <c r="F75" i="5"/>
  <c r="J25" i="5"/>
  <c r="J53" i="5" s="1"/>
  <c r="N25" i="5"/>
  <c r="AZ613" i="11"/>
  <c r="AZ687" i="11" s="1"/>
  <c r="AZ50" i="15" s="1"/>
  <c r="G210" i="7"/>
  <c r="F76" i="5"/>
  <c r="M184" i="14"/>
  <c r="N184" i="14" s="1"/>
  <c r="O184" i="14" s="1"/>
  <c r="P184" i="14" s="1"/>
  <c r="G50" i="7"/>
  <c r="G57" i="7"/>
  <c r="G146" i="7"/>
  <c r="G68" i="7"/>
  <c r="G162" i="7"/>
  <c r="G160" i="7"/>
  <c r="G132" i="7"/>
  <c r="G92" i="7"/>
  <c r="G165" i="7"/>
  <c r="G76" i="7"/>
  <c r="G227" i="7"/>
  <c r="G191" i="7"/>
  <c r="G77" i="7"/>
  <c r="G53" i="7"/>
  <c r="G198" i="7"/>
  <c r="G224" i="7"/>
  <c r="G65" i="7"/>
  <c r="G117" i="7"/>
  <c r="G167" i="7"/>
  <c r="G60" i="7"/>
  <c r="G34" i="7"/>
  <c r="G127" i="7"/>
  <c r="G166" i="7"/>
  <c r="G186" i="7"/>
  <c r="AV615" i="11"/>
  <c r="AV689" i="11" s="1"/>
  <c r="AV52" i="15" s="1"/>
  <c r="G93" i="7"/>
  <c r="G59" i="7"/>
  <c r="G151" i="7"/>
  <c r="AY574" i="11"/>
  <c r="AY648" i="11" s="1"/>
  <c r="AY11" i="15" s="1"/>
  <c r="AZ605" i="11"/>
  <c r="AZ679" i="11" s="1"/>
  <c r="AZ42" i="15" s="1"/>
  <c r="X615" i="11"/>
  <c r="X689" i="11" s="1"/>
  <c r="X52" i="15" s="1"/>
  <c r="AZ611" i="11"/>
  <c r="AZ685" i="11" s="1"/>
  <c r="AZ48" i="15" s="1"/>
  <c r="I614" i="11"/>
  <c r="I688" i="11" s="1"/>
  <c r="I51" i="15" s="1"/>
  <c r="AS614" i="11"/>
  <c r="S614" i="11"/>
  <c r="S688" i="11" s="1"/>
  <c r="S51" i="15" s="1"/>
  <c r="AI614" i="11"/>
  <c r="AI688" i="11" s="1"/>
  <c r="AI51" i="15" s="1"/>
  <c r="AD614" i="11"/>
  <c r="AD688" i="11" s="1"/>
  <c r="AD51" i="15" s="1"/>
  <c r="AU614" i="11"/>
  <c r="AU688" i="11" s="1"/>
  <c r="AU51" i="15" s="1"/>
  <c r="AZ615" i="11"/>
  <c r="AZ689" i="11" s="1"/>
  <c r="AZ52" i="15" s="1"/>
  <c r="AZ590" i="11"/>
  <c r="AZ664" i="11" s="1"/>
  <c r="AZ27" i="15" s="1"/>
  <c r="AQ614" i="11"/>
  <c r="AQ688" i="11" s="1"/>
  <c r="AQ51" i="15" s="1"/>
  <c r="AY582" i="11"/>
  <c r="AY656" i="11" s="1"/>
  <c r="AY19" i="15" s="1"/>
  <c r="AY568" i="11"/>
  <c r="AY642" i="11" s="1"/>
  <c r="AY5" i="15" s="1"/>
  <c r="AY579" i="11"/>
  <c r="AY653" i="11" s="1"/>
  <c r="AY16" i="15" s="1"/>
  <c r="AY578" i="11"/>
  <c r="AY652" i="11" s="1"/>
  <c r="AY15" i="15" s="1"/>
  <c r="AF614" i="11"/>
  <c r="AF688" i="11" s="1"/>
  <c r="AF51" i="15" s="1"/>
  <c r="AZ584" i="11"/>
  <c r="AZ658" i="11" s="1"/>
  <c r="AZ21" i="15" s="1"/>
  <c r="AZ568" i="11"/>
  <c r="AZ642" i="11" s="1"/>
  <c r="AZ5" i="15" s="1"/>
  <c r="L615" i="11"/>
  <c r="L689" i="11" s="1"/>
  <c r="L52" i="15" s="1"/>
  <c r="AZ612" i="11"/>
  <c r="AZ686" i="11" s="1"/>
  <c r="AZ49" i="15" s="1"/>
  <c r="I615" i="11"/>
  <c r="I689" i="11" s="1"/>
  <c r="I52" i="15" s="1"/>
  <c r="R615" i="11"/>
  <c r="R689" i="11" s="1"/>
  <c r="R52" i="15" s="1"/>
  <c r="AY573" i="11"/>
  <c r="AY647" i="11" s="1"/>
  <c r="AY10" i="15" s="1"/>
  <c r="G614" i="11"/>
  <c r="G688" i="11" s="1"/>
  <c r="G51" i="15" s="1"/>
  <c r="U614" i="11"/>
  <c r="C614" i="11"/>
  <c r="B277" i="4" s="1"/>
  <c r="AM614" i="11"/>
  <c r="AM688" i="11" s="1"/>
  <c r="AM51" i="15" s="1"/>
  <c r="K614" i="11"/>
  <c r="K688" i="11" s="1"/>
  <c r="K51" i="15" s="1"/>
  <c r="AK614" i="11"/>
  <c r="AK688" i="11" s="1"/>
  <c r="AK51" i="15" s="1"/>
  <c r="AY597" i="11"/>
  <c r="AY671" i="11" s="1"/>
  <c r="AY34" i="15" s="1"/>
  <c r="H614" i="11"/>
  <c r="AY605" i="11"/>
  <c r="AY679" i="11" s="1"/>
  <c r="AY42" i="15" s="1"/>
  <c r="AY586" i="11"/>
  <c r="AY660" i="11" s="1"/>
  <c r="AY23" i="15" s="1"/>
  <c r="AY585" i="11"/>
  <c r="AY659" i="11" s="1"/>
  <c r="AY22" i="15" s="1"/>
  <c r="E2" i="9" a="1"/>
  <c r="E4" i="9" s="1"/>
  <c r="AC614" i="11"/>
  <c r="AC688" i="11" s="1"/>
  <c r="AC51" i="15" s="1"/>
  <c r="P614" i="11"/>
  <c r="AL614" i="11"/>
  <c r="AL688" i="11" s="1"/>
  <c r="AL51" i="15" s="1"/>
  <c r="AG614" i="11"/>
  <c r="AG688" i="11" s="1"/>
  <c r="AG51" i="15" s="1"/>
  <c r="AY583" i="11"/>
  <c r="AY657" i="11" s="1"/>
  <c r="AY20" i="15" s="1"/>
  <c r="AY590" i="11"/>
  <c r="AY664" i="11" s="1"/>
  <c r="AY27" i="15" s="1"/>
  <c r="AY567" i="11"/>
  <c r="AY641" i="11" s="1"/>
  <c r="AY4" i="15" s="1"/>
  <c r="J614" i="11"/>
  <c r="J688" i="11" s="1"/>
  <c r="J51" i="15" s="1"/>
  <c r="AY598" i="11"/>
  <c r="AY672" i="11" s="1"/>
  <c r="AY35" i="15" s="1"/>
  <c r="AP614" i="11"/>
  <c r="AP688" i="11" s="1"/>
  <c r="AP51" i="15" s="1"/>
  <c r="AW614" i="11"/>
  <c r="AW688" i="11" s="1"/>
  <c r="AW51" i="15" s="1"/>
  <c r="AY607" i="11"/>
  <c r="AY681" i="11" s="1"/>
  <c r="AY44" i="15" s="1"/>
  <c r="AY566" i="11"/>
  <c r="AY640" i="11" s="1"/>
  <c r="AY3" i="15" s="1"/>
  <c r="W614" i="11"/>
  <c r="W688" i="11" s="1"/>
  <c r="W51" i="15" s="1"/>
  <c r="BA614" i="11"/>
  <c r="BA688" i="11" s="1"/>
  <c r="BA51" i="15" s="1"/>
  <c r="AY606" i="11"/>
  <c r="AY680" i="11" s="1"/>
  <c r="AY43" i="15" s="1"/>
  <c r="AY587" i="11"/>
  <c r="AY661" i="11" s="1"/>
  <c r="AY24" i="15" s="1"/>
  <c r="R614" i="11"/>
  <c r="R688" i="11" s="1"/>
  <c r="R51" i="15" s="1"/>
  <c r="AY595" i="11"/>
  <c r="AY669" i="11" s="1"/>
  <c r="AY32" i="15" s="1"/>
  <c r="AY601" i="11"/>
  <c r="AY675" i="11" s="1"/>
  <c r="AY38" i="15" s="1"/>
  <c r="AY572" i="11"/>
  <c r="AY646" i="11" s="1"/>
  <c r="AY9" i="15" s="1"/>
  <c r="AJ614" i="11"/>
  <c r="AJ688" i="11" s="1"/>
  <c r="AJ51" i="15" s="1"/>
  <c r="AY603" i="11"/>
  <c r="AY677" i="11" s="1"/>
  <c r="AY40" i="15" s="1"/>
  <c r="L614" i="11"/>
  <c r="L688" i="11" s="1"/>
  <c r="L51" i="15" s="1"/>
  <c r="AX614" i="11"/>
  <c r="F614" i="11"/>
  <c r="F688" i="11" s="1"/>
  <c r="F51" i="15" s="1"/>
  <c r="AO614" i="11"/>
  <c r="AY592" i="11"/>
  <c r="AY666" i="11" s="1"/>
  <c r="AY29" i="15" s="1"/>
  <c r="T614" i="11"/>
  <c r="T688" i="11" s="1"/>
  <c r="T51" i="15" s="1"/>
  <c r="AY608" i="11"/>
  <c r="AY682" i="11" s="1"/>
  <c r="AY45" i="15" s="1"/>
  <c r="AY580" i="11"/>
  <c r="AY654" i="11" s="1"/>
  <c r="AY17" i="15" s="1"/>
  <c r="X614" i="11"/>
  <c r="X688" i="11" s="1"/>
  <c r="X51" i="15" s="1"/>
  <c r="AY596" i="11"/>
  <c r="AY670" i="11" s="1"/>
  <c r="AY33" i="15" s="1"/>
  <c r="AY611" i="11"/>
  <c r="AY685" i="11" s="1"/>
  <c r="AY48" i="15" s="1"/>
  <c r="AY589" i="11"/>
  <c r="AY663" i="11" s="1"/>
  <c r="AY26" i="15" s="1"/>
  <c r="AE614" i="11"/>
  <c r="AE688" i="11" s="1"/>
  <c r="AE51" i="15" s="1"/>
  <c r="AV614" i="11"/>
  <c r="AV688" i="11" s="1"/>
  <c r="AV51" i="15" s="1"/>
  <c r="AB614" i="11"/>
  <c r="AB688" i="11" s="1"/>
  <c r="AB51" i="15" s="1"/>
  <c r="O614" i="11"/>
  <c r="O688" i="11" s="1"/>
  <c r="O51" i="15" s="1"/>
  <c r="AY581" i="11"/>
  <c r="AY655" i="11" s="1"/>
  <c r="AY18" i="15" s="1"/>
  <c r="AY591" i="11"/>
  <c r="AY665" i="11" s="1"/>
  <c r="AY28" i="15" s="1"/>
  <c r="AY616" i="11"/>
  <c r="AY690" i="11" s="1"/>
  <c r="AY53" i="15" s="1"/>
  <c r="AY610" i="11"/>
  <c r="AY684" i="11" s="1"/>
  <c r="AY47" i="15" s="1"/>
  <c r="AY588" i="11"/>
  <c r="AY662" i="11" s="1"/>
  <c r="AY25" i="15" s="1"/>
  <c r="AY600" i="11"/>
  <c r="AY674" i="11" s="1"/>
  <c r="AY37" i="15" s="1"/>
  <c r="Y614" i="11"/>
  <c r="Y688" i="11" s="1"/>
  <c r="Y51" i="15" s="1"/>
  <c r="AN614" i="11"/>
  <c r="AN688" i="11" s="1"/>
  <c r="AN51" i="15" s="1"/>
  <c r="N614" i="11"/>
  <c r="N688" i="11" s="1"/>
  <c r="N51" i="15" s="1"/>
  <c r="AR614" i="11"/>
  <c r="AR688" i="11" s="1"/>
  <c r="AR51" i="15" s="1"/>
  <c r="AA614" i="11"/>
  <c r="AA688" i="11" s="1"/>
  <c r="AA51" i="15" s="1"/>
  <c r="Q614" i="11"/>
  <c r="Q688" i="11" s="1"/>
  <c r="Q51" i="15" s="1"/>
  <c r="AY594" i="11"/>
  <c r="AY668" i="11" s="1"/>
  <c r="AY31" i="15" s="1"/>
  <c r="AY576" i="11"/>
  <c r="AY650" i="11" s="1"/>
  <c r="AY13" i="15" s="1"/>
  <c r="AY569" i="11"/>
  <c r="AY643" i="11" s="1"/>
  <c r="AY6" i="15" s="1"/>
  <c r="AY612" i="11"/>
  <c r="AY686" i="11" s="1"/>
  <c r="AY49" i="15" s="1"/>
  <c r="AY602" i="11"/>
  <c r="AY676" i="11" s="1"/>
  <c r="AY39" i="15" s="1"/>
  <c r="AY613" i="11"/>
  <c r="AY687" i="11" s="1"/>
  <c r="AY50" i="15" s="1"/>
  <c r="AY577" i="11"/>
  <c r="AY651" i="11" s="1"/>
  <c r="AY14" i="15" s="1"/>
  <c r="AY593" i="11"/>
  <c r="AY667" i="11" s="1"/>
  <c r="AY30" i="15" s="1"/>
  <c r="AY575" i="11"/>
  <c r="AY649" i="11" s="1"/>
  <c r="AY12" i="15" s="1"/>
  <c r="AY571" i="11"/>
  <c r="AY645" i="11" s="1"/>
  <c r="AY8" i="15" s="1"/>
  <c r="AY604" i="11"/>
  <c r="AY678" i="11" s="1"/>
  <c r="AY41" i="15" s="1"/>
  <c r="E614" i="11"/>
  <c r="Z614" i="11"/>
  <c r="Z688" i="11" s="1"/>
  <c r="Z51" i="15" s="1"/>
  <c r="M614" i="11"/>
  <c r="M688" i="11" s="1"/>
  <c r="M51" i="15" s="1"/>
  <c r="V614" i="11"/>
  <c r="V688" i="11" s="1"/>
  <c r="V51" i="15" s="1"/>
  <c r="AY570" i="11"/>
  <c r="AY644" i="11" s="1"/>
  <c r="AY7" i="15" s="1"/>
  <c r="AY599" i="11"/>
  <c r="AY673" i="11" s="1"/>
  <c r="AY36" i="15" s="1"/>
  <c r="AY614" i="11"/>
  <c r="AY688" i="11" s="1"/>
  <c r="AY51" i="15" s="1"/>
  <c r="D614" i="11"/>
  <c r="AY584" i="11"/>
  <c r="AY658" i="11" s="1"/>
  <c r="AY21" i="15" s="1"/>
  <c r="AH614" i="11"/>
  <c r="AH688" i="11" s="1"/>
  <c r="AH51" i="15" s="1"/>
  <c r="AY609" i="11"/>
  <c r="AY683" i="11" s="1"/>
  <c r="AY46" i="15" s="1"/>
  <c r="AY615" i="11"/>
  <c r="AY689" i="11" s="1"/>
  <c r="AY52" i="15" s="1"/>
  <c r="AZ595" i="11"/>
  <c r="AZ669" i="11" s="1"/>
  <c r="AZ32" i="15" s="1"/>
  <c r="AB615" i="11"/>
  <c r="AB689" i="11" s="1"/>
  <c r="AB52" i="15" s="1"/>
  <c r="AZ578" i="11"/>
  <c r="AZ652" i="11" s="1"/>
  <c r="AZ15" i="15" s="1"/>
  <c r="AZ586" i="11"/>
  <c r="AZ660" i="11" s="1"/>
  <c r="AZ23" i="15" s="1"/>
  <c r="AI615" i="11"/>
  <c r="AI689" i="11" s="1"/>
  <c r="AI52" i="15" s="1"/>
  <c r="O615" i="11"/>
  <c r="O689" i="11" s="1"/>
  <c r="O52" i="15" s="1"/>
  <c r="AZ589" i="11"/>
  <c r="AZ663" i="11" s="1"/>
  <c r="AZ26" i="15" s="1"/>
  <c r="V615" i="11"/>
  <c r="V689" i="11" s="1"/>
  <c r="V52" i="15" s="1"/>
  <c r="AZ572" i="11"/>
  <c r="AZ646" i="11" s="1"/>
  <c r="AZ9" i="15" s="1"/>
  <c r="AZ604" i="11"/>
  <c r="AZ678" i="11" s="1"/>
  <c r="AZ41" i="15" s="1"/>
  <c r="AS615" i="11"/>
  <c r="AS689" i="11" s="1"/>
  <c r="AS52" i="15" s="1"/>
  <c r="AZ614" i="11"/>
  <c r="AZ688" i="11" s="1"/>
  <c r="AZ51" i="15" s="1"/>
  <c r="AT615" i="11"/>
  <c r="AT689" i="11" s="1"/>
  <c r="AT52" i="15" s="1"/>
  <c r="AZ609" i="11"/>
  <c r="AZ683" i="11" s="1"/>
  <c r="AZ46" i="15" s="1"/>
  <c r="AR615" i="11"/>
  <c r="AR689" i="11" s="1"/>
  <c r="AR52" i="15" s="1"/>
  <c r="AZ574" i="11"/>
  <c r="AZ648" i="11" s="1"/>
  <c r="AZ11" i="15" s="1"/>
  <c r="K615" i="11"/>
  <c r="K689" i="11" s="1"/>
  <c r="K52" i="15" s="1"/>
  <c r="S615" i="11"/>
  <c r="S689" i="11" s="1"/>
  <c r="S52" i="15" s="1"/>
  <c r="AZ594" i="11"/>
  <c r="AZ668" i="11" s="1"/>
  <c r="AZ31" i="15" s="1"/>
  <c r="AZ575" i="11"/>
  <c r="AZ649" i="11" s="1"/>
  <c r="AZ12" i="15" s="1"/>
  <c r="AZ601" i="11"/>
  <c r="AZ675" i="11" s="1"/>
  <c r="AZ38" i="15" s="1"/>
  <c r="J615" i="11"/>
  <c r="J689" i="11" s="1"/>
  <c r="J52" i="15" s="1"/>
  <c r="C615" i="11"/>
  <c r="C689" i="11" s="1"/>
  <c r="C52" i="15" s="1"/>
  <c r="AC615" i="11"/>
  <c r="AC689" i="11" s="1"/>
  <c r="AC52" i="15" s="1"/>
  <c r="AZ566" i="11"/>
  <c r="AZ640" i="11" s="1"/>
  <c r="AZ3" i="15" s="1"/>
  <c r="AZ585" i="11"/>
  <c r="AZ659" i="11" s="1"/>
  <c r="AZ22" i="15" s="1"/>
  <c r="AZ581" i="11"/>
  <c r="AZ655" i="11" s="1"/>
  <c r="AZ18" i="15" s="1"/>
  <c r="AZ567" i="11"/>
  <c r="AZ641" i="11" s="1"/>
  <c r="AZ4" i="15" s="1"/>
  <c r="Y615" i="11"/>
  <c r="Y689" i="11" s="1"/>
  <c r="Y52" i="15" s="1"/>
  <c r="AZ577" i="11"/>
  <c r="AZ651" i="11" s="1"/>
  <c r="AZ14" i="15" s="1"/>
  <c r="AG615" i="11"/>
  <c r="AG689" i="11" s="1"/>
  <c r="AG52" i="15" s="1"/>
  <c r="AX615" i="11"/>
  <c r="AX689" i="11" s="1"/>
  <c r="AX52" i="15" s="1"/>
  <c r="W615" i="11"/>
  <c r="W689" i="11" s="1"/>
  <c r="W52" i="15" s="1"/>
  <c r="AN615" i="11"/>
  <c r="AN689" i="11" s="1"/>
  <c r="AN52" i="15" s="1"/>
  <c r="AW615" i="11"/>
  <c r="AW689" i="11" s="1"/>
  <c r="AW52" i="15" s="1"/>
  <c r="AZ610" i="11"/>
  <c r="AZ684" i="11" s="1"/>
  <c r="AZ47" i="15" s="1"/>
  <c r="AZ587" i="11"/>
  <c r="AZ661" i="11" s="1"/>
  <c r="AZ24" i="15" s="1"/>
  <c r="AZ616" i="11"/>
  <c r="AZ690" i="11" s="1"/>
  <c r="AZ53" i="15" s="1"/>
  <c r="AZ591" i="11"/>
  <c r="AZ665" i="11" s="1"/>
  <c r="AZ28" i="15" s="1"/>
  <c r="G81" i="7"/>
  <c r="G79" i="7"/>
  <c r="G193" i="7"/>
  <c r="G178" i="7"/>
  <c r="G105" i="7"/>
  <c r="G66" i="7"/>
  <c r="G122" i="7"/>
  <c r="G141" i="7"/>
  <c r="G85" i="7"/>
  <c r="G177" i="7"/>
  <c r="G176" i="7"/>
  <c r="G114" i="7"/>
  <c r="G109" i="7"/>
  <c r="G211" i="7"/>
  <c r="G208" i="7"/>
  <c r="G39" i="7"/>
  <c r="G56" i="7"/>
  <c r="G47" i="7"/>
  <c r="G37" i="7"/>
  <c r="G75" i="7"/>
  <c r="G168" i="7"/>
  <c r="G128" i="7"/>
  <c r="G99" i="7"/>
  <c r="G113" i="7"/>
  <c r="G121" i="7"/>
  <c r="G173" i="7"/>
  <c r="G196" i="7"/>
  <c r="G172" i="7"/>
  <c r="M80" i="14"/>
  <c r="N80" i="14" s="1"/>
  <c r="O80" i="14" s="1"/>
  <c r="P80" i="14" s="1"/>
  <c r="M48" i="14"/>
  <c r="N48" i="14" s="1"/>
  <c r="O48" i="14" s="1"/>
  <c r="P48" i="14" s="1"/>
  <c r="G189" i="7"/>
  <c r="G228" i="7"/>
  <c r="Z615" i="11"/>
  <c r="Z689" i="11" s="1"/>
  <c r="Z52" i="15" s="1"/>
  <c r="P615" i="11"/>
  <c r="P689" i="11" s="1"/>
  <c r="P52" i="15" s="1"/>
  <c r="AZ592" i="11"/>
  <c r="AZ666" i="11" s="1"/>
  <c r="AZ29" i="15" s="1"/>
  <c r="AZ608" i="11"/>
  <c r="AZ682" i="11" s="1"/>
  <c r="AZ45" i="15" s="1"/>
  <c r="E615" i="11"/>
  <c r="E689" i="11" s="1"/>
  <c r="E52" i="15" s="1"/>
  <c r="G188" i="7"/>
  <c r="G130" i="7"/>
  <c r="G157" i="7"/>
  <c r="G116" i="7"/>
  <c r="G96" i="7"/>
  <c r="G222" i="7"/>
  <c r="G200" i="7"/>
  <c r="G214" i="7"/>
  <c r="G36" i="7"/>
  <c r="G51" i="7"/>
  <c r="G33" i="7"/>
  <c r="G161" i="7"/>
  <c r="G207" i="7"/>
  <c r="G87" i="7"/>
  <c r="G223" i="7"/>
  <c r="G32" i="7"/>
  <c r="G180" i="7"/>
  <c r="G134" i="7"/>
  <c r="G98" i="7"/>
  <c r="G101" i="7"/>
  <c r="G138" i="7"/>
  <c r="G152" i="7"/>
  <c r="G155" i="7"/>
  <c r="G212" i="7"/>
  <c r="G197" i="7"/>
  <c r="G174" i="7"/>
  <c r="G38" i="7"/>
  <c r="G195" i="7"/>
  <c r="G147" i="7"/>
  <c r="G181" i="7"/>
  <c r="G220" i="7"/>
  <c r="G90" i="7"/>
  <c r="G48" i="7"/>
  <c r="G148" i="7"/>
  <c r="G229" i="7"/>
  <c r="G175" i="7"/>
  <c r="G158" i="7"/>
  <c r="G182" i="7"/>
  <c r="G215" i="7"/>
  <c r="G110" i="7"/>
  <c r="G74" i="7"/>
  <c r="G95" i="7"/>
  <c r="G120" i="7"/>
  <c r="G42" i="7"/>
  <c r="G145" i="7"/>
  <c r="G35" i="7"/>
  <c r="G187" i="7"/>
  <c r="G49" i="7"/>
  <c r="G83" i="7"/>
  <c r="G88" i="7"/>
  <c r="G69" i="7"/>
  <c r="G94" i="7"/>
  <c r="G61" i="7"/>
  <c r="G104" i="7"/>
  <c r="G45" i="7"/>
  <c r="G118" i="7"/>
  <c r="G135" i="7"/>
  <c r="G64" i="7"/>
  <c r="G103" i="7"/>
  <c r="G54" i="7"/>
  <c r="G123" i="7"/>
  <c r="G108" i="7"/>
  <c r="G137" i="7"/>
  <c r="G100" i="7"/>
  <c r="G31" i="7"/>
  <c r="G153" i="7"/>
  <c r="G115" i="7"/>
  <c r="G30" i="7"/>
  <c r="G40" i="7"/>
  <c r="G106" i="7"/>
  <c r="G143" i="7"/>
  <c r="G150" i="7"/>
  <c r="G199" i="7"/>
  <c r="G194" i="7"/>
  <c r="G183" i="7"/>
  <c r="G169" i="7"/>
  <c r="G205" i="7"/>
  <c r="G156" i="7"/>
  <c r="G221" i="7"/>
  <c r="G71" i="7"/>
  <c r="G179" i="7"/>
  <c r="G202" i="7"/>
  <c r="G192" i="7"/>
  <c r="G52" i="7"/>
  <c r="G97" i="7"/>
  <c r="G164" i="7"/>
  <c r="G112" i="7"/>
  <c r="G139" i="7"/>
  <c r="G216" i="7"/>
  <c r="G80" i="7"/>
  <c r="G89" i="7"/>
  <c r="G111" i="7"/>
  <c r="G73" i="7"/>
  <c r="G55" i="7"/>
  <c r="G78" i="7"/>
  <c r="G102" i="7"/>
  <c r="G43" i="7"/>
  <c r="G171" i="7"/>
  <c r="G206" i="7"/>
  <c r="G70" i="7"/>
  <c r="G91" i="7"/>
  <c r="G126" i="7"/>
  <c r="G82" i="7"/>
  <c r="G163" i="7"/>
  <c r="G201" i="7"/>
  <c r="G62" i="7"/>
  <c r="G154" i="7"/>
  <c r="G140" i="7"/>
  <c r="G190" i="7"/>
  <c r="G44" i="7"/>
  <c r="G133" i="7"/>
  <c r="G129" i="7"/>
  <c r="G149" i="7"/>
  <c r="G72" i="7"/>
  <c r="G159" i="7"/>
  <c r="G119" i="7"/>
  <c r="G185" i="7"/>
  <c r="G86" i="7"/>
  <c r="G67" i="7"/>
  <c r="G107" i="7"/>
  <c r="G184" i="7"/>
  <c r="G213" i="7"/>
  <c r="G170" i="7"/>
  <c r="G204" i="7"/>
  <c r="G131" i="7"/>
  <c r="G217" i="7"/>
  <c r="G136" i="7"/>
  <c r="G125" i="7"/>
  <c r="G84" i="7"/>
  <c r="G142" i="7"/>
  <c r="G225" i="7"/>
  <c r="G203" i="7"/>
  <c r="G58" i="7"/>
  <c r="G219" i="7"/>
  <c r="G218" i="7"/>
  <c r="G124" i="7"/>
  <c r="G209" i="7"/>
  <c r="G226" i="7"/>
  <c r="G63" i="7"/>
  <c r="G46" i="7"/>
  <c r="G41" i="7"/>
  <c r="G144" i="7"/>
  <c r="M40" i="14"/>
  <c r="N40" i="14" s="1"/>
  <c r="O40" i="14" s="1"/>
  <c r="P40" i="14" s="1"/>
  <c r="M134" i="14"/>
  <c r="N134" i="14" s="1"/>
  <c r="O134" i="14" s="1"/>
  <c r="P134" i="14" s="1"/>
  <c r="F25" i="5"/>
  <c r="F53" i="5" s="1"/>
  <c r="F77" i="5" s="1"/>
  <c r="R170" i="14"/>
  <c r="S170" i="14" s="1"/>
  <c r="T170" i="14" s="1"/>
  <c r="U170" i="14" s="1"/>
  <c r="V170" i="14" s="1"/>
  <c r="R217" i="14"/>
  <c r="S217" i="14" s="1"/>
  <c r="T217" i="14" s="1"/>
  <c r="U217" i="14" s="1"/>
  <c r="V217" i="14" s="1"/>
  <c r="M155" i="14"/>
  <c r="N155" i="14" s="1"/>
  <c r="O155" i="14" s="1"/>
  <c r="P155" i="14" s="1"/>
  <c r="C25" i="5"/>
  <c r="C53" i="5" s="1"/>
  <c r="M203" i="14"/>
  <c r="N203" i="14" s="1"/>
  <c r="O203" i="14" s="1"/>
  <c r="P203" i="14" s="1"/>
  <c r="M59" i="14"/>
  <c r="N59" i="14" s="1"/>
  <c r="O59" i="14" s="1"/>
  <c r="P59" i="14" s="1"/>
  <c r="R129" i="14"/>
  <c r="S129" i="14" s="1"/>
  <c r="T129" i="14" s="1"/>
  <c r="U129" i="14" s="1"/>
  <c r="V129" i="14" s="1"/>
  <c r="R44" i="14"/>
  <c r="S44" i="14" s="1"/>
  <c r="T44" i="14" s="1"/>
  <c r="U44" i="14" s="1"/>
  <c r="V44" i="14" s="1"/>
  <c r="R93" i="14"/>
  <c r="S93" i="14" s="1"/>
  <c r="T93" i="14" s="1"/>
  <c r="U93" i="14" s="1"/>
  <c r="V93" i="14" s="1"/>
  <c r="M31" i="14"/>
  <c r="N31" i="14" s="1"/>
  <c r="O31" i="14" s="1"/>
  <c r="P31" i="14" s="1"/>
  <c r="M82" i="14"/>
  <c r="N82" i="14" s="1"/>
  <c r="O82" i="14" s="1"/>
  <c r="P82" i="14" s="1"/>
  <c r="R51" i="14"/>
  <c r="S51" i="14" s="1"/>
  <c r="T51" i="14" s="1"/>
  <c r="U51" i="14" s="1"/>
  <c r="V51" i="14" s="1"/>
  <c r="M61" i="14"/>
  <c r="N61" i="14" s="1"/>
  <c r="O61" i="14" s="1"/>
  <c r="P61" i="14" s="1"/>
  <c r="R115" i="14"/>
  <c r="S115" i="14" s="1"/>
  <c r="T115" i="14" s="1"/>
  <c r="U115" i="14" s="1"/>
  <c r="V115" i="14" s="1"/>
  <c r="M192" i="14"/>
  <c r="N192" i="14" s="1"/>
  <c r="O192" i="14" s="1"/>
  <c r="P192" i="14" s="1"/>
  <c r="Q45" i="14"/>
  <c r="R45" i="14" s="1"/>
  <c r="S45" i="14" s="1"/>
  <c r="T45" i="14" s="1"/>
  <c r="U45" i="14" s="1"/>
  <c r="V45" i="14" s="1"/>
  <c r="M227" i="14"/>
  <c r="N227" i="14" s="1"/>
  <c r="O227" i="14" s="1"/>
  <c r="P227" i="14" s="1"/>
  <c r="M226" i="14"/>
  <c r="N226" i="14" s="1"/>
  <c r="O226" i="14" s="1"/>
  <c r="P226" i="14" s="1"/>
  <c r="R126" i="14"/>
  <c r="S126" i="14" s="1"/>
  <c r="T126" i="14" s="1"/>
  <c r="U126" i="14" s="1"/>
  <c r="V126" i="14" s="1"/>
  <c r="M221" i="14"/>
  <c r="N221" i="14" s="1"/>
  <c r="O221" i="14" s="1"/>
  <c r="P221" i="14" s="1"/>
  <c r="H38" i="14"/>
  <c r="R41" i="14"/>
  <c r="S41" i="14" s="1"/>
  <c r="T41" i="14" s="1"/>
  <c r="U41" i="14" s="1"/>
  <c r="V41" i="14" s="1"/>
  <c r="B76" i="5"/>
  <c r="M176" i="14"/>
  <c r="N176" i="14" s="1"/>
  <c r="O176" i="14" s="1"/>
  <c r="P176" i="14" s="1"/>
  <c r="R162" i="14"/>
  <c r="S162" i="14" s="1"/>
  <c r="T162" i="14" s="1"/>
  <c r="U162" i="14" s="1"/>
  <c r="V162" i="14" s="1"/>
  <c r="R215" i="14"/>
  <c r="S215" i="14" s="1"/>
  <c r="T215" i="14" s="1"/>
  <c r="U215" i="14" s="1"/>
  <c r="V215" i="14" s="1"/>
  <c r="M85" i="14"/>
  <c r="N85" i="14" s="1"/>
  <c r="O85" i="14" s="1"/>
  <c r="P85" i="14" s="1"/>
  <c r="M147" i="14"/>
  <c r="N147" i="14" s="1"/>
  <c r="O147" i="14" s="1"/>
  <c r="P147" i="14" s="1"/>
  <c r="R28" i="14"/>
  <c r="S28" i="14" s="1"/>
  <c r="T28" i="14" s="1"/>
  <c r="U28" i="14" s="1"/>
  <c r="V28" i="14" s="1"/>
  <c r="M94" i="14"/>
  <c r="N94" i="14" s="1"/>
  <c r="O94" i="14" s="1"/>
  <c r="P94" i="14" s="1"/>
  <c r="M141" i="14"/>
  <c r="N141" i="14" s="1"/>
  <c r="O141" i="14" s="1"/>
  <c r="P141" i="14" s="1"/>
  <c r="R90" i="14"/>
  <c r="S90" i="14" s="1"/>
  <c r="T90" i="14" s="1"/>
  <c r="U90" i="14" s="1"/>
  <c r="V90" i="14" s="1"/>
  <c r="R179" i="14"/>
  <c r="S179" i="14" s="1"/>
  <c r="T179" i="14" s="1"/>
  <c r="U179" i="14" s="1"/>
  <c r="V179" i="14" s="1"/>
  <c r="R35" i="14"/>
  <c r="S35" i="14" s="1"/>
  <c r="T35" i="14" s="1"/>
  <c r="U35" i="14" s="1"/>
  <c r="V35" i="14" s="1"/>
  <c r="M157" i="14"/>
  <c r="N157" i="14" s="1"/>
  <c r="O157" i="14" s="1"/>
  <c r="P157" i="14" s="1"/>
  <c r="R135" i="14"/>
  <c r="S135" i="14" s="1"/>
  <c r="T135" i="14" s="1"/>
  <c r="U135" i="14" s="1"/>
  <c r="V135" i="14" s="1"/>
  <c r="R209" i="14"/>
  <c r="S209" i="14" s="1"/>
  <c r="T209" i="14" s="1"/>
  <c r="U209" i="14" s="1"/>
  <c r="V209" i="14" s="1"/>
  <c r="R128" i="14"/>
  <c r="S128" i="14" s="1"/>
  <c r="T128" i="14" s="1"/>
  <c r="U128" i="14" s="1"/>
  <c r="V128" i="14" s="1"/>
  <c r="R97" i="14"/>
  <c r="S97" i="14" s="1"/>
  <c r="T97" i="14" s="1"/>
  <c r="U97" i="14" s="1"/>
  <c r="V97" i="14" s="1"/>
  <c r="M150" i="14"/>
  <c r="N150" i="14" s="1"/>
  <c r="O150" i="14" s="1"/>
  <c r="P150" i="14" s="1"/>
  <c r="R183" i="14"/>
  <c r="S183" i="14" s="1"/>
  <c r="T183" i="14" s="1"/>
  <c r="U183" i="14" s="1"/>
  <c r="V183" i="14" s="1"/>
  <c r="R146" i="14"/>
  <c r="S146" i="14" s="1"/>
  <c r="T146" i="14" s="1"/>
  <c r="U146" i="14" s="1"/>
  <c r="V146" i="14" s="1"/>
  <c r="M171" i="14"/>
  <c r="N171" i="14" s="1"/>
  <c r="O171" i="14" s="1"/>
  <c r="P171" i="14" s="1"/>
  <c r="M125" i="14"/>
  <c r="N125" i="14" s="1"/>
  <c r="O125" i="14" s="1"/>
  <c r="P125" i="14" s="1"/>
  <c r="R101" i="14"/>
  <c r="S101" i="14" s="1"/>
  <c r="T101" i="14" s="1"/>
  <c r="U101" i="14" s="1"/>
  <c r="V101" i="14" s="1"/>
  <c r="R56" i="14"/>
  <c r="S56" i="14" s="1"/>
  <c r="T56" i="14" s="1"/>
  <c r="U56" i="14" s="1"/>
  <c r="V56" i="14" s="1"/>
  <c r="H66" i="14"/>
  <c r="R86" i="14"/>
  <c r="S86" i="14" s="1"/>
  <c r="T86" i="14" s="1"/>
  <c r="U86" i="14" s="1"/>
  <c r="V86" i="14" s="1"/>
  <c r="R49" i="14"/>
  <c r="S49" i="14" s="1"/>
  <c r="T49" i="14" s="1"/>
  <c r="U49" i="14" s="1"/>
  <c r="V49" i="14" s="1"/>
  <c r="R204" i="14"/>
  <c r="S204" i="14" s="1"/>
  <c r="T204" i="14" s="1"/>
  <c r="U204" i="14" s="1"/>
  <c r="V204" i="14" s="1"/>
  <c r="R50" i="14"/>
  <c r="S50" i="14" s="1"/>
  <c r="T50" i="14" s="1"/>
  <c r="U50" i="14" s="1"/>
  <c r="V50" i="14" s="1"/>
  <c r="M198" i="14"/>
  <c r="N198" i="14" s="1"/>
  <c r="O198" i="14" s="1"/>
  <c r="P198" i="14" s="1"/>
  <c r="M81" i="14"/>
  <c r="N81" i="14" s="1"/>
  <c r="O81" i="14" s="1"/>
  <c r="P81" i="14" s="1"/>
  <c r="R140" i="14"/>
  <c r="S140" i="14" s="1"/>
  <c r="T140" i="14" s="1"/>
  <c r="U140" i="14" s="1"/>
  <c r="V140" i="14" s="1"/>
  <c r="M149" i="14"/>
  <c r="N149" i="14" s="1"/>
  <c r="O149" i="14" s="1"/>
  <c r="P149" i="14" s="1"/>
  <c r="R77" i="14"/>
  <c r="S77" i="14" s="1"/>
  <c r="T77" i="14" s="1"/>
  <c r="U77" i="14" s="1"/>
  <c r="V77" i="14" s="1"/>
  <c r="M193" i="14"/>
  <c r="N193" i="14" s="1"/>
  <c r="O193" i="14" s="1"/>
  <c r="P193" i="14" s="1"/>
  <c r="R197" i="14"/>
  <c r="S197" i="14" s="1"/>
  <c r="T197" i="14" s="1"/>
  <c r="U197" i="14" s="1"/>
  <c r="V197" i="14" s="1"/>
  <c r="M83" i="14"/>
  <c r="N83" i="14" s="1"/>
  <c r="O83" i="14" s="1"/>
  <c r="P83" i="14" s="1"/>
  <c r="M92" i="14"/>
  <c r="N92" i="14" s="1"/>
  <c r="O92" i="14" s="1"/>
  <c r="P92" i="14" s="1"/>
  <c r="M211" i="14"/>
  <c r="N211" i="14" s="1"/>
  <c r="O211" i="14" s="1"/>
  <c r="P211" i="14" s="1"/>
  <c r="M64" i="14"/>
  <c r="N64" i="14" s="1"/>
  <c r="O64" i="14" s="1"/>
  <c r="P64" i="14" s="1"/>
  <c r="M39" i="14"/>
  <c r="N39" i="14" s="1"/>
  <c r="M112" i="14"/>
  <c r="N112" i="14" s="1"/>
  <c r="O112" i="14" s="1"/>
  <c r="P112" i="14" s="1"/>
  <c r="M122" i="14"/>
  <c r="N122" i="14" s="1"/>
  <c r="O122" i="14" s="1"/>
  <c r="P122" i="14" s="1"/>
  <c r="R38" i="14"/>
  <c r="S38" i="14" s="1"/>
  <c r="T38" i="14" s="1"/>
  <c r="U38" i="14" s="1"/>
  <c r="V38" i="14" s="1"/>
  <c r="M167" i="14"/>
  <c r="N167" i="14" s="1"/>
  <c r="O167" i="14" s="1"/>
  <c r="P167" i="14" s="1"/>
  <c r="R161" i="14"/>
  <c r="S161" i="14" s="1"/>
  <c r="T161" i="14" s="1"/>
  <c r="U161" i="14" s="1"/>
  <c r="V161" i="14" s="1"/>
  <c r="M123" i="14"/>
  <c r="N123" i="14" s="1"/>
  <c r="O123" i="14" s="1"/>
  <c r="P123" i="14" s="1"/>
  <c r="M163" i="14"/>
  <c r="N163" i="14" s="1"/>
  <c r="O163" i="14" s="1"/>
  <c r="P163" i="14" s="1"/>
  <c r="M110" i="14"/>
  <c r="N110" i="14" s="1"/>
  <c r="O110" i="14" s="1"/>
  <c r="P110" i="14" s="1"/>
  <c r="M178" i="14"/>
  <c r="N178" i="14" s="1"/>
  <c r="O178" i="14" s="1"/>
  <c r="P178" i="14" s="1"/>
  <c r="R104" i="14"/>
  <c r="S104" i="14" s="1"/>
  <c r="T104" i="14" s="1"/>
  <c r="U104" i="14" s="1"/>
  <c r="V104" i="14" s="1"/>
  <c r="R87" i="14"/>
  <c r="S87" i="14" s="1"/>
  <c r="T87" i="14" s="1"/>
  <c r="U87" i="14" s="1"/>
  <c r="V87" i="14" s="1"/>
  <c r="M158" i="14"/>
  <c r="N158" i="14" s="1"/>
  <c r="O158" i="14" s="1"/>
  <c r="P158" i="14" s="1"/>
  <c r="M75" i="14"/>
  <c r="N75" i="14" s="1"/>
  <c r="O75" i="14" s="1"/>
  <c r="P75" i="14" s="1"/>
  <c r="M186" i="14"/>
  <c r="N186" i="14" s="1"/>
  <c r="O186" i="14" s="1"/>
  <c r="P186" i="14" s="1"/>
  <c r="R67" i="14"/>
  <c r="S67" i="14" s="1"/>
  <c r="T67" i="14" s="1"/>
  <c r="U67" i="14" s="1"/>
  <c r="V67" i="14" s="1"/>
  <c r="M131" i="14"/>
  <c r="N131" i="14" s="1"/>
  <c r="O131" i="14" s="1"/>
  <c r="P131" i="14" s="1"/>
  <c r="R29" i="14"/>
  <c r="S29" i="14" s="1"/>
  <c r="T29" i="14" s="1"/>
  <c r="U29" i="14" s="1"/>
  <c r="V29" i="14" s="1"/>
  <c r="M114" i="14"/>
  <c r="N114" i="14" s="1"/>
  <c r="O114" i="14" s="1"/>
  <c r="P114" i="14" s="1"/>
  <c r="M105" i="14"/>
  <c r="N105" i="14" s="1"/>
  <c r="O105" i="14" s="1"/>
  <c r="P105" i="14" s="1"/>
  <c r="M165" i="14"/>
  <c r="N165" i="14" s="1"/>
  <c r="O165" i="14" s="1"/>
  <c r="P165" i="14" s="1"/>
  <c r="M42" i="14"/>
  <c r="N42" i="14" s="1"/>
  <c r="O42" i="14" s="1"/>
  <c r="P42" i="14" s="1"/>
  <c r="R60" i="14"/>
  <c r="S60" i="14" s="1"/>
  <c r="T60" i="14" s="1"/>
  <c r="U60" i="14" s="1"/>
  <c r="V60" i="14" s="1"/>
  <c r="M191" i="14"/>
  <c r="N191" i="14" s="1"/>
  <c r="O191" i="14" s="1"/>
  <c r="P191" i="14" s="1"/>
  <c r="R30" i="14"/>
  <c r="S30" i="14" s="1"/>
  <c r="T30" i="14" s="1"/>
  <c r="U30" i="14" s="1"/>
  <c r="V30" i="14" s="1"/>
  <c r="R107" i="14"/>
  <c r="S107" i="14" s="1"/>
  <c r="T107" i="14" s="1"/>
  <c r="U107" i="14" s="1"/>
  <c r="V107" i="14" s="1"/>
  <c r="M89" i="14"/>
  <c r="N89" i="14" s="1"/>
  <c r="O89" i="14" s="1"/>
  <c r="P89" i="14" s="1"/>
  <c r="R201" i="14"/>
  <c r="S201" i="14" s="1"/>
  <c r="T201" i="14" s="1"/>
  <c r="U201" i="14" s="1"/>
  <c r="V201" i="14" s="1"/>
  <c r="R164" i="14"/>
  <c r="S164" i="14" s="1"/>
  <c r="T164" i="14" s="1"/>
  <c r="U164" i="14" s="1"/>
  <c r="V164" i="14" s="1"/>
  <c r="M180" i="14"/>
  <c r="N180" i="14" s="1"/>
  <c r="O180" i="14" s="1"/>
  <c r="P180" i="14" s="1"/>
  <c r="M69" i="14"/>
  <c r="N69" i="14" s="1"/>
  <c r="O69" i="14" s="1"/>
  <c r="P69" i="14" s="1"/>
  <c r="R74" i="14"/>
  <c r="S74" i="14" s="1"/>
  <c r="T74" i="14" s="1"/>
  <c r="U74" i="14" s="1"/>
  <c r="V74" i="14" s="1"/>
  <c r="M142" i="14"/>
  <c r="N142" i="14" s="1"/>
  <c r="O142" i="14" s="1"/>
  <c r="P142" i="14" s="1"/>
  <c r="R106" i="14"/>
  <c r="S106" i="14" s="1"/>
  <c r="T106" i="14" s="1"/>
  <c r="U106" i="14" s="1"/>
  <c r="V106" i="14" s="1"/>
  <c r="R222" i="14"/>
  <c r="S222" i="14" s="1"/>
  <c r="T222" i="14" s="1"/>
  <c r="U222" i="14" s="1"/>
  <c r="V222" i="14" s="1"/>
  <c r="M189" i="14"/>
  <c r="N189" i="14" s="1"/>
  <c r="O189" i="14" s="1"/>
  <c r="P189" i="14" s="1"/>
  <c r="R199" i="14"/>
  <c r="S199" i="14" s="1"/>
  <c r="T199" i="14" s="1"/>
  <c r="U199" i="14" s="1"/>
  <c r="V199" i="14" s="1"/>
  <c r="M63" i="14"/>
  <c r="N63" i="14" s="1"/>
  <c r="O63" i="14" s="1"/>
  <c r="P63" i="14" s="1"/>
  <c r="R113" i="14"/>
  <c r="S113" i="14" s="1"/>
  <c r="T113" i="14" s="1"/>
  <c r="U113" i="14" s="1"/>
  <c r="V113" i="14" s="1"/>
  <c r="R153" i="14"/>
  <c r="S153" i="14" s="1"/>
  <c r="T153" i="14" s="1"/>
  <c r="U153" i="14" s="1"/>
  <c r="V153" i="14" s="1"/>
  <c r="M202" i="14"/>
  <c r="N202" i="14" s="1"/>
  <c r="O202" i="14" s="1"/>
  <c r="P202" i="14" s="1"/>
  <c r="W21" i="5"/>
  <c r="W49" i="5" s="1"/>
  <c r="M100" i="14"/>
  <c r="N100" i="14" s="1"/>
  <c r="O100" i="14" s="1"/>
  <c r="P100" i="14" s="1"/>
  <c r="M71" i="14"/>
  <c r="N71" i="14" s="1"/>
  <c r="O71" i="14" s="1"/>
  <c r="P71" i="14" s="1"/>
  <c r="R200" i="14"/>
  <c r="S200" i="14" s="1"/>
  <c r="T200" i="14" s="1"/>
  <c r="U200" i="14" s="1"/>
  <c r="V200" i="14" s="1"/>
  <c r="M177" i="14"/>
  <c r="N177" i="14" s="1"/>
  <c r="O177" i="14" s="1"/>
  <c r="P177" i="14" s="1"/>
  <c r="R78" i="14"/>
  <c r="S78" i="14" s="1"/>
  <c r="T78" i="14" s="1"/>
  <c r="U78" i="14" s="1"/>
  <c r="V78" i="14" s="1"/>
  <c r="R143" i="14"/>
  <c r="S143" i="14" s="1"/>
  <c r="T143" i="14" s="1"/>
  <c r="U143" i="14" s="1"/>
  <c r="V143" i="14" s="1"/>
  <c r="R216" i="14"/>
  <c r="S216" i="14" s="1"/>
  <c r="T216" i="14" s="1"/>
  <c r="U216" i="14" s="1"/>
  <c r="V216" i="14" s="1"/>
  <c r="R194" i="14"/>
  <c r="S194" i="14" s="1"/>
  <c r="T194" i="14" s="1"/>
  <c r="U194" i="14" s="1"/>
  <c r="V194" i="14" s="1"/>
  <c r="M36" i="14"/>
  <c r="N36" i="14" s="1"/>
  <c r="O36" i="14" s="1"/>
  <c r="P36" i="14" s="1"/>
  <c r="M169" i="14"/>
  <c r="N169" i="14" s="1"/>
  <c r="O169" i="14" s="1"/>
  <c r="P169" i="14" s="1"/>
  <c r="R99" i="14"/>
  <c r="S99" i="14" s="1"/>
  <c r="T99" i="14" s="1"/>
  <c r="U99" i="14" s="1"/>
  <c r="V99" i="14" s="1"/>
  <c r="M127" i="14"/>
  <c r="N127" i="14" s="1"/>
  <c r="O127" i="14" s="1"/>
  <c r="P127" i="14" s="1"/>
  <c r="R127" i="14"/>
  <c r="S127" i="14" s="1"/>
  <c r="T127" i="14" s="1"/>
  <c r="U127" i="14" s="1"/>
  <c r="V127" i="14" s="1"/>
  <c r="M145" i="14"/>
  <c r="N145" i="14" s="1"/>
  <c r="O145" i="14" s="1"/>
  <c r="P145" i="14" s="1"/>
  <c r="R145" i="14"/>
  <c r="S145" i="14" s="1"/>
  <c r="T145" i="14" s="1"/>
  <c r="U145" i="14" s="1"/>
  <c r="V145" i="14" s="1"/>
  <c r="R98" i="14"/>
  <c r="S98" i="14" s="1"/>
  <c r="T98" i="14" s="1"/>
  <c r="U98" i="14" s="1"/>
  <c r="V98" i="14" s="1"/>
  <c r="M98" i="14"/>
  <c r="N98" i="14" s="1"/>
  <c r="O98" i="14" s="1"/>
  <c r="P98" i="14" s="1"/>
  <c r="M144" i="14"/>
  <c r="N144" i="14" s="1"/>
  <c r="O144" i="14" s="1"/>
  <c r="P144" i="14" s="1"/>
  <c r="R144" i="14"/>
  <c r="S144" i="14" s="1"/>
  <c r="T144" i="14" s="1"/>
  <c r="U144" i="14" s="1"/>
  <c r="V144" i="14" s="1"/>
  <c r="M148" i="14"/>
  <c r="N148" i="14" s="1"/>
  <c r="O148" i="14" s="1"/>
  <c r="P148" i="14" s="1"/>
  <c r="R148" i="14"/>
  <c r="S148" i="14" s="1"/>
  <c r="T148" i="14" s="1"/>
  <c r="U148" i="14" s="1"/>
  <c r="V148" i="14" s="1"/>
  <c r="R116" i="14"/>
  <c r="S116" i="14" s="1"/>
  <c r="T116" i="14" s="1"/>
  <c r="U116" i="14" s="1"/>
  <c r="V116" i="14" s="1"/>
  <c r="M116" i="14"/>
  <c r="N116" i="14" s="1"/>
  <c r="O116" i="14" s="1"/>
  <c r="P116" i="14" s="1"/>
  <c r="M124" i="14"/>
  <c r="N124" i="14" s="1"/>
  <c r="O124" i="14" s="1"/>
  <c r="P124" i="14" s="1"/>
  <c r="R124" i="14"/>
  <c r="S124" i="14" s="1"/>
  <c r="T124" i="14" s="1"/>
  <c r="U124" i="14" s="1"/>
  <c r="V124" i="14" s="1"/>
  <c r="M130" i="14"/>
  <c r="N130" i="14" s="1"/>
  <c r="O130" i="14" s="1"/>
  <c r="P130" i="14" s="1"/>
  <c r="R130" i="14"/>
  <c r="S130" i="14" s="1"/>
  <c r="T130" i="14" s="1"/>
  <c r="U130" i="14" s="1"/>
  <c r="V130" i="14" s="1"/>
  <c r="R43" i="14"/>
  <c r="S43" i="14" s="1"/>
  <c r="T43" i="14" s="1"/>
  <c r="U43" i="14" s="1"/>
  <c r="V43" i="14" s="1"/>
  <c r="M43" i="14"/>
  <c r="N43" i="14" s="1"/>
  <c r="O43" i="14" s="1"/>
  <c r="P43" i="14" s="1"/>
  <c r="M47" i="14"/>
  <c r="N47" i="14" s="1"/>
  <c r="O47" i="14" s="1"/>
  <c r="P47" i="14" s="1"/>
  <c r="R47" i="14"/>
  <c r="S47" i="14" s="1"/>
  <c r="T47" i="14" s="1"/>
  <c r="U47" i="14" s="1"/>
  <c r="V47" i="14" s="1"/>
  <c r="R195" i="14"/>
  <c r="S195" i="14" s="1"/>
  <c r="T195" i="14" s="1"/>
  <c r="U195" i="14" s="1"/>
  <c r="V195" i="14" s="1"/>
  <c r="M195" i="14"/>
  <c r="N195" i="14" s="1"/>
  <c r="O195" i="14" s="1"/>
  <c r="P195" i="14" s="1"/>
  <c r="R206" i="14"/>
  <c r="S206" i="14" s="1"/>
  <c r="T206" i="14" s="1"/>
  <c r="U206" i="14" s="1"/>
  <c r="V206" i="14" s="1"/>
  <c r="M206" i="14"/>
  <c r="N206" i="14" s="1"/>
  <c r="O206" i="14" s="1"/>
  <c r="P206" i="14" s="1"/>
  <c r="R219" i="14"/>
  <c r="S219" i="14" s="1"/>
  <c r="T219" i="14" s="1"/>
  <c r="U219" i="14" s="1"/>
  <c r="V219" i="14" s="1"/>
  <c r="M219" i="14"/>
  <c r="N219" i="14" s="1"/>
  <c r="O219" i="14" s="1"/>
  <c r="P219" i="14" s="1"/>
  <c r="M181" i="14"/>
  <c r="N181" i="14" s="1"/>
  <c r="O181" i="14" s="1"/>
  <c r="P181" i="14" s="1"/>
  <c r="R181" i="14"/>
  <c r="S181" i="14" s="1"/>
  <c r="T181" i="14" s="1"/>
  <c r="U181" i="14" s="1"/>
  <c r="V181" i="14" s="1"/>
  <c r="R210" i="14"/>
  <c r="S210" i="14" s="1"/>
  <c r="T210" i="14" s="1"/>
  <c r="U210" i="14" s="1"/>
  <c r="V210" i="14" s="1"/>
  <c r="M225" i="14"/>
  <c r="N225" i="14" s="1"/>
  <c r="O225" i="14" s="1"/>
  <c r="P225" i="14" s="1"/>
  <c r="M207" i="14"/>
  <c r="N207" i="14" s="1"/>
  <c r="O207" i="14" s="1"/>
  <c r="P207" i="14" s="1"/>
  <c r="R168" i="14"/>
  <c r="S168" i="14" s="1"/>
  <c r="T168" i="14" s="1"/>
  <c r="U168" i="14" s="1"/>
  <c r="V168" i="14" s="1"/>
  <c r="M214" i="14"/>
  <c r="N214" i="14" s="1"/>
  <c r="O214" i="14" s="1"/>
  <c r="P214" i="14" s="1"/>
  <c r="R84" i="14"/>
  <c r="S84" i="14" s="1"/>
  <c r="T84" i="14" s="1"/>
  <c r="U84" i="14" s="1"/>
  <c r="V84" i="14" s="1"/>
  <c r="R212" i="14"/>
  <c r="S212" i="14" s="1"/>
  <c r="T212" i="14" s="1"/>
  <c r="U212" i="14" s="1"/>
  <c r="V212" i="14" s="1"/>
  <c r="M212" i="14"/>
  <c r="N212" i="14" s="1"/>
  <c r="O212" i="14" s="1"/>
  <c r="P212" i="14" s="1"/>
  <c r="M52" i="14"/>
  <c r="N52" i="14" s="1"/>
  <c r="O52" i="14" s="1"/>
  <c r="P52" i="14" s="1"/>
  <c r="R52" i="14"/>
  <c r="S52" i="14" s="1"/>
  <c r="T52" i="14" s="1"/>
  <c r="U52" i="14" s="1"/>
  <c r="V52" i="14" s="1"/>
  <c r="R166" i="14"/>
  <c r="S166" i="14" s="1"/>
  <c r="T166" i="14" s="1"/>
  <c r="U166" i="14" s="1"/>
  <c r="V166" i="14" s="1"/>
  <c r="M166" i="14"/>
  <c r="N166" i="14" s="1"/>
  <c r="O166" i="14" s="1"/>
  <c r="P166" i="14" s="1"/>
  <c r="M95" i="14"/>
  <c r="N95" i="14" s="1"/>
  <c r="O95" i="14" s="1"/>
  <c r="P95" i="14" s="1"/>
  <c r="R95" i="14"/>
  <c r="S95" i="14" s="1"/>
  <c r="T95" i="14" s="1"/>
  <c r="U95" i="14" s="1"/>
  <c r="V95" i="14" s="1"/>
  <c r="R172" i="14"/>
  <c r="S172" i="14" s="1"/>
  <c r="T172" i="14" s="1"/>
  <c r="U172" i="14" s="1"/>
  <c r="V172" i="14" s="1"/>
  <c r="M172" i="14"/>
  <c r="N172" i="14" s="1"/>
  <c r="O172" i="14" s="1"/>
  <c r="P172" i="14" s="1"/>
  <c r="R108" i="14"/>
  <c r="S108" i="14" s="1"/>
  <c r="T108" i="14" s="1"/>
  <c r="U108" i="14" s="1"/>
  <c r="V108" i="14" s="1"/>
  <c r="M108" i="14"/>
  <c r="N108" i="14" s="1"/>
  <c r="O108" i="14" s="1"/>
  <c r="P108" i="14" s="1"/>
  <c r="M32" i="14"/>
  <c r="N32" i="14" s="1"/>
  <c r="O32" i="14" s="1"/>
  <c r="P32" i="14" s="1"/>
  <c r="R32" i="14"/>
  <c r="S32" i="14" s="1"/>
  <c r="T32" i="14" s="1"/>
  <c r="U32" i="14" s="1"/>
  <c r="V32" i="14" s="1"/>
  <c r="M57" i="14"/>
  <c r="N57" i="14" s="1"/>
  <c r="O57" i="14" s="1"/>
  <c r="P57" i="14" s="1"/>
  <c r="R57" i="14"/>
  <c r="S57" i="14" s="1"/>
  <c r="T57" i="14" s="1"/>
  <c r="U57" i="14" s="1"/>
  <c r="V57" i="14" s="1"/>
  <c r="R34" i="14"/>
  <c r="S34" i="14" s="1"/>
  <c r="T34" i="14" s="1"/>
  <c r="U34" i="14" s="1"/>
  <c r="V34" i="14" s="1"/>
  <c r="M34" i="14"/>
  <c r="N34" i="14" s="1"/>
  <c r="O34" i="14" s="1"/>
  <c r="P34" i="14" s="1"/>
  <c r="M79" i="14"/>
  <c r="N79" i="14" s="1"/>
  <c r="O79" i="14" s="1"/>
  <c r="P79" i="14" s="1"/>
  <c r="R79" i="14"/>
  <c r="S79" i="14" s="1"/>
  <c r="T79" i="14" s="1"/>
  <c r="U79" i="14" s="1"/>
  <c r="V79" i="14" s="1"/>
  <c r="M159" i="14"/>
  <c r="N159" i="14" s="1"/>
  <c r="O159" i="14" s="1"/>
  <c r="P159" i="14" s="1"/>
  <c r="R159" i="14"/>
  <c r="S159" i="14" s="1"/>
  <c r="T159" i="14" s="1"/>
  <c r="U159" i="14" s="1"/>
  <c r="V159" i="14" s="1"/>
  <c r="M224" i="14"/>
  <c r="N224" i="14" s="1"/>
  <c r="O224" i="14" s="1"/>
  <c r="P224" i="14" s="1"/>
  <c r="R224" i="14"/>
  <c r="S224" i="14" s="1"/>
  <c r="T224" i="14" s="1"/>
  <c r="U224" i="14" s="1"/>
  <c r="V224" i="14" s="1"/>
  <c r="R185" i="14"/>
  <c r="S185" i="14" s="1"/>
  <c r="T185" i="14" s="1"/>
  <c r="U185" i="14" s="1"/>
  <c r="V185" i="14" s="1"/>
  <c r="M185" i="14"/>
  <c r="N185" i="14" s="1"/>
  <c r="O185" i="14" s="1"/>
  <c r="P185" i="14" s="1"/>
  <c r="R73" i="14"/>
  <c r="S73" i="14" s="1"/>
  <c r="T73" i="14" s="1"/>
  <c r="U73" i="14" s="1"/>
  <c r="V73" i="14" s="1"/>
  <c r="R118" i="14"/>
  <c r="S118" i="14" s="1"/>
  <c r="T118" i="14" s="1"/>
  <c r="U118" i="14" s="1"/>
  <c r="V118" i="14" s="1"/>
  <c r="M139" i="14"/>
  <c r="N139" i="14" s="1"/>
  <c r="O139" i="14" s="1"/>
  <c r="P139" i="14" s="1"/>
  <c r="M103" i="14"/>
  <c r="N103" i="14" s="1"/>
  <c r="O103" i="14" s="1"/>
  <c r="P103" i="14" s="1"/>
  <c r="R136" i="14"/>
  <c r="S136" i="14" s="1"/>
  <c r="T136" i="14" s="1"/>
  <c r="U136" i="14" s="1"/>
  <c r="V136" i="14" s="1"/>
  <c r="M66" i="14"/>
  <c r="N66" i="14" s="1"/>
  <c r="O66" i="14" s="1"/>
  <c r="P66" i="14" s="1"/>
  <c r="M208" i="14"/>
  <c r="N208" i="14" s="1"/>
  <c r="O208" i="14" s="1"/>
  <c r="P208" i="14" s="1"/>
  <c r="M46" i="14"/>
  <c r="N46" i="14" s="1"/>
  <c r="O46" i="14" s="1"/>
  <c r="P46" i="14" s="1"/>
  <c r="M58" i="14"/>
  <c r="N58" i="14" s="1"/>
  <c r="O58" i="14" s="1"/>
  <c r="P58" i="14" s="1"/>
  <c r="M109" i="14"/>
  <c r="N109" i="14" s="1"/>
  <c r="O109" i="14" s="1"/>
  <c r="P109" i="14" s="1"/>
  <c r="M117" i="14"/>
  <c r="N117" i="14" s="1"/>
  <c r="O117" i="14" s="1"/>
  <c r="P117" i="14" s="1"/>
  <c r="R102" i="14"/>
  <c r="S102" i="14" s="1"/>
  <c r="T102" i="14" s="1"/>
  <c r="U102" i="14" s="1"/>
  <c r="V102" i="14" s="1"/>
  <c r="R72" i="14"/>
  <c r="S72" i="14" s="1"/>
  <c r="T72" i="14" s="1"/>
  <c r="U72" i="14" s="1"/>
  <c r="V72" i="14" s="1"/>
  <c r="M121" i="14"/>
  <c r="N121" i="14" s="1"/>
  <c r="O121" i="14" s="1"/>
  <c r="P121" i="14" s="1"/>
  <c r="R54" i="14"/>
  <c r="S54" i="14" s="1"/>
  <c r="T54" i="14" s="1"/>
  <c r="U54" i="14" s="1"/>
  <c r="V54" i="14" s="1"/>
  <c r="R96" i="14"/>
  <c r="S96" i="14" s="1"/>
  <c r="T96" i="14" s="1"/>
  <c r="U96" i="14" s="1"/>
  <c r="V96" i="14" s="1"/>
  <c r="M111" i="14"/>
  <c r="N111" i="14" s="1"/>
  <c r="O111" i="14" s="1"/>
  <c r="P111" i="14" s="1"/>
  <c r="R111" i="14"/>
  <c r="S111" i="14" s="1"/>
  <c r="T111" i="14" s="1"/>
  <c r="U111" i="14" s="1"/>
  <c r="V111" i="14" s="1"/>
  <c r="M187" i="14"/>
  <c r="N187" i="14" s="1"/>
  <c r="O187" i="14" s="1"/>
  <c r="P187" i="14" s="1"/>
  <c r="R187" i="14"/>
  <c r="S187" i="14" s="1"/>
  <c r="T187" i="14" s="1"/>
  <c r="U187" i="14" s="1"/>
  <c r="V187" i="14" s="1"/>
  <c r="R138" i="14"/>
  <c r="S138" i="14" s="1"/>
  <c r="T138" i="14" s="1"/>
  <c r="U138" i="14" s="1"/>
  <c r="V138" i="14" s="1"/>
  <c r="M138" i="14"/>
  <c r="N138" i="14" s="1"/>
  <c r="O138" i="14" s="1"/>
  <c r="P138" i="14" s="1"/>
  <c r="M182" i="14"/>
  <c r="N182" i="14" s="1"/>
  <c r="O182" i="14" s="1"/>
  <c r="P182" i="14" s="1"/>
  <c r="R182" i="14"/>
  <c r="S182" i="14" s="1"/>
  <c r="T182" i="14" s="1"/>
  <c r="U182" i="14" s="1"/>
  <c r="V182" i="14" s="1"/>
  <c r="M132" i="14"/>
  <c r="N132" i="14" s="1"/>
  <c r="O132" i="14" s="1"/>
  <c r="P132" i="14" s="1"/>
  <c r="R132" i="14"/>
  <c r="S132" i="14" s="1"/>
  <c r="T132" i="14" s="1"/>
  <c r="U132" i="14" s="1"/>
  <c r="V132" i="14" s="1"/>
  <c r="M151" i="14"/>
  <c r="N151" i="14" s="1"/>
  <c r="O151" i="14" s="1"/>
  <c r="P151" i="14" s="1"/>
  <c r="R151" i="14"/>
  <c r="S151" i="14" s="1"/>
  <c r="T151" i="14" s="1"/>
  <c r="U151" i="14" s="1"/>
  <c r="V151" i="14" s="1"/>
  <c r="M91" i="14"/>
  <c r="N91" i="14" s="1"/>
  <c r="O91" i="14" s="1"/>
  <c r="P91" i="14" s="1"/>
  <c r="R91" i="14"/>
  <c r="S91" i="14" s="1"/>
  <c r="T91" i="14" s="1"/>
  <c r="U91" i="14" s="1"/>
  <c r="V91" i="14" s="1"/>
  <c r="R218" i="14"/>
  <c r="S218" i="14" s="1"/>
  <c r="T218" i="14" s="1"/>
  <c r="U218" i="14" s="1"/>
  <c r="V218" i="14" s="1"/>
  <c r="M218" i="14"/>
  <c r="N218" i="14" s="1"/>
  <c r="O218" i="14" s="1"/>
  <c r="P218" i="14" s="1"/>
  <c r="M70" i="14"/>
  <c r="N70" i="14" s="1"/>
  <c r="O70" i="14" s="1"/>
  <c r="P70" i="14" s="1"/>
  <c r="R70" i="14"/>
  <c r="S70" i="14" s="1"/>
  <c r="T70" i="14" s="1"/>
  <c r="U70" i="14" s="1"/>
  <c r="V70" i="14" s="1"/>
  <c r="M76" i="14"/>
  <c r="N76" i="14" s="1"/>
  <c r="O76" i="14" s="1"/>
  <c r="P76" i="14" s="1"/>
  <c r="R76" i="14"/>
  <c r="S76" i="14" s="1"/>
  <c r="T76" i="14" s="1"/>
  <c r="U76" i="14" s="1"/>
  <c r="V76" i="14" s="1"/>
  <c r="M152" i="14"/>
  <c r="N152" i="14" s="1"/>
  <c r="O152" i="14" s="1"/>
  <c r="P152" i="14" s="1"/>
  <c r="R152" i="14"/>
  <c r="S152" i="14" s="1"/>
  <c r="T152" i="14" s="1"/>
  <c r="U152" i="14" s="1"/>
  <c r="V152" i="14" s="1"/>
  <c r="M196" i="14"/>
  <c r="N196" i="14" s="1"/>
  <c r="O196" i="14" s="1"/>
  <c r="P196" i="14" s="1"/>
  <c r="R196" i="14"/>
  <c r="S196" i="14" s="1"/>
  <c r="T196" i="14" s="1"/>
  <c r="U196" i="14" s="1"/>
  <c r="V196" i="14" s="1"/>
  <c r="M190" i="14"/>
  <c r="N190" i="14" s="1"/>
  <c r="O190" i="14" s="1"/>
  <c r="P190" i="14" s="1"/>
  <c r="R190" i="14"/>
  <c r="S190" i="14" s="1"/>
  <c r="T190" i="14" s="1"/>
  <c r="U190" i="14" s="1"/>
  <c r="V190" i="14" s="1"/>
  <c r="M88" i="14"/>
  <c r="N88" i="14" s="1"/>
  <c r="O88" i="14" s="1"/>
  <c r="P88" i="14" s="1"/>
  <c r="R88" i="14"/>
  <c r="S88" i="14" s="1"/>
  <c r="T88" i="14" s="1"/>
  <c r="U88" i="14" s="1"/>
  <c r="V88" i="14" s="1"/>
  <c r="M223" i="14"/>
  <c r="N223" i="14" s="1"/>
  <c r="O223" i="14" s="1"/>
  <c r="P223" i="14" s="1"/>
  <c r="R223" i="14"/>
  <c r="S223" i="14" s="1"/>
  <c r="T223" i="14" s="1"/>
  <c r="U223" i="14" s="1"/>
  <c r="V223" i="14" s="1"/>
  <c r="R133" i="14"/>
  <c r="S133" i="14" s="1"/>
  <c r="T133" i="14" s="1"/>
  <c r="U133" i="14" s="1"/>
  <c r="V133" i="14" s="1"/>
  <c r="R173" i="14"/>
  <c r="S173" i="14" s="1"/>
  <c r="T173" i="14" s="1"/>
  <c r="U173" i="14" s="1"/>
  <c r="V173" i="14" s="1"/>
  <c r="R154" i="14"/>
  <c r="S154" i="14" s="1"/>
  <c r="T154" i="14" s="1"/>
  <c r="U154" i="14" s="1"/>
  <c r="V154" i="14" s="1"/>
  <c r="M62" i="14"/>
  <c r="N62" i="14" s="1"/>
  <c r="O62" i="14" s="1"/>
  <c r="P62" i="14" s="1"/>
  <c r="R120" i="14"/>
  <c r="S120" i="14" s="1"/>
  <c r="T120" i="14" s="1"/>
  <c r="U120" i="14" s="1"/>
  <c r="V120" i="14" s="1"/>
  <c r="R188" i="14"/>
  <c r="S188" i="14" s="1"/>
  <c r="T188" i="14" s="1"/>
  <c r="U188" i="14" s="1"/>
  <c r="V188" i="14" s="1"/>
  <c r="R160" i="14"/>
  <c r="S160" i="14" s="1"/>
  <c r="T160" i="14" s="1"/>
  <c r="U160" i="14" s="1"/>
  <c r="V160" i="14" s="1"/>
  <c r="R119" i="14"/>
  <c r="S119" i="14" s="1"/>
  <c r="T119" i="14" s="1"/>
  <c r="U119" i="14" s="1"/>
  <c r="V119" i="14" s="1"/>
  <c r="R53" i="14"/>
  <c r="S53" i="14" s="1"/>
  <c r="T53" i="14" s="1"/>
  <c r="U53" i="14" s="1"/>
  <c r="V53" i="14" s="1"/>
  <c r="R55" i="14"/>
  <c r="S55" i="14" s="1"/>
  <c r="T55" i="14" s="1"/>
  <c r="U55" i="14" s="1"/>
  <c r="V55" i="14" s="1"/>
  <c r="R220" i="14"/>
  <c r="S220" i="14" s="1"/>
  <c r="T220" i="14" s="1"/>
  <c r="U220" i="14" s="1"/>
  <c r="V220" i="14" s="1"/>
  <c r="M68" i="14"/>
  <c r="N68" i="14" s="1"/>
  <c r="O68" i="14" s="1"/>
  <c r="P68" i="14" s="1"/>
  <c r="R137" i="14"/>
  <c r="S137" i="14" s="1"/>
  <c r="T137" i="14" s="1"/>
  <c r="U137" i="14" s="1"/>
  <c r="V137" i="14" s="1"/>
  <c r="R213" i="14"/>
  <c r="S213" i="14" s="1"/>
  <c r="T213" i="14" s="1"/>
  <c r="U213" i="14" s="1"/>
  <c r="V213" i="14" s="1"/>
  <c r="M175" i="14"/>
  <c r="N175" i="14" s="1"/>
  <c r="O175" i="14" s="1"/>
  <c r="P175" i="14" s="1"/>
  <c r="R33" i="14"/>
  <c r="S33" i="14" s="1"/>
  <c r="T33" i="14" s="1"/>
  <c r="U33" i="14" s="1"/>
  <c r="V33" i="14" s="1"/>
  <c r="R205" i="14"/>
  <c r="S205" i="14" s="1"/>
  <c r="T205" i="14" s="1"/>
  <c r="U205" i="14" s="1"/>
  <c r="V205" i="14" s="1"/>
  <c r="M156" i="14"/>
  <c r="N156" i="14" s="1"/>
  <c r="O156" i="14" s="1"/>
  <c r="P156" i="14" s="1"/>
  <c r="R174" i="14"/>
  <c r="S174" i="14" s="1"/>
  <c r="T174" i="14" s="1"/>
  <c r="U174" i="14" s="1"/>
  <c r="V174" i="14" s="1"/>
  <c r="AF615" i="11"/>
  <c r="AF689" i="11" s="1"/>
  <c r="AF52" i="15" s="1"/>
  <c r="AZ607" i="11"/>
  <c r="AZ681" i="11" s="1"/>
  <c r="AZ44" i="15" s="1"/>
  <c r="Q615" i="11"/>
  <c r="Q689" i="11" s="1"/>
  <c r="Q52" i="15" s="1"/>
  <c r="AP615" i="11"/>
  <c r="AP689" i="11" s="1"/>
  <c r="AP52" i="15" s="1"/>
  <c r="AZ603" i="11"/>
  <c r="AZ677" i="11" s="1"/>
  <c r="AZ40" i="15" s="1"/>
  <c r="AZ596" i="11"/>
  <c r="AZ670" i="11" s="1"/>
  <c r="AZ33" i="15" s="1"/>
  <c r="AZ570" i="11"/>
  <c r="AZ644" i="11" s="1"/>
  <c r="AZ7" i="15" s="1"/>
  <c r="AZ606" i="11"/>
  <c r="AZ680" i="11" s="1"/>
  <c r="AZ43" i="15" s="1"/>
  <c r="AZ569" i="11"/>
  <c r="AZ643" i="11" s="1"/>
  <c r="AZ6" i="15" s="1"/>
  <c r="M615" i="11"/>
  <c r="M689" i="11" s="1"/>
  <c r="M52" i="15" s="1"/>
  <c r="AZ598" i="11"/>
  <c r="AZ672" i="11" s="1"/>
  <c r="AZ35" i="15" s="1"/>
  <c r="AZ600" i="11"/>
  <c r="AZ674" i="11" s="1"/>
  <c r="AZ37" i="15" s="1"/>
  <c r="BA615" i="11"/>
  <c r="BA689" i="11" s="1"/>
  <c r="BA52" i="15" s="1"/>
  <c r="AJ615" i="11"/>
  <c r="AJ689" i="11" s="1"/>
  <c r="AJ52" i="15" s="1"/>
  <c r="AZ571" i="11"/>
  <c r="AZ645" i="11" s="1"/>
  <c r="AZ8" i="15" s="1"/>
  <c r="T615" i="11"/>
  <c r="T689" i="11" s="1"/>
  <c r="T52" i="15" s="1"/>
  <c r="AZ583" i="11"/>
  <c r="AZ657" i="11" s="1"/>
  <c r="AZ20" i="15" s="1"/>
  <c r="H615" i="11"/>
  <c r="H689" i="11" s="1"/>
  <c r="H52" i="15" s="1"/>
  <c r="G615" i="11"/>
  <c r="G689" i="11" s="1"/>
  <c r="G52" i="15" s="1"/>
  <c r="AZ576" i="11"/>
  <c r="AZ650" i="11" s="1"/>
  <c r="AZ13" i="15" s="1"/>
  <c r="AZ580" i="11"/>
  <c r="AZ654" i="11" s="1"/>
  <c r="AZ17" i="15" s="1"/>
  <c r="AM615" i="11"/>
  <c r="AM689" i="11" s="1"/>
  <c r="AM52" i="15" s="1"/>
  <c r="U615" i="11"/>
  <c r="U689" i="11" s="1"/>
  <c r="U52" i="15" s="1"/>
  <c r="AZ588" i="11"/>
  <c r="AZ662" i="11" s="1"/>
  <c r="AZ25" i="15" s="1"/>
  <c r="AL615" i="11"/>
  <c r="AL689" i="11" s="1"/>
  <c r="AL52" i="15" s="1"/>
  <c r="AK615" i="11"/>
  <c r="AK689" i="11" s="1"/>
  <c r="AK52" i="15" s="1"/>
  <c r="N615" i="11"/>
  <c r="N689" i="11" s="1"/>
  <c r="N52" i="15" s="1"/>
  <c r="AH615" i="11"/>
  <c r="AH689" i="11" s="1"/>
  <c r="AH52" i="15" s="1"/>
  <c r="F615" i="11"/>
  <c r="F689" i="11" s="1"/>
  <c r="F52" i="15" s="1"/>
  <c r="AZ599" i="11"/>
  <c r="AZ673" i="11" s="1"/>
  <c r="AZ36" i="15" s="1"/>
  <c r="D615" i="11"/>
  <c r="D689" i="11" s="1"/>
  <c r="D52" i="15" s="1"/>
  <c r="AA615" i="11"/>
  <c r="AA689" i="11" s="1"/>
  <c r="AA52" i="15" s="1"/>
  <c r="AZ582" i="11"/>
  <c r="AZ656" i="11" s="1"/>
  <c r="AZ19" i="15" s="1"/>
  <c r="AE615" i="11"/>
  <c r="AE689" i="11" s="1"/>
  <c r="AE52" i="15" s="1"/>
  <c r="AO615" i="11"/>
  <c r="AO689" i="11" s="1"/>
  <c r="AO52" i="15" s="1"/>
  <c r="AD615" i="11"/>
  <c r="AD689" i="11" s="1"/>
  <c r="AD52" i="15" s="1"/>
  <c r="AZ597" i="11"/>
  <c r="AZ671" i="11" s="1"/>
  <c r="AZ34" i="15" s="1"/>
  <c r="AU615" i="11"/>
  <c r="AU689" i="11" s="1"/>
  <c r="AU52" i="15" s="1"/>
  <c r="AQ615" i="11"/>
  <c r="AQ689" i="11" s="1"/>
  <c r="AQ52" i="15" s="1"/>
  <c r="AZ573" i="11"/>
  <c r="AZ647" i="11" s="1"/>
  <c r="AZ10" i="15" s="1"/>
  <c r="AZ593" i="11"/>
  <c r="AZ667" i="11" s="1"/>
  <c r="AZ30" i="15" s="1"/>
  <c r="AZ602" i="11"/>
  <c r="AZ676" i="11" s="1"/>
  <c r="AZ39" i="15" s="1"/>
  <c r="A424" i="5"/>
  <c r="A109" i="5"/>
  <c r="AS688" i="11"/>
  <c r="AS51" i="15" s="1"/>
  <c r="AH285" i="4"/>
  <c r="AX688" i="11"/>
  <c r="AX51" i="15" s="1"/>
  <c r="L25" i="5"/>
  <c r="L53" i="5" s="1"/>
  <c r="O25" i="5"/>
  <c r="Q25" i="5"/>
  <c r="Q53" i="5" s="1"/>
  <c r="D25" i="5"/>
  <c r="D53" i="5" s="1"/>
  <c r="D77" i="5" s="1"/>
  <c r="H25" i="5"/>
  <c r="H53" i="5" s="1"/>
  <c r="H77" i="5" s="1"/>
  <c r="V25" i="5"/>
  <c r="V53" i="5" s="1"/>
  <c r="U25" i="5"/>
  <c r="U53" i="5" s="1"/>
  <c r="U77" i="5" s="1"/>
  <c r="G25" i="5"/>
  <c r="G53" i="5" s="1"/>
  <c r="M65" i="14"/>
  <c r="N65" i="14" s="1"/>
  <c r="O65" i="14" s="1"/>
  <c r="P65" i="14" s="1"/>
  <c r="R65" i="14"/>
  <c r="S65" i="14" s="1"/>
  <c r="T65" i="14" s="1"/>
  <c r="U65" i="14" s="1"/>
  <c r="V65" i="14" s="1"/>
  <c r="S39" i="14"/>
  <c r="K25" i="5"/>
  <c r="K53" i="5" s="1"/>
  <c r="E25" i="5"/>
  <c r="E53" i="5" s="1"/>
  <c r="P25" i="5"/>
  <c r="P53" i="5" s="1"/>
  <c r="M25" i="5"/>
  <c r="M53" i="5" s="1"/>
  <c r="M77" i="5" s="1"/>
  <c r="B25" i="5"/>
  <c r="B53" i="5" s="1"/>
  <c r="V130" i="6"/>
  <c r="V77" i="6"/>
  <c r="V96" i="6"/>
  <c r="V167" i="6"/>
  <c r="V155" i="6"/>
  <c r="V120" i="6"/>
  <c r="V81" i="6"/>
  <c r="V119" i="6"/>
  <c r="V37" i="6"/>
  <c r="V129" i="6"/>
  <c r="V117" i="6"/>
  <c r="V84" i="6"/>
  <c r="V34" i="6"/>
  <c r="V143" i="6"/>
  <c r="V180" i="6"/>
  <c r="V212" i="6"/>
  <c r="V90" i="6"/>
  <c r="V85" i="6"/>
  <c r="V106" i="6"/>
  <c r="V100" i="6"/>
  <c r="V132" i="6"/>
  <c r="V24" i="6"/>
  <c r="V123" i="6"/>
  <c r="V35" i="6"/>
  <c r="V98" i="6"/>
  <c r="V66" i="6"/>
  <c r="V112" i="6"/>
  <c r="V86" i="6"/>
  <c r="V107" i="6"/>
  <c r="V68" i="6"/>
  <c r="V195" i="6"/>
  <c r="V39" i="6"/>
  <c r="V80" i="6"/>
  <c r="V150" i="6"/>
  <c r="V30" i="6"/>
  <c r="V149" i="6"/>
  <c r="V206" i="6"/>
  <c r="V109" i="6"/>
  <c r="V87" i="6"/>
  <c r="V192" i="6"/>
  <c r="V200" i="6"/>
  <c r="V78" i="6"/>
  <c r="V196" i="6"/>
  <c r="V222" i="6"/>
  <c r="V138" i="6"/>
  <c r="V165" i="6"/>
  <c r="V211" i="6"/>
  <c r="V220" i="6"/>
  <c r="V160" i="6"/>
  <c r="V36" i="6"/>
  <c r="V172" i="6"/>
  <c r="V28" i="6"/>
  <c r="V199" i="6"/>
  <c r="V56" i="6"/>
  <c r="V190" i="6"/>
  <c r="V194" i="6"/>
  <c r="V103" i="6"/>
  <c r="V127" i="6"/>
  <c r="V44" i="6"/>
  <c r="V64" i="6"/>
  <c r="V48" i="6"/>
  <c r="V55" i="6"/>
  <c r="V65" i="6"/>
  <c r="V162" i="6"/>
  <c r="V187" i="6"/>
  <c r="V69" i="6"/>
  <c r="V75" i="6"/>
  <c r="V159" i="6"/>
  <c r="V185" i="6"/>
  <c r="V124" i="6"/>
  <c r="V181" i="6"/>
  <c r="V91" i="6"/>
  <c r="V42" i="6"/>
  <c r="V144" i="6"/>
  <c r="V70" i="6"/>
  <c r="V164" i="6"/>
  <c r="V209" i="6"/>
  <c r="V40" i="6"/>
  <c r="V76" i="6"/>
  <c r="V217" i="6"/>
  <c r="V74" i="6"/>
  <c r="V93" i="6"/>
  <c r="V82" i="6"/>
  <c r="V205" i="6"/>
  <c r="V152" i="6"/>
  <c r="V62" i="6"/>
  <c r="V136" i="6"/>
  <c r="V54" i="6"/>
  <c r="V26" i="6"/>
  <c r="V201" i="6"/>
  <c r="V49" i="6"/>
  <c r="V105" i="6"/>
  <c r="V146" i="6"/>
  <c r="V23" i="6"/>
  <c r="V221" i="6"/>
  <c r="V33" i="6"/>
  <c r="V210" i="6"/>
  <c r="V63" i="6"/>
  <c r="V71" i="6"/>
  <c r="V133" i="6"/>
  <c r="V141" i="6"/>
  <c r="V135" i="6"/>
  <c r="V116" i="6"/>
  <c r="V131" i="6"/>
  <c r="V41" i="6"/>
  <c r="V58" i="6"/>
  <c r="V113" i="6"/>
  <c r="V204" i="6"/>
  <c r="V156" i="6"/>
  <c r="V29" i="6"/>
  <c r="V102" i="6"/>
  <c r="V163" i="6"/>
  <c r="V158" i="6"/>
  <c r="V176" i="6"/>
  <c r="V157" i="6"/>
  <c r="V140" i="6"/>
  <c r="V38" i="6"/>
  <c r="V59" i="6"/>
  <c r="V51" i="6"/>
  <c r="V198" i="6"/>
  <c r="V104" i="6"/>
  <c r="V89" i="6"/>
  <c r="V99" i="6"/>
  <c r="V168" i="6"/>
  <c r="V182" i="6"/>
  <c r="V139" i="6"/>
  <c r="V219" i="6"/>
  <c r="V60" i="6"/>
  <c r="V47" i="6"/>
  <c r="V169" i="6"/>
  <c r="V214" i="6"/>
  <c r="V207" i="6"/>
  <c r="V166" i="6"/>
  <c r="V118" i="6"/>
  <c r="V218" i="6"/>
  <c r="V111" i="6"/>
  <c r="V125" i="6"/>
  <c r="V154" i="6"/>
  <c r="V27" i="6"/>
  <c r="V83" i="6"/>
  <c r="V61" i="6"/>
  <c r="V171" i="6"/>
  <c r="V193" i="6"/>
  <c r="V53" i="6"/>
  <c r="V50" i="6"/>
  <c r="V73" i="6"/>
  <c r="V72" i="6"/>
  <c r="V45" i="6"/>
  <c r="V170" i="6"/>
  <c r="V79" i="6"/>
  <c r="V197" i="6"/>
  <c r="V121" i="6"/>
  <c r="V188" i="6"/>
  <c r="V175" i="6"/>
  <c r="V115" i="6"/>
  <c r="V213" i="6"/>
  <c r="V216" i="6"/>
  <c r="V101" i="6"/>
  <c r="V128" i="6"/>
  <c r="V67" i="6"/>
  <c r="V148" i="6"/>
  <c r="V43" i="6"/>
  <c r="V137" i="6"/>
  <c r="V88" i="6"/>
  <c r="V153" i="6"/>
  <c r="V92" i="6"/>
  <c r="V52" i="6"/>
  <c r="V94" i="6"/>
  <c r="V95" i="6"/>
  <c r="V122" i="6"/>
  <c r="V126" i="6"/>
  <c r="V178" i="6"/>
  <c r="V186" i="6"/>
  <c r="V31" i="6"/>
  <c r="V174" i="6"/>
  <c r="V142" i="6"/>
  <c r="V114" i="6"/>
  <c r="V179" i="6"/>
  <c r="V161" i="6"/>
  <c r="V173" i="6"/>
  <c r="V97" i="6"/>
  <c r="V25" i="6"/>
  <c r="V183" i="6"/>
  <c r="V215" i="6"/>
  <c r="V145" i="6"/>
  <c r="V202" i="6"/>
  <c r="V208" i="6"/>
  <c r="V32" i="6"/>
  <c r="N26" i="5" s="1"/>
  <c r="V189" i="6"/>
  <c r="V134" i="6"/>
  <c r="V203" i="6"/>
  <c r="V110" i="6"/>
  <c r="V57" i="6"/>
  <c r="V46" i="6"/>
  <c r="V147" i="6"/>
  <c r="V184" i="6"/>
  <c r="V177" i="6"/>
  <c r="V151" i="6"/>
  <c r="V191" i="6"/>
  <c r="V108" i="6"/>
  <c r="M37" i="14"/>
  <c r="N37" i="14" s="1"/>
  <c r="O37" i="14" s="1"/>
  <c r="P37" i="14" s="1"/>
  <c r="R37" i="14"/>
  <c r="S37" i="14" s="1"/>
  <c r="T37" i="14" s="1"/>
  <c r="U37" i="14" s="1"/>
  <c r="V37" i="14" s="1"/>
  <c r="E688" i="11" l="1"/>
  <c r="E51" i="15" s="1"/>
  <c r="D277" i="4"/>
  <c r="D688" i="11"/>
  <c r="D51" i="15" s="1"/>
  <c r="C277" i="4"/>
  <c r="H688" i="11"/>
  <c r="H51" i="15" s="1"/>
  <c r="G277" i="4"/>
  <c r="C688" i="11"/>
  <c r="C51" i="15" s="1"/>
  <c r="B279" i="4"/>
  <c r="K277" i="4"/>
  <c r="C39" i="16" s="1"/>
  <c r="R143" i="7"/>
  <c r="Q143" i="7"/>
  <c r="R225" i="7"/>
  <c r="Q225" i="7"/>
  <c r="R218" i="7"/>
  <c r="S218" i="7" s="1"/>
  <c r="T218" i="7" s="1"/>
  <c r="U218" i="7" s="1"/>
  <c r="V218" i="7" s="1"/>
  <c r="Q218" i="7"/>
  <c r="R141" i="7"/>
  <c r="S141" i="7" s="1"/>
  <c r="T141" i="7" s="1"/>
  <c r="U141" i="7" s="1"/>
  <c r="V141" i="7" s="1"/>
  <c r="Q141" i="7"/>
  <c r="R216" i="7"/>
  <c r="S216" i="7" s="1"/>
  <c r="T216" i="7" s="1"/>
  <c r="U216" i="7" s="1"/>
  <c r="V216" i="7" s="1"/>
  <c r="Q216" i="7"/>
  <c r="R212" i="7"/>
  <c r="S212" i="7" s="1"/>
  <c r="T212" i="7" s="1"/>
  <c r="U212" i="7" s="1"/>
  <c r="V212" i="7" s="1"/>
  <c r="Q212" i="7"/>
  <c r="R85" i="7"/>
  <c r="Q85" i="7"/>
  <c r="M85" i="7" s="1"/>
  <c r="N85" i="7" s="1"/>
  <c r="O85" i="7" s="1"/>
  <c r="P85" i="7" s="1"/>
  <c r="R71" i="7"/>
  <c r="Q71" i="7"/>
  <c r="M71" i="7" s="1"/>
  <c r="N71" i="7" s="1"/>
  <c r="O71" i="7" s="1"/>
  <c r="P71" i="7" s="1"/>
  <c r="R43" i="7"/>
  <c r="S43" i="7" s="1"/>
  <c r="T43" i="7" s="1"/>
  <c r="U43" i="7" s="1"/>
  <c r="V43" i="7" s="1"/>
  <c r="Q43" i="7"/>
  <c r="M43" i="7" s="1"/>
  <c r="N43" i="7" s="1"/>
  <c r="O43" i="7" s="1"/>
  <c r="P43" i="7" s="1"/>
  <c r="R61" i="7"/>
  <c r="S61" i="7" s="1"/>
  <c r="T61" i="7" s="1"/>
  <c r="U61" i="7" s="1"/>
  <c r="V61" i="7" s="1"/>
  <c r="Q61" i="7"/>
  <c r="M61" i="7" s="1"/>
  <c r="N61" i="7" s="1"/>
  <c r="O61" i="7" s="1"/>
  <c r="P61" i="7" s="1"/>
  <c r="R125" i="7"/>
  <c r="Q125" i="7"/>
  <c r="R170" i="7"/>
  <c r="Q170" i="7"/>
  <c r="R54" i="7"/>
  <c r="Q54" i="7"/>
  <c r="M54" i="7" s="1"/>
  <c r="N54" i="7" s="1"/>
  <c r="O54" i="7" s="1"/>
  <c r="P54" i="7" s="1"/>
  <c r="R79" i="7"/>
  <c r="S79" i="7" s="1"/>
  <c r="T79" i="7" s="1"/>
  <c r="U79" i="7" s="1"/>
  <c r="V79" i="7" s="1"/>
  <c r="Q79" i="7"/>
  <c r="M79" i="7" s="1"/>
  <c r="N79" i="7" s="1"/>
  <c r="O79" i="7" s="1"/>
  <c r="P79" i="7" s="1"/>
  <c r="R163" i="7"/>
  <c r="S163" i="7" s="1"/>
  <c r="T163" i="7" s="1"/>
  <c r="U163" i="7" s="1"/>
  <c r="V163" i="7" s="1"/>
  <c r="Q163" i="7"/>
  <c r="R201" i="7"/>
  <c r="Q201" i="7"/>
  <c r="R155" i="7"/>
  <c r="Q155" i="7"/>
  <c r="R193" i="7"/>
  <c r="S193" i="7" s="1"/>
  <c r="T193" i="7" s="1"/>
  <c r="U193" i="7" s="1"/>
  <c r="V193" i="7" s="1"/>
  <c r="Q193" i="7"/>
  <c r="R105" i="7"/>
  <c r="S105" i="7" s="1"/>
  <c r="T105" i="7" s="1"/>
  <c r="U105" i="7" s="1"/>
  <c r="V105" i="7" s="1"/>
  <c r="Q105" i="7"/>
  <c r="M105" i="7" s="1"/>
  <c r="N105" i="7" s="1"/>
  <c r="O105" i="7" s="1"/>
  <c r="P105" i="7" s="1"/>
  <c r="R152" i="7"/>
  <c r="Q152" i="7"/>
  <c r="R107" i="7"/>
  <c r="Q107" i="7"/>
  <c r="M107" i="7" s="1"/>
  <c r="N107" i="7" s="1"/>
  <c r="O107" i="7" s="1"/>
  <c r="P107" i="7" s="1"/>
  <c r="R63" i="7"/>
  <c r="S63" i="7" s="1"/>
  <c r="T63" i="7" s="1"/>
  <c r="U63" i="7" s="1"/>
  <c r="V63" i="7" s="1"/>
  <c r="Q63" i="7"/>
  <c r="M63" i="7" s="1"/>
  <c r="N63" i="7" s="1"/>
  <c r="O63" i="7" s="1"/>
  <c r="P63" i="7" s="1"/>
  <c r="R103" i="7"/>
  <c r="S103" i="7" s="1"/>
  <c r="T103" i="7" s="1"/>
  <c r="U103" i="7" s="1"/>
  <c r="V103" i="7" s="1"/>
  <c r="Q103" i="7"/>
  <c r="M103" i="7" s="1"/>
  <c r="N103" i="7" s="1"/>
  <c r="O103" i="7" s="1"/>
  <c r="P103" i="7" s="1"/>
  <c r="R87" i="7"/>
  <c r="Q87" i="7"/>
  <c r="M87" i="7" s="1"/>
  <c r="N87" i="7" s="1"/>
  <c r="O87" i="7" s="1"/>
  <c r="P87" i="7" s="1"/>
  <c r="R34" i="7"/>
  <c r="S34" i="7" s="1"/>
  <c r="T34" i="7" s="1"/>
  <c r="U34" i="7" s="1"/>
  <c r="V34" i="7" s="1"/>
  <c r="Q34" i="7"/>
  <c r="M34" i="7" s="1"/>
  <c r="N34" i="7" s="1"/>
  <c r="O34" i="7" s="1"/>
  <c r="P34" i="7" s="1"/>
  <c r="R94" i="7"/>
  <c r="S94" i="7" s="1"/>
  <c r="T94" i="7" s="1"/>
  <c r="U94" i="7" s="1"/>
  <c r="V94" i="7" s="1"/>
  <c r="Q94" i="7"/>
  <c r="M94" i="7" s="1"/>
  <c r="N94" i="7" s="1"/>
  <c r="O94" i="7" s="1"/>
  <c r="P94" i="7" s="1"/>
  <c r="R181" i="7"/>
  <c r="Q181" i="7"/>
  <c r="R147" i="7"/>
  <c r="S147" i="7" s="1"/>
  <c r="T147" i="7" s="1"/>
  <c r="U147" i="7" s="1"/>
  <c r="V147" i="7" s="1"/>
  <c r="Q147" i="7"/>
  <c r="R180" i="7"/>
  <c r="S180" i="7" s="1"/>
  <c r="T180" i="7" s="1"/>
  <c r="U180" i="7" s="1"/>
  <c r="V180" i="7" s="1"/>
  <c r="Q180" i="7"/>
  <c r="R173" i="7"/>
  <c r="Q173" i="7"/>
  <c r="R151" i="7"/>
  <c r="Q151" i="7"/>
  <c r="R133" i="7"/>
  <c r="S133" i="7" s="1"/>
  <c r="T133" i="7" s="1"/>
  <c r="U133" i="7" s="1"/>
  <c r="V133" i="7" s="1"/>
  <c r="Q133" i="7"/>
  <c r="R86" i="7"/>
  <c r="Q86" i="7"/>
  <c r="M86" i="7" s="1"/>
  <c r="N86" i="7" s="1"/>
  <c r="O86" i="7" s="1"/>
  <c r="P86" i="7" s="1"/>
  <c r="R50" i="7"/>
  <c r="Q50" i="7"/>
  <c r="M50" i="7" s="1"/>
  <c r="N50" i="7" s="1"/>
  <c r="O50" i="7" s="1"/>
  <c r="P50" i="7" s="1"/>
  <c r="R221" i="7"/>
  <c r="S221" i="7" s="1"/>
  <c r="T221" i="7" s="1"/>
  <c r="U221" i="7" s="1"/>
  <c r="V221" i="7" s="1"/>
  <c r="Q221" i="7"/>
  <c r="R129" i="7"/>
  <c r="S129" i="7" s="1"/>
  <c r="T129" i="7" s="1"/>
  <c r="U129" i="7" s="1"/>
  <c r="V129" i="7" s="1"/>
  <c r="Q129" i="7"/>
  <c r="R188" i="7"/>
  <c r="Q188" i="7"/>
  <c r="R195" i="7"/>
  <c r="Q195" i="7"/>
  <c r="R98" i="7"/>
  <c r="Q98" i="7"/>
  <c r="M98" i="7" s="1"/>
  <c r="N98" i="7" s="1"/>
  <c r="O98" i="7" s="1"/>
  <c r="P98" i="7" s="1"/>
  <c r="R36" i="7"/>
  <c r="S36" i="7" s="1"/>
  <c r="T36" i="7" s="1"/>
  <c r="U36" i="7" s="1"/>
  <c r="V36" i="7" s="1"/>
  <c r="Q36" i="7"/>
  <c r="M36" i="7" s="1"/>
  <c r="N36" i="7" s="1"/>
  <c r="O36" i="7" s="1"/>
  <c r="P36" i="7" s="1"/>
  <c r="R207" i="7"/>
  <c r="Q207" i="7"/>
  <c r="R175" i="7"/>
  <c r="Q175" i="7"/>
  <c r="R121" i="7"/>
  <c r="S121" i="7" s="1"/>
  <c r="T121" i="7" s="1"/>
  <c r="U121" i="7" s="1"/>
  <c r="V121" i="7" s="1"/>
  <c r="Q121" i="7"/>
  <c r="R192" i="7"/>
  <c r="Q192" i="7"/>
  <c r="R33" i="7"/>
  <c r="S33" i="7" s="1"/>
  <c r="T33" i="7" s="1"/>
  <c r="U33" i="7" s="1"/>
  <c r="V33" i="7" s="1"/>
  <c r="Q33" i="7"/>
  <c r="M33" i="7" s="1"/>
  <c r="N33" i="7" s="1"/>
  <c r="O33" i="7" s="1"/>
  <c r="P33" i="7" s="1"/>
  <c r="R64" i="7"/>
  <c r="Q64" i="7"/>
  <c r="M64" i="7" s="1"/>
  <c r="N64" i="7" s="1"/>
  <c r="O64" i="7" s="1"/>
  <c r="P64" i="7" s="1"/>
  <c r="R76" i="7"/>
  <c r="S76" i="7" s="1"/>
  <c r="T76" i="7" s="1"/>
  <c r="U76" i="7" s="1"/>
  <c r="V76" i="7" s="1"/>
  <c r="Q76" i="7"/>
  <c r="M76" i="7" s="1"/>
  <c r="N76" i="7" s="1"/>
  <c r="O76" i="7" s="1"/>
  <c r="P76" i="7" s="1"/>
  <c r="R164" i="7"/>
  <c r="S164" i="7" s="1"/>
  <c r="T164" i="7" s="1"/>
  <c r="U164" i="7" s="1"/>
  <c r="V164" i="7" s="1"/>
  <c r="Q164" i="7"/>
  <c r="R161" i="7"/>
  <c r="S161" i="7" s="1"/>
  <c r="T161" i="7" s="1"/>
  <c r="U161" i="7" s="1"/>
  <c r="V161" i="7" s="1"/>
  <c r="Q161" i="7"/>
  <c r="R49" i="7"/>
  <c r="Q49" i="7"/>
  <c r="M49" i="7" s="1"/>
  <c r="N49" i="7" s="1"/>
  <c r="O49" i="7" s="1"/>
  <c r="P49" i="7" s="1"/>
  <c r="R40" i="7"/>
  <c r="Q40" i="7"/>
  <c r="M40" i="7" s="1"/>
  <c r="N40" i="7" s="1"/>
  <c r="O40" i="7" s="1"/>
  <c r="P40" i="7" s="1"/>
  <c r="R208" i="7"/>
  <c r="S208" i="7" s="1"/>
  <c r="T208" i="7" s="1"/>
  <c r="U208" i="7" s="1"/>
  <c r="V208" i="7" s="1"/>
  <c r="Q208" i="7"/>
  <c r="R57" i="7"/>
  <c r="S57" i="7" s="1"/>
  <c r="T57" i="7" s="1"/>
  <c r="U57" i="7" s="1"/>
  <c r="V57" i="7" s="1"/>
  <c r="Q57" i="7"/>
  <c r="M57" i="7" s="1"/>
  <c r="N57" i="7" s="1"/>
  <c r="O57" i="7" s="1"/>
  <c r="P57" i="7" s="1"/>
  <c r="R83" i="7"/>
  <c r="S83" i="7" s="1"/>
  <c r="T83" i="7" s="1"/>
  <c r="U83" i="7" s="1"/>
  <c r="V83" i="7" s="1"/>
  <c r="Q83" i="7"/>
  <c r="M83" i="7" s="1"/>
  <c r="N83" i="7" s="1"/>
  <c r="O83" i="7" s="1"/>
  <c r="P83" i="7" s="1"/>
  <c r="R130" i="7"/>
  <c r="S130" i="7" s="1"/>
  <c r="T130" i="7" s="1"/>
  <c r="U130" i="7" s="1"/>
  <c r="V130" i="7" s="1"/>
  <c r="Q130" i="7"/>
  <c r="R183" i="7"/>
  <c r="S183" i="7" s="1"/>
  <c r="T183" i="7" s="1"/>
  <c r="U183" i="7" s="1"/>
  <c r="V183" i="7" s="1"/>
  <c r="Q183" i="7"/>
  <c r="R184" i="7"/>
  <c r="S184" i="7" s="1"/>
  <c r="T184" i="7" s="1"/>
  <c r="U184" i="7" s="1"/>
  <c r="V184" i="7" s="1"/>
  <c r="Q184" i="7"/>
  <c r="R148" i="7"/>
  <c r="S148" i="7" s="1"/>
  <c r="T148" i="7" s="1"/>
  <c r="U148" i="7" s="1"/>
  <c r="V148" i="7" s="1"/>
  <c r="Q148" i="7"/>
  <c r="R189" i="7"/>
  <c r="Q189" i="7"/>
  <c r="R200" i="7"/>
  <c r="S200" i="7" s="1"/>
  <c r="T200" i="7" s="1"/>
  <c r="U200" i="7" s="1"/>
  <c r="V200" i="7" s="1"/>
  <c r="Q200" i="7"/>
  <c r="R90" i="7"/>
  <c r="S90" i="7" s="1"/>
  <c r="T90" i="7" s="1"/>
  <c r="U90" i="7" s="1"/>
  <c r="V90" i="7" s="1"/>
  <c r="Q90" i="7"/>
  <c r="M90" i="7" s="1"/>
  <c r="N90" i="7" s="1"/>
  <c r="O90" i="7" s="1"/>
  <c r="P90" i="7" s="1"/>
  <c r="R42" i="7"/>
  <c r="S42" i="7" s="1"/>
  <c r="T42" i="7" s="1"/>
  <c r="U42" i="7" s="1"/>
  <c r="V42" i="7" s="1"/>
  <c r="Q42" i="7"/>
  <c r="M42" i="7" s="1"/>
  <c r="N42" i="7" s="1"/>
  <c r="O42" i="7" s="1"/>
  <c r="P42" i="7" s="1"/>
  <c r="R72" i="7"/>
  <c r="S72" i="7" s="1"/>
  <c r="T72" i="7" s="1"/>
  <c r="U72" i="7" s="1"/>
  <c r="V72" i="7" s="1"/>
  <c r="Q72" i="7"/>
  <c r="M72" i="7" s="1"/>
  <c r="N72" i="7" s="1"/>
  <c r="O72" i="7" s="1"/>
  <c r="P72" i="7" s="1"/>
  <c r="R215" i="7"/>
  <c r="S215" i="7" s="1"/>
  <c r="T215" i="7" s="1"/>
  <c r="U215" i="7" s="1"/>
  <c r="V215" i="7" s="1"/>
  <c r="Q215" i="7"/>
  <c r="R96" i="7"/>
  <c r="Q96" i="7"/>
  <c r="M96" i="7" s="1"/>
  <c r="N96" i="7" s="1"/>
  <c r="O96" i="7" s="1"/>
  <c r="P96" i="7" s="1"/>
  <c r="R178" i="7"/>
  <c r="S178" i="7" s="1"/>
  <c r="T178" i="7" s="1"/>
  <c r="U178" i="7" s="1"/>
  <c r="V178" i="7" s="1"/>
  <c r="Q178" i="7"/>
  <c r="R204" i="7"/>
  <c r="S204" i="7" s="1"/>
  <c r="T204" i="7" s="1"/>
  <c r="U204" i="7" s="1"/>
  <c r="V204" i="7" s="1"/>
  <c r="Q204" i="7"/>
  <c r="R198" i="7"/>
  <c r="S198" i="7" s="1"/>
  <c r="T198" i="7" s="1"/>
  <c r="U198" i="7" s="1"/>
  <c r="V198" i="7" s="1"/>
  <c r="Q198" i="7"/>
  <c r="R39" i="7"/>
  <c r="S39" i="7" s="1"/>
  <c r="T39" i="7" s="1"/>
  <c r="U39" i="7" s="1"/>
  <c r="V39" i="7" s="1"/>
  <c r="Q39" i="7"/>
  <c r="M39" i="7" s="1"/>
  <c r="N39" i="7" s="1"/>
  <c r="O39" i="7" s="1"/>
  <c r="P39" i="7" s="1"/>
  <c r="R30" i="7"/>
  <c r="Q30" i="7"/>
  <c r="M30" i="7" s="1"/>
  <c r="N30" i="7" s="1"/>
  <c r="O30" i="7" s="1"/>
  <c r="P30" i="7" s="1"/>
  <c r="R122" i="7"/>
  <c r="S122" i="7" s="1"/>
  <c r="T122" i="7" s="1"/>
  <c r="U122" i="7" s="1"/>
  <c r="V122" i="7" s="1"/>
  <c r="Q122" i="7"/>
  <c r="R134" i="7"/>
  <c r="S134" i="7" s="1"/>
  <c r="T134" i="7" s="1"/>
  <c r="U134" i="7" s="1"/>
  <c r="V134" i="7" s="1"/>
  <c r="Q134" i="7"/>
  <c r="R60" i="7"/>
  <c r="Q60" i="7"/>
  <c r="M60" i="7" s="1"/>
  <c r="N60" i="7" s="1"/>
  <c r="O60" i="7" s="1"/>
  <c r="P60" i="7" s="1"/>
  <c r="R82" i="7"/>
  <c r="S82" i="7" s="1"/>
  <c r="T82" i="7" s="1"/>
  <c r="U82" i="7" s="1"/>
  <c r="V82" i="7" s="1"/>
  <c r="Q82" i="7"/>
  <c r="M82" i="7" s="1"/>
  <c r="N82" i="7" s="1"/>
  <c r="O82" i="7" s="1"/>
  <c r="P82" i="7" s="1"/>
  <c r="R144" i="7"/>
  <c r="Q144" i="7"/>
  <c r="R73" i="7"/>
  <c r="S73" i="7" s="1"/>
  <c r="T73" i="7" s="1"/>
  <c r="U73" i="7" s="1"/>
  <c r="V73" i="7" s="1"/>
  <c r="Q73" i="7"/>
  <c r="M73" i="7" s="1"/>
  <c r="N73" i="7" s="1"/>
  <c r="O73" i="7" s="1"/>
  <c r="P73" i="7" s="1"/>
  <c r="R157" i="7"/>
  <c r="Q157" i="7"/>
  <c r="R47" i="7"/>
  <c r="Q47" i="7"/>
  <c r="M47" i="7" s="1"/>
  <c r="N47" i="7" s="1"/>
  <c r="O47" i="7" s="1"/>
  <c r="P47" i="7" s="1"/>
  <c r="R146" i="7"/>
  <c r="Q146" i="7"/>
  <c r="R196" i="7"/>
  <c r="Q196" i="7"/>
  <c r="R137" i="7"/>
  <c r="S137" i="7" s="1"/>
  <c r="T137" i="7" s="1"/>
  <c r="U137" i="7" s="1"/>
  <c r="V137" i="7" s="1"/>
  <c r="Q137" i="7"/>
  <c r="R179" i="7"/>
  <c r="Q179" i="7"/>
  <c r="R206" i="7"/>
  <c r="S206" i="7" s="1"/>
  <c r="T206" i="7" s="1"/>
  <c r="U206" i="7" s="1"/>
  <c r="V206" i="7" s="1"/>
  <c r="Q206" i="7"/>
  <c r="R35" i="7"/>
  <c r="S35" i="7" s="1"/>
  <c r="T35" i="7" s="1"/>
  <c r="U35" i="7" s="1"/>
  <c r="V35" i="7" s="1"/>
  <c r="Q35" i="7"/>
  <c r="M35" i="7" s="1"/>
  <c r="N35" i="7" s="1"/>
  <c r="O35" i="7" s="1"/>
  <c r="P35" i="7" s="1"/>
  <c r="R95" i="7"/>
  <c r="S95" i="7" s="1"/>
  <c r="T95" i="7" s="1"/>
  <c r="U95" i="7" s="1"/>
  <c r="V95" i="7" s="1"/>
  <c r="Q95" i="7"/>
  <c r="M95" i="7" s="1"/>
  <c r="N95" i="7" s="1"/>
  <c r="O95" i="7" s="1"/>
  <c r="P95" i="7" s="1"/>
  <c r="R187" i="7"/>
  <c r="Q187" i="7"/>
  <c r="R172" i="7"/>
  <c r="Q172" i="7"/>
  <c r="R127" i="7"/>
  <c r="S127" i="7" s="1"/>
  <c r="T127" i="7" s="1"/>
  <c r="U127" i="7" s="1"/>
  <c r="V127" i="7" s="1"/>
  <c r="Q127" i="7"/>
  <c r="H47" i="7"/>
  <c r="Q46" i="7"/>
  <c r="M46" i="7" s="1"/>
  <c r="N46" i="7" s="1"/>
  <c r="O46" i="7" s="1"/>
  <c r="P46" i="7" s="1"/>
  <c r="R210" i="7"/>
  <c r="S210" i="7" s="1"/>
  <c r="T210" i="7" s="1"/>
  <c r="U210" i="7" s="1"/>
  <c r="V210" i="7" s="1"/>
  <c r="Q210" i="7"/>
  <c r="R176" i="7"/>
  <c r="S176" i="7" s="1"/>
  <c r="T176" i="7" s="1"/>
  <c r="U176" i="7" s="1"/>
  <c r="V176" i="7" s="1"/>
  <c r="Q176" i="7"/>
  <c r="R65" i="7"/>
  <c r="Q65" i="7"/>
  <c r="M65" i="7" s="1"/>
  <c r="N65" i="7" s="1"/>
  <c r="O65" i="7" s="1"/>
  <c r="P65" i="7" s="1"/>
  <c r="R78" i="7"/>
  <c r="S78" i="7" s="1"/>
  <c r="T78" i="7" s="1"/>
  <c r="U78" i="7" s="1"/>
  <c r="V78" i="7" s="1"/>
  <c r="Q78" i="7"/>
  <c r="M78" i="7" s="1"/>
  <c r="N78" i="7" s="1"/>
  <c r="O78" i="7" s="1"/>
  <c r="P78" i="7" s="1"/>
  <c r="R150" i="7"/>
  <c r="S150" i="7" s="1"/>
  <c r="T150" i="7" s="1"/>
  <c r="U150" i="7" s="1"/>
  <c r="V150" i="7" s="1"/>
  <c r="Q150" i="7"/>
  <c r="R185" i="7"/>
  <c r="S185" i="7" s="1"/>
  <c r="T185" i="7" s="1"/>
  <c r="U185" i="7" s="1"/>
  <c r="V185" i="7" s="1"/>
  <c r="Q185" i="7"/>
  <c r="R59" i="7"/>
  <c r="Q59" i="7"/>
  <c r="M59" i="7" s="1"/>
  <c r="N59" i="7" s="1"/>
  <c r="O59" i="7" s="1"/>
  <c r="P59" i="7" s="1"/>
  <c r="R223" i="7"/>
  <c r="S223" i="7" s="1"/>
  <c r="T223" i="7" s="1"/>
  <c r="U223" i="7" s="1"/>
  <c r="V223" i="7" s="1"/>
  <c r="Q223" i="7"/>
  <c r="R190" i="7"/>
  <c r="Q190" i="7"/>
  <c r="R91" i="7"/>
  <c r="S91" i="7" s="1"/>
  <c r="T91" i="7" s="1"/>
  <c r="U91" i="7" s="1"/>
  <c r="V91" i="7" s="1"/>
  <c r="Q91" i="7"/>
  <c r="M91" i="7" s="1"/>
  <c r="N91" i="7" s="1"/>
  <c r="O91" i="7" s="1"/>
  <c r="P91" i="7" s="1"/>
  <c r="R67" i="7"/>
  <c r="Q67" i="7"/>
  <c r="M67" i="7" s="1"/>
  <c r="N67" i="7" s="1"/>
  <c r="O67" i="7" s="1"/>
  <c r="P67" i="7" s="1"/>
  <c r="R45" i="7"/>
  <c r="S45" i="7" s="1"/>
  <c r="T45" i="7" s="1"/>
  <c r="U45" i="7" s="1"/>
  <c r="V45" i="7" s="1"/>
  <c r="Q45" i="7"/>
  <c r="M45" i="7" s="1"/>
  <c r="N45" i="7" s="1"/>
  <c r="O45" i="7" s="1"/>
  <c r="P45" i="7" s="1"/>
  <c r="R123" i="7"/>
  <c r="Q123" i="7"/>
  <c r="R202" i="7"/>
  <c r="S202" i="7" s="1"/>
  <c r="T202" i="7" s="1"/>
  <c r="U202" i="7" s="1"/>
  <c r="V202" i="7" s="1"/>
  <c r="Q202" i="7"/>
  <c r="R124" i="7"/>
  <c r="S124" i="7" s="1"/>
  <c r="T124" i="7" s="1"/>
  <c r="U124" i="7" s="1"/>
  <c r="V124" i="7" s="1"/>
  <c r="Q124" i="7"/>
  <c r="R203" i="7"/>
  <c r="Q203" i="7"/>
  <c r="R106" i="7"/>
  <c r="Q106" i="7"/>
  <c r="M106" i="7" s="1"/>
  <c r="N106" i="7" s="1"/>
  <c r="O106" i="7" s="1"/>
  <c r="P106" i="7" s="1"/>
  <c r="R118" i="7"/>
  <c r="Q118" i="7"/>
  <c r="R128" i="7"/>
  <c r="S128" i="7" s="1"/>
  <c r="T128" i="7" s="1"/>
  <c r="U128" i="7" s="1"/>
  <c r="V128" i="7" s="1"/>
  <c r="Q128" i="7"/>
  <c r="R139" i="7"/>
  <c r="S139" i="7" s="1"/>
  <c r="T139" i="7" s="1"/>
  <c r="U139" i="7" s="1"/>
  <c r="V139" i="7" s="1"/>
  <c r="Q139" i="7"/>
  <c r="R162" i="7"/>
  <c r="S162" i="7" s="1"/>
  <c r="T162" i="7" s="1"/>
  <c r="U162" i="7" s="1"/>
  <c r="V162" i="7" s="1"/>
  <c r="Q162" i="7"/>
  <c r="R69" i="7"/>
  <c r="S69" i="7" s="1"/>
  <c r="T69" i="7" s="1"/>
  <c r="U69" i="7" s="1"/>
  <c r="V69" i="7" s="1"/>
  <c r="Q69" i="7"/>
  <c r="M69" i="7" s="1"/>
  <c r="N69" i="7" s="1"/>
  <c r="O69" i="7" s="1"/>
  <c r="P69" i="7" s="1"/>
  <c r="R101" i="7"/>
  <c r="Q101" i="7"/>
  <c r="M101" i="7" s="1"/>
  <c r="N101" i="7" s="1"/>
  <c r="O101" i="7" s="1"/>
  <c r="P101" i="7" s="1"/>
  <c r="R110" i="7"/>
  <c r="Q110" i="7"/>
  <c r="M110" i="7" s="1"/>
  <c r="N110" i="7" s="1"/>
  <c r="O110" i="7" s="1"/>
  <c r="P110" i="7" s="1"/>
  <c r="R138" i="7"/>
  <c r="S138" i="7" s="1"/>
  <c r="T138" i="7" s="1"/>
  <c r="U138" i="7" s="1"/>
  <c r="V138" i="7" s="1"/>
  <c r="Q138" i="7"/>
  <c r="R51" i="7"/>
  <c r="Q51" i="7"/>
  <c r="M51" i="7" s="1"/>
  <c r="N51" i="7" s="1"/>
  <c r="O51" i="7" s="1"/>
  <c r="P51" i="7" s="1"/>
  <c r="R70" i="7"/>
  <c r="Q70" i="7"/>
  <c r="M70" i="7" s="1"/>
  <c r="N70" i="7" s="1"/>
  <c r="O70" i="7" s="1"/>
  <c r="P70" i="7" s="1"/>
  <c r="R168" i="7"/>
  <c r="Q168" i="7"/>
  <c r="R149" i="7"/>
  <c r="S149" i="7" s="1"/>
  <c r="T149" i="7" s="1"/>
  <c r="U149" i="7" s="1"/>
  <c r="V149" i="7" s="1"/>
  <c r="Q149" i="7"/>
  <c r="Q29" i="7"/>
  <c r="R99" i="7"/>
  <c r="S99" i="7" s="1"/>
  <c r="T99" i="7" s="1"/>
  <c r="U99" i="7" s="1"/>
  <c r="V99" i="7" s="1"/>
  <c r="Q99" i="7"/>
  <c r="M99" i="7" s="1"/>
  <c r="N99" i="7" s="1"/>
  <c r="O99" i="7" s="1"/>
  <c r="P99" i="7" s="1"/>
  <c r="R53" i="7"/>
  <c r="Q53" i="7"/>
  <c r="M53" i="7" s="1"/>
  <c r="N53" i="7" s="1"/>
  <c r="O53" i="7" s="1"/>
  <c r="P53" i="7" s="1"/>
  <c r="R117" i="7"/>
  <c r="S117" i="7" s="1"/>
  <c r="T117" i="7" s="1"/>
  <c r="U117" i="7" s="1"/>
  <c r="V117" i="7" s="1"/>
  <c r="Q117" i="7"/>
  <c r="R93" i="7"/>
  <c r="Q93" i="7"/>
  <c r="M93" i="7" s="1"/>
  <c r="N93" i="7" s="1"/>
  <c r="O93" i="7" s="1"/>
  <c r="P93" i="7" s="1"/>
  <c r="R48" i="7"/>
  <c r="S48" i="7" s="1"/>
  <c r="T48" i="7" s="1"/>
  <c r="U48" i="7" s="1"/>
  <c r="V48" i="7" s="1"/>
  <c r="Q48" i="7"/>
  <c r="M48" i="7" s="1"/>
  <c r="N48" i="7" s="1"/>
  <c r="O48" i="7" s="1"/>
  <c r="P48" i="7" s="1"/>
  <c r="R41" i="7"/>
  <c r="S41" i="7" s="1"/>
  <c r="T41" i="7" s="1"/>
  <c r="U41" i="7" s="1"/>
  <c r="V41" i="7" s="1"/>
  <c r="Q41" i="7"/>
  <c r="M41" i="7" s="1"/>
  <c r="N41" i="7" s="1"/>
  <c r="O41" i="7" s="1"/>
  <c r="P41" i="7" s="1"/>
  <c r="R109" i="7"/>
  <c r="S109" i="7" s="1"/>
  <c r="T109" i="7" s="1"/>
  <c r="U109" i="7" s="1"/>
  <c r="V109" i="7" s="1"/>
  <c r="Q109" i="7"/>
  <c r="M109" i="7" s="1"/>
  <c r="N109" i="7" s="1"/>
  <c r="O109" i="7" s="1"/>
  <c r="P109" i="7" s="1"/>
  <c r="R174" i="7"/>
  <c r="S174" i="7" s="1"/>
  <c r="T174" i="7" s="1"/>
  <c r="U174" i="7" s="1"/>
  <c r="V174" i="7" s="1"/>
  <c r="Q174" i="7"/>
  <c r="R89" i="7"/>
  <c r="S89" i="7" s="1"/>
  <c r="T89" i="7" s="1"/>
  <c r="U89" i="7" s="1"/>
  <c r="V89" i="7" s="1"/>
  <c r="Q89" i="7"/>
  <c r="M89" i="7" s="1"/>
  <c r="N89" i="7" s="1"/>
  <c r="O89" i="7" s="1"/>
  <c r="P89" i="7" s="1"/>
  <c r="R194" i="7"/>
  <c r="S194" i="7" s="1"/>
  <c r="T194" i="7" s="1"/>
  <c r="U194" i="7" s="1"/>
  <c r="V194" i="7" s="1"/>
  <c r="Q194" i="7"/>
  <c r="R211" i="7"/>
  <c r="Q211" i="7"/>
  <c r="R100" i="7"/>
  <c r="Q100" i="7"/>
  <c r="M100" i="7" s="1"/>
  <c r="N100" i="7" s="1"/>
  <c r="O100" i="7" s="1"/>
  <c r="P100" i="7" s="1"/>
  <c r="R31" i="7"/>
  <c r="S31" i="7" s="1"/>
  <c r="T31" i="7" s="1"/>
  <c r="U31" i="7" s="1"/>
  <c r="V31" i="7" s="1"/>
  <c r="Q31" i="7"/>
  <c r="M31" i="7" s="1"/>
  <c r="N31" i="7" s="1"/>
  <c r="O31" i="7" s="1"/>
  <c r="P31" i="7" s="1"/>
  <c r="R160" i="7"/>
  <c r="Q160" i="7"/>
  <c r="R213" i="7"/>
  <c r="Q213" i="7"/>
  <c r="R115" i="7"/>
  <c r="S115" i="7" s="1"/>
  <c r="T115" i="7" s="1"/>
  <c r="U115" i="7" s="1"/>
  <c r="V115" i="7" s="1"/>
  <c r="Q115" i="7"/>
  <c r="R120" i="7"/>
  <c r="Q120" i="7"/>
  <c r="R167" i="7"/>
  <c r="S167" i="7" s="1"/>
  <c r="T167" i="7" s="1"/>
  <c r="U167" i="7" s="1"/>
  <c r="V167" i="7" s="1"/>
  <c r="Q167" i="7"/>
  <c r="R55" i="7"/>
  <c r="Q55" i="7"/>
  <c r="M55" i="7" s="1"/>
  <c r="N55" i="7" s="1"/>
  <c r="O55" i="7" s="1"/>
  <c r="P55" i="7" s="1"/>
  <c r="R108" i="7"/>
  <c r="Q108" i="7"/>
  <c r="M108" i="7" s="1"/>
  <c r="N108" i="7" s="1"/>
  <c r="O108" i="7" s="1"/>
  <c r="P108" i="7" s="1"/>
  <c r="R84" i="7"/>
  <c r="S84" i="7" s="1"/>
  <c r="T84" i="7" s="1"/>
  <c r="U84" i="7" s="1"/>
  <c r="V84" i="7" s="1"/>
  <c r="Q84" i="7"/>
  <c r="M84" i="7" s="1"/>
  <c r="N84" i="7" s="1"/>
  <c r="O84" i="7" s="1"/>
  <c r="P84" i="7" s="1"/>
  <c r="R104" i="7"/>
  <c r="S104" i="7" s="1"/>
  <c r="T104" i="7" s="1"/>
  <c r="U104" i="7" s="1"/>
  <c r="V104" i="7" s="1"/>
  <c r="Q104" i="7"/>
  <c r="M104" i="7" s="1"/>
  <c r="N104" i="7" s="1"/>
  <c r="O104" i="7" s="1"/>
  <c r="P104" i="7" s="1"/>
  <c r="R80" i="7"/>
  <c r="S80" i="7" s="1"/>
  <c r="T80" i="7" s="1"/>
  <c r="U80" i="7" s="1"/>
  <c r="V80" i="7" s="1"/>
  <c r="Q80" i="7"/>
  <c r="M80" i="7" s="1"/>
  <c r="N80" i="7" s="1"/>
  <c r="O80" i="7" s="1"/>
  <c r="P80" i="7" s="1"/>
  <c r="R58" i="7"/>
  <c r="S58" i="7" s="1"/>
  <c r="T58" i="7" s="1"/>
  <c r="U58" i="7" s="1"/>
  <c r="V58" i="7" s="1"/>
  <c r="Q58" i="7"/>
  <c r="M58" i="7" s="1"/>
  <c r="N58" i="7" s="1"/>
  <c r="O58" i="7" s="1"/>
  <c r="P58" i="7" s="1"/>
  <c r="R165" i="7"/>
  <c r="S165" i="7" s="1"/>
  <c r="T165" i="7" s="1"/>
  <c r="U165" i="7" s="1"/>
  <c r="V165" i="7" s="1"/>
  <c r="Q165" i="7"/>
  <c r="R166" i="7"/>
  <c r="S166" i="7" s="1"/>
  <c r="T166" i="7" s="1"/>
  <c r="U166" i="7" s="1"/>
  <c r="V166" i="7" s="1"/>
  <c r="Q166" i="7"/>
  <c r="R197" i="7"/>
  <c r="S197" i="7" s="1"/>
  <c r="T197" i="7" s="1"/>
  <c r="U197" i="7" s="1"/>
  <c r="V197" i="7" s="1"/>
  <c r="Q197" i="7"/>
  <c r="R226" i="7"/>
  <c r="Q226" i="7"/>
  <c r="R131" i="7"/>
  <c r="S131" i="7" s="1"/>
  <c r="T131" i="7" s="1"/>
  <c r="U131" i="7" s="1"/>
  <c r="V131" i="7" s="1"/>
  <c r="Q131" i="7"/>
  <c r="R145" i="7"/>
  <c r="S145" i="7" s="1"/>
  <c r="T145" i="7" s="1"/>
  <c r="U145" i="7" s="1"/>
  <c r="V145" i="7" s="1"/>
  <c r="Q145" i="7"/>
  <c r="R62" i="7"/>
  <c r="Q62" i="7"/>
  <c r="M62" i="7" s="1"/>
  <c r="N62" i="7" s="1"/>
  <c r="O62" i="7" s="1"/>
  <c r="P62" i="7" s="1"/>
  <c r="R217" i="7"/>
  <c r="S217" i="7" s="1"/>
  <c r="T217" i="7" s="1"/>
  <c r="U217" i="7" s="1"/>
  <c r="V217" i="7" s="1"/>
  <c r="Q217" i="7"/>
  <c r="R224" i="7"/>
  <c r="S224" i="7" s="1"/>
  <c r="T224" i="7" s="1"/>
  <c r="U224" i="7" s="1"/>
  <c r="V224" i="7" s="1"/>
  <c r="Q224" i="7"/>
  <c r="R135" i="7"/>
  <c r="Q135" i="7"/>
  <c r="R169" i="7"/>
  <c r="S169" i="7" s="1"/>
  <c r="T169" i="7" s="1"/>
  <c r="U169" i="7" s="1"/>
  <c r="V169" i="7" s="1"/>
  <c r="Q169" i="7"/>
  <c r="H67" i="7"/>
  <c r="Q66" i="7"/>
  <c r="M66" i="7" s="1"/>
  <c r="N66" i="7" s="1"/>
  <c r="O66" i="7" s="1"/>
  <c r="P66" i="7" s="1"/>
  <c r="R158" i="7"/>
  <c r="S158" i="7" s="1"/>
  <c r="T158" i="7" s="1"/>
  <c r="U158" i="7" s="1"/>
  <c r="V158" i="7" s="1"/>
  <c r="Q158" i="7"/>
  <c r="R132" i="7"/>
  <c r="Q132" i="7"/>
  <c r="R153" i="7"/>
  <c r="S153" i="7" s="1"/>
  <c r="T153" i="7" s="1"/>
  <c r="U153" i="7" s="1"/>
  <c r="V153" i="7" s="1"/>
  <c r="Q153" i="7"/>
  <c r="R81" i="7"/>
  <c r="S81" i="7" s="1"/>
  <c r="T81" i="7" s="1"/>
  <c r="U81" i="7" s="1"/>
  <c r="V81" i="7" s="1"/>
  <c r="Q81" i="7"/>
  <c r="M81" i="7" s="1"/>
  <c r="N81" i="7" s="1"/>
  <c r="O81" i="7" s="1"/>
  <c r="P81" i="7" s="1"/>
  <c r="R205" i="7"/>
  <c r="S205" i="7" s="1"/>
  <c r="T205" i="7" s="1"/>
  <c r="U205" i="7" s="1"/>
  <c r="V205" i="7" s="1"/>
  <c r="Q205" i="7"/>
  <c r="R77" i="7"/>
  <c r="Q77" i="7"/>
  <c r="M77" i="7" s="1"/>
  <c r="N77" i="7" s="1"/>
  <c r="O77" i="7" s="1"/>
  <c r="P77" i="7" s="1"/>
  <c r="R88" i="7"/>
  <c r="S88" i="7" s="1"/>
  <c r="T88" i="7" s="1"/>
  <c r="U88" i="7" s="1"/>
  <c r="V88" i="7" s="1"/>
  <c r="Q88" i="7"/>
  <c r="M88" i="7" s="1"/>
  <c r="N88" i="7" s="1"/>
  <c r="O88" i="7" s="1"/>
  <c r="P88" i="7" s="1"/>
  <c r="R111" i="7"/>
  <c r="Q111" i="7"/>
  <c r="M111" i="7" s="1"/>
  <c r="N111" i="7" s="1"/>
  <c r="O111" i="7" s="1"/>
  <c r="P111" i="7" s="1"/>
  <c r="R191" i="7"/>
  <c r="S191" i="7" s="1"/>
  <c r="T191" i="7" s="1"/>
  <c r="U191" i="7" s="1"/>
  <c r="V191" i="7" s="1"/>
  <c r="Q191" i="7"/>
  <c r="R220" i="7"/>
  <c r="Q220" i="7"/>
  <c r="R182" i="7"/>
  <c r="S182" i="7" s="1"/>
  <c r="T182" i="7" s="1"/>
  <c r="U182" i="7" s="1"/>
  <c r="V182" i="7" s="1"/>
  <c r="Q182" i="7"/>
  <c r="R142" i="7"/>
  <c r="Q142" i="7"/>
  <c r="R114" i="7"/>
  <c r="Q114" i="7"/>
  <c r="M114" i="7" s="1"/>
  <c r="N114" i="7" s="1"/>
  <c r="O114" i="7" s="1"/>
  <c r="P114" i="7" s="1"/>
  <c r="R136" i="7"/>
  <c r="Q136" i="7"/>
  <c r="R102" i="7"/>
  <c r="S102" i="7" s="1"/>
  <c r="T102" i="7" s="1"/>
  <c r="U102" i="7" s="1"/>
  <c r="V102" i="7" s="1"/>
  <c r="Q102" i="7"/>
  <c r="M102" i="7" s="1"/>
  <c r="N102" i="7" s="1"/>
  <c r="O102" i="7" s="1"/>
  <c r="P102" i="7" s="1"/>
  <c r="R44" i="7"/>
  <c r="R22" i="5" s="1"/>
  <c r="R50" i="5" s="1"/>
  <c r="Q44" i="7"/>
  <c r="M44" i="7" s="1"/>
  <c r="N44" i="7" s="1"/>
  <c r="O44" i="7" s="1"/>
  <c r="P44" i="7" s="1"/>
  <c r="R68" i="7"/>
  <c r="S68" i="7" s="1"/>
  <c r="T68" i="7" s="1"/>
  <c r="U68" i="7" s="1"/>
  <c r="V68" i="7" s="1"/>
  <c r="Q68" i="7"/>
  <c r="M68" i="7" s="1"/>
  <c r="N68" i="7" s="1"/>
  <c r="O68" i="7" s="1"/>
  <c r="P68" i="7" s="1"/>
  <c r="R186" i="7"/>
  <c r="Q186" i="7"/>
  <c r="R119" i="7"/>
  <c r="Q119" i="7"/>
  <c r="R214" i="7"/>
  <c r="S214" i="7" s="1"/>
  <c r="T214" i="7" s="1"/>
  <c r="U214" i="7" s="1"/>
  <c r="V214" i="7" s="1"/>
  <c r="Q214" i="7"/>
  <c r="R228" i="7"/>
  <c r="Q228" i="7"/>
  <c r="R219" i="7"/>
  <c r="Q219" i="7"/>
  <c r="R37" i="7"/>
  <c r="Q37" i="7"/>
  <c r="M37" i="7" s="1"/>
  <c r="N37" i="7" s="1"/>
  <c r="O37" i="7" s="1"/>
  <c r="P37" i="7" s="1"/>
  <c r="R154" i="7"/>
  <c r="Q154" i="7"/>
  <c r="R97" i="7"/>
  <c r="S97" i="7" s="1"/>
  <c r="T97" i="7" s="1"/>
  <c r="U97" i="7" s="1"/>
  <c r="V97" i="7" s="1"/>
  <c r="Q97" i="7"/>
  <c r="M97" i="7" s="1"/>
  <c r="N97" i="7" s="1"/>
  <c r="O97" i="7" s="1"/>
  <c r="P97" i="7" s="1"/>
  <c r="R222" i="7"/>
  <c r="S222" i="7" s="1"/>
  <c r="T222" i="7" s="1"/>
  <c r="U222" i="7" s="1"/>
  <c r="V222" i="7" s="1"/>
  <c r="Q222" i="7"/>
  <c r="R32" i="7"/>
  <c r="Q32" i="7"/>
  <c r="M32" i="7" s="1"/>
  <c r="N32" i="7" s="1"/>
  <c r="O32" i="7" s="1"/>
  <c r="P32" i="7" s="1"/>
  <c r="R199" i="7"/>
  <c r="S199" i="7" s="1"/>
  <c r="T199" i="7" s="1"/>
  <c r="U199" i="7" s="1"/>
  <c r="V199" i="7" s="1"/>
  <c r="Q199" i="7"/>
  <c r="R156" i="7"/>
  <c r="S156" i="7" s="1"/>
  <c r="T156" i="7" s="1"/>
  <c r="U156" i="7" s="1"/>
  <c r="V156" i="7" s="1"/>
  <c r="Q156" i="7"/>
  <c r="R227" i="7"/>
  <c r="S227" i="7" s="1"/>
  <c r="T227" i="7" s="1"/>
  <c r="U227" i="7" s="1"/>
  <c r="V227" i="7" s="1"/>
  <c r="Q227" i="7"/>
  <c r="R171" i="7"/>
  <c r="Q171" i="7"/>
  <c r="R112" i="7"/>
  <c r="S112" i="7" s="1"/>
  <c r="T112" i="7" s="1"/>
  <c r="U112" i="7" s="1"/>
  <c r="V112" i="7" s="1"/>
  <c r="Q112" i="7"/>
  <c r="M112" i="7" s="1"/>
  <c r="N112" i="7" s="1"/>
  <c r="O112" i="7" s="1"/>
  <c r="P112" i="7" s="1"/>
  <c r="R74" i="7"/>
  <c r="S74" i="7" s="1"/>
  <c r="T74" i="7" s="1"/>
  <c r="U74" i="7" s="1"/>
  <c r="V74" i="7" s="1"/>
  <c r="Q74" i="7"/>
  <c r="M74" i="7" s="1"/>
  <c r="N74" i="7" s="1"/>
  <c r="O74" i="7" s="1"/>
  <c r="P74" i="7" s="1"/>
  <c r="H39" i="7"/>
  <c r="Q38" i="7"/>
  <c r="M38" i="7" s="1"/>
  <c r="N38" i="7" s="1"/>
  <c r="O38" i="7" s="1"/>
  <c r="P38" i="7" s="1"/>
  <c r="R113" i="7"/>
  <c r="Q113" i="7"/>
  <c r="M113" i="7" s="1"/>
  <c r="N113" i="7" s="1"/>
  <c r="O113" i="7" s="1"/>
  <c r="P113" i="7" s="1"/>
  <c r="R140" i="7"/>
  <c r="S140" i="7" s="1"/>
  <c r="T140" i="7" s="1"/>
  <c r="U140" i="7" s="1"/>
  <c r="V140" i="7" s="1"/>
  <c r="Q140" i="7"/>
  <c r="R177" i="7"/>
  <c r="Q177" i="7"/>
  <c r="R92" i="7"/>
  <c r="Q92" i="7"/>
  <c r="M92" i="7" s="1"/>
  <c r="N92" i="7" s="1"/>
  <c r="O92" i="7" s="1"/>
  <c r="P92" i="7" s="1"/>
  <c r="R126" i="7"/>
  <c r="S126" i="7" s="1"/>
  <c r="T126" i="7" s="1"/>
  <c r="U126" i="7" s="1"/>
  <c r="V126" i="7" s="1"/>
  <c r="Q126" i="7"/>
  <c r="R116" i="7"/>
  <c r="Q116" i="7"/>
  <c r="R52" i="7"/>
  <c r="Q52" i="7"/>
  <c r="M52" i="7" s="1"/>
  <c r="N52" i="7" s="1"/>
  <c r="O52" i="7" s="1"/>
  <c r="P52" i="7" s="1"/>
  <c r="R75" i="7"/>
  <c r="Q75" i="7"/>
  <c r="M75" i="7" s="1"/>
  <c r="N75" i="7" s="1"/>
  <c r="O75" i="7" s="1"/>
  <c r="P75" i="7" s="1"/>
  <c r="R159" i="7"/>
  <c r="Q159" i="7"/>
  <c r="R56" i="7"/>
  <c r="Q56" i="7"/>
  <c r="M56" i="7" s="1"/>
  <c r="N56" i="7" s="1"/>
  <c r="O56" i="7" s="1"/>
  <c r="P56" i="7" s="1"/>
  <c r="R209" i="7"/>
  <c r="Q209" i="7"/>
  <c r="U76" i="5"/>
  <c r="Q77" i="5"/>
  <c r="P77" i="5"/>
  <c r="G77" i="5"/>
  <c r="L75" i="5"/>
  <c r="K75" i="5"/>
  <c r="L76" i="5"/>
  <c r="J75" i="5"/>
  <c r="J76" i="5"/>
  <c r="Q75" i="5"/>
  <c r="V77" i="5"/>
  <c r="Q76" i="5"/>
  <c r="C77" i="5"/>
  <c r="J77" i="5"/>
  <c r="L77" i="5"/>
  <c r="I77" i="5"/>
  <c r="S190" i="7"/>
  <c r="T190" i="7" s="1"/>
  <c r="U190" i="7" s="1"/>
  <c r="V190" i="7" s="1"/>
  <c r="AH287" i="4"/>
  <c r="AV287" i="4"/>
  <c r="AH283" i="4"/>
  <c r="AS287" i="4"/>
  <c r="S226" i="7"/>
  <c r="T226" i="7" s="1"/>
  <c r="U226" i="7" s="1"/>
  <c r="V226" i="7" s="1"/>
  <c r="S209" i="7"/>
  <c r="T209" i="7" s="1"/>
  <c r="U209" i="7" s="1"/>
  <c r="V209" i="7" s="1"/>
  <c r="W17" i="5"/>
  <c r="W45" i="5" s="1"/>
  <c r="W69" i="5" s="1"/>
  <c r="AS277" i="4"/>
  <c r="S59" i="7"/>
  <c r="T59" i="7" s="1"/>
  <c r="U59" i="7" s="1"/>
  <c r="V59" i="7" s="1"/>
  <c r="AK285" i="4"/>
  <c r="AZ285" i="4"/>
  <c r="J281" i="4"/>
  <c r="AH279" i="4"/>
  <c r="AH281" i="4"/>
  <c r="AH277" i="4"/>
  <c r="AH275" i="4" s="1"/>
  <c r="AS285" i="4"/>
  <c r="AS283" i="4"/>
  <c r="AS275" i="4" s="1"/>
  <c r="AS279" i="4"/>
  <c r="AZ281" i="4"/>
  <c r="AK281" i="4"/>
  <c r="AK279" i="4"/>
  <c r="H4" i="9"/>
  <c r="S96" i="7"/>
  <c r="T96" i="7" s="1"/>
  <c r="U96" i="7" s="1"/>
  <c r="V96" i="7" s="1"/>
  <c r="J26" i="5"/>
  <c r="J54" i="5" s="1"/>
  <c r="J78" i="5" s="1"/>
  <c r="S172" i="7"/>
  <c r="T172" i="7" s="1"/>
  <c r="U172" i="7" s="1"/>
  <c r="V172" i="7" s="1"/>
  <c r="S60" i="7"/>
  <c r="T60" i="7" s="1"/>
  <c r="U60" i="7" s="1"/>
  <c r="V60" i="7" s="1"/>
  <c r="S146" i="7"/>
  <c r="T146" i="7" s="1"/>
  <c r="U146" i="7" s="1"/>
  <c r="V146" i="7" s="1"/>
  <c r="S65" i="7"/>
  <c r="T65" i="7" s="1"/>
  <c r="U65" i="7" s="1"/>
  <c r="V65" i="7" s="1"/>
  <c r="S49" i="7"/>
  <c r="T49" i="7" s="1"/>
  <c r="U49" i="7" s="1"/>
  <c r="V49" i="7" s="1"/>
  <c r="S67" i="7"/>
  <c r="T67" i="7" s="1"/>
  <c r="U67" i="7" s="1"/>
  <c r="V67" i="7" s="1"/>
  <c r="AU281" i="4"/>
  <c r="E12" i="9"/>
  <c r="I283" i="4"/>
  <c r="AZ279" i="4"/>
  <c r="AK287" i="4"/>
  <c r="L283" i="4"/>
  <c r="U283" i="4"/>
  <c r="AZ287" i="4"/>
  <c r="AZ275" i="4" s="1"/>
  <c r="AK283" i="4"/>
  <c r="J283" i="4"/>
  <c r="AS281" i="4"/>
  <c r="AD285" i="4"/>
  <c r="I285" i="4"/>
  <c r="AM281" i="4"/>
  <c r="N277" i="4"/>
  <c r="E29" i="9"/>
  <c r="H29" i="9" s="1"/>
  <c r="E39" i="9"/>
  <c r="M283" i="4"/>
  <c r="K279" i="4"/>
  <c r="K283" i="4"/>
  <c r="I277" i="4"/>
  <c r="AM285" i="4"/>
  <c r="AM287" i="4"/>
  <c r="N281" i="4"/>
  <c r="N283" i="4"/>
  <c r="E9" i="9"/>
  <c r="H9" i="9" s="1"/>
  <c r="E52" i="9"/>
  <c r="H52" i="9" s="1"/>
  <c r="E24" i="9"/>
  <c r="H24" i="9" s="1"/>
  <c r="O277" i="4"/>
  <c r="G283" i="4"/>
  <c r="T281" i="4"/>
  <c r="AD277" i="4"/>
  <c r="K287" i="4"/>
  <c r="V285" i="4"/>
  <c r="I287" i="4"/>
  <c r="I281" i="4"/>
  <c r="AM277" i="4"/>
  <c r="AM275" i="4" s="1"/>
  <c r="AM279" i="4"/>
  <c r="N279" i="4"/>
  <c r="N285" i="4"/>
  <c r="E50" i="9"/>
  <c r="E5" i="9"/>
  <c r="H5" i="9" s="1"/>
  <c r="E47" i="9"/>
  <c r="K285" i="4"/>
  <c r="K281" i="4"/>
  <c r="I279" i="4"/>
  <c r="I265" i="4" s="1"/>
  <c r="O287" i="4"/>
  <c r="AM283" i="4"/>
  <c r="N287" i="4"/>
  <c r="E43" i="9"/>
  <c r="H43" i="9" s="1"/>
  <c r="E44" i="9"/>
  <c r="H44" i="9" s="1"/>
  <c r="E18" i="9"/>
  <c r="H18" i="9" s="1"/>
  <c r="X285" i="4"/>
  <c r="AA281" i="4"/>
  <c r="E287" i="4"/>
  <c r="Q283" i="4"/>
  <c r="AF279" i="4"/>
  <c r="AQ285" i="4"/>
  <c r="AT285" i="4"/>
  <c r="R277" i="4"/>
  <c r="H285" i="4"/>
  <c r="E281" i="4"/>
  <c r="Q287" i="4"/>
  <c r="V283" i="4"/>
  <c r="AJ285" i="4"/>
  <c r="H279" i="4"/>
  <c r="F285" i="4"/>
  <c r="X283" i="4"/>
  <c r="W277" i="4"/>
  <c r="AZ277" i="4"/>
  <c r="AZ283" i="4"/>
  <c r="AK277" i="4"/>
  <c r="AK275" i="4" s="1"/>
  <c r="D281" i="4"/>
  <c r="AW285" i="4"/>
  <c r="AO283" i="4"/>
  <c r="M281" i="4"/>
  <c r="AV277" i="4"/>
  <c r="AF281" i="4"/>
  <c r="P285" i="4"/>
  <c r="AU283" i="4"/>
  <c r="AU275" i="4" s="1"/>
  <c r="AW279" i="4"/>
  <c r="T283" i="4"/>
  <c r="F283" i="4"/>
  <c r="AP283" i="4"/>
  <c r="AR279" i="4"/>
  <c r="U285" i="4"/>
  <c r="Z285" i="4"/>
  <c r="AO285" i="4"/>
  <c r="O285" i="4"/>
  <c r="T279" i="4"/>
  <c r="AR285" i="4"/>
  <c r="AQ277" i="4"/>
  <c r="M285" i="4"/>
  <c r="AV283" i="4"/>
  <c r="AF277" i="4"/>
  <c r="AU277" i="4"/>
  <c r="AE285" i="4"/>
  <c r="J287" i="4"/>
  <c r="B283" i="4"/>
  <c r="F281" i="4"/>
  <c r="AR281" i="4"/>
  <c r="C279" i="4"/>
  <c r="AD279" i="4"/>
  <c r="AB279" i="4"/>
  <c r="P281" i="4"/>
  <c r="S277" i="4"/>
  <c r="AT283" i="4"/>
  <c r="AT275" i="4" s="1"/>
  <c r="G281" i="4"/>
  <c r="AC277" i="4"/>
  <c r="AL281" i="4"/>
  <c r="AP285" i="4"/>
  <c r="AR277" i="4"/>
  <c r="AG287" i="4"/>
  <c r="C283" i="4"/>
  <c r="U287" i="4"/>
  <c r="U277" i="4"/>
  <c r="Y279" i="4"/>
  <c r="Z283" i="4"/>
  <c r="M277" i="4"/>
  <c r="M279" i="4"/>
  <c r="X277" i="4"/>
  <c r="AA287" i="4"/>
  <c r="AA277" i="4"/>
  <c r="W281" i="4"/>
  <c r="W285" i="4"/>
  <c r="E277" i="4"/>
  <c r="AY285" i="4"/>
  <c r="AI281" i="4"/>
  <c r="Q277" i="4"/>
  <c r="V277" i="4"/>
  <c r="AX279" i="4"/>
  <c r="AV285" i="4"/>
  <c r="AO279" i="4"/>
  <c r="AO281" i="4"/>
  <c r="AF285" i="4"/>
  <c r="O283" i="4"/>
  <c r="AB285" i="4"/>
  <c r="AB277" i="4"/>
  <c r="L285" i="4"/>
  <c r="D285" i="4"/>
  <c r="AQ287" i="4"/>
  <c r="AQ279" i="4"/>
  <c r="AU287" i="4"/>
  <c r="AU279" i="4"/>
  <c r="AW277" i="4"/>
  <c r="AW281" i="4"/>
  <c r="AE287" i="4"/>
  <c r="R281" i="4"/>
  <c r="R285" i="4"/>
  <c r="AC281" i="4"/>
  <c r="J277" i="4"/>
  <c r="J279" i="4"/>
  <c r="H277" i="4"/>
  <c r="B285" i="4"/>
  <c r="T287" i="4"/>
  <c r="U688" i="11"/>
  <c r="U51" i="15" s="1"/>
  <c r="F287" i="4"/>
  <c r="F277" i="4"/>
  <c r="AR287" i="4"/>
  <c r="AG279" i="4"/>
  <c r="C285" i="4"/>
  <c r="C281" i="4"/>
  <c r="U281" i="4"/>
  <c r="Y281" i="4"/>
  <c r="Z277" i="4"/>
  <c r="X279" i="4"/>
  <c r="AA279" i="4"/>
  <c r="AA283" i="4"/>
  <c r="W287" i="4"/>
  <c r="E285" i="4"/>
  <c r="E279" i="4"/>
  <c r="AI285" i="4"/>
  <c r="Q285" i="4"/>
  <c r="Q281" i="4"/>
  <c r="V287" i="4"/>
  <c r="V279" i="4"/>
  <c r="AO277" i="4"/>
  <c r="O281" i="4"/>
  <c r="P688" i="11"/>
  <c r="P51" i="15" s="1"/>
  <c r="AB281" i="4"/>
  <c r="S285" i="4"/>
  <c r="AW287" i="4"/>
  <c r="R287" i="4"/>
  <c r="AJ277" i="4"/>
  <c r="AJ275" i="4" s="1"/>
  <c r="H281" i="4"/>
  <c r="H287" i="4"/>
  <c r="T285" i="4"/>
  <c r="T277" i="4"/>
  <c r="AG283" i="4"/>
  <c r="C287" i="4"/>
  <c r="U279" i="4"/>
  <c r="Y283" i="4"/>
  <c r="M287" i="4"/>
  <c r="X281" i="4"/>
  <c r="X287" i="4"/>
  <c r="AA285" i="4"/>
  <c r="W279" i="4"/>
  <c r="W283" i="4"/>
  <c r="E283" i="4"/>
  <c r="AI277" i="4"/>
  <c r="AI275" i="4" s="1"/>
  <c r="Q279" i="4"/>
  <c r="V281" i="4"/>
  <c r="AV279" i="4"/>
  <c r="AV281" i="4"/>
  <c r="AO287" i="4"/>
  <c r="AF283" i="4"/>
  <c r="AF287" i="4"/>
  <c r="O279" i="4"/>
  <c r="AB283" i="4"/>
  <c r="AB287" i="4"/>
  <c r="L279" i="4"/>
  <c r="P277" i="4"/>
  <c r="AQ283" i="4"/>
  <c r="AQ275" i="4" s="1"/>
  <c r="AQ281" i="4"/>
  <c r="AU285" i="4"/>
  <c r="S283" i="4"/>
  <c r="AW283" i="4"/>
  <c r="AE281" i="4"/>
  <c r="R283" i="4"/>
  <c r="R279" i="4"/>
  <c r="AC287" i="4"/>
  <c r="J285" i="4"/>
  <c r="H283" i="4"/>
  <c r="B287" i="4"/>
  <c r="B281" i="4"/>
  <c r="F279" i="4"/>
  <c r="AP279" i="4"/>
  <c r="AR283" i="4"/>
  <c r="AR275" i="4" s="1"/>
  <c r="R46" i="7"/>
  <c r="S46" i="7" s="1"/>
  <c r="S196" i="7"/>
  <c r="T196" i="7" s="1"/>
  <c r="U196" i="7" s="1"/>
  <c r="V196" i="7" s="1"/>
  <c r="S144" i="7"/>
  <c r="T144" i="7" s="1"/>
  <c r="U144" i="7" s="1"/>
  <c r="V144" i="7" s="1"/>
  <c r="S30" i="7"/>
  <c r="T30" i="7" s="1"/>
  <c r="U30" i="7" s="1"/>
  <c r="V30" i="7" s="1"/>
  <c r="S47" i="7"/>
  <c r="T47" i="7" s="1"/>
  <c r="U47" i="7" s="1"/>
  <c r="V47" i="7" s="1"/>
  <c r="S40" i="7"/>
  <c r="T23" i="5" s="1"/>
  <c r="T51" i="5" s="1"/>
  <c r="R66" i="7"/>
  <c r="S66" i="7" s="1"/>
  <c r="T66" i="7" s="1"/>
  <c r="U66" i="7" s="1"/>
  <c r="V66" i="7" s="1"/>
  <c r="S111" i="7"/>
  <c r="T111" i="7" s="1"/>
  <c r="U111" i="7" s="1"/>
  <c r="V111" i="7" s="1"/>
  <c r="S32" i="7"/>
  <c r="T32" i="7" s="1"/>
  <c r="U32" i="7" s="1"/>
  <c r="V32" i="7" s="1"/>
  <c r="S186" i="7"/>
  <c r="T186" i="7" s="1"/>
  <c r="U186" i="7" s="1"/>
  <c r="V186" i="7" s="1"/>
  <c r="S50" i="7"/>
  <c r="T50" i="7" s="1"/>
  <c r="U50" i="7" s="1"/>
  <c r="V50" i="7" s="1"/>
  <c r="S101" i="7"/>
  <c r="T101" i="7" s="1"/>
  <c r="U101" i="7" s="1"/>
  <c r="V101" i="7" s="1"/>
  <c r="S195" i="7"/>
  <c r="T195" i="7" s="1"/>
  <c r="U195" i="7" s="1"/>
  <c r="V195" i="7" s="1"/>
  <c r="S192" i="7"/>
  <c r="T192" i="7" s="1"/>
  <c r="U192" i="7" s="1"/>
  <c r="V192" i="7" s="1"/>
  <c r="S56" i="7"/>
  <c r="T56" i="7" s="1"/>
  <c r="U56" i="7" s="1"/>
  <c r="V56" i="7" s="1"/>
  <c r="S100" i="7"/>
  <c r="T100" i="7" s="1"/>
  <c r="U100" i="7" s="1"/>
  <c r="V100" i="7" s="1"/>
  <c r="S110" i="7"/>
  <c r="T110" i="7" s="1"/>
  <c r="U110" i="7" s="1"/>
  <c r="V110" i="7" s="1"/>
  <c r="R17" i="5"/>
  <c r="R45" i="5" s="1"/>
  <c r="R69" i="5" s="1"/>
  <c r="S123" i="7"/>
  <c r="T123" i="7" s="1"/>
  <c r="U123" i="7" s="1"/>
  <c r="V123" i="7" s="1"/>
  <c r="S159" i="7"/>
  <c r="T159" i="7" s="1"/>
  <c r="U159" i="7" s="1"/>
  <c r="V159" i="7" s="1"/>
  <c r="S160" i="7"/>
  <c r="T160" i="7" s="1"/>
  <c r="U160" i="7" s="1"/>
  <c r="V160" i="7" s="1"/>
  <c r="S168" i="7"/>
  <c r="T168" i="7" s="1"/>
  <c r="U168" i="7" s="1"/>
  <c r="V168" i="7" s="1"/>
  <c r="S55" i="7"/>
  <c r="T55" i="7" s="1"/>
  <c r="U55" i="7" s="1"/>
  <c r="V55" i="7" s="1"/>
  <c r="S213" i="7"/>
  <c r="T213" i="7" s="1"/>
  <c r="U213" i="7" s="1"/>
  <c r="V213" i="7" s="1"/>
  <c r="S211" i="7"/>
  <c r="T211" i="7" s="1"/>
  <c r="U211" i="7" s="1"/>
  <c r="V211" i="7" s="1"/>
  <c r="S108" i="7"/>
  <c r="T108" i="7" s="1"/>
  <c r="U108" i="7" s="1"/>
  <c r="V108" i="7" s="1"/>
  <c r="S171" i="7"/>
  <c r="T171" i="7" s="1"/>
  <c r="U171" i="7" s="1"/>
  <c r="V171" i="7" s="1"/>
  <c r="S116" i="7"/>
  <c r="T116" i="7" s="1"/>
  <c r="U116" i="7" s="1"/>
  <c r="V116" i="7" s="1"/>
  <c r="S52" i="7"/>
  <c r="T52" i="7" s="1"/>
  <c r="U52" i="7" s="1"/>
  <c r="V52" i="7" s="1"/>
  <c r="S154" i="7"/>
  <c r="T154" i="7" s="1"/>
  <c r="U154" i="7" s="1"/>
  <c r="V154" i="7" s="1"/>
  <c r="S228" i="7"/>
  <c r="T228" i="7" s="1"/>
  <c r="U228" i="7" s="1"/>
  <c r="V228" i="7" s="1"/>
  <c r="S136" i="7"/>
  <c r="T136" i="7" s="1"/>
  <c r="U136" i="7" s="1"/>
  <c r="V136" i="7" s="1"/>
  <c r="S188" i="7"/>
  <c r="T188" i="7" s="1"/>
  <c r="U188" i="7" s="1"/>
  <c r="V188" i="7" s="1"/>
  <c r="S92" i="7"/>
  <c r="T92" i="7" s="1"/>
  <c r="U92" i="7" s="1"/>
  <c r="V92" i="7" s="1"/>
  <c r="S75" i="7"/>
  <c r="T75" i="7" s="1"/>
  <c r="U75" i="7" s="1"/>
  <c r="V75" i="7" s="1"/>
  <c r="S151" i="7"/>
  <c r="T151" i="7" s="1"/>
  <c r="U151" i="7" s="1"/>
  <c r="V151" i="7" s="1"/>
  <c r="S119" i="7"/>
  <c r="T119" i="7" s="1"/>
  <c r="U119" i="7" s="1"/>
  <c r="V119" i="7" s="1"/>
  <c r="S113" i="7"/>
  <c r="T113" i="7" s="1"/>
  <c r="U113" i="7" s="1"/>
  <c r="V113" i="7" s="1"/>
  <c r="S207" i="7"/>
  <c r="T207" i="7" s="1"/>
  <c r="U207" i="7" s="1"/>
  <c r="V207" i="7" s="1"/>
  <c r="S37" i="7"/>
  <c r="T37" i="7" s="1"/>
  <c r="U37" i="7" s="1"/>
  <c r="V37" i="7" s="1"/>
  <c r="S114" i="7"/>
  <c r="T114" i="7" s="1"/>
  <c r="U114" i="7" s="1"/>
  <c r="V114" i="7" s="1"/>
  <c r="S44" i="7"/>
  <c r="T44" i="7" s="1"/>
  <c r="U44" i="7" s="1"/>
  <c r="S77" i="7"/>
  <c r="T77" i="7" s="1"/>
  <c r="U77" i="7" s="1"/>
  <c r="V77" i="7" s="1"/>
  <c r="S64" i="7"/>
  <c r="T64" i="7" s="1"/>
  <c r="U64" i="7" s="1"/>
  <c r="V64" i="7" s="1"/>
  <c r="AT279" i="4"/>
  <c r="S157" i="7"/>
  <c r="T157" i="7" s="1"/>
  <c r="U157" i="7" s="1"/>
  <c r="V157" i="7" s="1"/>
  <c r="S177" i="7"/>
  <c r="T177" i="7" s="1"/>
  <c r="U177" i="7" s="1"/>
  <c r="V177" i="7" s="1"/>
  <c r="S142" i="7"/>
  <c r="T142" i="7" s="1"/>
  <c r="U142" i="7" s="1"/>
  <c r="V142" i="7" s="1"/>
  <c r="S220" i="7"/>
  <c r="T220" i="7" s="1"/>
  <c r="U220" i="7" s="1"/>
  <c r="V220" i="7" s="1"/>
  <c r="S219" i="7"/>
  <c r="T219" i="7" s="1"/>
  <c r="U219" i="7" s="1"/>
  <c r="V219" i="7" s="1"/>
  <c r="S179" i="7"/>
  <c r="T179" i="7" s="1"/>
  <c r="U179" i="7" s="1"/>
  <c r="V179" i="7" s="1"/>
  <c r="S132" i="7"/>
  <c r="T132" i="7" s="1"/>
  <c r="U132" i="7" s="1"/>
  <c r="V132" i="7" s="1"/>
  <c r="S189" i="7"/>
  <c r="T189" i="7" s="1"/>
  <c r="U189" i="7" s="1"/>
  <c r="V189" i="7" s="1"/>
  <c r="S135" i="7"/>
  <c r="T135" i="7" s="1"/>
  <c r="U135" i="7" s="1"/>
  <c r="V135" i="7" s="1"/>
  <c r="R38" i="7"/>
  <c r="T22" i="5"/>
  <c r="T50" i="5" s="1"/>
  <c r="S187" i="7"/>
  <c r="T187" i="7" s="1"/>
  <c r="U187" i="7" s="1"/>
  <c r="V187" i="7" s="1"/>
  <c r="AT281" i="4"/>
  <c r="AT277" i="4"/>
  <c r="AT287" i="4"/>
  <c r="AJ281" i="4"/>
  <c r="AC279" i="4"/>
  <c r="AC283" i="4"/>
  <c r="AC285" i="4"/>
  <c r="AL285" i="4"/>
  <c r="AL279" i="4"/>
  <c r="AO688" i="11"/>
  <c r="AO51" i="15" s="1"/>
  <c r="AN281" i="4"/>
  <c r="AN279" i="4"/>
  <c r="AN277" i="4"/>
  <c r="AN275" i="4" s="1"/>
  <c r="AN287" i="4"/>
  <c r="AN285" i="4"/>
  <c r="AN283" i="4"/>
  <c r="E3" i="9"/>
  <c r="E51" i="9"/>
  <c r="E35" i="9"/>
  <c r="E31" i="9"/>
  <c r="E28" i="9"/>
  <c r="E30" i="9"/>
  <c r="E32" i="9"/>
  <c r="H32" i="9" s="1"/>
  <c r="E45" i="9"/>
  <c r="E10" i="9"/>
  <c r="E17" i="9"/>
  <c r="E6" i="9"/>
  <c r="E49" i="9"/>
  <c r="E37" i="9"/>
  <c r="E15" i="9"/>
  <c r="AX281" i="4"/>
  <c r="AY277" i="4"/>
  <c r="AX287" i="4"/>
  <c r="AY279" i="4"/>
  <c r="AX283" i="4"/>
  <c r="AX285" i="4"/>
  <c r="AX277" i="4"/>
  <c r="E20" i="9"/>
  <c r="E22" i="9"/>
  <c r="E34" i="9"/>
  <c r="E41" i="9"/>
  <c r="E26" i="9"/>
  <c r="E8" i="9"/>
  <c r="E19" i="9"/>
  <c r="E21" i="9"/>
  <c r="E38" i="9"/>
  <c r="E23" i="9"/>
  <c r="E2" i="9"/>
  <c r="E11" i="9"/>
  <c r="E46" i="9"/>
  <c r="E48" i="9"/>
  <c r="E7" i="9"/>
  <c r="E42" i="9"/>
  <c r="E36" i="9"/>
  <c r="E33" i="9"/>
  <c r="E16" i="9"/>
  <c r="E25" i="9"/>
  <c r="E14" i="9"/>
  <c r="E40" i="9"/>
  <c r="E27" i="9"/>
  <c r="E13" i="9"/>
  <c r="H14" i="9"/>
  <c r="S170" i="7"/>
  <c r="T170" i="7" s="1"/>
  <c r="U170" i="7" s="1"/>
  <c r="V170" i="7" s="1"/>
  <c r="S54" i="7"/>
  <c r="T54" i="7" s="1"/>
  <c r="U54" i="7" s="1"/>
  <c r="V54" i="7" s="1"/>
  <c r="S98" i="7"/>
  <c r="T98" i="7" s="1"/>
  <c r="U98" i="7" s="1"/>
  <c r="V98" i="7" s="1"/>
  <c r="S106" i="7"/>
  <c r="T106" i="7" s="1"/>
  <c r="U106" i="7" s="1"/>
  <c r="V106" i="7" s="1"/>
  <c r="S71" i="7"/>
  <c r="T71" i="7" s="1"/>
  <c r="U71" i="7" s="1"/>
  <c r="V71" i="7" s="1"/>
  <c r="S203" i="7"/>
  <c r="T203" i="7" s="1"/>
  <c r="U203" i="7" s="1"/>
  <c r="V203" i="7" s="1"/>
  <c r="S155" i="7"/>
  <c r="T155" i="7" s="1"/>
  <c r="U155" i="7" s="1"/>
  <c r="V155" i="7" s="1"/>
  <c r="S120" i="7"/>
  <c r="T120" i="7" s="1"/>
  <c r="U120" i="7" s="1"/>
  <c r="V120" i="7" s="1"/>
  <c r="S175" i="7"/>
  <c r="T175" i="7" s="1"/>
  <c r="U175" i="7" s="1"/>
  <c r="V175" i="7" s="1"/>
  <c r="S143" i="7"/>
  <c r="T143" i="7" s="1"/>
  <c r="U143" i="7" s="1"/>
  <c r="V143" i="7" s="1"/>
  <c r="S107" i="7"/>
  <c r="T107" i="7" s="1"/>
  <c r="U107" i="7" s="1"/>
  <c r="V107" i="7" s="1"/>
  <c r="S87" i="7"/>
  <c r="T87" i="7" s="1"/>
  <c r="U87" i="7" s="1"/>
  <c r="V87" i="7" s="1"/>
  <c r="S70" i="7"/>
  <c r="T70" i="7" s="1"/>
  <c r="U70" i="7" s="1"/>
  <c r="V70" i="7" s="1"/>
  <c r="S62" i="7"/>
  <c r="T62" i="7" s="1"/>
  <c r="U62" i="7" s="1"/>
  <c r="V62" i="7" s="1"/>
  <c r="AG285" i="4"/>
  <c r="AG281" i="4"/>
  <c r="AG277" i="4"/>
  <c r="Y287" i="4"/>
  <c r="Y277" i="4"/>
  <c r="Y285" i="4"/>
  <c r="Z281" i="4"/>
  <c r="Z287" i="4"/>
  <c r="Z279" i="4"/>
  <c r="AD283" i="4"/>
  <c r="AD281" i="4"/>
  <c r="AD287" i="4"/>
  <c r="AY283" i="4"/>
  <c r="AY287" i="4"/>
  <c r="AY281" i="4"/>
  <c r="AI279" i="4"/>
  <c r="AI287" i="4"/>
  <c r="AI283" i="4"/>
  <c r="L287" i="4"/>
  <c r="L281" i="4"/>
  <c r="L277" i="4"/>
  <c r="D287" i="4"/>
  <c r="D283" i="4"/>
  <c r="D279" i="4"/>
  <c r="P283" i="4"/>
  <c r="P287" i="4"/>
  <c r="P279" i="4"/>
  <c r="S287" i="4"/>
  <c r="S281" i="4"/>
  <c r="S279" i="4"/>
  <c r="AE283" i="4"/>
  <c r="AE277" i="4"/>
  <c r="AE279" i="4"/>
  <c r="G279" i="4"/>
  <c r="G287" i="4"/>
  <c r="G285" i="4"/>
  <c r="AJ287" i="4"/>
  <c r="AJ279" i="4"/>
  <c r="AJ283" i="4"/>
  <c r="AL277" i="4"/>
  <c r="AL275" i="4" s="1"/>
  <c r="AL287" i="4"/>
  <c r="AL283" i="4"/>
  <c r="AP287" i="4"/>
  <c r="AP277" i="4"/>
  <c r="AP281" i="4"/>
  <c r="S22" i="5"/>
  <c r="S50" i="5" s="1"/>
  <c r="S152" i="7"/>
  <c r="T152" i="7" s="1"/>
  <c r="U152" i="7" s="1"/>
  <c r="V152" i="7" s="1"/>
  <c r="S181" i="7"/>
  <c r="T181" i="7" s="1"/>
  <c r="U181" i="7" s="1"/>
  <c r="V181" i="7" s="1"/>
  <c r="S173" i="7"/>
  <c r="T173" i="7" s="1"/>
  <c r="U173" i="7" s="1"/>
  <c r="V173" i="7" s="1"/>
  <c r="S85" i="7"/>
  <c r="T85" i="7" s="1"/>
  <c r="U85" i="7" s="1"/>
  <c r="V85" i="7" s="1"/>
  <c r="S118" i="7"/>
  <c r="T118" i="7" s="1"/>
  <c r="U118" i="7" s="1"/>
  <c r="V118" i="7" s="1"/>
  <c r="S201" i="7"/>
  <c r="T201" i="7" s="1"/>
  <c r="U201" i="7" s="1"/>
  <c r="V201" i="7" s="1"/>
  <c r="S51" i="7"/>
  <c r="T51" i="7" s="1"/>
  <c r="U51" i="7" s="1"/>
  <c r="V51" i="7" s="1"/>
  <c r="S125" i="7"/>
  <c r="T125" i="7" s="1"/>
  <c r="U125" i="7" s="1"/>
  <c r="V125" i="7" s="1"/>
  <c r="S225" i="7"/>
  <c r="T225" i="7" s="1"/>
  <c r="U225" i="7" s="1"/>
  <c r="V225" i="7" s="1"/>
  <c r="S93" i="7"/>
  <c r="T93" i="7" s="1"/>
  <c r="U93" i="7" s="1"/>
  <c r="V93" i="7" s="1"/>
  <c r="S53" i="7"/>
  <c r="T53" i="7" s="1"/>
  <c r="U53" i="7" s="1"/>
  <c r="V53" i="7" s="1"/>
  <c r="S86" i="7"/>
  <c r="T86" i="7" s="1"/>
  <c r="U86" i="7" s="1"/>
  <c r="V86" i="7" s="1"/>
  <c r="I26" i="5"/>
  <c r="I54" i="5" s="1"/>
  <c r="I78" i="5" s="1"/>
  <c r="C26" i="5"/>
  <c r="C54" i="5" s="1"/>
  <c r="C78" i="5" s="1"/>
  <c r="F26" i="5"/>
  <c r="F54" i="5" s="1"/>
  <c r="F78" i="5" s="1"/>
  <c r="M45" i="14"/>
  <c r="N45" i="14" s="1"/>
  <c r="O45" i="14" s="1"/>
  <c r="P45" i="14" s="1"/>
  <c r="W22" i="5"/>
  <c r="W50" i="5" s="1"/>
  <c r="W74" i="5" s="1"/>
  <c r="A425" i="5"/>
  <c r="A110" i="5"/>
  <c r="U26" i="5"/>
  <c r="U54" i="5" s="1"/>
  <c r="U78" i="5" s="1"/>
  <c r="G26" i="5"/>
  <c r="G54" i="5" s="1"/>
  <c r="G78" i="5" s="1"/>
  <c r="N94" i="5"/>
  <c r="B26" i="5"/>
  <c r="B54" i="5" s="1"/>
  <c r="B78" i="5" s="1"/>
  <c r="M26" i="5"/>
  <c r="M54" i="5" s="1"/>
  <c r="M78" i="5" s="1"/>
  <c r="T39" i="14"/>
  <c r="W23" i="5"/>
  <c r="W51" i="5" s="1"/>
  <c r="K77" i="5"/>
  <c r="L26" i="5"/>
  <c r="L54" i="5" s="1"/>
  <c r="L78" i="5" s="1"/>
  <c r="O26" i="5"/>
  <c r="K26" i="5"/>
  <c r="K54" i="5" s="1"/>
  <c r="K78" i="5" s="1"/>
  <c r="E26" i="5"/>
  <c r="E54" i="5" s="1"/>
  <c r="E78" i="5" s="1"/>
  <c r="P26" i="5"/>
  <c r="P54" i="5" s="1"/>
  <c r="P78" i="5" s="1"/>
  <c r="T46" i="7"/>
  <c r="S23" i="5"/>
  <c r="S51" i="5" s="1"/>
  <c r="H26" i="5"/>
  <c r="H54" i="5" s="1"/>
  <c r="H78" i="5" s="1"/>
  <c r="V26" i="5"/>
  <c r="V54" i="5" s="1"/>
  <c r="V78" i="5" s="1"/>
  <c r="D26" i="5"/>
  <c r="D54" i="5" s="1"/>
  <c r="D78" i="5" s="1"/>
  <c r="Q26" i="5"/>
  <c r="Q54" i="5" s="1"/>
  <c r="Q78" i="5" s="1"/>
  <c r="E77" i="5"/>
  <c r="B77" i="5"/>
  <c r="W18" i="5"/>
  <c r="W46" i="5" s="1"/>
  <c r="O39" i="14"/>
  <c r="D39" i="16" l="1"/>
  <c r="M209" i="7"/>
  <c r="N209" i="7" s="1"/>
  <c r="O209" i="7" s="1"/>
  <c r="P209" i="7" s="1"/>
  <c r="M159" i="7"/>
  <c r="N159" i="7" s="1"/>
  <c r="O159" i="7" s="1"/>
  <c r="P159" i="7" s="1"/>
  <c r="M126" i="7"/>
  <c r="N126" i="7" s="1"/>
  <c r="O126" i="7" s="1"/>
  <c r="P126" i="7" s="1"/>
  <c r="M177" i="7"/>
  <c r="N177" i="7" s="1"/>
  <c r="O177" i="7" s="1"/>
  <c r="P177" i="7" s="1"/>
  <c r="M171" i="7"/>
  <c r="N171" i="7" s="1"/>
  <c r="O171" i="7" s="1"/>
  <c r="P171" i="7" s="1"/>
  <c r="M156" i="7"/>
  <c r="N156" i="7" s="1"/>
  <c r="O156" i="7" s="1"/>
  <c r="P156" i="7" s="1"/>
  <c r="M228" i="7"/>
  <c r="N228" i="7" s="1"/>
  <c r="O228" i="7" s="1"/>
  <c r="P228" i="7" s="1"/>
  <c r="M119" i="7"/>
  <c r="N119" i="7" s="1"/>
  <c r="O119" i="7" s="1"/>
  <c r="P119" i="7" s="1"/>
  <c r="M182" i="7"/>
  <c r="N182" i="7" s="1"/>
  <c r="O182" i="7" s="1"/>
  <c r="P182" i="7" s="1"/>
  <c r="M191" i="7"/>
  <c r="N191" i="7" s="1"/>
  <c r="O191" i="7" s="1"/>
  <c r="P191" i="7" s="1"/>
  <c r="M205" i="7"/>
  <c r="N205" i="7"/>
  <c r="O205" i="7" s="1"/>
  <c r="P205" i="7" s="1"/>
  <c r="M153" i="7"/>
  <c r="N153" i="7" s="1"/>
  <c r="O153" i="7" s="1"/>
  <c r="P153" i="7" s="1"/>
  <c r="M158" i="7"/>
  <c r="N158" i="7" s="1"/>
  <c r="O158" i="7" s="1"/>
  <c r="P158" i="7" s="1"/>
  <c r="M169" i="7"/>
  <c r="N169" i="7" s="1"/>
  <c r="O169" i="7" s="1"/>
  <c r="P169" i="7" s="1"/>
  <c r="M224" i="7"/>
  <c r="N224" i="7" s="1"/>
  <c r="O224" i="7" s="1"/>
  <c r="P224" i="7" s="1"/>
  <c r="M131" i="7"/>
  <c r="N131" i="7" s="1"/>
  <c r="O131" i="7" s="1"/>
  <c r="P131" i="7" s="1"/>
  <c r="M197" i="7"/>
  <c r="N197" i="7"/>
  <c r="O197" i="7" s="1"/>
  <c r="P197" i="7" s="1"/>
  <c r="M165" i="7"/>
  <c r="N165" i="7" s="1"/>
  <c r="O165" i="7" s="1"/>
  <c r="P165" i="7" s="1"/>
  <c r="M120" i="7"/>
  <c r="N120" i="7" s="1"/>
  <c r="O120" i="7" s="1"/>
  <c r="P120" i="7" s="1"/>
  <c r="M213" i="7"/>
  <c r="N213" i="7" s="1"/>
  <c r="O213" i="7" s="1"/>
  <c r="P213" i="7" s="1"/>
  <c r="M211" i="7"/>
  <c r="N211" i="7" s="1"/>
  <c r="O211" i="7" s="1"/>
  <c r="P211" i="7" s="1"/>
  <c r="M117" i="7"/>
  <c r="N117" i="7" s="1"/>
  <c r="O117" i="7" s="1"/>
  <c r="P117" i="7" s="1"/>
  <c r="M149" i="7"/>
  <c r="N149" i="7" s="1"/>
  <c r="O149" i="7"/>
  <c r="P149" i="7" s="1"/>
  <c r="M138" i="7"/>
  <c r="N138" i="7" s="1"/>
  <c r="O138" i="7" s="1"/>
  <c r="P138" i="7" s="1"/>
  <c r="M162" i="7"/>
  <c r="N162" i="7" s="1"/>
  <c r="O162" i="7" s="1"/>
  <c r="P162" i="7" s="1"/>
  <c r="M128" i="7"/>
  <c r="N128" i="7" s="1"/>
  <c r="O128" i="7" s="1"/>
  <c r="P128" i="7" s="1"/>
  <c r="M124" i="7"/>
  <c r="N124" i="7" s="1"/>
  <c r="O124" i="7" s="1"/>
  <c r="P124" i="7" s="1"/>
  <c r="M123" i="7"/>
  <c r="N123" i="7" s="1"/>
  <c r="O123" i="7" s="1"/>
  <c r="P123" i="7" s="1"/>
  <c r="M190" i="7"/>
  <c r="N190" i="7" s="1"/>
  <c r="O190" i="7" s="1"/>
  <c r="P190" i="7" s="1"/>
  <c r="M150" i="7"/>
  <c r="N150" i="7" s="1"/>
  <c r="O150" i="7" s="1"/>
  <c r="P150" i="7" s="1"/>
  <c r="M210" i="7"/>
  <c r="N210" i="7" s="1"/>
  <c r="O210" i="7" s="1"/>
  <c r="P210" i="7" s="1"/>
  <c r="M127" i="7"/>
  <c r="N127" i="7" s="1"/>
  <c r="O127" i="7" s="1"/>
  <c r="P127" i="7" s="1"/>
  <c r="M187" i="7"/>
  <c r="N187" i="7"/>
  <c r="O187" i="7" s="1"/>
  <c r="P187" i="7" s="1"/>
  <c r="M179" i="7"/>
  <c r="N179" i="7" s="1"/>
  <c r="O179" i="7" s="1"/>
  <c r="P179" i="7" s="1"/>
  <c r="M196" i="7"/>
  <c r="N196" i="7" s="1"/>
  <c r="O196" i="7" s="1"/>
  <c r="P196" i="7" s="1"/>
  <c r="M134" i="7"/>
  <c r="N134" i="7" s="1"/>
  <c r="O134" i="7" s="1"/>
  <c r="P134" i="7" s="1"/>
  <c r="M198" i="7"/>
  <c r="N198" i="7" s="1"/>
  <c r="O198" i="7" s="1"/>
  <c r="P198" i="7" s="1"/>
  <c r="N178" i="7"/>
  <c r="O178" i="7" s="1"/>
  <c r="P178" i="7" s="1"/>
  <c r="M178" i="7"/>
  <c r="M215" i="7"/>
  <c r="N215" i="7" s="1"/>
  <c r="O215" i="7" s="1"/>
  <c r="P215" i="7" s="1"/>
  <c r="N200" i="7"/>
  <c r="O200" i="7" s="1"/>
  <c r="P200" i="7" s="1"/>
  <c r="M200" i="7"/>
  <c r="M148" i="7"/>
  <c r="N148" i="7" s="1"/>
  <c r="O148" i="7" s="1"/>
  <c r="P148" i="7" s="1"/>
  <c r="M183" i="7"/>
  <c r="N183" i="7" s="1"/>
  <c r="O183" i="7" s="1"/>
  <c r="P183" i="7" s="1"/>
  <c r="M208" i="7"/>
  <c r="N208" i="7" s="1"/>
  <c r="O208" i="7" s="1"/>
  <c r="P208" i="7" s="1"/>
  <c r="M164" i="7"/>
  <c r="N164" i="7" s="1"/>
  <c r="O164" i="7" s="1"/>
  <c r="P164" i="7" s="1"/>
  <c r="M192" i="7"/>
  <c r="N192" i="7" s="1"/>
  <c r="O192" i="7" s="1"/>
  <c r="P192" i="7" s="1"/>
  <c r="M175" i="7"/>
  <c r="N175" i="7" s="1"/>
  <c r="O175" i="7" s="1"/>
  <c r="P175" i="7" s="1"/>
  <c r="M195" i="7"/>
  <c r="N195" i="7"/>
  <c r="O195" i="7" s="1"/>
  <c r="P195" i="7" s="1"/>
  <c r="M129" i="7"/>
  <c r="N129" i="7" s="1"/>
  <c r="O129" i="7" s="1"/>
  <c r="P129" i="7" s="1"/>
  <c r="M133" i="7"/>
  <c r="N133" i="7" s="1"/>
  <c r="O133" i="7" s="1"/>
  <c r="P133" i="7" s="1"/>
  <c r="M173" i="7"/>
  <c r="N173" i="7" s="1"/>
  <c r="O173" i="7" s="1"/>
  <c r="P173" i="7" s="1"/>
  <c r="M147" i="7"/>
  <c r="N147" i="7" s="1"/>
  <c r="O147" i="7"/>
  <c r="P147" i="7" s="1"/>
  <c r="M152" i="7"/>
  <c r="N152" i="7" s="1"/>
  <c r="O152" i="7" s="1"/>
  <c r="P152" i="7" s="1"/>
  <c r="M193" i="7"/>
  <c r="N193" i="7"/>
  <c r="O193" i="7" s="1"/>
  <c r="P193" i="7" s="1"/>
  <c r="M201" i="7"/>
  <c r="N201" i="7" s="1"/>
  <c r="O201" i="7" s="1"/>
  <c r="P201" i="7" s="1"/>
  <c r="M170" i="7"/>
  <c r="N170" i="7" s="1"/>
  <c r="O170" i="7" s="1"/>
  <c r="P170" i="7" s="1"/>
  <c r="M212" i="7"/>
  <c r="N212" i="7" s="1"/>
  <c r="O212" i="7" s="1"/>
  <c r="P212" i="7" s="1"/>
  <c r="M141" i="7"/>
  <c r="N141" i="7" s="1"/>
  <c r="O141" i="7"/>
  <c r="P141" i="7" s="1"/>
  <c r="M225" i="7"/>
  <c r="N225" i="7" s="1"/>
  <c r="O225" i="7" s="1"/>
  <c r="P225" i="7" s="1"/>
  <c r="M116" i="7"/>
  <c r="N116" i="7" s="1"/>
  <c r="O116" i="7" s="1"/>
  <c r="P116" i="7" s="1"/>
  <c r="M140" i="7"/>
  <c r="N140" i="7" s="1"/>
  <c r="O140" i="7" s="1"/>
  <c r="P140" i="7" s="1"/>
  <c r="M227" i="7"/>
  <c r="N227" i="7"/>
  <c r="O227" i="7" s="1"/>
  <c r="P227" i="7" s="1"/>
  <c r="M199" i="7"/>
  <c r="N199" i="7" s="1"/>
  <c r="O199" i="7" s="1"/>
  <c r="P199" i="7" s="1"/>
  <c r="M222" i="7"/>
  <c r="N222" i="7" s="1"/>
  <c r="O222" i="7" s="1"/>
  <c r="P222" i="7" s="1"/>
  <c r="M154" i="7"/>
  <c r="N154" i="7" s="1"/>
  <c r="O154" i="7" s="1"/>
  <c r="P154" i="7" s="1"/>
  <c r="M219" i="7"/>
  <c r="N219" i="7"/>
  <c r="O219" i="7" s="1"/>
  <c r="P219" i="7" s="1"/>
  <c r="M214" i="7"/>
  <c r="N214" i="7" s="1"/>
  <c r="O214" i="7" s="1"/>
  <c r="P214" i="7" s="1"/>
  <c r="M186" i="7"/>
  <c r="N186" i="7" s="1"/>
  <c r="O186" i="7" s="1"/>
  <c r="P186" i="7" s="1"/>
  <c r="O136" i="7"/>
  <c r="P136" i="7" s="1"/>
  <c r="M136" i="7"/>
  <c r="N136" i="7" s="1"/>
  <c r="M142" i="7"/>
  <c r="N142" i="7" s="1"/>
  <c r="O142" i="7" s="1"/>
  <c r="P142" i="7" s="1"/>
  <c r="M220" i="7"/>
  <c r="N220" i="7" s="1"/>
  <c r="O220" i="7" s="1"/>
  <c r="P220" i="7" s="1"/>
  <c r="M132" i="7"/>
  <c r="N132" i="7" s="1"/>
  <c r="O132" i="7" s="1"/>
  <c r="P132" i="7" s="1"/>
  <c r="M135" i="7"/>
  <c r="N135" i="7" s="1"/>
  <c r="O135" i="7" s="1"/>
  <c r="P135" i="7" s="1"/>
  <c r="M217" i="7"/>
  <c r="N217" i="7"/>
  <c r="O217" i="7" s="1"/>
  <c r="P217" i="7" s="1"/>
  <c r="M145" i="7"/>
  <c r="N145" i="7" s="1"/>
  <c r="O145" i="7" s="1"/>
  <c r="P145" i="7" s="1"/>
  <c r="M226" i="7"/>
  <c r="N226" i="7" s="1"/>
  <c r="O226" i="7" s="1"/>
  <c r="P226" i="7" s="1"/>
  <c r="M166" i="7"/>
  <c r="N166" i="7" s="1"/>
  <c r="O166" i="7" s="1"/>
  <c r="P166" i="7" s="1"/>
  <c r="M167" i="7"/>
  <c r="N167" i="7"/>
  <c r="O167" i="7" s="1"/>
  <c r="P167" i="7" s="1"/>
  <c r="M115" i="7"/>
  <c r="N115" i="7" s="1"/>
  <c r="O115" i="7" s="1"/>
  <c r="P115" i="7" s="1"/>
  <c r="M160" i="7"/>
  <c r="N160" i="7" s="1"/>
  <c r="O160" i="7" s="1"/>
  <c r="P160" i="7" s="1"/>
  <c r="M194" i="7"/>
  <c r="N194" i="7" s="1"/>
  <c r="O194" i="7" s="1"/>
  <c r="P194" i="7" s="1"/>
  <c r="M174" i="7"/>
  <c r="N174" i="7" s="1"/>
  <c r="O174" i="7" s="1"/>
  <c r="P174" i="7" s="1"/>
  <c r="N29" i="7"/>
  <c r="O29" i="7" s="1"/>
  <c r="P29" i="7" s="1"/>
  <c r="M29" i="7"/>
  <c r="R29" i="7"/>
  <c r="S29" i="7" s="1"/>
  <c r="T29" i="7" s="1"/>
  <c r="U29" i="7" s="1"/>
  <c r="V29" i="7" s="1"/>
  <c r="M168" i="7"/>
  <c r="N168" i="7" s="1"/>
  <c r="O168" i="7" s="1"/>
  <c r="P168" i="7" s="1"/>
  <c r="M139" i="7"/>
  <c r="N139" i="7" s="1"/>
  <c r="O139" i="7" s="1"/>
  <c r="P139" i="7" s="1"/>
  <c r="M118" i="7"/>
  <c r="N118" i="7" s="1"/>
  <c r="O118" i="7" s="1"/>
  <c r="P118" i="7" s="1"/>
  <c r="M203" i="7"/>
  <c r="N203" i="7" s="1"/>
  <c r="O203" i="7" s="1"/>
  <c r="P203" i="7" s="1"/>
  <c r="M202" i="7"/>
  <c r="N202" i="7" s="1"/>
  <c r="O202" i="7" s="1"/>
  <c r="P202" i="7" s="1"/>
  <c r="M223" i="7"/>
  <c r="N223" i="7" s="1"/>
  <c r="O223" i="7" s="1"/>
  <c r="P223" i="7" s="1"/>
  <c r="M185" i="7"/>
  <c r="N185" i="7"/>
  <c r="O185" i="7" s="1"/>
  <c r="P185" i="7" s="1"/>
  <c r="M176" i="7"/>
  <c r="N176" i="7" s="1"/>
  <c r="O176" i="7" s="1"/>
  <c r="P176" i="7" s="1"/>
  <c r="M172" i="7"/>
  <c r="N172" i="7" s="1"/>
  <c r="O172" i="7" s="1"/>
  <c r="P172" i="7" s="1"/>
  <c r="N206" i="7"/>
  <c r="O206" i="7" s="1"/>
  <c r="P206" i="7" s="1"/>
  <c r="M206" i="7"/>
  <c r="M137" i="7"/>
  <c r="N137" i="7" s="1"/>
  <c r="O137" i="7" s="1"/>
  <c r="P137" i="7" s="1"/>
  <c r="O146" i="7"/>
  <c r="P146" i="7" s="1"/>
  <c r="M146" i="7"/>
  <c r="N146" i="7" s="1"/>
  <c r="M157" i="7"/>
  <c r="N157" i="7" s="1"/>
  <c r="O157" i="7" s="1"/>
  <c r="P157" i="7" s="1"/>
  <c r="O144" i="7"/>
  <c r="P144" i="7" s="1"/>
  <c r="M144" i="7"/>
  <c r="N144" i="7" s="1"/>
  <c r="M122" i="7"/>
  <c r="N122" i="7" s="1"/>
  <c r="O122" i="7" s="1"/>
  <c r="P122" i="7" s="1"/>
  <c r="M204" i="7"/>
  <c r="N204" i="7" s="1"/>
  <c r="O204" i="7" s="1"/>
  <c r="P204" i="7" s="1"/>
  <c r="M189" i="7"/>
  <c r="N189" i="7"/>
  <c r="O189" i="7" s="1"/>
  <c r="P189" i="7" s="1"/>
  <c r="M184" i="7"/>
  <c r="N184" i="7" s="1"/>
  <c r="O184" i="7" s="1"/>
  <c r="P184" i="7" s="1"/>
  <c r="M130" i="7"/>
  <c r="N130" i="7" s="1"/>
  <c r="O130" i="7" s="1"/>
  <c r="P130" i="7" s="1"/>
  <c r="M161" i="7"/>
  <c r="N161" i="7" s="1"/>
  <c r="O161" i="7" s="1"/>
  <c r="P161" i="7" s="1"/>
  <c r="M121" i="7"/>
  <c r="N121" i="7" s="1"/>
  <c r="O121" i="7"/>
  <c r="P121" i="7" s="1"/>
  <c r="M207" i="7"/>
  <c r="N207" i="7" s="1"/>
  <c r="O207" i="7" s="1"/>
  <c r="P207" i="7" s="1"/>
  <c r="M188" i="7"/>
  <c r="N188" i="7" s="1"/>
  <c r="O188" i="7" s="1"/>
  <c r="P188" i="7" s="1"/>
  <c r="M221" i="7"/>
  <c r="N221" i="7" s="1"/>
  <c r="O221" i="7" s="1"/>
  <c r="P221" i="7" s="1"/>
  <c r="M151" i="7"/>
  <c r="N151" i="7" s="1"/>
  <c r="O151" i="7" s="1"/>
  <c r="P151" i="7" s="1"/>
  <c r="N180" i="7"/>
  <c r="O180" i="7" s="1"/>
  <c r="P180" i="7" s="1"/>
  <c r="M180" i="7"/>
  <c r="M181" i="7"/>
  <c r="N181" i="7" s="1"/>
  <c r="O181" i="7" s="1"/>
  <c r="P181" i="7" s="1"/>
  <c r="M155" i="7"/>
  <c r="N155" i="7" s="1"/>
  <c r="O155" i="7" s="1"/>
  <c r="P155" i="7" s="1"/>
  <c r="M163" i="7"/>
  <c r="N163" i="7"/>
  <c r="O163" i="7" s="1"/>
  <c r="P163" i="7" s="1"/>
  <c r="M125" i="7"/>
  <c r="N125" i="7" s="1"/>
  <c r="O125" i="7" s="1"/>
  <c r="P125" i="7" s="1"/>
  <c r="M216" i="7"/>
  <c r="N216" i="7" s="1"/>
  <c r="O216" i="7" s="1"/>
  <c r="P216" i="7" s="1"/>
  <c r="M218" i="7"/>
  <c r="N218" i="7" s="1"/>
  <c r="O218" i="7" s="1"/>
  <c r="P218" i="7" s="1"/>
  <c r="M143" i="7"/>
  <c r="N143" i="7" s="1"/>
  <c r="O143" i="7"/>
  <c r="P143" i="7" s="1"/>
  <c r="N95" i="5"/>
  <c r="N96" i="5" s="1"/>
  <c r="N89" i="5" s="1"/>
  <c r="N40" i="5" s="1"/>
  <c r="N33" i="5" s="1"/>
  <c r="W70" i="5"/>
  <c r="T17" i="5"/>
  <c r="T45" i="5" s="1"/>
  <c r="T69" i="5" s="1"/>
  <c r="H46" i="9"/>
  <c r="H2" i="9"/>
  <c r="H38" i="9"/>
  <c r="H34" i="9"/>
  <c r="H3" i="9"/>
  <c r="H21" i="9"/>
  <c r="H8" i="9"/>
  <c r="S38" i="7"/>
  <c r="T38" i="7" s="1"/>
  <c r="U38" i="7" s="1"/>
  <c r="V38" i="7" s="1"/>
  <c r="S18" i="5"/>
  <c r="S46" i="5" s="1"/>
  <c r="H47" i="9"/>
  <c r="H12" i="9"/>
  <c r="H39" i="9"/>
  <c r="B39" i="16"/>
  <c r="H22" i="9"/>
  <c r="H30" i="9"/>
  <c r="H15" i="9"/>
  <c r="H50" i="9"/>
  <c r="H28" i="9"/>
  <c r="H51" i="9"/>
  <c r="H37" i="9"/>
  <c r="H20" i="9"/>
  <c r="H10" i="9"/>
  <c r="H45" i="9"/>
  <c r="H35" i="9"/>
  <c r="H25" i="9"/>
  <c r="H6" i="9"/>
  <c r="T40" i="7"/>
  <c r="U40" i="7" s="1"/>
  <c r="V40" i="7" s="1"/>
  <c r="T26" i="5" s="1"/>
  <c r="T54" i="5" s="1"/>
  <c r="T75" i="5"/>
  <c r="R24" i="5"/>
  <c r="R52" i="5" s="1"/>
  <c r="R18" i="5"/>
  <c r="R46" i="5" s="1"/>
  <c r="R70" i="5" s="1"/>
  <c r="R23" i="5"/>
  <c r="R51" i="5" s="1"/>
  <c r="R75" i="5" s="1"/>
  <c r="T18" i="5"/>
  <c r="T46" i="5" s="1"/>
  <c r="S17" i="5"/>
  <c r="S45" i="5" s="1"/>
  <c r="S69" i="5" s="1"/>
  <c r="H49" i="9"/>
  <c r="H7" i="9"/>
  <c r="H31" i="9"/>
  <c r="H17" i="9"/>
  <c r="H41" i="9"/>
  <c r="H40" i="9"/>
  <c r="H27" i="9"/>
  <c r="H16" i="9"/>
  <c r="H26" i="9"/>
  <c r="H36" i="9"/>
  <c r="H19" i="9"/>
  <c r="H13" i="9"/>
  <c r="H33" i="9"/>
  <c r="H42" i="9"/>
  <c r="H48" i="9"/>
  <c r="H11" i="9"/>
  <c r="H23" i="9"/>
  <c r="T24" i="5"/>
  <c r="T52" i="5" s="1"/>
  <c r="T76" i="5" s="1"/>
  <c r="R19" i="5"/>
  <c r="R47" i="5" s="1"/>
  <c r="W75" i="5"/>
  <c r="A111" i="5"/>
  <c r="A426" i="5"/>
  <c r="O94" i="5"/>
  <c r="O95" i="5" s="1"/>
  <c r="O96" i="5" s="1"/>
  <c r="O89" i="5" s="1"/>
  <c r="O40" i="5" s="1"/>
  <c r="O33" i="5" s="1"/>
  <c r="U39" i="14"/>
  <c r="W24" i="5"/>
  <c r="W52" i="5" s="1"/>
  <c r="W76" i="5" s="1"/>
  <c r="T25" i="5"/>
  <c r="T53" i="5" s="1"/>
  <c r="R25" i="5"/>
  <c r="R53" i="5" s="1"/>
  <c r="V44" i="7"/>
  <c r="R26" i="5" s="1"/>
  <c r="R54" i="5" s="1"/>
  <c r="S75" i="5"/>
  <c r="W19" i="5"/>
  <c r="W47" i="5" s="1"/>
  <c r="P39" i="14"/>
  <c r="W20" i="5" s="1"/>
  <c r="W48" i="5" s="1"/>
  <c r="W73" i="5" s="1"/>
  <c r="T19" i="5"/>
  <c r="T47" i="5" s="1"/>
  <c r="U46" i="7"/>
  <c r="S24" i="5"/>
  <c r="S52" i="5" s="1"/>
  <c r="T70" i="5" l="1"/>
  <c r="N34" i="5"/>
  <c r="N50" i="5" s="1"/>
  <c r="N29" i="5"/>
  <c r="N30" i="5" s="1"/>
  <c r="N31" i="5" s="1"/>
  <c r="R71" i="5"/>
  <c r="R76" i="5"/>
  <c r="T71" i="5"/>
  <c r="S70" i="5"/>
  <c r="R21" i="5"/>
  <c r="R49" i="5" s="1"/>
  <c r="R74" i="5" s="1"/>
  <c r="S19" i="5"/>
  <c r="S47" i="5" s="1"/>
  <c r="S71" i="5" s="1"/>
  <c r="A427" i="5"/>
  <c r="A112" i="5"/>
  <c r="W72" i="5"/>
  <c r="R78" i="5"/>
  <c r="N35" i="5"/>
  <c r="T78" i="5"/>
  <c r="W25" i="5"/>
  <c r="W53" i="5" s="1"/>
  <c r="W77" i="5" s="1"/>
  <c r="V39" i="14"/>
  <c r="W26" i="5" s="1"/>
  <c r="W54" i="5" s="1"/>
  <c r="V46" i="7"/>
  <c r="S26" i="5" s="1"/>
  <c r="S54" i="5" s="1"/>
  <c r="S25" i="5"/>
  <c r="S53" i="5" s="1"/>
  <c r="R77" i="5"/>
  <c r="T20" i="5"/>
  <c r="T48" i="5" s="1"/>
  <c r="T72" i="5" s="1"/>
  <c r="T21" i="5"/>
  <c r="T49" i="5" s="1"/>
  <c r="T74" i="5" s="1"/>
  <c r="W71" i="5"/>
  <c r="S76" i="5"/>
  <c r="T77" i="5"/>
  <c r="O29" i="5"/>
  <c r="O34" i="5"/>
  <c r="R20" i="5" l="1"/>
  <c r="R48" i="5" s="1"/>
  <c r="R72" i="5" s="1"/>
  <c r="S20" i="5"/>
  <c r="S48" i="5" s="1"/>
  <c r="S72" i="5" s="1"/>
  <c r="A113" i="5"/>
  <c r="A428" i="5"/>
  <c r="S78" i="5"/>
  <c r="O30" i="5"/>
  <c r="O31" i="5" s="1"/>
  <c r="N32" i="5"/>
  <c r="S77" i="5"/>
  <c r="O35" i="5"/>
  <c r="O50" i="5"/>
  <c r="T73" i="5"/>
  <c r="W78" i="5"/>
  <c r="N36" i="5"/>
  <c r="N51" i="5"/>
  <c r="S21" i="5" l="1"/>
  <c r="S49" i="5" s="1"/>
  <c r="S74" i="5" s="1"/>
  <c r="R73" i="5"/>
  <c r="A429" i="5"/>
  <c r="A114" i="5"/>
  <c r="W79" i="5" a="1"/>
  <c r="W79" i="5" s="1"/>
  <c r="W87" i="5" s="1"/>
  <c r="AG265" i="4" s="1"/>
  <c r="T79" i="5" a="1"/>
  <c r="T79" i="5" s="1"/>
  <c r="R79" i="5" a="1"/>
  <c r="O32" i="5"/>
  <c r="N75" i="5"/>
  <c r="N37" i="5"/>
  <c r="N52" i="5"/>
  <c r="O36" i="5"/>
  <c r="O51" i="5"/>
  <c r="S73" i="5" l="1"/>
  <c r="R79" i="5"/>
  <c r="C10" i="16" s="1"/>
  <c r="C14" i="16" s="1"/>
  <c r="A430" i="5"/>
  <c r="A115" i="5"/>
  <c r="D29" i="16"/>
  <c r="D33" i="16" s="1"/>
  <c r="T87" i="5"/>
  <c r="AD265" i="4" s="1"/>
  <c r="O37" i="5"/>
  <c r="O52" i="5"/>
  <c r="N38" i="5"/>
  <c r="N54" i="5" s="1"/>
  <c r="N53" i="5"/>
  <c r="N77" i="5" s="1"/>
  <c r="N76" i="5"/>
  <c r="O75" i="5"/>
  <c r="S79" i="5" l="1" a="1"/>
  <c r="S79" i="5" s="1"/>
  <c r="S87" i="5" s="1"/>
  <c r="AC265" i="4" s="1"/>
  <c r="R87" i="5"/>
  <c r="AB265" i="4" s="1"/>
  <c r="A431" i="5"/>
  <c r="A116" i="5"/>
  <c r="O38" i="5"/>
  <c r="O54" i="5" s="1"/>
  <c r="O53" i="5"/>
  <c r="N78" i="5"/>
  <c r="O76" i="5"/>
  <c r="O78" i="5" l="1"/>
  <c r="A432" i="5"/>
  <c r="A117" i="5"/>
  <c r="O77" i="5"/>
  <c r="Q18" i="6"/>
  <c r="Q20" i="6"/>
  <c r="Q19" i="6"/>
  <c r="N18" i="6"/>
  <c r="M20" i="6"/>
  <c r="M18" i="6"/>
  <c r="Q31" i="6" l="1"/>
  <c r="A433" i="5"/>
  <c r="A118" i="5"/>
  <c r="N20" i="6"/>
  <c r="Q58" i="6"/>
  <c r="Q38" i="6"/>
  <c r="N19" i="6"/>
  <c r="M19" i="6"/>
  <c r="M69" i="6" s="1"/>
  <c r="Q149" i="6"/>
  <c r="Q204" i="6"/>
  <c r="Q152" i="6"/>
  <c r="Q153" i="6"/>
  <c r="Q216" i="6"/>
  <c r="Q136" i="6"/>
  <c r="Q191" i="6"/>
  <c r="Q143" i="6"/>
  <c r="Q45" i="6"/>
  <c r="Q97" i="6"/>
  <c r="Q25" i="6"/>
  <c r="Q90" i="6"/>
  <c r="Q105" i="6"/>
  <c r="Q48" i="6"/>
  <c r="Q162" i="6"/>
  <c r="Q68" i="6"/>
  <c r="Q47" i="6"/>
  <c r="Q114" i="6"/>
  <c r="Q127" i="6"/>
  <c r="Q164" i="6"/>
  <c r="Q53" i="6"/>
  <c r="Q189" i="6"/>
  <c r="Q126" i="6"/>
  <c r="Q157" i="6"/>
  <c r="Q122" i="6"/>
  <c r="Q42" i="6"/>
  <c r="Q107" i="6"/>
  <c r="Q87" i="6"/>
  <c r="Q163" i="6"/>
  <c r="Q150" i="6"/>
  <c r="Q146" i="6"/>
  <c r="Q115" i="6"/>
  <c r="Q84" i="6"/>
  <c r="Q161" i="6"/>
  <c r="Q170" i="6"/>
  <c r="Q182" i="6"/>
  <c r="Q99" i="6"/>
  <c r="Q133" i="6"/>
  <c r="Q102" i="6"/>
  <c r="Q111" i="6"/>
  <c r="Q124" i="6"/>
  <c r="Q60" i="6"/>
  <c r="Q70" i="6"/>
  <c r="Q92" i="6"/>
  <c r="Q137" i="6"/>
  <c r="Q52" i="6"/>
  <c r="Q217" i="6"/>
  <c r="Q128" i="6"/>
  <c r="Q169" i="6"/>
  <c r="Q201" i="6"/>
  <c r="Q200" i="6"/>
  <c r="Q192" i="6"/>
  <c r="Q207" i="6"/>
  <c r="Q83" i="6"/>
  <c r="Q112" i="6"/>
  <c r="Q131" i="6"/>
  <c r="Q155" i="6"/>
  <c r="Q172" i="6"/>
  <c r="Q179" i="6"/>
  <c r="Q95" i="6"/>
  <c r="Q184" i="6"/>
  <c r="Q39" i="6"/>
  <c r="Q176" i="6"/>
  <c r="Q202" i="6"/>
  <c r="Q196" i="6"/>
  <c r="Q67" i="6"/>
  <c r="Q24" i="6"/>
  <c r="Q91" i="6"/>
  <c r="Q160" i="6"/>
  <c r="Q194" i="6"/>
  <c r="Q40" i="6"/>
  <c r="Q78" i="6"/>
  <c r="Q100" i="6"/>
  <c r="Q139" i="6"/>
  <c r="Q138" i="6"/>
  <c r="Q132" i="6"/>
  <c r="Q212" i="6"/>
  <c r="Q215" i="6"/>
  <c r="Q183" i="6"/>
  <c r="Q195" i="6"/>
  <c r="Q208" i="6"/>
  <c r="Q66" i="6"/>
  <c r="Q26" i="6"/>
  <c r="Q34" i="6"/>
  <c r="Q209" i="6"/>
  <c r="Q98" i="6"/>
  <c r="Q141" i="6"/>
  <c r="Q104" i="6"/>
  <c r="Q159" i="6"/>
  <c r="Q71" i="6"/>
  <c r="Q113" i="6"/>
  <c r="Q193" i="6"/>
  <c r="Q129" i="6"/>
  <c r="Q187" i="6"/>
  <c r="Q96" i="6"/>
  <c r="Q76" i="6"/>
  <c r="Q214" i="6"/>
  <c r="Q174" i="6"/>
  <c r="Q165" i="6"/>
  <c r="Q167" i="6"/>
  <c r="Q199" i="6"/>
  <c r="Q118" i="6"/>
  <c r="Q62" i="6"/>
  <c r="Q85" i="6"/>
  <c r="Q64" i="6"/>
  <c r="Q79" i="6"/>
  <c r="Q173" i="6"/>
  <c r="Q81" i="6"/>
  <c r="Q65" i="6"/>
  <c r="Q211" i="6"/>
  <c r="Q220" i="6"/>
  <c r="Q89" i="6"/>
  <c r="Q109" i="6"/>
  <c r="Q221" i="6"/>
  <c r="Q57" i="6"/>
  <c r="Q75" i="6"/>
  <c r="Q82" i="6"/>
  <c r="Q188" i="6"/>
  <c r="Q198" i="6"/>
  <c r="Q219" i="6"/>
  <c r="Q154" i="6"/>
  <c r="Q175" i="6"/>
  <c r="Q134" i="6"/>
  <c r="Q197" i="6"/>
  <c r="Q54" i="6"/>
  <c r="Q29" i="6"/>
  <c r="Q119" i="6"/>
  <c r="Q80" i="6"/>
  <c r="Q46" i="6"/>
  <c r="Q222" i="6"/>
  <c r="Q49" i="6"/>
  <c r="Q177" i="6"/>
  <c r="Q168" i="6"/>
  <c r="Q145" i="6"/>
  <c r="Q121" i="6"/>
  <c r="Q74" i="6"/>
  <c r="Q101" i="6"/>
  <c r="Q186" i="6"/>
  <c r="Q158" i="6"/>
  <c r="Q178" i="6"/>
  <c r="Q51" i="6"/>
  <c r="Q55" i="6"/>
  <c r="Q69" i="6"/>
  <c r="Q36" i="6"/>
  <c r="Q93" i="6"/>
  <c r="Q180" i="6"/>
  <c r="Q135" i="6"/>
  <c r="Q166" i="6"/>
  <c r="Q41" i="6"/>
  <c r="Q213" i="6"/>
  <c r="Q106" i="6"/>
  <c r="Q72" i="6"/>
  <c r="Q43" i="6"/>
  <c r="Q185" i="6"/>
  <c r="Q103" i="6"/>
  <c r="Q28" i="6"/>
  <c r="Q120" i="6"/>
  <c r="Q73" i="6"/>
  <c r="Q116" i="6"/>
  <c r="Q63" i="6"/>
  <c r="Q147" i="6"/>
  <c r="Q94" i="6"/>
  <c r="Q108" i="6"/>
  <c r="Q56" i="6"/>
  <c r="Q32" i="6"/>
  <c r="N21" i="5" s="1"/>
  <c r="N49" i="5" s="1"/>
  <c r="N74" i="5" s="1"/>
  <c r="Q44" i="6"/>
  <c r="Q142" i="6"/>
  <c r="Q156" i="6"/>
  <c r="Q151" i="6"/>
  <c r="Q210" i="6"/>
  <c r="Q125" i="6"/>
  <c r="Q181" i="6"/>
  <c r="Q190" i="6"/>
  <c r="Q218" i="6"/>
  <c r="Q148" i="6"/>
  <c r="Q77" i="6"/>
  <c r="Q203" i="6"/>
  <c r="Q130" i="6"/>
  <c r="Q117" i="6"/>
  <c r="Q144" i="6"/>
  <c r="Q140" i="6"/>
  <c r="Q86" i="6"/>
  <c r="Q206" i="6"/>
  <c r="Q205" i="6"/>
  <c r="Q171" i="6"/>
  <c r="Q61" i="6"/>
  <c r="Q123" i="6"/>
  <c r="Q110" i="6"/>
  <c r="Q59" i="6"/>
  <c r="Q88" i="6"/>
  <c r="Q50" i="6"/>
  <c r="I21" i="5" s="1"/>
  <c r="I49" i="5" s="1"/>
  <c r="I74" i="5" s="1"/>
  <c r="Q35" i="6"/>
  <c r="C21" i="5" s="1"/>
  <c r="C49" i="5" s="1"/>
  <c r="C74" i="5" s="1"/>
  <c r="Q33" i="6"/>
  <c r="Q23" i="6"/>
  <c r="Q37" i="6"/>
  <c r="Q27" i="6"/>
  <c r="Q30" i="6"/>
  <c r="H21" i="5" l="1"/>
  <c r="H49" i="5" s="1"/>
  <c r="H74" i="5" s="1"/>
  <c r="J21" i="5"/>
  <c r="J49" i="5" s="1"/>
  <c r="J74" i="5" s="1"/>
  <c r="F21" i="5"/>
  <c r="F49" i="5" s="1"/>
  <c r="F74" i="5" s="1"/>
  <c r="V21" i="5"/>
  <c r="V49" i="5" s="1"/>
  <c r="V74" i="5" s="1"/>
  <c r="A119" i="5"/>
  <c r="A434" i="5"/>
  <c r="M58" i="6"/>
  <c r="M32" i="6"/>
  <c r="M131" i="6"/>
  <c r="M38" i="6"/>
  <c r="M196" i="6"/>
  <c r="M33" i="6"/>
  <c r="M17" i="5" s="1"/>
  <c r="M45" i="5" s="1"/>
  <c r="M79" i="6"/>
  <c r="M37" i="6"/>
  <c r="M106" i="6"/>
  <c r="M23" i="6"/>
  <c r="D17" i="5" s="1"/>
  <c r="D45" i="5" s="1"/>
  <c r="M175" i="6"/>
  <c r="N198" i="6"/>
  <c r="M157" i="6"/>
  <c r="M35" i="6"/>
  <c r="M209" i="6"/>
  <c r="M89" i="6"/>
  <c r="M186" i="6"/>
  <c r="M167" i="6"/>
  <c r="M45" i="6"/>
  <c r="M100" i="6"/>
  <c r="M141" i="6"/>
  <c r="M140" i="6"/>
  <c r="M134" i="6"/>
  <c r="M169" i="6"/>
  <c r="M143" i="6"/>
  <c r="M117" i="6"/>
  <c r="M219" i="6"/>
  <c r="M177" i="6"/>
  <c r="M125" i="6"/>
  <c r="M192" i="6"/>
  <c r="M81" i="6"/>
  <c r="M174" i="6"/>
  <c r="M42" i="6"/>
  <c r="M83" i="6"/>
  <c r="M121" i="6"/>
  <c r="M34" i="6"/>
  <c r="M93" i="6"/>
  <c r="M199" i="6"/>
  <c r="M193" i="6"/>
  <c r="M128" i="6"/>
  <c r="M144" i="6"/>
  <c r="M48" i="6"/>
  <c r="M116" i="6"/>
  <c r="M56" i="6"/>
  <c r="M28" i="6"/>
  <c r="M132" i="6"/>
  <c r="M51" i="6"/>
  <c r="M203" i="6"/>
  <c r="M46" i="6"/>
  <c r="M154" i="6"/>
  <c r="M149" i="6"/>
  <c r="M53" i="6"/>
  <c r="M25" i="6"/>
  <c r="M105" i="6"/>
  <c r="M180" i="6"/>
  <c r="M62" i="6"/>
  <c r="M163" i="6"/>
  <c r="M61" i="6"/>
  <c r="M135" i="6"/>
  <c r="N38" i="6"/>
  <c r="N33" i="6"/>
  <c r="N23" i="6"/>
  <c r="N63" i="6"/>
  <c r="N91" i="6"/>
  <c r="N135" i="6"/>
  <c r="N93" i="6"/>
  <c r="N43" i="6"/>
  <c r="N162" i="6"/>
  <c r="N146" i="6"/>
  <c r="N151" i="6"/>
  <c r="N165" i="6"/>
  <c r="N218" i="6"/>
  <c r="N211" i="6"/>
  <c r="N99" i="6"/>
  <c r="N191" i="6"/>
  <c r="N180" i="6"/>
  <c r="N71" i="6"/>
  <c r="N46" i="6"/>
  <c r="N80" i="6"/>
  <c r="N101" i="6"/>
  <c r="N213" i="6"/>
  <c r="N44" i="6"/>
  <c r="N139" i="6"/>
  <c r="N29" i="6"/>
  <c r="N111" i="6"/>
  <c r="N155" i="6"/>
  <c r="N118" i="6"/>
  <c r="N57" i="6"/>
  <c r="N129" i="6"/>
  <c r="N74" i="6"/>
  <c r="N92" i="6"/>
  <c r="N220" i="6"/>
  <c r="N36" i="6"/>
  <c r="N136" i="6"/>
  <c r="N177" i="6"/>
  <c r="N194" i="6"/>
  <c r="N75" i="6"/>
  <c r="N120" i="6"/>
  <c r="N51" i="6"/>
  <c r="N141" i="6"/>
  <c r="N203" i="6"/>
  <c r="N161" i="6"/>
  <c r="N183" i="6"/>
  <c r="N126" i="6"/>
  <c r="N172" i="6"/>
  <c r="N28" i="6"/>
  <c r="N205" i="6"/>
  <c r="N164" i="6"/>
  <c r="N199" i="6"/>
  <c r="Q21" i="5"/>
  <c r="Q49" i="5" s="1"/>
  <c r="Q74" i="5" s="1"/>
  <c r="D21" i="5"/>
  <c r="D49" i="5" s="1"/>
  <c r="D74" i="5" s="1"/>
  <c r="M27" i="6"/>
  <c r="O20" i="6"/>
  <c r="O18" i="6"/>
  <c r="O19" i="6"/>
  <c r="M218" i="6"/>
  <c r="M158" i="6"/>
  <c r="M60" i="6"/>
  <c r="M151" i="6"/>
  <c r="M44" i="6"/>
  <c r="M91" i="6"/>
  <c r="M173" i="6"/>
  <c r="M164" i="6"/>
  <c r="M99" i="6"/>
  <c r="M76" i="6"/>
  <c r="M170" i="6"/>
  <c r="M94" i="6"/>
  <c r="M85" i="6"/>
  <c r="M129" i="6"/>
  <c r="M182" i="6"/>
  <c r="M66" i="6"/>
  <c r="M166" i="6"/>
  <c r="M216" i="6"/>
  <c r="M47" i="6"/>
  <c r="M54" i="6"/>
  <c r="M220" i="6"/>
  <c r="M184" i="6"/>
  <c r="M138" i="6"/>
  <c r="M160" i="6"/>
  <c r="M41" i="6"/>
  <c r="M73" i="6"/>
  <c r="M178" i="6"/>
  <c r="M130" i="6"/>
  <c r="M179" i="6"/>
  <c r="M215" i="6"/>
  <c r="M75" i="6"/>
  <c r="M142" i="6"/>
  <c r="M176" i="6"/>
  <c r="M161" i="6"/>
  <c r="M92" i="6"/>
  <c r="M217" i="6"/>
  <c r="M123" i="6"/>
  <c r="M70" i="6"/>
  <c r="M206" i="6"/>
  <c r="M194" i="6"/>
  <c r="M191" i="6"/>
  <c r="M88" i="6"/>
  <c r="M115" i="6"/>
  <c r="M122" i="6"/>
  <c r="M55" i="6"/>
  <c r="N50" i="6"/>
  <c r="N27" i="6"/>
  <c r="N24" i="6"/>
  <c r="N109" i="6"/>
  <c r="N47" i="6"/>
  <c r="N59" i="6"/>
  <c r="N95" i="6"/>
  <c r="N54" i="6"/>
  <c r="N107" i="6"/>
  <c r="N143" i="6"/>
  <c r="N34" i="6"/>
  <c r="N209" i="6"/>
  <c r="N138" i="6"/>
  <c r="N204" i="6"/>
  <c r="N156" i="6"/>
  <c r="N88" i="6"/>
  <c r="N86" i="6"/>
  <c r="N94" i="6"/>
  <c r="N167" i="6"/>
  <c r="N89" i="6"/>
  <c r="N192" i="6"/>
  <c r="N179" i="6"/>
  <c r="N65" i="6"/>
  <c r="N52" i="6"/>
  <c r="N82" i="6"/>
  <c r="N25" i="6"/>
  <c r="N85" i="6"/>
  <c r="N26" i="6"/>
  <c r="N216" i="6"/>
  <c r="N163" i="6"/>
  <c r="N124" i="6"/>
  <c r="N78" i="6"/>
  <c r="N187" i="6"/>
  <c r="N210" i="6"/>
  <c r="N70" i="6"/>
  <c r="N176" i="6"/>
  <c r="N182" i="6"/>
  <c r="N123" i="6"/>
  <c r="N48" i="6"/>
  <c r="N174" i="6"/>
  <c r="N140" i="6"/>
  <c r="N208" i="6"/>
  <c r="N130" i="6"/>
  <c r="N134" i="6"/>
  <c r="N153" i="6"/>
  <c r="N197" i="6"/>
  <c r="N39" i="6"/>
  <c r="N42" i="6"/>
  <c r="N127" i="6"/>
  <c r="N132" i="6"/>
  <c r="G21" i="5"/>
  <c r="G49" i="5" s="1"/>
  <c r="G74" i="5" s="1"/>
  <c r="U21" i="5"/>
  <c r="U49" i="5" s="1"/>
  <c r="U74" i="5" s="1"/>
  <c r="E21" i="5"/>
  <c r="E49" i="5" s="1"/>
  <c r="E74" i="5" s="1"/>
  <c r="K21" i="5"/>
  <c r="K49" i="5" s="1"/>
  <c r="K74" i="5" s="1"/>
  <c r="P21" i="5"/>
  <c r="P49" i="5" s="1"/>
  <c r="P74" i="5" s="1"/>
  <c r="O21" i="5"/>
  <c r="O49" i="5" s="1"/>
  <c r="O74" i="5" s="1"/>
  <c r="L21" i="5"/>
  <c r="L49" i="5" s="1"/>
  <c r="L74" i="5" s="1"/>
  <c r="M21" i="5"/>
  <c r="M49" i="5" s="1"/>
  <c r="M74" i="5" s="1"/>
  <c r="B21" i="5"/>
  <c r="B49" i="5" s="1"/>
  <c r="B74" i="5" s="1"/>
  <c r="M110" i="6"/>
  <c r="M101" i="6"/>
  <c r="M31" i="6"/>
  <c r="M50" i="6"/>
  <c r="M137" i="6"/>
  <c r="M120" i="6"/>
  <c r="M168" i="6"/>
  <c r="M98" i="6"/>
  <c r="M124" i="6"/>
  <c r="M201" i="6"/>
  <c r="M211" i="6"/>
  <c r="M183" i="6"/>
  <c r="M80" i="6"/>
  <c r="M67" i="6"/>
  <c r="M63" i="6"/>
  <c r="M59" i="6"/>
  <c r="M43" i="6"/>
  <c r="M150" i="6"/>
  <c r="M159" i="6"/>
  <c r="M146" i="6"/>
  <c r="M200" i="6"/>
  <c r="M82" i="6"/>
  <c r="M52" i="6"/>
  <c r="M104" i="6"/>
  <c r="M185" i="6"/>
  <c r="M172" i="6"/>
  <c r="M65" i="6"/>
  <c r="M103" i="6"/>
  <c r="M36" i="6"/>
  <c r="M64" i="6"/>
  <c r="M57" i="6"/>
  <c r="M214" i="6"/>
  <c r="M156" i="6"/>
  <c r="M213" i="6"/>
  <c r="M24" i="6"/>
  <c r="M102" i="6"/>
  <c r="M212" i="6"/>
  <c r="M39" i="6"/>
  <c r="M202" i="6"/>
  <c r="M72" i="6"/>
  <c r="M165" i="6"/>
  <c r="M195" i="6"/>
  <c r="M133" i="6"/>
  <c r="M187" i="6"/>
  <c r="M107" i="6"/>
  <c r="M127" i="6"/>
  <c r="M190" i="6"/>
  <c r="M162" i="6"/>
  <c r="N32" i="6"/>
  <c r="N18" i="5" s="1"/>
  <c r="N46" i="5" s="1"/>
  <c r="N35" i="6"/>
  <c r="N30" i="6"/>
  <c r="N214" i="6"/>
  <c r="N90" i="6"/>
  <c r="N55" i="6"/>
  <c r="N122" i="6"/>
  <c r="N40" i="6"/>
  <c r="N221" i="6"/>
  <c r="N171" i="6"/>
  <c r="N188" i="6"/>
  <c r="N131" i="6"/>
  <c r="N170" i="6"/>
  <c r="N154" i="6"/>
  <c r="N87" i="6"/>
  <c r="N189" i="6"/>
  <c r="N56" i="6"/>
  <c r="N110" i="6"/>
  <c r="N100" i="6"/>
  <c r="N106" i="6"/>
  <c r="N181" i="6"/>
  <c r="N98" i="6"/>
  <c r="N64" i="6"/>
  <c r="N66" i="6"/>
  <c r="N104" i="6"/>
  <c r="N114" i="6"/>
  <c r="N157" i="6"/>
  <c r="N102" i="6"/>
  <c r="N144" i="6"/>
  <c r="N133" i="6"/>
  <c r="N178" i="6"/>
  <c r="N108" i="6"/>
  <c r="N149" i="6"/>
  <c r="N105" i="6"/>
  <c r="N201" i="6"/>
  <c r="N217" i="6"/>
  <c r="N84" i="6"/>
  <c r="N186" i="6"/>
  <c r="N159" i="6"/>
  <c r="N113" i="6"/>
  <c r="N61" i="6"/>
  <c r="N49" i="6"/>
  <c r="N96" i="6"/>
  <c r="N175" i="6"/>
  <c r="N212" i="6"/>
  <c r="N121" i="6"/>
  <c r="N166" i="6"/>
  <c r="N67" i="6"/>
  <c r="N77" i="6"/>
  <c r="N112" i="6"/>
  <c r="M30" i="6"/>
  <c r="M90" i="6"/>
  <c r="M208" i="6"/>
  <c r="M108" i="6"/>
  <c r="M84" i="6"/>
  <c r="M198" i="6"/>
  <c r="M112" i="6"/>
  <c r="M78" i="6"/>
  <c r="M118" i="6"/>
  <c r="M147" i="6"/>
  <c r="M87" i="6"/>
  <c r="M139" i="6"/>
  <c r="M145" i="6"/>
  <c r="M97" i="6"/>
  <c r="M189" i="6"/>
  <c r="M221" i="6"/>
  <c r="M40" i="6"/>
  <c r="M205" i="6"/>
  <c r="M71" i="6"/>
  <c r="M119" i="6"/>
  <c r="M113" i="6"/>
  <c r="M188" i="6"/>
  <c r="M114" i="6"/>
  <c r="M204" i="6"/>
  <c r="M77" i="6"/>
  <c r="M222" i="6"/>
  <c r="M126" i="6"/>
  <c r="M181" i="6"/>
  <c r="M171" i="6"/>
  <c r="M153" i="6"/>
  <c r="M96" i="6"/>
  <c r="M29" i="6"/>
  <c r="M86" i="6"/>
  <c r="M95" i="6"/>
  <c r="M74" i="6"/>
  <c r="M109" i="6"/>
  <c r="M207" i="6"/>
  <c r="M155" i="6"/>
  <c r="M152" i="6"/>
  <c r="M68" i="6"/>
  <c r="M136" i="6"/>
  <c r="M148" i="6"/>
  <c r="M111" i="6"/>
  <c r="M210" i="6"/>
  <c r="M26" i="6"/>
  <c r="M197" i="6"/>
  <c r="M49" i="6"/>
  <c r="N31" i="6"/>
  <c r="N58" i="6"/>
  <c r="N37" i="6"/>
  <c r="N196" i="6"/>
  <c r="N73" i="6"/>
  <c r="N193" i="6"/>
  <c r="N128" i="6"/>
  <c r="N81" i="6"/>
  <c r="N202" i="6"/>
  <c r="N125" i="6"/>
  <c r="N215" i="6"/>
  <c r="N97" i="6"/>
  <c r="N185" i="6"/>
  <c r="N150" i="6"/>
  <c r="N148" i="6"/>
  <c r="N147" i="6"/>
  <c r="N200" i="6"/>
  <c r="N184" i="6"/>
  <c r="N103" i="6"/>
  <c r="N119" i="6"/>
  <c r="N117" i="6"/>
  <c r="N68" i="6"/>
  <c r="N190" i="6"/>
  <c r="N83" i="6"/>
  <c r="N72" i="6"/>
  <c r="N45" i="6"/>
  <c r="N168" i="6"/>
  <c r="N222" i="6"/>
  <c r="N115" i="6"/>
  <c r="N60" i="6"/>
  <c r="N62" i="6"/>
  <c r="N207" i="6"/>
  <c r="N137" i="6"/>
  <c r="N116" i="6"/>
  <c r="N79" i="6"/>
  <c r="N76" i="6"/>
  <c r="N173" i="6"/>
  <c r="N152" i="6"/>
  <c r="N69" i="6"/>
  <c r="N142" i="6"/>
  <c r="N158" i="6"/>
  <c r="N145" i="6"/>
  <c r="N195" i="6"/>
  <c r="N160" i="6"/>
  <c r="N41" i="6"/>
  <c r="N206" i="6"/>
  <c r="N53" i="6"/>
  <c r="N169" i="6"/>
  <c r="N219" i="6"/>
  <c r="N17" i="5" l="1"/>
  <c r="N45" i="5" s="1"/>
  <c r="N69" i="5" s="1"/>
  <c r="J18" i="5"/>
  <c r="J46" i="5" s="1"/>
  <c r="J17" i="5"/>
  <c r="J45" i="5" s="1"/>
  <c r="J69" i="5" s="1"/>
  <c r="U17" i="5"/>
  <c r="U45" i="5" s="1"/>
  <c r="U69" i="5" s="1"/>
  <c r="F18" i="5"/>
  <c r="F46" i="5" s="1"/>
  <c r="I17" i="5"/>
  <c r="I45" i="5" s="1"/>
  <c r="I69" i="5" s="1"/>
  <c r="C17" i="5"/>
  <c r="C45" i="5" s="1"/>
  <c r="C69" i="5" s="1"/>
  <c r="C18" i="5"/>
  <c r="C46" i="5" s="1"/>
  <c r="I18" i="5"/>
  <c r="I46" i="5" s="1"/>
  <c r="F17" i="5"/>
  <c r="F45" i="5" s="1"/>
  <c r="F69" i="5" s="1"/>
  <c r="B17" i="5"/>
  <c r="B45" i="5" s="1"/>
  <c r="B69" i="5" s="1"/>
  <c r="G17" i="5"/>
  <c r="G45" i="5" s="1"/>
  <c r="G69" i="5" s="1"/>
  <c r="Q17" i="5"/>
  <c r="Q45" i="5" s="1"/>
  <c r="Q69" i="5" s="1"/>
  <c r="A120" i="5"/>
  <c r="A435" i="5"/>
  <c r="G18" i="5"/>
  <c r="G46" i="5" s="1"/>
  <c r="U18" i="5"/>
  <c r="U46" i="5" s="1"/>
  <c r="P19" i="6"/>
  <c r="P20" i="6"/>
  <c r="P18" i="6"/>
  <c r="K17" i="5"/>
  <c r="K45" i="5" s="1"/>
  <c r="E17" i="5"/>
  <c r="E45" i="5" s="1"/>
  <c r="P17" i="5"/>
  <c r="P45" i="5" s="1"/>
  <c r="K18" i="5"/>
  <c r="K46" i="5" s="1"/>
  <c r="E18" i="5"/>
  <c r="E46" i="5" s="1"/>
  <c r="P18" i="5"/>
  <c r="P46" i="5" s="1"/>
  <c r="H17" i="5"/>
  <c r="H45" i="5" s="1"/>
  <c r="V17" i="5"/>
  <c r="V45" i="5" s="1"/>
  <c r="V18" i="5"/>
  <c r="V46" i="5" s="1"/>
  <c r="H18" i="5"/>
  <c r="H46" i="5" s="1"/>
  <c r="O17" i="5"/>
  <c r="O45" i="5" s="1"/>
  <c r="L17" i="5"/>
  <c r="L45" i="5" s="1"/>
  <c r="D18" i="5"/>
  <c r="D46" i="5" s="1"/>
  <c r="D70" i="5" s="1"/>
  <c r="Q18" i="5"/>
  <c r="Q46" i="5" s="1"/>
  <c r="D69" i="5"/>
  <c r="M69" i="5"/>
  <c r="O18" i="5"/>
  <c r="O46" i="5" s="1"/>
  <c r="L18" i="5"/>
  <c r="L46" i="5" s="1"/>
  <c r="O179" i="6"/>
  <c r="O105" i="6"/>
  <c r="O191" i="6"/>
  <c r="O124" i="6"/>
  <c r="O222" i="6"/>
  <c r="O171" i="6"/>
  <c r="O192" i="6"/>
  <c r="O102" i="6"/>
  <c r="O175" i="6"/>
  <c r="O78" i="6"/>
  <c r="O26" i="6"/>
  <c r="O83" i="6"/>
  <c r="O149" i="6"/>
  <c r="O181" i="6"/>
  <c r="O66" i="6"/>
  <c r="O205" i="6"/>
  <c r="O220" i="6"/>
  <c r="O64" i="6"/>
  <c r="O215" i="6"/>
  <c r="O162" i="6"/>
  <c r="O211" i="6"/>
  <c r="O216" i="6"/>
  <c r="O221" i="6"/>
  <c r="O210" i="6"/>
  <c r="O25" i="6"/>
  <c r="O130" i="6"/>
  <c r="O92" i="6"/>
  <c r="O48" i="6"/>
  <c r="O71" i="6"/>
  <c r="O108" i="6"/>
  <c r="O89" i="6"/>
  <c r="O155" i="6"/>
  <c r="O139" i="6"/>
  <c r="O94" i="6"/>
  <c r="O47" i="6"/>
  <c r="O51" i="6"/>
  <c r="O148" i="6"/>
  <c r="O99" i="6"/>
  <c r="O165" i="6"/>
  <c r="O133" i="6"/>
  <c r="O169" i="6"/>
  <c r="O86" i="6"/>
  <c r="O194" i="6"/>
  <c r="O207" i="6"/>
  <c r="O120" i="6"/>
  <c r="O186" i="6"/>
  <c r="O125" i="6"/>
  <c r="O126" i="6"/>
  <c r="O29" i="6"/>
  <c r="O36" i="6"/>
  <c r="O62" i="6"/>
  <c r="O112" i="6"/>
  <c r="O214" i="6"/>
  <c r="O56" i="6"/>
  <c r="O188" i="6"/>
  <c r="O163" i="6"/>
  <c r="O87" i="6"/>
  <c r="O59" i="6"/>
  <c r="O180" i="6"/>
  <c r="O75" i="6"/>
  <c r="O45" i="6"/>
  <c r="O110" i="6"/>
  <c r="O79" i="6"/>
  <c r="O209" i="6"/>
  <c r="O41" i="6"/>
  <c r="O160" i="6"/>
  <c r="O172" i="6"/>
  <c r="O96" i="6"/>
  <c r="O69" i="6"/>
  <c r="O147" i="6"/>
  <c r="O28" i="6"/>
  <c r="O218" i="6"/>
  <c r="O153" i="6"/>
  <c r="O81" i="6"/>
  <c r="O46" i="6"/>
  <c r="O122" i="6"/>
  <c r="O166" i="6"/>
  <c r="O161" i="6"/>
  <c r="O144" i="6"/>
  <c r="O98" i="6"/>
  <c r="O168" i="6"/>
  <c r="O193" i="6"/>
  <c r="O208" i="6"/>
  <c r="O60" i="6"/>
  <c r="O196" i="6"/>
  <c r="O202" i="6"/>
  <c r="O76" i="6"/>
  <c r="O77" i="6"/>
  <c r="O85" i="6"/>
  <c r="O190" i="6"/>
  <c r="O136" i="6"/>
  <c r="O128" i="6"/>
  <c r="O109" i="6"/>
  <c r="O117" i="6"/>
  <c r="O80" i="6"/>
  <c r="O189" i="6"/>
  <c r="O164" i="6"/>
  <c r="O170" i="6"/>
  <c r="O217" i="6"/>
  <c r="O43" i="6"/>
  <c r="O61" i="6"/>
  <c r="O167" i="6"/>
  <c r="O24" i="6"/>
  <c r="O183" i="6"/>
  <c r="O135" i="6"/>
  <c r="O106" i="6"/>
  <c r="O72" i="6"/>
  <c r="O116" i="6"/>
  <c r="O114" i="6"/>
  <c r="O123" i="6"/>
  <c r="O177" i="6"/>
  <c r="O119" i="6"/>
  <c r="O178" i="6"/>
  <c r="O199" i="6"/>
  <c r="O101" i="6"/>
  <c r="O93" i="6"/>
  <c r="O107" i="6"/>
  <c r="O197" i="6"/>
  <c r="O173" i="6"/>
  <c r="O184" i="6"/>
  <c r="O115" i="6"/>
  <c r="O67" i="6"/>
  <c r="O138" i="6"/>
  <c r="O42" i="6"/>
  <c r="O143" i="6"/>
  <c r="O219" i="6"/>
  <c r="O140" i="6"/>
  <c r="O185" i="6"/>
  <c r="O156" i="6"/>
  <c r="O201" i="6"/>
  <c r="O132" i="6"/>
  <c r="O111" i="6"/>
  <c r="O53" i="6"/>
  <c r="O34" i="6"/>
  <c r="O204" i="6"/>
  <c r="O146" i="6"/>
  <c r="O206" i="6"/>
  <c r="O39" i="6"/>
  <c r="O118" i="6"/>
  <c r="O195" i="6"/>
  <c r="O54" i="6"/>
  <c r="O95" i="6"/>
  <c r="O104" i="6"/>
  <c r="O134" i="6"/>
  <c r="O84" i="6"/>
  <c r="O145" i="6"/>
  <c r="O127" i="6"/>
  <c r="O182" i="6"/>
  <c r="O91" i="6"/>
  <c r="O157" i="6"/>
  <c r="O97" i="6"/>
  <c r="O73" i="6"/>
  <c r="O213" i="6"/>
  <c r="O187" i="6"/>
  <c r="O174" i="6"/>
  <c r="O198" i="6"/>
  <c r="O159" i="6"/>
  <c r="O212" i="6"/>
  <c r="O65" i="6"/>
  <c r="O152" i="6"/>
  <c r="O68" i="6"/>
  <c r="O200" i="6"/>
  <c r="O131" i="6"/>
  <c r="O82" i="6"/>
  <c r="O176" i="6"/>
  <c r="O154" i="6"/>
  <c r="O55" i="6"/>
  <c r="O121" i="6"/>
  <c r="O150" i="6"/>
  <c r="O88" i="6"/>
  <c r="O52" i="6"/>
  <c r="O151" i="6"/>
  <c r="O49" i="6"/>
  <c r="O137" i="6"/>
  <c r="O90" i="6"/>
  <c r="O142" i="6"/>
  <c r="O203" i="6"/>
  <c r="O57" i="6"/>
  <c r="O70" i="6"/>
  <c r="O113" i="6"/>
  <c r="O158" i="6"/>
  <c r="O63" i="6"/>
  <c r="O74" i="6"/>
  <c r="O44" i="6"/>
  <c r="O141" i="6"/>
  <c r="O40" i="6"/>
  <c r="O100" i="6"/>
  <c r="O103" i="6"/>
  <c r="O129" i="6"/>
  <c r="O37" i="6"/>
  <c r="O32" i="6"/>
  <c r="N19" i="5" s="1"/>
  <c r="N47" i="5" s="1"/>
  <c r="N71" i="5" s="1"/>
  <c r="O27" i="6"/>
  <c r="O23" i="6"/>
  <c r="O33" i="6"/>
  <c r="O50" i="6"/>
  <c r="O30" i="6"/>
  <c r="O35" i="6"/>
  <c r="O31" i="6"/>
  <c r="O38" i="6"/>
  <c r="O58" i="6"/>
  <c r="M18" i="5"/>
  <c r="M46" i="5" s="1"/>
  <c r="M70" i="5" s="1"/>
  <c r="B18" i="5"/>
  <c r="B46" i="5" s="1"/>
  <c r="J70" i="5" l="1"/>
  <c r="N70" i="5"/>
  <c r="J19" i="5"/>
  <c r="J47" i="5" s="1"/>
  <c r="J71" i="5" s="1"/>
  <c r="U70" i="5"/>
  <c r="F19" i="5"/>
  <c r="F47" i="5" s="1"/>
  <c r="F71" i="5" s="1"/>
  <c r="I70" i="5"/>
  <c r="C19" i="5"/>
  <c r="C47" i="5" s="1"/>
  <c r="C71" i="5" s="1"/>
  <c r="I19" i="5"/>
  <c r="I47" i="5" s="1"/>
  <c r="I71" i="5" s="1"/>
  <c r="C70" i="5"/>
  <c r="F70" i="5"/>
  <c r="G70" i="5"/>
  <c r="Q70" i="5"/>
  <c r="A121" i="5"/>
  <c r="A436" i="5"/>
  <c r="V19" i="5"/>
  <c r="V47" i="5" s="1"/>
  <c r="V71" i="5" s="1"/>
  <c r="H19" i="5"/>
  <c r="H47" i="5" s="1"/>
  <c r="H71" i="5" s="1"/>
  <c r="B19" i="5"/>
  <c r="B47" i="5" s="1"/>
  <c r="B71" i="5" s="1"/>
  <c r="M19" i="5"/>
  <c r="M47" i="5" s="1"/>
  <c r="M71" i="5" s="1"/>
  <c r="U19" i="5"/>
  <c r="U47" i="5" s="1"/>
  <c r="U71" i="5" s="1"/>
  <c r="G19" i="5"/>
  <c r="G47" i="5" s="1"/>
  <c r="G71" i="5" s="1"/>
  <c r="O69" i="5"/>
  <c r="O70" i="5"/>
  <c r="H70" i="5"/>
  <c r="H69" i="5"/>
  <c r="P69" i="5"/>
  <c r="P70" i="5"/>
  <c r="D19" i="5"/>
  <c r="D47" i="5" s="1"/>
  <c r="D71" i="5" s="1"/>
  <c r="Q19" i="5"/>
  <c r="Q47" i="5" s="1"/>
  <c r="Q71" i="5" s="1"/>
  <c r="E70" i="5"/>
  <c r="E69" i="5"/>
  <c r="P84" i="6"/>
  <c r="P211" i="6"/>
  <c r="P144" i="6"/>
  <c r="P56" i="6"/>
  <c r="P182" i="6"/>
  <c r="P157" i="6"/>
  <c r="P114" i="6"/>
  <c r="P42" i="6"/>
  <c r="P73" i="6"/>
  <c r="P212" i="6"/>
  <c r="P214" i="6"/>
  <c r="P47" i="6"/>
  <c r="P48" i="6"/>
  <c r="P120" i="6"/>
  <c r="P143" i="6"/>
  <c r="P166" i="6"/>
  <c r="P135" i="6"/>
  <c r="P185" i="6"/>
  <c r="P201" i="6"/>
  <c r="P122" i="6"/>
  <c r="P205" i="6"/>
  <c r="P51" i="6"/>
  <c r="P210" i="6"/>
  <c r="P162" i="6"/>
  <c r="P159" i="6"/>
  <c r="P152" i="6"/>
  <c r="P118" i="6"/>
  <c r="P181" i="6"/>
  <c r="P53" i="6"/>
  <c r="P74" i="6"/>
  <c r="P131" i="6"/>
  <c r="P60" i="6"/>
  <c r="P108" i="6"/>
  <c r="P164" i="6"/>
  <c r="P71" i="6"/>
  <c r="P70" i="6"/>
  <c r="P187" i="6"/>
  <c r="P79" i="6"/>
  <c r="P94" i="6"/>
  <c r="P41" i="6"/>
  <c r="P101" i="6"/>
  <c r="P190" i="6"/>
  <c r="P189" i="6"/>
  <c r="P123" i="6"/>
  <c r="P25" i="6"/>
  <c r="P127" i="6"/>
  <c r="P121" i="6"/>
  <c r="P54" i="6"/>
  <c r="P167" i="6"/>
  <c r="P85" i="6"/>
  <c r="P98" i="6"/>
  <c r="P169" i="6"/>
  <c r="P99" i="6"/>
  <c r="P92" i="6"/>
  <c r="P134" i="6"/>
  <c r="P44" i="6"/>
  <c r="P130" i="6"/>
  <c r="P168" i="6"/>
  <c r="P175" i="6"/>
  <c r="P75" i="6"/>
  <c r="P113" i="6"/>
  <c r="P103" i="6"/>
  <c r="P111" i="6"/>
  <c r="P202" i="6"/>
  <c r="P216" i="6"/>
  <c r="P129" i="6"/>
  <c r="P29" i="6"/>
  <c r="P55" i="6"/>
  <c r="P170" i="6"/>
  <c r="P128" i="6"/>
  <c r="P154" i="6"/>
  <c r="P138" i="6"/>
  <c r="P153" i="6"/>
  <c r="P222" i="6"/>
  <c r="P220" i="6"/>
  <c r="P209" i="6"/>
  <c r="P207" i="6"/>
  <c r="P176" i="6"/>
  <c r="P165" i="6"/>
  <c r="P115" i="6"/>
  <c r="P132" i="6"/>
  <c r="P199" i="6"/>
  <c r="P90" i="6"/>
  <c r="P186" i="6"/>
  <c r="P183" i="6"/>
  <c r="P93" i="6"/>
  <c r="P147" i="6"/>
  <c r="P117" i="6"/>
  <c r="P126" i="6"/>
  <c r="P43" i="6"/>
  <c r="P206" i="6"/>
  <c r="P89" i="6"/>
  <c r="P80" i="6"/>
  <c r="P161" i="6"/>
  <c r="P59" i="6"/>
  <c r="P26" i="6"/>
  <c r="P109" i="6"/>
  <c r="P193" i="6"/>
  <c r="P208" i="6"/>
  <c r="P196" i="6"/>
  <c r="P64" i="6"/>
  <c r="P83" i="6"/>
  <c r="P171" i="6"/>
  <c r="P88" i="6"/>
  <c r="P145" i="6"/>
  <c r="P52" i="6"/>
  <c r="P173" i="6"/>
  <c r="P217" i="6"/>
  <c r="P137" i="6"/>
  <c r="P95" i="6"/>
  <c r="P67" i="6"/>
  <c r="P215" i="6"/>
  <c r="P124" i="6"/>
  <c r="P36" i="6"/>
  <c r="P194" i="6"/>
  <c r="P34" i="6"/>
  <c r="P163" i="6"/>
  <c r="P104" i="6"/>
  <c r="P100" i="6"/>
  <c r="P139" i="6"/>
  <c r="P174" i="6"/>
  <c r="P125" i="6"/>
  <c r="P68" i="6"/>
  <c r="P82" i="6"/>
  <c r="P110" i="6"/>
  <c r="P87" i="6"/>
  <c r="P39" i="6"/>
  <c r="P155" i="6"/>
  <c r="P160" i="6"/>
  <c r="P180" i="6"/>
  <c r="P151" i="6"/>
  <c r="P28" i="6"/>
  <c r="P65" i="6"/>
  <c r="P106" i="6"/>
  <c r="P40" i="6"/>
  <c r="P102" i="6"/>
  <c r="P61" i="6"/>
  <c r="P86" i="6"/>
  <c r="P204" i="6"/>
  <c r="P195" i="6"/>
  <c r="P191" i="6"/>
  <c r="P219" i="6"/>
  <c r="P63" i="6"/>
  <c r="P62" i="6"/>
  <c r="P156" i="6"/>
  <c r="P107" i="6"/>
  <c r="P112" i="6"/>
  <c r="P150" i="6"/>
  <c r="P197" i="6"/>
  <c r="P76" i="6"/>
  <c r="P218" i="6"/>
  <c r="P69" i="6"/>
  <c r="P149" i="6"/>
  <c r="P81" i="6"/>
  <c r="P141" i="6"/>
  <c r="P72" i="6"/>
  <c r="P158" i="6"/>
  <c r="P66" i="6"/>
  <c r="P198" i="6"/>
  <c r="P146" i="6"/>
  <c r="P142" i="6"/>
  <c r="P178" i="6"/>
  <c r="P177" i="6"/>
  <c r="P148" i="6"/>
  <c r="P78" i="6"/>
  <c r="P45" i="6"/>
  <c r="P57" i="6"/>
  <c r="P179" i="6"/>
  <c r="P188" i="6"/>
  <c r="P105" i="6"/>
  <c r="P77" i="6"/>
  <c r="P203" i="6"/>
  <c r="P136" i="6"/>
  <c r="P200" i="6"/>
  <c r="P184" i="6"/>
  <c r="P97" i="6"/>
  <c r="P49" i="6"/>
  <c r="P46" i="6"/>
  <c r="P133" i="6"/>
  <c r="P192" i="6"/>
  <c r="P213" i="6"/>
  <c r="P91" i="6"/>
  <c r="P24" i="6"/>
  <c r="P96" i="6"/>
  <c r="P140" i="6"/>
  <c r="P221" i="6"/>
  <c r="P116" i="6"/>
  <c r="P172" i="6"/>
  <c r="P119" i="6"/>
  <c r="P23" i="6"/>
  <c r="P30" i="6"/>
  <c r="P58" i="6"/>
  <c r="P32" i="6"/>
  <c r="N20" i="5" s="1"/>
  <c r="N48" i="5" s="1"/>
  <c r="N73" i="5" s="1"/>
  <c r="P50" i="6"/>
  <c r="P31" i="6"/>
  <c r="P38" i="6"/>
  <c r="P35" i="6"/>
  <c r="P27" i="6"/>
  <c r="P33" i="6"/>
  <c r="P37" i="6"/>
  <c r="E19" i="5"/>
  <c r="E47" i="5" s="1"/>
  <c r="E71" i="5" s="1"/>
  <c r="P19" i="5"/>
  <c r="P47" i="5" s="1"/>
  <c r="P71" i="5" s="1"/>
  <c r="K19" i="5"/>
  <c r="K47" i="5" s="1"/>
  <c r="K71" i="5" s="1"/>
  <c r="O19" i="5"/>
  <c r="O47" i="5" s="1"/>
  <c r="O71" i="5" s="1"/>
  <c r="L19" i="5"/>
  <c r="L47" i="5" s="1"/>
  <c r="L71" i="5" s="1"/>
  <c r="K70" i="5"/>
  <c r="K69" i="5"/>
  <c r="B70" i="5"/>
  <c r="L70" i="5"/>
  <c r="L69" i="5"/>
  <c r="V70" i="5"/>
  <c r="V69" i="5"/>
  <c r="J20" i="5" l="1"/>
  <c r="J48" i="5" s="1"/>
  <c r="J73" i="5" s="1"/>
  <c r="C20" i="5"/>
  <c r="C48" i="5" s="1"/>
  <c r="C73" i="5" s="1"/>
  <c r="I20" i="5"/>
  <c r="I48" i="5" s="1"/>
  <c r="I73" i="5" s="1"/>
  <c r="F20" i="5"/>
  <c r="F48" i="5" s="1"/>
  <c r="F73" i="5" s="1"/>
  <c r="A437" i="5"/>
  <c r="A122" i="5"/>
  <c r="N72" i="5"/>
  <c r="M20" i="5"/>
  <c r="M48" i="5" s="1"/>
  <c r="M73" i="5" s="1"/>
  <c r="B20" i="5"/>
  <c r="B48" i="5" s="1"/>
  <c r="B73" i="5" s="1"/>
  <c r="H20" i="5"/>
  <c r="H48" i="5" s="1"/>
  <c r="H73" i="5" s="1"/>
  <c r="V20" i="5"/>
  <c r="V48" i="5" s="1"/>
  <c r="V73" i="5" s="1"/>
  <c r="K20" i="5"/>
  <c r="K48" i="5" s="1"/>
  <c r="K73" i="5" s="1"/>
  <c r="E20" i="5"/>
  <c r="E48" i="5" s="1"/>
  <c r="E73" i="5" s="1"/>
  <c r="P20" i="5"/>
  <c r="P48" i="5" s="1"/>
  <c r="P73" i="5" s="1"/>
  <c r="O20" i="5"/>
  <c r="O48" i="5" s="1"/>
  <c r="O73" i="5" s="1"/>
  <c r="L20" i="5"/>
  <c r="L48" i="5" s="1"/>
  <c r="L73" i="5" s="1"/>
  <c r="Q20" i="5"/>
  <c r="Q48" i="5" s="1"/>
  <c r="Q73" i="5" s="1"/>
  <c r="D20" i="5"/>
  <c r="D48" i="5" s="1"/>
  <c r="D73" i="5" s="1"/>
  <c r="G20" i="5"/>
  <c r="G48" i="5" s="1"/>
  <c r="G73" i="5" s="1"/>
  <c r="U20" i="5"/>
  <c r="U48" i="5" s="1"/>
  <c r="U73" i="5" s="1"/>
  <c r="J72" i="5" l="1"/>
  <c r="I72" i="5"/>
  <c r="C72" i="5"/>
  <c r="F72" i="5"/>
  <c r="A438" i="5"/>
  <c r="A123" i="5"/>
  <c r="J79" i="5" a="1"/>
  <c r="N79" i="5" a="1"/>
  <c r="N79" i="5" s="1"/>
  <c r="N87" i="5" s="1"/>
  <c r="X265" i="4" s="1"/>
  <c r="I79" i="5" a="1"/>
  <c r="M72" i="5"/>
  <c r="K72" i="5"/>
  <c r="B72" i="5"/>
  <c r="V72" i="5"/>
  <c r="D72" i="5"/>
  <c r="Q72" i="5"/>
  <c r="P72" i="5"/>
  <c r="H72" i="5"/>
  <c r="O72" i="5"/>
  <c r="G72" i="5"/>
  <c r="U72" i="5"/>
  <c r="E72" i="5"/>
  <c r="L72" i="5"/>
  <c r="G79" i="5" l="1" a="1"/>
  <c r="G79" i="5" s="1"/>
  <c r="C79" i="5" a="1"/>
  <c r="C79" i="5" s="1"/>
  <c r="J79" i="5"/>
  <c r="J87" i="5" s="1"/>
  <c r="T265" i="4" s="1"/>
  <c r="F79" i="5" a="1"/>
  <c r="F79" i="5" s="1"/>
  <c r="F87" i="5" s="1"/>
  <c r="P265" i="4" s="1"/>
  <c r="I79" i="5"/>
  <c r="I87" i="5" s="1"/>
  <c r="S265" i="4" s="1"/>
  <c r="A124" i="5"/>
  <c r="A439" i="5"/>
  <c r="V79" i="5" a="1"/>
  <c r="V79" i="5" s="1"/>
  <c r="V87" i="5" s="1"/>
  <c r="AF265" i="4" s="1"/>
  <c r="P79" i="5" a="1"/>
  <c r="P79" i="5" s="1"/>
  <c r="B79" i="5" a="1"/>
  <c r="B79" i="5" s="1"/>
  <c r="B10" i="16" s="1"/>
  <c r="B14" i="16" s="1"/>
  <c r="U79" i="5" a="1"/>
  <c r="U79" i="5" s="1"/>
  <c r="D10" i="16" s="1"/>
  <c r="D14" i="16" s="1"/>
  <c r="L79" i="5" a="1"/>
  <c r="L79" i="5" s="1"/>
  <c r="L87" i="5" s="1"/>
  <c r="V265" i="4" s="1"/>
  <c r="Q79" i="5" a="1"/>
  <c r="Q79" i="5" s="1"/>
  <c r="Q87" i="5" s="1"/>
  <c r="AA265" i="4" s="1"/>
  <c r="K79" i="5" a="1"/>
  <c r="K79" i="5" s="1"/>
  <c r="K87" i="5" s="1"/>
  <c r="U265" i="4" s="1"/>
  <c r="H79" i="5" a="1"/>
  <c r="H79" i="5" s="1"/>
  <c r="O79" i="5" a="1"/>
  <c r="O79" i="5" s="1"/>
  <c r="O87" i="5" s="1"/>
  <c r="Y265" i="4" s="1"/>
  <c r="E79" i="5" a="1"/>
  <c r="E79" i="5" s="1"/>
  <c r="D79" i="5" a="1"/>
  <c r="D79" i="5" s="1"/>
  <c r="D87" i="5" s="1"/>
  <c r="N265" i="4" s="1"/>
  <c r="B269" i="4" s="1"/>
  <c r="M79" i="5" a="1"/>
  <c r="M79" i="5" s="1"/>
  <c r="M87" i="5" s="1"/>
  <c r="W265" i="4" s="1"/>
  <c r="AN265" i="4" l="1"/>
  <c r="AV265" i="4"/>
  <c r="AW265" i="4"/>
  <c r="A440" i="5"/>
  <c r="A125" i="5"/>
  <c r="B29" i="16"/>
  <c r="B33" i="16" s="1"/>
  <c r="P87" i="5"/>
  <c r="Z265" i="4" s="1"/>
  <c r="E87" i="5"/>
  <c r="O265" i="4" s="1"/>
  <c r="C87" i="5"/>
  <c r="M265" i="4" s="1"/>
  <c r="H87" i="5"/>
  <c r="R265" i="4" s="1"/>
  <c r="U87" i="5"/>
  <c r="AE265" i="4" s="1"/>
  <c r="AX265" i="4"/>
  <c r="AY265" i="4"/>
  <c r="AP265" i="4"/>
  <c r="AZ265" i="4"/>
  <c r="AK265" i="4"/>
  <c r="AH265" i="4"/>
  <c r="AJ265" i="4"/>
  <c r="AI265" i="4"/>
  <c r="AL265" i="4"/>
  <c r="K265" i="4"/>
  <c r="D41" i="16"/>
  <c r="C41" i="16"/>
  <c r="AM265" i="4"/>
  <c r="B41" i="16"/>
  <c r="B87" i="5"/>
  <c r="L265" i="4" s="1"/>
  <c r="AT265" i="4" l="1"/>
  <c r="AR265" i="4"/>
  <c r="AU265" i="4"/>
  <c r="AS265" i="4"/>
  <c r="AQ265" i="4"/>
  <c r="A441" i="5"/>
  <c r="A126" i="5"/>
  <c r="G87" i="5"/>
  <c r="Q265" i="4" s="1"/>
  <c r="C29" i="16"/>
  <c r="C33" i="16" s="1"/>
  <c r="D2" i="9" l="1" a="1"/>
  <c r="D29" i="9" s="1"/>
  <c r="A127" i="5"/>
  <c r="A442" i="5"/>
  <c r="D43" i="9" l="1"/>
  <c r="D13" i="9"/>
  <c r="D39" i="9"/>
  <c r="D14" i="9"/>
  <c r="D41" i="9"/>
  <c r="D17" i="9"/>
  <c r="D34" i="9"/>
  <c r="D46" i="9"/>
  <c r="D5" i="9"/>
  <c r="D48" i="9"/>
  <c r="D15" i="9"/>
  <c r="D3" i="9"/>
  <c r="D19" i="9"/>
  <c r="D23" i="9"/>
  <c r="D27" i="9"/>
  <c r="D30" i="9"/>
  <c r="D33" i="9"/>
  <c r="D8" i="9"/>
  <c r="D9" i="9"/>
  <c r="D6" i="9"/>
  <c r="D25" i="9"/>
  <c r="D2" i="9"/>
  <c r="D11" i="9"/>
  <c r="D45" i="9"/>
  <c r="D31" i="9"/>
  <c r="D51" i="9"/>
  <c r="D4" i="9"/>
  <c r="D50" i="9"/>
  <c r="D52" i="9"/>
  <c r="D12" i="9"/>
  <c r="D20" i="9"/>
  <c r="D21" i="9"/>
  <c r="D7" i="9"/>
  <c r="D10" i="9"/>
  <c r="D36" i="9"/>
  <c r="D38" i="9"/>
  <c r="D18" i="9"/>
  <c r="D16" i="9"/>
  <c r="G16" i="9" s="1"/>
  <c r="D44" i="9"/>
  <c r="D40" i="9"/>
  <c r="D47" i="9"/>
  <c r="D49" i="9"/>
  <c r="D37" i="9"/>
  <c r="D42" i="9"/>
  <c r="D35" i="9"/>
  <c r="D22" i="9"/>
  <c r="D26" i="9"/>
  <c r="D32" i="9"/>
  <c r="D24" i="9"/>
  <c r="D28" i="9"/>
  <c r="A128" i="5"/>
  <c r="A443" i="5"/>
  <c r="G7" i="9"/>
  <c r="G51" i="9"/>
  <c r="G29" i="9"/>
  <c r="G8" i="9" l="1"/>
  <c r="G9" i="9"/>
  <c r="G3" i="9"/>
  <c r="G5" i="9"/>
  <c r="G23" i="9"/>
  <c r="G41" i="9"/>
  <c r="G43" i="9"/>
  <c r="G18" i="9"/>
  <c r="G35" i="9"/>
  <c r="G19" i="9"/>
  <c r="G52" i="9"/>
  <c r="G31" i="9"/>
  <c r="G33" i="9"/>
  <c r="G36" i="9"/>
  <c r="G4" i="9"/>
  <c r="G28" i="9"/>
  <c r="G22" i="9"/>
  <c r="G48" i="9"/>
  <c r="G13" i="9"/>
  <c r="G47" i="9"/>
  <c r="G25" i="9"/>
  <c r="G24" i="9"/>
  <c r="G32" i="9"/>
  <c r="G40" i="9"/>
  <c r="G46" i="9"/>
  <c r="D38" i="16"/>
  <c r="D42" i="16" s="1"/>
  <c r="G17" i="9"/>
  <c r="G2" i="9"/>
  <c r="G39" i="9"/>
  <c r="G15" i="9"/>
  <c r="G34" i="9"/>
  <c r="G30" i="9"/>
  <c r="G38" i="9"/>
  <c r="G27" i="9"/>
  <c r="C38" i="16"/>
  <c r="C42" i="16" s="1"/>
  <c r="G26" i="9"/>
  <c r="G49" i="9"/>
  <c r="B38" i="16"/>
  <c r="B42" i="16" s="1"/>
  <c r="G6" i="9"/>
  <c r="G10" i="9"/>
  <c r="G14" i="9"/>
  <c r="G45" i="9"/>
  <c r="G20" i="9"/>
  <c r="G42" i="9"/>
  <c r="G44" i="9"/>
  <c r="G12" i="9"/>
  <c r="G37" i="9"/>
  <c r="G21" i="9"/>
  <c r="G50" i="9"/>
  <c r="G11" i="9"/>
  <c r="A444" i="5"/>
  <c r="A129" i="5"/>
  <c r="A445" i="5" l="1"/>
  <c r="A130" i="5"/>
  <c r="A446" i="5" l="1"/>
  <c r="A131" i="5"/>
  <c r="A447" i="5" l="1"/>
  <c r="A132" i="5"/>
  <c r="A448" i="5" l="1"/>
  <c r="A133" i="5"/>
  <c r="A449" i="5" l="1"/>
  <c r="A134" i="5"/>
  <c r="A135" i="5" l="1"/>
  <c r="A450" i="5"/>
  <c r="A451" i="5" l="1"/>
  <c r="A136" i="5"/>
  <c r="A452" i="5" l="1"/>
  <c r="A137" i="5"/>
  <c r="A453" i="5" l="1"/>
  <c r="A138" i="5"/>
  <c r="A454" i="5" l="1"/>
  <c r="A139" i="5"/>
  <c r="A140" i="5" l="1"/>
  <c r="A455" i="5"/>
  <c r="A456" i="5" l="1"/>
  <c r="A141" i="5"/>
  <c r="A457" i="5" l="1"/>
  <c r="A142" i="5"/>
  <c r="A458" i="5" l="1"/>
  <c r="A143" i="5"/>
  <c r="A144" i="5" l="1"/>
  <c r="A459" i="5"/>
  <c r="A460" i="5" l="1"/>
  <c r="A145" i="5"/>
  <c r="A461" i="5" l="1"/>
  <c r="A146" i="5"/>
  <c r="A462" i="5" l="1"/>
  <c r="A147" i="5"/>
  <c r="A148" i="5" l="1"/>
  <c r="A463" i="5"/>
  <c r="A464" i="5" l="1"/>
  <c r="A149" i="5"/>
  <c r="A465" i="5" l="1"/>
  <c r="A150" i="5"/>
  <c r="A151" i="5" l="1"/>
  <c r="A466" i="5"/>
  <c r="A467" i="5" l="1"/>
  <c r="A152" i="5"/>
  <c r="A468" i="5" l="1"/>
  <c r="A153" i="5"/>
  <c r="A469" i="5" l="1"/>
  <c r="A154" i="5"/>
  <c r="A470" i="5" l="1"/>
  <c r="A155" i="5"/>
  <c r="A471" i="5" l="1"/>
  <c r="A156" i="5"/>
  <c r="A472" i="5" l="1"/>
  <c r="A157" i="5"/>
  <c r="A473" i="5" l="1"/>
  <c r="A158" i="5"/>
  <c r="A474" i="5" l="1"/>
  <c r="A159" i="5"/>
  <c r="A475" i="5" l="1"/>
  <c r="A160" i="5"/>
  <c r="A476" i="5" l="1"/>
  <c r="A161" i="5"/>
  <c r="A477" i="5" l="1"/>
  <c r="A162" i="5"/>
  <c r="A478" i="5" l="1"/>
  <c r="A163" i="5"/>
  <c r="A479" i="5" l="1"/>
  <c r="A164" i="5"/>
  <c r="A480" i="5" l="1"/>
  <c r="A165" i="5"/>
  <c r="A481" i="5" l="1"/>
  <c r="A166" i="5"/>
  <c r="A167" i="5" l="1"/>
  <c r="A482" i="5"/>
  <c r="A483" i="5" l="1"/>
  <c r="A168" i="5"/>
  <c r="A484" i="5" l="1"/>
  <c r="A169" i="5"/>
  <c r="A485" i="5" l="1"/>
  <c r="A170" i="5"/>
  <c r="A486" i="5" l="1"/>
  <c r="A171" i="5"/>
  <c r="A172" i="5" l="1"/>
  <c r="A487" i="5"/>
  <c r="A488" i="5" l="1"/>
  <c r="A173" i="5"/>
  <c r="A489" i="5" l="1"/>
  <c r="A174" i="5"/>
  <c r="A490" i="5" l="1"/>
  <c r="A175" i="5"/>
  <c r="A491" i="5" l="1"/>
  <c r="A176" i="5"/>
  <c r="A492" i="5" l="1"/>
  <c r="A177" i="5"/>
  <c r="A493" i="5" l="1"/>
  <c r="A178" i="5"/>
  <c r="A494" i="5" l="1"/>
  <c r="A179" i="5"/>
  <c r="A495" i="5" l="1"/>
  <c r="A180" i="5"/>
  <c r="A496" i="5" l="1"/>
  <c r="A181" i="5"/>
  <c r="A497" i="5" l="1"/>
  <c r="A182" i="5"/>
  <c r="A183" i="5" l="1"/>
  <c r="A498" i="5"/>
  <c r="A499" i="5" l="1"/>
  <c r="A184" i="5"/>
  <c r="A500" i="5" l="1"/>
  <c r="A185" i="5"/>
  <c r="A501" i="5" l="1"/>
  <c r="A186" i="5"/>
  <c r="A502" i="5" l="1"/>
  <c r="A187" i="5"/>
  <c r="A188" i="5" l="1"/>
  <c r="A503" i="5"/>
  <c r="A504" i="5" l="1"/>
  <c r="A189" i="5"/>
  <c r="A505" i="5" l="1"/>
  <c r="A190" i="5"/>
  <c r="A506" i="5" l="1"/>
  <c r="A191" i="5"/>
  <c r="A507" i="5" l="1"/>
  <c r="A192" i="5"/>
  <c r="A508" i="5" l="1"/>
  <c r="A193" i="5"/>
  <c r="A509" i="5" l="1"/>
  <c r="A194" i="5"/>
  <c r="A510" i="5" l="1"/>
  <c r="A195" i="5"/>
  <c r="A511" i="5" l="1"/>
  <c r="A196" i="5"/>
  <c r="A512" i="5" l="1"/>
  <c r="A197" i="5"/>
  <c r="A513" i="5" l="1"/>
  <c r="A198" i="5"/>
  <c r="A199" i="5" l="1"/>
  <c r="A514" i="5"/>
  <c r="A515" i="5" l="1"/>
  <c r="A200" i="5"/>
  <c r="A516" i="5" l="1"/>
  <c r="A201" i="5"/>
  <c r="A517" i="5" l="1"/>
  <c r="A202" i="5"/>
  <c r="A518" i="5" l="1"/>
  <c r="A203" i="5"/>
  <c r="A204" i="5" l="1"/>
  <c r="A519" i="5"/>
  <c r="A520" i="5" l="1"/>
  <c r="A205" i="5"/>
  <c r="A521" i="5" l="1"/>
  <c r="A206" i="5"/>
  <c r="A522" i="5" l="1"/>
  <c r="A207" i="5"/>
  <c r="A523" i="5" l="1"/>
  <c r="A208" i="5"/>
  <c r="A524" i="5" l="1"/>
  <c r="A209" i="5"/>
  <c r="A525" i="5" l="1"/>
  <c r="A210" i="5"/>
  <c r="A526" i="5" l="1"/>
  <c r="A211" i="5"/>
  <c r="A527" i="5" l="1"/>
  <c r="A212" i="5"/>
  <c r="A528" i="5" l="1"/>
  <c r="A213" i="5"/>
  <c r="A529" i="5" l="1"/>
  <c r="A214" i="5"/>
  <c r="A215" i="5" l="1"/>
  <c r="A530" i="5"/>
  <c r="A531" i="5" l="1"/>
  <c r="A216" i="5"/>
  <c r="A532" i="5" l="1"/>
  <c r="A217" i="5"/>
  <c r="A533" i="5" l="1"/>
  <c r="A218" i="5"/>
  <c r="A534" i="5" l="1"/>
  <c r="A219" i="5"/>
  <c r="A220" i="5" l="1"/>
  <c r="A535" i="5"/>
  <c r="A536" i="5" l="1"/>
  <c r="A221" i="5"/>
  <c r="A537" i="5" l="1"/>
  <c r="A222" i="5"/>
  <c r="A538" i="5" l="1"/>
  <c r="A223" i="5"/>
  <c r="A539" i="5" l="1"/>
  <c r="A224" i="5"/>
  <c r="A540" i="5" l="1"/>
  <c r="A225" i="5"/>
  <c r="A541" i="5" l="1"/>
  <c r="A226" i="5"/>
  <c r="A542" i="5" l="1"/>
  <c r="A227" i="5"/>
  <c r="A543" i="5" l="1"/>
  <c r="A228" i="5"/>
  <c r="A544" i="5" l="1"/>
  <c r="A229" i="5"/>
  <c r="A545" i="5" l="1"/>
  <c r="A230" i="5"/>
  <c r="A546" i="5" l="1"/>
  <c r="A231" i="5"/>
  <c r="A547" i="5" l="1"/>
  <c r="A232" i="5"/>
  <c r="A548" i="5" l="1"/>
  <c r="A233" i="5"/>
  <c r="A234" i="5" l="1"/>
  <c r="A549" i="5"/>
  <c r="A550" i="5" l="1"/>
  <c r="A235" i="5"/>
  <c r="A551" i="5" l="1"/>
  <c r="A236" i="5"/>
  <c r="A552" i="5" l="1"/>
  <c r="A237" i="5"/>
  <c r="A553" i="5" l="1"/>
  <c r="A238" i="5"/>
  <c r="A554" i="5" l="1"/>
  <c r="A239" i="5"/>
  <c r="A555" i="5" l="1"/>
  <c r="A240" i="5"/>
  <c r="A556" i="5" l="1"/>
  <c r="A241" i="5"/>
  <c r="A242" i="5" l="1"/>
  <c r="A557" i="5"/>
  <c r="A558" i="5" l="1"/>
  <c r="A243" i="5"/>
  <c r="A559" i="5" l="1"/>
  <c r="A244" i="5"/>
  <c r="A560" i="5" l="1"/>
  <c r="A245" i="5"/>
  <c r="A561" i="5" l="1"/>
  <c r="A246" i="5"/>
  <c r="A562" i="5" l="1"/>
  <c r="A247" i="5"/>
  <c r="A563" i="5" l="1"/>
  <c r="A248" i="5"/>
  <c r="A564" i="5" l="1"/>
  <c r="A249" i="5"/>
  <c r="A565" i="5" l="1"/>
  <c r="A250" i="5"/>
  <c r="A566" i="5" l="1"/>
  <c r="A251" i="5"/>
  <c r="A567" i="5" l="1"/>
  <c r="A252" i="5"/>
  <c r="A568" i="5" l="1"/>
  <c r="A253" i="5"/>
  <c r="A254" i="5" l="1"/>
  <c r="A569" i="5"/>
  <c r="A570" i="5" l="1"/>
  <c r="A255" i="5"/>
  <c r="A571" i="5" l="1"/>
  <c r="A256" i="5"/>
  <c r="A572" i="5" l="1"/>
  <c r="A257" i="5"/>
  <c r="A573" i="5" l="1"/>
  <c r="A258" i="5"/>
  <c r="A259" i="5" l="1"/>
  <c r="A574" i="5"/>
  <c r="A575" i="5" l="1"/>
  <c r="A260" i="5"/>
  <c r="A576" i="5" l="1"/>
  <c r="A261" i="5"/>
  <c r="A262" i="5" l="1"/>
  <c r="A577" i="5"/>
  <c r="A263" i="5" l="1"/>
  <c r="A578" i="5"/>
  <c r="A579" i="5" l="1"/>
  <c r="A264" i="5"/>
  <c r="A580" i="5" l="1"/>
  <c r="A265" i="5"/>
  <c r="A581" i="5" l="1"/>
  <c r="A266" i="5"/>
  <c r="A582" i="5" l="1"/>
  <c r="A267" i="5"/>
  <c r="A583" i="5" l="1"/>
  <c r="A268" i="5"/>
  <c r="A584" i="5" l="1"/>
  <c r="A269" i="5"/>
  <c r="A270" i="5" l="1"/>
  <c r="A585" i="5"/>
  <c r="A586" i="5" l="1"/>
  <c r="A271" i="5"/>
  <c r="A587" i="5" l="1"/>
  <c r="A272" i="5"/>
  <c r="A588" i="5" l="1"/>
  <c r="A273" i="5"/>
  <c r="A274" i="5" l="1"/>
  <c r="A589" i="5"/>
  <c r="A275" i="5" l="1"/>
  <c r="A590" i="5"/>
  <c r="A591" i="5" l="1"/>
  <c r="A276" i="5"/>
  <c r="A592" i="5" l="1"/>
  <c r="A277" i="5"/>
  <c r="A278" i="5" l="1"/>
  <c r="A593" i="5"/>
  <c r="A594" i="5" l="1"/>
  <c r="A279" i="5"/>
  <c r="A595" i="5" l="1"/>
  <c r="A280" i="5"/>
  <c r="A596" i="5" l="1"/>
  <c r="A281" i="5"/>
  <c r="A597" i="5" l="1"/>
  <c r="A282" i="5"/>
  <c r="A598" i="5" l="1"/>
  <c r="A283" i="5"/>
  <c r="A599" i="5" l="1"/>
  <c r="A284" i="5"/>
  <c r="A600" i="5" l="1"/>
  <c r="A285" i="5"/>
  <c r="A286" i="5" l="1"/>
  <c r="A601" i="5"/>
  <c r="A602" i="5" l="1"/>
  <c r="A287" i="5"/>
  <c r="A603" i="5" l="1"/>
  <c r="A288" i="5"/>
  <c r="A604" i="5" l="1"/>
  <c r="A289" i="5"/>
  <c r="A605" i="5" l="1"/>
  <c r="A290" i="5"/>
  <c r="A291" i="5" l="1"/>
  <c r="A606" i="5"/>
  <c r="A607" i="5" l="1"/>
  <c r="A292" i="5"/>
  <c r="A608" i="5" l="1"/>
  <c r="A293" i="5"/>
  <c r="A609" i="5" l="1"/>
  <c r="A294" i="5"/>
  <c r="A610" i="5" l="1"/>
  <c r="A295" i="5"/>
  <c r="A611" i="5" l="1"/>
  <c r="A296" i="5"/>
  <c r="A612" i="5" l="1"/>
  <c r="A297" i="5"/>
  <c r="A613" i="5" l="1"/>
  <c r="A298" i="5"/>
  <c r="A614" i="5" l="1"/>
  <c r="A299" i="5"/>
  <c r="A615" i="5" l="1"/>
  <c r="A300" i="5"/>
  <c r="A616" i="5" l="1"/>
  <c r="A301" i="5"/>
  <c r="A302" i="5" l="1"/>
  <c r="A617" i="5"/>
  <c r="A303" i="5" l="1"/>
  <c r="A618" i="5"/>
  <c r="A619" i="5" l="1"/>
  <c r="A304" i="5"/>
  <c r="A620" i="5" l="1"/>
  <c r="A305" i="5"/>
  <c r="A621" i="5" l="1"/>
  <c r="A306" i="5"/>
  <c r="A622" i="5" l="1"/>
  <c r="A307" i="5"/>
  <c r="A623" i="5" l="1"/>
  <c r="A308" i="5"/>
  <c r="A624" i="5" l="1"/>
  <c r="A309" i="5"/>
  <c r="A310" i="5" l="1"/>
  <c r="A625" i="5"/>
  <c r="A626" i="5" l="1"/>
  <c r="A311" i="5"/>
  <c r="A627" i="5" l="1"/>
  <c r="A312" i="5"/>
  <c r="A628" i="5" l="1"/>
  <c r="A313" i="5"/>
  <c r="A629" i="5" l="1"/>
  <c r="A314" i="5"/>
  <c r="A630" i="5" l="1"/>
  <c r="A315" i="5"/>
  <c r="A631" i="5" l="1"/>
  <c r="A316" i="5"/>
  <c r="A632" i="5" l="1"/>
  <c r="A317" i="5"/>
  <c r="A318" i="5" l="1"/>
  <c r="A633" i="5"/>
  <c r="A319" i="5" l="1"/>
  <c r="A634" i="5"/>
  <c r="A635" i="5" l="1"/>
  <c r="A320" i="5"/>
  <c r="A636" i="5" l="1"/>
  <c r="A321" i="5"/>
  <c r="A322" i="5" l="1"/>
  <c r="A637" i="5"/>
  <c r="A638" i="5" l="1"/>
  <c r="A323" i="5"/>
  <c r="A639" i="5" l="1"/>
  <c r="A324" i="5"/>
  <c r="A325" i="5" l="1"/>
  <c r="A640" i="5"/>
  <c r="A641" i="5" l="1"/>
  <c r="A326" i="5"/>
  <c r="A327" i="5" l="1"/>
  <c r="A642" i="5"/>
  <c r="A643" i="5" l="1"/>
  <c r="A328" i="5"/>
  <c r="A329" i="5" l="1"/>
  <c r="A644" i="5"/>
  <c r="A645" i="5" l="1"/>
  <c r="A330" i="5"/>
  <c r="A646" i="5" l="1"/>
  <c r="A331" i="5"/>
  <c r="A647" i="5" l="1"/>
  <c r="A332" i="5"/>
  <c r="A333" i="5" l="1"/>
  <c r="A648" i="5"/>
  <c r="A649" i="5" l="1"/>
  <c r="A334" i="5"/>
  <c r="A650" i="5" l="1"/>
  <c r="A335" i="5"/>
  <c r="A651" i="5" l="1"/>
  <c r="A336" i="5"/>
  <c r="A337" i="5" l="1"/>
  <c r="A652" i="5"/>
  <c r="A653" i="5" l="1"/>
  <c r="A338" i="5"/>
  <c r="A339" i="5" l="1"/>
  <c r="A654" i="5"/>
  <c r="A655" i="5" l="1"/>
  <c r="A340" i="5"/>
  <c r="A341" i="5" l="1"/>
  <c r="A656" i="5"/>
  <c r="A657" i="5" l="1"/>
  <c r="A342" i="5"/>
  <c r="A343" i="5" l="1"/>
  <c r="A658" i="5"/>
  <c r="A659" i="5" l="1"/>
  <c r="A344" i="5"/>
  <c r="A345" i="5" l="1"/>
  <c r="A660" i="5"/>
  <c r="A346" i="5" l="1"/>
  <c r="A661" i="5"/>
  <c r="A347" i="5" l="1"/>
  <c r="A662" i="5"/>
  <c r="A663" i="5" l="1"/>
  <c r="A348" i="5"/>
  <c r="A349" i="5" l="1"/>
  <c r="A664" i="5"/>
  <c r="A665" i="5" l="1"/>
  <c r="A350" i="5"/>
  <c r="A351" i="5" l="1"/>
  <c r="A666" i="5"/>
  <c r="A667" i="5" l="1"/>
  <c r="A352" i="5"/>
  <c r="A353" i="5" l="1"/>
  <c r="A668" i="5"/>
  <c r="A669" i="5" l="1"/>
  <c r="A354" i="5"/>
  <c r="A355" i="5" l="1"/>
  <c r="A670" i="5"/>
  <c r="A671" i="5" l="1"/>
  <c r="A356" i="5"/>
  <c r="A672" i="5" l="1"/>
  <c r="A357" i="5"/>
  <c r="A673" i="5" l="1"/>
  <c r="A358" i="5"/>
  <c r="A359" i="5" l="1"/>
  <c r="A674" i="5"/>
  <c r="A675" i="5" l="1"/>
  <c r="A360" i="5"/>
  <c r="A361" i="5" l="1"/>
  <c r="A676" i="5"/>
  <c r="A362" i="5" l="1"/>
  <c r="A677" i="5"/>
  <c r="A363" i="5" l="1"/>
  <c r="A678" i="5"/>
  <c r="A679" i="5" l="1"/>
  <c r="A364" i="5"/>
  <c r="A365" i="5" l="1"/>
  <c r="A680" i="5"/>
  <c r="A681" i="5" l="1"/>
  <c r="A366" i="5"/>
  <c r="A367" i="5" l="1"/>
  <c r="A682" i="5"/>
  <c r="A683" i="5" l="1"/>
  <c r="A368" i="5"/>
  <c r="A369" i="5" l="1"/>
  <c r="A684" i="5"/>
  <c r="A685" i="5" l="1"/>
  <c r="A370" i="5"/>
  <c r="A686" i="5" l="1"/>
  <c r="A371" i="5"/>
  <c r="A687" i="5" l="1"/>
  <c r="A372" i="5"/>
  <c r="A688" i="5" l="1"/>
  <c r="A373" i="5"/>
  <c r="A689" i="5" l="1"/>
  <c r="A374" i="5"/>
  <c r="A375" i="5" l="1"/>
  <c r="A690" i="5"/>
  <c r="A691" i="5" l="1"/>
  <c r="A376" i="5"/>
  <c r="A377" i="5" l="1"/>
  <c r="A692" i="5"/>
  <c r="A693" i="5" l="1"/>
  <c r="A378" i="5"/>
  <c r="A379" i="5" l="1"/>
  <c r="A694" i="5"/>
  <c r="A695" i="5" l="1"/>
  <c r="A380" i="5"/>
  <c r="A696" i="5" l="1"/>
  <c r="A381" i="5"/>
  <c r="A697" i="5" l="1"/>
  <c r="A382" i="5"/>
  <c r="A383" i="5" l="1"/>
  <c r="A698" i="5"/>
  <c r="A699" i="5" l="1"/>
  <c r="A384" i="5"/>
  <c r="A385" i="5" l="1"/>
  <c r="A700" i="5"/>
  <c r="A701" i="5" l="1"/>
  <c r="A386" i="5"/>
  <c r="A387" i="5" l="1"/>
  <c r="A702" i="5"/>
  <c r="A703" i="5" l="1"/>
  <c r="A388" i="5"/>
  <c r="A389" i="5" l="1"/>
  <c r="A704" i="5"/>
  <c r="A705" i="5" l="1"/>
  <c r="A390" i="5"/>
  <c r="A391" i="5" l="1"/>
  <c r="A706" i="5"/>
  <c r="A707" i="5" l="1"/>
  <c r="A392" i="5"/>
  <c r="A393" i="5" l="1"/>
  <c r="A708" i="5"/>
  <c r="A394" i="5" l="1"/>
  <c r="A709" i="5"/>
  <c r="A395" i="5" l="1"/>
  <c r="A710" i="5"/>
  <c r="A711" i="5" l="1"/>
  <c r="A396" i="5"/>
  <c r="A397" i="5" l="1"/>
  <c r="A712" i="5"/>
  <c r="A713" i="5" l="1"/>
  <c r="A398" i="5"/>
  <c r="A399" i="5" l="1"/>
  <c r="A714" i="5"/>
  <c r="A715" i="5" l="1"/>
  <c r="A400" i="5"/>
  <c r="A401" i="5" l="1"/>
  <c r="A716" i="5"/>
  <c r="A402" i="5" l="1"/>
  <c r="A717" i="5"/>
  <c r="A403" i="5" l="1"/>
  <c r="A718" i="5"/>
  <c r="A719" i="5" l="1"/>
  <c r="A404" i="5"/>
  <c r="A720" i="5" l="1"/>
  <c r="A405" i="5"/>
  <c r="A721" i="5" l="1"/>
  <c r="A406" i="5"/>
  <c r="A407" i="5" l="1"/>
  <c r="A722" i="5"/>
  <c r="A723" i="5" l="1"/>
  <c r="A408" i="5"/>
  <c r="A409" i="5" l="1"/>
  <c r="A724" i="5"/>
  <c r="A725" i="5" l="1"/>
  <c r="A410" i="5"/>
  <c r="A411" i="5" l="1"/>
  <c r="A726" i="5"/>
  <c r="A727" i="5" l="1"/>
  <c r="A412" i="5"/>
  <c r="A413" i="5" l="1"/>
  <c r="A729" i="5" s="1"/>
  <c r="A728" i="5"/>
</calcChain>
</file>

<file path=xl/comments1.xml><?xml version="1.0" encoding="utf-8"?>
<comments xmlns="http://schemas.openxmlformats.org/spreadsheetml/2006/main">
  <authors>
    <author>Rausch Michael A</author>
  </authors>
  <commentList>
    <comment ref="B18" authorId="0" shapeId="0">
      <text>
        <r>
          <rPr>
            <b/>
            <sz val="9"/>
            <color indexed="81"/>
            <rFont val="Tahoma"/>
            <family val="2"/>
          </rPr>
          <t>Rausch Michael A:</t>
        </r>
        <r>
          <rPr>
            <sz val="9"/>
            <color indexed="81"/>
            <rFont val="Tahoma"/>
            <family val="2"/>
          </rPr>
          <t xml:space="preserve">
Dividend yield is 1.9%.  Inlcudes 70 bps of yield due to buybacks</t>
        </r>
      </text>
    </comment>
  </commentList>
</comments>
</file>

<file path=xl/comments2.xml><?xml version="1.0" encoding="utf-8"?>
<comments xmlns="http://schemas.openxmlformats.org/spreadsheetml/2006/main">
  <authors>
    <author>Rausch Michael A</author>
  </authors>
  <commentList>
    <comment ref="G265" authorId="0" shapeId="0">
      <text>
        <r>
          <rPr>
            <b/>
            <sz val="9"/>
            <color indexed="81"/>
            <rFont val="Tahoma"/>
            <family val="2"/>
          </rPr>
          <t>Rausch Michael A:</t>
        </r>
        <r>
          <rPr>
            <sz val="9"/>
            <color indexed="81"/>
            <rFont val="Tahoma"/>
            <family val="2"/>
          </rPr>
          <t xml:space="preserve">
Based on MSCI ACWI weights</t>
        </r>
      </text>
    </comment>
  </commentList>
</comments>
</file>

<file path=xl/comments3.xml><?xml version="1.0" encoding="utf-8"?>
<comments xmlns="http://schemas.openxmlformats.org/spreadsheetml/2006/main">
  <authors>
    <author>Rausch Michael A</author>
  </authors>
  <commentList>
    <comment ref="A1" authorId="0" shapeId="0">
      <text>
        <r>
          <rPr>
            <b/>
            <sz val="9"/>
            <color indexed="81"/>
            <rFont val="Tahoma"/>
            <family val="2"/>
          </rPr>
          <t>Rausch Michael A:</t>
        </r>
        <r>
          <rPr>
            <sz val="9"/>
            <color indexed="81"/>
            <rFont val="Tahoma"/>
            <family val="2"/>
          </rPr>
          <t xml:space="preserve">
1 for US, 2 for Global Ex US, and 3 for EM</t>
        </r>
      </text>
    </comment>
    <comment ref="J9" authorId="0" shapeId="0">
      <text>
        <r>
          <rPr>
            <b/>
            <sz val="9"/>
            <color indexed="81"/>
            <rFont val="Tahoma"/>
            <family val="2"/>
          </rPr>
          <t>Rausch Michael A:</t>
        </r>
        <r>
          <rPr>
            <sz val="9"/>
            <color indexed="81"/>
            <rFont val="Tahoma"/>
            <family val="2"/>
          </rPr>
          <t xml:space="preserve">
Real Yield</t>
        </r>
      </text>
    </comment>
    <comment ref="J10" authorId="0" shapeId="0">
      <text>
        <r>
          <rPr>
            <b/>
            <sz val="9"/>
            <color indexed="81"/>
            <rFont val="Tahoma"/>
            <family val="2"/>
          </rPr>
          <t>Rausch Michael A:</t>
        </r>
        <r>
          <rPr>
            <sz val="9"/>
            <color indexed="81"/>
            <rFont val="Tahoma"/>
            <family val="2"/>
          </rPr>
          <t xml:space="preserve">
Real yield minus nominal yield</t>
        </r>
      </text>
    </comment>
    <comment ref="N14" authorId="0" shapeId="0">
      <text>
        <r>
          <rPr>
            <b/>
            <sz val="9"/>
            <color indexed="81"/>
            <rFont val="Tahoma"/>
            <family val="2"/>
          </rPr>
          <t>Rausch Michael A:</t>
        </r>
        <r>
          <rPr>
            <sz val="9"/>
            <color indexed="81"/>
            <rFont val="Tahoma"/>
            <family val="2"/>
          </rPr>
          <t xml:space="preserve">
Aa corporate spread</t>
        </r>
      </text>
    </comment>
    <comment ref="O14" authorId="0" shapeId="0">
      <text>
        <r>
          <rPr>
            <b/>
            <sz val="9"/>
            <color indexed="81"/>
            <rFont val="Tahoma"/>
            <family val="2"/>
          </rPr>
          <t>Rausch Michael A:</t>
        </r>
        <r>
          <rPr>
            <sz val="9"/>
            <color indexed="81"/>
            <rFont val="Tahoma"/>
            <family val="2"/>
          </rPr>
          <t xml:space="preserve">
Aa corporate spread</t>
        </r>
      </text>
    </comment>
    <comment ref="B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C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D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E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F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G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H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I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J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K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L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M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N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O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P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Q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R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S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T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U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V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W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J69" authorId="0" shapeId="0">
      <text>
        <r>
          <rPr>
            <b/>
            <sz val="9"/>
            <color indexed="81"/>
            <rFont val="Tahoma"/>
            <family val="2"/>
          </rPr>
          <t>Rausch Michael A:</t>
        </r>
        <r>
          <rPr>
            <sz val="9"/>
            <color indexed="81"/>
            <rFont val="Tahoma"/>
            <family val="2"/>
          </rPr>
          <t xml:space="preserve">
Add back inflation</t>
        </r>
      </text>
    </comment>
    <comment ref="J70" authorId="0" shapeId="0">
      <text>
        <r>
          <rPr>
            <b/>
            <sz val="9"/>
            <color indexed="81"/>
            <rFont val="Tahoma"/>
            <family val="2"/>
          </rPr>
          <t>Rausch Michael A:</t>
        </r>
        <r>
          <rPr>
            <sz val="9"/>
            <color indexed="81"/>
            <rFont val="Tahoma"/>
            <family val="2"/>
          </rPr>
          <t xml:space="preserve">
Add back inflation</t>
        </r>
      </text>
    </comment>
    <comment ref="J71" authorId="0" shapeId="0">
      <text>
        <r>
          <rPr>
            <b/>
            <sz val="9"/>
            <color indexed="81"/>
            <rFont val="Tahoma"/>
            <family val="2"/>
          </rPr>
          <t>Rausch Michael A:</t>
        </r>
        <r>
          <rPr>
            <sz val="9"/>
            <color indexed="81"/>
            <rFont val="Tahoma"/>
            <family val="2"/>
          </rPr>
          <t xml:space="preserve">
Add back inflation</t>
        </r>
      </text>
    </comment>
    <comment ref="J72" authorId="0" shapeId="0">
      <text>
        <r>
          <rPr>
            <b/>
            <sz val="9"/>
            <color indexed="81"/>
            <rFont val="Tahoma"/>
            <family val="2"/>
          </rPr>
          <t>Rausch Michael A:</t>
        </r>
        <r>
          <rPr>
            <sz val="9"/>
            <color indexed="81"/>
            <rFont val="Tahoma"/>
            <family val="2"/>
          </rPr>
          <t xml:space="preserve">
Add back inflation</t>
        </r>
      </text>
    </comment>
    <comment ref="J73" authorId="0" shapeId="0">
      <text>
        <r>
          <rPr>
            <b/>
            <sz val="9"/>
            <color indexed="81"/>
            <rFont val="Tahoma"/>
            <family val="2"/>
          </rPr>
          <t>Rausch Michael A:</t>
        </r>
        <r>
          <rPr>
            <sz val="9"/>
            <color indexed="81"/>
            <rFont val="Tahoma"/>
            <family val="2"/>
          </rPr>
          <t xml:space="preserve">
Add back inflation</t>
        </r>
      </text>
    </comment>
    <comment ref="J74" authorId="0" shapeId="0">
      <text>
        <r>
          <rPr>
            <b/>
            <sz val="9"/>
            <color indexed="81"/>
            <rFont val="Tahoma"/>
            <family val="2"/>
          </rPr>
          <t>Rausch Michael A:</t>
        </r>
        <r>
          <rPr>
            <sz val="9"/>
            <color indexed="81"/>
            <rFont val="Tahoma"/>
            <family val="2"/>
          </rPr>
          <t xml:space="preserve">
Add back inflation</t>
        </r>
      </text>
    </comment>
    <comment ref="J75" authorId="0" shapeId="0">
      <text>
        <r>
          <rPr>
            <b/>
            <sz val="9"/>
            <color indexed="81"/>
            <rFont val="Tahoma"/>
            <family val="2"/>
          </rPr>
          <t>Rausch Michael A:</t>
        </r>
        <r>
          <rPr>
            <sz val="9"/>
            <color indexed="81"/>
            <rFont val="Tahoma"/>
            <family val="2"/>
          </rPr>
          <t xml:space="preserve">
Add back inflation</t>
        </r>
      </text>
    </comment>
    <comment ref="J76" authorId="0" shapeId="0">
      <text>
        <r>
          <rPr>
            <b/>
            <sz val="9"/>
            <color indexed="81"/>
            <rFont val="Tahoma"/>
            <family val="2"/>
          </rPr>
          <t>Rausch Michael A:</t>
        </r>
        <r>
          <rPr>
            <sz val="9"/>
            <color indexed="81"/>
            <rFont val="Tahoma"/>
            <family val="2"/>
          </rPr>
          <t xml:space="preserve">
Add back inflation</t>
        </r>
      </text>
    </comment>
    <comment ref="J77" authorId="0" shapeId="0">
      <text>
        <r>
          <rPr>
            <b/>
            <sz val="9"/>
            <color indexed="81"/>
            <rFont val="Tahoma"/>
            <family val="2"/>
          </rPr>
          <t>Rausch Michael A:</t>
        </r>
        <r>
          <rPr>
            <sz val="9"/>
            <color indexed="81"/>
            <rFont val="Tahoma"/>
            <family val="2"/>
          </rPr>
          <t xml:space="preserve">
Add back inflation</t>
        </r>
      </text>
    </comment>
    <comment ref="J78" authorId="0" shapeId="0">
      <text>
        <r>
          <rPr>
            <b/>
            <sz val="9"/>
            <color indexed="81"/>
            <rFont val="Tahoma"/>
            <family val="2"/>
          </rPr>
          <t>Rausch Michael A:</t>
        </r>
        <r>
          <rPr>
            <sz val="9"/>
            <color indexed="81"/>
            <rFont val="Tahoma"/>
            <family val="2"/>
          </rPr>
          <t xml:space="preserve">
Add back inflation</t>
        </r>
      </text>
    </comment>
    <comment ref="Q84" authorId="0" shapeId="0">
      <text>
        <r>
          <rPr>
            <b/>
            <sz val="9"/>
            <color indexed="81"/>
            <rFont val="Tahoma"/>
            <family val="2"/>
          </rPr>
          <t>Rausch Michael A:</t>
        </r>
        <r>
          <rPr>
            <sz val="9"/>
            <color indexed="81"/>
            <rFont val="Tahoma"/>
            <family val="2"/>
          </rPr>
          <t xml:space="preserve">
Lowered from 70% to 60% to reflect significant increase in CLOs since the financial crisis</t>
        </r>
      </text>
    </comment>
    <comment ref="J94" authorId="0" shapeId="0">
      <text>
        <r>
          <rPr>
            <b/>
            <sz val="9"/>
            <color indexed="81"/>
            <rFont val="Tahoma"/>
            <family val="2"/>
          </rPr>
          <t>Rausch Michael A:</t>
        </r>
        <r>
          <rPr>
            <sz val="9"/>
            <color indexed="81"/>
            <rFont val="Tahoma"/>
            <family val="2"/>
          </rPr>
          <t xml:space="preserve">
Future inflation</t>
        </r>
      </text>
    </comment>
    <comment ref="U96" authorId="0" shapeId="0">
      <text>
        <r>
          <rPr>
            <b/>
            <sz val="9"/>
            <color indexed="81"/>
            <rFont val="Tahoma"/>
            <family val="2"/>
          </rPr>
          <t>Rausch Michael A:</t>
        </r>
        <r>
          <rPr>
            <sz val="9"/>
            <color indexed="81"/>
            <rFont val="Tahoma"/>
            <family val="2"/>
          </rPr>
          <t xml:space="preserve">
Based on data back to 12/31/2005 to reflect structural improvement in credit quality</t>
        </r>
      </text>
    </comment>
    <comment ref="V96" authorId="0" shapeId="0">
      <text>
        <r>
          <rPr>
            <b/>
            <sz val="9"/>
            <color indexed="81"/>
            <rFont val="Tahoma"/>
            <family val="2"/>
          </rPr>
          <t>Rausch Michael A:</t>
        </r>
        <r>
          <rPr>
            <sz val="9"/>
            <color indexed="81"/>
            <rFont val="Tahoma"/>
            <family val="2"/>
          </rPr>
          <t xml:space="preserve">
Based on data back to 12/31/2005 to reflect structural improvement in credit quality</t>
        </r>
      </text>
    </comment>
  </commentList>
</comments>
</file>

<file path=xl/comments4.xml><?xml version="1.0" encoding="utf-8"?>
<comments xmlns="http://schemas.openxmlformats.org/spreadsheetml/2006/main">
  <authors>
    <author>Rausch Michael A</author>
  </authors>
  <commentList>
    <comment ref="E8"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 ref="E9"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 ref="E10"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List>
</comments>
</file>

<file path=xl/comments5.xml><?xml version="1.0" encoding="utf-8"?>
<comments xmlns="http://schemas.openxmlformats.org/spreadsheetml/2006/main">
  <authors>
    <author>Rausch, Michael</author>
    <author>Rausch Michael A</author>
  </authors>
  <commentList>
    <comment ref="C8" authorId="0" shapeId="0">
      <text>
        <r>
          <rPr>
            <b/>
            <sz val="9"/>
            <color indexed="81"/>
            <rFont val="Tahoma"/>
            <family val="2"/>
          </rPr>
          <t>Rausch, Michael:</t>
        </r>
        <r>
          <rPr>
            <sz val="9"/>
            <color indexed="81"/>
            <rFont val="Tahoma"/>
            <family val="2"/>
          </rPr>
          <t xml:space="preserve">
Global Agg Ex USD yield minus spread</t>
        </r>
      </text>
    </comment>
    <comment ref="E8" authorId="1" shapeId="0">
      <text>
        <r>
          <rPr>
            <b/>
            <sz val="9"/>
            <color indexed="81"/>
            <rFont val="Tahoma"/>
            <family val="2"/>
          </rPr>
          <t>Rausch Michael A:</t>
        </r>
        <r>
          <rPr>
            <sz val="9"/>
            <color indexed="81"/>
            <rFont val="Tahoma"/>
            <family val="2"/>
          </rPr>
          <t xml:space="preserve">
Set to US term premium</t>
        </r>
      </text>
    </comment>
    <comment ref="C9" authorId="0" shapeId="0">
      <text>
        <r>
          <rPr>
            <b/>
            <sz val="9"/>
            <color indexed="81"/>
            <rFont val="Tahoma"/>
            <family val="2"/>
          </rPr>
          <t>Rausch, Michael:</t>
        </r>
        <r>
          <rPr>
            <sz val="9"/>
            <color indexed="81"/>
            <rFont val="Tahoma"/>
            <family val="2"/>
          </rPr>
          <t xml:space="preserve">
Global Agg Ex USD yield minus spread</t>
        </r>
      </text>
    </comment>
    <comment ref="E9" authorId="1" shapeId="0">
      <text>
        <r>
          <rPr>
            <b/>
            <sz val="9"/>
            <color indexed="81"/>
            <rFont val="Tahoma"/>
            <family val="2"/>
          </rPr>
          <t>Rausch Michael A:</t>
        </r>
        <r>
          <rPr>
            <sz val="9"/>
            <color indexed="81"/>
            <rFont val="Tahoma"/>
            <family val="2"/>
          </rPr>
          <t xml:space="preserve">
Set to US term premium</t>
        </r>
      </text>
    </comment>
    <comment ref="C10" authorId="0" shapeId="0">
      <text>
        <r>
          <rPr>
            <b/>
            <sz val="9"/>
            <color indexed="81"/>
            <rFont val="Tahoma"/>
            <family val="2"/>
          </rPr>
          <t>Rausch, Michael:</t>
        </r>
        <r>
          <rPr>
            <sz val="9"/>
            <color indexed="81"/>
            <rFont val="Tahoma"/>
            <family val="2"/>
          </rPr>
          <t xml:space="preserve">
Global Agg Ex USD yield minus spread</t>
        </r>
      </text>
    </comment>
    <comment ref="E10" authorId="1" shapeId="0">
      <text>
        <r>
          <rPr>
            <b/>
            <sz val="9"/>
            <color indexed="81"/>
            <rFont val="Tahoma"/>
            <family val="2"/>
          </rPr>
          <t>Rausch Michael A:</t>
        </r>
        <r>
          <rPr>
            <sz val="9"/>
            <color indexed="81"/>
            <rFont val="Tahoma"/>
            <family val="2"/>
          </rPr>
          <t xml:space="preserve">
Set to US term premium</t>
        </r>
      </text>
    </comment>
    <comment ref="C11" authorId="0" shapeId="0">
      <text>
        <r>
          <rPr>
            <b/>
            <sz val="9"/>
            <color indexed="81"/>
            <rFont val="Tahoma"/>
            <family val="2"/>
          </rPr>
          <t>Rausch, Michael:</t>
        </r>
        <r>
          <rPr>
            <sz val="9"/>
            <color indexed="81"/>
            <rFont val="Tahoma"/>
            <family val="2"/>
          </rPr>
          <t xml:space="preserve">
Global Agg Ex USD yield minus spread</t>
        </r>
      </text>
    </comment>
    <comment ref="E11" authorId="1" shapeId="0">
      <text>
        <r>
          <rPr>
            <b/>
            <sz val="9"/>
            <color indexed="81"/>
            <rFont val="Tahoma"/>
            <family val="2"/>
          </rPr>
          <t>Rausch Michael A:</t>
        </r>
        <r>
          <rPr>
            <sz val="9"/>
            <color indexed="81"/>
            <rFont val="Tahoma"/>
            <family val="2"/>
          </rPr>
          <t xml:space="preserve">
Set to US term premium</t>
        </r>
      </text>
    </comment>
    <comment ref="C12" authorId="0" shapeId="0">
      <text>
        <r>
          <rPr>
            <b/>
            <sz val="9"/>
            <color indexed="81"/>
            <rFont val="Tahoma"/>
            <family val="2"/>
          </rPr>
          <t>Rausch, Michael:</t>
        </r>
        <r>
          <rPr>
            <sz val="9"/>
            <color indexed="81"/>
            <rFont val="Tahoma"/>
            <family val="2"/>
          </rPr>
          <t xml:space="preserve">
Global Agg Ex USD yield minus spread</t>
        </r>
      </text>
    </comment>
    <comment ref="E12" authorId="1" shapeId="0">
      <text>
        <r>
          <rPr>
            <b/>
            <sz val="9"/>
            <color indexed="81"/>
            <rFont val="Tahoma"/>
            <family val="2"/>
          </rPr>
          <t>Rausch Michael A:</t>
        </r>
        <r>
          <rPr>
            <sz val="9"/>
            <color indexed="81"/>
            <rFont val="Tahoma"/>
            <family val="2"/>
          </rPr>
          <t xml:space="preserve">
Set to US term premium</t>
        </r>
      </text>
    </comment>
  </commentList>
</comments>
</file>

<file path=xl/comments6.xml><?xml version="1.0" encoding="utf-8"?>
<comments xmlns="http://schemas.openxmlformats.org/spreadsheetml/2006/main">
  <authors>
    <author>Rausch Michael A</author>
  </authors>
  <commentList>
    <comment ref="E8" authorId="0" shapeId="0">
      <text>
        <r>
          <rPr>
            <b/>
            <sz val="9"/>
            <color indexed="81"/>
            <rFont val="Tahoma"/>
            <family val="2"/>
          </rPr>
          <t>Rausch Michael A:</t>
        </r>
        <r>
          <rPr>
            <sz val="9"/>
            <color indexed="81"/>
            <rFont val="Tahoma"/>
            <family val="2"/>
          </rPr>
          <t xml:space="preserve">
Set to US term premium</t>
        </r>
      </text>
    </comment>
    <comment ref="E9" authorId="0" shapeId="0">
      <text>
        <r>
          <rPr>
            <b/>
            <sz val="9"/>
            <color indexed="81"/>
            <rFont val="Tahoma"/>
            <family val="2"/>
          </rPr>
          <t>Rausch Michael A:</t>
        </r>
        <r>
          <rPr>
            <sz val="9"/>
            <color indexed="81"/>
            <rFont val="Tahoma"/>
            <family val="2"/>
          </rPr>
          <t xml:space="preserve">
Set to US term premium</t>
        </r>
      </text>
    </comment>
    <comment ref="E10" authorId="0" shapeId="0">
      <text>
        <r>
          <rPr>
            <b/>
            <sz val="9"/>
            <color indexed="81"/>
            <rFont val="Tahoma"/>
            <family val="2"/>
          </rPr>
          <t>Rausch Michael A:</t>
        </r>
        <r>
          <rPr>
            <sz val="9"/>
            <color indexed="81"/>
            <rFont val="Tahoma"/>
            <family val="2"/>
          </rPr>
          <t xml:space="preserve">
Set to US term premium</t>
        </r>
      </text>
    </comment>
    <comment ref="E11" authorId="0" shapeId="0">
      <text>
        <r>
          <rPr>
            <b/>
            <sz val="9"/>
            <color indexed="81"/>
            <rFont val="Tahoma"/>
            <family val="2"/>
          </rPr>
          <t>Rausch Michael A:</t>
        </r>
        <r>
          <rPr>
            <sz val="9"/>
            <color indexed="81"/>
            <rFont val="Tahoma"/>
            <family val="2"/>
          </rPr>
          <t xml:space="preserve">
Set to US term premium</t>
        </r>
      </text>
    </comment>
    <comment ref="E12" authorId="0" shapeId="0">
      <text>
        <r>
          <rPr>
            <b/>
            <sz val="9"/>
            <color indexed="81"/>
            <rFont val="Tahoma"/>
            <family val="2"/>
          </rPr>
          <t>Rausch Michael A:</t>
        </r>
        <r>
          <rPr>
            <sz val="9"/>
            <color indexed="81"/>
            <rFont val="Tahoma"/>
            <family val="2"/>
          </rPr>
          <t xml:space="preserve">
Set to US term premium</t>
        </r>
      </text>
    </comment>
  </commentList>
</comments>
</file>

<file path=xl/sharedStrings.xml><?xml version="1.0" encoding="utf-8"?>
<sst xmlns="http://schemas.openxmlformats.org/spreadsheetml/2006/main" count="1018" uniqueCount="393">
  <si>
    <t>Asset Class</t>
  </si>
  <si>
    <t>U.S. Equity</t>
  </si>
  <si>
    <t>U.S. Large Cap Equity</t>
  </si>
  <si>
    <t>U.S. Mid Cap Equity</t>
  </si>
  <si>
    <t>U.S. Small Cap Equity</t>
  </si>
  <si>
    <t>U.S. Micro Cap Equity</t>
  </si>
  <si>
    <t>Global Equity</t>
  </si>
  <si>
    <t>International Developed Equity</t>
  </si>
  <si>
    <t>International Small Cap Equity</t>
  </si>
  <si>
    <t>Emerging Equity</t>
  </si>
  <si>
    <t>Representative Index</t>
  </si>
  <si>
    <t>Russell 3000</t>
  </si>
  <si>
    <t>Bloomberg Code</t>
  </si>
  <si>
    <t>RU30INTR Index</t>
  </si>
  <si>
    <t>RU10INTR Index</t>
  </si>
  <si>
    <t>RUMCINTR Index</t>
  </si>
  <si>
    <t>RU20INTR Index</t>
  </si>
  <si>
    <t>GDUEACWF Index</t>
  </si>
  <si>
    <t>GDUEEGF Index</t>
  </si>
  <si>
    <t>U.S. Aggregate</t>
  </si>
  <si>
    <t>U.S. Treasury</t>
  </si>
  <si>
    <t>U.S. Treasury Bills</t>
  </si>
  <si>
    <t>U.S. Intermediate Treasury</t>
  </si>
  <si>
    <t>U.S. Long Treasury</t>
  </si>
  <si>
    <t>U.S. Investment Grade Credit</t>
  </si>
  <si>
    <t>U.S. Intermediate Investment Grade Credit</t>
  </si>
  <si>
    <t>U.S. Long Investment Grade Credit</t>
  </si>
  <si>
    <t>U.S. TIPS</t>
  </si>
  <si>
    <t>U.S. Agencies</t>
  </si>
  <si>
    <t>U.S. MBS</t>
  </si>
  <si>
    <t>U.S. Investment Grade CMBS</t>
  </si>
  <si>
    <t>U.S. High Yield</t>
  </si>
  <si>
    <t>Emerging Markets Sovereign Local Currency</t>
  </si>
  <si>
    <t>Barclays U.S. Aggregate</t>
  </si>
  <si>
    <t>Barclays U.S. Treasury</t>
  </si>
  <si>
    <t>Barclays U.S. Intermediate Treasury</t>
  </si>
  <si>
    <t>Barclays U.S. Long Treasury</t>
  </si>
  <si>
    <t>Barclays U.S. Credit</t>
  </si>
  <si>
    <t>Barclays U.S. Intermediate Credit</t>
  </si>
  <si>
    <t>Barclays U.S. Long Credit</t>
  </si>
  <si>
    <t>Barclays U.S. TIPS</t>
  </si>
  <si>
    <t>Barclays U.S. Agencies</t>
  </si>
  <si>
    <t>Barclays U.S. MBS</t>
  </si>
  <si>
    <t>Barclays Investment Grade CMBS</t>
  </si>
  <si>
    <t>Barclays U.S. Corporate High Yield</t>
  </si>
  <si>
    <t>CSFB Leveraged Loan</t>
  </si>
  <si>
    <t>Barclays EM Local Currency Government</t>
  </si>
  <si>
    <t>LBUSTRUU Index</t>
  </si>
  <si>
    <t>LUATTRUU Index</t>
  </si>
  <si>
    <t>LT08TRUU Index</t>
  </si>
  <si>
    <t>LUTLTRUU Index</t>
  </si>
  <si>
    <t>LUCRTRUU Index</t>
  </si>
  <si>
    <t>LUICTRUU Index</t>
  </si>
  <si>
    <t>LULCTRUU Index</t>
  </si>
  <si>
    <t>BCIT1T Index</t>
  </si>
  <si>
    <t>BUAGTRUU Index</t>
  </si>
  <si>
    <t>LUMSTRUU Index</t>
  </si>
  <si>
    <t>LC09TRUU Index</t>
  </si>
  <si>
    <t>LF98TRUU Index</t>
  </si>
  <si>
    <t>DLJLVAL Index</t>
  </si>
  <si>
    <t>EMLCTRUU Index</t>
  </si>
  <si>
    <t>Absolute Return</t>
  </si>
  <si>
    <t>Hedge Funds</t>
  </si>
  <si>
    <t>Hedge Funds - Equity Hedge</t>
  </si>
  <si>
    <t>Hedge Funds - Event Driven</t>
  </si>
  <si>
    <t>Hedge Funds - Macro</t>
  </si>
  <si>
    <t>Hedge Funds - Relative Value</t>
  </si>
  <si>
    <t>Commodities</t>
  </si>
  <si>
    <t>Global Natural Resources Equity</t>
  </si>
  <si>
    <t>Timberland</t>
  </si>
  <si>
    <t>Farmland</t>
  </si>
  <si>
    <t>U.S. REIT</t>
  </si>
  <si>
    <t>Global REIT</t>
  </si>
  <si>
    <t>U.S. Private Equity</t>
  </si>
  <si>
    <t>HFRI Fund Weighted Composite</t>
  </si>
  <si>
    <t>HFRI Equity Hedge</t>
  </si>
  <si>
    <t>HFRI Event Driven</t>
  </si>
  <si>
    <t>HFRI Macro</t>
  </si>
  <si>
    <t>HFRI Relative Value</t>
  </si>
  <si>
    <t>NCREIF Total Return Timberland</t>
  </si>
  <si>
    <t>NCREIF Total Return Farmland</t>
  </si>
  <si>
    <t>FTSE NAREIT Equity</t>
  </si>
  <si>
    <t>Alerian MLP Infrastructure</t>
  </si>
  <si>
    <t>HFRIFWI Index</t>
  </si>
  <si>
    <t>HFRIEHI Index</t>
  </si>
  <si>
    <t>HFRIEDI Index</t>
  </si>
  <si>
    <t>HFRIMI Index</t>
  </si>
  <si>
    <t>HFRIRVA Index</t>
  </si>
  <si>
    <t>DJUBSTR Index</t>
  </si>
  <si>
    <t>TMBERLND Index</t>
  </si>
  <si>
    <t>TMBEFARM Index</t>
  </si>
  <si>
    <t>FNERTR Index</t>
  </si>
  <si>
    <t>RUGL Index</t>
  </si>
  <si>
    <t>AMZX Index</t>
  </si>
  <si>
    <t>S&amp;P Global Natural Resources Index</t>
  </si>
  <si>
    <t>SPGNRUT Index</t>
  </si>
  <si>
    <t>DWMIT Index</t>
  </si>
  <si>
    <t>LD21TRUU Index</t>
  </si>
  <si>
    <t>Barclays U.S. Treasury Bills 3-6 Month</t>
  </si>
  <si>
    <t>Standard Deviation</t>
  </si>
  <si>
    <t>20 Year</t>
  </si>
  <si>
    <t>10 Year</t>
  </si>
  <si>
    <t>5 Year</t>
  </si>
  <si>
    <t>Average</t>
  </si>
  <si>
    <t>20 Yr</t>
  </si>
  <si>
    <t>10 Yr</t>
  </si>
  <si>
    <t>5 Yr</t>
  </si>
  <si>
    <t>OAS</t>
  </si>
  <si>
    <t>Expected Return</t>
  </si>
  <si>
    <t>Currency Impact</t>
  </si>
  <si>
    <t>Recovery Rate</t>
  </si>
  <si>
    <t>Default Rate</t>
  </si>
  <si>
    <t>Theme Increase to Defaults</t>
  </si>
  <si>
    <t>Historical Default Rate</t>
  </si>
  <si>
    <t>Annualized Return</t>
  </si>
  <si>
    <t>Yr 10</t>
  </si>
  <si>
    <t>Yr 9</t>
  </si>
  <si>
    <t>Yr 8</t>
  </si>
  <si>
    <t>Yr 7</t>
  </si>
  <si>
    <t>Yr 6</t>
  </si>
  <si>
    <t>Yr 5</t>
  </si>
  <si>
    <t>Yr 4</t>
  </si>
  <si>
    <t>Yr 3</t>
  </si>
  <si>
    <t>Yr 2</t>
  </si>
  <si>
    <t>Yr 1</t>
  </si>
  <si>
    <t>Annual Return</t>
  </si>
  <si>
    <t>Duration Forecast</t>
  </si>
  <si>
    <t>Current</t>
  </si>
  <si>
    <t>Yield Forecast</t>
  </si>
  <si>
    <t>Total</t>
  </si>
  <si>
    <t>Future Spread</t>
  </si>
  <si>
    <t>Term Premium</t>
  </si>
  <si>
    <t>Muni Rate</t>
  </si>
  <si>
    <t>Current Convexity</t>
  </si>
  <si>
    <t>Current Duration</t>
  </si>
  <si>
    <t>Current Spread</t>
  </si>
  <si>
    <t>Current Yield</t>
  </si>
  <si>
    <t>Benchmark</t>
  </si>
  <si>
    <t>Risk Free Rate</t>
  </si>
  <si>
    <t>Real Cash Rate</t>
  </si>
  <si>
    <t>Inflation</t>
  </si>
  <si>
    <t>Yield</t>
  </si>
  <si>
    <t>Term Structure</t>
  </si>
  <si>
    <t>Beta</t>
  </si>
  <si>
    <t>Coeff</t>
  </si>
  <si>
    <t>Tau</t>
  </si>
  <si>
    <t>30 Yr Tsy</t>
  </si>
  <si>
    <t>10 Yr Tsy</t>
  </si>
  <si>
    <t>5 Yr Tsy</t>
  </si>
  <si>
    <t>3 Mo</t>
  </si>
  <si>
    <t>Maturity</t>
  </si>
  <si>
    <t>Duration</t>
  </si>
  <si>
    <t>Theme TP Adjustment</t>
  </si>
  <si>
    <t>Real Rate</t>
  </si>
  <si>
    <r>
      <t>V</t>
    </r>
    <r>
      <rPr>
        <vertAlign val="subscript"/>
        <sz val="8"/>
        <color indexed="9"/>
        <rFont val="Arial"/>
        <family val="2"/>
      </rPr>
      <t>1</t>
    </r>
  </si>
  <si>
    <r>
      <t>V</t>
    </r>
    <r>
      <rPr>
        <vertAlign val="subscript"/>
        <sz val="8"/>
        <color indexed="9"/>
        <rFont val="Arial"/>
        <family val="2"/>
      </rPr>
      <t>2</t>
    </r>
  </si>
  <si>
    <r>
      <t>B</t>
    </r>
    <r>
      <rPr>
        <vertAlign val="subscript"/>
        <sz val="8"/>
        <color indexed="63"/>
        <rFont val="Arial"/>
        <family val="2"/>
      </rPr>
      <t>0</t>
    </r>
  </si>
  <si>
    <r>
      <t>B</t>
    </r>
    <r>
      <rPr>
        <vertAlign val="subscript"/>
        <sz val="8"/>
        <color indexed="63"/>
        <rFont val="Arial"/>
        <family val="2"/>
      </rPr>
      <t>1</t>
    </r>
  </si>
  <si>
    <r>
      <t>B</t>
    </r>
    <r>
      <rPr>
        <vertAlign val="subscript"/>
        <sz val="8"/>
        <color indexed="63"/>
        <rFont val="Arial"/>
        <family val="2"/>
      </rPr>
      <t>2</t>
    </r>
  </si>
  <si>
    <t>n/a</t>
  </si>
  <si>
    <t>U.S. Bank Loans</t>
  </si>
  <si>
    <t>10+ Yr</t>
  </si>
  <si>
    <t>Current Rates</t>
  </si>
  <si>
    <t>Futures Rates</t>
  </si>
  <si>
    <t>Future Rates</t>
  </si>
  <si>
    <t>3 Mo LIBOR</t>
  </si>
  <si>
    <t>Global Aggregate Ex-US</t>
  </si>
  <si>
    <t>Barclays Global Aggregate Ex-USD</t>
  </si>
  <si>
    <t>LG38TRUU Index</t>
  </si>
  <si>
    <t>Global Treasury Ex-US</t>
  </si>
  <si>
    <t>Global Corporate Ex-US</t>
  </si>
  <si>
    <t>Barclays Global Treasury Ex-USD</t>
  </si>
  <si>
    <t>Barclays Global Corporate Ex-USD</t>
  </si>
  <si>
    <t>Region Code</t>
  </si>
  <si>
    <t>View Spread Increase</t>
  </si>
  <si>
    <t>TSY Yield Yr 1</t>
  </si>
  <si>
    <t>TSY Yield Yr 2</t>
  </si>
  <si>
    <t>TSY Yield Yr 3</t>
  </si>
  <si>
    <t>TSY Yield Yr 4</t>
  </si>
  <si>
    <t>TSY Yield Yr 5</t>
  </si>
  <si>
    <t>TSY Yield Yr 6</t>
  </si>
  <si>
    <t>TSY Yield Yr 7</t>
  </si>
  <si>
    <t>TSY Yield Yr 8</t>
  </si>
  <si>
    <t>TSY Yield Yr 9</t>
  </si>
  <si>
    <t>TSY Yield Yr 10</t>
  </si>
  <si>
    <t>Spread Yr 1</t>
  </si>
  <si>
    <t>Spread Yr 2</t>
  </si>
  <si>
    <t>Spread Yr 3</t>
  </si>
  <si>
    <t>Spread Yr 4</t>
  </si>
  <si>
    <t>Spread Yr 5</t>
  </si>
  <si>
    <t>Spread Yr 6</t>
  </si>
  <si>
    <t>Spread Yr 7</t>
  </si>
  <si>
    <t>Spread Yr 8</t>
  </si>
  <si>
    <t>Spread Yr 9</t>
  </si>
  <si>
    <t>Spread Yr 10</t>
  </si>
  <si>
    <t>Future TSY Yield</t>
  </si>
  <si>
    <t>US</t>
  </si>
  <si>
    <t>Global Ex US</t>
  </si>
  <si>
    <t>Emerging Markets</t>
  </si>
  <si>
    <t>Real Earnings Growth</t>
  </si>
  <si>
    <t>Dividend Yield</t>
  </si>
  <si>
    <t>Standard Deviation %</t>
  </si>
  <si>
    <t xml:space="preserve">10 Yr </t>
  </si>
  <si>
    <t>Correlation %</t>
  </si>
  <si>
    <t>Beta Relative To</t>
  </si>
  <si>
    <t>U.S. Treasury Bills Return</t>
  </si>
  <si>
    <t>Liquidity Premium</t>
  </si>
  <si>
    <t>Alternatives</t>
  </si>
  <si>
    <t>Fixed Income</t>
  </si>
  <si>
    <t>Equity</t>
  </si>
  <si>
    <t>Cambridge Associates LLC U.S. Private Equity Index</t>
  </si>
  <si>
    <t>Emerging Markets Sovereign USD</t>
  </si>
  <si>
    <t>Barclays EM USD Sovereign</t>
  </si>
  <si>
    <t>Emerging Markets Corporate USD</t>
  </si>
  <si>
    <t>HFRX Global Hedge Fund</t>
  </si>
  <si>
    <t xml:space="preserve">HFRXGL Index </t>
  </si>
  <si>
    <t>Hedge Funds - Managed Futures</t>
  </si>
  <si>
    <t>U.S. Core Real Estate</t>
  </si>
  <si>
    <t>U.S. Value Added Real Estate</t>
  </si>
  <si>
    <t>U.S. Opportunistic Real Estate</t>
  </si>
  <si>
    <t>NCREIF Townsend Value Added Index</t>
  </si>
  <si>
    <t>NCREIF Townsend Opportunistic Index</t>
  </si>
  <si>
    <t>U.S. Venture Capital</t>
  </si>
  <si>
    <t>Cambridge Associates LLC U.S. Venture Capital Index</t>
  </si>
  <si>
    <t>Russell 2000 Growth</t>
  </si>
  <si>
    <t>U.S. Small Cap Growth Equity</t>
  </si>
  <si>
    <t>RU20GRTR Index</t>
  </si>
  <si>
    <t>Cambridge Associates LLC U.S. Private Equity</t>
  </si>
  <si>
    <t>Cambridge Associates LLC U.S. Venture Capital</t>
  </si>
  <si>
    <t>Barclays EM USD Corporate</t>
  </si>
  <si>
    <t>Short</t>
  </si>
  <si>
    <t>1-3 Yr</t>
  </si>
  <si>
    <t>Long</t>
  </si>
  <si>
    <r>
      <t>Absolute Return</t>
    </r>
    <r>
      <rPr>
        <vertAlign val="superscript"/>
        <sz val="8"/>
        <color indexed="63"/>
        <rFont val="Arial"/>
        <family val="2"/>
      </rPr>
      <t>1,2</t>
    </r>
  </si>
  <si>
    <r>
      <t>Hedge Funds</t>
    </r>
    <r>
      <rPr>
        <vertAlign val="superscript"/>
        <sz val="8"/>
        <color indexed="63"/>
        <rFont val="Arial"/>
        <family val="2"/>
      </rPr>
      <t>1,2</t>
    </r>
  </si>
  <si>
    <r>
      <t>U.S. Venture Capital</t>
    </r>
    <r>
      <rPr>
        <vertAlign val="superscript"/>
        <sz val="8"/>
        <color indexed="63"/>
        <rFont val="Arial"/>
        <family val="2"/>
      </rPr>
      <t>1,2</t>
    </r>
  </si>
  <si>
    <r>
      <t>U.S. Private Equity</t>
    </r>
    <r>
      <rPr>
        <vertAlign val="superscript"/>
        <sz val="8"/>
        <color indexed="63"/>
        <rFont val="Arial"/>
        <family val="2"/>
      </rPr>
      <t>1,2</t>
    </r>
  </si>
  <si>
    <r>
      <t>Farmland</t>
    </r>
    <r>
      <rPr>
        <vertAlign val="superscript"/>
        <sz val="8"/>
        <color indexed="63"/>
        <rFont val="Arial"/>
        <family val="2"/>
      </rPr>
      <t>2</t>
    </r>
  </si>
  <si>
    <r>
      <t>Timberland</t>
    </r>
    <r>
      <rPr>
        <vertAlign val="superscript"/>
        <sz val="8"/>
        <color indexed="63"/>
        <rFont val="Arial"/>
        <family val="2"/>
      </rPr>
      <t>2</t>
    </r>
  </si>
  <si>
    <r>
      <t>U.S. Opportunistic Real Estate</t>
    </r>
    <r>
      <rPr>
        <vertAlign val="superscript"/>
        <sz val="8"/>
        <color indexed="63"/>
        <rFont val="Arial"/>
        <family val="2"/>
      </rPr>
      <t>2</t>
    </r>
  </si>
  <si>
    <r>
      <t>U.S. Core Real Estate</t>
    </r>
    <r>
      <rPr>
        <vertAlign val="superscript"/>
        <sz val="8"/>
        <color indexed="63"/>
        <rFont val="Arial"/>
        <family val="2"/>
      </rPr>
      <t>2</t>
    </r>
  </si>
  <si>
    <r>
      <t>Hedge Funds - Managed Futures</t>
    </r>
    <r>
      <rPr>
        <vertAlign val="superscript"/>
        <sz val="8"/>
        <color indexed="63"/>
        <rFont val="Arial"/>
        <family val="2"/>
      </rPr>
      <t>1,2</t>
    </r>
  </si>
  <si>
    <r>
      <t>Hedge Funds - Relative Value</t>
    </r>
    <r>
      <rPr>
        <vertAlign val="superscript"/>
        <sz val="8"/>
        <color indexed="63"/>
        <rFont val="Arial"/>
        <family val="2"/>
      </rPr>
      <t>1,2</t>
    </r>
  </si>
  <si>
    <r>
      <t>Hedge Funds - Macro</t>
    </r>
    <r>
      <rPr>
        <vertAlign val="superscript"/>
        <sz val="8"/>
        <color indexed="63"/>
        <rFont val="Arial"/>
        <family val="2"/>
      </rPr>
      <t>1,2</t>
    </r>
  </si>
  <si>
    <r>
      <t>Hedge Funds - Event Driven</t>
    </r>
    <r>
      <rPr>
        <vertAlign val="superscript"/>
        <sz val="8"/>
        <color indexed="63"/>
        <rFont val="Arial"/>
        <family val="2"/>
      </rPr>
      <t>1,2</t>
    </r>
  </si>
  <si>
    <r>
      <t>Hedge Funds - Equity Hedge</t>
    </r>
    <r>
      <rPr>
        <vertAlign val="superscript"/>
        <sz val="8"/>
        <color indexed="63"/>
        <rFont val="Arial"/>
        <family val="2"/>
      </rPr>
      <t>1,2</t>
    </r>
  </si>
  <si>
    <r>
      <t>Absolute Return</t>
    </r>
    <r>
      <rPr>
        <vertAlign val="superscript"/>
        <sz val="8"/>
        <color indexed="63"/>
        <rFont val="Arial Narrow"/>
        <family val="2"/>
      </rPr>
      <t>1,2</t>
    </r>
  </si>
  <si>
    <r>
      <t>Hedge Funds</t>
    </r>
    <r>
      <rPr>
        <vertAlign val="superscript"/>
        <sz val="8"/>
        <color indexed="63"/>
        <rFont val="Arial Narrow"/>
        <family val="2"/>
      </rPr>
      <t>1,2</t>
    </r>
  </si>
  <si>
    <r>
      <t>Hedge Funds - Equity Hedge</t>
    </r>
    <r>
      <rPr>
        <vertAlign val="superscript"/>
        <sz val="8"/>
        <color indexed="63"/>
        <rFont val="Arial Narrow"/>
        <family val="2"/>
      </rPr>
      <t>1,2</t>
    </r>
  </si>
  <si>
    <r>
      <t>Hedge Funds - Event Driven</t>
    </r>
    <r>
      <rPr>
        <vertAlign val="superscript"/>
        <sz val="8"/>
        <color indexed="63"/>
        <rFont val="Arial Narrow"/>
        <family val="2"/>
      </rPr>
      <t>1,2</t>
    </r>
  </si>
  <si>
    <r>
      <t>Hedge Funds - Macro</t>
    </r>
    <r>
      <rPr>
        <vertAlign val="superscript"/>
        <sz val="8"/>
        <color indexed="63"/>
        <rFont val="Arial Narrow"/>
        <family val="2"/>
      </rPr>
      <t>1,2</t>
    </r>
  </si>
  <si>
    <r>
      <t>Hedge Funds - Relative Value</t>
    </r>
    <r>
      <rPr>
        <vertAlign val="superscript"/>
        <sz val="8"/>
        <color indexed="63"/>
        <rFont val="Arial Narrow"/>
        <family val="2"/>
      </rPr>
      <t>1,2</t>
    </r>
  </si>
  <si>
    <r>
      <t>Hedge Funds - Managed Futures</t>
    </r>
    <r>
      <rPr>
        <vertAlign val="superscript"/>
        <sz val="8"/>
        <color indexed="63"/>
        <rFont val="Arial Narrow"/>
        <family val="2"/>
      </rPr>
      <t>1,2</t>
    </r>
  </si>
  <si>
    <r>
      <t>U.S. Core Real Estate</t>
    </r>
    <r>
      <rPr>
        <vertAlign val="superscript"/>
        <sz val="8"/>
        <color indexed="63"/>
        <rFont val="Arial Narrow"/>
        <family val="2"/>
      </rPr>
      <t>2</t>
    </r>
  </si>
  <si>
    <r>
      <t>U.S. Opportunistic Real Estate</t>
    </r>
    <r>
      <rPr>
        <vertAlign val="superscript"/>
        <sz val="8"/>
        <color indexed="63"/>
        <rFont val="Arial Narrow"/>
        <family val="2"/>
      </rPr>
      <t>2</t>
    </r>
  </si>
  <si>
    <r>
      <t>Timberland</t>
    </r>
    <r>
      <rPr>
        <vertAlign val="superscript"/>
        <sz val="8"/>
        <color indexed="63"/>
        <rFont val="Arial Narrow"/>
        <family val="2"/>
      </rPr>
      <t>2</t>
    </r>
  </si>
  <si>
    <r>
      <t>Farmland</t>
    </r>
    <r>
      <rPr>
        <vertAlign val="superscript"/>
        <sz val="8"/>
        <color indexed="63"/>
        <rFont val="Arial Narrow"/>
        <family val="2"/>
      </rPr>
      <t>2</t>
    </r>
  </si>
  <si>
    <r>
      <t>U.S. Private Equity</t>
    </r>
    <r>
      <rPr>
        <vertAlign val="superscript"/>
        <sz val="8"/>
        <color indexed="63"/>
        <rFont val="Arial Narrow"/>
        <family val="2"/>
      </rPr>
      <t>1,2</t>
    </r>
  </si>
  <si>
    <r>
      <t>U.S. Venture Capital</t>
    </r>
    <r>
      <rPr>
        <vertAlign val="superscript"/>
        <sz val="8"/>
        <color indexed="63"/>
        <rFont val="Arial Narrow"/>
        <family val="2"/>
      </rPr>
      <t>1,2</t>
    </r>
  </si>
  <si>
    <t>U.S. Intermediate Municipal</t>
  </si>
  <si>
    <t>S&amp;P Municipal Bond Intermediate</t>
  </si>
  <si>
    <t>Muni Rate 2</t>
  </si>
  <si>
    <t>U.S. Short Municipal</t>
  </si>
  <si>
    <t>S&amp;P Municipal Bond Short</t>
  </si>
  <si>
    <t>1. Consistent with the Representative Index, returns are net of management fees.</t>
  </si>
  <si>
    <t>2. The Representative Index is not investable.  Returns are based on manager averages.  Actual results may vary significantly.</t>
  </si>
  <si>
    <t>ACWI</t>
  </si>
  <si>
    <t>Hedge Fund Residual Risk</t>
  </si>
  <si>
    <t>ACWI Beta</t>
  </si>
  <si>
    <t>EAFE Beta</t>
  </si>
  <si>
    <t>U.S. Equity Beta</t>
  </si>
  <si>
    <t>U.S. REIT Beta</t>
  </si>
  <si>
    <t>U.S. REITs</t>
  </si>
  <si>
    <t>Hedge Fund Information Ratio</t>
  </si>
  <si>
    <t>Equity Valuation</t>
  </si>
  <si>
    <t>Currency Relative to USD</t>
  </si>
  <si>
    <t>Other Adjustments</t>
  </si>
  <si>
    <t>MSCI Emerging</t>
  </si>
  <si>
    <t>FTSE EPRA/NAREIT Developed Index</t>
  </si>
  <si>
    <t>Dow Jones UBS Commodities</t>
  </si>
  <si>
    <t>Current Interest Rates</t>
  </si>
  <si>
    <t>Normalized Interest Rates</t>
  </si>
  <si>
    <t>Emerging Beta</t>
  </si>
  <si>
    <t>GDUESKO Index</t>
  </si>
  <si>
    <t>MSCI Korea</t>
  </si>
  <si>
    <t>Korean Equity</t>
  </si>
  <si>
    <t>Valuation Appreciation</t>
  </si>
  <si>
    <t>Currency Appreciation</t>
  </si>
  <si>
    <t>Total Return</t>
  </si>
  <si>
    <t>Return Building Block</t>
  </si>
  <si>
    <t>U.S.</t>
  </si>
  <si>
    <t>Emerging</t>
  </si>
  <si>
    <t>Real Short-Term Interest Rates</t>
  </si>
  <si>
    <t>Nominal Short-Term Interest Rates</t>
  </si>
  <si>
    <t>Metric</t>
  </si>
  <si>
    <t>Rationale</t>
  </si>
  <si>
    <t>We look at three driving factors to develop the baseline assumptions for our global inflation expectations:
– Market expectations based on breakeven rates
– Consensus forecasts
– Central bank targets</t>
  </si>
  <si>
    <t>Developed Ex-U.S.</t>
  </si>
  <si>
    <t>Our fixed income return assumptions rely on a building block approach to project yields over the next ten years. We add expected term premiums and credit spreads when applicable to our normalized short-term interest rates. The result is our expectation of normalized fixed income yields.</t>
  </si>
  <si>
    <t>Yield Return</t>
  </si>
  <si>
    <t>We expect default and recovery rates to be in line with historical averages.</t>
  </si>
  <si>
    <t>Core</t>
  </si>
  <si>
    <t>Value</t>
  </si>
  <si>
    <t>Opp</t>
  </si>
  <si>
    <t>Timb</t>
  </si>
  <si>
    <t>Farm</t>
  </si>
  <si>
    <t>PE</t>
  </si>
  <si>
    <t>VC</t>
  </si>
  <si>
    <t>As a baseline assumption, we assume real corporate earnings growth will be consistent with real GDP growth.</t>
  </si>
  <si>
    <t>GLOBAL EQUITY MARKET RETURN BUILDING BLOCKS</t>
  </si>
  <si>
    <t>GLOBAL FIXED INCOME RETURN ASSUMPTIONS</t>
  </si>
  <si>
    <t>GLOBAL CREDIT FIXED INCOME RETURN ASSUMPTIONS</t>
  </si>
  <si>
    <t>ADDITIONAL EQUITY MARKET RETURNS</t>
  </si>
  <si>
    <t>Excess Return of Relative Beta Asset Class</t>
  </si>
  <si>
    <t>Cash Return (US T-Bills)</t>
  </si>
  <si>
    <t>Total return is equal to yield return minus the default rate net of recovery plus currency appreciation.</t>
  </si>
  <si>
    <t>Total return is equal to the summation of the underlying building blocks.</t>
  </si>
  <si>
    <t>For equity sub asset classes, we calculate expected return based on risk adjustments relative to the primary equity markets.  The return is equal to beta relative to the appropriate asset class times that asset class's excess return over a risk free rate (US T-Bills) plus the risk free rate.</t>
  </si>
  <si>
    <t>Global Equity Weights</t>
  </si>
  <si>
    <t>Future Yield</t>
  </si>
  <si>
    <t>20 Yr Median</t>
  </si>
  <si>
    <t>20 Yr Winsorizing Average</t>
  </si>
  <si>
    <t>Future Spread (Winsorizing)</t>
  </si>
  <si>
    <t>GDP Growth</t>
  </si>
  <si>
    <t>Global Market Exposure</t>
  </si>
  <si>
    <t>Net Buybacks</t>
  </si>
  <si>
    <t>Lambda</t>
  </si>
  <si>
    <t>Exponential Weight</t>
  </si>
  <si>
    <t>Monthly Variance</t>
  </si>
  <si>
    <t>Monthly Standard Deviation</t>
  </si>
  <si>
    <t>Annual Adjusted Standard Deviation</t>
  </si>
  <si>
    <t>Exponential Average</t>
  </si>
  <si>
    <t>Rolling 3 Month Weight</t>
  </si>
  <si>
    <t>Quarterly Standard Deviation</t>
  </si>
  <si>
    <t>Exponential Covariance</t>
  </si>
  <si>
    <t>Value Minus Mean / Standard Deviation</t>
  </si>
  <si>
    <t>Exponential Correlation</t>
  </si>
  <si>
    <t>Exponential Standard Deviation</t>
  </si>
  <si>
    <t>Final Correlation Matrix</t>
  </si>
  <si>
    <t>We believe that real short-term interest rates will climb closer to historical averages, but will remain slightly depressed due to limited upward inflation pressure from excess global capacity.</t>
  </si>
  <si>
    <t>Total return is equal to yield return minus the default rate net of recovery plus/minus currency appreciation/depreciation.</t>
  </si>
  <si>
    <t>Dividend/Buyback Yield</t>
  </si>
  <si>
    <t>Over the next ten years, we expect dividend/buyback yields to be in line with current yields and payout ratios and long term historical averages.</t>
  </si>
  <si>
    <t>STANDARD DEVIATIONS AND CORRELATIONS</t>
  </si>
  <si>
    <t>Standard deviations and correlations are based on twenty years of monthly index returns.  The historical data is exponentially weighted applying more weight to recent history.</t>
  </si>
  <si>
    <t>U.S. Residential Real Estate</t>
  </si>
  <si>
    <t>S&amp;P/Case-Shiller U.S. Home Price Index</t>
  </si>
  <si>
    <t>SPCSUSA Index</t>
  </si>
  <si>
    <t>Energy Infrastructure</t>
  </si>
  <si>
    <t>Alternatives Basket</t>
  </si>
  <si>
    <t>Blended Benchmark</t>
  </si>
  <si>
    <t>We do not expect meaningful currency appreciation over the ten year horizon.</t>
  </si>
  <si>
    <t>3-5 Yr</t>
  </si>
  <si>
    <t>5-7 Yr</t>
  </si>
  <si>
    <t>7-10 Yr</t>
  </si>
  <si>
    <t xml:space="preserve"> </t>
  </si>
  <si>
    <t>Bloomberg Barclays U.S. Aggregate</t>
  </si>
  <si>
    <t>Bloomberg Barclays U.S. Treasury</t>
  </si>
  <si>
    <t>Bloomberg Barclays U.S. Treasury Bills 3-6 Month</t>
  </si>
  <si>
    <t>Bloomberg Barclays U.S. Intermediate Treasury</t>
  </si>
  <si>
    <t>Bloomberg Barclays U.S. Long Treasury</t>
  </si>
  <si>
    <t>Bloomberg Barclays U.S. Credit</t>
  </si>
  <si>
    <t>Bloomberg Barclays U.S. Intermediate Credit</t>
  </si>
  <si>
    <t>Bloomberg Barclays U.S. Long Credit</t>
  </si>
  <si>
    <t>Bloomberg Barclays U.S. Inflation Linked Bonds</t>
  </si>
  <si>
    <t>Bloomberg Barclays U.S. Agencies</t>
  </si>
  <si>
    <t>Bloomberg Barclays U.S. MBS</t>
  </si>
  <si>
    <t>Bloomberg Barclays Investment Grade CMBS</t>
  </si>
  <si>
    <t>Bloomberg Barclays U.S. Corporate High Yield</t>
  </si>
  <si>
    <t>Bloomberg Barclays Global Aggregate Ex-USD</t>
  </si>
  <si>
    <t>Bloomberg Barclays Global Treasury Ex-USD</t>
  </si>
  <si>
    <t>Bloomberg Barclays Global Corporate Ex-USD</t>
  </si>
  <si>
    <t>Bloomberg Barclays EM USD Sovereign</t>
  </si>
  <si>
    <t>Bloomberg Barclays EM USD Corporate</t>
  </si>
  <si>
    <t>Bloomberg Barclays EM Local Currency Government</t>
  </si>
  <si>
    <t>Our returns are published in U.S. dollars, so our expected inflation for earnings growth around the world is based on our U.S. inflation expectation of 2.0 percent.</t>
  </si>
  <si>
    <t>Elevated valuations in U.S. and Developed Market equities result in -50bp valuation adjustment.</t>
  </si>
  <si>
    <t>CS Managed Futures Liquid Index</t>
  </si>
  <si>
    <t xml:space="preserve">NCREIF ODCE Index </t>
  </si>
  <si>
    <t>NOMINAL SHORT-TERM INTEREST RATES IN FOUR TO SIX YEARS</t>
  </si>
  <si>
    <t>The nominal rate includes our inflation expectations plus the real rate. We expect rates to gradually increase from today’s levels to the projected rates over a four to six year horizon.</t>
  </si>
  <si>
    <t>DATA UPDATED THROUGH 9/30/18</t>
  </si>
  <si>
    <t>Prior Expected Return</t>
  </si>
  <si>
    <t>Prior Standard Deviation</t>
  </si>
  <si>
    <t>MSCI World Ex-US Small Cap</t>
  </si>
  <si>
    <t>Emerging Markets Sovereign LC</t>
  </si>
  <si>
    <t>Russell 1000</t>
  </si>
  <si>
    <t>Russell Mid Cap</t>
  </si>
  <si>
    <t>Russell 2000</t>
  </si>
  <si>
    <t>Dow Jones Wilshire U.S. Micro-Cap</t>
  </si>
  <si>
    <t>MSCI ACWI</t>
  </si>
  <si>
    <t>MSCI World Ex-US</t>
  </si>
  <si>
    <t>Global Emerging Markets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</si>
</sst>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0.00_);_(* \(#,##0.00\);_(* &quot;-&quot;??_);_(@_)"/>
    <numFmt numFmtId="164" formatCode="0.000"/>
    <numFmt numFmtId="165" formatCode="0.0%"/>
    <numFmt numFmtId="166" formatCode="mm/dd/yy"/>
    <numFmt numFmtId="167" formatCode="0.0"/>
    <numFmt numFmtId="168" formatCode="0.000%"/>
    <numFmt numFmtId="169" formatCode="0.00000000000000000%"/>
    <numFmt numFmtId="170" formatCode="0.0000000000000000%"/>
    <numFmt numFmtId="171" formatCode="0.000000000"/>
    <numFmt numFmtId="172" formatCode="0.00_);\(0.00\)"/>
    <numFmt numFmtId="173" formatCode="0.0%\ \ \ \ "/>
    <numFmt numFmtId="174" formatCode="_(* #,##0.0000_);_(* \(#,##0.0000\);_(* &quot;-&quot;??_);_(@_)"/>
    <numFmt numFmtId="175" formatCode="_(* #,##0.000000_);_(* \(#,##0.000000\);_(* &quot;-&quot;??_);_(@_)"/>
    <numFmt numFmtId="176" formatCode="0.0000%"/>
    <numFmt numFmtId="177" formatCode="_(* #,##0.00000_);_(* \(#,##0.00000\);_(* &quot;-&quot;??_);_(@_)"/>
    <numFmt numFmtId="178" formatCode="_(* #,##0.000_);_(* \(#,##0.000\);_(* &quot;-&quot;??_);_(@_)"/>
  </numFmts>
  <fonts count="47" x14ac:knownFonts="1">
    <font>
      <sz val="11"/>
      <color theme="1"/>
      <name val="Calibri"/>
      <family val="2"/>
      <scheme val="minor"/>
    </font>
    <font>
      <sz val="8"/>
      <color indexed="9"/>
      <name val="Arial"/>
      <family val="2"/>
    </font>
    <font>
      <vertAlign val="subscript"/>
      <sz val="8"/>
      <color indexed="9"/>
      <name val="Arial"/>
      <family val="2"/>
    </font>
    <font>
      <vertAlign val="subscript"/>
      <sz val="8"/>
      <color indexed="63"/>
      <name val="Arial"/>
      <family val="2"/>
    </font>
    <font>
      <sz val="9"/>
      <color indexed="81"/>
      <name val="Tahoma"/>
      <family val="2"/>
    </font>
    <font>
      <b/>
      <sz val="9"/>
      <color indexed="81"/>
      <name val="Tahoma"/>
      <family val="2"/>
    </font>
    <font>
      <sz val="8"/>
      <name val="Arial"/>
      <family val="2"/>
    </font>
    <font>
      <sz val="10"/>
      <name val="Arial"/>
      <family val="2"/>
    </font>
    <font>
      <b/>
      <u/>
      <sz val="8"/>
      <name val="Arial"/>
      <family val="2"/>
    </font>
    <font>
      <sz val="8"/>
      <name val="Arial Narrow"/>
      <family val="2"/>
    </font>
    <font>
      <vertAlign val="superscript"/>
      <sz val="8"/>
      <color indexed="63"/>
      <name val="Arial"/>
      <family val="2"/>
    </font>
    <font>
      <vertAlign val="superscript"/>
      <sz val="8"/>
      <color indexed="63"/>
      <name val="Arial Narrow"/>
      <family val="2"/>
    </font>
    <font>
      <sz val="11"/>
      <color theme="1"/>
      <name val="Calibri"/>
      <family val="2"/>
      <scheme val="minor"/>
    </font>
    <font>
      <sz val="8"/>
      <color theme="1"/>
      <name val="Arial"/>
      <family val="2"/>
    </font>
    <font>
      <sz val="8"/>
      <color theme="7"/>
      <name val="Arial"/>
      <family val="2"/>
    </font>
    <font>
      <sz val="8"/>
      <color rgb="FFFF0000"/>
      <name val="Arial"/>
      <family val="2"/>
    </font>
    <font>
      <sz val="10"/>
      <color theme="1"/>
      <name val="Arial"/>
      <family val="2"/>
    </font>
    <font>
      <sz val="8"/>
      <color theme="0"/>
      <name val="Arial"/>
      <family val="2"/>
    </font>
    <font>
      <sz val="8"/>
      <color rgb="FF616265"/>
      <name val="Arial"/>
      <family val="2"/>
    </font>
    <font>
      <sz val="8"/>
      <color rgb="FF616265"/>
      <name val="Arial Narrow"/>
      <family val="2"/>
    </font>
    <font>
      <sz val="8"/>
      <color theme="1"/>
      <name val="Arial Narrow"/>
      <family val="2"/>
    </font>
    <font>
      <b/>
      <sz val="8"/>
      <color theme="1"/>
      <name val="Arial"/>
      <family val="2"/>
    </font>
    <font>
      <sz val="10"/>
      <color theme="7"/>
      <name val="Arial"/>
      <family val="2"/>
    </font>
    <font>
      <sz val="8"/>
      <color theme="3"/>
      <name val="Arial"/>
      <family val="2"/>
    </font>
    <font>
      <b/>
      <sz val="14"/>
      <color theme="1"/>
      <name val="Arial"/>
      <family val="2"/>
    </font>
    <font>
      <sz val="9"/>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theme="0"/>
      <name val="Arial"/>
      <family val="2"/>
    </font>
    <font>
      <b/>
      <sz val="8"/>
      <color theme="3"/>
      <name val="Arial"/>
      <family val="2"/>
    </font>
    <font>
      <b/>
      <sz val="8"/>
      <color theme="0"/>
      <name val="Arial Narrow"/>
      <family val="2"/>
    </font>
    <font>
      <sz val="10"/>
      <color rgb="FFFF0000"/>
      <name val="Arial"/>
      <family val="2"/>
    </font>
    <font>
      <sz val="8"/>
      <color theme="9"/>
      <name val="Arial"/>
      <family val="2"/>
    </font>
  </fonts>
  <fills count="46">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1" tint="0.59999389629810485"/>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0" tint="-0.14999847407452621"/>
        <bgColor indexed="64"/>
      </patternFill>
    </fill>
    <fill>
      <patternFill patternType="solid">
        <fgColor theme="2"/>
        <bgColor indexed="64"/>
      </patternFill>
    </fill>
    <fill>
      <patternFill patternType="solid">
        <fgColor theme="5" tint="0.79998168889431442"/>
        <bgColor indexed="64"/>
      </patternFill>
    </fill>
    <fill>
      <patternFill patternType="solid">
        <fgColor them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8B402F"/>
        <bgColor indexed="64"/>
      </patternFill>
    </fill>
    <fill>
      <patternFill patternType="solid">
        <fgColor theme="0"/>
        <bgColor indexed="64"/>
      </patternFill>
    </fill>
  </fills>
  <borders count="102">
    <border>
      <left/>
      <right/>
      <top/>
      <bottom/>
      <diagonal/>
    </border>
    <border>
      <left/>
      <right/>
      <top/>
      <bottom style="thin">
        <color indexed="22"/>
      </bottom>
      <diagonal/>
    </border>
    <border>
      <left/>
      <right/>
      <top style="thin">
        <color indexed="22"/>
      </top>
      <bottom style="thin">
        <color indexed="22"/>
      </bottom>
      <diagonal/>
    </border>
    <border>
      <left/>
      <right style="thin">
        <color indexed="22"/>
      </right>
      <top/>
      <bottom/>
      <diagonal/>
    </border>
    <border>
      <left style="thin">
        <color indexed="22"/>
      </left>
      <right style="thin">
        <color indexed="22"/>
      </right>
      <top/>
      <bottom/>
      <diagonal/>
    </border>
    <border>
      <left style="thin">
        <color indexed="22"/>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theme="1" tint="0.39994506668294322"/>
      </top>
      <bottom style="medium">
        <color theme="1" tint="0.39994506668294322"/>
      </bottom>
      <diagonal/>
    </border>
    <border>
      <left/>
      <right/>
      <top style="medium">
        <color theme="1" tint="0.39994506668294322"/>
      </top>
      <bottom style="medium">
        <color theme="1" tint="0.39991454817346722"/>
      </bottom>
      <diagonal/>
    </border>
    <border>
      <left/>
      <right/>
      <top style="medium">
        <color theme="0"/>
      </top>
      <bottom style="medium">
        <color theme="0"/>
      </bottom>
      <diagonal/>
    </border>
    <border>
      <left/>
      <right/>
      <top/>
      <bottom style="medium">
        <color rgb="FFB5B5B7"/>
      </bottom>
      <diagonal/>
    </border>
    <border>
      <left/>
      <right/>
      <top style="medium">
        <color rgb="FFB5B5B7"/>
      </top>
      <bottom style="medium">
        <color rgb="FFB5B5B7"/>
      </bottom>
      <diagonal/>
    </border>
    <border>
      <left style="medium">
        <color theme="1"/>
      </left>
      <right style="medium">
        <color theme="1"/>
      </right>
      <top style="medium">
        <color theme="1"/>
      </top>
      <bottom style="medium">
        <color theme="1"/>
      </bottom>
      <diagonal/>
    </border>
    <border>
      <left/>
      <right style="medium">
        <color theme="1"/>
      </right>
      <top style="medium">
        <color theme="1"/>
      </top>
      <bottom style="thin">
        <color theme="0"/>
      </bottom>
      <diagonal/>
    </border>
    <border>
      <left/>
      <right style="medium">
        <color theme="1"/>
      </right>
      <top style="thin">
        <color theme="0"/>
      </top>
      <bottom style="thin">
        <color theme="0"/>
      </bottom>
      <diagonal/>
    </border>
    <border>
      <left/>
      <right style="medium">
        <color theme="1"/>
      </right>
      <top style="thin">
        <color theme="0"/>
      </top>
      <bottom style="medium">
        <color theme="1"/>
      </bottom>
      <diagonal/>
    </border>
    <border>
      <left style="medium">
        <color theme="1"/>
      </left>
      <right style="thin">
        <color theme="0" tint="-0.34998626667073579"/>
      </right>
      <top style="medium">
        <color theme="1"/>
      </top>
      <bottom style="thin">
        <color theme="0" tint="-0.34998626667073579"/>
      </bottom>
      <diagonal/>
    </border>
    <border>
      <left style="thin">
        <color theme="0" tint="-0.34998626667073579"/>
      </left>
      <right style="thin">
        <color theme="0" tint="-0.34998626667073579"/>
      </right>
      <top style="medium">
        <color theme="1"/>
      </top>
      <bottom style="thin">
        <color theme="0" tint="-0.34998626667073579"/>
      </bottom>
      <diagonal/>
    </border>
    <border>
      <left style="thin">
        <color theme="0" tint="-0.34998626667073579"/>
      </left>
      <right style="medium">
        <color theme="1"/>
      </right>
      <top style="medium">
        <color theme="1"/>
      </top>
      <bottom style="thin">
        <color theme="0" tint="-0.34998626667073579"/>
      </bottom>
      <diagonal/>
    </border>
    <border>
      <left style="medium">
        <color theme="1"/>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theme="1"/>
      </right>
      <top style="thin">
        <color theme="0" tint="-0.34998626667073579"/>
      </top>
      <bottom style="thin">
        <color theme="0" tint="-0.34998626667073579"/>
      </bottom>
      <diagonal/>
    </border>
    <border>
      <left style="medium">
        <color theme="1"/>
      </left>
      <right style="thin">
        <color theme="0" tint="-0.34998626667073579"/>
      </right>
      <top style="thin">
        <color theme="0" tint="-0.34998626667073579"/>
      </top>
      <bottom style="medium">
        <color theme="1"/>
      </bottom>
      <diagonal/>
    </border>
    <border>
      <left style="thin">
        <color theme="0" tint="-0.34998626667073579"/>
      </left>
      <right style="thin">
        <color theme="0" tint="-0.34998626667073579"/>
      </right>
      <top style="thin">
        <color theme="0" tint="-0.34998626667073579"/>
      </top>
      <bottom style="medium">
        <color theme="1"/>
      </bottom>
      <diagonal/>
    </border>
    <border>
      <left style="thin">
        <color theme="0" tint="-0.34998626667073579"/>
      </left>
      <right style="medium">
        <color theme="1"/>
      </right>
      <top style="thin">
        <color theme="0" tint="-0.34998626667073579"/>
      </top>
      <bottom style="medium">
        <color theme="1"/>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medium">
        <color theme="1"/>
      </bottom>
      <diagonal/>
    </border>
    <border>
      <left style="medium">
        <color theme="1"/>
      </left>
      <right style="thin">
        <color theme="0" tint="-0.34998626667073579"/>
      </right>
      <top style="medium">
        <color theme="1"/>
      </top>
      <bottom/>
      <diagonal/>
    </border>
    <border>
      <left/>
      <right style="thin">
        <color theme="0" tint="-0.34998626667073579"/>
      </right>
      <top style="medium">
        <color theme="1"/>
      </top>
      <bottom style="thin">
        <color theme="0" tint="-0.34998626667073579"/>
      </bottom>
      <diagonal/>
    </border>
    <border>
      <left/>
      <right style="medium">
        <color theme="1"/>
      </right>
      <top style="thin">
        <color theme="0"/>
      </top>
      <bottom/>
      <diagonal/>
    </border>
    <border>
      <left/>
      <right style="medium">
        <color theme="1"/>
      </right>
      <top/>
      <bottom style="thin">
        <color theme="0"/>
      </bottom>
      <diagonal/>
    </border>
    <border>
      <left/>
      <right style="thin">
        <color theme="0" tint="-0.34998626667073579"/>
      </right>
      <top/>
      <bottom style="medium">
        <color theme="1"/>
      </bottom>
      <diagonal/>
    </border>
    <border>
      <left style="thin">
        <color theme="0" tint="-0.34998626667073579"/>
      </left>
      <right style="thin">
        <color theme="0" tint="-0.34998626667073579"/>
      </right>
      <top/>
      <bottom style="medium">
        <color theme="1"/>
      </bottom>
      <diagonal/>
    </border>
    <border>
      <left style="thin">
        <color theme="0" tint="-0.34998626667073579"/>
      </left>
      <right style="medium">
        <color theme="1"/>
      </right>
      <top/>
      <bottom style="medium">
        <color theme="1"/>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theme="1"/>
      </right>
      <top style="thin">
        <color theme="0" tint="-0.34998626667073579"/>
      </top>
      <bottom/>
      <diagonal/>
    </border>
    <border>
      <left style="medium">
        <color theme="1"/>
      </left>
      <right style="thin">
        <color theme="0" tint="-0.34998626667073579"/>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theme="1"/>
      </right>
      <top/>
      <bottom style="thin">
        <color theme="0" tint="-0.34998626667073579"/>
      </bottom>
      <diagonal/>
    </border>
    <border>
      <left style="medium">
        <color theme="1"/>
      </left>
      <right style="thin">
        <color theme="0" tint="-0.34998626667073579"/>
      </right>
      <top/>
      <bottom style="medium">
        <color theme="1"/>
      </bottom>
      <diagonal/>
    </border>
    <border>
      <left style="thin">
        <color theme="0" tint="-0.34998626667073579"/>
      </left>
      <right style="thin">
        <color theme="0" tint="-0.34998626667073579"/>
      </right>
      <top style="medium">
        <color theme="1"/>
      </top>
      <bottom style="medium">
        <color theme="1"/>
      </bottom>
      <diagonal/>
    </border>
    <border>
      <left/>
      <right style="thin">
        <color theme="0" tint="-0.34998626667073579"/>
      </right>
      <top style="medium">
        <color theme="1"/>
      </top>
      <bottom style="medium">
        <color theme="1"/>
      </bottom>
      <diagonal/>
    </border>
    <border>
      <left style="thin">
        <color theme="0" tint="-0.34998626667073579"/>
      </left>
      <right style="medium">
        <color theme="1"/>
      </right>
      <top style="medium">
        <color theme="1"/>
      </top>
      <bottom style="medium">
        <color theme="1"/>
      </bottom>
      <diagonal/>
    </border>
    <border>
      <left/>
      <right/>
      <top style="medium">
        <color theme="0"/>
      </top>
      <bottom/>
      <diagonal/>
    </border>
    <border>
      <left/>
      <right/>
      <top style="thin">
        <color theme="0" tint="-0.34998626667073579"/>
      </top>
      <bottom style="thin">
        <color theme="0" tint="-0.34998626667073579"/>
      </bottom>
      <diagonal/>
    </border>
    <border>
      <left/>
      <right/>
      <top/>
      <bottom style="medium">
        <color theme="0"/>
      </bottom>
      <diagonal/>
    </border>
    <border>
      <left style="medium">
        <color theme="1"/>
      </left>
      <right/>
      <top style="medium">
        <color theme="1"/>
      </top>
      <bottom style="thin">
        <color theme="0"/>
      </bottom>
      <diagonal/>
    </border>
    <border>
      <left style="medium">
        <color theme="1"/>
      </left>
      <right/>
      <top style="thin">
        <color theme="0"/>
      </top>
      <bottom style="thin">
        <color theme="0"/>
      </bottom>
      <diagonal/>
    </border>
    <border>
      <left style="medium">
        <color theme="1"/>
      </left>
      <right/>
      <top style="thin">
        <color theme="0"/>
      </top>
      <bottom style="medium">
        <color theme="1"/>
      </bottom>
      <diagonal/>
    </border>
    <border>
      <left style="medium">
        <color theme="1"/>
      </left>
      <right/>
      <top/>
      <bottom style="thin">
        <color theme="0"/>
      </bottom>
      <diagonal/>
    </border>
    <border>
      <left style="medium">
        <color theme="1"/>
      </left>
      <right/>
      <top style="thin">
        <color theme="0"/>
      </top>
      <bottom/>
      <diagonal/>
    </border>
    <border>
      <left/>
      <right style="medium">
        <color theme="1"/>
      </right>
      <top style="medium">
        <color theme="1"/>
      </top>
      <bottom style="medium">
        <color theme="1"/>
      </bottom>
      <diagonal/>
    </border>
    <border>
      <left/>
      <right style="medium">
        <color theme="1"/>
      </right>
      <top style="medium">
        <color theme="1"/>
      </top>
      <bottom style="thin">
        <color theme="0" tint="-0.34998626667073579"/>
      </bottom>
      <diagonal/>
    </border>
    <border>
      <left/>
      <right style="medium">
        <color theme="1"/>
      </right>
      <top style="thin">
        <color theme="0" tint="-0.34998626667073579"/>
      </top>
      <bottom style="thin">
        <color theme="0" tint="-0.34998626667073579"/>
      </bottom>
      <diagonal/>
    </border>
    <border>
      <left/>
      <right style="medium">
        <color theme="1"/>
      </right>
      <top/>
      <bottom style="medium">
        <color theme="1"/>
      </bottom>
      <diagonal/>
    </border>
    <border>
      <left/>
      <right style="medium">
        <color theme="1"/>
      </right>
      <top/>
      <bottom style="thin">
        <color theme="0" tint="-0.34998626667073579"/>
      </bottom>
      <diagonal/>
    </border>
    <border>
      <left/>
      <right style="medium">
        <color theme="1"/>
      </right>
      <top style="thin">
        <color theme="0" tint="-0.34998626667073579"/>
      </top>
      <bottom/>
      <diagonal/>
    </border>
    <border>
      <left/>
      <right style="medium">
        <color theme="1"/>
      </right>
      <top style="thin">
        <color theme="0" tint="-0.34998626667073579"/>
      </top>
      <bottom style="medium">
        <color theme="1"/>
      </bottom>
      <diagonal/>
    </border>
    <border>
      <left style="medium">
        <color theme="1"/>
      </left>
      <right/>
      <top style="medium">
        <color theme="1"/>
      </top>
      <bottom style="thin">
        <color theme="0" tint="-0.34998626667073579"/>
      </bottom>
      <diagonal/>
    </border>
    <border>
      <left/>
      <right/>
      <top style="medium">
        <color theme="1"/>
      </top>
      <bottom style="thin">
        <color theme="0" tint="-0.34998626667073579"/>
      </bottom>
      <diagonal/>
    </border>
    <border>
      <left style="medium">
        <color theme="1"/>
      </left>
      <right/>
      <top style="thin">
        <color theme="0" tint="-0.34998626667073579"/>
      </top>
      <bottom style="thin">
        <color theme="0" tint="-0.34998626667073579"/>
      </bottom>
      <diagonal/>
    </border>
    <border>
      <left style="medium">
        <color theme="1"/>
      </left>
      <right/>
      <top style="thin">
        <color theme="0" tint="-0.34998626667073579"/>
      </top>
      <bottom style="medium">
        <color theme="1"/>
      </bottom>
      <diagonal/>
    </border>
    <border>
      <left/>
      <right/>
      <top style="thin">
        <color theme="0" tint="-0.34998626667073579"/>
      </top>
      <bottom style="medium">
        <color theme="1"/>
      </bottom>
      <diagonal/>
    </border>
    <border>
      <left style="medium">
        <color theme="1"/>
      </left>
      <right/>
      <top/>
      <bottom style="thin">
        <color theme="0" tint="-0.34998626667073579"/>
      </bottom>
      <diagonal/>
    </border>
    <border>
      <left/>
      <right/>
      <top/>
      <bottom style="thin">
        <color theme="0" tint="-0.34998626667073579"/>
      </bottom>
      <diagonal/>
    </border>
    <border>
      <left style="medium">
        <color theme="1"/>
      </left>
      <right style="thin">
        <color theme="0" tint="-0.34998626667073579"/>
      </right>
      <top style="medium">
        <color theme="1"/>
      </top>
      <bottom style="medium">
        <color theme="1"/>
      </bottom>
      <diagonal/>
    </border>
    <border>
      <left style="medium">
        <color theme="1"/>
      </left>
      <right style="thin">
        <color theme="0" tint="-0.34998626667073579"/>
      </right>
      <top style="thin">
        <color theme="0" tint="-0.34998626667073579"/>
      </top>
      <bottom/>
      <diagonal/>
    </border>
    <border>
      <left style="thin">
        <color theme="0"/>
      </left>
      <right/>
      <top/>
      <bottom/>
      <diagonal/>
    </border>
    <border>
      <left style="medium">
        <color theme="1"/>
      </left>
      <right/>
      <top style="medium">
        <color theme="1"/>
      </top>
      <bottom style="medium">
        <color theme="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top style="medium">
        <color theme="1"/>
      </top>
      <bottom style="medium">
        <color theme="1"/>
      </bottom>
      <diagonal/>
    </border>
    <border>
      <left/>
      <right/>
      <top style="thin">
        <color theme="0" tint="-0.34998626667073579"/>
      </top>
      <bottom/>
      <diagonal/>
    </border>
    <border>
      <left/>
      <right/>
      <top style="medium">
        <color theme="1" tint="0.39994506668294322"/>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7"/>
      </left>
      <right style="medium">
        <color theme="7"/>
      </right>
      <top style="medium">
        <color theme="7"/>
      </top>
      <bottom style="medium">
        <color theme="7"/>
      </bottom>
      <diagonal/>
    </border>
    <border>
      <left/>
      <right style="thin">
        <color theme="0"/>
      </right>
      <top style="thin">
        <color theme="0"/>
      </top>
      <bottom style="thin">
        <color theme="0"/>
      </bottom>
      <diagonal/>
    </border>
    <border>
      <left/>
      <right style="medium">
        <color theme="1"/>
      </right>
      <top/>
      <bottom/>
      <diagonal/>
    </border>
    <border>
      <left/>
      <right/>
      <top/>
      <bottom style="medium">
        <color theme="1"/>
      </bottom>
      <diagonal/>
    </border>
    <border>
      <left style="medium">
        <color theme="1"/>
      </left>
      <right style="medium">
        <color theme="1"/>
      </right>
      <top style="medium">
        <color theme="1"/>
      </top>
      <bottom style="thin">
        <color theme="0" tint="-0.34998626667073579"/>
      </bottom>
      <diagonal/>
    </border>
    <border>
      <left style="medium">
        <color theme="1"/>
      </left>
      <right style="medium">
        <color theme="1"/>
      </right>
      <top style="thin">
        <color theme="0" tint="-0.34998626667073579"/>
      </top>
      <bottom style="thin">
        <color theme="0" tint="-0.34998626667073579"/>
      </bottom>
      <diagonal/>
    </border>
    <border>
      <left style="medium">
        <color theme="1"/>
      </left>
      <right style="medium">
        <color theme="1"/>
      </right>
      <top style="thin">
        <color theme="0" tint="-0.34998626667073579"/>
      </top>
      <bottom style="medium">
        <color theme="1"/>
      </bottom>
      <diagonal/>
    </border>
    <border>
      <left style="medium">
        <color theme="1"/>
      </left>
      <right style="medium">
        <color theme="1"/>
      </right>
      <top/>
      <bottom style="thin">
        <color theme="0" tint="-0.34998626667073579"/>
      </bottom>
      <diagonal/>
    </border>
  </borders>
  <cellStyleXfs count="48">
    <xf numFmtId="0" fontId="0" fillId="0" borderId="0"/>
    <xf numFmtId="43" fontId="12" fillId="0" borderId="0" applyFont="0" applyFill="0" applyBorder="0" applyAlignment="0" applyProtection="0"/>
    <xf numFmtId="43" fontId="7" fillId="0" borderId="0" applyFont="0" applyFill="0" applyBorder="0" applyAlignment="0" applyProtection="0"/>
    <xf numFmtId="0" fontId="12" fillId="0" borderId="0"/>
    <xf numFmtId="0" fontId="7" fillId="0" borderId="0"/>
    <xf numFmtId="9" fontId="12" fillId="0" borderId="0" applyFont="0" applyFill="0" applyBorder="0" applyAlignment="0" applyProtection="0"/>
    <xf numFmtId="9" fontId="7" fillId="0" borderId="0" applyFont="0" applyFill="0" applyBorder="0" applyAlignment="0" applyProtection="0"/>
    <xf numFmtId="0" fontId="26" fillId="0" borderId="0" applyNumberFormat="0" applyFill="0" applyBorder="0" applyAlignment="0" applyProtection="0"/>
    <xf numFmtId="0" fontId="27" fillId="0" borderId="85" applyNumberFormat="0" applyFill="0" applyAlignment="0" applyProtection="0"/>
    <xf numFmtId="0" fontId="28" fillId="0" borderId="86" applyNumberFormat="0" applyFill="0" applyAlignment="0" applyProtection="0"/>
    <xf numFmtId="0" fontId="29" fillId="0" borderId="87" applyNumberFormat="0" applyFill="0" applyAlignment="0" applyProtection="0"/>
    <xf numFmtId="0" fontId="29" fillId="0" borderId="0" applyNumberFormat="0" applyFill="0" applyBorder="0" applyAlignment="0" applyProtection="0"/>
    <xf numFmtId="0" fontId="30" fillId="12" borderId="0" applyNumberFormat="0" applyBorder="0" applyAlignment="0" applyProtection="0"/>
    <xf numFmtId="0" fontId="31" fillId="13" borderId="0" applyNumberFormat="0" applyBorder="0" applyAlignment="0" applyProtection="0"/>
    <xf numFmtId="0" fontId="32" fillId="14" borderId="0" applyNumberFormat="0" applyBorder="0" applyAlignment="0" applyProtection="0"/>
    <xf numFmtId="0" fontId="33" fillId="15" borderId="88" applyNumberFormat="0" applyAlignment="0" applyProtection="0"/>
    <xf numFmtId="0" fontId="34" fillId="16" borderId="89" applyNumberFormat="0" applyAlignment="0" applyProtection="0"/>
    <xf numFmtId="0" fontId="35" fillId="16" borderId="88" applyNumberFormat="0" applyAlignment="0" applyProtection="0"/>
    <xf numFmtId="0" fontId="36" fillId="0" borderId="90" applyNumberFormat="0" applyFill="0" applyAlignment="0" applyProtection="0"/>
    <xf numFmtId="0" fontId="37" fillId="17" borderId="91" applyNumberFormat="0" applyAlignment="0" applyProtection="0"/>
    <xf numFmtId="0" fontId="38" fillId="0" borderId="0" applyNumberFormat="0" applyFill="0" applyBorder="0" applyAlignment="0" applyProtection="0"/>
    <xf numFmtId="0" fontId="12" fillId="18" borderId="92" applyNumberFormat="0" applyFont="0" applyAlignment="0" applyProtection="0"/>
    <xf numFmtId="0" fontId="39" fillId="0" borderId="0" applyNumberFormat="0" applyFill="0" applyBorder="0" applyAlignment="0" applyProtection="0"/>
    <xf numFmtId="0" fontId="40" fillId="0" borderId="93" applyNumberFormat="0" applyFill="0" applyAlignment="0" applyProtection="0"/>
    <xf numFmtId="0" fontId="41"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12" fillId="36" borderId="0" applyNumberFormat="0" applyBorder="0" applyAlignment="0" applyProtection="0"/>
    <xf numFmtId="0" fontId="12"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12" fillId="40" borderId="0" applyNumberFormat="0" applyBorder="0" applyAlignment="0" applyProtection="0"/>
    <xf numFmtId="0" fontId="12" fillId="41" borderId="0" applyNumberFormat="0" applyBorder="0" applyAlignment="0" applyProtection="0"/>
    <xf numFmtId="0" fontId="41" fillId="42" borderId="0" applyNumberFormat="0" applyBorder="0" applyAlignment="0" applyProtection="0"/>
  </cellStyleXfs>
  <cellXfs count="334">
    <xf numFmtId="0" fontId="0" fillId="0" borderId="0" xfId="0"/>
    <xf numFmtId="0" fontId="0" fillId="0" borderId="0" xfId="0" applyBorder="1"/>
    <xf numFmtId="0" fontId="13" fillId="2" borderId="0" xfId="0" applyFont="1" applyFill="1" applyBorder="1" applyAlignment="1">
      <alignment horizontal="center"/>
    </xf>
    <xf numFmtId="0" fontId="13" fillId="0" borderId="0" xfId="0" applyFont="1" applyBorder="1" applyAlignment="1">
      <alignment horizontal="center"/>
    </xf>
    <xf numFmtId="0" fontId="13" fillId="2" borderId="0" xfId="3" applyFont="1" applyFill="1" applyBorder="1" applyAlignment="1">
      <alignment horizontal="center"/>
    </xf>
    <xf numFmtId="0" fontId="13" fillId="0" borderId="0" xfId="3" applyFont="1" applyBorder="1" applyAlignment="1">
      <alignment horizontal="center"/>
    </xf>
    <xf numFmtId="0" fontId="13" fillId="2" borderId="12" xfId="0" applyFont="1" applyFill="1" applyBorder="1" applyAlignment="1">
      <alignment horizontal="center"/>
    </xf>
    <xf numFmtId="0" fontId="13" fillId="0" borderId="12" xfId="0" applyFont="1" applyBorder="1" applyAlignment="1">
      <alignment horizontal="center"/>
    </xf>
    <xf numFmtId="0" fontId="13" fillId="2" borderId="12" xfId="3" applyFont="1" applyFill="1" applyBorder="1" applyAlignment="1">
      <alignment horizontal="center"/>
    </xf>
    <xf numFmtId="0" fontId="13" fillId="0" borderId="12" xfId="3" applyFont="1" applyBorder="1" applyAlignment="1">
      <alignment horizontal="center"/>
    </xf>
    <xf numFmtId="0" fontId="13" fillId="2" borderId="13" xfId="0" applyFont="1" applyFill="1" applyBorder="1" applyAlignment="1">
      <alignment horizontal="center"/>
    </xf>
    <xf numFmtId="0" fontId="13" fillId="0" borderId="13" xfId="0" applyFont="1" applyBorder="1" applyAlignment="1">
      <alignment horizontal="center"/>
    </xf>
    <xf numFmtId="0" fontId="13" fillId="2" borderId="13" xfId="3" applyFont="1" applyFill="1" applyBorder="1" applyAlignment="1">
      <alignment horizontal="center"/>
    </xf>
    <xf numFmtId="0" fontId="13" fillId="0" borderId="13" xfId="3" applyFont="1" applyBorder="1" applyAlignment="1">
      <alignment horizontal="center"/>
    </xf>
    <xf numFmtId="0" fontId="0" fillId="0" borderId="0" xfId="0" applyFill="1"/>
    <xf numFmtId="0" fontId="0" fillId="0" borderId="0" xfId="0" applyFill="1" applyBorder="1"/>
    <xf numFmtId="0" fontId="13" fillId="0" borderId="0" xfId="0" applyFont="1" applyFill="1" applyBorder="1" applyAlignment="1">
      <alignment horizontal="center"/>
    </xf>
    <xf numFmtId="0" fontId="13" fillId="0" borderId="12" xfId="0" applyFont="1" applyFill="1" applyBorder="1" applyAlignment="1">
      <alignment horizontal="center"/>
    </xf>
    <xf numFmtId="0" fontId="13" fillId="0" borderId="13" xfId="0" applyFont="1" applyFill="1" applyBorder="1" applyAlignment="1">
      <alignment horizontal="center"/>
    </xf>
    <xf numFmtId="0" fontId="13" fillId="3" borderId="0" xfId="0" applyFont="1" applyFill="1" applyBorder="1" applyAlignment="1">
      <alignment horizontal="right" vertical="center"/>
    </xf>
    <xf numFmtId="0" fontId="13" fillId="3" borderId="14" xfId="0" applyFont="1" applyFill="1" applyBorder="1" applyAlignment="1">
      <alignment horizontal="right" vertical="center"/>
    </xf>
    <xf numFmtId="14" fontId="13" fillId="3" borderId="0" xfId="0" applyNumberFormat="1" applyFont="1" applyFill="1" applyBorder="1" applyAlignment="1">
      <alignment horizontal="right" vertical="center"/>
    </xf>
    <xf numFmtId="0" fontId="0" fillId="4" borderId="0" xfId="0" applyFill="1"/>
    <xf numFmtId="0" fontId="13" fillId="0" borderId="0" xfId="3" applyFont="1" applyFill="1" applyBorder="1" applyAlignment="1">
      <alignment horizontal="center"/>
    </xf>
    <xf numFmtId="0" fontId="13" fillId="0" borderId="12" xfId="3" applyFont="1" applyFill="1" applyBorder="1" applyAlignment="1">
      <alignment horizontal="center"/>
    </xf>
    <xf numFmtId="0" fontId="13" fillId="0" borderId="13" xfId="3" applyFont="1" applyFill="1" applyBorder="1" applyAlignment="1">
      <alignment horizontal="center"/>
    </xf>
    <xf numFmtId="0" fontId="13" fillId="0" borderId="0" xfId="0" applyFont="1" applyFill="1" applyBorder="1"/>
    <xf numFmtId="0" fontId="13" fillId="4" borderId="0" xfId="0" applyFont="1" applyFill="1"/>
    <xf numFmtId="2" fontId="13" fillId="0" borderId="0" xfId="0" applyNumberFormat="1" applyFont="1" applyFill="1" applyBorder="1" applyAlignment="1">
      <alignment horizontal="center"/>
    </xf>
    <xf numFmtId="10" fontId="13" fillId="0" borderId="0" xfId="5" applyNumberFormat="1" applyFont="1" applyBorder="1" applyAlignment="1">
      <alignment horizontal="center"/>
    </xf>
    <xf numFmtId="10" fontId="13" fillId="2" borderId="0" xfId="5" applyNumberFormat="1" applyFont="1" applyFill="1" applyBorder="1" applyAlignment="1">
      <alignment horizontal="center"/>
    </xf>
    <xf numFmtId="10" fontId="13" fillId="0" borderId="0" xfId="5" applyNumberFormat="1" applyFont="1" applyFill="1" applyBorder="1" applyAlignment="1">
      <alignment horizontal="center"/>
    </xf>
    <xf numFmtId="0" fontId="13" fillId="0" borderId="0" xfId="0" applyFont="1"/>
    <xf numFmtId="2" fontId="15" fillId="0" borderId="0" xfId="0" applyNumberFormat="1" applyFont="1"/>
    <xf numFmtId="2" fontId="13" fillId="0" borderId="0" xfId="0" applyNumberFormat="1" applyFont="1"/>
    <xf numFmtId="0" fontId="13" fillId="0" borderId="0" xfId="0" applyFont="1" applyAlignment="1">
      <alignment horizontal="left" indent="2"/>
    </xf>
    <xf numFmtId="10" fontId="13" fillId="0" borderId="0" xfId="0" applyNumberFormat="1" applyFont="1"/>
    <xf numFmtId="9" fontId="15" fillId="0" borderId="0" xfId="0" applyNumberFormat="1" applyFont="1"/>
    <xf numFmtId="0" fontId="13" fillId="0" borderId="0" xfId="0" applyFont="1" applyAlignment="1">
      <alignment horizontal="left"/>
    </xf>
    <xf numFmtId="166" fontId="13" fillId="0" borderId="0" xfId="0" applyNumberFormat="1" applyFont="1" applyAlignment="1">
      <alignment horizontal="center"/>
    </xf>
    <xf numFmtId="43" fontId="13" fillId="0" borderId="0" xfId="1" applyFont="1"/>
    <xf numFmtId="167" fontId="13" fillId="0" borderId="0" xfId="0" applyNumberFormat="1" applyFont="1"/>
    <xf numFmtId="166" fontId="13" fillId="0" borderId="1" xfId="0" applyNumberFormat="1" applyFont="1" applyBorder="1" applyAlignment="1">
      <alignment horizontal="center"/>
    </xf>
    <xf numFmtId="2" fontId="13" fillId="0" borderId="1" xfId="0" applyNumberFormat="1" applyFont="1" applyBorder="1" applyAlignment="1">
      <alignment horizontal="center"/>
    </xf>
    <xf numFmtId="166" fontId="13" fillId="0" borderId="2" xfId="0" applyNumberFormat="1" applyFont="1" applyBorder="1" applyAlignment="1">
      <alignment horizontal="center"/>
    </xf>
    <xf numFmtId="164" fontId="13" fillId="0" borderId="1" xfId="0" applyNumberFormat="1" applyFont="1" applyBorder="1" applyAlignment="1">
      <alignment horizontal="center"/>
    </xf>
    <xf numFmtId="164" fontId="13" fillId="0" borderId="2" xfId="0" applyNumberFormat="1" applyFont="1" applyBorder="1" applyAlignment="1">
      <alignment horizontal="center"/>
    </xf>
    <xf numFmtId="10" fontId="14" fillId="0" borderId="0" xfId="5" applyNumberFormat="1" applyFont="1"/>
    <xf numFmtId="10" fontId="14" fillId="0" borderId="0" xfId="0" applyNumberFormat="1" applyFont="1"/>
    <xf numFmtId="2" fontId="14" fillId="0" borderId="0" xfId="0" applyNumberFormat="1" applyFont="1"/>
    <xf numFmtId="43" fontId="14" fillId="0" borderId="0" xfId="1" applyNumberFormat="1" applyFont="1"/>
    <xf numFmtId="0" fontId="14" fillId="0" borderId="0" xfId="0" applyFont="1"/>
    <xf numFmtId="9" fontId="14" fillId="0" borderId="0" xfId="0" applyNumberFormat="1" applyFont="1"/>
    <xf numFmtId="166" fontId="1" fillId="5" borderId="3" xfId="0" applyNumberFormat="1" applyFont="1" applyFill="1" applyBorder="1" applyAlignment="1">
      <alignment horizontal="center"/>
    </xf>
    <xf numFmtId="0" fontId="1" fillId="5" borderId="4" xfId="0" applyFont="1" applyFill="1" applyBorder="1" applyAlignment="1">
      <alignment horizontal="center"/>
    </xf>
    <xf numFmtId="0" fontId="1" fillId="5" borderId="5" xfId="0" applyFont="1" applyFill="1" applyBorder="1" applyAlignment="1">
      <alignment horizontal="center"/>
    </xf>
    <xf numFmtId="0" fontId="13" fillId="0" borderId="0" xfId="0" applyFont="1" applyAlignment="1">
      <alignment horizontal="center"/>
    </xf>
    <xf numFmtId="0" fontId="13" fillId="0" borderId="0" xfId="3" applyFont="1" applyFill="1" applyBorder="1" applyAlignment="1">
      <alignment horizontal="center" wrapText="1"/>
    </xf>
    <xf numFmtId="0" fontId="13" fillId="0" borderId="0" xfId="0" applyFont="1" applyFill="1" applyBorder="1" applyAlignment="1">
      <alignment horizontal="center" wrapText="1"/>
    </xf>
    <xf numFmtId="0" fontId="13" fillId="0" borderId="12" xfId="3" applyFont="1" applyFill="1" applyBorder="1" applyAlignment="1">
      <alignment horizontal="center" wrapText="1"/>
    </xf>
    <xf numFmtId="0" fontId="13" fillId="0" borderId="12" xfId="0" applyFont="1" applyFill="1" applyBorder="1" applyAlignment="1">
      <alignment horizontal="center" wrapText="1"/>
    </xf>
    <xf numFmtId="10" fontId="14" fillId="6" borderId="0" xfId="0" applyNumberFormat="1" applyFont="1" applyFill="1"/>
    <xf numFmtId="10" fontId="13" fillId="6" borderId="0" xfId="0" applyNumberFormat="1" applyFont="1" applyFill="1"/>
    <xf numFmtId="10" fontId="14" fillId="0" borderId="0" xfId="0" applyNumberFormat="1" applyFont="1" applyFill="1"/>
    <xf numFmtId="0" fontId="16" fillId="0" borderId="0" xfId="0" applyFont="1"/>
    <xf numFmtId="0" fontId="16" fillId="0" borderId="0" xfId="0" applyFont="1" applyAlignment="1">
      <alignment horizontal="left" indent="1"/>
    </xf>
    <xf numFmtId="10" fontId="17" fillId="7" borderId="0" xfId="5" applyNumberFormat="1" applyFont="1" applyFill="1" applyBorder="1" applyAlignment="1">
      <alignment horizontal="center"/>
    </xf>
    <xf numFmtId="39" fontId="13" fillId="0" borderId="0" xfId="1" applyNumberFormat="1" applyFont="1" applyFill="1" applyBorder="1" applyAlignment="1">
      <alignment horizontal="center"/>
    </xf>
    <xf numFmtId="10" fontId="13" fillId="0" borderId="0" xfId="0" applyNumberFormat="1" applyFont="1" applyFill="1" applyBorder="1" applyAlignment="1">
      <alignment horizontal="center"/>
    </xf>
    <xf numFmtId="10" fontId="13" fillId="0" borderId="0" xfId="0" applyNumberFormat="1" applyFont="1" applyFill="1" applyBorder="1"/>
    <xf numFmtId="10" fontId="14" fillId="0" borderId="0" xfId="0" applyNumberFormat="1" applyFont="1" applyFill="1" applyBorder="1"/>
    <xf numFmtId="2" fontId="13" fillId="0" borderId="0" xfId="0" applyNumberFormat="1" applyFont="1" applyFill="1" applyBorder="1"/>
    <xf numFmtId="164" fontId="13" fillId="0" borderId="0" xfId="0" applyNumberFormat="1" applyFont="1" applyFill="1" applyBorder="1"/>
    <xf numFmtId="9" fontId="14" fillId="0" borderId="0" xfId="0" applyNumberFormat="1" applyFont="1" applyFill="1"/>
    <xf numFmtId="10" fontId="13" fillId="0" borderId="0" xfId="0" applyNumberFormat="1" applyFont="1" applyFill="1"/>
    <xf numFmtId="0" fontId="18" fillId="0" borderId="0" xfId="0" applyFont="1"/>
    <xf numFmtId="172" fontId="18" fillId="0" borderId="0" xfId="1" quotePrefix="1" applyNumberFormat="1" applyFont="1" applyBorder="1" applyAlignment="1"/>
    <xf numFmtId="0" fontId="18" fillId="0" borderId="0" xfId="0" applyFont="1" applyBorder="1"/>
    <xf numFmtId="0" fontId="19" fillId="0" borderId="0" xfId="0" applyFont="1"/>
    <xf numFmtId="0" fontId="20" fillId="0" borderId="0" xfId="0" applyFont="1"/>
    <xf numFmtId="172" fontId="19" fillId="0" borderId="0" xfId="1" quotePrefix="1" applyNumberFormat="1" applyFont="1" applyBorder="1" applyAlignment="1"/>
    <xf numFmtId="172" fontId="20" fillId="0" borderId="0" xfId="1" quotePrefix="1" applyNumberFormat="1" applyFont="1" applyBorder="1" applyAlignment="1"/>
    <xf numFmtId="0" fontId="19" fillId="0" borderId="0" xfId="0" applyFont="1" applyBorder="1"/>
    <xf numFmtId="0" fontId="20" fillId="0" borderId="0" xfId="0" applyFont="1" applyBorder="1"/>
    <xf numFmtId="2" fontId="13" fillId="6" borderId="0" xfId="0" applyNumberFormat="1" applyFont="1" applyFill="1"/>
    <xf numFmtId="0" fontId="7" fillId="0" borderId="0" xfId="4"/>
    <xf numFmtId="43" fontId="7" fillId="0" borderId="0" xfId="4" applyNumberFormat="1"/>
    <xf numFmtId="43" fontId="6" fillId="0" borderId="0" xfId="2" quotePrefix="1" applyFont="1" applyAlignment="1">
      <alignment horizontal="center"/>
    </xf>
    <xf numFmtId="43" fontId="6" fillId="0" borderId="0" xfId="2" quotePrefix="1" applyNumberFormat="1" applyFont="1" applyAlignment="1">
      <alignment horizontal="center"/>
    </xf>
    <xf numFmtId="10" fontId="6" fillId="0" borderId="0" xfId="6" quotePrefix="1" applyNumberFormat="1" applyFont="1" applyAlignment="1">
      <alignment horizontal="center"/>
    </xf>
    <xf numFmtId="10" fontId="6" fillId="0" borderId="0" xfId="6" quotePrefix="1" applyNumberFormat="1" applyFont="1" applyAlignment="1">
      <alignment horizontal="left"/>
    </xf>
    <xf numFmtId="10" fontId="8" fillId="0" borderId="0" xfId="6" applyNumberFormat="1" applyFont="1" applyAlignment="1">
      <alignment horizontal="left"/>
    </xf>
    <xf numFmtId="0" fontId="7" fillId="0" borderId="0" xfId="4" applyFont="1"/>
    <xf numFmtId="10" fontId="6" fillId="0" borderId="0" xfId="6" applyNumberFormat="1" applyFont="1" applyAlignment="1">
      <alignment horizontal="center"/>
    </xf>
    <xf numFmtId="10" fontId="6" fillId="0" borderId="0" xfId="6" applyNumberFormat="1" applyFont="1" applyAlignment="1">
      <alignment horizontal="left"/>
    </xf>
    <xf numFmtId="10" fontId="6" fillId="6" borderId="0" xfId="6" quotePrefix="1" applyNumberFormat="1" applyFont="1" applyFill="1" applyAlignment="1">
      <alignment horizontal="center"/>
    </xf>
    <xf numFmtId="0" fontId="9" fillId="8" borderId="0" xfId="4" applyFont="1" applyFill="1" applyAlignment="1">
      <alignment horizontal="center" wrapText="1"/>
    </xf>
    <xf numFmtId="10" fontId="6" fillId="0" borderId="0" xfId="6" quotePrefix="1" applyNumberFormat="1" applyFont="1" applyFill="1" applyAlignment="1">
      <alignment horizontal="center"/>
    </xf>
    <xf numFmtId="10" fontId="13" fillId="0" borderId="15" xfId="5" applyNumberFormat="1" applyFont="1" applyBorder="1" applyAlignment="1">
      <alignment horizontal="left" vertical="center"/>
    </xf>
    <xf numFmtId="10" fontId="13" fillId="0" borderId="16" xfId="5" applyNumberFormat="1" applyFont="1" applyBorder="1" applyAlignment="1">
      <alignment horizontal="left" vertical="center"/>
    </xf>
    <xf numFmtId="10" fontId="13" fillId="6" borderId="0" xfId="5" applyNumberFormat="1" applyFont="1" applyFill="1" applyBorder="1" applyAlignment="1">
      <alignment horizontal="center"/>
    </xf>
    <xf numFmtId="16" fontId="13" fillId="0" borderId="0" xfId="0" applyNumberFormat="1" applyFont="1"/>
    <xf numFmtId="166" fontId="6" fillId="0" borderId="0" xfId="4" applyNumberFormat="1" applyFont="1" applyFill="1" applyAlignment="1">
      <alignment horizontal="center"/>
    </xf>
    <xf numFmtId="0" fontId="7" fillId="0" borderId="0" xfId="4" applyFill="1"/>
    <xf numFmtId="169" fontId="0" fillId="0" borderId="0" xfId="0" applyNumberFormat="1" applyBorder="1"/>
    <xf numFmtId="173" fontId="18" fillId="0" borderId="0" xfId="0" applyNumberFormat="1" applyFont="1"/>
    <xf numFmtId="10" fontId="21" fillId="9" borderId="17" xfId="5" applyNumberFormat="1" applyFont="1" applyFill="1" applyBorder="1" applyAlignment="1">
      <alignment horizontal="center" vertical="center" wrapText="1"/>
    </xf>
    <xf numFmtId="173" fontId="13" fillId="8" borderId="18" xfId="5" applyNumberFormat="1" applyFont="1" applyFill="1" applyBorder="1" applyAlignment="1">
      <alignment horizontal="right" vertical="center"/>
    </xf>
    <xf numFmtId="173" fontId="13" fillId="2" borderId="19" xfId="5" applyNumberFormat="1" applyFont="1" applyFill="1" applyBorder="1" applyAlignment="1">
      <alignment horizontal="right" vertical="center"/>
    </xf>
    <xf numFmtId="173" fontId="13" fillId="2" borderId="20" xfId="5" applyNumberFormat="1" applyFont="1" applyFill="1" applyBorder="1" applyAlignment="1">
      <alignment horizontal="right" vertical="center"/>
    </xf>
    <xf numFmtId="2" fontId="20" fillId="0" borderId="22" xfId="1" quotePrefix="1" applyNumberFormat="1" applyFont="1" applyBorder="1" applyAlignment="1">
      <alignment horizontal="center" vertical="center"/>
    </xf>
    <xf numFmtId="2" fontId="20" fillId="0" borderId="23" xfId="1" quotePrefix="1" applyNumberFormat="1" applyFont="1" applyBorder="1" applyAlignment="1">
      <alignment horizontal="center" vertical="center"/>
    </xf>
    <xf numFmtId="2" fontId="20" fillId="0" borderId="25" xfId="1" quotePrefix="1" applyNumberFormat="1" applyFont="1" applyBorder="1" applyAlignment="1">
      <alignment horizontal="center" vertical="center"/>
    </xf>
    <xf numFmtId="2" fontId="20" fillId="0" borderId="26" xfId="1" quotePrefix="1" applyNumberFormat="1" applyFont="1" applyBorder="1" applyAlignment="1">
      <alignment horizontal="center" vertical="center"/>
    </xf>
    <xf numFmtId="2" fontId="20" fillId="0" borderId="28" xfId="1" quotePrefix="1" applyNumberFormat="1" applyFont="1" applyBorder="1" applyAlignment="1">
      <alignment horizontal="center" vertical="center"/>
    </xf>
    <xf numFmtId="2" fontId="20" fillId="0" borderId="29" xfId="1" quotePrefix="1" applyNumberFormat="1" applyFont="1" applyBorder="1" applyAlignment="1">
      <alignment horizontal="center" vertical="center"/>
    </xf>
    <xf numFmtId="2" fontId="20" fillId="0" borderId="30" xfId="1" quotePrefix="1" applyNumberFormat="1" applyFont="1" applyBorder="1" applyAlignment="1">
      <alignment horizontal="center" vertical="center"/>
    </xf>
    <xf numFmtId="2" fontId="20" fillId="0" borderId="31" xfId="1" quotePrefix="1" applyNumberFormat="1" applyFont="1" applyBorder="1" applyAlignment="1">
      <alignment horizontal="center" vertical="center"/>
    </xf>
    <xf numFmtId="10" fontId="20" fillId="0" borderId="32" xfId="0" applyNumberFormat="1" applyFont="1" applyBorder="1" applyAlignment="1">
      <alignment textRotation="90"/>
    </xf>
    <xf numFmtId="2" fontId="20" fillId="0" borderId="33" xfId="1" quotePrefix="1" applyNumberFormat="1" applyFont="1" applyBorder="1" applyAlignment="1">
      <alignment horizontal="center" vertical="center"/>
    </xf>
    <xf numFmtId="173" fontId="13" fillId="2" borderId="34" xfId="5" applyNumberFormat="1" applyFont="1" applyFill="1" applyBorder="1" applyAlignment="1">
      <alignment horizontal="right" vertical="center"/>
    </xf>
    <xf numFmtId="173" fontId="13" fillId="8" borderId="35" xfId="5" applyNumberFormat="1" applyFont="1" applyFill="1" applyBorder="1" applyAlignment="1">
      <alignment horizontal="right" vertical="center"/>
    </xf>
    <xf numFmtId="173" fontId="13" fillId="8" borderId="19" xfId="5" applyNumberFormat="1" applyFont="1" applyFill="1" applyBorder="1" applyAlignment="1">
      <alignment horizontal="right" vertical="center"/>
    </xf>
    <xf numFmtId="173" fontId="13" fillId="8" borderId="20" xfId="5" applyNumberFormat="1" applyFont="1" applyFill="1" applyBorder="1" applyAlignment="1">
      <alignment horizontal="right" vertical="center"/>
    </xf>
    <xf numFmtId="2" fontId="20" fillId="0" borderId="36" xfId="1" quotePrefix="1" applyNumberFormat="1" applyFont="1" applyBorder="1" applyAlignment="1">
      <alignment horizontal="center" vertical="center"/>
    </xf>
    <xf numFmtId="2" fontId="20" fillId="0" borderId="37" xfId="1" quotePrefix="1" applyNumberFormat="1" applyFont="1" applyBorder="1" applyAlignment="1">
      <alignment horizontal="center" vertical="center"/>
    </xf>
    <xf numFmtId="2" fontId="20" fillId="0" borderId="38" xfId="1" quotePrefix="1" applyNumberFormat="1" applyFont="1" applyBorder="1" applyAlignment="1">
      <alignment horizontal="center" vertical="center"/>
    </xf>
    <xf numFmtId="2" fontId="20" fillId="0" borderId="39" xfId="1" quotePrefix="1" applyNumberFormat="1" applyFont="1" applyBorder="1" applyAlignment="1">
      <alignment horizontal="center" vertical="center"/>
    </xf>
    <xf numFmtId="2" fontId="20" fillId="0" borderId="40" xfId="1" quotePrefix="1" applyNumberFormat="1" applyFont="1" applyBorder="1" applyAlignment="1">
      <alignment horizontal="center" vertical="center"/>
    </xf>
    <xf numFmtId="2" fontId="20" fillId="0" borderId="41" xfId="1" quotePrefix="1" applyNumberFormat="1" applyFont="1" applyBorder="1" applyAlignment="1">
      <alignment horizontal="center" vertical="center"/>
    </xf>
    <xf numFmtId="2" fontId="20" fillId="0" borderId="43" xfId="1" quotePrefix="1" applyNumberFormat="1" applyFont="1" applyBorder="1" applyAlignment="1">
      <alignment horizontal="center" vertical="center"/>
    </xf>
    <xf numFmtId="2" fontId="20" fillId="0" borderId="44" xfId="1" quotePrefix="1" applyNumberFormat="1" applyFont="1" applyBorder="1" applyAlignment="1">
      <alignment horizontal="center" vertical="center"/>
    </xf>
    <xf numFmtId="2" fontId="20" fillId="0" borderId="45" xfId="1" quotePrefix="1" applyNumberFormat="1" applyFont="1" applyBorder="1" applyAlignment="1">
      <alignment horizontal="center" vertical="center"/>
    </xf>
    <xf numFmtId="10" fontId="20" fillId="0" borderId="47" xfId="0" applyNumberFormat="1" applyFont="1" applyBorder="1" applyAlignment="1">
      <alignment textRotation="90"/>
    </xf>
    <xf numFmtId="10" fontId="20" fillId="0" borderId="48" xfId="0" applyNumberFormat="1" applyFont="1" applyBorder="1" applyAlignment="1">
      <alignment textRotation="90"/>
    </xf>
    <xf numFmtId="10" fontId="20" fillId="0" borderId="49" xfId="0" applyNumberFormat="1" applyFont="1" applyBorder="1" applyAlignment="1">
      <alignment textRotation="90"/>
    </xf>
    <xf numFmtId="10" fontId="13" fillId="0" borderId="0" xfId="5" applyNumberFormat="1" applyFont="1" applyFill="1" applyBorder="1" applyAlignment="1">
      <alignment horizontal="left" vertical="center"/>
    </xf>
    <xf numFmtId="10" fontId="13" fillId="10" borderId="50" xfId="5" applyNumberFormat="1" applyFont="1" applyFill="1" applyBorder="1" applyAlignment="1">
      <alignment horizontal="left" vertical="center"/>
    </xf>
    <xf numFmtId="10" fontId="13" fillId="10" borderId="50" xfId="5" applyNumberFormat="1" applyFont="1" applyFill="1" applyBorder="1" applyAlignment="1">
      <alignment horizontal="center" vertical="center" wrapText="1"/>
    </xf>
    <xf numFmtId="10" fontId="13" fillId="0" borderId="51" xfId="5" applyNumberFormat="1" applyFont="1" applyFill="1" applyBorder="1" applyAlignment="1">
      <alignment horizontal="left" vertical="center"/>
    </xf>
    <xf numFmtId="10" fontId="13" fillId="0" borderId="51" xfId="5" applyNumberFormat="1" applyFont="1" applyFill="1" applyBorder="1" applyAlignment="1">
      <alignment horizontal="center" vertical="center"/>
    </xf>
    <xf numFmtId="10" fontId="17" fillId="5" borderId="52" xfId="5" applyNumberFormat="1" applyFont="1" applyFill="1" applyBorder="1" applyAlignment="1">
      <alignment vertical="center"/>
    </xf>
    <xf numFmtId="10" fontId="13" fillId="0" borderId="51" xfId="5" applyNumberFormat="1" applyFont="1" applyFill="1" applyBorder="1" applyAlignment="1">
      <alignment horizontal="left" vertical="center" wrapText="1"/>
    </xf>
    <xf numFmtId="173" fontId="13" fillId="8" borderId="53" xfId="5" applyNumberFormat="1" applyFont="1" applyFill="1" applyBorder="1" applyAlignment="1">
      <alignment horizontal="right" vertical="center"/>
    </xf>
    <xf numFmtId="173" fontId="13" fillId="2" borderId="54" xfId="5" applyNumberFormat="1" applyFont="1" applyFill="1" applyBorder="1" applyAlignment="1">
      <alignment horizontal="right" vertical="center"/>
    </xf>
    <xf numFmtId="173" fontId="13" fillId="8" borderId="54" xfId="5" applyNumberFormat="1" applyFont="1" applyFill="1" applyBorder="1" applyAlignment="1">
      <alignment horizontal="right" vertical="center"/>
    </xf>
    <xf numFmtId="173" fontId="13" fillId="2" borderId="55" xfId="5" applyNumberFormat="1" applyFont="1" applyFill="1" applyBorder="1" applyAlignment="1">
      <alignment horizontal="right" vertical="center"/>
    </xf>
    <xf numFmtId="173" fontId="13" fillId="8" borderId="56" xfId="5" applyNumberFormat="1" applyFont="1" applyFill="1" applyBorder="1" applyAlignment="1">
      <alignment horizontal="right" vertical="center"/>
    </xf>
    <xf numFmtId="173" fontId="13" fillId="2" borderId="57" xfId="5" applyNumberFormat="1" applyFont="1" applyFill="1" applyBorder="1" applyAlignment="1">
      <alignment horizontal="right" vertical="center"/>
    </xf>
    <xf numFmtId="173" fontId="13" fillId="8" borderId="55" xfId="5" applyNumberFormat="1" applyFont="1" applyFill="1" applyBorder="1" applyAlignment="1">
      <alignment horizontal="right" vertical="center"/>
    </xf>
    <xf numFmtId="0" fontId="16" fillId="0" borderId="0" xfId="0" applyFont="1" applyFill="1" applyAlignment="1">
      <alignment horizontal="center"/>
    </xf>
    <xf numFmtId="10" fontId="22" fillId="0" borderId="0" xfId="0" applyNumberFormat="1" applyFont="1" applyFill="1" applyAlignment="1">
      <alignment horizontal="center"/>
    </xf>
    <xf numFmtId="0" fontId="16" fillId="0" borderId="0" xfId="0" applyFont="1" applyFill="1"/>
    <xf numFmtId="10" fontId="16" fillId="0" borderId="0" xfId="0" applyNumberFormat="1" applyFont="1" applyFill="1"/>
    <xf numFmtId="43" fontId="13" fillId="2" borderId="0" xfId="1" applyNumberFormat="1" applyFont="1" applyFill="1" applyBorder="1" applyAlignment="1">
      <alignment horizontal="center"/>
    </xf>
    <xf numFmtId="165" fontId="13" fillId="0" borderId="0" xfId="5" applyNumberFormat="1" applyFont="1"/>
    <xf numFmtId="10" fontId="13" fillId="0" borderId="0" xfId="5" applyNumberFormat="1" applyFont="1" applyFill="1" applyBorder="1"/>
    <xf numFmtId="165" fontId="13" fillId="0" borderId="51" xfId="5" applyNumberFormat="1" applyFont="1" applyFill="1" applyBorder="1" applyAlignment="1">
      <alignment horizontal="center" vertical="center"/>
    </xf>
    <xf numFmtId="9" fontId="13" fillId="0" borderId="51" xfId="5" applyNumberFormat="1" applyFont="1" applyFill="1" applyBorder="1" applyAlignment="1">
      <alignment horizontal="center" vertical="center"/>
    </xf>
    <xf numFmtId="2" fontId="13" fillId="0" borderId="51" xfId="5" applyNumberFormat="1" applyFont="1" applyFill="1" applyBorder="1" applyAlignment="1">
      <alignment horizontal="center" vertical="center"/>
    </xf>
    <xf numFmtId="10" fontId="20" fillId="0" borderId="58" xfId="0" applyNumberFormat="1" applyFont="1" applyBorder="1" applyAlignment="1">
      <alignment textRotation="90"/>
    </xf>
    <xf numFmtId="2" fontId="20" fillId="0" borderId="59" xfId="1" quotePrefix="1" applyNumberFormat="1" applyFont="1" applyBorder="1" applyAlignment="1">
      <alignment horizontal="center" vertical="center"/>
    </xf>
    <xf numFmtId="2" fontId="20" fillId="0" borderId="60" xfId="1" quotePrefix="1" applyNumberFormat="1" applyFont="1" applyBorder="1" applyAlignment="1">
      <alignment horizontal="center" vertical="center"/>
    </xf>
    <xf numFmtId="2" fontId="20" fillId="0" borderId="61" xfId="1" quotePrefix="1" applyNumberFormat="1" applyFont="1" applyBorder="1" applyAlignment="1">
      <alignment horizontal="center" vertical="center"/>
    </xf>
    <xf numFmtId="2" fontId="20" fillId="0" borderId="62" xfId="1" quotePrefix="1" applyNumberFormat="1" applyFont="1" applyBorder="1" applyAlignment="1">
      <alignment horizontal="center" vertical="center"/>
    </xf>
    <xf numFmtId="2" fontId="20" fillId="0" borderId="63" xfId="1" quotePrefix="1" applyNumberFormat="1" applyFont="1" applyBorder="1" applyAlignment="1">
      <alignment horizontal="center" vertical="center"/>
    </xf>
    <xf numFmtId="2" fontId="20" fillId="0" borderId="64" xfId="1" quotePrefix="1" applyNumberFormat="1" applyFont="1" applyBorder="1" applyAlignment="1">
      <alignment horizontal="center" vertical="center"/>
    </xf>
    <xf numFmtId="10" fontId="13" fillId="0" borderId="65" xfId="5" applyNumberFormat="1" applyFont="1" applyFill="1" applyBorder="1" applyAlignment="1">
      <alignment horizontal="left" vertical="center"/>
    </xf>
    <xf numFmtId="10" fontId="13" fillId="0" borderId="66" xfId="5" applyNumberFormat="1" applyFont="1" applyFill="1" applyBorder="1" applyAlignment="1">
      <alignment horizontal="left" vertical="center"/>
    </xf>
    <xf numFmtId="173" fontId="13" fillId="0" borderId="66" xfId="5" applyNumberFormat="1" applyFont="1" applyFill="1" applyBorder="1" applyAlignment="1">
      <alignment horizontal="right" vertical="center"/>
    </xf>
    <xf numFmtId="173" fontId="13" fillId="0" borderId="59" xfId="5" applyNumberFormat="1" applyFont="1" applyFill="1" applyBorder="1" applyAlignment="1">
      <alignment horizontal="right" vertical="center"/>
    </xf>
    <xf numFmtId="10" fontId="13" fillId="0" borderId="67" xfId="5" applyNumberFormat="1" applyFont="1" applyFill="1" applyBorder="1" applyAlignment="1">
      <alignment horizontal="left" vertical="center"/>
    </xf>
    <xf numFmtId="173" fontId="13" fillId="0" borderId="51" xfId="5" applyNumberFormat="1" applyFont="1" applyFill="1" applyBorder="1" applyAlignment="1">
      <alignment horizontal="right" vertical="center"/>
    </xf>
    <xf numFmtId="173" fontId="13" fillId="0" borderId="60" xfId="5" applyNumberFormat="1" applyFont="1" applyFill="1" applyBorder="1" applyAlignment="1">
      <alignment horizontal="right" vertical="center"/>
    </xf>
    <xf numFmtId="10" fontId="13" fillId="0" borderId="68" xfId="5" applyNumberFormat="1" applyFont="1" applyFill="1" applyBorder="1" applyAlignment="1">
      <alignment horizontal="left" vertical="center"/>
    </xf>
    <xf numFmtId="10" fontId="13" fillId="0" borderId="69" xfId="5" applyNumberFormat="1" applyFont="1" applyFill="1" applyBorder="1" applyAlignment="1">
      <alignment horizontal="left" vertical="center"/>
    </xf>
    <xf numFmtId="173" fontId="13" fillId="0" borderId="69" xfId="5" applyNumberFormat="1" applyFont="1" applyFill="1" applyBorder="1" applyAlignment="1">
      <alignment horizontal="right" vertical="center"/>
    </xf>
    <xf numFmtId="173" fontId="13" fillId="0" borderId="64" xfId="5" applyNumberFormat="1" applyFont="1" applyFill="1" applyBorder="1" applyAlignment="1">
      <alignment horizontal="right" vertical="center"/>
    </xf>
    <xf numFmtId="10" fontId="13" fillId="0" borderId="70" xfId="5" applyNumberFormat="1" applyFont="1" applyFill="1" applyBorder="1" applyAlignment="1">
      <alignment horizontal="left" vertical="center"/>
    </xf>
    <xf numFmtId="10" fontId="13" fillId="0" borderId="71" xfId="5" applyNumberFormat="1" applyFont="1" applyFill="1" applyBorder="1" applyAlignment="1">
      <alignment horizontal="left" vertical="center"/>
    </xf>
    <xf numFmtId="173" fontId="13" fillId="0" borderId="71" xfId="5" applyNumberFormat="1" applyFont="1" applyFill="1" applyBorder="1" applyAlignment="1">
      <alignment horizontal="right" vertical="center"/>
    </xf>
    <xf numFmtId="173" fontId="13" fillId="0" borderId="62" xfId="5" applyNumberFormat="1" applyFont="1" applyFill="1" applyBorder="1" applyAlignment="1">
      <alignment horizontal="right" vertical="center"/>
    </xf>
    <xf numFmtId="10" fontId="12" fillId="0" borderId="0" xfId="5" applyNumberFormat="1" applyFont="1" applyBorder="1"/>
    <xf numFmtId="16" fontId="13" fillId="0" borderId="0" xfId="0" applyNumberFormat="1" applyFont="1" applyFill="1" applyBorder="1"/>
    <xf numFmtId="10" fontId="0" fillId="0" borderId="0" xfId="0" applyNumberFormat="1" applyBorder="1"/>
    <xf numFmtId="2" fontId="23" fillId="0" borderId="0" xfId="0" applyNumberFormat="1" applyFont="1"/>
    <xf numFmtId="165" fontId="16" fillId="0" borderId="0" xfId="0" applyNumberFormat="1" applyFont="1"/>
    <xf numFmtId="165" fontId="16" fillId="0" borderId="0" xfId="5" applyNumberFormat="1" applyFont="1"/>
    <xf numFmtId="0" fontId="13" fillId="0" borderId="0" xfId="0" applyFont="1" applyBorder="1"/>
    <xf numFmtId="0" fontId="0" fillId="0" borderId="0" xfId="0" applyFill="1" applyBorder="1" applyAlignment="1">
      <alignment horizontal="right"/>
    </xf>
    <xf numFmtId="0" fontId="13" fillId="0" borderId="0" xfId="0" applyFont="1" applyFill="1" applyBorder="1" applyAlignment="1">
      <alignment horizontal="right"/>
    </xf>
    <xf numFmtId="175" fontId="13" fillId="0" borderId="0" xfId="1" applyNumberFormat="1" applyFont="1" applyBorder="1"/>
    <xf numFmtId="10" fontId="13" fillId="0" borderId="0" xfId="5" applyNumberFormat="1" applyFont="1" applyBorder="1" applyAlignment="1">
      <alignment horizontal="right"/>
    </xf>
    <xf numFmtId="10" fontId="0" fillId="0" borderId="0" xfId="0" applyNumberFormat="1" applyFill="1" applyBorder="1"/>
    <xf numFmtId="175" fontId="13" fillId="0" borderId="0" xfId="5" applyNumberFormat="1" applyFont="1" applyBorder="1" applyAlignment="1">
      <alignment horizontal="right"/>
    </xf>
    <xf numFmtId="43" fontId="6" fillId="0" borderId="0" xfId="1" quotePrefix="1" applyFont="1" applyAlignment="1">
      <alignment horizontal="center"/>
    </xf>
    <xf numFmtId="174" fontId="6" fillId="0" borderId="0" xfId="1" quotePrefix="1" applyNumberFormat="1" applyFont="1" applyFill="1" applyAlignment="1">
      <alignment horizontal="center"/>
    </xf>
    <xf numFmtId="10" fontId="16" fillId="0" borderId="0" xfId="0" applyNumberFormat="1" applyFont="1" applyFill="1" applyAlignment="1">
      <alignment horizontal="center"/>
    </xf>
    <xf numFmtId="10" fontId="20" fillId="0" borderId="72" xfId="0" applyNumberFormat="1" applyFont="1" applyBorder="1" applyAlignment="1">
      <alignment textRotation="90"/>
    </xf>
    <xf numFmtId="2" fontId="20" fillId="0" borderId="21" xfId="1" quotePrefix="1" applyNumberFormat="1" applyFont="1" applyBorder="1" applyAlignment="1">
      <alignment horizontal="center" vertical="center"/>
    </xf>
    <xf numFmtId="2" fontId="20" fillId="0" borderId="24" xfId="1" quotePrefix="1" applyNumberFormat="1" applyFont="1" applyBorder="1" applyAlignment="1">
      <alignment horizontal="center" vertical="center"/>
    </xf>
    <xf numFmtId="2" fontId="20" fillId="0" borderId="27" xfId="1" quotePrefix="1" applyNumberFormat="1" applyFont="1" applyBorder="1" applyAlignment="1">
      <alignment horizontal="center" vertical="center"/>
    </xf>
    <xf numFmtId="2" fontId="20" fillId="0" borderId="46" xfId="1" quotePrefix="1" applyNumberFormat="1" applyFont="1" applyBorder="1" applyAlignment="1">
      <alignment horizontal="center" vertical="center"/>
    </xf>
    <xf numFmtId="2" fontId="20" fillId="0" borderId="42" xfId="1" quotePrefix="1" applyNumberFormat="1" applyFont="1" applyBorder="1" applyAlignment="1">
      <alignment horizontal="center" vertical="center"/>
    </xf>
    <xf numFmtId="2" fontId="20" fillId="0" borderId="73" xfId="1" quotePrefix="1" applyNumberFormat="1" applyFont="1" applyBorder="1" applyAlignment="1">
      <alignment horizontal="center" vertical="center"/>
    </xf>
    <xf numFmtId="10" fontId="6" fillId="11" borderId="0" xfId="6" quotePrefix="1" applyNumberFormat="1" applyFont="1" applyFill="1" applyAlignment="1">
      <alignment horizontal="center"/>
    </xf>
    <xf numFmtId="3" fontId="16" fillId="0" borderId="0" xfId="0" applyNumberFormat="1" applyFont="1"/>
    <xf numFmtId="168" fontId="13" fillId="0" borderId="0" xfId="0" applyNumberFormat="1" applyFont="1"/>
    <xf numFmtId="9" fontId="0" fillId="0" borderId="0" xfId="0" applyNumberFormat="1" applyBorder="1"/>
    <xf numFmtId="170" fontId="0" fillId="0" borderId="0" xfId="0" applyNumberFormat="1" applyFill="1" applyBorder="1"/>
    <xf numFmtId="43" fontId="6" fillId="0" borderId="0" xfId="1" quotePrefix="1" applyFont="1" applyFill="1" applyAlignment="1">
      <alignment horizontal="center"/>
    </xf>
    <xf numFmtId="0" fontId="13" fillId="0" borderId="81" xfId="3" applyFont="1" applyFill="1" applyBorder="1" applyAlignment="1">
      <alignment horizontal="center" wrapText="1"/>
    </xf>
    <xf numFmtId="10" fontId="14" fillId="0" borderId="6" xfId="0" applyNumberFormat="1" applyFont="1" applyBorder="1"/>
    <xf numFmtId="10" fontId="14" fillId="0" borderId="7" xfId="0" applyNumberFormat="1" applyFont="1" applyBorder="1"/>
    <xf numFmtId="10" fontId="14" fillId="6" borderId="8" xfId="0" applyNumberFormat="1" applyFont="1" applyFill="1" applyBorder="1"/>
    <xf numFmtId="10" fontId="14" fillId="6" borderId="9" xfId="0" applyNumberFormat="1" applyFont="1" applyFill="1" applyBorder="1"/>
    <xf numFmtId="43" fontId="14" fillId="0" borderId="8" xfId="1" applyNumberFormat="1" applyFont="1" applyBorder="1"/>
    <xf numFmtId="43" fontId="14" fillId="0" borderId="9" xfId="1" applyNumberFormat="1" applyFont="1" applyBorder="1"/>
    <xf numFmtId="2" fontId="14" fillId="0" borderId="8" xfId="0" applyNumberFormat="1" applyFont="1" applyBorder="1"/>
    <xf numFmtId="2" fontId="14" fillId="0" borderId="9" xfId="0" applyNumberFormat="1" applyFont="1" applyBorder="1"/>
    <xf numFmtId="2" fontId="14" fillId="0" borderId="10" xfId="0" applyNumberFormat="1" applyFont="1" applyBorder="1"/>
    <xf numFmtId="2" fontId="14" fillId="0" borderId="11" xfId="0" applyNumberFormat="1" applyFont="1" applyBorder="1"/>
    <xf numFmtId="166" fontId="14" fillId="0" borderId="0" xfId="0" applyNumberFormat="1" applyFont="1" applyFill="1" applyAlignment="1">
      <alignment horizontal="center"/>
    </xf>
    <xf numFmtId="2" fontId="14" fillId="0" borderId="0" xfId="0" applyNumberFormat="1" applyFont="1" applyFill="1"/>
    <xf numFmtId="0" fontId="13" fillId="0" borderId="0" xfId="0" applyFont="1" applyFill="1"/>
    <xf numFmtId="166" fontId="13" fillId="0" borderId="0" xfId="0" applyNumberFormat="1" applyFont="1" applyBorder="1" applyAlignment="1">
      <alignment horizontal="center"/>
    </xf>
    <xf numFmtId="177" fontId="7" fillId="0" borderId="0" xfId="4" applyNumberFormat="1"/>
    <xf numFmtId="176" fontId="7" fillId="0" borderId="0" xfId="5" applyNumberFormat="1" applyFont="1"/>
    <xf numFmtId="4" fontId="0" fillId="0" borderId="0" xfId="0" applyNumberFormat="1" applyFill="1" applyBorder="1"/>
    <xf numFmtId="14" fontId="0" fillId="0" borderId="0" xfId="0" applyNumberFormat="1" applyFill="1" applyBorder="1"/>
    <xf numFmtId="14" fontId="25" fillId="0" borderId="0" xfId="0" applyNumberFormat="1" applyFont="1" applyFill="1" applyBorder="1"/>
    <xf numFmtId="10" fontId="0" fillId="0" borderId="0" xfId="5" applyNumberFormat="1" applyFont="1" applyFill="1" applyBorder="1"/>
    <xf numFmtId="14" fontId="13" fillId="0" borderId="0" xfId="0" applyNumberFormat="1" applyFont="1" applyFill="1" applyBorder="1"/>
    <xf numFmtId="4" fontId="13" fillId="0" borderId="0" xfId="0" applyNumberFormat="1" applyFont="1" applyFill="1" applyBorder="1"/>
    <xf numFmtId="0" fontId="17" fillId="7" borderId="0" xfId="0" applyFont="1" applyFill="1"/>
    <xf numFmtId="43" fontId="14" fillId="0" borderId="0" xfId="1" applyNumberFormat="1" applyFont="1" applyFill="1"/>
    <xf numFmtId="10" fontId="14" fillId="6" borderId="82" xfId="0" applyNumberFormat="1" applyFont="1" applyFill="1" applyBorder="1"/>
    <xf numFmtId="10" fontId="14" fillId="6" borderId="83" xfId="0" applyNumberFormat="1" applyFont="1" applyFill="1" applyBorder="1"/>
    <xf numFmtId="2" fontId="14" fillId="0" borderId="83" xfId="0" applyNumberFormat="1" applyFont="1" applyBorder="1"/>
    <xf numFmtId="2" fontId="14" fillId="0" borderId="84" xfId="0" applyNumberFormat="1" applyFont="1" applyBorder="1"/>
    <xf numFmtId="43" fontId="14" fillId="0" borderId="83" xfId="1" applyNumberFormat="1" applyFont="1" applyBorder="1"/>
    <xf numFmtId="2" fontId="20" fillId="6" borderId="30" xfId="1" quotePrefix="1" applyNumberFormat="1" applyFont="1" applyFill="1" applyBorder="1" applyAlignment="1">
      <alignment horizontal="center" vertical="center"/>
    </xf>
    <xf numFmtId="2" fontId="20" fillId="6" borderId="25" xfId="1" quotePrefix="1" applyNumberFormat="1" applyFont="1" applyFill="1" applyBorder="1" applyAlignment="1">
      <alignment horizontal="center" vertical="center"/>
    </xf>
    <xf numFmtId="2" fontId="20" fillId="6" borderId="26" xfId="1" quotePrefix="1" applyNumberFormat="1" applyFont="1" applyFill="1" applyBorder="1" applyAlignment="1">
      <alignment horizontal="center" vertical="center"/>
    </xf>
    <xf numFmtId="2" fontId="20" fillId="6" borderId="60" xfId="1" quotePrefix="1" applyNumberFormat="1" applyFont="1" applyFill="1" applyBorder="1" applyAlignment="1">
      <alignment horizontal="center" vertical="center"/>
    </xf>
    <xf numFmtId="2" fontId="20" fillId="6" borderId="24" xfId="1" quotePrefix="1" applyNumberFormat="1" applyFont="1" applyFill="1" applyBorder="1" applyAlignment="1">
      <alignment horizontal="center" vertical="center"/>
    </xf>
    <xf numFmtId="172" fontId="20" fillId="6" borderId="0" xfId="1" quotePrefix="1" applyNumberFormat="1" applyFont="1" applyFill="1" applyBorder="1" applyAlignment="1"/>
    <xf numFmtId="172" fontId="19" fillId="6" borderId="0" xfId="1" quotePrefix="1" applyNumberFormat="1" applyFont="1" applyFill="1" applyBorder="1" applyAlignment="1"/>
    <xf numFmtId="0" fontId="19" fillId="6" borderId="0" xfId="0" applyFont="1" applyFill="1"/>
    <xf numFmtId="2" fontId="20" fillId="6" borderId="22" xfId="1" quotePrefix="1" applyNumberFormat="1" applyFont="1" applyFill="1" applyBorder="1" applyAlignment="1">
      <alignment horizontal="center" vertical="center"/>
    </xf>
    <xf numFmtId="2" fontId="20" fillId="6" borderId="28" xfId="1" quotePrefix="1" applyNumberFormat="1" applyFont="1" applyFill="1" applyBorder="1" applyAlignment="1">
      <alignment horizontal="center" vertical="center"/>
    </xf>
    <xf numFmtId="2" fontId="20" fillId="6" borderId="37" xfId="1" quotePrefix="1" applyNumberFormat="1" applyFont="1" applyFill="1" applyBorder="1" applyAlignment="1">
      <alignment horizontal="center" vertical="center"/>
    </xf>
    <xf numFmtId="2" fontId="20" fillId="6" borderId="44" xfId="1" quotePrefix="1" applyNumberFormat="1" applyFont="1" applyFill="1" applyBorder="1" applyAlignment="1">
      <alignment horizontal="center" vertical="center"/>
    </xf>
    <xf numFmtId="2" fontId="20" fillId="6" borderId="40" xfId="1" quotePrefix="1" applyNumberFormat="1" applyFont="1" applyFill="1" applyBorder="1" applyAlignment="1">
      <alignment horizontal="center" vertical="center"/>
    </xf>
    <xf numFmtId="0" fontId="20" fillId="6" borderId="0" xfId="0" applyFont="1" applyFill="1"/>
    <xf numFmtId="2" fontId="14" fillId="6" borderId="0" xfId="0" applyNumberFormat="1" applyFont="1" applyFill="1"/>
    <xf numFmtId="170" fontId="13" fillId="0" borderId="0" xfId="5" applyNumberFormat="1" applyFont="1" applyFill="1" applyBorder="1"/>
    <xf numFmtId="2" fontId="14" fillId="8" borderId="8" xfId="0" applyNumberFormat="1" applyFont="1" applyFill="1" applyBorder="1"/>
    <xf numFmtId="2" fontId="13" fillId="6" borderId="94" xfId="0" applyNumberFormat="1" applyFont="1" applyFill="1" applyBorder="1"/>
    <xf numFmtId="9" fontId="15" fillId="6" borderId="94" xfId="5" applyFont="1" applyFill="1" applyBorder="1"/>
    <xf numFmtId="10" fontId="43" fillId="10" borderId="17" xfId="5" applyNumberFormat="1" applyFont="1" applyFill="1" applyBorder="1" applyAlignment="1">
      <alignment horizontal="left" vertical="center"/>
    </xf>
    <xf numFmtId="10" fontId="43" fillId="10" borderId="17" xfId="5" applyNumberFormat="1" applyFont="1" applyFill="1" applyBorder="1" applyAlignment="1">
      <alignment horizontal="center" vertical="center" wrapText="1"/>
    </xf>
    <xf numFmtId="165" fontId="13" fillId="2" borderId="95" xfId="5" applyNumberFormat="1" applyFont="1" applyFill="1" applyBorder="1" applyAlignment="1">
      <alignment horizontal="center" vertical="center"/>
    </xf>
    <xf numFmtId="10" fontId="20" fillId="6" borderId="47" xfId="0" applyNumberFormat="1" applyFont="1" applyFill="1" applyBorder="1" applyAlignment="1">
      <alignment textRotation="90"/>
    </xf>
    <xf numFmtId="10" fontId="20" fillId="0" borderId="98" xfId="5" applyNumberFormat="1" applyFont="1" applyBorder="1" applyAlignment="1">
      <alignment horizontal="left" vertical="center"/>
    </xf>
    <xf numFmtId="10" fontId="20" fillId="0" borderId="99" xfId="5" applyNumberFormat="1" applyFont="1" applyBorder="1" applyAlignment="1">
      <alignment horizontal="left" vertical="center"/>
    </xf>
    <xf numFmtId="10" fontId="20" fillId="0" borderId="100" xfId="5" applyNumberFormat="1" applyFont="1" applyBorder="1" applyAlignment="1">
      <alignment horizontal="left" vertical="center"/>
    </xf>
    <xf numFmtId="10" fontId="20" fillId="0" borderId="78" xfId="5" applyNumberFormat="1" applyFont="1" applyBorder="1" applyAlignment="1">
      <alignment horizontal="left" vertical="center"/>
    </xf>
    <xf numFmtId="10" fontId="20" fillId="0" borderId="101" xfId="5" applyNumberFormat="1" applyFont="1" applyBorder="1" applyAlignment="1">
      <alignment horizontal="left" vertical="center"/>
    </xf>
    <xf numFmtId="10" fontId="20" fillId="6" borderId="99" xfId="5" applyNumberFormat="1" applyFont="1" applyFill="1" applyBorder="1" applyAlignment="1">
      <alignment horizontal="left" vertical="center"/>
    </xf>
    <xf numFmtId="174" fontId="6" fillId="0" borderId="0" xfId="2" quotePrefix="1" applyNumberFormat="1" applyFont="1" applyAlignment="1">
      <alignment horizontal="center"/>
    </xf>
    <xf numFmtId="10" fontId="13" fillId="45" borderId="0" xfId="5" applyNumberFormat="1" applyFont="1" applyFill="1" applyBorder="1" applyAlignment="1">
      <alignment horizontal="center"/>
    </xf>
    <xf numFmtId="0" fontId="13" fillId="45" borderId="0" xfId="0" applyFont="1" applyFill="1" applyBorder="1"/>
    <xf numFmtId="164" fontId="13" fillId="45" borderId="0" xfId="0" applyNumberFormat="1" applyFont="1" applyFill="1" applyBorder="1"/>
    <xf numFmtId="0" fontId="13" fillId="45" borderId="0" xfId="0" applyFont="1" applyFill="1" applyBorder="1" applyAlignment="1">
      <alignment horizontal="center"/>
    </xf>
    <xf numFmtId="10" fontId="13" fillId="45" borderId="0" xfId="0" applyNumberFormat="1" applyFont="1" applyFill="1" applyBorder="1" applyAlignment="1">
      <alignment horizontal="center"/>
    </xf>
    <xf numFmtId="171" fontId="13" fillId="45" borderId="0" xfId="0" applyNumberFormat="1" applyFont="1" applyFill="1" applyBorder="1"/>
    <xf numFmtId="10" fontId="13" fillId="45" borderId="0" xfId="5" applyNumberFormat="1" applyFont="1" applyFill="1" applyBorder="1"/>
    <xf numFmtId="10" fontId="13" fillId="45" borderId="0" xfId="0" applyNumberFormat="1" applyFont="1" applyFill="1" applyBorder="1"/>
    <xf numFmtId="10" fontId="15" fillId="0" borderId="0" xfId="5" applyNumberFormat="1" applyFont="1" applyBorder="1" applyAlignment="1">
      <alignment horizontal="center"/>
    </xf>
    <xf numFmtId="10" fontId="15" fillId="2" borderId="0" xfId="5" applyNumberFormat="1" applyFont="1" applyFill="1" applyBorder="1" applyAlignment="1">
      <alignment horizontal="center"/>
    </xf>
    <xf numFmtId="10" fontId="15" fillId="6" borderId="0" xfId="5" applyNumberFormat="1" applyFont="1" applyFill="1" applyBorder="1" applyAlignment="1">
      <alignment horizontal="center"/>
    </xf>
    <xf numFmtId="178" fontId="6" fillId="0" borderId="0" xfId="2" quotePrefix="1" applyNumberFormat="1" applyFont="1" applyAlignment="1">
      <alignment horizontal="center"/>
    </xf>
    <xf numFmtId="0" fontId="45" fillId="0" borderId="0" xfId="0" applyFont="1"/>
    <xf numFmtId="0" fontId="45" fillId="0" borderId="0" xfId="0" applyFont="1" applyFill="1" applyAlignment="1">
      <alignment horizontal="center"/>
    </xf>
    <xf numFmtId="0" fontId="45" fillId="0" borderId="0" xfId="0" applyFont="1" applyAlignment="1">
      <alignment horizontal="left" indent="1"/>
    </xf>
    <xf numFmtId="10" fontId="45" fillId="6" borderId="0" xfId="0" applyNumberFormat="1" applyFont="1" applyFill="1" applyAlignment="1">
      <alignment horizontal="center"/>
    </xf>
    <xf numFmtId="10" fontId="45" fillId="0" borderId="0" xfId="0" applyNumberFormat="1" applyFont="1" applyFill="1" applyAlignment="1">
      <alignment horizontal="center"/>
    </xf>
    <xf numFmtId="0" fontId="45" fillId="0" borderId="0" xfId="0" applyFont="1" applyFill="1"/>
    <xf numFmtId="165" fontId="45" fillId="0" borderId="0" xfId="0" applyNumberFormat="1" applyFont="1" applyFill="1" applyAlignment="1">
      <alignment horizontal="center"/>
    </xf>
    <xf numFmtId="165" fontId="45" fillId="0" borderId="0" xfId="0" applyNumberFormat="1" applyFont="1" applyFill="1"/>
    <xf numFmtId="10" fontId="46" fillId="0" borderId="0" xfId="5" applyNumberFormat="1" applyFont="1" applyBorder="1" applyAlignment="1">
      <alignment horizontal="center"/>
    </xf>
    <xf numFmtId="0" fontId="13" fillId="0" borderId="0" xfId="0" applyFont="1" applyAlignment="1">
      <alignment horizontal="left" vertical="center" wrapText="1"/>
    </xf>
    <xf numFmtId="2" fontId="13" fillId="0" borderId="0" xfId="0" applyNumberFormat="1" applyFont="1" applyAlignment="1">
      <alignment horizontal="left"/>
    </xf>
    <xf numFmtId="0" fontId="16" fillId="0" borderId="0" xfId="0" applyFont="1" applyAlignment="1">
      <alignment horizontal="center"/>
    </xf>
    <xf numFmtId="0" fontId="17" fillId="5" borderId="0" xfId="0" applyFont="1" applyFill="1" applyAlignment="1">
      <alignment horizontal="center"/>
    </xf>
    <xf numFmtId="0" fontId="17" fillId="5" borderId="74" xfId="0" applyFont="1" applyFill="1" applyBorder="1" applyAlignment="1">
      <alignment horizontal="center"/>
    </xf>
    <xf numFmtId="0" fontId="17" fillId="5" borderId="0" xfId="0" applyFont="1" applyFill="1" applyBorder="1" applyAlignment="1">
      <alignment horizontal="center"/>
    </xf>
    <xf numFmtId="10" fontId="43" fillId="10" borderId="75" xfId="5" applyNumberFormat="1" applyFont="1" applyFill="1" applyBorder="1" applyAlignment="1">
      <alignment horizontal="left" vertical="center"/>
    </xf>
    <xf numFmtId="10" fontId="43" fillId="10" borderId="58" xfId="5" applyNumberFormat="1" applyFont="1" applyFill="1" applyBorder="1" applyAlignment="1">
      <alignment horizontal="left" vertical="center"/>
    </xf>
    <xf numFmtId="0" fontId="42" fillId="44" borderId="76" xfId="0" applyFont="1" applyFill="1" applyBorder="1" applyAlignment="1">
      <alignment horizontal="center" vertical="center" textRotation="90"/>
    </xf>
    <xf numFmtId="0" fontId="42" fillId="44" borderId="77" xfId="0" applyFont="1" applyFill="1" applyBorder="1" applyAlignment="1">
      <alignment horizontal="center" vertical="center" textRotation="90"/>
    </xf>
    <xf numFmtId="0" fontId="42" fillId="44" borderId="78" xfId="0" applyFont="1" applyFill="1" applyBorder="1" applyAlignment="1">
      <alignment horizontal="center" vertical="center" textRotation="90"/>
    </xf>
    <xf numFmtId="0" fontId="42" fillId="43" borderId="76" xfId="0" applyFont="1" applyFill="1" applyBorder="1" applyAlignment="1">
      <alignment horizontal="center" vertical="center" textRotation="90"/>
    </xf>
    <xf numFmtId="0" fontId="42" fillId="43" borderId="77" xfId="0" applyFont="1" applyFill="1" applyBorder="1" applyAlignment="1">
      <alignment horizontal="center" vertical="center" textRotation="90"/>
    </xf>
    <xf numFmtId="0" fontId="42" fillId="43" borderId="78" xfId="0" applyFont="1" applyFill="1" applyBorder="1" applyAlignment="1">
      <alignment horizontal="center" vertical="center" textRotation="90"/>
    </xf>
    <xf numFmtId="0" fontId="42" fillId="7" borderId="76" xfId="0" applyFont="1" applyFill="1" applyBorder="1" applyAlignment="1">
      <alignment horizontal="center" vertical="center" textRotation="90"/>
    </xf>
    <xf numFmtId="0" fontId="42" fillId="7" borderId="77" xfId="0" applyFont="1" applyFill="1" applyBorder="1" applyAlignment="1">
      <alignment horizontal="center" vertical="center" textRotation="90"/>
    </xf>
    <xf numFmtId="0" fontId="42" fillId="7" borderId="78" xfId="0" applyFont="1" applyFill="1" applyBorder="1" applyAlignment="1">
      <alignment horizontal="center" vertical="center" textRotation="90"/>
    </xf>
    <xf numFmtId="0" fontId="44" fillId="44" borderId="76" xfId="0" applyFont="1" applyFill="1" applyBorder="1" applyAlignment="1">
      <alignment horizontal="center" vertical="center" textRotation="90"/>
    </xf>
    <xf numFmtId="0" fontId="44" fillId="44" borderId="77" xfId="0" applyFont="1" applyFill="1" applyBorder="1" applyAlignment="1">
      <alignment horizontal="center" vertical="center" textRotation="90"/>
    </xf>
    <xf numFmtId="0" fontId="44" fillId="44" borderId="78" xfId="0" applyFont="1" applyFill="1" applyBorder="1" applyAlignment="1">
      <alignment horizontal="center" vertical="center" textRotation="90"/>
    </xf>
    <xf numFmtId="0" fontId="44" fillId="7" borderId="75" xfId="0" applyFont="1" applyFill="1" applyBorder="1" applyAlignment="1">
      <alignment horizontal="center" vertical="center"/>
    </xf>
    <xf numFmtId="0" fontId="44" fillId="7" borderId="79" xfId="0" applyFont="1" applyFill="1" applyBorder="1" applyAlignment="1">
      <alignment horizontal="center" vertical="center"/>
    </xf>
    <xf numFmtId="0" fontId="44" fillId="7" borderId="58" xfId="0" applyFont="1" applyFill="1" applyBorder="1" applyAlignment="1">
      <alignment horizontal="center" vertical="center"/>
    </xf>
    <xf numFmtId="0" fontId="44" fillId="44" borderId="17" xfId="0" applyFont="1" applyFill="1" applyBorder="1" applyAlignment="1">
      <alignment horizontal="center" vertical="center"/>
    </xf>
    <xf numFmtId="0" fontId="24" fillId="9" borderId="0" xfId="0" applyFont="1" applyFill="1" applyBorder="1" applyAlignment="1">
      <alignment horizontal="center" vertical="center" wrapText="1"/>
    </xf>
    <xf numFmtId="0" fontId="24" fillId="9" borderId="96" xfId="0" applyFont="1" applyFill="1" applyBorder="1" applyAlignment="1">
      <alignment horizontal="center" vertical="center" wrapText="1"/>
    </xf>
    <xf numFmtId="0" fontId="24" fillId="9" borderId="97" xfId="0" applyFont="1" applyFill="1" applyBorder="1" applyAlignment="1">
      <alignment horizontal="center" vertical="center" wrapText="1"/>
    </xf>
    <xf numFmtId="0" fontId="24" fillId="9" borderId="61" xfId="0" applyFont="1" applyFill="1" applyBorder="1" applyAlignment="1">
      <alignment horizontal="center" vertical="center" wrapText="1"/>
    </xf>
    <xf numFmtId="0" fontId="44" fillId="7" borderId="76" xfId="0" applyFont="1" applyFill="1" applyBorder="1" applyAlignment="1">
      <alignment horizontal="center" vertical="center" textRotation="90"/>
    </xf>
    <xf numFmtId="0" fontId="44" fillId="7" borderId="77" xfId="0" applyFont="1" applyFill="1" applyBorder="1" applyAlignment="1">
      <alignment horizontal="center" vertical="center" textRotation="90"/>
    </xf>
    <xf numFmtId="0" fontId="44" fillId="7" borderId="78" xfId="0" applyFont="1" applyFill="1" applyBorder="1" applyAlignment="1">
      <alignment horizontal="center" vertical="center" textRotation="90"/>
    </xf>
    <xf numFmtId="0" fontId="44" fillId="43" borderId="76" xfId="0" applyFont="1" applyFill="1" applyBorder="1" applyAlignment="1">
      <alignment horizontal="center" vertical="center" textRotation="90"/>
    </xf>
    <xf numFmtId="0" fontId="44" fillId="43" borderId="77" xfId="0" applyFont="1" applyFill="1" applyBorder="1" applyAlignment="1">
      <alignment horizontal="center" vertical="center" textRotation="90"/>
    </xf>
    <xf numFmtId="0" fontId="44" fillId="43" borderId="78" xfId="0" applyFont="1" applyFill="1" applyBorder="1" applyAlignment="1">
      <alignment horizontal="center" vertical="center" textRotation="90"/>
    </xf>
    <xf numFmtId="0" fontId="44" fillId="43" borderId="75" xfId="0" applyFont="1" applyFill="1" applyBorder="1" applyAlignment="1">
      <alignment horizontal="center" vertical="center"/>
    </xf>
    <xf numFmtId="0" fontId="44" fillId="43" borderId="79" xfId="0" applyFont="1" applyFill="1" applyBorder="1" applyAlignment="1">
      <alignment horizontal="center" vertical="center"/>
    </xf>
    <xf numFmtId="0" fontId="44" fillId="43" borderId="58" xfId="0" applyFont="1" applyFill="1" applyBorder="1" applyAlignment="1">
      <alignment horizontal="center" vertical="center"/>
    </xf>
    <xf numFmtId="10" fontId="13" fillId="0" borderId="80" xfId="5" applyNumberFormat="1" applyFont="1" applyFill="1" applyBorder="1" applyAlignment="1">
      <alignment horizontal="left" vertical="center" wrapText="1"/>
    </xf>
    <xf numFmtId="10" fontId="13" fillId="0" borderId="71" xfId="5" applyNumberFormat="1" applyFont="1" applyFill="1" applyBorder="1" applyAlignment="1">
      <alignment horizontal="left" vertical="center" wrapText="1"/>
    </xf>
    <xf numFmtId="10" fontId="13" fillId="0" borderId="0" xfId="5" applyNumberFormat="1" applyFont="1" applyFill="1" applyBorder="1" applyAlignment="1">
      <alignment horizontal="left" vertical="center" wrapText="1"/>
    </xf>
    <xf numFmtId="10" fontId="13" fillId="0" borderId="50" xfId="5" applyNumberFormat="1" applyFont="1" applyFill="1" applyBorder="1" applyAlignment="1">
      <alignment horizontal="left" vertical="center"/>
    </xf>
    <xf numFmtId="165" fontId="13" fillId="45" borderId="0" xfId="5" applyNumberFormat="1" applyFont="1" applyFill="1" applyBorder="1" applyAlignment="1">
      <alignment horizontal="center"/>
    </xf>
  </cellXfs>
  <cellStyles count="48">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3" builtinId="27" customBuiltin="1"/>
    <cellStyle name="Calculation" xfId="17" builtinId="22" customBuiltin="1"/>
    <cellStyle name="Check Cell" xfId="19" builtinId="23" customBuiltin="1"/>
    <cellStyle name="Comma" xfId="1" builtinId="3"/>
    <cellStyle name="Comma 2" xfId="2"/>
    <cellStyle name="Explanatory Text" xfId="22"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5" builtinId="20" customBuiltin="1"/>
    <cellStyle name="Linked Cell" xfId="18" builtinId="24" customBuiltin="1"/>
    <cellStyle name="Neutral" xfId="14" builtinId="28" customBuiltin="1"/>
    <cellStyle name="Normal" xfId="0" builtinId="0"/>
    <cellStyle name="Normal 2" xfId="3"/>
    <cellStyle name="Normal 3" xfId="4"/>
    <cellStyle name="Note" xfId="21" builtinId="10" customBuiltin="1"/>
    <cellStyle name="Output" xfId="16" builtinId="21" customBuiltin="1"/>
    <cellStyle name="Percent" xfId="5" builtinId="5"/>
    <cellStyle name="Percent 2" xfId="6"/>
    <cellStyle name="Title" xfId="7" builtinId="15" customBuiltin="1"/>
    <cellStyle name="Total" xfId="23" builtinId="25" customBuiltin="1"/>
    <cellStyle name="Warning Text" xfId="20" builtinId="11" customBuiltin="1"/>
  </cellStyles>
  <dxfs count="19">
    <dxf>
      <fill>
        <patternFill>
          <bgColor rgb="FFFFC9C9"/>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s>
  <tableStyles count="0" defaultTableStyle="TableStyleMedium9" defaultPivotStyle="PivotStyleLight16"/>
  <colors>
    <mruColors>
      <color rgb="FFFFC9C9"/>
      <color rgb="FFFF9F9F"/>
      <color rgb="FFBE0000"/>
      <color rgb="FF8B40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476955057541863E-2"/>
          <c:y val="6.3934319732081857E-2"/>
          <c:w val="0.7881345444817921"/>
          <c:h val="0.72024238079770608"/>
        </c:manualLayout>
      </c:layout>
      <c:lineChart>
        <c:grouping val="standard"/>
        <c:varyColors val="0"/>
        <c:ser>
          <c:idx val="1"/>
          <c:order val="0"/>
          <c:tx>
            <c:v>5, 10, and 20 Year Arithmetic Average</c:v>
          </c:tx>
          <c:spPr>
            <a:ln w="31750">
              <a:solidFill>
                <a:schemeClr val="bg2"/>
              </a:solidFill>
              <a:prstDash val="dash"/>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Returns'!$DR$17:$DR$256</c:f>
              <c:numCache>
                <c:formatCode>General</c:formatCode>
                <c:ptCount val="240"/>
                <c:pt idx="0">
                  <c:v>1.3888888888888887E-3</c:v>
                </c:pt>
                <c:pt idx="1">
                  <c:v>1.3888888888888887E-3</c:v>
                </c:pt>
                <c:pt idx="2">
                  <c:v>1.3888888888888887E-3</c:v>
                </c:pt>
                <c:pt idx="3">
                  <c:v>1.3888888888888887E-3</c:v>
                </c:pt>
                <c:pt idx="4">
                  <c:v>1.3888888888888887E-3</c:v>
                </c:pt>
                <c:pt idx="5">
                  <c:v>1.3888888888888887E-3</c:v>
                </c:pt>
                <c:pt idx="6">
                  <c:v>1.3888888888888887E-3</c:v>
                </c:pt>
                <c:pt idx="7">
                  <c:v>1.3888888888888887E-3</c:v>
                </c:pt>
                <c:pt idx="8">
                  <c:v>1.3888888888888887E-3</c:v>
                </c:pt>
                <c:pt idx="9">
                  <c:v>1.3888888888888887E-3</c:v>
                </c:pt>
                <c:pt idx="10">
                  <c:v>1.3888888888888887E-3</c:v>
                </c:pt>
                <c:pt idx="11">
                  <c:v>1.3888888888888887E-3</c:v>
                </c:pt>
                <c:pt idx="12">
                  <c:v>1.3888888888888887E-3</c:v>
                </c:pt>
                <c:pt idx="13">
                  <c:v>1.3888888888888887E-3</c:v>
                </c:pt>
                <c:pt idx="14">
                  <c:v>1.3888888888888887E-3</c:v>
                </c:pt>
                <c:pt idx="15">
                  <c:v>1.3888888888888887E-3</c:v>
                </c:pt>
                <c:pt idx="16">
                  <c:v>1.3888888888888887E-3</c:v>
                </c:pt>
                <c:pt idx="17">
                  <c:v>1.3888888888888887E-3</c:v>
                </c:pt>
                <c:pt idx="18">
                  <c:v>1.3888888888888887E-3</c:v>
                </c:pt>
                <c:pt idx="19">
                  <c:v>1.3888888888888887E-3</c:v>
                </c:pt>
                <c:pt idx="20">
                  <c:v>1.3888888888888887E-3</c:v>
                </c:pt>
                <c:pt idx="21">
                  <c:v>1.3888888888888887E-3</c:v>
                </c:pt>
                <c:pt idx="22">
                  <c:v>1.3888888888888887E-3</c:v>
                </c:pt>
                <c:pt idx="23">
                  <c:v>1.3888888888888887E-3</c:v>
                </c:pt>
                <c:pt idx="24">
                  <c:v>1.3888888888888887E-3</c:v>
                </c:pt>
                <c:pt idx="25">
                  <c:v>1.3888888888888887E-3</c:v>
                </c:pt>
                <c:pt idx="26">
                  <c:v>1.3888888888888887E-3</c:v>
                </c:pt>
                <c:pt idx="27">
                  <c:v>1.3888888888888887E-3</c:v>
                </c:pt>
                <c:pt idx="28">
                  <c:v>1.3888888888888887E-3</c:v>
                </c:pt>
                <c:pt idx="29">
                  <c:v>1.3888888888888887E-3</c:v>
                </c:pt>
                <c:pt idx="30">
                  <c:v>1.3888888888888887E-3</c:v>
                </c:pt>
                <c:pt idx="31">
                  <c:v>1.3888888888888887E-3</c:v>
                </c:pt>
                <c:pt idx="32">
                  <c:v>1.3888888888888887E-3</c:v>
                </c:pt>
                <c:pt idx="33">
                  <c:v>1.3888888888888887E-3</c:v>
                </c:pt>
                <c:pt idx="34">
                  <c:v>1.3888888888888887E-3</c:v>
                </c:pt>
                <c:pt idx="35">
                  <c:v>1.3888888888888887E-3</c:v>
                </c:pt>
                <c:pt idx="36">
                  <c:v>1.3888888888888887E-3</c:v>
                </c:pt>
                <c:pt idx="37">
                  <c:v>1.3888888888888887E-3</c:v>
                </c:pt>
                <c:pt idx="38">
                  <c:v>1.3888888888888887E-3</c:v>
                </c:pt>
                <c:pt idx="39">
                  <c:v>1.3888888888888887E-3</c:v>
                </c:pt>
                <c:pt idx="40">
                  <c:v>1.3888888888888887E-3</c:v>
                </c:pt>
                <c:pt idx="41">
                  <c:v>1.3888888888888887E-3</c:v>
                </c:pt>
                <c:pt idx="42">
                  <c:v>1.3888888888888887E-3</c:v>
                </c:pt>
                <c:pt idx="43">
                  <c:v>1.3888888888888887E-3</c:v>
                </c:pt>
                <c:pt idx="44">
                  <c:v>1.3888888888888887E-3</c:v>
                </c:pt>
                <c:pt idx="45">
                  <c:v>1.3888888888888887E-3</c:v>
                </c:pt>
                <c:pt idx="46">
                  <c:v>1.3888888888888887E-3</c:v>
                </c:pt>
                <c:pt idx="47">
                  <c:v>1.3888888888888887E-3</c:v>
                </c:pt>
                <c:pt idx="48">
                  <c:v>1.3888888888888887E-3</c:v>
                </c:pt>
                <c:pt idx="49">
                  <c:v>1.3888888888888887E-3</c:v>
                </c:pt>
                <c:pt idx="50">
                  <c:v>1.3888888888888887E-3</c:v>
                </c:pt>
                <c:pt idx="51">
                  <c:v>1.3888888888888887E-3</c:v>
                </c:pt>
                <c:pt idx="52">
                  <c:v>1.3888888888888887E-3</c:v>
                </c:pt>
                <c:pt idx="53">
                  <c:v>1.3888888888888887E-3</c:v>
                </c:pt>
                <c:pt idx="54">
                  <c:v>1.3888888888888887E-3</c:v>
                </c:pt>
                <c:pt idx="55">
                  <c:v>1.3888888888888887E-3</c:v>
                </c:pt>
                <c:pt idx="56">
                  <c:v>1.3888888888888887E-3</c:v>
                </c:pt>
                <c:pt idx="57">
                  <c:v>1.3888888888888887E-3</c:v>
                </c:pt>
                <c:pt idx="58">
                  <c:v>1.3888888888888887E-3</c:v>
                </c:pt>
                <c:pt idx="59">
                  <c:v>1.3888888888888887E-3</c:v>
                </c:pt>
                <c:pt idx="60">
                  <c:v>1.3888888888888887E-3</c:v>
                </c:pt>
                <c:pt idx="61">
                  <c:v>1.3888888888888887E-3</c:v>
                </c:pt>
                <c:pt idx="62">
                  <c:v>1.3888888888888887E-3</c:v>
                </c:pt>
                <c:pt idx="63">
                  <c:v>1.3888888888888887E-3</c:v>
                </c:pt>
                <c:pt idx="64">
                  <c:v>1.3888888888888887E-3</c:v>
                </c:pt>
                <c:pt idx="65">
                  <c:v>1.3888888888888887E-3</c:v>
                </c:pt>
                <c:pt idx="66">
                  <c:v>1.3888888888888887E-3</c:v>
                </c:pt>
                <c:pt idx="67">
                  <c:v>1.3888888888888887E-3</c:v>
                </c:pt>
                <c:pt idx="68">
                  <c:v>1.3888888888888887E-3</c:v>
                </c:pt>
                <c:pt idx="69">
                  <c:v>1.3888888888888887E-3</c:v>
                </c:pt>
                <c:pt idx="70">
                  <c:v>1.3888888888888887E-3</c:v>
                </c:pt>
                <c:pt idx="71">
                  <c:v>1.3888888888888887E-3</c:v>
                </c:pt>
                <c:pt idx="72">
                  <c:v>1.3888888888888887E-3</c:v>
                </c:pt>
                <c:pt idx="73">
                  <c:v>1.3888888888888887E-3</c:v>
                </c:pt>
                <c:pt idx="74">
                  <c:v>1.3888888888888887E-3</c:v>
                </c:pt>
                <c:pt idx="75">
                  <c:v>1.3888888888888887E-3</c:v>
                </c:pt>
                <c:pt idx="76">
                  <c:v>1.3888888888888887E-3</c:v>
                </c:pt>
                <c:pt idx="77">
                  <c:v>1.3888888888888887E-3</c:v>
                </c:pt>
                <c:pt idx="78">
                  <c:v>1.3888888888888887E-3</c:v>
                </c:pt>
                <c:pt idx="79">
                  <c:v>1.3888888888888887E-3</c:v>
                </c:pt>
                <c:pt idx="80">
                  <c:v>1.3888888888888887E-3</c:v>
                </c:pt>
                <c:pt idx="81">
                  <c:v>1.3888888888888887E-3</c:v>
                </c:pt>
                <c:pt idx="82">
                  <c:v>1.3888888888888887E-3</c:v>
                </c:pt>
                <c:pt idx="83">
                  <c:v>1.3888888888888887E-3</c:v>
                </c:pt>
                <c:pt idx="84">
                  <c:v>1.3888888888888887E-3</c:v>
                </c:pt>
                <c:pt idx="85">
                  <c:v>1.3888888888888887E-3</c:v>
                </c:pt>
                <c:pt idx="86">
                  <c:v>1.3888888888888887E-3</c:v>
                </c:pt>
                <c:pt idx="87">
                  <c:v>1.3888888888888887E-3</c:v>
                </c:pt>
                <c:pt idx="88">
                  <c:v>1.3888888888888887E-3</c:v>
                </c:pt>
                <c:pt idx="89">
                  <c:v>1.3888888888888887E-3</c:v>
                </c:pt>
                <c:pt idx="90">
                  <c:v>1.3888888888888887E-3</c:v>
                </c:pt>
                <c:pt idx="91">
                  <c:v>1.3888888888888887E-3</c:v>
                </c:pt>
                <c:pt idx="92">
                  <c:v>1.3888888888888887E-3</c:v>
                </c:pt>
                <c:pt idx="93">
                  <c:v>1.3888888888888887E-3</c:v>
                </c:pt>
                <c:pt idx="94">
                  <c:v>1.3888888888888887E-3</c:v>
                </c:pt>
                <c:pt idx="95">
                  <c:v>1.3888888888888887E-3</c:v>
                </c:pt>
                <c:pt idx="96">
                  <c:v>1.3888888888888887E-3</c:v>
                </c:pt>
                <c:pt idx="97">
                  <c:v>1.3888888888888887E-3</c:v>
                </c:pt>
                <c:pt idx="98">
                  <c:v>1.3888888888888887E-3</c:v>
                </c:pt>
                <c:pt idx="99">
                  <c:v>1.3888888888888887E-3</c:v>
                </c:pt>
                <c:pt idx="100">
                  <c:v>1.3888888888888887E-3</c:v>
                </c:pt>
                <c:pt idx="101">
                  <c:v>1.3888888888888887E-3</c:v>
                </c:pt>
                <c:pt idx="102">
                  <c:v>1.3888888888888887E-3</c:v>
                </c:pt>
                <c:pt idx="103">
                  <c:v>1.3888888888888887E-3</c:v>
                </c:pt>
                <c:pt idx="104">
                  <c:v>1.3888888888888887E-3</c:v>
                </c:pt>
                <c:pt idx="105">
                  <c:v>1.3888888888888887E-3</c:v>
                </c:pt>
                <c:pt idx="106">
                  <c:v>1.3888888888888887E-3</c:v>
                </c:pt>
                <c:pt idx="107">
                  <c:v>1.3888888888888887E-3</c:v>
                </c:pt>
                <c:pt idx="108">
                  <c:v>1.3888888888888887E-3</c:v>
                </c:pt>
                <c:pt idx="109">
                  <c:v>1.3888888888888887E-3</c:v>
                </c:pt>
                <c:pt idx="110">
                  <c:v>1.3888888888888887E-3</c:v>
                </c:pt>
                <c:pt idx="111">
                  <c:v>1.3888888888888887E-3</c:v>
                </c:pt>
                <c:pt idx="112">
                  <c:v>1.3888888888888887E-3</c:v>
                </c:pt>
                <c:pt idx="113">
                  <c:v>1.3888888888888887E-3</c:v>
                </c:pt>
                <c:pt idx="114">
                  <c:v>1.3888888888888887E-3</c:v>
                </c:pt>
                <c:pt idx="115">
                  <c:v>1.3888888888888887E-3</c:v>
                </c:pt>
                <c:pt idx="116">
                  <c:v>1.3888888888888887E-3</c:v>
                </c:pt>
                <c:pt idx="117">
                  <c:v>1.3888888888888887E-3</c:v>
                </c:pt>
                <c:pt idx="118">
                  <c:v>1.3888888888888887E-3</c:v>
                </c:pt>
                <c:pt idx="119">
                  <c:v>1.3888888888888887E-3</c:v>
                </c:pt>
                <c:pt idx="120">
                  <c:v>4.1666666666666657E-3</c:v>
                </c:pt>
                <c:pt idx="121">
                  <c:v>4.1666666666666657E-3</c:v>
                </c:pt>
                <c:pt idx="122">
                  <c:v>4.1666666666666657E-3</c:v>
                </c:pt>
                <c:pt idx="123">
                  <c:v>4.1666666666666657E-3</c:v>
                </c:pt>
                <c:pt idx="124">
                  <c:v>4.1666666666666657E-3</c:v>
                </c:pt>
                <c:pt idx="125">
                  <c:v>4.1666666666666657E-3</c:v>
                </c:pt>
                <c:pt idx="126">
                  <c:v>4.1666666666666657E-3</c:v>
                </c:pt>
                <c:pt idx="127">
                  <c:v>4.1666666666666657E-3</c:v>
                </c:pt>
                <c:pt idx="128">
                  <c:v>4.1666666666666657E-3</c:v>
                </c:pt>
                <c:pt idx="129">
                  <c:v>4.1666666666666657E-3</c:v>
                </c:pt>
                <c:pt idx="130">
                  <c:v>4.1666666666666657E-3</c:v>
                </c:pt>
                <c:pt idx="131">
                  <c:v>4.1666666666666657E-3</c:v>
                </c:pt>
                <c:pt idx="132">
                  <c:v>4.1666666666666657E-3</c:v>
                </c:pt>
                <c:pt idx="133">
                  <c:v>4.1666666666666657E-3</c:v>
                </c:pt>
                <c:pt idx="134">
                  <c:v>4.1666666666666657E-3</c:v>
                </c:pt>
                <c:pt idx="135">
                  <c:v>4.1666666666666657E-3</c:v>
                </c:pt>
                <c:pt idx="136">
                  <c:v>4.1666666666666657E-3</c:v>
                </c:pt>
                <c:pt idx="137">
                  <c:v>4.1666666666666657E-3</c:v>
                </c:pt>
                <c:pt idx="138">
                  <c:v>4.1666666666666657E-3</c:v>
                </c:pt>
                <c:pt idx="139">
                  <c:v>4.1666666666666657E-3</c:v>
                </c:pt>
                <c:pt idx="140">
                  <c:v>4.1666666666666657E-3</c:v>
                </c:pt>
                <c:pt idx="141">
                  <c:v>4.1666666666666657E-3</c:v>
                </c:pt>
                <c:pt idx="142">
                  <c:v>4.1666666666666657E-3</c:v>
                </c:pt>
                <c:pt idx="143">
                  <c:v>4.1666666666666657E-3</c:v>
                </c:pt>
                <c:pt idx="144">
                  <c:v>4.1666666666666657E-3</c:v>
                </c:pt>
                <c:pt idx="145">
                  <c:v>4.1666666666666657E-3</c:v>
                </c:pt>
                <c:pt idx="146">
                  <c:v>4.1666666666666657E-3</c:v>
                </c:pt>
                <c:pt idx="147">
                  <c:v>4.1666666666666657E-3</c:v>
                </c:pt>
                <c:pt idx="148">
                  <c:v>4.1666666666666657E-3</c:v>
                </c:pt>
                <c:pt idx="149">
                  <c:v>4.1666666666666657E-3</c:v>
                </c:pt>
                <c:pt idx="150">
                  <c:v>4.1666666666666657E-3</c:v>
                </c:pt>
                <c:pt idx="151">
                  <c:v>4.1666666666666657E-3</c:v>
                </c:pt>
                <c:pt idx="152">
                  <c:v>4.1666666666666657E-3</c:v>
                </c:pt>
                <c:pt idx="153">
                  <c:v>4.1666666666666657E-3</c:v>
                </c:pt>
                <c:pt idx="154">
                  <c:v>4.1666666666666657E-3</c:v>
                </c:pt>
                <c:pt idx="155">
                  <c:v>4.1666666666666657E-3</c:v>
                </c:pt>
                <c:pt idx="156">
                  <c:v>4.1666666666666657E-3</c:v>
                </c:pt>
                <c:pt idx="157">
                  <c:v>4.1666666666666657E-3</c:v>
                </c:pt>
                <c:pt idx="158">
                  <c:v>4.1666666666666657E-3</c:v>
                </c:pt>
                <c:pt idx="159">
                  <c:v>4.1666666666666657E-3</c:v>
                </c:pt>
                <c:pt idx="160">
                  <c:v>4.1666666666666657E-3</c:v>
                </c:pt>
                <c:pt idx="161">
                  <c:v>4.1666666666666657E-3</c:v>
                </c:pt>
                <c:pt idx="162">
                  <c:v>4.1666666666666657E-3</c:v>
                </c:pt>
                <c:pt idx="163">
                  <c:v>4.1666666666666657E-3</c:v>
                </c:pt>
                <c:pt idx="164">
                  <c:v>4.1666666666666657E-3</c:v>
                </c:pt>
                <c:pt idx="165">
                  <c:v>4.1666666666666657E-3</c:v>
                </c:pt>
                <c:pt idx="166">
                  <c:v>4.1666666666666657E-3</c:v>
                </c:pt>
                <c:pt idx="167">
                  <c:v>4.1666666666666657E-3</c:v>
                </c:pt>
                <c:pt idx="168">
                  <c:v>4.1666666666666657E-3</c:v>
                </c:pt>
                <c:pt idx="169">
                  <c:v>4.1666666666666657E-3</c:v>
                </c:pt>
                <c:pt idx="170">
                  <c:v>4.1666666666666657E-3</c:v>
                </c:pt>
                <c:pt idx="171">
                  <c:v>4.1666666666666657E-3</c:v>
                </c:pt>
                <c:pt idx="172">
                  <c:v>4.1666666666666657E-3</c:v>
                </c:pt>
                <c:pt idx="173">
                  <c:v>4.1666666666666657E-3</c:v>
                </c:pt>
                <c:pt idx="174">
                  <c:v>4.1666666666666657E-3</c:v>
                </c:pt>
                <c:pt idx="175">
                  <c:v>4.1666666666666657E-3</c:v>
                </c:pt>
                <c:pt idx="176">
                  <c:v>4.1666666666666657E-3</c:v>
                </c:pt>
                <c:pt idx="177">
                  <c:v>4.1666666666666657E-3</c:v>
                </c:pt>
                <c:pt idx="178">
                  <c:v>4.1666666666666657E-3</c:v>
                </c:pt>
                <c:pt idx="179">
                  <c:v>4.1666666666666657E-3</c:v>
                </c:pt>
                <c:pt idx="180">
                  <c:v>9.7222222222222206E-3</c:v>
                </c:pt>
                <c:pt idx="181">
                  <c:v>9.7222222222222206E-3</c:v>
                </c:pt>
                <c:pt idx="182">
                  <c:v>9.7222222222222206E-3</c:v>
                </c:pt>
                <c:pt idx="183">
                  <c:v>9.7222222222222206E-3</c:v>
                </c:pt>
                <c:pt idx="184">
                  <c:v>9.7222222222222206E-3</c:v>
                </c:pt>
                <c:pt idx="185">
                  <c:v>9.7222222222222206E-3</c:v>
                </c:pt>
                <c:pt idx="186">
                  <c:v>9.7222222222222206E-3</c:v>
                </c:pt>
                <c:pt idx="187">
                  <c:v>9.7222222222222206E-3</c:v>
                </c:pt>
                <c:pt idx="188">
                  <c:v>9.7222222222222206E-3</c:v>
                </c:pt>
                <c:pt idx="189">
                  <c:v>9.7222222222222206E-3</c:v>
                </c:pt>
                <c:pt idx="190">
                  <c:v>9.7222222222222206E-3</c:v>
                </c:pt>
                <c:pt idx="191">
                  <c:v>9.7222222222222206E-3</c:v>
                </c:pt>
                <c:pt idx="192">
                  <c:v>9.7222222222222206E-3</c:v>
                </c:pt>
                <c:pt idx="193">
                  <c:v>9.7222222222222206E-3</c:v>
                </c:pt>
                <c:pt idx="194">
                  <c:v>9.7222222222222206E-3</c:v>
                </c:pt>
                <c:pt idx="195">
                  <c:v>9.7222222222222206E-3</c:v>
                </c:pt>
                <c:pt idx="196">
                  <c:v>9.7222222222222206E-3</c:v>
                </c:pt>
                <c:pt idx="197">
                  <c:v>9.7222222222222206E-3</c:v>
                </c:pt>
                <c:pt idx="198">
                  <c:v>9.7222222222222206E-3</c:v>
                </c:pt>
                <c:pt idx="199">
                  <c:v>9.7222222222222206E-3</c:v>
                </c:pt>
                <c:pt idx="200">
                  <c:v>9.7222222222222206E-3</c:v>
                </c:pt>
                <c:pt idx="201">
                  <c:v>9.7222222222222206E-3</c:v>
                </c:pt>
                <c:pt idx="202">
                  <c:v>9.7222222222222206E-3</c:v>
                </c:pt>
                <c:pt idx="203">
                  <c:v>9.7222222222222206E-3</c:v>
                </c:pt>
                <c:pt idx="204">
                  <c:v>9.7222222222222206E-3</c:v>
                </c:pt>
                <c:pt idx="205">
                  <c:v>9.7222222222222206E-3</c:v>
                </c:pt>
                <c:pt idx="206">
                  <c:v>9.7222222222222206E-3</c:v>
                </c:pt>
                <c:pt idx="207">
                  <c:v>9.7222222222222206E-3</c:v>
                </c:pt>
                <c:pt idx="208">
                  <c:v>9.7222222222222206E-3</c:v>
                </c:pt>
                <c:pt idx="209">
                  <c:v>9.7222222222222206E-3</c:v>
                </c:pt>
                <c:pt idx="210">
                  <c:v>9.7222222222222206E-3</c:v>
                </c:pt>
                <c:pt idx="211">
                  <c:v>9.7222222222222206E-3</c:v>
                </c:pt>
                <c:pt idx="212">
                  <c:v>9.7222222222222206E-3</c:v>
                </c:pt>
                <c:pt idx="213">
                  <c:v>9.7222222222222206E-3</c:v>
                </c:pt>
                <c:pt idx="214">
                  <c:v>9.7222222222222206E-3</c:v>
                </c:pt>
                <c:pt idx="215">
                  <c:v>9.7222222222222206E-3</c:v>
                </c:pt>
                <c:pt idx="216">
                  <c:v>9.7222222222222206E-3</c:v>
                </c:pt>
                <c:pt idx="217">
                  <c:v>9.7222222222222206E-3</c:v>
                </c:pt>
                <c:pt idx="218">
                  <c:v>9.7222222222222206E-3</c:v>
                </c:pt>
                <c:pt idx="219">
                  <c:v>9.7222222222222206E-3</c:v>
                </c:pt>
                <c:pt idx="220">
                  <c:v>9.7222222222222206E-3</c:v>
                </c:pt>
                <c:pt idx="221">
                  <c:v>9.7222222222222206E-3</c:v>
                </c:pt>
                <c:pt idx="222">
                  <c:v>9.7222222222222206E-3</c:v>
                </c:pt>
                <c:pt idx="223">
                  <c:v>9.7222222222222206E-3</c:v>
                </c:pt>
                <c:pt idx="224">
                  <c:v>9.7222222222222206E-3</c:v>
                </c:pt>
                <c:pt idx="225">
                  <c:v>9.7222222222222206E-3</c:v>
                </c:pt>
                <c:pt idx="226">
                  <c:v>9.7222222222222206E-3</c:v>
                </c:pt>
                <c:pt idx="227">
                  <c:v>9.7222222222222206E-3</c:v>
                </c:pt>
                <c:pt idx="228">
                  <c:v>9.7222222222222206E-3</c:v>
                </c:pt>
                <c:pt idx="229">
                  <c:v>9.7222222222222206E-3</c:v>
                </c:pt>
                <c:pt idx="230">
                  <c:v>9.7222222222222206E-3</c:v>
                </c:pt>
                <c:pt idx="231">
                  <c:v>9.7222222222222206E-3</c:v>
                </c:pt>
                <c:pt idx="232">
                  <c:v>9.7222222222222206E-3</c:v>
                </c:pt>
                <c:pt idx="233">
                  <c:v>9.7222222222222206E-3</c:v>
                </c:pt>
                <c:pt idx="234">
                  <c:v>9.7222222222222206E-3</c:v>
                </c:pt>
                <c:pt idx="235">
                  <c:v>9.7222222222222206E-3</c:v>
                </c:pt>
                <c:pt idx="236">
                  <c:v>9.7222222222222206E-3</c:v>
                </c:pt>
                <c:pt idx="237">
                  <c:v>9.7222222222222206E-3</c:v>
                </c:pt>
                <c:pt idx="238">
                  <c:v>9.7222222222222206E-3</c:v>
                </c:pt>
                <c:pt idx="239">
                  <c:v>9.7222222222222206E-3</c:v>
                </c:pt>
              </c:numCache>
            </c:numRef>
          </c:val>
          <c:smooth val="0"/>
          <c:extLst>
            <c:ext xmlns:c16="http://schemas.microsoft.com/office/drawing/2014/chart" uri="{C3380CC4-5D6E-409C-BE32-E72D297353CC}">
              <c16:uniqueId val="{00000000-6794-4E77-A11F-C7BDE347CD6F}"/>
            </c:ext>
          </c:extLst>
        </c:ser>
        <c:ser>
          <c:idx val="0"/>
          <c:order val="1"/>
          <c:tx>
            <c:v>Exponential Average</c:v>
          </c:tx>
          <c:spPr>
            <a:ln w="31750">
              <a:solidFill>
                <a:srgbClr val="9E8F6C"/>
              </a:solidFill>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Returns'!$BI$17:$BI$256</c:f>
              <c:numCache>
                <c:formatCode>0.00%</c:formatCode>
                <c:ptCount val="240"/>
                <c:pt idx="0">
                  <c:v>9.9447280686840232E-4</c:v>
                </c:pt>
                <c:pt idx="1">
                  <c:v>1.0045179867357599E-3</c:v>
                </c:pt>
                <c:pt idx="2">
                  <c:v>1.0146646330664239E-3</c:v>
                </c:pt>
                <c:pt idx="3">
                  <c:v>1.0249137707741658E-3</c:v>
                </c:pt>
                <c:pt idx="4">
                  <c:v>1.0352664351254198E-3</c:v>
                </c:pt>
                <c:pt idx="5">
                  <c:v>1.0457236718438585E-3</c:v>
                </c:pt>
                <c:pt idx="6">
                  <c:v>1.0562865372160187E-3</c:v>
                </c:pt>
                <c:pt idx="7">
                  <c:v>1.0669560981979988E-3</c:v>
                </c:pt>
                <c:pt idx="8">
                  <c:v>1.0777334325232312E-3</c:v>
                </c:pt>
                <c:pt idx="9">
                  <c:v>1.0886196288113447E-3</c:v>
                </c:pt>
                <c:pt idx="10">
                  <c:v>1.0996157866781258E-3</c:v>
                </c:pt>
                <c:pt idx="11">
                  <c:v>1.1107230168465917E-3</c:v>
                </c:pt>
                <c:pt idx="12">
                  <c:v>1.1219424412591836E-3</c:v>
                </c:pt>
                <c:pt idx="13">
                  <c:v>1.1332751931910946E-3</c:v>
                </c:pt>
                <c:pt idx="14">
                  <c:v>1.1447224173647419E-3</c:v>
                </c:pt>
                <c:pt idx="15">
                  <c:v>1.156285270065396E-3</c:v>
                </c:pt>
                <c:pt idx="16">
                  <c:v>1.1679649192579758E-3</c:v>
                </c:pt>
                <c:pt idx="17">
                  <c:v>1.1797625447050259E-3</c:v>
                </c:pt>
                <c:pt idx="18">
                  <c:v>1.1916793380858848E-3</c:v>
                </c:pt>
                <c:pt idx="19">
                  <c:v>1.2037165031170557E-3</c:v>
                </c:pt>
                <c:pt idx="20">
                  <c:v>1.2158752556737937E-3</c:v>
                </c:pt>
                <c:pt idx="21">
                  <c:v>1.2281568239129227E-3</c:v>
                </c:pt>
                <c:pt idx="22">
                  <c:v>1.2405624483968916E-3</c:v>
                </c:pt>
                <c:pt idx="23">
                  <c:v>1.2530933822190826E-3</c:v>
                </c:pt>
                <c:pt idx="24">
                  <c:v>1.2657508911303864E-3</c:v>
                </c:pt>
                <c:pt idx="25">
                  <c:v>1.278536253667057E-3</c:v>
                </c:pt>
                <c:pt idx="26">
                  <c:v>1.2914507612798558E-3</c:v>
                </c:pt>
                <c:pt idx="27">
                  <c:v>1.3044957184645007E-3</c:v>
                </c:pt>
                <c:pt idx="28">
                  <c:v>1.3176724428934348E-3</c:v>
                </c:pt>
                <c:pt idx="29">
                  <c:v>1.3309822655489241E-3</c:v>
                </c:pt>
                <c:pt idx="30">
                  <c:v>1.3444265308574991E-3</c:v>
                </c:pt>
                <c:pt idx="31">
                  <c:v>1.3580065968257569E-3</c:v>
                </c:pt>
                <c:pt idx="32">
                  <c:v>1.371723835177532E-3</c:v>
                </c:pt>
                <c:pt idx="33">
                  <c:v>1.3855796314924567E-3</c:v>
                </c:pt>
                <c:pt idx="34">
                  <c:v>1.3995753853459159E-3</c:v>
                </c:pt>
                <c:pt idx="35">
                  <c:v>1.4137125104504203E-3</c:v>
                </c:pt>
                <c:pt idx="36">
                  <c:v>1.4279924347984042E-3</c:v>
                </c:pt>
                <c:pt idx="37">
                  <c:v>1.4424166008064688E-3</c:v>
                </c:pt>
                <c:pt idx="38">
                  <c:v>1.4569864654610798E-3</c:v>
                </c:pt>
                <c:pt idx="39">
                  <c:v>1.471703500465737E-3</c:v>
                </c:pt>
                <c:pt idx="40">
                  <c:v>1.4865691923896336E-3</c:v>
                </c:pt>
                <c:pt idx="41">
                  <c:v>1.5015850428178115E-3</c:v>
                </c:pt>
                <c:pt idx="42">
                  <c:v>1.5167525685028402E-3</c:v>
                </c:pt>
                <c:pt idx="43">
                  <c:v>1.5320733015180205E-3</c:v>
                </c:pt>
                <c:pt idx="44">
                  <c:v>1.5475487894121419E-3</c:v>
                </c:pt>
                <c:pt idx="45">
                  <c:v>1.5631805953658E-3</c:v>
                </c:pt>
                <c:pt idx="46">
                  <c:v>1.5789702983492928E-3</c:v>
                </c:pt>
                <c:pt idx="47">
                  <c:v>1.5949194932821137E-3</c:v>
                </c:pt>
                <c:pt idx="48">
                  <c:v>1.6110297911940547E-3</c:v>
                </c:pt>
                <c:pt idx="49">
                  <c:v>1.6273028193879342E-3</c:v>
                </c:pt>
                <c:pt idx="50">
                  <c:v>1.6437402216039735E-3</c:v>
                </c:pt>
                <c:pt idx="51">
                  <c:v>1.6603436581858317E-3</c:v>
                </c:pt>
                <c:pt idx="52">
                  <c:v>1.6771148062483152E-3</c:v>
                </c:pt>
                <c:pt idx="53">
                  <c:v>1.6940553598467831E-3</c:v>
                </c:pt>
                <c:pt idx="54">
                  <c:v>1.7111670301482654E-3</c:v>
                </c:pt>
                <c:pt idx="55">
                  <c:v>1.7284515456043089E-3</c:v>
                </c:pt>
                <c:pt idx="56">
                  <c:v>1.7459106521255645E-3</c:v>
                </c:pt>
                <c:pt idx="57">
                  <c:v>1.7635461132581461E-3</c:v>
                </c:pt>
                <c:pt idx="58">
                  <c:v>1.7813597103617637E-3</c:v>
                </c:pt>
                <c:pt idx="59">
                  <c:v>1.7993532427896604E-3</c:v>
                </c:pt>
                <c:pt idx="60">
                  <c:v>1.817528528070364E-3</c:v>
                </c:pt>
                <c:pt idx="61">
                  <c:v>1.8358874020912767E-3</c:v>
                </c:pt>
                <c:pt idx="62">
                  <c:v>1.8544317192841181E-3</c:v>
                </c:pt>
                <c:pt idx="63">
                  <c:v>1.8731633528122403E-3</c:v>
                </c:pt>
                <c:pt idx="64">
                  <c:v>1.8920841947598387E-3</c:v>
                </c:pt>
                <c:pt idx="65">
                  <c:v>1.9111961563230695E-3</c:v>
                </c:pt>
                <c:pt idx="66">
                  <c:v>1.9305011680031006E-3</c:v>
                </c:pt>
                <c:pt idx="67">
                  <c:v>1.950001179801112E-3</c:v>
                </c:pt>
                <c:pt idx="68">
                  <c:v>1.9696981614152646E-3</c:v>
                </c:pt>
                <c:pt idx="69">
                  <c:v>1.9895941024396608E-3</c:v>
                </c:pt>
                <c:pt idx="70">
                  <c:v>2.0096910125653143E-3</c:v>
                </c:pt>
                <c:pt idx="71">
                  <c:v>2.0299909217831457E-3</c:v>
                </c:pt>
                <c:pt idx="72">
                  <c:v>2.0504958805890364E-3</c:v>
                </c:pt>
                <c:pt idx="73">
                  <c:v>2.0712079601909461E-3</c:v>
                </c:pt>
                <c:pt idx="74">
                  <c:v>2.0921292527181271E-3</c:v>
                </c:pt>
                <c:pt idx="75">
                  <c:v>2.1132618714324513E-3</c:v>
                </c:pt>
                <c:pt idx="76">
                  <c:v>2.1346079509418706E-3</c:v>
                </c:pt>
                <c:pt idx="77">
                  <c:v>2.1561696474160304E-3</c:v>
                </c:pt>
                <c:pt idx="78">
                  <c:v>2.1779491388040713E-3</c:v>
                </c:pt>
                <c:pt idx="79">
                  <c:v>2.1999486250546176E-3</c:v>
                </c:pt>
                <c:pt idx="80">
                  <c:v>2.2221703283379973E-3</c:v>
                </c:pt>
                <c:pt idx="81">
                  <c:v>2.2446164932707047E-3</c:v>
                </c:pt>
                <c:pt idx="82">
                  <c:v>2.2672893871421257E-3</c:v>
                </c:pt>
                <c:pt idx="83">
                  <c:v>2.2901913001435615E-3</c:v>
                </c:pt>
                <c:pt idx="84">
                  <c:v>2.3133245455995576E-3</c:v>
                </c:pt>
                <c:pt idx="85">
                  <c:v>2.3366914602015731E-3</c:v>
                </c:pt>
                <c:pt idx="86">
                  <c:v>2.360294404244013E-3</c:v>
                </c:pt>
                <c:pt idx="87">
                  <c:v>2.3841357618626397E-3</c:v>
                </c:pt>
                <c:pt idx="88">
                  <c:v>2.4082179412753938E-3</c:v>
                </c:pt>
                <c:pt idx="89">
                  <c:v>2.43254337502565E-3</c:v>
                </c:pt>
                <c:pt idx="90">
                  <c:v>2.4571145202279296E-3</c:v>
                </c:pt>
                <c:pt idx="91">
                  <c:v>2.4819338588160907E-3</c:v>
                </c:pt>
                <c:pt idx="92">
                  <c:v>2.5070038977940304E-3</c:v>
                </c:pt>
                <c:pt idx="93">
                  <c:v>2.5323271694889203E-3</c:v>
                </c:pt>
                <c:pt idx="94">
                  <c:v>2.5579062318069894E-3</c:v>
                </c:pt>
                <c:pt idx="95">
                  <c:v>2.5837436684919093E-3</c:v>
                </c:pt>
                <c:pt idx="96">
                  <c:v>2.6098420893857668E-3</c:v>
                </c:pt>
                <c:pt idx="97">
                  <c:v>2.6362041306926937E-3</c:v>
                </c:pt>
                <c:pt idx="98">
                  <c:v>2.6628324552451454E-3</c:v>
                </c:pt>
                <c:pt idx="99">
                  <c:v>2.6897297527728741E-3</c:v>
                </c:pt>
                <c:pt idx="100">
                  <c:v>2.7168987401746201E-3</c:v>
                </c:pt>
                <c:pt idx="101">
                  <c:v>2.7443421617925458E-3</c:v>
                </c:pt>
                <c:pt idx="102">
                  <c:v>2.7720627896894398E-3</c:v>
                </c:pt>
                <c:pt idx="103">
                  <c:v>2.8000634239287278E-3</c:v>
                </c:pt>
                <c:pt idx="104">
                  <c:v>2.8283468928573005E-3</c:v>
                </c:pt>
                <c:pt idx="105">
                  <c:v>2.8569160533912122E-3</c:v>
                </c:pt>
                <c:pt idx="106">
                  <c:v>2.8857737913042551E-3</c:v>
                </c:pt>
                <c:pt idx="107">
                  <c:v>2.9149230215194497E-3</c:v>
                </c:pt>
                <c:pt idx="108">
                  <c:v>2.9443666884034847E-3</c:v>
                </c:pt>
                <c:pt idx="109">
                  <c:v>2.9741077660641263E-3</c:v>
                </c:pt>
                <c:pt idx="110">
                  <c:v>3.0041492586506328E-3</c:v>
                </c:pt>
                <c:pt idx="111">
                  <c:v>3.0344942006572048E-3</c:v>
                </c:pt>
                <c:pt idx="112">
                  <c:v>3.0651456572295E-3</c:v>
                </c:pt>
                <c:pt idx="113">
                  <c:v>3.0961067244742423E-3</c:v>
                </c:pt>
                <c:pt idx="114">
                  <c:v>3.1273805297719615E-3</c:v>
                </c:pt>
                <c:pt idx="115">
                  <c:v>3.158970232092891E-3</c:v>
                </c:pt>
                <c:pt idx="116">
                  <c:v>3.190879022316052E-3</c:v>
                </c:pt>
                <c:pt idx="117">
                  <c:v>3.2231101235515674E-3</c:v>
                </c:pt>
                <c:pt idx="118">
                  <c:v>3.2556667914662293E-3</c:v>
                </c:pt>
                <c:pt idx="119">
                  <c:v>3.2885523146123532E-3</c:v>
                </c:pt>
                <c:pt idx="120">
                  <c:v>3.3217700147599523E-3</c:v>
                </c:pt>
                <c:pt idx="121">
                  <c:v>3.3553232472322754E-3</c:v>
                </c:pt>
                <c:pt idx="122">
                  <c:v>3.3892154012447229E-3</c:v>
                </c:pt>
                <c:pt idx="123">
                  <c:v>3.4234499002471952E-3</c:v>
                </c:pt>
                <c:pt idx="124">
                  <c:v>3.4580302022698931E-3</c:v>
                </c:pt>
                <c:pt idx="125">
                  <c:v>3.4929598002726198E-3</c:v>
                </c:pt>
                <c:pt idx="126">
                  <c:v>3.5282422224975959E-3</c:v>
                </c:pt>
                <c:pt idx="127">
                  <c:v>3.5638810328258545E-3</c:v>
                </c:pt>
                <c:pt idx="128">
                  <c:v>3.5998798311372266E-3</c:v>
                </c:pt>
                <c:pt idx="129">
                  <c:v>3.6362422536739668E-3</c:v>
                </c:pt>
                <c:pt idx="130">
                  <c:v>3.6729719734080461E-3</c:v>
                </c:pt>
                <c:pt idx="131">
                  <c:v>3.7100727004121693E-3</c:v>
                </c:pt>
                <c:pt idx="132">
                  <c:v>3.7475481822345138E-3</c:v>
                </c:pt>
                <c:pt idx="133">
                  <c:v>3.7854022042772867E-3</c:v>
                </c:pt>
                <c:pt idx="134">
                  <c:v>3.8236385901790778E-3</c:v>
                </c:pt>
                <c:pt idx="135">
                  <c:v>3.8622612022010889E-3</c:v>
                </c:pt>
                <c:pt idx="136">
                  <c:v>3.9012739416172618E-3</c:v>
                </c:pt>
                <c:pt idx="137">
                  <c:v>3.940680749108345E-3</c:v>
                </c:pt>
                <c:pt idx="138">
                  <c:v>3.9804856051599445E-3</c:v>
                </c:pt>
                <c:pt idx="139">
                  <c:v>4.0206925304645908E-3</c:v>
                </c:pt>
                <c:pt idx="140">
                  <c:v>4.0613055863278694E-3</c:v>
                </c:pt>
                <c:pt idx="141">
                  <c:v>4.1023288750786559E-3</c:v>
                </c:pt>
                <c:pt idx="142">
                  <c:v>4.1437665404834905E-3</c:v>
                </c:pt>
                <c:pt idx="143">
                  <c:v>4.1856227681651426E-3</c:v>
                </c:pt>
                <c:pt idx="144">
                  <c:v>4.2279017860253967E-3</c:v>
                </c:pt>
                <c:pt idx="145">
                  <c:v>4.2706078646721169E-3</c:v>
                </c:pt>
                <c:pt idx="146">
                  <c:v>4.3137453178506225E-3</c:v>
                </c:pt>
                <c:pt idx="147">
                  <c:v>4.3573185028794184E-3</c:v>
                </c:pt>
                <c:pt idx="148">
                  <c:v>4.4013318210903212E-3</c:v>
                </c:pt>
                <c:pt idx="149">
                  <c:v>4.4457897182730516E-3</c:v>
                </c:pt>
                <c:pt idx="150">
                  <c:v>4.4906966851242947E-3</c:v>
                </c:pt>
                <c:pt idx="151">
                  <c:v>4.5360572577013087E-3</c:v>
                </c:pt>
                <c:pt idx="152">
                  <c:v>4.5818760178801092E-3</c:v>
                </c:pt>
                <c:pt idx="153">
                  <c:v>4.6281575938182922E-3</c:v>
                </c:pt>
                <c:pt idx="154">
                  <c:v>4.6749066604225174E-3</c:v>
                </c:pt>
                <c:pt idx="155">
                  <c:v>4.7221279398207243E-3</c:v>
                </c:pt>
                <c:pt idx="156">
                  <c:v>4.7698262018391153E-3</c:v>
                </c:pt>
                <c:pt idx="157">
                  <c:v>4.8180062644839561E-3</c:v>
                </c:pt>
                <c:pt idx="158">
                  <c:v>4.8666729944282384E-3</c:v>
                </c:pt>
                <c:pt idx="159">
                  <c:v>4.9158313075032718E-3</c:v>
                </c:pt>
                <c:pt idx="160">
                  <c:v>4.9654861691952228E-3</c:v>
                </c:pt>
                <c:pt idx="161">
                  <c:v>5.0156425951466905E-3</c:v>
                </c:pt>
                <c:pt idx="162">
                  <c:v>5.0663056516633232E-3</c:v>
                </c:pt>
                <c:pt idx="163">
                  <c:v>5.1174804562255797E-3</c:v>
                </c:pt>
                <c:pt idx="164">
                  <c:v>5.1691721780056359E-3</c:v>
                </c:pt>
                <c:pt idx="165">
                  <c:v>5.2213860383895317E-3</c:v>
                </c:pt>
                <c:pt idx="166">
                  <c:v>5.2741273115045765E-3</c:v>
                </c:pt>
                <c:pt idx="167">
                  <c:v>5.3274013247520983E-3</c:v>
                </c:pt>
                <c:pt idx="168">
                  <c:v>5.3812134593455539E-3</c:v>
                </c:pt>
                <c:pt idx="169">
                  <c:v>5.4355691508540952E-3</c:v>
                </c:pt>
                <c:pt idx="170">
                  <c:v>5.490473889751611E-3</c:v>
                </c:pt>
                <c:pt idx="171">
                  <c:v>5.5459332219713253E-3</c:v>
                </c:pt>
                <c:pt idx="172">
                  <c:v>5.6019527494659844E-3</c:v>
                </c:pt>
                <c:pt idx="173">
                  <c:v>5.658538130773722E-3</c:v>
                </c:pt>
                <c:pt idx="174">
                  <c:v>5.7156950815896185E-3</c:v>
                </c:pt>
                <c:pt idx="175">
                  <c:v>5.7734293753430484E-3</c:v>
                </c:pt>
                <c:pt idx="176">
                  <c:v>5.8317468437808582E-3</c:v>
                </c:pt>
                <c:pt idx="177">
                  <c:v>5.8906533775564228E-3</c:v>
                </c:pt>
                <c:pt idx="178">
                  <c:v>5.9501549268246674E-3</c:v>
                </c:pt>
                <c:pt idx="179">
                  <c:v>6.0102575018430989E-3</c:v>
                </c:pt>
                <c:pt idx="180">
                  <c:v>6.07096717357889E-3</c:v>
                </c:pt>
                <c:pt idx="181">
                  <c:v>6.1322900743221104E-3</c:v>
                </c:pt>
                <c:pt idx="182">
                  <c:v>6.1942323983051606E-3</c:v>
                </c:pt>
                <c:pt idx="183">
                  <c:v>6.2568004023284465E-3</c:v>
                </c:pt>
                <c:pt idx="184">
                  <c:v>6.3200004063923704E-3</c:v>
                </c:pt>
                <c:pt idx="185">
                  <c:v>6.3838387943357276E-3</c:v>
                </c:pt>
                <c:pt idx="186">
                  <c:v>6.4483220144805333E-3</c:v>
                </c:pt>
                <c:pt idx="187">
                  <c:v>6.5134565802833673E-3</c:v>
                </c:pt>
                <c:pt idx="188">
                  <c:v>6.5792490709932986E-3</c:v>
                </c:pt>
                <c:pt idx="189">
                  <c:v>6.6457061323164646E-3</c:v>
                </c:pt>
                <c:pt idx="190">
                  <c:v>6.7128344770873375E-3</c:v>
                </c:pt>
                <c:pt idx="191">
                  <c:v>6.7806408859468056E-3</c:v>
                </c:pt>
                <c:pt idx="192">
                  <c:v>6.8491322080270773E-3</c:v>
                </c:pt>
                <c:pt idx="193">
                  <c:v>6.9183153616435115E-3</c:v>
                </c:pt>
                <c:pt idx="194">
                  <c:v>6.988197334993446E-3</c:v>
                </c:pt>
                <c:pt idx="195">
                  <c:v>7.0587851868620681E-3</c:v>
                </c:pt>
                <c:pt idx="196">
                  <c:v>7.1300860473354219E-3</c:v>
                </c:pt>
                <c:pt idx="197">
                  <c:v>7.2021071185206275E-3</c:v>
                </c:pt>
                <c:pt idx="198">
                  <c:v>7.2748556752733617E-3</c:v>
                </c:pt>
                <c:pt idx="199">
                  <c:v>7.3483390659326887E-3</c:v>
                </c:pt>
                <c:pt idx="200">
                  <c:v>7.4225647130633232E-3</c:v>
                </c:pt>
                <c:pt idx="201">
                  <c:v>7.4975401142053765E-3</c:v>
                </c:pt>
                <c:pt idx="202">
                  <c:v>7.5732728426316934E-3</c:v>
                </c:pt>
                <c:pt idx="203">
                  <c:v>7.6497705481128218E-3</c:v>
                </c:pt>
                <c:pt idx="204">
                  <c:v>7.7270409576897193E-3</c:v>
                </c:pt>
                <c:pt idx="205">
                  <c:v>7.8050918764542617E-3</c:v>
                </c:pt>
                <c:pt idx="206">
                  <c:v>7.8839311883376374E-3</c:v>
                </c:pt>
                <c:pt idx="207">
                  <c:v>7.9635668569067054E-3</c:v>
                </c:pt>
                <c:pt idx="208">
                  <c:v>8.0440069261683896E-3</c:v>
                </c:pt>
                <c:pt idx="209">
                  <c:v>8.1252595213822127E-3</c:v>
                </c:pt>
                <c:pt idx="210">
                  <c:v>8.2073328498810209E-3</c:v>
                </c:pt>
                <c:pt idx="211">
                  <c:v>8.2902352019000227E-3</c:v>
                </c:pt>
                <c:pt idx="212">
                  <c:v>8.3739749514141638E-3</c:v>
                </c:pt>
                <c:pt idx="213">
                  <c:v>8.4585605569840044E-3</c:v>
                </c:pt>
                <c:pt idx="214">
                  <c:v>8.5440005626101056E-3</c:v>
                </c:pt>
                <c:pt idx="215">
                  <c:v>8.6303035985960674E-3</c:v>
                </c:pt>
                <c:pt idx="216">
                  <c:v>8.7174783824202698E-3</c:v>
                </c:pt>
                <c:pt idx="217">
                  <c:v>8.8055337196164315E-3</c:v>
                </c:pt>
                <c:pt idx="218">
                  <c:v>8.8944785046630639E-3</c:v>
                </c:pt>
                <c:pt idx="219">
                  <c:v>8.9843217218818841E-3</c:v>
                </c:pt>
                <c:pt idx="220">
                  <c:v>9.0750724463453374E-3</c:v>
                </c:pt>
                <c:pt idx="221">
                  <c:v>9.1667398447932702E-3</c:v>
                </c:pt>
                <c:pt idx="222">
                  <c:v>9.2593331765588593E-3</c:v>
                </c:pt>
                <c:pt idx="223">
                  <c:v>9.3528617945038989E-3</c:v>
                </c:pt>
                <c:pt idx="224">
                  <c:v>9.4473351459635323E-3</c:v>
                </c:pt>
                <c:pt idx="225">
                  <c:v>9.5427627737005392E-3</c:v>
                </c:pt>
                <c:pt idx="226">
                  <c:v>9.639154316869231E-3</c:v>
                </c:pt>
                <c:pt idx="227">
                  <c:v>9.7365195119891237E-3</c:v>
                </c:pt>
                <c:pt idx="228">
                  <c:v>9.8348681939284064E-3</c:v>
                </c:pt>
                <c:pt idx="229">
                  <c:v>9.9342102968973806E-3</c:v>
                </c:pt>
                <c:pt idx="230">
                  <c:v>1.0034555855451899E-2</c:v>
                </c:pt>
                <c:pt idx="231">
                  <c:v>1.0135915005506969E-2</c:v>
                </c:pt>
                <c:pt idx="232">
                  <c:v>1.0238297985360575E-2</c:v>
                </c:pt>
                <c:pt idx="233">
                  <c:v>1.0341715136727854E-2</c:v>
                </c:pt>
                <c:pt idx="234">
                  <c:v>1.0446176905785712E-2</c:v>
                </c:pt>
                <c:pt idx="235">
                  <c:v>1.0551693844227992E-2</c:v>
                </c:pt>
                <c:pt idx="236">
                  <c:v>1.0658276610331306E-2</c:v>
                </c:pt>
                <c:pt idx="237">
                  <c:v>1.076593597003162E-2</c:v>
                </c:pt>
                <c:pt idx="238">
                  <c:v>1.087468279801174E-2</c:v>
                </c:pt>
                <c:pt idx="239">
                  <c:v>1.0984528078799736E-2</c:v>
                </c:pt>
              </c:numCache>
            </c:numRef>
          </c:val>
          <c:smooth val="0"/>
          <c:extLst>
            <c:ext xmlns:c16="http://schemas.microsoft.com/office/drawing/2014/chart" uri="{C3380CC4-5D6E-409C-BE32-E72D297353CC}">
              <c16:uniqueId val="{00000001-6794-4E77-A11F-C7BDE347CD6F}"/>
            </c:ext>
          </c:extLst>
        </c:ser>
        <c:dLbls>
          <c:showLegendKey val="0"/>
          <c:showVal val="0"/>
          <c:showCatName val="0"/>
          <c:showSerName val="0"/>
          <c:showPercent val="0"/>
          <c:showBubbleSize val="0"/>
        </c:dLbls>
        <c:smooth val="0"/>
        <c:axId val="421665024"/>
        <c:axId val="421839232"/>
      </c:lineChart>
      <c:dateAx>
        <c:axId val="421665024"/>
        <c:scaling>
          <c:orientation val="maxMin"/>
        </c:scaling>
        <c:delete val="0"/>
        <c:axPos val="b"/>
        <c:title>
          <c:tx>
            <c:rich>
              <a:bodyPr/>
              <a:lstStyle/>
              <a:p>
                <a:pPr>
                  <a:defRPr sz="900" b="0" i="0" u="none" strike="noStrike" baseline="0">
                    <a:solidFill>
                      <a:srgbClr val="333333"/>
                    </a:solidFill>
                    <a:latin typeface="Arial"/>
                    <a:ea typeface="Arial"/>
                    <a:cs typeface="Arial"/>
                  </a:defRPr>
                </a:pPr>
                <a:r>
                  <a:rPr lang="en-US"/>
                  <a:t>Date</a:t>
                </a:r>
              </a:p>
            </c:rich>
          </c:tx>
          <c:layout>
            <c:manualLayout>
              <c:xMode val="edge"/>
              <c:yMode val="edge"/>
              <c:x val="0.44067321961694916"/>
              <c:y val="0.91638436598140172"/>
            </c:manualLayout>
          </c:layout>
          <c:overlay val="0"/>
        </c:title>
        <c:numFmt formatCode="yyyy" sourceLinked="0"/>
        <c:majorTickMark val="out"/>
        <c:minorTickMark val="none"/>
        <c:tickLblPos val="nextTo"/>
        <c:txPr>
          <a:bodyPr rot="-2700000" vert="horz"/>
          <a:lstStyle/>
          <a:p>
            <a:pPr>
              <a:defRPr sz="900" b="0" i="0" u="none" strike="noStrike" baseline="0">
                <a:solidFill>
                  <a:srgbClr val="333333"/>
                </a:solidFill>
                <a:latin typeface="Arial"/>
                <a:ea typeface="Arial"/>
                <a:cs typeface="Arial"/>
              </a:defRPr>
            </a:pPr>
            <a:endParaRPr lang="en-US"/>
          </a:p>
        </c:txPr>
        <c:crossAx val="421839232"/>
        <c:crosses val="autoZero"/>
        <c:auto val="1"/>
        <c:lblOffset val="100"/>
        <c:baseTimeUnit val="months"/>
      </c:dateAx>
      <c:valAx>
        <c:axId val="421839232"/>
        <c:scaling>
          <c:orientation val="minMax"/>
        </c:scaling>
        <c:delete val="0"/>
        <c:axPos val="r"/>
        <c:majorGridlines/>
        <c:title>
          <c:tx>
            <c:rich>
              <a:bodyPr/>
              <a:lstStyle/>
              <a:p>
                <a:pPr>
                  <a:defRPr sz="900" b="0" i="0" u="none" strike="noStrike" baseline="0">
                    <a:solidFill>
                      <a:srgbClr val="333333"/>
                    </a:solidFill>
                    <a:latin typeface="Arial"/>
                    <a:ea typeface="Arial"/>
                    <a:cs typeface="Arial"/>
                  </a:defRPr>
                </a:pPr>
                <a:r>
                  <a:rPr lang="en-US"/>
                  <a:t>Monthly Weight</a:t>
                </a:r>
              </a:p>
            </c:rich>
          </c:tx>
          <c:layout>
            <c:manualLayout>
              <c:xMode val="edge"/>
              <c:yMode val="edge"/>
              <c:x val="0.94580488968812382"/>
              <c:y val="0.25163121578128528"/>
            </c:manualLayout>
          </c:layout>
          <c:overlay val="0"/>
        </c:title>
        <c:numFmt formatCode="0.0%" sourceLinked="0"/>
        <c:majorTickMark val="out"/>
        <c:minorTickMark val="none"/>
        <c:tickLblPos val="nextTo"/>
        <c:spPr>
          <a:ln>
            <a:solidFill>
              <a:schemeClr val="bg1">
                <a:lumMod val="75000"/>
              </a:schemeClr>
            </a:solidFill>
          </a:ln>
        </c:spPr>
        <c:txPr>
          <a:bodyPr rot="0" vert="horz"/>
          <a:lstStyle/>
          <a:p>
            <a:pPr>
              <a:defRPr sz="900" b="0" i="0" u="none" strike="noStrike" baseline="0">
                <a:solidFill>
                  <a:srgbClr val="333333"/>
                </a:solidFill>
                <a:latin typeface="Arial"/>
                <a:ea typeface="Arial"/>
                <a:cs typeface="Arial"/>
              </a:defRPr>
            </a:pPr>
            <a:endParaRPr lang="en-US"/>
          </a:p>
        </c:txPr>
        <c:crossAx val="421665024"/>
        <c:crosses val="autoZero"/>
        <c:crossBetween val="between"/>
      </c:valAx>
    </c:plotArea>
    <c:legend>
      <c:legendPos val="r"/>
      <c:layout>
        <c:manualLayout>
          <c:xMode val="edge"/>
          <c:yMode val="edge"/>
          <c:x val="0.41020002211475226"/>
          <c:y val="9.5022624434389136E-2"/>
          <c:w val="0.41463461191519568"/>
          <c:h val="0.31221719457013575"/>
        </c:manualLayout>
      </c:layout>
      <c:overlay val="0"/>
      <c:spPr>
        <a:solidFill>
          <a:schemeClr val="bg1"/>
        </a:solidFill>
      </c:spPr>
      <c:txPr>
        <a:bodyPr/>
        <a:lstStyle/>
        <a:p>
          <a:pPr>
            <a:defRPr sz="365" b="0" i="0" u="none" strike="noStrike" baseline="0">
              <a:solidFill>
                <a:srgbClr val="333333"/>
              </a:solidFill>
              <a:latin typeface="Arial"/>
              <a:ea typeface="Arial"/>
              <a:cs typeface="Arial"/>
            </a:defRPr>
          </a:pPr>
          <a:endParaRPr lang="en-US"/>
        </a:p>
      </c:txPr>
    </c:legend>
    <c:plotVisOnly val="1"/>
    <c:dispBlanksAs val="gap"/>
    <c:showDLblsOverMax val="0"/>
  </c:chart>
  <c:spPr>
    <a:ln>
      <a:noFill/>
    </a:ln>
  </c:spPr>
  <c:txPr>
    <a:bodyPr/>
    <a:lstStyle/>
    <a:p>
      <a:pPr>
        <a:defRPr sz="900" b="0" i="0" u="none" strike="noStrike" baseline="0">
          <a:solidFill>
            <a:srgbClr val="333333"/>
          </a:solidFill>
          <a:latin typeface="Arial"/>
          <a:ea typeface="Arial"/>
          <a:cs typeface="Aria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7459778596848232E-2"/>
          <c:y val="5.6572334034845267E-2"/>
          <c:w val="0.7881345444817921"/>
          <c:h val="0.72024238079770608"/>
        </c:manualLayout>
      </c:layout>
      <c:lineChart>
        <c:grouping val="standard"/>
        <c:varyColors val="0"/>
        <c:ser>
          <c:idx val="1"/>
          <c:order val="0"/>
          <c:tx>
            <c:v>5, 10, and 20 Year Arithmetic Average</c:v>
          </c:tx>
          <c:spPr>
            <a:ln w="31750">
              <a:solidFill>
                <a:schemeClr val="bg2"/>
              </a:solidFill>
              <a:prstDash val="dash"/>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Returns'!$DR$17:$DR$256</c:f>
              <c:numCache>
                <c:formatCode>General</c:formatCode>
                <c:ptCount val="240"/>
                <c:pt idx="0">
                  <c:v>1.3888888888888887E-3</c:v>
                </c:pt>
                <c:pt idx="1">
                  <c:v>1.3888888888888887E-3</c:v>
                </c:pt>
                <c:pt idx="2">
                  <c:v>1.3888888888888887E-3</c:v>
                </c:pt>
                <c:pt idx="3">
                  <c:v>1.3888888888888887E-3</c:v>
                </c:pt>
                <c:pt idx="4">
                  <c:v>1.3888888888888887E-3</c:v>
                </c:pt>
                <c:pt idx="5">
                  <c:v>1.3888888888888887E-3</c:v>
                </c:pt>
                <c:pt idx="6">
                  <c:v>1.3888888888888887E-3</c:v>
                </c:pt>
                <c:pt idx="7">
                  <c:v>1.3888888888888887E-3</c:v>
                </c:pt>
                <c:pt idx="8">
                  <c:v>1.3888888888888887E-3</c:v>
                </c:pt>
                <c:pt idx="9">
                  <c:v>1.3888888888888887E-3</c:v>
                </c:pt>
                <c:pt idx="10">
                  <c:v>1.3888888888888887E-3</c:v>
                </c:pt>
                <c:pt idx="11">
                  <c:v>1.3888888888888887E-3</c:v>
                </c:pt>
                <c:pt idx="12">
                  <c:v>1.3888888888888887E-3</c:v>
                </c:pt>
                <c:pt idx="13">
                  <c:v>1.3888888888888887E-3</c:v>
                </c:pt>
                <c:pt idx="14">
                  <c:v>1.3888888888888887E-3</c:v>
                </c:pt>
                <c:pt idx="15">
                  <c:v>1.3888888888888887E-3</c:v>
                </c:pt>
                <c:pt idx="16">
                  <c:v>1.3888888888888887E-3</c:v>
                </c:pt>
                <c:pt idx="17">
                  <c:v>1.3888888888888887E-3</c:v>
                </c:pt>
                <c:pt idx="18">
                  <c:v>1.3888888888888887E-3</c:v>
                </c:pt>
                <c:pt idx="19">
                  <c:v>1.3888888888888887E-3</c:v>
                </c:pt>
                <c:pt idx="20">
                  <c:v>1.3888888888888887E-3</c:v>
                </c:pt>
                <c:pt idx="21">
                  <c:v>1.3888888888888887E-3</c:v>
                </c:pt>
                <c:pt idx="22">
                  <c:v>1.3888888888888887E-3</c:v>
                </c:pt>
                <c:pt idx="23">
                  <c:v>1.3888888888888887E-3</c:v>
                </c:pt>
                <c:pt idx="24">
                  <c:v>1.3888888888888887E-3</c:v>
                </c:pt>
                <c:pt idx="25">
                  <c:v>1.3888888888888887E-3</c:v>
                </c:pt>
                <c:pt idx="26">
                  <c:v>1.3888888888888887E-3</c:v>
                </c:pt>
                <c:pt idx="27">
                  <c:v>1.3888888888888887E-3</c:v>
                </c:pt>
                <c:pt idx="28">
                  <c:v>1.3888888888888887E-3</c:v>
                </c:pt>
                <c:pt idx="29">
                  <c:v>1.3888888888888887E-3</c:v>
                </c:pt>
                <c:pt idx="30">
                  <c:v>1.3888888888888887E-3</c:v>
                </c:pt>
                <c:pt idx="31">
                  <c:v>1.3888888888888887E-3</c:v>
                </c:pt>
                <c:pt idx="32">
                  <c:v>1.3888888888888887E-3</c:v>
                </c:pt>
                <c:pt idx="33">
                  <c:v>1.3888888888888887E-3</c:v>
                </c:pt>
                <c:pt idx="34">
                  <c:v>1.3888888888888887E-3</c:v>
                </c:pt>
                <c:pt idx="35">
                  <c:v>1.3888888888888887E-3</c:v>
                </c:pt>
                <c:pt idx="36">
                  <c:v>1.3888888888888887E-3</c:v>
                </c:pt>
                <c:pt idx="37">
                  <c:v>1.3888888888888887E-3</c:v>
                </c:pt>
                <c:pt idx="38">
                  <c:v>1.3888888888888887E-3</c:v>
                </c:pt>
                <c:pt idx="39">
                  <c:v>1.3888888888888887E-3</c:v>
                </c:pt>
                <c:pt idx="40">
                  <c:v>1.3888888888888887E-3</c:v>
                </c:pt>
                <c:pt idx="41">
                  <c:v>1.3888888888888887E-3</c:v>
                </c:pt>
                <c:pt idx="42">
                  <c:v>1.3888888888888887E-3</c:v>
                </c:pt>
                <c:pt idx="43">
                  <c:v>1.3888888888888887E-3</c:v>
                </c:pt>
                <c:pt idx="44">
                  <c:v>1.3888888888888887E-3</c:v>
                </c:pt>
                <c:pt idx="45">
                  <c:v>1.3888888888888887E-3</c:v>
                </c:pt>
                <c:pt idx="46">
                  <c:v>1.3888888888888887E-3</c:v>
                </c:pt>
                <c:pt idx="47">
                  <c:v>1.3888888888888887E-3</c:v>
                </c:pt>
                <c:pt idx="48">
                  <c:v>1.3888888888888887E-3</c:v>
                </c:pt>
                <c:pt idx="49">
                  <c:v>1.3888888888888887E-3</c:v>
                </c:pt>
                <c:pt idx="50">
                  <c:v>1.3888888888888887E-3</c:v>
                </c:pt>
                <c:pt idx="51">
                  <c:v>1.3888888888888887E-3</c:v>
                </c:pt>
                <c:pt idx="52">
                  <c:v>1.3888888888888887E-3</c:v>
                </c:pt>
                <c:pt idx="53">
                  <c:v>1.3888888888888887E-3</c:v>
                </c:pt>
                <c:pt idx="54">
                  <c:v>1.3888888888888887E-3</c:v>
                </c:pt>
                <c:pt idx="55">
                  <c:v>1.3888888888888887E-3</c:v>
                </c:pt>
                <c:pt idx="56">
                  <c:v>1.3888888888888887E-3</c:v>
                </c:pt>
                <c:pt idx="57">
                  <c:v>1.3888888888888887E-3</c:v>
                </c:pt>
                <c:pt idx="58">
                  <c:v>1.3888888888888887E-3</c:v>
                </c:pt>
                <c:pt idx="59">
                  <c:v>1.3888888888888887E-3</c:v>
                </c:pt>
                <c:pt idx="60">
                  <c:v>1.3888888888888887E-3</c:v>
                </c:pt>
                <c:pt idx="61">
                  <c:v>1.3888888888888887E-3</c:v>
                </c:pt>
                <c:pt idx="62">
                  <c:v>1.3888888888888887E-3</c:v>
                </c:pt>
                <c:pt idx="63">
                  <c:v>1.3888888888888887E-3</c:v>
                </c:pt>
                <c:pt idx="64">
                  <c:v>1.3888888888888887E-3</c:v>
                </c:pt>
                <c:pt idx="65">
                  <c:v>1.3888888888888887E-3</c:v>
                </c:pt>
                <c:pt idx="66">
                  <c:v>1.3888888888888887E-3</c:v>
                </c:pt>
                <c:pt idx="67">
                  <c:v>1.3888888888888887E-3</c:v>
                </c:pt>
                <c:pt idx="68">
                  <c:v>1.3888888888888887E-3</c:v>
                </c:pt>
                <c:pt idx="69">
                  <c:v>1.3888888888888887E-3</c:v>
                </c:pt>
                <c:pt idx="70">
                  <c:v>1.3888888888888887E-3</c:v>
                </c:pt>
                <c:pt idx="71">
                  <c:v>1.3888888888888887E-3</c:v>
                </c:pt>
                <c:pt idx="72">
                  <c:v>1.3888888888888887E-3</c:v>
                </c:pt>
                <c:pt idx="73">
                  <c:v>1.3888888888888887E-3</c:v>
                </c:pt>
                <c:pt idx="74">
                  <c:v>1.3888888888888887E-3</c:v>
                </c:pt>
                <c:pt idx="75">
                  <c:v>1.3888888888888887E-3</c:v>
                </c:pt>
                <c:pt idx="76">
                  <c:v>1.3888888888888887E-3</c:v>
                </c:pt>
                <c:pt idx="77">
                  <c:v>1.3888888888888887E-3</c:v>
                </c:pt>
                <c:pt idx="78">
                  <c:v>1.3888888888888887E-3</c:v>
                </c:pt>
                <c:pt idx="79">
                  <c:v>1.3888888888888887E-3</c:v>
                </c:pt>
                <c:pt idx="80">
                  <c:v>1.3888888888888887E-3</c:v>
                </c:pt>
                <c:pt idx="81">
                  <c:v>1.3888888888888887E-3</c:v>
                </c:pt>
                <c:pt idx="82">
                  <c:v>1.3888888888888887E-3</c:v>
                </c:pt>
                <c:pt idx="83">
                  <c:v>1.3888888888888887E-3</c:v>
                </c:pt>
                <c:pt idx="84">
                  <c:v>1.3888888888888887E-3</c:v>
                </c:pt>
                <c:pt idx="85">
                  <c:v>1.3888888888888887E-3</c:v>
                </c:pt>
                <c:pt idx="86">
                  <c:v>1.3888888888888887E-3</c:v>
                </c:pt>
                <c:pt idx="87">
                  <c:v>1.3888888888888887E-3</c:v>
                </c:pt>
                <c:pt idx="88">
                  <c:v>1.3888888888888887E-3</c:v>
                </c:pt>
                <c:pt idx="89">
                  <c:v>1.3888888888888887E-3</c:v>
                </c:pt>
                <c:pt idx="90">
                  <c:v>1.3888888888888887E-3</c:v>
                </c:pt>
                <c:pt idx="91">
                  <c:v>1.3888888888888887E-3</c:v>
                </c:pt>
                <c:pt idx="92">
                  <c:v>1.3888888888888887E-3</c:v>
                </c:pt>
                <c:pt idx="93">
                  <c:v>1.3888888888888887E-3</c:v>
                </c:pt>
                <c:pt idx="94">
                  <c:v>1.3888888888888887E-3</c:v>
                </c:pt>
                <c:pt idx="95">
                  <c:v>1.3888888888888887E-3</c:v>
                </c:pt>
                <c:pt idx="96">
                  <c:v>1.3888888888888887E-3</c:v>
                </c:pt>
                <c:pt idx="97">
                  <c:v>1.3888888888888887E-3</c:v>
                </c:pt>
                <c:pt idx="98">
                  <c:v>1.3888888888888887E-3</c:v>
                </c:pt>
                <c:pt idx="99">
                  <c:v>1.3888888888888887E-3</c:v>
                </c:pt>
                <c:pt idx="100">
                  <c:v>1.3888888888888887E-3</c:v>
                </c:pt>
                <c:pt idx="101">
                  <c:v>1.3888888888888887E-3</c:v>
                </c:pt>
                <c:pt idx="102">
                  <c:v>1.3888888888888887E-3</c:v>
                </c:pt>
                <c:pt idx="103">
                  <c:v>1.3888888888888887E-3</c:v>
                </c:pt>
                <c:pt idx="104">
                  <c:v>1.3888888888888887E-3</c:v>
                </c:pt>
                <c:pt idx="105">
                  <c:v>1.3888888888888887E-3</c:v>
                </c:pt>
                <c:pt idx="106">
                  <c:v>1.3888888888888887E-3</c:v>
                </c:pt>
                <c:pt idx="107">
                  <c:v>1.3888888888888887E-3</c:v>
                </c:pt>
                <c:pt idx="108">
                  <c:v>1.3888888888888887E-3</c:v>
                </c:pt>
                <c:pt idx="109">
                  <c:v>1.3888888888888887E-3</c:v>
                </c:pt>
                <c:pt idx="110">
                  <c:v>1.3888888888888887E-3</c:v>
                </c:pt>
                <c:pt idx="111">
                  <c:v>1.3888888888888887E-3</c:v>
                </c:pt>
                <c:pt idx="112">
                  <c:v>1.3888888888888887E-3</c:v>
                </c:pt>
                <c:pt idx="113">
                  <c:v>1.3888888888888887E-3</c:v>
                </c:pt>
                <c:pt idx="114">
                  <c:v>1.3888888888888887E-3</c:v>
                </c:pt>
                <c:pt idx="115">
                  <c:v>1.3888888888888887E-3</c:v>
                </c:pt>
                <c:pt idx="116">
                  <c:v>1.3888888888888887E-3</c:v>
                </c:pt>
                <c:pt idx="117">
                  <c:v>1.3888888888888887E-3</c:v>
                </c:pt>
                <c:pt idx="118">
                  <c:v>1.3888888888888887E-3</c:v>
                </c:pt>
                <c:pt idx="119">
                  <c:v>1.3888888888888887E-3</c:v>
                </c:pt>
                <c:pt idx="120">
                  <c:v>4.1666666666666657E-3</c:v>
                </c:pt>
                <c:pt idx="121">
                  <c:v>4.1666666666666657E-3</c:v>
                </c:pt>
                <c:pt idx="122">
                  <c:v>4.1666666666666657E-3</c:v>
                </c:pt>
                <c:pt idx="123">
                  <c:v>4.1666666666666657E-3</c:v>
                </c:pt>
                <c:pt idx="124">
                  <c:v>4.1666666666666657E-3</c:v>
                </c:pt>
                <c:pt idx="125">
                  <c:v>4.1666666666666657E-3</c:v>
                </c:pt>
                <c:pt idx="126">
                  <c:v>4.1666666666666657E-3</c:v>
                </c:pt>
                <c:pt idx="127">
                  <c:v>4.1666666666666657E-3</c:v>
                </c:pt>
                <c:pt idx="128">
                  <c:v>4.1666666666666657E-3</c:v>
                </c:pt>
                <c:pt idx="129">
                  <c:v>4.1666666666666657E-3</c:v>
                </c:pt>
                <c:pt idx="130">
                  <c:v>4.1666666666666657E-3</c:v>
                </c:pt>
                <c:pt idx="131">
                  <c:v>4.1666666666666657E-3</c:v>
                </c:pt>
                <c:pt idx="132">
                  <c:v>4.1666666666666657E-3</c:v>
                </c:pt>
                <c:pt idx="133">
                  <c:v>4.1666666666666657E-3</c:v>
                </c:pt>
                <c:pt idx="134">
                  <c:v>4.1666666666666657E-3</c:v>
                </c:pt>
                <c:pt idx="135">
                  <c:v>4.1666666666666657E-3</c:v>
                </c:pt>
                <c:pt idx="136">
                  <c:v>4.1666666666666657E-3</c:v>
                </c:pt>
                <c:pt idx="137">
                  <c:v>4.1666666666666657E-3</c:v>
                </c:pt>
                <c:pt idx="138">
                  <c:v>4.1666666666666657E-3</c:v>
                </c:pt>
                <c:pt idx="139">
                  <c:v>4.1666666666666657E-3</c:v>
                </c:pt>
                <c:pt idx="140">
                  <c:v>4.1666666666666657E-3</c:v>
                </c:pt>
                <c:pt idx="141">
                  <c:v>4.1666666666666657E-3</c:v>
                </c:pt>
                <c:pt idx="142">
                  <c:v>4.1666666666666657E-3</c:v>
                </c:pt>
                <c:pt idx="143">
                  <c:v>4.1666666666666657E-3</c:v>
                </c:pt>
                <c:pt idx="144">
                  <c:v>4.1666666666666657E-3</c:v>
                </c:pt>
                <c:pt idx="145">
                  <c:v>4.1666666666666657E-3</c:v>
                </c:pt>
                <c:pt idx="146">
                  <c:v>4.1666666666666657E-3</c:v>
                </c:pt>
                <c:pt idx="147">
                  <c:v>4.1666666666666657E-3</c:v>
                </c:pt>
                <c:pt idx="148">
                  <c:v>4.1666666666666657E-3</c:v>
                </c:pt>
                <c:pt idx="149">
                  <c:v>4.1666666666666657E-3</c:v>
                </c:pt>
                <c:pt idx="150">
                  <c:v>4.1666666666666657E-3</c:v>
                </c:pt>
                <c:pt idx="151">
                  <c:v>4.1666666666666657E-3</c:v>
                </c:pt>
                <c:pt idx="152">
                  <c:v>4.1666666666666657E-3</c:v>
                </c:pt>
                <c:pt idx="153">
                  <c:v>4.1666666666666657E-3</c:v>
                </c:pt>
                <c:pt idx="154">
                  <c:v>4.1666666666666657E-3</c:v>
                </c:pt>
                <c:pt idx="155">
                  <c:v>4.1666666666666657E-3</c:v>
                </c:pt>
                <c:pt idx="156">
                  <c:v>4.1666666666666657E-3</c:v>
                </c:pt>
                <c:pt idx="157">
                  <c:v>4.1666666666666657E-3</c:v>
                </c:pt>
                <c:pt idx="158">
                  <c:v>4.1666666666666657E-3</c:v>
                </c:pt>
                <c:pt idx="159">
                  <c:v>4.1666666666666657E-3</c:v>
                </c:pt>
                <c:pt idx="160">
                  <c:v>4.1666666666666657E-3</c:v>
                </c:pt>
                <c:pt idx="161">
                  <c:v>4.1666666666666657E-3</c:v>
                </c:pt>
                <c:pt idx="162">
                  <c:v>4.1666666666666657E-3</c:v>
                </c:pt>
                <c:pt idx="163">
                  <c:v>4.1666666666666657E-3</c:v>
                </c:pt>
                <c:pt idx="164">
                  <c:v>4.1666666666666657E-3</c:v>
                </c:pt>
                <c:pt idx="165">
                  <c:v>4.1666666666666657E-3</c:v>
                </c:pt>
                <c:pt idx="166">
                  <c:v>4.1666666666666657E-3</c:v>
                </c:pt>
                <c:pt idx="167">
                  <c:v>4.1666666666666657E-3</c:v>
                </c:pt>
                <c:pt idx="168">
                  <c:v>4.1666666666666657E-3</c:v>
                </c:pt>
                <c:pt idx="169">
                  <c:v>4.1666666666666657E-3</c:v>
                </c:pt>
                <c:pt idx="170">
                  <c:v>4.1666666666666657E-3</c:v>
                </c:pt>
                <c:pt idx="171">
                  <c:v>4.1666666666666657E-3</c:v>
                </c:pt>
                <c:pt idx="172">
                  <c:v>4.1666666666666657E-3</c:v>
                </c:pt>
                <c:pt idx="173">
                  <c:v>4.1666666666666657E-3</c:v>
                </c:pt>
                <c:pt idx="174">
                  <c:v>4.1666666666666657E-3</c:v>
                </c:pt>
                <c:pt idx="175">
                  <c:v>4.1666666666666657E-3</c:v>
                </c:pt>
                <c:pt idx="176">
                  <c:v>4.1666666666666657E-3</c:v>
                </c:pt>
                <c:pt idx="177">
                  <c:v>4.1666666666666657E-3</c:v>
                </c:pt>
                <c:pt idx="178">
                  <c:v>4.1666666666666657E-3</c:v>
                </c:pt>
                <c:pt idx="179">
                  <c:v>4.1666666666666657E-3</c:v>
                </c:pt>
                <c:pt idx="180">
                  <c:v>9.7222222222222206E-3</c:v>
                </c:pt>
                <c:pt idx="181">
                  <c:v>9.7222222222222206E-3</c:v>
                </c:pt>
                <c:pt idx="182">
                  <c:v>9.7222222222222206E-3</c:v>
                </c:pt>
                <c:pt idx="183">
                  <c:v>9.7222222222222206E-3</c:v>
                </c:pt>
                <c:pt idx="184">
                  <c:v>9.7222222222222206E-3</c:v>
                </c:pt>
                <c:pt idx="185">
                  <c:v>9.7222222222222206E-3</c:v>
                </c:pt>
                <c:pt idx="186">
                  <c:v>9.7222222222222206E-3</c:v>
                </c:pt>
                <c:pt idx="187">
                  <c:v>9.7222222222222206E-3</c:v>
                </c:pt>
                <c:pt idx="188">
                  <c:v>9.7222222222222206E-3</c:v>
                </c:pt>
                <c:pt idx="189">
                  <c:v>9.7222222222222206E-3</c:v>
                </c:pt>
                <c:pt idx="190">
                  <c:v>9.7222222222222206E-3</c:v>
                </c:pt>
                <c:pt idx="191">
                  <c:v>9.7222222222222206E-3</c:v>
                </c:pt>
                <c:pt idx="192">
                  <c:v>9.7222222222222206E-3</c:v>
                </c:pt>
                <c:pt idx="193">
                  <c:v>9.7222222222222206E-3</c:v>
                </c:pt>
                <c:pt idx="194">
                  <c:v>9.7222222222222206E-3</c:v>
                </c:pt>
                <c:pt idx="195">
                  <c:v>9.7222222222222206E-3</c:v>
                </c:pt>
                <c:pt idx="196">
                  <c:v>9.7222222222222206E-3</c:v>
                </c:pt>
                <c:pt idx="197">
                  <c:v>9.7222222222222206E-3</c:v>
                </c:pt>
                <c:pt idx="198">
                  <c:v>9.7222222222222206E-3</c:v>
                </c:pt>
                <c:pt idx="199">
                  <c:v>9.7222222222222206E-3</c:v>
                </c:pt>
                <c:pt idx="200">
                  <c:v>9.7222222222222206E-3</c:v>
                </c:pt>
                <c:pt idx="201">
                  <c:v>9.7222222222222206E-3</c:v>
                </c:pt>
                <c:pt idx="202">
                  <c:v>9.7222222222222206E-3</c:v>
                </c:pt>
                <c:pt idx="203">
                  <c:v>9.7222222222222206E-3</c:v>
                </c:pt>
                <c:pt idx="204">
                  <c:v>9.7222222222222206E-3</c:v>
                </c:pt>
                <c:pt idx="205">
                  <c:v>9.7222222222222206E-3</c:v>
                </c:pt>
                <c:pt idx="206">
                  <c:v>9.7222222222222206E-3</c:v>
                </c:pt>
                <c:pt idx="207">
                  <c:v>9.7222222222222206E-3</c:v>
                </c:pt>
                <c:pt idx="208">
                  <c:v>9.7222222222222206E-3</c:v>
                </c:pt>
                <c:pt idx="209">
                  <c:v>9.7222222222222206E-3</c:v>
                </c:pt>
                <c:pt idx="210">
                  <c:v>9.7222222222222206E-3</c:v>
                </c:pt>
                <c:pt idx="211">
                  <c:v>9.7222222222222206E-3</c:v>
                </c:pt>
                <c:pt idx="212">
                  <c:v>9.7222222222222206E-3</c:v>
                </c:pt>
                <c:pt idx="213">
                  <c:v>9.7222222222222206E-3</c:v>
                </c:pt>
                <c:pt idx="214">
                  <c:v>9.7222222222222206E-3</c:v>
                </c:pt>
                <c:pt idx="215">
                  <c:v>9.7222222222222206E-3</c:v>
                </c:pt>
                <c:pt idx="216">
                  <c:v>9.7222222222222206E-3</c:v>
                </c:pt>
                <c:pt idx="217">
                  <c:v>9.7222222222222206E-3</c:v>
                </c:pt>
                <c:pt idx="218">
                  <c:v>9.7222222222222206E-3</c:v>
                </c:pt>
                <c:pt idx="219">
                  <c:v>9.7222222222222206E-3</c:v>
                </c:pt>
                <c:pt idx="220">
                  <c:v>9.7222222222222206E-3</c:v>
                </c:pt>
                <c:pt idx="221">
                  <c:v>9.7222222222222206E-3</c:v>
                </c:pt>
                <c:pt idx="222">
                  <c:v>9.7222222222222206E-3</c:v>
                </c:pt>
                <c:pt idx="223">
                  <c:v>9.7222222222222206E-3</c:v>
                </c:pt>
                <c:pt idx="224">
                  <c:v>9.7222222222222206E-3</c:v>
                </c:pt>
                <c:pt idx="225">
                  <c:v>9.7222222222222206E-3</c:v>
                </c:pt>
                <c:pt idx="226">
                  <c:v>9.7222222222222206E-3</c:v>
                </c:pt>
                <c:pt idx="227">
                  <c:v>9.7222222222222206E-3</c:v>
                </c:pt>
                <c:pt idx="228">
                  <c:v>9.7222222222222206E-3</c:v>
                </c:pt>
                <c:pt idx="229">
                  <c:v>9.7222222222222206E-3</c:v>
                </c:pt>
                <c:pt idx="230">
                  <c:v>9.7222222222222206E-3</c:v>
                </c:pt>
                <c:pt idx="231">
                  <c:v>9.7222222222222206E-3</c:v>
                </c:pt>
                <c:pt idx="232">
                  <c:v>9.7222222222222206E-3</c:v>
                </c:pt>
                <c:pt idx="233">
                  <c:v>9.7222222222222206E-3</c:v>
                </c:pt>
                <c:pt idx="234">
                  <c:v>9.7222222222222206E-3</c:v>
                </c:pt>
                <c:pt idx="235">
                  <c:v>9.7222222222222206E-3</c:v>
                </c:pt>
                <c:pt idx="236">
                  <c:v>9.7222222222222206E-3</c:v>
                </c:pt>
                <c:pt idx="237">
                  <c:v>9.7222222222222206E-3</c:v>
                </c:pt>
                <c:pt idx="238">
                  <c:v>9.7222222222222206E-3</c:v>
                </c:pt>
                <c:pt idx="239">
                  <c:v>9.7222222222222206E-3</c:v>
                </c:pt>
              </c:numCache>
            </c:numRef>
          </c:val>
          <c:smooth val="0"/>
          <c:extLst>
            <c:ext xmlns:c16="http://schemas.microsoft.com/office/drawing/2014/chart" uri="{C3380CC4-5D6E-409C-BE32-E72D297353CC}">
              <c16:uniqueId val="{00000000-93D4-4C58-B940-173B11B7DC48}"/>
            </c:ext>
          </c:extLst>
        </c:ser>
        <c:ser>
          <c:idx val="0"/>
          <c:order val="1"/>
          <c:tx>
            <c:v>Exponential Average</c:v>
          </c:tx>
          <c:spPr>
            <a:ln w="31750">
              <a:solidFill>
                <a:srgbClr val="9E8F6C"/>
              </a:solidFill>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Returns'!$BI$17:$BI$256</c:f>
              <c:numCache>
                <c:formatCode>0.00%</c:formatCode>
                <c:ptCount val="240"/>
                <c:pt idx="0">
                  <c:v>9.9447280686840232E-4</c:v>
                </c:pt>
                <c:pt idx="1">
                  <c:v>1.0045179867357599E-3</c:v>
                </c:pt>
                <c:pt idx="2">
                  <c:v>1.0146646330664239E-3</c:v>
                </c:pt>
                <c:pt idx="3">
                  <c:v>1.0249137707741658E-3</c:v>
                </c:pt>
                <c:pt idx="4">
                  <c:v>1.0352664351254198E-3</c:v>
                </c:pt>
                <c:pt idx="5">
                  <c:v>1.0457236718438585E-3</c:v>
                </c:pt>
                <c:pt idx="6">
                  <c:v>1.0562865372160187E-3</c:v>
                </c:pt>
                <c:pt idx="7">
                  <c:v>1.0669560981979988E-3</c:v>
                </c:pt>
                <c:pt idx="8">
                  <c:v>1.0777334325232312E-3</c:v>
                </c:pt>
                <c:pt idx="9">
                  <c:v>1.0886196288113447E-3</c:v>
                </c:pt>
                <c:pt idx="10">
                  <c:v>1.0996157866781258E-3</c:v>
                </c:pt>
                <c:pt idx="11">
                  <c:v>1.1107230168465917E-3</c:v>
                </c:pt>
                <c:pt idx="12">
                  <c:v>1.1219424412591836E-3</c:v>
                </c:pt>
                <c:pt idx="13">
                  <c:v>1.1332751931910946E-3</c:v>
                </c:pt>
                <c:pt idx="14">
                  <c:v>1.1447224173647419E-3</c:v>
                </c:pt>
                <c:pt idx="15">
                  <c:v>1.156285270065396E-3</c:v>
                </c:pt>
                <c:pt idx="16">
                  <c:v>1.1679649192579758E-3</c:v>
                </c:pt>
                <c:pt idx="17">
                  <c:v>1.1797625447050259E-3</c:v>
                </c:pt>
                <c:pt idx="18">
                  <c:v>1.1916793380858848E-3</c:v>
                </c:pt>
                <c:pt idx="19">
                  <c:v>1.2037165031170557E-3</c:v>
                </c:pt>
                <c:pt idx="20">
                  <c:v>1.2158752556737937E-3</c:v>
                </c:pt>
                <c:pt idx="21">
                  <c:v>1.2281568239129227E-3</c:v>
                </c:pt>
                <c:pt idx="22">
                  <c:v>1.2405624483968916E-3</c:v>
                </c:pt>
                <c:pt idx="23">
                  <c:v>1.2530933822190826E-3</c:v>
                </c:pt>
                <c:pt idx="24">
                  <c:v>1.2657508911303864E-3</c:v>
                </c:pt>
                <c:pt idx="25">
                  <c:v>1.278536253667057E-3</c:v>
                </c:pt>
                <c:pt idx="26">
                  <c:v>1.2914507612798558E-3</c:v>
                </c:pt>
                <c:pt idx="27">
                  <c:v>1.3044957184645007E-3</c:v>
                </c:pt>
                <c:pt idx="28">
                  <c:v>1.3176724428934348E-3</c:v>
                </c:pt>
                <c:pt idx="29">
                  <c:v>1.3309822655489241E-3</c:v>
                </c:pt>
                <c:pt idx="30">
                  <c:v>1.3444265308574991E-3</c:v>
                </c:pt>
                <c:pt idx="31">
                  <c:v>1.3580065968257569E-3</c:v>
                </c:pt>
                <c:pt idx="32">
                  <c:v>1.371723835177532E-3</c:v>
                </c:pt>
                <c:pt idx="33">
                  <c:v>1.3855796314924567E-3</c:v>
                </c:pt>
                <c:pt idx="34">
                  <c:v>1.3995753853459159E-3</c:v>
                </c:pt>
                <c:pt idx="35">
                  <c:v>1.4137125104504203E-3</c:v>
                </c:pt>
                <c:pt idx="36">
                  <c:v>1.4279924347984042E-3</c:v>
                </c:pt>
                <c:pt idx="37">
                  <c:v>1.4424166008064688E-3</c:v>
                </c:pt>
                <c:pt idx="38">
                  <c:v>1.4569864654610798E-3</c:v>
                </c:pt>
                <c:pt idx="39">
                  <c:v>1.471703500465737E-3</c:v>
                </c:pt>
                <c:pt idx="40">
                  <c:v>1.4865691923896336E-3</c:v>
                </c:pt>
                <c:pt idx="41">
                  <c:v>1.5015850428178115E-3</c:v>
                </c:pt>
                <c:pt idx="42">
                  <c:v>1.5167525685028402E-3</c:v>
                </c:pt>
                <c:pt idx="43">
                  <c:v>1.5320733015180205E-3</c:v>
                </c:pt>
                <c:pt idx="44">
                  <c:v>1.5475487894121419E-3</c:v>
                </c:pt>
                <c:pt idx="45">
                  <c:v>1.5631805953658E-3</c:v>
                </c:pt>
                <c:pt idx="46">
                  <c:v>1.5789702983492928E-3</c:v>
                </c:pt>
                <c:pt idx="47">
                  <c:v>1.5949194932821137E-3</c:v>
                </c:pt>
                <c:pt idx="48">
                  <c:v>1.6110297911940547E-3</c:v>
                </c:pt>
                <c:pt idx="49">
                  <c:v>1.6273028193879342E-3</c:v>
                </c:pt>
                <c:pt idx="50">
                  <c:v>1.6437402216039735E-3</c:v>
                </c:pt>
                <c:pt idx="51">
                  <c:v>1.6603436581858317E-3</c:v>
                </c:pt>
                <c:pt idx="52">
                  <c:v>1.6771148062483152E-3</c:v>
                </c:pt>
                <c:pt idx="53">
                  <c:v>1.6940553598467831E-3</c:v>
                </c:pt>
                <c:pt idx="54">
                  <c:v>1.7111670301482654E-3</c:v>
                </c:pt>
                <c:pt idx="55">
                  <c:v>1.7284515456043089E-3</c:v>
                </c:pt>
                <c:pt idx="56">
                  <c:v>1.7459106521255645E-3</c:v>
                </c:pt>
                <c:pt idx="57">
                  <c:v>1.7635461132581461E-3</c:v>
                </c:pt>
                <c:pt idx="58">
                  <c:v>1.7813597103617637E-3</c:v>
                </c:pt>
                <c:pt idx="59">
                  <c:v>1.7993532427896604E-3</c:v>
                </c:pt>
                <c:pt idx="60">
                  <c:v>1.817528528070364E-3</c:v>
                </c:pt>
                <c:pt idx="61">
                  <c:v>1.8358874020912767E-3</c:v>
                </c:pt>
                <c:pt idx="62">
                  <c:v>1.8544317192841181E-3</c:v>
                </c:pt>
                <c:pt idx="63">
                  <c:v>1.8731633528122403E-3</c:v>
                </c:pt>
                <c:pt idx="64">
                  <c:v>1.8920841947598387E-3</c:v>
                </c:pt>
                <c:pt idx="65">
                  <c:v>1.9111961563230695E-3</c:v>
                </c:pt>
                <c:pt idx="66">
                  <c:v>1.9305011680031006E-3</c:v>
                </c:pt>
                <c:pt idx="67">
                  <c:v>1.950001179801112E-3</c:v>
                </c:pt>
                <c:pt idx="68">
                  <c:v>1.9696981614152646E-3</c:v>
                </c:pt>
                <c:pt idx="69">
                  <c:v>1.9895941024396608E-3</c:v>
                </c:pt>
                <c:pt idx="70">
                  <c:v>2.0096910125653143E-3</c:v>
                </c:pt>
                <c:pt idx="71">
                  <c:v>2.0299909217831457E-3</c:v>
                </c:pt>
                <c:pt idx="72">
                  <c:v>2.0504958805890364E-3</c:v>
                </c:pt>
                <c:pt idx="73">
                  <c:v>2.0712079601909461E-3</c:v>
                </c:pt>
                <c:pt idx="74">
                  <c:v>2.0921292527181271E-3</c:v>
                </c:pt>
                <c:pt idx="75">
                  <c:v>2.1132618714324513E-3</c:v>
                </c:pt>
                <c:pt idx="76">
                  <c:v>2.1346079509418706E-3</c:v>
                </c:pt>
                <c:pt idx="77">
                  <c:v>2.1561696474160304E-3</c:v>
                </c:pt>
                <c:pt idx="78">
                  <c:v>2.1779491388040713E-3</c:v>
                </c:pt>
                <c:pt idx="79">
                  <c:v>2.1999486250546176E-3</c:v>
                </c:pt>
                <c:pt idx="80">
                  <c:v>2.2221703283379973E-3</c:v>
                </c:pt>
                <c:pt idx="81">
                  <c:v>2.2446164932707047E-3</c:v>
                </c:pt>
                <c:pt idx="82">
                  <c:v>2.2672893871421257E-3</c:v>
                </c:pt>
                <c:pt idx="83">
                  <c:v>2.2901913001435615E-3</c:v>
                </c:pt>
                <c:pt idx="84">
                  <c:v>2.3133245455995576E-3</c:v>
                </c:pt>
                <c:pt idx="85">
                  <c:v>2.3366914602015731E-3</c:v>
                </c:pt>
                <c:pt idx="86">
                  <c:v>2.360294404244013E-3</c:v>
                </c:pt>
                <c:pt idx="87">
                  <c:v>2.3841357618626397E-3</c:v>
                </c:pt>
                <c:pt idx="88">
                  <c:v>2.4082179412753938E-3</c:v>
                </c:pt>
                <c:pt idx="89">
                  <c:v>2.43254337502565E-3</c:v>
                </c:pt>
                <c:pt idx="90">
                  <c:v>2.4571145202279296E-3</c:v>
                </c:pt>
                <c:pt idx="91">
                  <c:v>2.4819338588160907E-3</c:v>
                </c:pt>
                <c:pt idx="92">
                  <c:v>2.5070038977940304E-3</c:v>
                </c:pt>
                <c:pt idx="93">
                  <c:v>2.5323271694889203E-3</c:v>
                </c:pt>
                <c:pt idx="94">
                  <c:v>2.5579062318069894E-3</c:v>
                </c:pt>
                <c:pt idx="95">
                  <c:v>2.5837436684919093E-3</c:v>
                </c:pt>
                <c:pt idx="96">
                  <c:v>2.6098420893857668E-3</c:v>
                </c:pt>
                <c:pt idx="97">
                  <c:v>2.6362041306926937E-3</c:v>
                </c:pt>
                <c:pt idx="98">
                  <c:v>2.6628324552451454E-3</c:v>
                </c:pt>
                <c:pt idx="99">
                  <c:v>2.6897297527728741E-3</c:v>
                </c:pt>
                <c:pt idx="100">
                  <c:v>2.7168987401746201E-3</c:v>
                </c:pt>
                <c:pt idx="101">
                  <c:v>2.7443421617925458E-3</c:v>
                </c:pt>
                <c:pt idx="102">
                  <c:v>2.7720627896894398E-3</c:v>
                </c:pt>
                <c:pt idx="103">
                  <c:v>2.8000634239287278E-3</c:v>
                </c:pt>
                <c:pt idx="104">
                  <c:v>2.8283468928573005E-3</c:v>
                </c:pt>
                <c:pt idx="105">
                  <c:v>2.8569160533912122E-3</c:v>
                </c:pt>
                <c:pt idx="106">
                  <c:v>2.8857737913042551E-3</c:v>
                </c:pt>
                <c:pt idx="107">
                  <c:v>2.9149230215194497E-3</c:v>
                </c:pt>
                <c:pt idx="108">
                  <c:v>2.9443666884034847E-3</c:v>
                </c:pt>
                <c:pt idx="109">
                  <c:v>2.9741077660641263E-3</c:v>
                </c:pt>
                <c:pt idx="110">
                  <c:v>3.0041492586506328E-3</c:v>
                </c:pt>
                <c:pt idx="111">
                  <c:v>3.0344942006572048E-3</c:v>
                </c:pt>
                <c:pt idx="112">
                  <c:v>3.0651456572295E-3</c:v>
                </c:pt>
                <c:pt idx="113">
                  <c:v>3.0961067244742423E-3</c:v>
                </c:pt>
                <c:pt idx="114">
                  <c:v>3.1273805297719615E-3</c:v>
                </c:pt>
                <c:pt idx="115">
                  <c:v>3.158970232092891E-3</c:v>
                </c:pt>
                <c:pt idx="116">
                  <c:v>3.190879022316052E-3</c:v>
                </c:pt>
                <c:pt idx="117">
                  <c:v>3.2231101235515674E-3</c:v>
                </c:pt>
                <c:pt idx="118">
                  <c:v>3.2556667914662293E-3</c:v>
                </c:pt>
                <c:pt idx="119">
                  <c:v>3.2885523146123532E-3</c:v>
                </c:pt>
                <c:pt idx="120">
                  <c:v>3.3217700147599523E-3</c:v>
                </c:pt>
                <c:pt idx="121">
                  <c:v>3.3553232472322754E-3</c:v>
                </c:pt>
                <c:pt idx="122">
                  <c:v>3.3892154012447229E-3</c:v>
                </c:pt>
                <c:pt idx="123">
                  <c:v>3.4234499002471952E-3</c:v>
                </c:pt>
                <c:pt idx="124">
                  <c:v>3.4580302022698931E-3</c:v>
                </c:pt>
                <c:pt idx="125">
                  <c:v>3.4929598002726198E-3</c:v>
                </c:pt>
                <c:pt idx="126">
                  <c:v>3.5282422224975959E-3</c:v>
                </c:pt>
                <c:pt idx="127">
                  <c:v>3.5638810328258545E-3</c:v>
                </c:pt>
                <c:pt idx="128">
                  <c:v>3.5998798311372266E-3</c:v>
                </c:pt>
                <c:pt idx="129">
                  <c:v>3.6362422536739668E-3</c:v>
                </c:pt>
                <c:pt idx="130">
                  <c:v>3.6729719734080461E-3</c:v>
                </c:pt>
                <c:pt idx="131">
                  <c:v>3.7100727004121693E-3</c:v>
                </c:pt>
                <c:pt idx="132">
                  <c:v>3.7475481822345138E-3</c:v>
                </c:pt>
                <c:pt idx="133">
                  <c:v>3.7854022042772867E-3</c:v>
                </c:pt>
                <c:pt idx="134">
                  <c:v>3.8236385901790778E-3</c:v>
                </c:pt>
                <c:pt idx="135">
                  <c:v>3.8622612022010889E-3</c:v>
                </c:pt>
                <c:pt idx="136">
                  <c:v>3.9012739416172618E-3</c:v>
                </c:pt>
                <c:pt idx="137">
                  <c:v>3.940680749108345E-3</c:v>
                </c:pt>
                <c:pt idx="138">
                  <c:v>3.9804856051599445E-3</c:v>
                </c:pt>
                <c:pt idx="139">
                  <c:v>4.0206925304645908E-3</c:v>
                </c:pt>
                <c:pt idx="140">
                  <c:v>4.0613055863278694E-3</c:v>
                </c:pt>
                <c:pt idx="141">
                  <c:v>4.1023288750786559E-3</c:v>
                </c:pt>
                <c:pt idx="142">
                  <c:v>4.1437665404834905E-3</c:v>
                </c:pt>
                <c:pt idx="143">
                  <c:v>4.1856227681651426E-3</c:v>
                </c:pt>
                <c:pt idx="144">
                  <c:v>4.2279017860253967E-3</c:v>
                </c:pt>
                <c:pt idx="145">
                  <c:v>4.2706078646721169E-3</c:v>
                </c:pt>
                <c:pt idx="146">
                  <c:v>4.3137453178506225E-3</c:v>
                </c:pt>
                <c:pt idx="147">
                  <c:v>4.3573185028794184E-3</c:v>
                </c:pt>
                <c:pt idx="148">
                  <c:v>4.4013318210903212E-3</c:v>
                </c:pt>
                <c:pt idx="149">
                  <c:v>4.4457897182730516E-3</c:v>
                </c:pt>
                <c:pt idx="150">
                  <c:v>4.4906966851242947E-3</c:v>
                </c:pt>
                <c:pt idx="151">
                  <c:v>4.5360572577013087E-3</c:v>
                </c:pt>
                <c:pt idx="152">
                  <c:v>4.5818760178801092E-3</c:v>
                </c:pt>
                <c:pt idx="153">
                  <c:v>4.6281575938182922E-3</c:v>
                </c:pt>
                <c:pt idx="154">
                  <c:v>4.6749066604225174E-3</c:v>
                </c:pt>
                <c:pt idx="155">
                  <c:v>4.7221279398207243E-3</c:v>
                </c:pt>
                <c:pt idx="156">
                  <c:v>4.7698262018391153E-3</c:v>
                </c:pt>
                <c:pt idx="157">
                  <c:v>4.8180062644839561E-3</c:v>
                </c:pt>
                <c:pt idx="158">
                  <c:v>4.8666729944282384E-3</c:v>
                </c:pt>
                <c:pt idx="159">
                  <c:v>4.9158313075032718E-3</c:v>
                </c:pt>
                <c:pt idx="160">
                  <c:v>4.9654861691952228E-3</c:v>
                </c:pt>
                <c:pt idx="161">
                  <c:v>5.0156425951466905E-3</c:v>
                </c:pt>
                <c:pt idx="162">
                  <c:v>5.0663056516633232E-3</c:v>
                </c:pt>
                <c:pt idx="163">
                  <c:v>5.1174804562255797E-3</c:v>
                </c:pt>
                <c:pt idx="164">
                  <c:v>5.1691721780056359E-3</c:v>
                </c:pt>
                <c:pt idx="165">
                  <c:v>5.2213860383895317E-3</c:v>
                </c:pt>
                <c:pt idx="166">
                  <c:v>5.2741273115045765E-3</c:v>
                </c:pt>
                <c:pt idx="167">
                  <c:v>5.3274013247520983E-3</c:v>
                </c:pt>
                <c:pt idx="168">
                  <c:v>5.3812134593455539E-3</c:v>
                </c:pt>
                <c:pt idx="169">
                  <c:v>5.4355691508540952E-3</c:v>
                </c:pt>
                <c:pt idx="170">
                  <c:v>5.490473889751611E-3</c:v>
                </c:pt>
                <c:pt idx="171">
                  <c:v>5.5459332219713253E-3</c:v>
                </c:pt>
                <c:pt idx="172">
                  <c:v>5.6019527494659844E-3</c:v>
                </c:pt>
                <c:pt idx="173">
                  <c:v>5.658538130773722E-3</c:v>
                </c:pt>
                <c:pt idx="174">
                  <c:v>5.7156950815896185E-3</c:v>
                </c:pt>
                <c:pt idx="175">
                  <c:v>5.7734293753430484E-3</c:v>
                </c:pt>
                <c:pt idx="176">
                  <c:v>5.8317468437808582E-3</c:v>
                </c:pt>
                <c:pt idx="177">
                  <c:v>5.8906533775564228E-3</c:v>
                </c:pt>
                <c:pt idx="178">
                  <c:v>5.9501549268246674E-3</c:v>
                </c:pt>
                <c:pt idx="179">
                  <c:v>6.0102575018430989E-3</c:v>
                </c:pt>
                <c:pt idx="180">
                  <c:v>6.07096717357889E-3</c:v>
                </c:pt>
                <c:pt idx="181">
                  <c:v>6.1322900743221104E-3</c:v>
                </c:pt>
                <c:pt idx="182">
                  <c:v>6.1942323983051606E-3</c:v>
                </c:pt>
                <c:pt idx="183">
                  <c:v>6.2568004023284465E-3</c:v>
                </c:pt>
                <c:pt idx="184">
                  <c:v>6.3200004063923704E-3</c:v>
                </c:pt>
                <c:pt idx="185">
                  <c:v>6.3838387943357276E-3</c:v>
                </c:pt>
                <c:pt idx="186">
                  <c:v>6.4483220144805333E-3</c:v>
                </c:pt>
                <c:pt idx="187">
                  <c:v>6.5134565802833673E-3</c:v>
                </c:pt>
                <c:pt idx="188">
                  <c:v>6.5792490709932986E-3</c:v>
                </c:pt>
                <c:pt idx="189">
                  <c:v>6.6457061323164646E-3</c:v>
                </c:pt>
                <c:pt idx="190">
                  <c:v>6.7128344770873375E-3</c:v>
                </c:pt>
                <c:pt idx="191">
                  <c:v>6.7806408859468056E-3</c:v>
                </c:pt>
                <c:pt idx="192">
                  <c:v>6.8491322080270773E-3</c:v>
                </c:pt>
                <c:pt idx="193">
                  <c:v>6.9183153616435115E-3</c:v>
                </c:pt>
                <c:pt idx="194">
                  <c:v>6.988197334993446E-3</c:v>
                </c:pt>
                <c:pt idx="195">
                  <c:v>7.0587851868620681E-3</c:v>
                </c:pt>
                <c:pt idx="196">
                  <c:v>7.1300860473354219E-3</c:v>
                </c:pt>
                <c:pt idx="197">
                  <c:v>7.2021071185206275E-3</c:v>
                </c:pt>
                <c:pt idx="198">
                  <c:v>7.2748556752733617E-3</c:v>
                </c:pt>
                <c:pt idx="199">
                  <c:v>7.3483390659326887E-3</c:v>
                </c:pt>
                <c:pt idx="200">
                  <c:v>7.4225647130633232E-3</c:v>
                </c:pt>
                <c:pt idx="201">
                  <c:v>7.4975401142053765E-3</c:v>
                </c:pt>
                <c:pt idx="202">
                  <c:v>7.5732728426316934E-3</c:v>
                </c:pt>
                <c:pt idx="203">
                  <c:v>7.6497705481128218E-3</c:v>
                </c:pt>
                <c:pt idx="204">
                  <c:v>7.7270409576897193E-3</c:v>
                </c:pt>
                <c:pt idx="205">
                  <c:v>7.8050918764542617E-3</c:v>
                </c:pt>
                <c:pt idx="206">
                  <c:v>7.8839311883376374E-3</c:v>
                </c:pt>
                <c:pt idx="207">
                  <c:v>7.9635668569067054E-3</c:v>
                </c:pt>
                <c:pt idx="208">
                  <c:v>8.0440069261683896E-3</c:v>
                </c:pt>
                <c:pt idx="209">
                  <c:v>8.1252595213822127E-3</c:v>
                </c:pt>
                <c:pt idx="210">
                  <c:v>8.2073328498810209E-3</c:v>
                </c:pt>
                <c:pt idx="211">
                  <c:v>8.2902352019000227E-3</c:v>
                </c:pt>
                <c:pt idx="212">
                  <c:v>8.3739749514141638E-3</c:v>
                </c:pt>
                <c:pt idx="213">
                  <c:v>8.4585605569840044E-3</c:v>
                </c:pt>
                <c:pt idx="214">
                  <c:v>8.5440005626101056E-3</c:v>
                </c:pt>
                <c:pt idx="215">
                  <c:v>8.6303035985960674E-3</c:v>
                </c:pt>
                <c:pt idx="216">
                  <c:v>8.7174783824202698E-3</c:v>
                </c:pt>
                <c:pt idx="217">
                  <c:v>8.8055337196164315E-3</c:v>
                </c:pt>
                <c:pt idx="218">
                  <c:v>8.8944785046630639E-3</c:v>
                </c:pt>
                <c:pt idx="219">
                  <c:v>8.9843217218818841E-3</c:v>
                </c:pt>
                <c:pt idx="220">
                  <c:v>9.0750724463453374E-3</c:v>
                </c:pt>
                <c:pt idx="221">
                  <c:v>9.1667398447932702E-3</c:v>
                </c:pt>
                <c:pt idx="222">
                  <c:v>9.2593331765588593E-3</c:v>
                </c:pt>
                <c:pt idx="223">
                  <c:v>9.3528617945038989E-3</c:v>
                </c:pt>
                <c:pt idx="224">
                  <c:v>9.4473351459635323E-3</c:v>
                </c:pt>
                <c:pt idx="225">
                  <c:v>9.5427627737005392E-3</c:v>
                </c:pt>
                <c:pt idx="226">
                  <c:v>9.639154316869231E-3</c:v>
                </c:pt>
                <c:pt idx="227">
                  <c:v>9.7365195119891237E-3</c:v>
                </c:pt>
                <c:pt idx="228">
                  <c:v>9.8348681939284064E-3</c:v>
                </c:pt>
                <c:pt idx="229">
                  <c:v>9.9342102968973806E-3</c:v>
                </c:pt>
                <c:pt idx="230">
                  <c:v>1.0034555855451899E-2</c:v>
                </c:pt>
                <c:pt idx="231">
                  <c:v>1.0135915005506969E-2</c:v>
                </c:pt>
                <c:pt idx="232">
                  <c:v>1.0238297985360575E-2</c:v>
                </c:pt>
                <c:pt idx="233">
                  <c:v>1.0341715136727854E-2</c:v>
                </c:pt>
                <c:pt idx="234">
                  <c:v>1.0446176905785712E-2</c:v>
                </c:pt>
                <c:pt idx="235">
                  <c:v>1.0551693844227992E-2</c:v>
                </c:pt>
                <c:pt idx="236">
                  <c:v>1.0658276610331306E-2</c:v>
                </c:pt>
                <c:pt idx="237">
                  <c:v>1.076593597003162E-2</c:v>
                </c:pt>
                <c:pt idx="238">
                  <c:v>1.087468279801174E-2</c:v>
                </c:pt>
                <c:pt idx="239">
                  <c:v>1.0984528078799736E-2</c:v>
                </c:pt>
              </c:numCache>
            </c:numRef>
          </c:val>
          <c:smooth val="0"/>
          <c:extLst>
            <c:ext xmlns:c16="http://schemas.microsoft.com/office/drawing/2014/chart" uri="{C3380CC4-5D6E-409C-BE32-E72D297353CC}">
              <c16:uniqueId val="{00000001-93D4-4C58-B940-173B11B7DC48}"/>
            </c:ext>
          </c:extLst>
        </c:ser>
        <c:dLbls>
          <c:showLegendKey val="0"/>
          <c:showVal val="0"/>
          <c:showCatName val="0"/>
          <c:showSerName val="0"/>
          <c:showPercent val="0"/>
          <c:showBubbleSize val="0"/>
        </c:dLbls>
        <c:smooth val="0"/>
        <c:axId val="422260096"/>
        <c:axId val="429721088"/>
      </c:lineChart>
      <c:dateAx>
        <c:axId val="422260096"/>
        <c:scaling>
          <c:orientation val="maxMin"/>
        </c:scaling>
        <c:delete val="0"/>
        <c:axPos val="b"/>
        <c:title>
          <c:tx>
            <c:rich>
              <a:bodyPr/>
              <a:lstStyle/>
              <a:p>
                <a:pPr>
                  <a:defRPr sz="1000" b="0" i="0" u="none" strike="noStrike" baseline="0">
                    <a:solidFill>
                      <a:srgbClr val="333333"/>
                    </a:solidFill>
                    <a:latin typeface="Arial"/>
                    <a:ea typeface="Arial"/>
                    <a:cs typeface="Arial"/>
                  </a:defRPr>
                </a:pPr>
                <a:r>
                  <a:rPr lang="en-US"/>
                  <a:t>Date</a:t>
                </a:r>
              </a:p>
            </c:rich>
          </c:tx>
          <c:layout>
            <c:manualLayout>
              <c:xMode val="edge"/>
              <c:yMode val="edge"/>
              <c:x val="0.4406733476497256"/>
              <c:y val="0.91948695639564393"/>
            </c:manualLayout>
          </c:layout>
          <c:overlay val="0"/>
        </c:title>
        <c:numFmt formatCode="yyyy" sourceLinked="0"/>
        <c:majorTickMark val="out"/>
        <c:minorTickMark val="none"/>
        <c:tickLblPos val="nextTo"/>
        <c:txPr>
          <a:bodyPr rot="-2700000" vert="horz"/>
          <a:lstStyle/>
          <a:p>
            <a:pPr>
              <a:defRPr sz="1000" b="0" i="0" u="none" strike="noStrike" baseline="0">
                <a:solidFill>
                  <a:srgbClr val="333333"/>
                </a:solidFill>
                <a:latin typeface="Arial"/>
                <a:ea typeface="Arial"/>
                <a:cs typeface="Arial"/>
              </a:defRPr>
            </a:pPr>
            <a:endParaRPr lang="en-US"/>
          </a:p>
        </c:txPr>
        <c:crossAx val="429721088"/>
        <c:crosses val="autoZero"/>
        <c:auto val="1"/>
        <c:lblOffset val="100"/>
        <c:baseTimeUnit val="months"/>
      </c:dateAx>
      <c:valAx>
        <c:axId val="429721088"/>
        <c:scaling>
          <c:orientation val="minMax"/>
        </c:scaling>
        <c:delete val="0"/>
        <c:axPos val="r"/>
        <c:majorGridlines/>
        <c:title>
          <c:tx>
            <c:rich>
              <a:bodyPr/>
              <a:lstStyle/>
              <a:p>
                <a:pPr>
                  <a:defRPr sz="1000" b="0" i="0" u="none" strike="noStrike" baseline="0">
                    <a:solidFill>
                      <a:srgbClr val="333333"/>
                    </a:solidFill>
                    <a:latin typeface="Arial"/>
                    <a:ea typeface="Arial"/>
                    <a:cs typeface="Arial"/>
                  </a:defRPr>
                </a:pPr>
                <a:r>
                  <a:rPr lang="en-US"/>
                  <a:t>Monthly Weight</a:t>
                </a:r>
              </a:p>
            </c:rich>
          </c:tx>
          <c:layout>
            <c:manualLayout>
              <c:xMode val="edge"/>
              <c:yMode val="edge"/>
              <c:x val="0.92563334128688457"/>
              <c:y val="0.25163121184437581"/>
            </c:manualLayout>
          </c:layout>
          <c:overlay val="0"/>
        </c:title>
        <c:numFmt formatCode="0.0%" sourceLinked="0"/>
        <c:majorTickMark val="out"/>
        <c:minorTickMark val="none"/>
        <c:tickLblPos val="nextTo"/>
        <c:spPr>
          <a:ln>
            <a:solidFill>
              <a:schemeClr val="bg1">
                <a:lumMod val="75000"/>
              </a:schemeClr>
            </a:solidFill>
          </a:ln>
        </c:spPr>
        <c:txPr>
          <a:bodyPr rot="0" vert="horz"/>
          <a:lstStyle/>
          <a:p>
            <a:pPr>
              <a:defRPr sz="1000" b="0" i="0" u="none" strike="noStrike" baseline="0">
                <a:solidFill>
                  <a:srgbClr val="333333"/>
                </a:solidFill>
                <a:latin typeface="Arial"/>
                <a:ea typeface="Arial"/>
                <a:cs typeface="Arial"/>
              </a:defRPr>
            </a:pPr>
            <a:endParaRPr lang="en-US"/>
          </a:p>
        </c:txPr>
        <c:crossAx val="422260096"/>
        <c:crosses val="autoZero"/>
        <c:crossBetween val="between"/>
      </c:valAx>
    </c:plotArea>
    <c:legend>
      <c:legendPos val="r"/>
      <c:layout>
        <c:manualLayout>
          <c:xMode val="edge"/>
          <c:yMode val="edge"/>
          <c:x val="0.36060653781913621"/>
          <c:y val="8.5635359116022103E-2"/>
          <c:w val="0.41363699992046443"/>
          <c:h val="0.19060773480662985"/>
        </c:manualLayout>
      </c:layout>
      <c:overlay val="0"/>
      <c:spPr>
        <a:solidFill>
          <a:schemeClr val="bg1"/>
        </a:solidFill>
      </c:spPr>
      <c:txPr>
        <a:bodyPr/>
        <a:lstStyle/>
        <a:p>
          <a:pPr>
            <a:defRPr sz="775" b="0" i="0" u="none" strike="noStrike" baseline="0">
              <a:solidFill>
                <a:srgbClr val="333333"/>
              </a:solidFill>
              <a:latin typeface="Arial"/>
              <a:ea typeface="Arial"/>
              <a:cs typeface="Arial"/>
            </a:defRPr>
          </a:pPr>
          <a:endParaRPr lang="en-US"/>
        </a:p>
      </c:txPr>
    </c:legend>
    <c:plotVisOnly val="1"/>
    <c:dispBlanksAs val="gap"/>
    <c:showDLblsOverMax val="0"/>
  </c:chart>
  <c:spPr>
    <a:ln>
      <a:noFill/>
    </a:ln>
  </c:spPr>
  <c:txPr>
    <a:bodyPr/>
    <a:lstStyle/>
    <a:p>
      <a:pPr>
        <a:defRPr sz="1000" b="0" i="0" u="none" strike="noStrike" baseline="0">
          <a:solidFill>
            <a:srgbClr val="333333"/>
          </a:solidFill>
          <a:latin typeface="Arial"/>
          <a:ea typeface="Arial"/>
          <a:cs typeface="Aria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'Fixed Income Calculations'!$U$7</c:f>
              <c:strCache>
                <c:ptCount val="1"/>
                <c:pt idx="0">
                  <c:v>Emerging Markets Sovereign USD</c:v>
                </c:pt>
              </c:strCache>
            </c:strRef>
          </c:tx>
          <c:marker>
            <c:symbol val="none"/>
          </c:marker>
          <c:cat>
            <c:numRef>
              <c:f>'Fixed Income Calculations'!$A$100:$A$317</c:f>
              <c:numCache>
                <c:formatCode>mm/dd/yy</c:formatCode>
                <c:ptCount val="218"/>
                <c:pt idx="0">
                  <c:v>43373</c:v>
                </c:pt>
                <c:pt idx="1">
                  <c:v>43343</c:v>
                </c:pt>
                <c:pt idx="2">
                  <c:v>43312</c:v>
                </c:pt>
                <c:pt idx="3">
                  <c:v>43281</c:v>
                </c:pt>
                <c:pt idx="4">
                  <c:v>43251</c:v>
                </c:pt>
                <c:pt idx="5">
                  <c:v>43220</c:v>
                </c:pt>
                <c:pt idx="6">
                  <c:v>43190</c:v>
                </c:pt>
                <c:pt idx="7">
                  <c:v>43159</c:v>
                </c:pt>
                <c:pt idx="8">
                  <c:v>43131</c:v>
                </c:pt>
                <c:pt idx="9">
                  <c:v>43100</c:v>
                </c:pt>
                <c:pt idx="10">
                  <c:v>43069</c:v>
                </c:pt>
                <c:pt idx="11">
                  <c:v>43039</c:v>
                </c:pt>
                <c:pt idx="12">
                  <c:v>43008</c:v>
                </c:pt>
                <c:pt idx="13">
                  <c:v>42978</c:v>
                </c:pt>
                <c:pt idx="14">
                  <c:v>42947</c:v>
                </c:pt>
                <c:pt idx="15">
                  <c:v>42916</c:v>
                </c:pt>
                <c:pt idx="16">
                  <c:v>42886</c:v>
                </c:pt>
                <c:pt idx="17">
                  <c:v>42855</c:v>
                </c:pt>
                <c:pt idx="18">
                  <c:v>42825</c:v>
                </c:pt>
                <c:pt idx="19">
                  <c:v>42794</c:v>
                </c:pt>
                <c:pt idx="20">
                  <c:v>42766</c:v>
                </c:pt>
                <c:pt idx="21">
                  <c:v>42735</c:v>
                </c:pt>
                <c:pt idx="22">
                  <c:v>42704</c:v>
                </c:pt>
                <c:pt idx="23">
                  <c:v>42674</c:v>
                </c:pt>
                <c:pt idx="24">
                  <c:v>42643</c:v>
                </c:pt>
                <c:pt idx="25">
                  <c:v>42613</c:v>
                </c:pt>
                <c:pt idx="26">
                  <c:v>42582</c:v>
                </c:pt>
                <c:pt idx="27">
                  <c:v>42551</c:v>
                </c:pt>
                <c:pt idx="28">
                  <c:v>42521</c:v>
                </c:pt>
                <c:pt idx="29">
                  <c:v>42490</c:v>
                </c:pt>
                <c:pt idx="30">
                  <c:v>42460</c:v>
                </c:pt>
                <c:pt idx="31">
                  <c:v>42429</c:v>
                </c:pt>
                <c:pt idx="32">
                  <c:v>42400</c:v>
                </c:pt>
                <c:pt idx="33">
                  <c:v>42369</c:v>
                </c:pt>
                <c:pt idx="34">
                  <c:v>42338</c:v>
                </c:pt>
                <c:pt idx="35">
                  <c:v>42308</c:v>
                </c:pt>
                <c:pt idx="36">
                  <c:v>42277</c:v>
                </c:pt>
                <c:pt idx="37">
                  <c:v>42247</c:v>
                </c:pt>
                <c:pt idx="38">
                  <c:v>42216</c:v>
                </c:pt>
                <c:pt idx="39">
                  <c:v>42185</c:v>
                </c:pt>
                <c:pt idx="40">
                  <c:v>42155</c:v>
                </c:pt>
                <c:pt idx="41">
                  <c:v>42124</c:v>
                </c:pt>
                <c:pt idx="42">
                  <c:v>42094</c:v>
                </c:pt>
                <c:pt idx="43">
                  <c:v>42063</c:v>
                </c:pt>
                <c:pt idx="44">
                  <c:v>42035</c:v>
                </c:pt>
                <c:pt idx="45">
                  <c:v>42004</c:v>
                </c:pt>
                <c:pt idx="46">
                  <c:v>41973</c:v>
                </c:pt>
                <c:pt idx="47">
                  <c:v>41943</c:v>
                </c:pt>
                <c:pt idx="48">
                  <c:v>41912</c:v>
                </c:pt>
                <c:pt idx="49">
                  <c:v>41882</c:v>
                </c:pt>
                <c:pt idx="50">
                  <c:v>41851</c:v>
                </c:pt>
                <c:pt idx="51">
                  <c:v>41820</c:v>
                </c:pt>
                <c:pt idx="52">
                  <c:v>41790</c:v>
                </c:pt>
                <c:pt idx="53">
                  <c:v>41759</c:v>
                </c:pt>
                <c:pt idx="54">
                  <c:v>41729</c:v>
                </c:pt>
                <c:pt idx="55">
                  <c:v>41698</c:v>
                </c:pt>
                <c:pt idx="56">
                  <c:v>41670</c:v>
                </c:pt>
                <c:pt idx="57">
                  <c:v>41639</c:v>
                </c:pt>
                <c:pt idx="58">
                  <c:v>41608</c:v>
                </c:pt>
                <c:pt idx="59">
                  <c:v>41578</c:v>
                </c:pt>
                <c:pt idx="60">
                  <c:v>41547</c:v>
                </c:pt>
                <c:pt idx="61">
                  <c:v>41517</c:v>
                </c:pt>
                <c:pt idx="62">
                  <c:v>41486</c:v>
                </c:pt>
                <c:pt idx="63">
                  <c:v>41455</c:v>
                </c:pt>
                <c:pt idx="64">
                  <c:v>41425</c:v>
                </c:pt>
                <c:pt idx="65">
                  <c:v>41394</c:v>
                </c:pt>
                <c:pt idx="66">
                  <c:v>41364</c:v>
                </c:pt>
                <c:pt idx="67">
                  <c:v>41333</c:v>
                </c:pt>
                <c:pt idx="68">
                  <c:v>41305</c:v>
                </c:pt>
                <c:pt idx="69">
                  <c:v>41274</c:v>
                </c:pt>
                <c:pt idx="70">
                  <c:v>41243</c:v>
                </c:pt>
                <c:pt idx="71">
                  <c:v>41213</c:v>
                </c:pt>
                <c:pt idx="72">
                  <c:v>41182</c:v>
                </c:pt>
                <c:pt idx="73">
                  <c:v>41152</c:v>
                </c:pt>
                <c:pt idx="74">
                  <c:v>41121</c:v>
                </c:pt>
                <c:pt idx="75">
                  <c:v>41090</c:v>
                </c:pt>
                <c:pt idx="76">
                  <c:v>41060</c:v>
                </c:pt>
                <c:pt idx="77">
                  <c:v>41029</c:v>
                </c:pt>
                <c:pt idx="78">
                  <c:v>40999</c:v>
                </c:pt>
                <c:pt idx="79">
                  <c:v>40968</c:v>
                </c:pt>
                <c:pt idx="80">
                  <c:v>40939</c:v>
                </c:pt>
                <c:pt idx="81">
                  <c:v>40908</c:v>
                </c:pt>
                <c:pt idx="82">
                  <c:v>40877</c:v>
                </c:pt>
                <c:pt idx="83">
                  <c:v>40847</c:v>
                </c:pt>
                <c:pt idx="84">
                  <c:v>40816</c:v>
                </c:pt>
                <c:pt idx="85">
                  <c:v>40786</c:v>
                </c:pt>
                <c:pt idx="86">
                  <c:v>40755</c:v>
                </c:pt>
                <c:pt idx="87">
                  <c:v>40724</c:v>
                </c:pt>
                <c:pt idx="88">
                  <c:v>40694</c:v>
                </c:pt>
                <c:pt idx="89">
                  <c:v>40663</c:v>
                </c:pt>
                <c:pt idx="90">
                  <c:v>40633</c:v>
                </c:pt>
                <c:pt idx="91">
                  <c:v>40602</c:v>
                </c:pt>
                <c:pt idx="92">
                  <c:v>40574</c:v>
                </c:pt>
                <c:pt idx="93">
                  <c:v>40543</c:v>
                </c:pt>
                <c:pt idx="94">
                  <c:v>40512</c:v>
                </c:pt>
                <c:pt idx="95">
                  <c:v>40482</c:v>
                </c:pt>
                <c:pt idx="96">
                  <c:v>40451</c:v>
                </c:pt>
                <c:pt idx="97">
                  <c:v>40421</c:v>
                </c:pt>
                <c:pt idx="98">
                  <c:v>40390</c:v>
                </c:pt>
                <c:pt idx="99">
                  <c:v>40359</c:v>
                </c:pt>
                <c:pt idx="100">
                  <c:v>40329</c:v>
                </c:pt>
                <c:pt idx="101">
                  <c:v>40298</c:v>
                </c:pt>
                <c:pt idx="102">
                  <c:v>40268</c:v>
                </c:pt>
                <c:pt idx="103">
                  <c:v>40237</c:v>
                </c:pt>
                <c:pt idx="104">
                  <c:v>40209</c:v>
                </c:pt>
                <c:pt idx="105">
                  <c:v>40178</c:v>
                </c:pt>
                <c:pt idx="106">
                  <c:v>40147</c:v>
                </c:pt>
                <c:pt idx="107">
                  <c:v>40117</c:v>
                </c:pt>
                <c:pt idx="108">
                  <c:v>40086</c:v>
                </c:pt>
                <c:pt idx="109">
                  <c:v>40056</c:v>
                </c:pt>
                <c:pt idx="110">
                  <c:v>40025</c:v>
                </c:pt>
                <c:pt idx="111">
                  <c:v>39994</c:v>
                </c:pt>
                <c:pt idx="112">
                  <c:v>39964</c:v>
                </c:pt>
                <c:pt idx="113">
                  <c:v>39933</c:v>
                </c:pt>
                <c:pt idx="114">
                  <c:v>39903</c:v>
                </c:pt>
                <c:pt idx="115">
                  <c:v>39872</c:v>
                </c:pt>
                <c:pt idx="116">
                  <c:v>39844</c:v>
                </c:pt>
                <c:pt idx="117">
                  <c:v>39813</c:v>
                </c:pt>
                <c:pt idx="118">
                  <c:v>39782</c:v>
                </c:pt>
                <c:pt idx="119">
                  <c:v>39752</c:v>
                </c:pt>
                <c:pt idx="120">
                  <c:v>39721</c:v>
                </c:pt>
                <c:pt idx="121">
                  <c:v>39691</c:v>
                </c:pt>
                <c:pt idx="122">
                  <c:v>39660</c:v>
                </c:pt>
                <c:pt idx="123">
                  <c:v>39629</c:v>
                </c:pt>
                <c:pt idx="124">
                  <c:v>39599</c:v>
                </c:pt>
                <c:pt idx="125">
                  <c:v>39568</c:v>
                </c:pt>
                <c:pt idx="126">
                  <c:v>39538</c:v>
                </c:pt>
                <c:pt idx="127">
                  <c:v>39507</c:v>
                </c:pt>
                <c:pt idx="128">
                  <c:v>39478</c:v>
                </c:pt>
                <c:pt idx="129">
                  <c:v>39447</c:v>
                </c:pt>
                <c:pt idx="130">
                  <c:v>39416</c:v>
                </c:pt>
                <c:pt idx="131">
                  <c:v>39386</c:v>
                </c:pt>
                <c:pt idx="132">
                  <c:v>39355</c:v>
                </c:pt>
                <c:pt idx="133">
                  <c:v>39325</c:v>
                </c:pt>
                <c:pt idx="134">
                  <c:v>39294</c:v>
                </c:pt>
                <c:pt idx="135">
                  <c:v>39263</c:v>
                </c:pt>
                <c:pt idx="136">
                  <c:v>39233</c:v>
                </c:pt>
                <c:pt idx="137">
                  <c:v>39202</c:v>
                </c:pt>
                <c:pt idx="138">
                  <c:v>39172</c:v>
                </c:pt>
                <c:pt idx="139">
                  <c:v>39141</c:v>
                </c:pt>
                <c:pt idx="140">
                  <c:v>39113</c:v>
                </c:pt>
                <c:pt idx="141">
                  <c:v>39082</c:v>
                </c:pt>
                <c:pt idx="142">
                  <c:v>39051</c:v>
                </c:pt>
                <c:pt idx="143">
                  <c:v>39021</c:v>
                </c:pt>
                <c:pt idx="144">
                  <c:v>38990</c:v>
                </c:pt>
                <c:pt idx="145">
                  <c:v>38960</c:v>
                </c:pt>
                <c:pt idx="146">
                  <c:v>38929</c:v>
                </c:pt>
                <c:pt idx="147">
                  <c:v>38898</c:v>
                </c:pt>
                <c:pt idx="148">
                  <c:v>38868</c:v>
                </c:pt>
                <c:pt idx="149">
                  <c:v>38837</c:v>
                </c:pt>
                <c:pt idx="150">
                  <c:v>38807</c:v>
                </c:pt>
                <c:pt idx="151">
                  <c:v>38776</c:v>
                </c:pt>
                <c:pt idx="152">
                  <c:v>38748</c:v>
                </c:pt>
                <c:pt idx="153">
                  <c:v>38717</c:v>
                </c:pt>
                <c:pt idx="154">
                  <c:v>38686</c:v>
                </c:pt>
                <c:pt idx="155">
                  <c:v>38656</c:v>
                </c:pt>
                <c:pt idx="156">
                  <c:v>38625</c:v>
                </c:pt>
                <c:pt idx="157">
                  <c:v>38595</c:v>
                </c:pt>
                <c:pt idx="158">
                  <c:v>38564</c:v>
                </c:pt>
                <c:pt idx="159">
                  <c:v>38533</c:v>
                </c:pt>
                <c:pt idx="160">
                  <c:v>38503</c:v>
                </c:pt>
                <c:pt idx="161">
                  <c:v>38472</c:v>
                </c:pt>
                <c:pt idx="162">
                  <c:v>38442</c:v>
                </c:pt>
                <c:pt idx="163">
                  <c:v>38411</c:v>
                </c:pt>
                <c:pt idx="164">
                  <c:v>38383</c:v>
                </c:pt>
                <c:pt idx="165">
                  <c:v>38352</c:v>
                </c:pt>
                <c:pt idx="166">
                  <c:v>38321</c:v>
                </c:pt>
                <c:pt idx="167">
                  <c:v>38291</c:v>
                </c:pt>
                <c:pt idx="168">
                  <c:v>38260</c:v>
                </c:pt>
                <c:pt idx="169">
                  <c:v>38230</c:v>
                </c:pt>
                <c:pt idx="170">
                  <c:v>38199</c:v>
                </c:pt>
                <c:pt idx="171">
                  <c:v>38168</c:v>
                </c:pt>
                <c:pt idx="172">
                  <c:v>38138</c:v>
                </c:pt>
                <c:pt idx="173">
                  <c:v>38107</c:v>
                </c:pt>
                <c:pt idx="174">
                  <c:v>38077</c:v>
                </c:pt>
                <c:pt idx="175">
                  <c:v>38046</c:v>
                </c:pt>
                <c:pt idx="176">
                  <c:v>38017</c:v>
                </c:pt>
                <c:pt idx="177">
                  <c:v>37986</c:v>
                </c:pt>
                <c:pt idx="178">
                  <c:v>37955</c:v>
                </c:pt>
                <c:pt idx="179">
                  <c:v>37925</c:v>
                </c:pt>
                <c:pt idx="180">
                  <c:v>37894</c:v>
                </c:pt>
                <c:pt idx="181">
                  <c:v>37864</c:v>
                </c:pt>
                <c:pt idx="182">
                  <c:v>37833</c:v>
                </c:pt>
                <c:pt idx="183">
                  <c:v>37802</c:v>
                </c:pt>
                <c:pt idx="184">
                  <c:v>37772</c:v>
                </c:pt>
                <c:pt idx="185">
                  <c:v>37741</c:v>
                </c:pt>
                <c:pt idx="186">
                  <c:v>37711</c:v>
                </c:pt>
                <c:pt idx="187">
                  <c:v>37680</c:v>
                </c:pt>
                <c:pt idx="188">
                  <c:v>37652</c:v>
                </c:pt>
                <c:pt idx="189">
                  <c:v>37621</c:v>
                </c:pt>
                <c:pt idx="190">
                  <c:v>37590</c:v>
                </c:pt>
                <c:pt idx="191">
                  <c:v>37560</c:v>
                </c:pt>
                <c:pt idx="192">
                  <c:v>37529</c:v>
                </c:pt>
                <c:pt idx="193">
                  <c:v>37499</c:v>
                </c:pt>
                <c:pt idx="194">
                  <c:v>37468</c:v>
                </c:pt>
                <c:pt idx="195">
                  <c:v>37437</c:v>
                </c:pt>
                <c:pt idx="196">
                  <c:v>37407</c:v>
                </c:pt>
                <c:pt idx="197">
                  <c:v>37376</c:v>
                </c:pt>
                <c:pt idx="198">
                  <c:v>37346</c:v>
                </c:pt>
                <c:pt idx="199">
                  <c:v>37315</c:v>
                </c:pt>
                <c:pt idx="200">
                  <c:v>37287</c:v>
                </c:pt>
                <c:pt idx="201">
                  <c:v>37256</c:v>
                </c:pt>
                <c:pt idx="202">
                  <c:v>37225</c:v>
                </c:pt>
                <c:pt idx="203">
                  <c:v>37195</c:v>
                </c:pt>
                <c:pt idx="204">
                  <c:v>37164</c:v>
                </c:pt>
                <c:pt idx="205">
                  <c:v>37134</c:v>
                </c:pt>
                <c:pt idx="206">
                  <c:v>37103</c:v>
                </c:pt>
                <c:pt idx="207">
                  <c:v>37072</c:v>
                </c:pt>
                <c:pt idx="208">
                  <c:v>37042</c:v>
                </c:pt>
                <c:pt idx="209">
                  <c:v>37011</c:v>
                </c:pt>
                <c:pt idx="210">
                  <c:v>36981</c:v>
                </c:pt>
                <c:pt idx="211">
                  <c:v>36950</c:v>
                </c:pt>
                <c:pt idx="212">
                  <c:v>36922</c:v>
                </c:pt>
                <c:pt idx="213">
                  <c:v>36891</c:v>
                </c:pt>
                <c:pt idx="214">
                  <c:v>36860</c:v>
                </c:pt>
                <c:pt idx="215">
                  <c:v>36830</c:v>
                </c:pt>
                <c:pt idx="216">
                  <c:v>36799</c:v>
                </c:pt>
                <c:pt idx="217">
                  <c:v>36769</c:v>
                </c:pt>
              </c:numCache>
            </c:numRef>
          </c:cat>
          <c:val>
            <c:numRef>
              <c:f>'Fixed Income Calculations'!$U$100:$U$317</c:f>
              <c:numCache>
                <c:formatCode>0.00</c:formatCode>
                <c:ptCount val="218"/>
                <c:pt idx="0">
                  <c:v>3.3594360000000001</c:v>
                </c:pt>
                <c:pt idx="1">
                  <c:v>3.7781189999999998</c:v>
                </c:pt>
                <c:pt idx="2">
                  <c:v>3.1984650000000001</c:v>
                </c:pt>
                <c:pt idx="3">
                  <c:v>3.5408810000000002</c:v>
                </c:pt>
                <c:pt idx="4">
                  <c:v>3.2972350000000001</c:v>
                </c:pt>
                <c:pt idx="5">
                  <c:v>2.8799440000000001</c:v>
                </c:pt>
                <c:pt idx="6">
                  <c:v>2.8144710000000002</c:v>
                </c:pt>
                <c:pt idx="7">
                  <c:v>2.640361</c:v>
                </c:pt>
                <c:pt idx="8">
                  <c:v>2.432636</c:v>
                </c:pt>
                <c:pt idx="9">
                  <c:v>2.5543089999999999</c:v>
                </c:pt>
                <c:pt idx="10">
                  <c:v>2.643573</c:v>
                </c:pt>
                <c:pt idx="11">
                  <c:v>2.6080570000000001</c:v>
                </c:pt>
                <c:pt idx="12">
                  <c:v>2.6628669999999999</c:v>
                </c:pt>
                <c:pt idx="13">
                  <c:v>2.771252</c:v>
                </c:pt>
                <c:pt idx="14">
                  <c:v>2.865046</c:v>
                </c:pt>
                <c:pt idx="15">
                  <c:v>2.896865</c:v>
                </c:pt>
                <c:pt idx="16">
                  <c:v>2.8366877232498</c:v>
                </c:pt>
                <c:pt idx="17">
                  <c:v>2.7829977079377999</c:v>
                </c:pt>
                <c:pt idx="18">
                  <c:v>2.8728523202846001</c:v>
                </c:pt>
                <c:pt idx="19">
                  <c:v>2.8999939842075002</c:v>
                </c:pt>
                <c:pt idx="20">
                  <c:v>3.0758905781129999</c:v>
                </c:pt>
                <c:pt idx="21">
                  <c:v>3.1618768546934999</c:v>
                </c:pt>
                <c:pt idx="22">
                  <c:v>3.3257043841306002</c:v>
                </c:pt>
                <c:pt idx="23">
                  <c:v>3.1500287322989999</c:v>
                </c:pt>
                <c:pt idx="24">
                  <c:v>3.1648294606091998</c:v>
                </c:pt>
                <c:pt idx="25">
                  <c:v>3.1510440842209002</c:v>
                </c:pt>
                <c:pt idx="26">
                  <c:v>3.4489376317236999</c:v>
                </c:pt>
                <c:pt idx="27">
                  <c:v>3.5287477783421002</c:v>
                </c:pt>
                <c:pt idx="28">
                  <c:v>3.5626794328895999</c:v>
                </c:pt>
                <c:pt idx="29">
                  <c:v>3.5397511296220001</c:v>
                </c:pt>
                <c:pt idx="30">
                  <c:v>3.6931981824229001</c:v>
                </c:pt>
                <c:pt idx="31">
                  <c:v>4.0085499560092002</c:v>
                </c:pt>
                <c:pt idx="32">
                  <c:v>4.0920135369458004</c:v>
                </c:pt>
                <c:pt idx="33">
                  <c:v>3.6779203121616</c:v>
                </c:pt>
                <c:pt idx="34">
                  <c:v>3.5123467732538001</c:v>
                </c:pt>
                <c:pt idx="35">
                  <c:v>3.6394449489921001</c:v>
                </c:pt>
                <c:pt idx="36">
                  <c:v>4.0343678887183998</c:v>
                </c:pt>
                <c:pt idx="37">
                  <c:v>3.7082300642049999</c:v>
                </c:pt>
                <c:pt idx="38">
                  <c:v>3.5976031865303999</c:v>
                </c:pt>
                <c:pt idx="39">
                  <c:v>3.4340354111245999</c:v>
                </c:pt>
                <c:pt idx="40">
                  <c:v>3.4552435664284999</c:v>
                </c:pt>
                <c:pt idx="41">
                  <c:v>3.3880787482943999</c:v>
                </c:pt>
                <c:pt idx="42">
                  <c:v>3.6156502381986999</c:v>
                </c:pt>
                <c:pt idx="43">
                  <c:v>3.5261002081739998</c:v>
                </c:pt>
                <c:pt idx="44">
                  <c:v>3.9779800699329999</c:v>
                </c:pt>
                <c:pt idx="45">
                  <c:v>3.6475430473671002</c:v>
                </c:pt>
                <c:pt idx="46">
                  <c:v>3.1450133148405</c:v>
                </c:pt>
                <c:pt idx="47">
                  <c:v>2.9080719790664999</c:v>
                </c:pt>
                <c:pt idx="48">
                  <c:v>3.0737725402264999</c:v>
                </c:pt>
                <c:pt idx="49">
                  <c:v>2.8550959103970999</c:v>
                </c:pt>
                <c:pt idx="50">
                  <c:v>2.6438605698622002</c:v>
                </c:pt>
                <c:pt idx="51">
                  <c:v>2.6470564481597001</c:v>
                </c:pt>
                <c:pt idx="52">
                  <c:v>2.7150808315994999</c:v>
                </c:pt>
                <c:pt idx="53">
                  <c:v>2.9036298045483999</c:v>
                </c:pt>
                <c:pt idx="54">
                  <c:v>2.9113765521568</c:v>
                </c:pt>
                <c:pt idx="55">
                  <c:v>3.0861658257220999</c:v>
                </c:pt>
                <c:pt idx="56">
                  <c:v>3.4539228139159999</c:v>
                </c:pt>
                <c:pt idx="57">
                  <c:v>2.9549776746814</c:v>
                </c:pt>
                <c:pt idx="58">
                  <c:v>3.1761401904086002</c:v>
                </c:pt>
                <c:pt idx="59">
                  <c:v>2.9649936923056002</c:v>
                </c:pt>
                <c:pt idx="60">
                  <c:v>3.2325193733650002</c:v>
                </c:pt>
                <c:pt idx="61">
                  <c:v>3.4309249772496</c:v>
                </c:pt>
                <c:pt idx="62">
                  <c:v>3.0014750260123</c:v>
                </c:pt>
                <c:pt idx="63">
                  <c:v>3.1667304542935</c:v>
                </c:pt>
                <c:pt idx="64">
                  <c:v>2.6105575227339002</c:v>
                </c:pt>
                <c:pt idx="65">
                  <c:v>2.4885293855413</c:v>
                </c:pt>
                <c:pt idx="66">
                  <c:v>2.6320972271341998</c:v>
                </c:pt>
                <c:pt idx="67">
                  <c:v>2.6506523304837999</c:v>
                </c:pt>
                <c:pt idx="68">
                  <c:v>2.4237187194216001</c:v>
                </c:pt>
                <c:pt idx="69">
                  <c:v>2.4117690494524999</c:v>
                </c:pt>
                <c:pt idx="70">
                  <c:v>2.5561902102983001</c:v>
                </c:pt>
                <c:pt idx="71">
                  <c:v>2.5748154968432</c:v>
                </c:pt>
                <c:pt idx="72">
                  <c:v>2.7397944522555999</c:v>
                </c:pt>
                <c:pt idx="73">
                  <c:v>2.9778227980388001</c:v>
                </c:pt>
                <c:pt idx="74">
                  <c:v>3.1324413702622</c:v>
                </c:pt>
                <c:pt idx="75">
                  <c:v>3.4215498012494998</c:v>
                </c:pt>
                <c:pt idx="76">
                  <c:v>3.7769162510980001</c:v>
                </c:pt>
                <c:pt idx="77">
                  <c:v>3.1094152451669999</c:v>
                </c:pt>
                <c:pt idx="78">
                  <c:v>3.0635490607518001</c:v>
                </c:pt>
                <c:pt idx="79">
                  <c:v>3.2800075522815</c:v>
                </c:pt>
                <c:pt idx="80">
                  <c:v>3.7176135009504998</c:v>
                </c:pt>
                <c:pt idx="81">
                  <c:v>3.8227266544143998</c:v>
                </c:pt>
                <c:pt idx="82">
                  <c:v>3.7433529040123998</c:v>
                </c:pt>
                <c:pt idx="83">
                  <c:v>3.4308342548278001</c:v>
                </c:pt>
                <c:pt idx="84">
                  <c:v>4.0750732919491996</c:v>
                </c:pt>
                <c:pt idx="85">
                  <c:v>3.0589731480411002</c:v>
                </c:pt>
                <c:pt idx="86">
                  <c:v>2.5589894548081999</c:v>
                </c:pt>
                <c:pt idx="87">
                  <c:v>2.4138753823955001</c:v>
                </c:pt>
                <c:pt idx="88">
                  <c:v>2.6179693030248998</c:v>
                </c:pt>
                <c:pt idx="89">
                  <c:v>2.4817878717245998</c:v>
                </c:pt>
                <c:pt idx="90">
                  <c:v>2.4616767850552002</c:v>
                </c:pt>
                <c:pt idx="91">
                  <c:v>2.6513255216306999</c:v>
                </c:pt>
                <c:pt idx="92">
                  <c:v>2.6544209735702</c:v>
                </c:pt>
                <c:pt idx="93">
                  <c:v>2.5038283985923999</c:v>
                </c:pt>
                <c:pt idx="94">
                  <c:v>2.670179174362</c:v>
                </c:pt>
                <c:pt idx="95">
                  <c:v>2.3965549449500001</c:v>
                </c:pt>
                <c:pt idx="96">
                  <c:v>2.6019613504349</c:v>
                </c:pt>
                <c:pt idx="97">
                  <c:v>2.7902866601730998</c:v>
                </c:pt>
                <c:pt idx="98">
                  <c:v>2.6723172366384</c:v>
                </c:pt>
                <c:pt idx="99">
                  <c:v>3.0387424000077998</c:v>
                </c:pt>
                <c:pt idx="100">
                  <c:v>2.9310457993877002</c:v>
                </c:pt>
                <c:pt idx="101">
                  <c:v>2.3356518315265999</c:v>
                </c:pt>
                <c:pt idx="102">
                  <c:v>2.2595929811638999</c:v>
                </c:pt>
                <c:pt idx="103">
                  <c:v>2.8189269736367999</c:v>
                </c:pt>
                <c:pt idx="104">
                  <c:v>2.8284344890918001</c:v>
                </c:pt>
                <c:pt idx="105">
                  <c:v>2.6167867285797</c:v>
                </c:pt>
                <c:pt idx="106">
                  <c:v>3.1146709684168998</c:v>
                </c:pt>
                <c:pt idx="107">
                  <c:v>3.0875897684561</c:v>
                </c:pt>
                <c:pt idx="108">
                  <c:v>3.0204519407218999</c:v>
                </c:pt>
                <c:pt idx="109">
                  <c:v>3.4166424361717</c:v>
                </c:pt>
                <c:pt idx="110">
                  <c:v>3.6269967529451002</c:v>
                </c:pt>
                <c:pt idx="111">
                  <c:v>3.9554777333976001</c:v>
                </c:pt>
                <c:pt idx="112">
                  <c:v>4.2803927364858998</c:v>
                </c:pt>
                <c:pt idx="113">
                  <c:v>4.9766127584094004</c:v>
                </c:pt>
                <c:pt idx="114">
                  <c:v>6.0541413984301</c:v>
                </c:pt>
                <c:pt idx="115">
                  <c:v>6.1601940367907</c:v>
                </c:pt>
                <c:pt idx="116">
                  <c:v>6.0521474302384002</c:v>
                </c:pt>
                <c:pt idx="117">
                  <c:v>6.7522250145533</c:v>
                </c:pt>
                <c:pt idx="118">
                  <c:v>7.5411591987289999</c:v>
                </c:pt>
                <c:pt idx="119">
                  <c:v>6.9253141583539</c:v>
                </c:pt>
                <c:pt idx="120">
                  <c:v>3.940602120231</c:v>
                </c:pt>
                <c:pt idx="121">
                  <c:v>2.9603339047158999</c:v>
                </c:pt>
                <c:pt idx="122">
                  <c:v>2.8190779473564</c:v>
                </c:pt>
                <c:pt idx="123">
                  <c:v>2.8867278439481998</c:v>
                </c:pt>
                <c:pt idx="124">
                  <c:v>2.2451434269510999</c:v>
                </c:pt>
                <c:pt idx="125">
                  <c:v>2.509868339464</c:v>
                </c:pt>
                <c:pt idx="126">
                  <c:v>2.9247016785795998</c:v>
                </c:pt>
                <c:pt idx="127">
                  <c:v>2.7798700266104999</c:v>
                </c:pt>
                <c:pt idx="128">
                  <c:v>2.5553460336509999</c:v>
                </c:pt>
                <c:pt idx="129">
                  <c:v>2.2875922933934998</c:v>
                </c:pt>
                <c:pt idx="130">
                  <c:v>2.3401846704404998</c:v>
                </c:pt>
                <c:pt idx="131">
                  <c:v>1.7599356609148999</c:v>
                </c:pt>
                <c:pt idx="132">
                  <c:v>1.8813533478597999</c:v>
                </c:pt>
                <c:pt idx="133">
                  <c:v>2.1377716219790002</c:v>
                </c:pt>
                <c:pt idx="134">
                  <c:v>2.0233361135756001</c:v>
                </c:pt>
                <c:pt idx="135">
                  <c:v>1.5643524034937</c:v>
                </c:pt>
                <c:pt idx="136">
                  <c:v>1.3502781163919999</c:v>
                </c:pt>
                <c:pt idx="137">
                  <c:v>1.4501959615247999</c:v>
                </c:pt>
                <c:pt idx="138">
                  <c:v>1.5026531471729001</c:v>
                </c:pt>
                <c:pt idx="139">
                  <c:v>1.6462704694528001</c:v>
                </c:pt>
                <c:pt idx="140">
                  <c:v>1.5315506733236</c:v>
                </c:pt>
                <c:pt idx="141">
                  <c:v>1.4946958817547</c:v>
                </c:pt>
                <c:pt idx="142">
                  <c:v>1.7850652218987999</c:v>
                </c:pt>
                <c:pt idx="143">
                  <c:v>1.6923499840530001</c:v>
                </c:pt>
                <c:pt idx="144">
                  <c:v>1.8458954654538999</c:v>
                </c:pt>
                <c:pt idx="145">
                  <c:v>1.7418934837160001</c:v>
                </c:pt>
                <c:pt idx="146">
                  <c:v>1.8037606750029</c:v>
                </c:pt>
                <c:pt idx="147">
                  <c:v>2.0122133920066001</c:v>
                </c:pt>
                <c:pt idx="148">
                  <c:v>1.8778059511862999</c:v>
                </c:pt>
                <c:pt idx="149">
                  <c:v>1.5102533992875999</c:v>
                </c:pt>
                <c:pt idx="150">
                  <c:v>1.5988899958895999</c:v>
                </c:pt>
                <c:pt idx="151">
                  <c:v>1.507298196267</c:v>
                </c:pt>
                <c:pt idx="152">
                  <c:v>1.7821592811346001</c:v>
                </c:pt>
                <c:pt idx="153">
                  <c:v>1.9945446240369</c:v>
                </c:pt>
                <c:pt idx="154">
                  <c:v>2.9999713682431999</c:v>
                </c:pt>
                <c:pt idx="155">
                  <c:v>3.031031498081</c:v>
                </c:pt>
                <c:pt idx="156">
                  <c:v>2.6103530025933002</c:v>
                </c:pt>
                <c:pt idx="157">
                  <c:v>3.1523678887597</c:v>
                </c:pt>
                <c:pt idx="158">
                  <c:v>3.0544804297047001</c:v>
                </c:pt>
                <c:pt idx="159">
                  <c:v>3.2538859742035999</c:v>
                </c:pt>
                <c:pt idx="160">
                  <c:v>3.7813622776471001</c:v>
                </c:pt>
                <c:pt idx="161">
                  <c:v>3.9673143600985998</c:v>
                </c:pt>
                <c:pt idx="162">
                  <c:v>3.822919819555</c:v>
                </c:pt>
                <c:pt idx="163">
                  <c:v>3.2502256925377999</c:v>
                </c:pt>
                <c:pt idx="164">
                  <c:v>3.5471751002412999</c:v>
                </c:pt>
                <c:pt idx="165">
                  <c:v>3.0099884800384</c:v>
                </c:pt>
                <c:pt idx="166">
                  <c:v>3.2201636362346</c:v>
                </c:pt>
                <c:pt idx="167">
                  <c:v>3.5110548880777999</c:v>
                </c:pt>
                <c:pt idx="168">
                  <c:v>3.5933494175770999</c:v>
                </c:pt>
                <c:pt idx="169">
                  <c:v>3.6980524655615001</c:v>
                </c:pt>
                <c:pt idx="170">
                  <c:v>3.9696027764167998</c:v>
                </c:pt>
                <c:pt idx="171">
                  <c:v>4.1789511201521998</c:v>
                </c:pt>
                <c:pt idx="172">
                  <c:v>4.2491943529574998</c:v>
                </c:pt>
                <c:pt idx="173">
                  <c:v>3.9803946918327999</c:v>
                </c:pt>
                <c:pt idx="174">
                  <c:v>3.6103034937963998</c:v>
                </c:pt>
                <c:pt idx="175">
                  <c:v>3.7988480687416999</c:v>
                </c:pt>
                <c:pt idx="176">
                  <c:v>3.5777573766578001</c:v>
                </c:pt>
                <c:pt idx="177">
                  <c:v>3.4119908877321001</c:v>
                </c:pt>
                <c:pt idx="178">
                  <c:v>3.6956801814019999</c:v>
                </c:pt>
                <c:pt idx="179">
                  <c:v>3.7992095486320001</c:v>
                </c:pt>
                <c:pt idx="180">
                  <c:v>4.1148685596418</c:v>
                </c:pt>
                <c:pt idx="181">
                  <c:v>4.0736092382958002</c:v>
                </c:pt>
                <c:pt idx="182">
                  <c:v>4.2215949992777997</c:v>
                </c:pt>
                <c:pt idx="183">
                  <c:v>4.4046433430552003</c:v>
                </c:pt>
                <c:pt idx="184">
                  <c:v>4.4551604302921</c:v>
                </c:pt>
                <c:pt idx="185">
                  <c:v>4.4748029775633</c:v>
                </c:pt>
                <c:pt idx="186">
                  <c:v>5.3580262679687003</c:v>
                </c:pt>
                <c:pt idx="187">
                  <c:v>5.5857261205641002</c:v>
                </c:pt>
                <c:pt idx="188">
                  <c:v>5.7675171521125002</c:v>
                </c:pt>
                <c:pt idx="189">
                  <c:v>6.1835695335898997</c:v>
                </c:pt>
                <c:pt idx="190">
                  <c:v>6.7357455922494998</c:v>
                </c:pt>
                <c:pt idx="191">
                  <c:v>7.5449547016657004</c:v>
                </c:pt>
                <c:pt idx="192">
                  <c:v>8.9597199000216996</c:v>
                </c:pt>
                <c:pt idx="193">
                  <c:v>7.7206920526556999</c:v>
                </c:pt>
                <c:pt idx="194">
                  <c:v>8.6521042728282005</c:v>
                </c:pt>
                <c:pt idx="195">
                  <c:v>6.9833808951423002</c:v>
                </c:pt>
                <c:pt idx="196">
                  <c:v>5.5769248606691004</c:v>
                </c:pt>
                <c:pt idx="197">
                  <c:v>4.6329027724553997</c:v>
                </c:pt>
                <c:pt idx="198">
                  <c:v>4.2929728230268998</c:v>
                </c:pt>
                <c:pt idx="199">
                  <c:v>4.6881239562259003</c:v>
                </c:pt>
                <c:pt idx="200">
                  <c:v>5.6342118866608004</c:v>
                </c:pt>
                <c:pt idx="201">
                  <c:v>5.7097178044924002</c:v>
                </c:pt>
                <c:pt idx="202">
                  <c:v>8.4489664877328998</c:v>
                </c:pt>
                <c:pt idx="203">
                  <c:v>9.2413232247383998</c:v>
                </c:pt>
                <c:pt idx="204">
                  <c:v>8.7449086626045993</c:v>
                </c:pt>
                <c:pt idx="205">
                  <c:v>7.5274777325794</c:v>
                </c:pt>
                <c:pt idx="206">
                  <c:v>8.0716300995451</c:v>
                </c:pt>
                <c:pt idx="207">
                  <c:v>6.6619759558244001</c:v>
                </c:pt>
                <c:pt idx="208">
                  <c:v>6.6318116944214003</c:v>
                </c:pt>
                <c:pt idx="209">
                  <c:v>6.9230287642253998</c:v>
                </c:pt>
                <c:pt idx="210">
                  <c:v>7.1699623284739999</c:v>
                </c:pt>
                <c:pt idx="211">
                  <c:v>6.6739573494837003</c:v>
                </c:pt>
                <c:pt idx="212">
                  <c:v>6.1144561543203997</c:v>
                </c:pt>
                <c:pt idx="213">
                  <c:v>6.9682095927915997</c:v>
                </c:pt>
                <c:pt idx="214">
                  <c:v>7.1083567808683004</c:v>
                </c:pt>
                <c:pt idx="215">
                  <c:v>6.5101026525375003</c:v>
                </c:pt>
                <c:pt idx="216">
                  <c:v>5.7605189529218999</c:v>
                </c:pt>
                <c:pt idx="217">
                  <c:v>6.1431406618604001</c:v>
                </c:pt>
              </c:numCache>
            </c:numRef>
          </c:val>
          <c:smooth val="0"/>
          <c:extLst>
            <c:ext xmlns:c16="http://schemas.microsoft.com/office/drawing/2014/chart" uri="{C3380CC4-5D6E-409C-BE32-E72D297353CC}">
              <c16:uniqueId val="{00000000-FCAC-4CF5-B6A8-D9E58F777691}"/>
            </c:ext>
          </c:extLst>
        </c:ser>
        <c:ser>
          <c:idx val="1"/>
          <c:order val="1"/>
          <c:tx>
            <c:strRef>
              <c:f>'Fixed Income Calculations'!$G$7</c:f>
              <c:strCache>
                <c:ptCount val="1"/>
                <c:pt idx="0">
                  <c:v>U.S. Investment Grade Credit</c:v>
                </c:pt>
              </c:strCache>
            </c:strRef>
          </c:tx>
          <c:marker>
            <c:symbol val="none"/>
          </c:marker>
          <c:val>
            <c:numRef>
              <c:f>'Fixed Income Calculations'!$G$100:$G$317</c:f>
              <c:numCache>
                <c:formatCode>0.00</c:formatCode>
                <c:ptCount val="218"/>
                <c:pt idx="0">
                  <c:v>1.0005250000000001</c:v>
                </c:pt>
                <c:pt idx="1">
                  <c:v>1.0759190000000001</c:v>
                </c:pt>
                <c:pt idx="2">
                  <c:v>1.0298419999999999</c:v>
                </c:pt>
                <c:pt idx="3">
                  <c:v>1.157619</c:v>
                </c:pt>
                <c:pt idx="4">
                  <c:v>1.088757</c:v>
                </c:pt>
                <c:pt idx="5">
                  <c:v>1.0153760000000001</c:v>
                </c:pt>
                <c:pt idx="6">
                  <c:v>1.025263</c:v>
                </c:pt>
                <c:pt idx="7">
                  <c:v>0.90704300000000004</c:v>
                </c:pt>
                <c:pt idx="8">
                  <c:v>0.81701800000000002</c:v>
                </c:pt>
                <c:pt idx="9">
                  <c:v>0.89148799999999995</c:v>
                </c:pt>
                <c:pt idx="10">
                  <c:v>0.92108299999999999</c:v>
                </c:pt>
                <c:pt idx="11">
                  <c:v>0.90674100000000002</c:v>
                </c:pt>
                <c:pt idx="12">
                  <c:v>0.96102900000000002</c:v>
                </c:pt>
                <c:pt idx="13">
                  <c:v>1.0425219999999999</c:v>
                </c:pt>
                <c:pt idx="14">
                  <c:v>0.97601199999999999</c:v>
                </c:pt>
                <c:pt idx="15">
                  <c:v>1.0342009999999999</c:v>
                </c:pt>
                <c:pt idx="16">
                  <c:v>1.0702459745716999</c:v>
                </c:pt>
                <c:pt idx="17">
                  <c:v>1.0974239323646</c:v>
                </c:pt>
                <c:pt idx="18">
                  <c:v>1.1152213657233001</c:v>
                </c:pt>
                <c:pt idx="19">
                  <c:v>1.100500867949</c:v>
                </c:pt>
                <c:pt idx="20">
                  <c:v>1.1593759081745001</c:v>
                </c:pt>
                <c:pt idx="21">
                  <c:v>1.1801438480777999</c:v>
                </c:pt>
                <c:pt idx="22">
                  <c:v>1.2311698599744001</c:v>
                </c:pt>
                <c:pt idx="23">
                  <c:v>1.2537571424863001</c:v>
                </c:pt>
                <c:pt idx="24">
                  <c:v>1.3055637025497</c:v>
                </c:pt>
                <c:pt idx="25">
                  <c:v>1.2862630062008999</c:v>
                </c:pt>
                <c:pt idx="26">
                  <c:v>1.3767647766885001</c:v>
                </c:pt>
                <c:pt idx="27">
                  <c:v>1.4721996854823001</c:v>
                </c:pt>
                <c:pt idx="28">
                  <c:v>1.4078242240907</c:v>
                </c:pt>
                <c:pt idx="29">
                  <c:v>1.3868543607829</c:v>
                </c:pt>
                <c:pt idx="30">
                  <c:v>1.541258736734</c:v>
                </c:pt>
                <c:pt idx="31">
                  <c:v>1.8367847559710999</c:v>
                </c:pt>
                <c:pt idx="32">
                  <c:v>1.8051845120825001</c:v>
                </c:pt>
                <c:pt idx="33">
                  <c:v>1.5541867687691999</c:v>
                </c:pt>
                <c:pt idx="34">
                  <c:v>1.4653802115747001</c:v>
                </c:pt>
                <c:pt idx="35">
                  <c:v>1.498660477012</c:v>
                </c:pt>
                <c:pt idx="36">
                  <c:v>1.6022738784110999</c:v>
                </c:pt>
                <c:pt idx="37">
                  <c:v>1.5514007287999001</c:v>
                </c:pt>
                <c:pt idx="38">
                  <c:v>1.4597566515171001</c:v>
                </c:pt>
                <c:pt idx="39">
                  <c:v>1.3729959576326001</c:v>
                </c:pt>
                <c:pt idx="40">
                  <c:v>1.266917175034</c:v>
                </c:pt>
                <c:pt idx="41">
                  <c:v>1.2240101697193999</c:v>
                </c:pt>
                <c:pt idx="42">
                  <c:v>1.2449681921571001</c:v>
                </c:pt>
                <c:pt idx="43">
                  <c:v>1.1895404449018001</c:v>
                </c:pt>
                <c:pt idx="44">
                  <c:v>1.3168493876981999</c:v>
                </c:pt>
                <c:pt idx="45">
                  <c:v>1.2485227980111999</c:v>
                </c:pt>
                <c:pt idx="46">
                  <c:v>1.1761170305991</c:v>
                </c:pt>
                <c:pt idx="47">
                  <c:v>1.119261737252</c:v>
                </c:pt>
                <c:pt idx="48">
                  <c:v>1.0677532137807999</c:v>
                </c:pt>
                <c:pt idx="49">
                  <c:v>0.97450103173962999</c:v>
                </c:pt>
                <c:pt idx="50">
                  <c:v>0.94904719281528005</c:v>
                </c:pt>
                <c:pt idx="51">
                  <c:v>0.95516265583934001</c:v>
                </c:pt>
                <c:pt idx="52">
                  <c:v>0.97538817745449002</c:v>
                </c:pt>
                <c:pt idx="53">
                  <c:v>0.98355459962864</c:v>
                </c:pt>
                <c:pt idx="54">
                  <c:v>1.0270048286222999</c:v>
                </c:pt>
                <c:pt idx="55">
                  <c:v>1.0617822599955999</c:v>
                </c:pt>
                <c:pt idx="56">
                  <c:v>1.1460606752241</c:v>
                </c:pt>
                <c:pt idx="57">
                  <c:v>1.1075678022902999</c:v>
                </c:pt>
                <c:pt idx="58">
                  <c:v>1.2046135121243</c:v>
                </c:pt>
                <c:pt idx="59">
                  <c:v>1.2550519818014001</c:v>
                </c:pt>
                <c:pt idx="60">
                  <c:v>1.3534295261217</c:v>
                </c:pt>
                <c:pt idx="61">
                  <c:v>1.3515396522847001</c:v>
                </c:pt>
                <c:pt idx="62">
                  <c:v>1.3189336488156</c:v>
                </c:pt>
                <c:pt idx="63">
                  <c:v>1.4435328208175999</c:v>
                </c:pt>
                <c:pt idx="64">
                  <c:v>1.2463199550738999</c:v>
                </c:pt>
                <c:pt idx="65">
                  <c:v>1.2533659329100999</c:v>
                </c:pt>
                <c:pt idx="66">
                  <c:v>1.2967044300281001</c:v>
                </c:pt>
                <c:pt idx="67">
                  <c:v>1.2697181454498001</c:v>
                </c:pt>
                <c:pt idx="68">
                  <c:v>1.2723093803532</c:v>
                </c:pt>
                <c:pt idx="69">
                  <c:v>1.3095817671184999</c:v>
                </c:pt>
                <c:pt idx="70">
                  <c:v>1.3633980289795999</c:v>
                </c:pt>
                <c:pt idx="71">
                  <c:v>1.2767822160435001</c:v>
                </c:pt>
                <c:pt idx="72">
                  <c:v>1.4360988482474999</c:v>
                </c:pt>
                <c:pt idx="73">
                  <c:v>1.582242221599</c:v>
                </c:pt>
                <c:pt idx="74">
                  <c:v>1.6435271365548001</c:v>
                </c:pt>
                <c:pt idx="75">
                  <c:v>1.8238447091415999</c:v>
                </c:pt>
                <c:pt idx="76">
                  <c:v>1.9324881704868</c:v>
                </c:pt>
                <c:pt idx="77">
                  <c:v>1.6996196230138001</c:v>
                </c:pt>
                <c:pt idx="78">
                  <c:v>1.6087102308179</c:v>
                </c:pt>
                <c:pt idx="79">
                  <c:v>1.6748060864211001</c:v>
                </c:pt>
                <c:pt idx="80">
                  <c:v>1.9105266101724001</c:v>
                </c:pt>
                <c:pt idx="81">
                  <c:v>2.1706023823809</c:v>
                </c:pt>
                <c:pt idx="82">
                  <c:v>2.2531391642986001</c:v>
                </c:pt>
                <c:pt idx="83">
                  <c:v>1.8682472530573999</c:v>
                </c:pt>
                <c:pt idx="84">
                  <c:v>2.1826045450204998</c:v>
                </c:pt>
                <c:pt idx="85">
                  <c:v>1.8847442808760999</c:v>
                </c:pt>
                <c:pt idx="86">
                  <c:v>1.4109994293350001</c:v>
                </c:pt>
                <c:pt idx="87">
                  <c:v>1.3989536938766001</c:v>
                </c:pt>
                <c:pt idx="88">
                  <c:v>1.3493327558810999</c:v>
                </c:pt>
                <c:pt idx="89">
                  <c:v>1.2819177535852999</c:v>
                </c:pt>
                <c:pt idx="90">
                  <c:v>1.3191134586721001</c:v>
                </c:pt>
                <c:pt idx="91">
                  <c:v>1.3078580120309</c:v>
                </c:pt>
                <c:pt idx="92">
                  <c:v>1.4045250815896</c:v>
                </c:pt>
                <c:pt idx="93">
                  <c:v>1.4571309438428</c:v>
                </c:pt>
                <c:pt idx="94">
                  <c:v>1.5894687878583</c:v>
                </c:pt>
                <c:pt idx="95">
                  <c:v>1.5317769972460999</c:v>
                </c:pt>
                <c:pt idx="96">
                  <c:v>1.5957227492235</c:v>
                </c:pt>
                <c:pt idx="97">
                  <c:v>1.7034108430099</c:v>
                </c:pt>
                <c:pt idx="98">
                  <c:v>1.6129388684389001</c:v>
                </c:pt>
                <c:pt idx="99">
                  <c:v>1.7921830389175</c:v>
                </c:pt>
                <c:pt idx="100">
                  <c:v>1.7205834602093999</c:v>
                </c:pt>
                <c:pt idx="101">
                  <c:v>1.3178048863922001</c:v>
                </c:pt>
                <c:pt idx="102">
                  <c:v>1.3634694874889</c:v>
                </c:pt>
                <c:pt idx="103">
                  <c:v>1.5806957969336</c:v>
                </c:pt>
                <c:pt idx="104">
                  <c:v>1.5581929290643</c:v>
                </c:pt>
                <c:pt idx="105">
                  <c:v>1.5682595634837</c:v>
                </c:pt>
                <c:pt idx="106">
                  <c:v>1.8729556366736</c:v>
                </c:pt>
                <c:pt idx="107">
                  <c:v>1.8691747042869999</c:v>
                </c:pt>
                <c:pt idx="108">
                  <c:v>1.9769968913283</c:v>
                </c:pt>
                <c:pt idx="109">
                  <c:v>2.0981644539865001</c:v>
                </c:pt>
                <c:pt idx="110">
                  <c:v>2.2424789601656001</c:v>
                </c:pt>
                <c:pt idx="111">
                  <c:v>2.7511818814421001</c:v>
                </c:pt>
                <c:pt idx="112">
                  <c:v>3.1910180059985001</c:v>
                </c:pt>
                <c:pt idx="113">
                  <c:v>3.9515261131172998</c:v>
                </c:pt>
                <c:pt idx="114">
                  <c:v>4.8186320124959003</c:v>
                </c:pt>
                <c:pt idx="115">
                  <c:v>4.5063837114270999</c:v>
                </c:pt>
                <c:pt idx="116">
                  <c:v>4.3143024621541004</c:v>
                </c:pt>
                <c:pt idx="117">
                  <c:v>4.9263649800991001</c:v>
                </c:pt>
                <c:pt idx="118">
                  <c:v>5.3504852348591996</c:v>
                </c:pt>
                <c:pt idx="119">
                  <c:v>5.0135521841230997</c:v>
                </c:pt>
                <c:pt idx="120">
                  <c:v>3.8450008980811998</c:v>
                </c:pt>
                <c:pt idx="121">
                  <c:v>2.7117162946666</c:v>
                </c:pt>
                <c:pt idx="122">
                  <c:v>2.5833448243086998</c:v>
                </c:pt>
                <c:pt idx="123">
                  <c:v>2.3812512495728999</c:v>
                </c:pt>
                <c:pt idx="124">
                  <c:v>2.1124942158860001</c:v>
                </c:pt>
                <c:pt idx="125">
                  <c:v>2.2141892163494998</c:v>
                </c:pt>
                <c:pt idx="126">
                  <c:v>2.5942201503976001</c:v>
                </c:pt>
                <c:pt idx="127">
                  <c:v>2.2476271941036998</c:v>
                </c:pt>
                <c:pt idx="128">
                  <c:v>2.0420597308856001</c:v>
                </c:pt>
                <c:pt idx="129">
                  <c:v>1.814851200763</c:v>
                </c:pt>
                <c:pt idx="130">
                  <c:v>1.7627502748327999</c:v>
                </c:pt>
                <c:pt idx="131">
                  <c:v>1.2992551097191001</c:v>
                </c:pt>
                <c:pt idx="132">
                  <c:v>1.3231473389624999</c:v>
                </c:pt>
                <c:pt idx="133">
                  <c:v>1.3314549158322</c:v>
                </c:pt>
                <c:pt idx="134">
                  <c:v>1.157181229022</c:v>
                </c:pt>
                <c:pt idx="135">
                  <c:v>0.89094771417393004</c:v>
                </c:pt>
                <c:pt idx="136">
                  <c:v>0.82751670860712001</c:v>
                </c:pt>
                <c:pt idx="137">
                  <c:v>0.84026215566982998</c:v>
                </c:pt>
                <c:pt idx="138">
                  <c:v>0.84122433044945999</c:v>
                </c:pt>
                <c:pt idx="139">
                  <c:v>0.78208377257229</c:v>
                </c:pt>
                <c:pt idx="140">
                  <c:v>0.78922834734775005</c:v>
                </c:pt>
                <c:pt idx="141">
                  <c:v>0.80642133010939998</c:v>
                </c:pt>
                <c:pt idx="142">
                  <c:v>0.82142947865827998</c:v>
                </c:pt>
                <c:pt idx="143">
                  <c:v>0.84908954639777001</c:v>
                </c:pt>
                <c:pt idx="144">
                  <c:v>0.86802117373132004</c:v>
                </c:pt>
                <c:pt idx="145">
                  <c:v>0.87158691999682003</c:v>
                </c:pt>
                <c:pt idx="146">
                  <c:v>0.88447175192228999</c:v>
                </c:pt>
                <c:pt idx="147">
                  <c:v>0.87941882552020001</c:v>
                </c:pt>
                <c:pt idx="148">
                  <c:v>0.83649734541717002</c:v>
                </c:pt>
                <c:pt idx="149">
                  <c:v>0.79530881125373998</c:v>
                </c:pt>
                <c:pt idx="150">
                  <c:v>0.81455721611053</c:v>
                </c:pt>
                <c:pt idx="151">
                  <c:v>0.77690517027677997</c:v>
                </c:pt>
                <c:pt idx="152">
                  <c:v>0.80832048448744998</c:v>
                </c:pt>
                <c:pt idx="153">
                  <c:v>0.83386195787968997</c:v>
                </c:pt>
                <c:pt idx="154">
                  <c:v>0.86873199326299</c:v>
                </c:pt>
                <c:pt idx="155">
                  <c:v>0.85093148880949998</c:v>
                </c:pt>
                <c:pt idx="156">
                  <c:v>0.80601637097233003</c:v>
                </c:pt>
                <c:pt idx="157">
                  <c:v>0.80630694084104004</c:v>
                </c:pt>
                <c:pt idx="158">
                  <c:v>0.78786248060931996</c:v>
                </c:pt>
                <c:pt idx="159">
                  <c:v>0.85735865828089997</c:v>
                </c:pt>
                <c:pt idx="160">
                  <c:v>0.80635220381883999</c:v>
                </c:pt>
                <c:pt idx="161">
                  <c:v>0.95802392717412999</c:v>
                </c:pt>
                <c:pt idx="162">
                  <c:v>0.85939504246113996</c:v>
                </c:pt>
                <c:pt idx="163">
                  <c:v>0.70813627329744</c:v>
                </c:pt>
                <c:pt idx="164">
                  <c:v>0.75448000347923005</c:v>
                </c:pt>
                <c:pt idx="165">
                  <c:v>0.75021066040289996</c:v>
                </c:pt>
                <c:pt idx="166">
                  <c:v>0.78213503036360998</c:v>
                </c:pt>
                <c:pt idx="167">
                  <c:v>0.83976726700615001</c:v>
                </c:pt>
                <c:pt idx="168">
                  <c:v>0.84599942423817998</c:v>
                </c:pt>
                <c:pt idx="169">
                  <c:v>0.88317498101040004</c:v>
                </c:pt>
                <c:pt idx="170">
                  <c:v>0.89584881820025997</c:v>
                </c:pt>
                <c:pt idx="171">
                  <c:v>0.93258568196129998</c:v>
                </c:pt>
                <c:pt idx="172">
                  <c:v>0.92780869713280001</c:v>
                </c:pt>
                <c:pt idx="173">
                  <c:v>0.86182233133540997</c:v>
                </c:pt>
                <c:pt idx="174">
                  <c:v>0.90192821502056997</c:v>
                </c:pt>
                <c:pt idx="175">
                  <c:v>0.88487475066083998</c:v>
                </c:pt>
                <c:pt idx="176">
                  <c:v>0.87175707050347995</c:v>
                </c:pt>
                <c:pt idx="177">
                  <c:v>0.88797713908748999</c:v>
                </c:pt>
                <c:pt idx="178">
                  <c:v>0.91229497497836998</c:v>
                </c:pt>
                <c:pt idx="179">
                  <c:v>0.96686714183870004</c:v>
                </c:pt>
                <c:pt idx="180">
                  <c:v>1.0319878366563</c:v>
                </c:pt>
                <c:pt idx="181">
                  <c:v>1.0937831190347</c:v>
                </c:pt>
                <c:pt idx="182">
                  <c:v>1.103177798243</c:v>
                </c:pt>
                <c:pt idx="183">
                  <c:v>1.1385498289695</c:v>
                </c:pt>
                <c:pt idx="184">
                  <c:v>1.2048201215393</c:v>
                </c:pt>
                <c:pt idx="185">
                  <c:v>1.2259904257062999</c:v>
                </c:pt>
                <c:pt idx="186">
                  <c:v>1.4572478246712</c:v>
                </c:pt>
                <c:pt idx="187">
                  <c:v>1.5100814381192</c:v>
                </c:pt>
                <c:pt idx="188">
                  <c:v>1.5439183264394001</c:v>
                </c:pt>
                <c:pt idx="189">
                  <c:v>1.6873932279196</c:v>
                </c:pt>
                <c:pt idx="190">
                  <c:v>1.7469377992399</c:v>
                </c:pt>
                <c:pt idx="191">
                  <c:v>2.2390393722764999</c:v>
                </c:pt>
                <c:pt idx="192">
                  <c:v>2.1839117360314</c:v>
                </c:pt>
                <c:pt idx="193">
                  <c:v>2.0422198287322</c:v>
                </c:pt>
                <c:pt idx="194">
                  <c:v>2.0965753952905</c:v>
                </c:pt>
                <c:pt idx="195">
                  <c:v>1.6969421025456</c:v>
                </c:pt>
                <c:pt idx="196">
                  <c:v>1.4921975560319001</c:v>
                </c:pt>
                <c:pt idx="197">
                  <c:v>1.7244113725873</c:v>
                </c:pt>
                <c:pt idx="198">
                  <c:v>1.5678895991621999</c:v>
                </c:pt>
                <c:pt idx="199">
                  <c:v>1.6511316321556</c:v>
                </c:pt>
                <c:pt idx="200">
                  <c:v>1.606593476806</c:v>
                </c:pt>
                <c:pt idx="201">
                  <c:v>1.6402780514469</c:v>
                </c:pt>
                <c:pt idx="202">
                  <c:v>1.6799936066843999</c:v>
                </c:pt>
                <c:pt idx="203">
                  <c:v>1.896716686337</c:v>
                </c:pt>
                <c:pt idx="204">
                  <c:v>1.8477951938149</c:v>
                </c:pt>
                <c:pt idx="205">
                  <c:v>1.4999891475875999</c:v>
                </c:pt>
                <c:pt idx="206">
                  <c:v>1.4901479570114999</c:v>
                </c:pt>
                <c:pt idx="207">
                  <c:v>1.4924175387726999</c:v>
                </c:pt>
                <c:pt idx="208">
                  <c:v>1.4930632390494001</c:v>
                </c:pt>
                <c:pt idx="209">
                  <c:v>1.5723397303951001</c:v>
                </c:pt>
                <c:pt idx="210">
                  <c:v>1.7132505822513</c:v>
                </c:pt>
                <c:pt idx="211">
                  <c:v>1.69668373104</c:v>
                </c:pt>
                <c:pt idx="212">
                  <c:v>1.6433897206157</c:v>
                </c:pt>
                <c:pt idx="213">
                  <c:v>1.8986854565725999</c:v>
                </c:pt>
                <c:pt idx="214">
                  <c:v>1.9026114584503999</c:v>
                </c:pt>
                <c:pt idx="215">
                  <c:v>1.7562087581679999</c:v>
                </c:pt>
                <c:pt idx="216">
                  <c:v>1.5615741078545</c:v>
                </c:pt>
                <c:pt idx="217">
                  <c:v>1.5907853238316001</c:v>
                </c:pt>
              </c:numCache>
            </c:numRef>
          </c:val>
          <c:smooth val="0"/>
          <c:extLst>
            <c:ext xmlns:c16="http://schemas.microsoft.com/office/drawing/2014/chart" uri="{C3380CC4-5D6E-409C-BE32-E72D297353CC}">
              <c16:uniqueId val="{00000001-FCAC-4CF5-B6A8-D9E58F777691}"/>
            </c:ext>
          </c:extLst>
        </c:ser>
        <c:dLbls>
          <c:showLegendKey val="0"/>
          <c:showVal val="0"/>
          <c:showCatName val="0"/>
          <c:showSerName val="0"/>
          <c:showPercent val="0"/>
          <c:showBubbleSize val="0"/>
        </c:dLbls>
        <c:smooth val="0"/>
        <c:axId val="271101312"/>
        <c:axId val="271107200"/>
      </c:lineChart>
      <c:dateAx>
        <c:axId val="271101312"/>
        <c:scaling>
          <c:orientation val="minMax"/>
          <c:min val="36739"/>
        </c:scaling>
        <c:delete val="0"/>
        <c:axPos val="b"/>
        <c:numFmt formatCode="mm/dd/yy" sourceLinked="1"/>
        <c:majorTickMark val="out"/>
        <c:minorTickMark val="none"/>
        <c:tickLblPos val="nextTo"/>
        <c:crossAx val="271107200"/>
        <c:crosses val="autoZero"/>
        <c:auto val="1"/>
        <c:lblOffset val="100"/>
        <c:baseTimeUnit val="months"/>
      </c:dateAx>
      <c:valAx>
        <c:axId val="271107200"/>
        <c:scaling>
          <c:orientation val="minMax"/>
        </c:scaling>
        <c:delete val="0"/>
        <c:axPos val="l"/>
        <c:majorGridlines/>
        <c:numFmt formatCode="0.00" sourceLinked="1"/>
        <c:majorTickMark val="out"/>
        <c:minorTickMark val="none"/>
        <c:tickLblPos val="nextTo"/>
        <c:crossAx val="2711013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'Fixed Income Calculations'!$V$7</c:f>
              <c:strCache>
                <c:ptCount val="1"/>
                <c:pt idx="0">
                  <c:v>Emerging Markets Corporate USD</c:v>
                </c:pt>
              </c:strCache>
            </c:strRef>
          </c:tx>
          <c:marker>
            <c:symbol val="none"/>
          </c:marker>
          <c:cat>
            <c:numRef>
              <c:f>'Fixed Income Calculations'!$A$100:$A$317</c:f>
              <c:numCache>
                <c:formatCode>mm/dd/yy</c:formatCode>
                <c:ptCount val="218"/>
                <c:pt idx="0">
                  <c:v>43373</c:v>
                </c:pt>
                <c:pt idx="1">
                  <c:v>43343</c:v>
                </c:pt>
                <c:pt idx="2">
                  <c:v>43312</c:v>
                </c:pt>
                <c:pt idx="3">
                  <c:v>43281</c:v>
                </c:pt>
                <c:pt idx="4">
                  <c:v>43251</c:v>
                </c:pt>
                <c:pt idx="5">
                  <c:v>43220</c:v>
                </c:pt>
                <c:pt idx="6">
                  <c:v>43190</c:v>
                </c:pt>
                <c:pt idx="7">
                  <c:v>43159</c:v>
                </c:pt>
                <c:pt idx="8">
                  <c:v>43131</c:v>
                </c:pt>
                <c:pt idx="9">
                  <c:v>43100</c:v>
                </c:pt>
                <c:pt idx="10">
                  <c:v>43069</c:v>
                </c:pt>
                <c:pt idx="11">
                  <c:v>43039</c:v>
                </c:pt>
                <c:pt idx="12">
                  <c:v>43008</c:v>
                </c:pt>
                <c:pt idx="13">
                  <c:v>42978</c:v>
                </c:pt>
                <c:pt idx="14">
                  <c:v>42947</c:v>
                </c:pt>
                <c:pt idx="15">
                  <c:v>42916</c:v>
                </c:pt>
                <c:pt idx="16">
                  <c:v>42886</c:v>
                </c:pt>
                <c:pt idx="17">
                  <c:v>42855</c:v>
                </c:pt>
                <c:pt idx="18">
                  <c:v>42825</c:v>
                </c:pt>
                <c:pt idx="19">
                  <c:v>42794</c:v>
                </c:pt>
                <c:pt idx="20">
                  <c:v>42766</c:v>
                </c:pt>
                <c:pt idx="21">
                  <c:v>42735</c:v>
                </c:pt>
                <c:pt idx="22">
                  <c:v>42704</c:v>
                </c:pt>
                <c:pt idx="23">
                  <c:v>42674</c:v>
                </c:pt>
                <c:pt idx="24">
                  <c:v>42643</c:v>
                </c:pt>
                <c:pt idx="25">
                  <c:v>42613</c:v>
                </c:pt>
                <c:pt idx="26">
                  <c:v>42582</c:v>
                </c:pt>
                <c:pt idx="27">
                  <c:v>42551</c:v>
                </c:pt>
                <c:pt idx="28">
                  <c:v>42521</c:v>
                </c:pt>
                <c:pt idx="29">
                  <c:v>42490</c:v>
                </c:pt>
                <c:pt idx="30">
                  <c:v>42460</c:v>
                </c:pt>
                <c:pt idx="31">
                  <c:v>42429</c:v>
                </c:pt>
                <c:pt idx="32">
                  <c:v>42400</c:v>
                </c:pt>
                <c:pt idx="33">
                  <c:v>42369</c:v>
                </c:pt>
                <c:pt idx="34">
                  <c:v>42338</c:v>
                </c:pt>
                <c:pt idx="35">
                  <c:v>42308</c:v>
                </c:pt>
                <c:pt idx="36">
                  <c:v>42277</c:v>
                </c:pt>
                <c:pt idx="37">
                  <c:v>42247</c:v>
                </c:pt>
                <c:pt idx="38">
                  <c:v>42216</c:v>
                </c:pt>
                <c:pt idx="39">
                  <c:v>42185</c:v>
                </c:pt>
                <c:pt idx="40">
                  <c:v>42155</c:v>
                </c:pt>
                <c:pt idx="41">
                  <c:v>42124</c:v>
                </c:pt>
                <c:pt idx="42">
                  <c:v>42094</c:v>
                </c:pt>
                <c:pt idx="43">
                  <c:v>42063</c:v>
                </c:pt>
                <c:pt idx="44">
                  <c:v>42035</c:v>
                </c:pt>
                <c:pt idx="45">
                  <c:v>42004</c:v>
                </c:pt>
                <c:pt idx="46">
                  <c:v>41973</c:v>
                </c:pt>
                <c:pt idx="47">
                  <c:v>41943</c:v>
                </c:pt>
                <c:pt idx="48">
                  <c:v>41912</c:v>
                </c:pt>
                <c:pt idx="49">
                  <c:v>41882</c:v>
                </c:pt>
                <c:pt idx="50">
                  <c:v>41851</c:v>
                </c:pt>
                <c:pt idx="51">
                  <c:v>41820</c:v>
                </c:pt>
                <c:pt idx="52">
                  <c:v>41790</c:v>
                </c:pt>
                <c:pt idx="53">
                  <c:v>41759</c:v>
                </c:pt>
                <c:pt idx="54">
                  <c:v>41729</c:v>
                </c:pt>
                <c:pt idx="55">
                  <c:v>41698</c:v>
                </c:pt>
                <c:pt idx="56">
                  <c:v>41670</c:v>
                </c:pt>
                <c:pt idx="57">
                  <c:v>41639</c:v>
                </c:pt>
                <c:pt idx="58">
                  <c:v>41608</c:v>
                </c:pt>
                <c:pt idx="59">
                  <c:v>41578</c:v>
                </c:pt>
                <c:pt idx="60">
                  <c:v>41547</c:v>
                </c:pt>
                <c:pt idx="61">
                  <c:v>41517</c:v>
                </c:pt>
                <c:pt idx="62">
                  <c:v>41486</c:v>
                </c:pt>
                <c:pt idx="63">
                  <c:v>41455</c:v>
                </c:pt>
                <c:pt idx="64">
                  <c:v>41425</c:v>
                </c:pt>
                <c:pt idx="65">
                  <c:v>41394</c:v>
                </c:pt>
                <c:pt idx="66">
                  <c:v>41364</c:v>
                </c:pt>
                <c:pt idx="67">
                  <c:v>41333</c:v>
                </c:pt>
                <c:pt idx="68">
                  <c:v>41305</c:v>
                </c:pt>
                <c:pt idx="69">
                  <c:v>41274</c:v>
                </c:pt>
                <c:pt idx="70">
                  <c:v>41243</c:v>
                </c:pt>
                <c:pt idx="71">
                  <c:v>41213</c:v>
                </c:pt>
                <c:pt idx="72">
                  <c:v>41182</c:v>
                </c:pt>
                <c:pt idx="73">
                  <c:v>41152</c:v>
                </c:pt>
                <c:pt idx="74">
                  <c:v>41121</c:v>
                </c:pt>
                <c:pt idx="75">
                  <c:v>41090</c:v>
                </c:pt>
                <c:pt idx="76">
                  <c:v>41060</c:v>
                </c:pt>
                <c:pt idx="77">
                  <c:v>41029</c:v>
                </c:pt>
                <c:pt idx="78">
                  <c:v>40999</c:v>
                </c:pt>
                <c:pt idx="79">
                  <c:v>40968</c:v>
                </c:pt>
                <c:pt idx="80">
                  <c:v>40939</c:v>
                </c:pt>
                <c:pt idx="81">
                  <c:v>40908</c:v>
                </c:pt>
                <c:pt idx="82">
                  <c:v>40877</c:v>
                </c:pt>
                <c:pt idx="83">
                  <c:v>40847</c:v>
                </c:pt>
                <c:pt idx="84">
                  <c:v>40816</c:v>
                </c:pt>
                <c:pt idx="85">
                  <c:v>40786</c:v>
                </c:pt>
                <c:pt idx="86">
                  <c:v>40755</c:v>
                </c:pt>
                <c:pt idx="87">
                  <c:v>40724</c:v>
                </c:pt>
                <c:pt idx="88">
                  <c:v>40694</c:v>
                </c:pt>
                <c:pt idx="89">
                  <c:v>40663</c:v>
                </c:pt>
                <c:pt idx="90">
                  <c:v>40633</c:v>
                </c:pt>
                <c:pt idx="91">
                  <c:v>40602</c:v>
                </c:pt>
                <c:pt idx="92">
                  <c:v>40574</c:v>
                </c:pt>
                <c:pt idx="93">
                  <c:v>40543</c:v>
                </c:pt>
                <c:pt idx="94">
                  <c:v>40512</c:v>
                </c:pt>
                <c:pt idx="95">
                  <c:v>40482</c:v>
                </c:pt>
                <c:pt idx="96">
                  <c:v>40451</c:v>
                </c:pt>
                <c:pt idx="97">
                  <c:v>40421</c:v>
                </c:pt>
                <c:pt idx="98">
                  <c:v>40390</c:v>
                </c:pt>
                <c:pt idx="99">
                  <c:v>40359</c:v>
                </c:pt>
                <c:pt idx="100">
                  <c:v>40329</c:v>
                </c:pt>
                <c:pt idx="101">
                  <c:v>40298</c:v>
                </c:pt>
                <c:pt idx="102">
                  <c:v>40268</c:v>
                </c:pt>
                <c:pt idx="103">
                  <c:v>40237</c:v>
                </c:pt>
                <c:pt idx="104">
                  <c:v>40209</c:v>
                </c:pt>
                <c:pt idx="105">
                  <c:v>40178</c:v>
                </c:pt>
                <c:pt idx="106">
                  <c:v>40147</c:v>
                </c:pt>
                <c:pt idx="107">
                  <c:v>40117</c:v>
                </c:pt>
                <c:pt idx="108">
                  <c:v>40086</c:v>
                </c:pt>
                <c:pt idx="109">
                  <c:v>40056</c:v>
                </c:pt>
                <c:pt idx="110">
                  <c:v>40025</c:v>
                </c:pt>
                <c:pt idx="111">
                  <c:v>39994</c:v>
                </c:pt>
                <c:pt idx="112">
                  <c:v>39964</c:v>
                </c:pt>
                <c:pt idx="113">
                  <c:v>39933</c:v>
                </c:pt>
                <c:pt idx="114">
                  <c:v>39903</c:v>
                </c:pt>
                <c:pt idx="115">
                  <c:v>39872</c:v>
                </c:pt>
                <c:pt idx="116">
                  <c:v>39844</c:v>
                </c:pt>
                <c:pt idx="117">
                  <c:v>39813</c:v>
                </c:pt>
                <c:pt idx="118">
                  <c:v>39782</c:v>
                </c:pt>
                <c:pt idx="119">
                  <c:v>39752</c:v>
                </c:pt>
                <c:pt idx="120">
                  <c:v>39721</c:v>
                </c:pt>
                <c:pt idx="121">
                  <c:v>39691</c:v>
                </c:pt>
                <c:pt idx="122">
                  <c:v>39660</c:v>
                </c:pt>
                <c:pt idx="123">
                  <c:v>39629</c:v>
                </c:pt>
                <c:pt idx="124">
                  <c:v>39599</c:v>
                </c:pt>
                <c:pt idx="125">
                  <c:v>39568</c:v>
                </c:pt>
                <c:pt idx="126">
                  <c:v>39538</c:v>
                </c:pt>
                <c:pt idx="127">
                  <c:v>39507</c:v>
                </c:pt>
                <c:pt idx="128">
                  <c:v>39478</c:v>
                </c:pt>
                <c:pt idx="129">
                  <c:v>39447</c:v>
                </c:pt>
                <c:pt idx="130">
                  <c:v>39416</c:v>
                </c:pt>
                <c:pt idx="131">
                  <c:v>39386</c:v>
                </c:pt>
                <c:pt idx="132">
                  <c:v>39355</c:v>
                </c:pt>
                <c:pt idx="133">
                  <c:v>39325</c:v>
                </c:pt>
                <c:pt idx="134">
                  <c:v>39294</c:v>
                </c:pt>
                <c:pt idx="135">
                  <c:v>39263</c:v>
                </c:pt>
                <c:pt idx="136">
                  <c:v>39233</c:v>
                </c:pt>
                <c:pt idx="137">
                  <c:v>39202</c:v>
                </c:pt>
                <c:pt idx="138">
                  <c:v>39172</c:v>
                </c:pt>
                <c:pt idx="139">
                  <c:v>39141</c:v>
                </c:pt>
                <c:pt idx="140">
                  <c:v>39113</c:v>
                </c:pt>
                <c:pt idx="141">
                  <c:v>39082</c:v>
                </c:pt>
                <c:pt idx="142">
                  <c:v>39051</c:v>
                </c:pt>
                <c:pt idx="143">
                  <c:v>39021</c:v>
                </c:pt>
                <c:pt idx="144">
                  <c:v>38990</c:v>
                </c:pt>
                <c:pt idx="145">
                  <c:v>38960</c:v>
                </c:pt>
                <c:pt idx="146">
                  <c:v>38929</c:v>
                </c:pt>
                <c:pt idx="147">
                  <c:v>38898</c:v>
                </c:pt>
                <c:pt idx="148">
                  <c:v>38868</c:v>
                </c:pt>
                <c:pt idx="149">
                  <c:v>38837</c:v>
                </c:pt>
                <c:pt idx="150">
                  <c:v>38807</c:v>
                </c:pt>
                <c:pt idx="151">
                  <c:v>38776</c:v>
                </c:pt>
                <c:pt idx="152">
                  <c:v>38748</c:v>
                </c:pt>
                <c:pt idx="153">
                  <c:v>38717</c:v>
                </c:pt>
                <c:pt idx="154">
                  <c:v>38686</c:v>
                </c:pt>
                <c:pt idx="155">
                  <c:v>38656</c:v>
                </c:pt>
                <c:pt idx="156">
                  <c:v>38625</c:v>
                </c:pt>
                <c:pt idx="157">
                  <c:v>38595</c:v>
                </c:pt>
                <c:pt idx="158">
                  <c:v>38564</c:v>
                </c:pt>
                <c:pt idx="159">
                  <c:v>38533</c:v>
                </c:pt>
                <c:pt idx="160">
                  <c:v>38503</c:v>
                </c:pt>
                <c:pt idx="161">
                  <c:v>38472</c:v>
                </c:pt>
                <c:pt idx="162">
                  <c:v>38442</c:v>
                </c:pt>
                <c:pt idx="163">
                  <c:v>38411</c:v>
                </c:pt>
                <c:pt idx="164">
                  <c:v>38383</c:v>
                </c:pt>
                <c:pt idx="165">
                  <c:v>38352</c:v>
                </c:pt>
                <c:pt idx="166">
                  <c:v>38321</c:v>
                </c:pt>
                <c:pt idx="167">
                  <c:v>38291</c:v>
                </c:pt>
                <c:pt idx="168">
                  <c:v>38260</c:v>
                </c:pt>
                <c:pt idx="169">
                  <c:v>38230</c:v>
                </c:pt>
                <c:pt idx="170">
                  <c:v>38199</c:v>
                </c:pt>
                <c:pt idx="171">
                  <c:v>38168</c:v>
                </c:pt>
                <c:pt idx="172">
                  <c:v>38138</c:v>
                </c:pt>
                <c:pt idx="173">
                  <c:v>38107</c:v>
                </c:pt>
                <c:pt idx="174">
                  <c:v>38077</c:v>
                </c:pt>
                <c:pt idx="175">
                  <c:v>38046</c:v>
                </c:pt>
                <c:pt idx="176">
                  <c:v>38017</c:v>
                </c:pt>
                <c:pt idx="177">
                  <c:v>37986</c:v>
                </c:pt>
                <c:pt idx="178">
                  <c:v>37955</c:v>
                </c:pt>
                <c:pt idx="179">
                  <c:v>37925</c:v>
                </c:pt>
                <c:pt idx="180">
                  <c:v>37894</c:v>
                </c:pt>
                <c:pt idx="181">
                  <c:v>37864</c:v>
                </c:pt>
                <c:pt idx="182">
                  <c:v>37833</c:v>
                </c:pt>
                <c:pt idx="183">
                  <c:v>37802</c:v>
                </c:pt>
                <c:pt idx="184">
                  <c:v>37772</c:v>
                </c:pt>
                <c:pt idx="185">
                  <c:v>37741</c:v>
                </c:pt>
                <c:pt idx="186">
                  <c:v>37711</c:v>
                </c:pt>
                <c:pt idx="187">
                  <c:v>37680</c:v>
                </c:pt>
                <c:pt idx="188">
                  <c:v>37652</c:v>
                </c:pt>
                <c:pt idx="189">
                  <c:v>37621</c:v>
                </c:pt>
                <c:pt idx="190">
                  <c:v>37590</c:v>
                </c:pt>
                <c:pt idx="191">
                  <c:v>37560</c:v>
                </c:pt>
                <c:pt idx="192">
                  <c:v>37529</c:v>
                </c:pt>
                <c:pt idx="193">
                  <c:v>37499</c:v>
                </c:pt>
                <c:pt idx="194">
                  <c:v>37468</c:v>
                </c:pt>
                <c:pt idx="195">
                  <c:v>37437</c:v>
                </c:pt>
                <c:pt idx="196">
                  <c:v>37407</c:v>
                </c:pt>
                <c:pt idx="197">
                  <c:v>37376</c:v>
                </c:pt>
                <c:pt idx="198">
                  <c:v>37346</c:v>
                </c:pt>
                <c:pt idx="199">
                  <c:v>37315</c:v>
                </c:pt>
                <c:pt idx="200">
                  <c:v>37287</c:v>
                </c:pt>
                <c:pt idx="201">
                  <c:v>37256</c:v>
                </c:pt>
                <c:pt idx="202">
                  <c:v>37225</c:v>
                </c:pt>
                <c:pt idx="203">
                  <c:v>37195</c:v>
                </c:pt>
                <c:pt idx="204">
                  <c:v>37164</c:v>
                </c:pt>
                <c:pt idx="205">
                  <c:v>37134</c:v>
                </c:pt>
                <c:pt idx="206">
                  <c:v>37103</c:v>
                </c:pt>
                <c:pt idx="207">
                  <c:v>37072</c:v>
                </c:pt>
                <c:pt idx="208">
                  <c:v>37042</c:v>
                </c:pt>
                <c:pt idx="209">
                  <c:v>37011</c:v>
                </c:pt>
                <c:pt idx="210">
                  <c:v>36981</c:v>
                </c:pt>
                <c:pt idx="211">
                  <c:v>36950</c:v>
                </c:pt>
                <c:pt idx="212">
                  <c:v>36922</c:v>
                </c:pt>
                <c:pt idx="213">
                  <c:v>36891</c:v>
                </c:pt>
                <c:pt idx="214">
                  <c:v>36860</c:v>
                </c:pt>
                <c:pt idx="215">
                  <c:v>36830</c:v>
                </c:pt>
                <c:pt idx="216">
                  <c:v>36799</c:v>
                </c:pt>
                <c:pt idx="217">
                  <c:v>36769</c:v>
                </c:pt>
              </c:numCache>
            </c:numRef>
          </c:cat>
          <c:val>
            <c:numRef>
              <c:f>'Fixed Income Calculations'!$V$100:$V$317</c:f>
              <c:numCache>
                <c:formatCode>0.00</c:formatCode>
                <c:ptCount val="218"/>
                <c:pt idx="0">
                  <c:v>3.051561</c:v>
                </c:pt>
                <c:pt idx="1">
                  <c:v>3.3686410000000002</c:v>
                </c:pt>
                <c:pt idx="2">
                  <c:v>2.90204</c:v>
                </c:pt>
                <c:pt idx="3">
                  <c:v>3.2352069999999999</c:v>
                </c:pt>
                <c:pt idx="4">
                  <c:v>3.0857350000000001</c:v>
                </c:pt>
                <c:pt idx="5">
                  <c:v>2.6372559999999998</c:v>
                </c:pt>
                <c:pt idx="6">
                  <c:v>2.5371679999999999</c:v>
                </c:pt>
                <c:pt idx="7">
                  <c:v>2.2394400000000001</c:v>
                </c:pt>
                <c:pt idx="8">
                  <c:v>2.156425</c:v>
                </c:pt>
                <c:pt idx="9">
                  <c:v>2.3395269999999999</c:v>
                </c:pt>
                <c:pt idx="10">
                  <c:v>2.3630439999999999</c:v>
                </c:pt>
                <c:pt idx="11">
                  <c:v>2.3670559999999998</c:v>
                </c:pt>
                <c:pt idx="12">
                  <c:v>2.4502579999999998</c:v>
                </c:pt>
                <c:pt idx="13">
                  <c:v>2.6205820000000002</c:v>
                </c:pt>
                <c:pt idx="14">
                  <c:v>2.5700219999999998</c:v>
                </c:pt>
                <c:pt idx="15">
                  <c:v>2.682131</c:v>
                </c:pt>
                <c:pt idx="16">
                  <c:v>2.6616924821626</c:v>
                </c:pt>
                <c:pt idx="17">
                  <c:v>2.6115531240390002</c:v>
                </c:pt>
                <c:pt idx="18">
                  <c:v>2.6802890231751002</c:v>
                </c:pt>
                <c:pt idx="19">
                  <c:v>2.6360972381307999</c:v>
                </c:pt>
                <c:pt idx="20">
                  <c:v>2.8658991286684001</c:v>
                </c:pt>
                <c:pt idx="21">
                  <c:v>3.1215100619287002</c:v>
                </c:pt>
                <c:pt idx="22">
                  <c:v>3.2401315600515002</c:v>
                </c:pt>
                <c:pt idx="23">
                  <c:v>3.2906106434717999</c:v>
                </c:pt>
                <c:pt idx="24">
                  <c:v>3.3856093075276998</c:v>
                </c:pt>
                <c:pt idx="25">
                  <c:v>3.3447743870346001</c:v>
                </c:pt>
                <c:pt idx="26">
                  <c:v>3.5665611294161002</c:v>
                </c:pt>
                <c:pt idx="27">
                  <c:v>3.8951987775672001</c:v>
                </c:pt>
                <c:pt idx="28">
                  <c:v>3.9833677873781999</c:v>
                </c:pt>
                <c:pt idx="29">
                  <c:v>4.0451827826200999</c:v>
                </c:pt>
                <c:pt idx="30">
                  <c:v>4.3150279334543997</c:v>
                </c:pt>
                <c:pt idx="31">
                  <c:v>5.0492748044248001</c:v>
                </c:pt>
                <c:pt idx="32">
                  <c:v>4.9645392873927996</c:v>
                </c:pt>
                <c:pt idx="33">
                  <c:v>4.6379259385397003</c:v>
                </c:pt>
                <c:pt idx="34">
                  <c:v>4.3977499739601997</c:v>
                </c:pt>
                <c:pt idx="35">
                  <c:v>4.2085816449845002</c:v>
                </c:pt>
                <c:pt idx="36">
                  <c:v>4.7868571996718003</c:v>
                </c:pt>
                <c:pt idx="37">
                  <c:v>4.2645837334500003</c:v>
                </c:pt>
                <c:pt idx="38">
                  <c:v>3.7859802398820999</c:v>
                </c:pt>
                <c:pt idx="39">
                  <c:v>3.6014855004606998</c:v>
                </c:pt>
                <c:pt idx="40">
                  <c:v>3.4575624731311998</c:v>
                </c:pt>
                <c:pt idx="41">
                  <c:v>3.5573282261508998</c:v>
                </c:pt>
                <c:pt idx="42">
                  <c:v>3.9680280810656998</c:v>
                </c:pt>
                <c:pt idx="43">
                  <c:v>3.9488610305364999</c:v>
                </c:pt>
                <c:pt idx="44">
                  <c:v>4.5611665341611003</c:v>
                </c:pt>
                <c:pt idx="45">
                  <c:v>4.1729574648197003</c:v>
                </c:pt>
                <c:pt idx="46">
                  <c:v>3.6014673831406001</c:v>
                </c:pt>
                <c:pt idx="47">
                  <c:v>3.3548573862999</c:v>
                </c:pt>
                <c:pt idx="48">
                  <c:v>3.2479455613182</c:v>
                </c:pt>
                <c:pt idx="49">
                  <c:v>3.1240922489174001</c:v>
                </c:pt>
                <c:pt idx="50">
                  <c:v>3.2895541459364002</c:v>
                </c:pt>
                <c:pt idx="51">
                  <c:v>3.1651413477601</c:v>
                </c:pt>
                <c:pt idx="52">
                  <c:v>3.2561920436665002</c:v>
                </c:pt>
                <c:pt idx="53">
                  <c:v>3.5554085214473998</c:v>
                </c:pt>
                <c:pt idx="54">
                  <c:v>3.5616172569051998</c:v>
                </c:pt>
                <c:pt idx="55">
                  <c:v>3.6419798947898001</c:v>
                </c:pt>
                <c:pt idx="56">
                  <c:v>3.9258916347919</c:v>
                </c:pt>
                <c:pt idx="57">
                  <c:v>3.6596909415012</c:v>
                </c:pt>
                <c:pt idx="58">
                  <c:v>3.8325059012331</c:v>
                </c:pt>
                <c:pt idx="59">
                  <c:v>3.7082269023690002</c:v>
                </c:pt>
                <c:pt idx="60">
                  <c:v>4.1025241690768004</c:v>
                </c:pt>
                <c:pt idx="61">
                  <c:v>4.3102212221403002</c:v>
                </c:pt>
                <c:pt idx="62">
                  <c:v>4.1243265979618</c:v>
                </c:pt>
                <c:pt idx="63">
                  <c:v>4.3117426003123001</c:v>
                </c:pt>
                <c:pt idx="64">
                  <c:v>3.6429338204628001</c:v>
                </c:pt>
                <c:pt idx="65">
                  <c:v>3.3814783517403999</c:v>
                </c:pt>
                <c:pt idx="66">
                  <c:v>3.3782522112018998</c:v>
                </c:pt>
                <c:pt idx="67">
                  <c:v>3.3259853926323002</c:v>
                </c:pt>
                <c:pt idx="68">
                  <c:v>3.1685685759880999</c:v>
                </c:pt>
                <c:pt idx="69">
                  <c:v>3.3691698908821999</c:v>
                </c:pt>
                <c:pt idx="70">
                  <c:v>3.6442707667984</c:v>
                </c:pt>
                <c:pt idx="71">
                  <c:v>3.4964415178378001</c:v>
                </c:pt>
                <c:pt idx="72">
                  <c:v>3.8699047434102001</c:v>
                </c:pt>
                <c:pt idx="73">
                  <c:v>4.0423913441817998</c:v>
                </c:pt>
                <c:pt idx="74">
                  <c:v>4.2581738743291</c:v>
                </c:pt>
                <c:pt idx="75">
                  <c:v>4.6067369869707999</c:v>
                </c:pt>
                <c:pt idx="76">
                  <c:v>4.9987001061309</c:v>
                </c:pt>
                <c:pt idx="77">
                  <c:v>4.1444435758726001</c:v>
                </c:pt>
                <c:pt idx="78">
                  <c:v>3.8688124461165998</c:v>
                </c:pt>
                <c:pt idx="79">
                  <c:v>4.1151895030542001</c:v>
                </c:pt>
                <c:pt idx="80">
                  <c:v>4.8734387837142998</c:v>
                </c:pt>
                <c:pt idx="81">
                  <c:v>5.4372912069036001</c:v>
                </c:pt>
                <c:pt idx="82">
                  <c:v>5.4267268776413999</c:v>
                </c:pt>
                <c:pt idx="83">
                  <c:v>4.8112327050481003</c:v>
                </c:pt>
                <c:pt idx="84">
                  <c:v>5.9692536325740004</c:v>
                </c:pt>
                <c:pt idx="85">
                  <c:v>4.5832283371539004</c:v>
                </c:pt>
                <c:pt idx="86">
                  <c:v>3.5448929531990001</c:v>
                </c:pt>
                <c:pt idx="87">
                  <c:v>3.3964736081756999</c:v>
                </c:pt>
                <c:pt idx="88">
                  <c:v>3.2749030288704</c:v>
                </c:pt>
                <c:pt idx="89">
                  <c:v>2.9269093547337999</c:v>
                </c:pt>
                <c:pt idx="90">
                  <c:v>2.8312963486634</c:v>
                </c:pt>
                <c:pt idx="91">
                  <c:v>2.9791652141059002</c:v>
                </c:pt>
                <c:pt idx="92">
                  <c:v>3.0688386819586002</c:v>
                </c:pt>
                <c:pt idx="93">
                  <c:v>3.0516132381354999</c:v>
                </c:pt>
                <c:pt idx="94">
                  <c:v>3.4338541737317998</c:v>
                </c:pt>
                <c:pt idx="95">
                  <c:v>3.3533084277034</c:v>
                </c:pt>
                <c:pt idx="96">
                  <c:v>3.4480718238493</c:v>
                </c:pt>
                <c:pt idx="97">
                  <c:v>3.6194656959874001</c:v>
                </c:pt>
                <c:pt idx="98">
                  <c:v>3.4400758199924</c:v>
                </c:pt>
                <c:pt idx="99">
                  <c:v>3.9864303392884999</c:v>
                </c:pt>
                <c:pt idx="100">
                  <c:v>4.0020021955805998</c:v>
                </c:pt>
                <c:pt idx="101">
                  <c:v>3.1158275090325001</c:v>
                </c:pt>
                <c:pt idx="102">
                  <c:v>3.1840800248717001</c:v>
                </c:pt>
                <c:pt idx="103">
                  <c:v>3.9000285925772999</c:v>
                </c:pt>
                <c:pt idx="104">
                  <c:v>3.9189318924004999</c:v>
                </c:pt>
                <c:pt idx="105">
                  <c:v>3.9703289685613998</c:v>
                </c:pt>
                <c:pt idx="106">
                  <c:v>4.4332677807670997</c:v>
                </c:pt>
                <c:pt idx="107">
                  <c:v>4.4497651766618</c:v>
                </c:pt>
                <c:pt idx="108">
                  <c:v>4.6921452878755998</c:v>
                </c:pt>
                <c:pt idx="109">
                  <c:v>5.4218217898859997</c:v>
                </c:pt>
                <c:pt idx="110">
                  <c:v>6.4679193566463997</c:v>
                </c:pt>
                <c:pt idx="111">
                  <c:v>7.7211100979511</c:v>
                </c:pt>
                <c:pt idx="112">
                  <c:v>9.2016503617318008</c:v>
                </c:pt>
                <c:pt idx="113">
                  <c:v>11.344916713839</c:v>
                </c:pt>
                <c:pt idx="114">
                  <c:v>12.65041572841</c:v>
                </c:pt>
                <c:pt idx="115">
                  <c:v>13.129453187199999</c:v>
                </c:pt>
                <c:pt idx="116">
                  <c:v>12.942835942328999</c:v>
                </c:pt>
                <c:pt idx="117">
                  <c:v>14.220549259813</c:v>
                </c:pt>
                <c:pt idx="118">
                  <c:v>15.598584755433</c:v>
                </c:pt>
                <c:pt idx="119">
                  <c:v>16.674902773858001</c:v>
                </c:pt>
                <c:pt idx="120">
                  <c:v>8.2433394533452997</c:v>
                </c:pt>
                <c:pt idx="121">
                  <c:v>5.1168093529372998</c:v>
                </c:pt>
                <c:pt idx="122">
                  <c:v>4.7789127569829999</c:v>
                </c:pt>
                <c:pt idx="123">
                  <c:v>4.3314574387492</c:v>
                </c:pt>
                <c:pt idx="124">
                  <c:v>3.8981488808381002</c:v>
                </c:pt>
                <c:pt idx="125">
                  <c:v>4.3386601741908999</c:v>
                </c:pt>
                <c:pt idx="126">
                  <c:v>4.7777790375814</c:v>
                </c:pt>
                <c:pt idx="127">
                  <c:v>4.4274295183665</c:v>
                </c:pt>
                <c:pt idx="128">
                  <c:v>4.2565476381314999</c:v>
                </c:pt>
                <c:pt idx="129">
                  <c:v>3.7725548595309002</c:v>
                </c:pt>
                <c:pt idx="130">
                  <c:v>3.7242162455841998</c:v>
                </c:pt>
                <c:pt idx="131">
                  <c:v>2.8193611150760001</c:v>
                </c:pt>
                <c:pt idx="132">
                  <c:v>2.7699978735455</c:v>
                </c:pt>
                <c:pt idx="133">
                  <c:v>2.8177833475203</c:v>
                </c:pt>
                <c:pt idx="134">
                  <c:v>2.5134297609007001</c:v>
                </c:pt>
                <c:pt idx="135">
                  <c:v>1.8530150946326001</c:v>
                </c:pt>
                <c:pt idx="136">
                  <c:v>1.6720318650093</c:v>
                </c:pt>
                <c:pt idx="137">
                  <c:v>1.7561444368421999</c:v>
                </c:pt>
                <c:pt idx="138">
                  <c:v>1.7928443178257001</c:v>
                </c:pt>
                <c:pt idx="139">
                  <c:v>1.8475323490382001</c:v>
                </c:pt>
                <c:pt idx="140">
                  <c:v>1.6991372867467001</c:v>
                </c:pt>
                <c:pt idx="141">
                  <c:v>1.6236604997769</c:v>
                </c:pt>
                <c:pt idx="142">
                  <c:v>1.8317401570356999</c:v>
                </c:pt>
                <c:pt idx="143">
                  <c:v>1.7972905812327</c:v>
                </c:pt>
                <c:pt idx="144">
                  <c:v>1.9603460745354</c:v>
                </c:pt>
                <c:pt idx="145">
                  <c:v>1.8532163604195</c:v>
                </c:pt>
                <c:pt idx="146">
                  <c:v>1.8804227243766001</c:v>
                </c:pt>
                <c:pt idx="147">
                  <c:v>2.0290728960822002</c:v>
                </c:pt>
                <c:pt idx="148">
                  <c:v>1.8094057524602001</c:v>
                </c:pt>
                <c:pt idx="149">
                  <c:v>1.7077077892400001</c:v>
                </c:pt>
                <c:pt idx="150">
                  <c:v>1.7063853061906999</c:v>
                </c:pt>
                <c:pt idx="151">
                  <c:v>1.5639126847742</c:v>
                </c:pt>
                <c:pt idx="152">
                  <c:v>1.7917876350215001</c:v>
                </c:pt>
                <c:pt idx="153">
                  <c:v>1.8280514089947</c:v>
                </c:pt>
                <c:pt idx="154">
                  <c:v>2.6200590544794</c:v>
                </c:pt>
                <c:pt idx="155">
                  <c:v>2.7707048633689002</c:v>
                </c:pt>
                <c:pt idx="156">
                  <c:v>2.5040235632810002</c:v>
                </c:pt>
                <c:pt idx="157">
                  <c:v>2.9387714003001002</c:v>
                </c:pt>
                <c:pt idx="158">
                  <c:v>2.9477659342394</c:v>
                </c:pt>
                <c:pt idx="159">
                  <c:v>3.2933618338862001</c:v>
                </c:pt>
                <c:pt idx="160">
                  <c:v>3.4105512584382001</c:v>
                </c:pt>
                <c:pt idx="161">
                  <c:v>3.4485369967184001</c:v>
                </c:pt>
                <c:pt idx="162">
                  <c:v>3.2246897192550001</c:v>
                </c:pt>
                <c:pt idx="163">
                  <c:v>3.0388410820604999</c:v>
                </c:pt>
                <c:pt idx="164">
                  <c:v>3.4661620398015001</c:v>
                </c:pt>
                <c:pt idx="165">
                  <c:v>2.9982411278002998</c:v>
                </c:pt>
                <c:pt idx="166">
                  <c:v>2.9082527441014001</c:v>
                </c:pt>
                <c:pt idx="167">
                  <c:v>3.1935808366529002</c:v>
                </c:pt>
                <c:pt idx="168">
                  <c:v>3.3567383815081002</c:v>
                </c:pt>
                <c:pt idx="169">
                  <c:v>3.5283753531394999</c:v>
                </c:pt>
                <c:pt idx="170">
                  <c:v>3.7739575354162</c:v>
                </c:pt>
                <c:pt idx="171">
                  <c:v>3.8661730762883</c:v>
                </c:pt>
                <c:pt idx="172">
                  <c:v>4.0663207426485002</c:v>
                </c:pt>
                <c:pt idx="173">
                  <c:v>4.0663207426485002</c:v>
                </c:pt>
                <c:pt idx="174">
                  <c:v>3.8388487812909999</c:v>
                </c:pt>
                <c:pt idx="175">
                  <c:v>4.1202854175528003</c:v>
                </c:pt>
                <c:pt idx="176">
                  <c:v>3.9511695927769002</c:v>
                </c:pt>
                <c:pt idx="177">
                  <c:v>3.6886561777155999</c:v>
                </c:pt>
                <c:pt idx="178">
                  <c:v>3.9395499893452999</c:v>
                </c:pt>
                <c:pt idx="179">
                  <c:v>4.3790248043556996</c:v>
                </c:pt>
                <c:pt idx="180">
                  <c:v>4.7851793110254004</c:v>
                </c:pt>
                <c:pt idx="181">
                  <c:v>5.099228095969</c:v>
                </c:pt>
                <c:pt idx="182">
                  <c:v>5.3166360441523999</c:v>
                </c:pt>
                <c:pt idx="183">
                  <c:v>5.7404125117725</c:v>
                </c:pt>
                <c:pt idx="184">
                  <c:v>6.5005554748329999</c:v>
                </c:pt>
                <c:pt idx="185">
                  <c:v>6.8924490014841</c:v>
                </c:pt>
                <c:pt idx="186">
                  <c:v>7.7032467904011002</c:v>
                </c:pt>
                <c:pt idx="187">
                  <c:v>8.4990103337910998</c:v>
                </c:pt>
              </c:numCache>
            </c:numRef>
          </c:val>
          <c:smooth val="0"/>
          <c:extLst>
            <c:ext xmlns:c16="http://schemas.microsoft.com/office/drawing/2014/chart" uri="{C3380CC4-5D6E-409C-BE32-E72D297353CC}">
              <c16:uniqueId val="{00000000-8894-4678-9469-FC3FDE77F829}"/>
            </c:ext>
          </c:extLst>
        </c:ser>
        <c:ser>
          <c:idx val="1"/>
          <c:order val="1"/>
          <c:tx>
            <c:strRef>
              <c:f>'Fixed Income Calculations'!$G$7</c:f>
              <c:strCache>
                <c:ptCount val="1"/>
                <c:pt idx="0">
                  <c:v>U.S. Investment Grade Credit</c:v>
                </c:pt>
              </c:strCache>
            </c:strRef>
          </c:tx>
          <c:marker>
            <c:symbol val="none"/>
          </c:marker>
          <c:val>
            <c:numRef>
              <c:f>'Fixed Income Calculations'!$G$100:$G$317</c:f>
              <c:numCache>
                <c:formatCode>0.00</c:formatCode>
                <c:ptCount val="218"/>
                <c:pt idx="0">
                  <c:v>1.0005250000000001</c:v>
                </c:pt>
                <c:pt idx="1">
                  <c:v>1.0759190000000001</c:v>
                </c:pt>
                <c:pt idx="2">
                  <c:v>1.0298419999999999</c:v>
                </c:pt>
                <c:pt idx="3">
                  <c:v>1.157619</c:v>
                </c:pt>
                <c:pt idx="4">
                  <c:v>1.088757</c:v>
                </c:pt>
                <c:pt idx="5">
                  <c:v>1.0153760000000001</c:v>
                </c:pt>
                <c:pt idx="6">
                  <c:v>1.025263</c:v>
                </c:pt>
                <c:pt idx="7">
                  <c:v>0.90704300000000004</c:v>
                </c:pt>
                <c:pt idx="8">
                  <c:v>0.81701800000000002</c:v>
                </c:pt>
                <c:pt idx="9">
                  <c:v>0.89148799999999995</c:v>
                </c:pt>
                <c:pt idx="10">
                  <c:v>0.92108299999999999</c:v>
                </c:pt>
                <c:pt idx="11">
                  <c:v>0.90674100000000002</c:v>
                </c:pt>
                <c:pt idx="12">
                  <c:v>0.96102900000000002</c:v>
                </c:pt>
                <c:pt idx="13">
                  <c:v>1.0425219999999999</c:v>
                </c:pt>
                <c:pt idx="14">
                  <c:v>0.97601199999999999</c:v>
                </c:pt>
                <c:pt idx="15">
                  <c:v>1.0342009999999999</c:v>
                </c:pt>
                <c:pt idx="16">
                  <c:v>1.0702459745716999</c:v>
                </c:pt>
                <c:pt idx="17">
                  <c:v>1.0974239323646</c:v>
                </c:pt>
                <c:pt idx="18">
                  <c:v>1.1152213657233001</c:v>
                </c:pt>
                <c:pt idx="19">
                  <c:v>1.100500867949</c:v>
                </c:pt>
                <c:pt idx="20">
                  <c:v>1.1593759081745001</c:v>
                </c:pt>
                <c:pt idx="21">
                  <c:v>1.1801438480777999</c:v>
                </c:pt>
                <c:pt idx="22">
                  <c:v>1.2311698599744001</c:v>
                </c:pt>
                <c:pt idx="23">
                  <c:v>1.2537571424863001</c:v>
                </c:pt>
                <c:pt idx="24">
                  <c:v>1.3055637025497</c:v>
                </c:pt>
                <c:pt idx="25">
                  <c:v>1.2862630062008999</c:v>
                </c:pt>
                <c:pt idx="26">
                  <c:v>1.3767647766885001</c:v>
                </c:pt>
                <c:pt idx="27">
                  <c:v>1.4721996854823001</c:v>
                </c:pt>
                <c:pt idx="28">
                  <c:v>1.4078242240907</c:v>
                </c:pt>
                <c:pt idx="29">
                  <c:v>1.3868543607829</c:v>
                </c:pt>
                <c:pt idx="30">
                  <c:v>1.541258736734</c:v>
                </c:pt>
                <c:pt idx="31">
                  <c:v>1.8367847559710999</c:v>
                </c:pt>
                <c:pt idx="32">
                  <c:v>1.8051845120825001</c:v>
                </c:pt>
                <c:pt idx="33">
                  <c:v>1.5541867687691999</c:v>
                </c:pt>
                <c:pt idx="34">
                  <c:v>1.4653802115747001</c:v>
                </c:pt>
                <c:pt idx="35">
                  <c:v>1.498660477012</c:v>
                </c:pt>
                <c:pt idx="36">
                  <c:v>1.6022738784110999</c:v>
                </c:pt>
                <c:pt idx="37">
                  <c:v>1.5514007287999001</c:v>
                </c:pt>
                <c:pt idx="38">
                  <c:v>1.4597566515171001</c:v>
                </c:pt>
                <c:pt idx="39">
                  <c:v>1.3729959576326001</c:v>
                </c:pt>
                <c:pt idx="40">
                  <c:v>1.266917175034</c:v>
                </c:pt>
                <c:pt idx="41">
                  <c:v>1.2240101697193999</c:v>
                </c:pt>
                <c:pt idx="42">
                  <c:v>1.2449681921571001</c:v>
                </c:pt>
                <c:pt idx="43">
                  <c:v>1.1895404449018001</c:v>
                </c:pt>
                <c:pt idx="44">
                  <c:v>1.3168493876981999</c:v>
                </c:pt>
                <c:pt idx="45">
                  <c:v>1.2485227980111999</c:v>
                </c:pt>
                <c:pt idx="46">
                  <c:v>1.1761170305991</c:v>
                </c:pt>
                <c:pt idx="47">
                  <c:v>1.119261737252</c:v>
                </c:pt>
                <c:pt idx="48">
                  <c:v>1.0677532137807999</c:v>
                </c:pt>
                <c:pt idx="49">
                  <c:v>0.97450103173962999</c:v>
                </c:pt>
                <c:pt idx="50">
                  <c:v>0.94904719281528005</c:v>
                </c:pt>
                <c:pt idx="51">
                  <c:v>0.95516265583934001</c:v>
                </c:pt>
                <c:pt idx="52">
                  <c:v>0.97538817745449002</c:v>
                </c:pt>
                <c:pt idx="53">
                  <c:v>0.98355459962864</c:v>
                </c:pt>
                <c:pt idx="54">
                  <c:v>1.0270048286222999</c:v>
                </c:pt>
                <c:pt idx="55">
                  <c:v>1.0617822599955999</c:v>
                </c:pt>
                <c:pt idx="56">
                  <c:v>1.1460606752241</c:v>
                </c:pt>
                <c:pt idx="57">
                  <c:v>1.1075678022902999</c:v>
                </c:pt>
                <c:pt idx="58">
                  <c:v>1.2046135121243</c:v>
                </c:pt>
                <c:pt idx="59">
                  <c:v>1.2550519818014001</c:v>
                </c:pt>
                <c:pt idx="60">
                  <c:v>1.3534295261217</c:v>
                </c:pt>
                <c:pt idx="61">
                  <c:v>1.3515396522847001</c:v>
                </c:pt>
                <c:pt idx="62">
                  <c:v>1.3189336488156</c:v>
                </c:pt>
                <c:pt idx="63">
                  <c:v>1.4435328208175999</c:v>
                </c:pt>
                <c:pt idx="64">
                  <c:v>1.2463199550738999</c:v>
                </c:pt>
                <c:pt idx="65">
                  <c:v>1.2533659329100999</c:v>
                </c:pt>
                <c:pt idx="66">
                  <c:v>1.2967044300281001</c:v>
                </c:pt>
                <c:pt idx="67">
                  <c:v>1.2697181454498001</c:v>
                </c:pt>
                <c:pt idx="68">
                  <c:v>1.2723093803532</c:v>
                </c:pt>
                <c:pt idx="69">
                  <c:v>1.3095817671184999</c:v>
                </c:pt>
                <c:pt idx="70">
                  <c:v>1.3633980289795999</c:v>
                </c:pt>
                <c:pt idx="71">
                  <c:v>1.2767822160435001</c:v>
                </c:pt>
                <c:pt idx="72">
                  <c:v>1.4360988482474999</c:v>
                </c:pt>
                <c:pt idx="73">
                  <c:v>1.582242221599</c:v>
                </c:pt>
                <c:pt idx="74">
                  <c:v>1.6435271365548001</c:v>
                </c:pt>
                <c:pt idx="75">
                  <c:v>1.8238447091415999</c:v>
                </c:pt>
                <c:pt idx="76">
                  <c:v>1.9324881704868</c:v>
                </c:pt>
                <c:pt idx="77">
                  <c:v>1.6996196230138001</c:v>
                </c:pt>
                <c:pt idx="78">
                  <c:v>1.6087102308179</c:v>
                </c:pt>
                <c:pt idx="79">
                  <c:v>1.6748060864211001</c:v>
                </c:pt>
                <c:pt idx="80">
                  <c:v>1.9105266101724001</c:v>
                </c:pt>
                <c:pt idx="81">
                  <c:v>2.1706023823809</c:v>
                </c:pt>
                <c:pt idx="82">
                  <c:v>2.2531391642986001</c:v>
                </c:pt>
                <c:pt idx="83">
                  <c:v>1.8682472530573999</c:v>
                </c:pt>
                <c:pt idx="84">
                  <c:v>2.1826045450204998</c:v>
                </c:pt>
                <c:pt idx="85">
                  <c:v>1.8847442808760999</c:v>
                </c:pt>
                <c:pt idx="86">
                  <c:v>1.4109994293350001</c:v>
                </c:pt>
                <c:pt idx="87">
                  <c:v>1.3989536938766001</c:v>
                </c:pt>
                <c:pt idx="88">
                  <c:v>1.3493327558810999</c:v>
                </c:pt>
                <c:pt idx="89">
                  <c:v>1.2819177535852999</c:v>
                </c:pt>
                <c:pt idx="90">
                  <c:v>1.3191134586721001</c:v>
                </c:pt>
                <c:pt idx="91">
                  <c:v>1.3078580120309</c:v>
                </c:pt>
                <c:pt idx="92">
                  <c:v>1.4045250815896</c:v>
                </c:pt>
                <c:pt idx="93">
                  <c:v>1.4571309438428</c:v>
                </c:pt>
                <c:pt idx="94">
                  <c:v>1.5894687878583</c:v>
                </c:pt>
                <c:pt idx="95">
                  <c:v>1.5317769972460999</c:v>
                </c:pt>
                <c:pt idx="96">
                  <c:v>1.5957227492235</c:v>
                </c:pt>
                <c:pt idx="97">
                  <c:v>1.7034108430099</c:v>
                </c:pt>
                <c:pt idx="98">
                  <c:v>1.6129388684389001</c:v>
                </c:pt>
                <c:pt idx="99">
                  <c:v>1.7921830389175</c:v>
                </c:pt>
                <c:pt idx="100">
                  <c:v>1.7205834602093999</c:v>
                </c:pt>
                <c:pt idx="101">
                  <c:v>1.3178048863922001</c:v>
                </c:pt>
                <c:pt idx="102">
                  <c:v>1.3634694874889</c:v>
                </c:pt>
                <c:pt idx="103">
                  <c:v>1.5806957969336</c:v>
                </c:pt>
                <c:pt idx="104">
                  <c:v>1.5581929290643</c:v>
                </c:pt>
                <c:pt idx="105">
                  <c:v>1.5682595634837</c:v>
                </c:pt>
                <c:pt idx="106">
                  <c:v>1.8729556366736</c:v>
                </c:pt>
                <c:pt idx="107">
                  <c:v>1.8691747042869999</c:v>
                </c:pt>
                <c:pt idx="108">
                  <c:v>1.9769968913283</c:v>
                </c:pt>
                <c:pt idx="109">
                  <c:v>2.0981644539865001</c:v>
                </c:pt>
                <c:pt idx="110">
                  <c:v>2.2424789601656001</c:v>
                </c:pt>
                <c:pt idx="111">
                  <c:v>2.7511818814421001</c:v>
                </c:pt>
                <c:pt idx="112">
                  <c:v>3.1910180059985001</c:v>
                </c:pt>
                <c:pt idx="113">
                  <c:v>3.9515261131172998</c:v>
                </c:pt>
                <c:pt idx="114">
                  <c:v>4.8186320124959003</c:v>
                </c:pt>
                <c:pt idx="115">
                  <c:v>4.5063837114270999</c:v>
                </c:pt>
                <c:pt idx="116">
                  <c:v>4.3143024621541004</c:v>
                </c:pt>
                <c:pt idx="117">
                  <c:v>4.9263649800991001</c:v>
                </c:pt>
                <c:pt idx="118">
                  <c:v>5.3504852348591996</c:v>
                </c:pt>
                <c:pt idx="119">
                  <c:v>5.0135521841230997</c:v>
                </c:pt>
                <c:pt idx="120">
                  <c:v>3.8450008980811998</c:v>
                </c:pt>
                <c:pt idx="121">
                  <c:v>2.7117162946666</c:v>
                </c:pt>
                <c:pt idx="122">
                  <c:v>2.5833448243086998</c:v>
                </c:pt>
                <c:pt idx="123">
                  <c:v>2.3812512495728999</c:v>
                </c:pt>
                <c:pt idx="124">
                  <c:v>2.1124942158860001</c:v>
                </c:pt>
                <c:pt idx="125">
                  <c:v>2.2141892163494998</c:v>
                </c:pt>
                <c:pt idx="126">
                  <c:v>2.5942201503976001</c:v>
                </c:pt>
                <c:pt idx="127">
                  <c:v>2.2476271941036998</c:v>
                </c:pt>
                <c:pt idx="128">
                  <c:v>2.0420597308856001</c:v>
                </c:pt>
                <c:pt idx="129">
                  <c:v>1.814851200763</c:v>
                </c:pt>
                <c:pt idx="130">
                  <c:v>1.7627502748327999</c:v>
                </c:pt>
                <c:pt idx="131">
                  <c:v>1.2992551097191001</c:v>
                </c:pt>
                <c:pt idx="132">
                  <c:v>1.3231473389624999</c:v>
                </c:pt>
                <c:pt idx="133">
                  <c:v>1.3314549158322</c:v>
                </c:pt>
                <c:pt idx="134">
                  <c:v>1.157181229022</c:v>
                </c:pt>
                <c:pt idx="135">
                  <c:v>0.89094771417393004</c:v>
                </c:pt>
                <c:pt idx="136">
                  <c:v>0.82751670860712001</c:v>
                </c:pt>
                <c:pt idx="137">
                  <c:v>0.84026215566982998</c:v>
                </c:pt>
                <c:pt idx="138">
                  <c:v>0.84122433044945999</c:v>
                </c:pt>
                <c:pt idx="139">
                  <c:v>0.78208377257229</c:v>
                </c:pt>
                <c:pt idx="140">
                  <c:v>0.78922834734775005</c:v>
                </c:pt>
                <c:pt idx="141">
                  <c:v>0.80642133010939998</c:v>
                </c:pt>
                <c:pt idx="142">
                  <c:v>0.82142947865827998</c:v>
                </c:pt>
                <c:pt idx="143">
                  <c:v>0.84908954639777001</c:v>
                </c:pt>
                <c:pt idx="144">
                  <c:v>0.86802117373132004</c:v>
                </c:pt>
                <c:pt idx="145">
                  <c:v>0.87158691999682003</c:v>
                </c:pt>
                <c:pt idx="146">
                  <c:v>0.88447175192228999</c:v>
                </c:pt>
                <c:pt idx="147">
                  <c:v>0.87941882552020001</c:v>
                </c:pt>
                <c:pt idx="148">
                  <c:v>0.83649734541717002</c:v>
                </c:pt>
                <c:pt idx="149">
                  <c:v>0.79530881125373998</c:v>
                </c:pt>
                <c:pt idx="150">
                  <c:v>0.81455721611053</c:v>
                </c:pt>
                <c:pt idx="151">
                  <c:v>0.77690517027677997</c:v>
                </c:pt>
                <c:pt idx="152">
                  <c:v>0.80832048448744998</c:v>
                </c:pt>
                <c:pt idx="153">
                  <c:v>0.83386195787968997</c:v>
                </c:pt>
                <c:pt idx="154">
                  <c:v>0.86873199326299</c:v>
                </c:pt>
                <c:pt idx="155">
                  <c:v>0.85093148880949998</c:v>
                </c:pt>
                <c:pt idx="156">
                  <c:v>0.80601637097233003</c:v>
                </c:pt>
                <c:pt idx="157">
                  <c:v>0.80630694084104004</c:v>
                </c:pt>
                <c:pt idx="158">
                  <c:v>0.78786248060931996</c:v>
                </c:pt>
                <c:pt idx="159">
                  <c:v>0.85735865828089997</c:v>
                </c:pt>
                <c:pt idx="160">
                  <c:v>0.80635220381883999</c:v>
                </c:pt>
                <c:pt idx="161">
                  <c:v>0.95802392717412999</c:v>
                </c:pt>
                <c:pt idx="162">
                  <c:v>0.85939504246113996</c:v>
                </c:pt>
                <c:pt idx="163">
                  <c:v>0.70813627329744</c:v>
                </c:pt>
                <c:pt idx="164">
                  <c:v>0.75448000347923005</c:v>
                </c:pt>
                <c:pt idx="165">
                  <c:v>0.75021066040289996</c:v>
                </c:pt>
                <c:pt idx="166">
                  <c:v>0.78213503036360998</c:v>
                </c:pt>
                <c:pt idx="167">
                  <c:v>0.83976726700615001</c:v>
                </c:pt>
                <c:pt idx="168">
                  <c:v>0.84599942423817998</c:v>
                </c:pt>
                <c:pt idx="169">
                  <c:v>0.88317498101040004</c:v>
                </c:pt>
                <c:pt idx="170">
                  <c:v>0.89584881820025997</c:v>
                </c:pt>
                <c:pt idx="171">
                  <c:v>0.93258568196129998</c:v>
                </c:pt>
                <c:pt idx="172">
                  <c:v>0.92780869713280001</c:v>
                </c:pt>
                <c:pt idx="173">
                  <c:v>0.86182233133540997</c:v>
                </c:pt>
                <c:pt idx="174">
                  <c:v>0.90192821502056997</c:v>
                </c:pt>
                <c:pt idx="175">
                  <c:v>0.88487475066083998</c:v>
                </c:pt>
                <c:pt idx="176">
                  <c:v>0.87175707050347995</c:v>
                </c:pt>
                <c:pt idx="177">
                  <c:v>0.88797713908748999</c:v>
                </c:pt>
                <c:pt idx="178">
                  <c:v>0.91229497497836998</c:v>
                </c:pt>
                <c:pt idx="179">
                  <c:v>0.96686714183870004</c:v>
                </c:pt>
                <c:pt idx="180">
                  <c:v>1.0319878366563</c:v>
                </c:pt>
                <c:pt idx="181">
                  <c:v>1.0937831190347</c:v>
                </c:pt>
                <c:pt idx="182">
                  <c:v>1.103177798243</c:v>
                </c:pt>
                <c:pt idx="183">
                  <c:v>1.1385498289695</c:v>
                </c:pt>
                <c:pt idx="184">
                  <c:v>1.2048201215393</c:v>
                </c:pt>
                <c:pt idx="185">
                  <c:v>1.2259904257062999</c:v>
                </c:pt>
                <c:pt idx="186">
                  <c:v>1.4572478246712</c:v>
                </c:pt>
                <c:pt idx="187">
                  <c:v>1.5100814381192</c:v>
                </c:pt>
                <c:pt idx="188">
                  <c:v>1.5439183264394001</c:v>
                </c:pt>
                <c:pt idx="189">
                  <c:v>1.6873932279196</c:v>
                </c:pt>
                <c:pt idx="190">
                  <c:v>1.7469377992399</c:v>
                </c:pt>
                <c:pt idx="191">
                  <c:v>2.2390393722764999</c:v>
                </c:pt>
                <c:pt idx="192">
                  <c:v>2.1839117360314</c:v>
                </c:pt>
                <c:pt idx="193">
                  <c:v>2.0422198287322</c:v>
                </c:pt>
                <c:pt idx="194">
                  <c:v>2.0965753952905</c:v>
                </c:pt>
                <c:pt idx="195">
                  <c:v>1.6969421025456</c:v>
                </c:pt>
                <c:pt idx="196">
                  <c:v>1.4921975560319001</c:v>
                </c:pt>
                <c:pt idx="197">
                  <c:v>1.7244113725873</c:v>
                </c:pt>
                <c:pt idx="198">
                  <c:v>1.5678895991621999</c:v>
                </c:pt>
                <c:pt idx="199">
                  <c:v>1.6511316321556</c:v>
                </c:pt>
                <c:pt idx="200">
                  <c:v>1.606593476806</c:v>
                </c:pt>
                <c:pt idx="201">
                  <c:v>1.6402780514469</c:v>
                </c:pt>
                <c:pt idx="202">
                  <c:v>1.6799936066843999</c:v>
                </c:pt>
                <c:pt idx="203">
                  <c:v>1.896716686337</c:v>
                </c:pt>
                <c:pt idx="204">
                  <c:v>1.8477951938149</c:v>
                </c:pt>
                <c:pt idx="205">
                  <c:v>1.4999891475875999</c:v>
                </c:pt>
                <c:pt idx="206">
                  <c:v>1.4901479570114999</c:v>
                </c:pt>
                <c:pt idx="207">
                  <c:v>1.4924175387726999</c:v>
                </c:pt>
                <c:pt idx="208">
                  <c:v>1.4930632390494001</c:v>
                </c:pt>
                <c:pt idx="209">
                  <c:v>1.5723397303951001</c:v>
                </c:pt>
                <c:pt idx="210">
                  <c:v>1.7132505822513</c:v>
                </c:pt>
                <c:pt idx="211">
                  <c:v>1.69668373104</c:v>
                </c:pt>
                <c:pt idx="212">
                  <c:v>1.6433897206157</c:v>
                </c:pt>
                <c:pt idx="213">
                  <c:v>1.8986854565725999</c:v>
                </c:pt>
                <c:pt idx="214">
                  <c:v>1.9026114584503999</c:v>
                </c:pt>
                <c:pt idx="215">
                  <c:v>1.7562087581679999</c:v>
                </c:pt>
                <c:pt idx="216">
                  <c:v>1.5615741078545</c:v>
                </c:pt>
                <c:pt idx="217">
                  <c:v>1.5907853238316001</c:v>
                </c:pt>
              </c:numCache>
            </c:numRef>
          </c:val>
          <c:smooth val="0"/>
          <c:extLst>
            <c:ext xmlns:c16="http://schemas.microsoft.com/office/drawing/2014/chart" uri="{C3380CC4-5D6E-409C-BE32-E72D297353CC}">
              <c16:uniqueId val="{00000001-8894-4678-9469-FC3FDE77F829}"/>
            </c:ext>
          </c:extLst>
        </c:ser>
        <c:dLbls>
          <c:showLegendKey val="0"/>
          <c:showVal val="0"/>
          <c:showCatName val="0"/>
          <c:showSerName val="0"/>
          <c:showPercent val="0"/>
          <c:showBubbleSize val="0"/>
        </c:dLbls>
        <c:smooth val="0"/>
        <c:axId val="420124928"/>
        <c:axId val="421789696"/>
      </c:lineChart>
      <c:dateAx>
        <c:axId val="420124928"/>
        <c:scaling>
          <c:orientation val="minMax"/>
          <c:min val="36739"/>
        </c:scaling>
        <c:delete val="0"/>
        <c:axPos val="b"/>
        <c:numFmt formatCode="mm/dd/yy" sourceLinked="1"/>
        <c:majorTickMark val="out"/>
        <c:minorTickMark val="none"/>
        <c:tickLblPos val="nextTo"/>
        <c:crossAx val="421789696"/>
        <c:crosses val="autoZero"/>
        <c:auto val="1"/>
        <c:lblOffset val="100"/>
        <c:baseTimeUnit val="months"/>
      </c:dateAx>
      <c:valAx>
        <c:axId val="421789696"/>
        <c:scaling>
          <c:orientation val="minMax"/>
        </c:scaling>
        <c:delete val="0"/>
        <c:axPos val="l"/>
        <c:majorGridlines/>
        <c:numFmt formatCode="0.00" sourceLinked="1"/>
        <c:majorTickMark val="out"/>
        <c:minorTickMark val="none"/>
        <c:tickLblPos val="nextTo"/>
        <c:crossAx val="42012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64</xdr:col>
      <xdr:colOff>942975</xdr:colOff>
      <xdr:row>265</xdr:row>
      <xdr:rowOff>161925</xdr:rowOff>
    </xdr:from>
    <xdr:to>
      <xdr:col>68</xdr:col>
      <xdr:colOff>514350</xdr:colOff>
      <xdr:row>276</xdr:row>
      <xdr:rowOff>171450</xdr:rowOff>
    </xdr:to>
    <xdr:graphicFrame macro="">
      <xdr:nvGraphicFramePr>
        <xdr:cNvPr id="2072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1952625</xdr:colOff>
      <xdr:row>264</xdr:row>
      <xdr:rowOff>190500</xdr:rowOff>
    </xdr:from>
    <xdr:to>
      <xdr:col>74</xdr:col>
      <xdr:colOff>704850</xdr:colOff>
      <xdr:row>283</xdr:row>
      <xdr:rowOff>19050</xdr:rowOff>
    </xdr:to>
    <xdr:graphicFrame macro="">
      <xdr:nvGraphicFramePr>
        <xdr:cNvPr id="20721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304800</xdr:colOff>
      <xdr:row>68</xdr:row>
      <xdr:rowOff>99060</xdr:rowOff>
    </xdr:from>
    <xdr:to>
      <xdr:col>33</xdr:col>
      <xdr:colOff>502920</xdr:colOff>
      <xdr:row>89</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94</xdr:row>
      <xdr:rowOff>0</xdr:rowOff>
    </xdr:from>
    <xdr:to>
      <xdr:col>33</xdr:col>
      <xdr:colOff>198120</xdr:colOff>
      <xdr:row>114</xdr:row>
      <xdr:rowOff>121920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LM/Tools/BNY%20MPS%20Indexes/2009/2009%2012/BNY%20Mellon%20Monthly%20Summaries%202009%20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dvisory/Tools/Bloomberg/2011/2011%2001/ECON%20INPUT%20ST%20Monthly%20Revi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Detail"/>
      <sheetName val="EconSummary"/>
      <sheetName val="EconSummary Ins"/>
      <sheetName val="Monthly Update"/>
      <sheetName val="IndexValues"/>
      <sheetName val="MSummData"/>
      <sheetName val="Daily"/>
      <sheetName val="TData"/>
      <sheetName val="TLiab"/>
      <sheetName val="CData"/>
      <sheetName val="CLiab"/>
      <sheetName val="CVsML"/>
      <sheetName val="OTR"/>
      <sheetName val="Assets"/>
      <sheetName val="LiabIdx"/>
      <sheetName val="Graphs"/>
      <sheetName val="CSummary"/>
      <sheetName val="Sheet1"/>
      <sheetName val="Qtr Pension Summary"/>
    </sheetNames>
    <sheetDataSet>
      <sheetData sheetId="0"/>
      <sheetData sheetId="1"/>
      <sheetData sheetId="2"/>
      <sheetData sheetId="3"/>
      <sheetData sheetId="4"/>
      <sheetData sheetId="5"/>
      <sheetData sheetId="6"/>
      <sheetData sheetId="7"/>
      <sheetData sheetId="8">
        <row r="2">
          <cell r="N2">
            <v>4.3560000000000001E-2</v>
          </cell>
          <cell r="O2">
            <v>4.2750000000000003E-2</v>
          </cell>
          <cell r="P2">
            <v>4.197E-2</v>
          </cell>
          <cell r="Q2">
            <v>4.1189999999999997E-2</v>
          </cell>
          <cell r="R2">
            <v>4.0399999999999998E-2</v>
          </cell>
          <cell r="S2">
            <v>3.9600000000000003E-2</v>
          </cell>
          <cell r="T2">
            <v>3.8760000000000003E-2</v>
          </cell>
          <cell r="U2">
            <v>3.789E-2</v>
          </cell>
          <cell r="V2">
            <v>3.6979999999999999E-2</v>
          </cell>
          <cell r="W2">
            <v>3.6040000000000003E-2</v>
          </cell>
          <cell r="X2">
            <v>3.5060000000000001E-2</v>
          </cell>
          <cell r="Y2">
            <v>3.4070000000000003E-2</v>
          </cell>
          <cell r="Z2">
            <v>3.3060000000000006E-2</v>
          </cell>
          <cell r="AA2">
            <v>3.2039999999999999E-2</v>
          </cell>
          <cell r="AB2">
            <v>3.099E-2</v>
          </cell>
          <cell r="AC2">
            <v>2.9929999999999998E-2</v>
          </cell>
          <cell r="AD2">
            <v>2.8840000000000001E-2</v>
          </cell>
          <cell r="AE2">
            <v>2.7740000000000001E-2</v>
          </cell>
          <cell r="AF2">
            <v>2.6620000000000001E-2</v>
          </cell>
          <cell r="AG2">
            <v>2.5479999999999999E-2</v>
          </cell>
          <cell r="AH2">
            <v>2.4309999999999998E-2</v>
          </cell>
          <cell r="AI2">
            <v>2.3109999999999999E-2</v>
          </cell>
          <cell r="AJ2">
            <v>2.188E-2</v>
          </cell>
          <cell r="AK2">
            <v>2.0619999999999999E-2</v>
          </cell>
          <cell r="AL2">
            <v>1.934E-2</v>
          </cell>
          <cell r="AM2">
            <v>1.805E-2</v>
          </cell>
          <cell r="AN2">
            <v>1.677E-2</v>
          </cell>
          <cell r="AO2">
            <v>1.553E-2</v>
          </cell>
          <cell r="AP2">
            <v>1.435E-2</v>
          </cell>
          <cell r="AQ2">
            <v>1.323E-2</v>
          </cell>
          <cell r="AR2">
            <v>1.217E-2</v>
          </cell>
          <cell r="AS2">
            <v>1.116E-2</v>
          </cell>
          <cell r="AT2">
            <v>1.021E-2</v>
          </cell>
          <cell r="AU2">
            <v>9.2899999999999996E-3</v>
          </cell>
          <cell r="AV2">
            <v>8.4200000000000004E-3</v>
          </cell>
          <cell r="AW2">
            <v>7.6E-3</v>
          </cell>
          <cell r="AX2">
            <v>6.8300000000000001E-3</v>
          </cell>
          <cell r="AY2">
            <v>6.1199999999999996E-3</v>
          </cell>
          <cell r="AZ2">
            <v>5.45E-3</v>
          </cell>
          <cell r="BA2">
            <v>4.8300000000000001E-3</v>
          </cell>
          <cell r="BB2">
            <v>4.2599999999999999E-3</v>
          </cell>
          <cell r="BC2">
            <v>3.7399999999999998E-3</v>
          </cell>
          <cell r="BD2">
            <v>3.2699999999999999E-3</v>
          </cell>
          <cell r="BE2">
            <v>2.8400000000000001E-3</v>
          </cell>
          <cell r="BF2">
            <v>2.4499999999999999E-3</v>
          </cell>
          <cell r="BG2">
            <v>2.1099999999999999E-3</v>
          </cell>
          <cell r="BH2">
            <v>1.7899999999999999E-3</v>
          </cell>
          <cell r="BI2">
            <v>1.5E-3</v>
          </cell>
          <cell r="BJ2">
            <v>1.24E-3</v>
          </cell>
          <cell r="BK2">
            <v>1.01E-3</v>
          </cell>
          <cell r="BL2">
            <v>8.0999999999999996E-4</v>
          </cell>
          <cell r="BM2">
            <v>6.4000000000000005E-4</v>
          </cell>
          <cell r="BN2">
            <v>5.0000000000000001E-4</v>
          </cell>
          <cell r="BO2">
            <v>3.8999999999999999E-4</v>
          </cell>
          <cell r="BP2">
            <v>2.9999999999999997E-4</v>
          </cell>
          <cell r="BQ2">
            <v>2.3000000000000001E-4</v>
          </cell>
          <cell r="BR2">
            <v>1.7000000000000001E-4</v>
          </cell>
          <cell r="BS2">
            <v>1.2E-4</v>
          </cell>
          <cell r="BT2">
            <v>8.0000000000000007E-5</v>
          </cell>
          <cell r="BU2">
            <v>5.0000000000000002E-5</v>
          </cell>
          <cell r="BV2">
            <v>3.0000000000000001E-5</v>
          </cell>
          <cell r="BW2">
            <v>2.0000000000000002E-5</v>
          </cell>
          <cell r="BX2">
            <v>2.0000000000000002E-5</v>
          </cell>
          <cell r="BY2">
            <v>2.0000000000000002E-5</v>
          </cell>
          <cell r="BZ2">
            <v>2.0000000000000002E-5</v>
          </cell>
          <cell r="CA2">
            <v>2.0000000000000002E-5</v>
          </cell>
          <cell r="CB2">
            <v>2.0000000000000002E-5</v>
          </cell>
          <cell r="CC2">
            <v>2.0000000000000002E-5</v>
          </cell>
          <cell r="CD2">
            <v>2.0000000000000002E-5</v>
          </cell>
          <cell r="CE2">
            <v>2.0000000000000002E-5</v>
          </cell>
          <cell r="CF2">
            <v>1.0000000000000001E-5</v>
          </cell>
          <cell r="CG2">
            <v>1.0000000000000001E-5</v>
          </cell>
          <cell r="CH2">
            <v>1.0000000000000001E-5</v>
          </cell>
          <cell r="CI2">
            <v>1.0000000000000001E-5</v>
          </cell>
          <cell r="CJ2">
            <v>1.0000000000000001E-5</v>
          </cell>
          <cell r="CK2">
            <v>0</v>
          </cell>
          <cell r="CL2">
            <v>0</v>
          </cell>
          <cell r="CM2">
            <v>0</v>
          </cell>
          <cell r="CN2">
            <v>0</v>
          </cell>
          <cell r="CO2">
            <v>0</v>
          </cell>
          <cell r="CP2">
            <v>0</v>
          </cell>
          <cell r="CQ2">
            <v>0</v>
          </cell>
          <cell r="CR2">
            <v>0</v>
          </cell>
          <cell r="CS2">
            <v>0</v>
          </cell>
          <cell r="CT2">
            <v>0</v>
          </cell>
        </row>
        <row r="3">
          <cell r="N3">
            <v>2.0549999999999999E-2</v>
          </cell>
          <cell r="O3">
            <v>2.0899999999999998E-2</v>
          </cell>
          <cell r="P3">
            <v>2.1510000000000001E-2</v>
          </cell>
          <cell r="Q3">
            <v>2.2290000000000001E-2</v>
          </cell>
          <cell r="R3">
            <v>2.3099999999999999E-2</v>
          </cell>
          <cell r="S3">
            <v>2.3869999999999999E-2</v>
          </cell>
          <cell r="T3">
            <v>2.46E-2</v>
          </cell>
          <cell r="U3">
            <v>2.529E-2</v>
          </cell>
          <cell r="V3">
            <v>2.5940000000000001E-2</v>
          </cell>
          <cell r="W3">
            <v>2.656E-2</v>
          </cell>
          <cell r="X3">
            <v>2.7099999999999999E-2</v>
          </cell>
          <cell r="Y3">
            <v>2.7570000000000001E-2</v>
          </cell>
          <cell r="Z3">
            <v>2.7949999999999999E-2</v>
          </cell>
          <cell r="AA3">
            <v>2.8250000000000001E-2</v>
          </cell>
          <cell r="AB3">
            <v>2.845E-2</v>
          </cell>
          <cell r="AC3">
            <v>2.8570000000000002E-2</v>
          </cell>
          <cell r="AD3">
            <v>2.8570000000000002E-2</v>
          </cell>
          <cell r="AE3">
            <v>2.8490000000000001E-2</v>
          </cell>
          <cell r="AF3">
            <v>2.8309999999999998E-2</v>
          </cell>
          <cell r="AG3">
            <v>2.8070000000000001E-2</v>
          </cell>
          <cell r="AH3">
            <v>2.7730000000000001E-2</v>
          </cell>
          <cell r="AI3">
            <v>2.7300000000000001E-2</v>
          </cell>
          <cell r="AJ3">
            <v>2.6780000000000002E-2</v>
          </cell>
          <cell r="AK3">
            <v>2.6190000000000001E-2</v>
          </cell>
          <cell r="AL3">
            <v>2.555E-2</v>
          </cell>
          <cell r="AM3">
            <v>2.4819999999999998E-2</v>
          </cell>
          <cell r="AN3">
            <v>2.402E-2</v>
          </cell>
          <cell r="AO3">
            <v>2.315E-2</v>
          </cell>
          <cell r="AP3">
            <v>2.2200000000000001E-2</v>
          </cell>
          <cell r="AQ3">
            <v>2.121E-2</v>
          </cell>
          <cell r="AR3">
            <v>2.017E-2</v>
          </cell>
          <cell r="AS3">
            <v>1.9099999999999999E-2</v>
          </cell>
          <cell r="AT3">
            <v>1.8010000000000002E-2</v>
          </cell>
          <cell r="AU3">
            <v>1.6930000000000001E-2</v>
          </cell>
          <cell r="AV3">
            <v>1.585E-2</v>
          </cell>
          <cell r="AW3">
            <v>1.477E-2</v>
          </cell>
          <cell r="AX3">
            <v>1.371E-2</v>
          </cell>
          <cell r="AY3">
            <v>1.2659999999999999E-2</v>
          </cell>
          <cell r="AZ3">
            <v>1.1650000000000001E-2</v>
          </cell>
          <cell r="BA3">
            <v>1.0670000000000001E-2</v>
          </cell>
          <cell r="BB3">
            <v>9.7300000000000008E-3</v>
          </cell>
          <cell r="BC3">
            <v>8.8299999999999993E-3</v>
          </cell>
          <cell r="BD3">
            <v>7.9799999999999992E-3</v>
          </cell>
          <cell r="BE3">
            <v>7.1799999999999998E-3</v>
          </cell>
          <cell r="BF3">
            <v>6.43E-3</v>
          </cell>
          <cell r="BG3">
            <v>5.7299999999999999E-3</v>
          </cell>
          <cell r="BH3">
            <v>5.0899999999999999E-3</v>
          </cell>
          <cell r="BI3">
            <v>4.4900000000000001E-3</v>
          </cell>
          <cell r="BJ3">
            <v>3.9399999999999999E-3</v>
          </cell>
          <cell r="BK3">
            <v>3.4499999999999999E-3</v>
          </cell>
          <cell r="BL3">
            <v>3.0000000000000001E-3</v>
          </cell>
          <cell r="BM3">
            <v>2.5899999999999999E-3</v>
          </cell>
          <cell r="BN3">
            <v>2.2300000000000002E-3</v>
          </cell>
          <cell r="BO3">
            <v>1.91E-3</v>
          </cell>
          <cell r="BP3">
            <v>1.6199999999999999E-3</v>
          </cell>
          <cell r="BQ3">
            <v>1.3699999999999999E-3</v>
          </cell>
          <cell r="BR3">
            <v>1.15E-3</v>
          </cell>
          <cell r="BS3">
            <v>9.6000000000000002E-4</v>
          </cell>
          <cell r="BT3">
            <v>8.0000000000000004E-4</v>
          </cell>
          <cell r="BU3">
            <v>6.6E-4</v>
          </cell>
          <cell r="BV3">
            <v>5.1999999999999995E-4</v>
          </cell>
          <cell r="BW3">
            <v>4.2000000000000002E-4</v>
          </cell>
          <cell r="BX3">
            <v>3.4000000000000002E-4</v>
          </cell>
          <cell r="BY3">
            <v>2.7E-4</v>
          </cell>
          <cell r="BZ3">
            <v>2.2000000000000001E-4</v>
          </cell>
          <cell r="CA3">
            <v>1.7000000000000001E-4</v>
          </cell>
          <cell r="CB3">
            <v>1.2999999999999999E-4</v>
          </cell>
          <cell r="CC3">
            <v>1E-4</v>
          </cell>
          <cell r="CD3">
            <v>8.0000000000000007E-5</v>
          </cell>
          <cell r="CE3">
            <v>6.0000000000000002E-5</v>
          </cell>
          <cell r="CF3">
            <v>4.0000000000000003E-5</v>
          </cell>
          <cell r="CG3">
            <v>3.0000000000000001E-5</v>
          </cell>
          <cell r="CH3">
            <v>2.0000000000000002E-5</v>
          </cell>
          <cell r="CI3">
            <v>2.0000000000000002E-5</v>
          </cell>
          <cell r="CJ3">
            <v>1.0000000000000001E-5</v>
          </cell>
          <cell r="CK3">
            <v>1.0000000000000001E-5</v>
          </cell>
          <cell r="CL3">
            <v>1.0000000000000001E-5</v>
          </cell>
          <cell r="CM3">
            <v>0</v>
          </cell>
          <cell r="CN3">
            <v>0</v>
          </cell>
          <cell r="CO3">
            <v>0</v>
          </cell>
          <cell r="CP3">
            <v>0</v>
          </cell>
          <cell r="CQ3">
            <v>0</v>
          </cell>
          <cell r="CR3">
            <v>0</v>
          </cell>
          <cell r="CS3">
            <v>0</v>
          </cell>
          <cell r="CT3">
            <v>0</v>
          </cell>
        </row>
        <row r="4">
          <cell r="N4">
            <v>9.4199999999999996E-3</v>
          </cell>
          <cell r="O4">
            <v>0.01</v>
          </cell>
          <cell r="P4">
            <v>1.065E-2</v>
          </cell>
          <cell r="Q4">
            <v>1.1390000000000001E-2</v>
          </cell>
          <cell r="R4">
            <v>1.2189999999999999E-2</v>
          </cell>
          <cell r="S4">
            <v>1.306E-2</v>
          </cell>
          <cell r="T4">
            <v>1.397E-2</v>
          </cell>
          <cell r="U4">
            <v>1.4919999999999999E-2</v>
          </cell>
          <cell r="V4">
            <v>1.592E-2</v>
          </cell>
          <cell r="W4">
            <v>1.695E-2</v>
          </cell>
          <cell r="X4">
            <v>1.8030000000000001E-2</v>
          </cell>
          <cell r="Y4">
            <v>1.9140000000000001E-2</v>
          </cell>
          <cell r="Z4">
            <v>2.027E-2</v>
          </cell>
          <cell r="AA4">
            <v>2.1420000000000002E-2</v>
          </cell>
          <cell r="AB4">
            <v>2.257E-2</v>
          </cell>
          <cell r="AC4">
            <v>2.3699999999999999E-2</v>
          </cell>
          <cell r="AD4">
            <v>2.4799999999999999E-2</v>
          </cell>
          <cell r="AE4">
            <v>2.5839999999999998E-2</v>
          </cell>
          <cell r="AF4">
            <v>2.6800000000000001E-2</v>
          </cell>
          <cell r="AG4">
            <v>2.768E-2</v>
          </cell>
          <cell r="AH4">
            <v>2.845E-2</v>
          </cell>
          <cell r="AI4">
            <v>2.9090000000000001E-2</v>
          </cell>
          <cell r="AJ4">
            <v>2.9569999999999999E-2</v>
          </cell>
          <cell r="AK4">
            <v>2.988E-2</v>
          </cell>
          <cell r="AL4">
            <v>3.0009999999999998E-2</v>
          </cell>
          <cell r="AM4">
            <v>2.9929999999999998E-2</v>
          </cell>
          <cell r="AN4">
            <v>2.963E-2</v>
          </cell>
          <cell r="AO4">
            <v>2.9090000000000001E-2</v>
          </cell>
          <cell r="AP4">
            <v>2.843E-2</v>
          </cell>
          <cell r="AQ4">
            <v>2.7640000000000001E-2</v>
          </cell>
          <cell r="AR4">
            <v>2.673E-2</v>
          </cell>
          <cell r="AS4">
            <v>2.572E-2</v>
          </cell>
          <cell r="AT4">
            <v>2.4660000000000001E-2</v>
          </cell>
          <cell r="AU4">
            <v>2.3550000000000001E-2</v>
          </cell>
          <cell r="AV4">
            <v>2.239E-2</v>
          </cell>
          <cell r="AW4">
            <v>2.12E-2</v>
          </cell>
          <cell r="AX4">
            <v>1.9980000000000001E-2</v>
          </cell>
          <cell r="AY4">
            <v>1.874E-2</v>
          </cell>
          <cell r="AZ4">
            <v>1.7479999999999999E-2</v>
          </cell>
          <cell r="BA4">
            <v>1.6230000000000001E-2</v>
          </cell>
          <cell r="BB4">
            <v>1.4999999999999999E-2</v>
          </cell>
          <cell r="BC4">
            <v>1.3780000000000001E-2</v>
          </cell>
          <cell r="BD4">
            <v>1.259E-2</v>
          </cell>
          <cell r="BE4">
            <v>1.1440000000000001E-2</v>
          </cell>
          <cell r="BF4">
            <v>1.035E-2</v>
          </cell>
          <cell r="BG4">
            <v>9.3100000000000006E-3</v>
          </cell>
          <cell r="BH4">
            <v>8.3300000000000006E-3</v>
          </cell>
          <cell r="BI4">
            <v>7.4099999999999999E-3</v>
          </cell>
          <cell r="BJ4">
            <v>6.5599999999999999E-3</v>
          </cell>
          <cell r="BK4">
            <v>5.77E-3</v>
          </cell>
          <cell r="BL4">
            <v>5.0499999999999998E-3</v>
          </cell>
          <cell r="BM4">
            <v>4.3899999999999998E-3</v>
          </cell>
          <cell r="BN4">
            <v>3.8E-3</v>
          </cell>
          <cell r="BO4">
            <v>3.2599999999999999E-3</v>
          </cell>
          <cell r="BP4">
            <v>2.7899999999999999E-3</v>
          </cell>
          <cell r="BQ4">
            <v>2.3700000000000001E-3</v>
          </cell>
          <cell r="BR4">
            <v>1.99E-3</v>
          </cell>
          <cell r="BS4">
            <v>1.67E-3</v>
          </cell>
          <cell r="BT4">
            <v>1.39E-3</v>
          </cell>
          <cell r="BU4">
            <v>1.15E-3</v>
          </cell>
          <cell r="BV4">
            <v>9.3999999999999997E-4</v>
          </cell>
          <cell r="BW4">
            <v>7.6999999999999996E-4</v>
          </cell>
          <cell r="BX4">
            <v>6.2E-4</v>
          </cell>
          <cell r="BY4">
            <v>5.0000000000000001E-4</v>
          </cell>
          <cell r="BZ4">
            <v>4.0000000000000002E-4</v>
          </cell>
          <cell r="CA4">
            <v>3.1E-4</v>
          </cell>
          <cell r="CB4">
            <v>2.4000000000000001E-4</v>
          </cell>
          <cell r="CC4">
            <v>1.9000000000000001E-4</v>
          </cell>
          <cell r="CD4">
            <v>1.3999999999999999E-4</v>
          </cell>
          <cell r="CE4">
            <v>1.1E-4</v>
          </cell>
          <cell r="CF4">
            <v>8.0000000000000007E-5</v>
          </cell>
          <cell r="CG4">
            <v>6.0000000000000002E-5</v>
          </cell>
          <cell r="CH4">
            <v>4.0000000000000003E-5</v>
          </cell>
          <cell r="CI4">
            <v>3.0000000000000001E-5</v>
          </cell>
          <cell r="CJ4">
            <v>2.0000000000000002E-5</v>
          </cell>
          <cell r="CK4">
            <v>1.0000000000000001E-5</v>
          </cell>
          <cell r="CL4">
            <v>1.0000000000000001E-5</v>
          </cell>
          <cell r="CM4">
            <v>1.0000000000000001E-5</v>
          </cell>
          <cell r="CN4">
            <v>0</v>
          </cell>
          <cell r="CO4">
            <v>0</v>
          </cell>
          <cell r="CP4">
            <v>0</v>
          </cell>
          <cell r="CQ4">
            <v>0</v>
          </cell>
          <cell r="CR4">
            <v>0</v>
          </cell>
          <cell r="CS4">
            <v>0</v>
          </cell>
          <cell r="CT4">
            <v>0</v>
          </cell>
        </row>
        <row r="5">
          <cell r="N5">
            <v>6.1400000000000003E-2</v>
          </cell>
          <cell r="O5">
            <v>5.9900000000000002E-2</v>
          </cell>
          <cell r="P5">
            <v>5.8250000000000003E-2</v>
          </cell>
          <cell r="Q5">
            <v>5.6480000000000002E-2</v>
          </cell>
          <cell r="R5">
            <v>5.4600000000000003E-2</v>
          </cell>
          <cell r="S5">
            <v>5.2630000000000003E-2</v>
          </cell>
          <cell r="T5">
            <v>5.0590000000000003E-2</v>
          </cell>
          <cell r="U5">
            <v>4.8489999999999998E-2</v>
          </cell>
          <cell r="V5">
            <v>4.6339999999999999E-2</v>
          </cell>
          <cell r="W5">
            <v>4.4139999999999999E-2</v>
          </cell>
          <cell r="X5">
            <v>4.1889999999999997E-2</v>
          </cell>
          <cell r="Y5">
            <v>3.9600000000000003E-2</v>
          </cell>
          <cell r="Z5">
            <v>3.7280000000000001E-2</v>
          </cell>
          <cell r="AA5">
            <v>3.4939999999999999E-2</v>
          </cell>
          <cell r="AB5">
            <v>3.2599999999999997E-2</v>
          </cell>
          <cell r="AC5">
            <v>3.0269999999999998E-2</v>
          </cell>
          <cell r="AD5">
            <v>2.7969999999999998E-2</v>
          </cell>
          <cell r="AE5">
            <v>2.5700000000000001E-2</v>
          </cell>
          <cell r="AF5">
            <v>2.3480000000000001E-2</v>
          </cell>
          <cell r="AG5">
            <v>2.1340000000000001E-2</v>
          </cell>
          <cell r="AH5">
            <v>1.9300000000000001E-2</v>
          </cell>
          <cell r="AI5">
            <v>1.737E-2</v>
          </cell>
          <cell r="AJ5">
            <v>1.5559999999999999E-2</v>
          </cell>
          <cell r="AK5">
            <v>1.384E-2</v>
          </cell>
          <cell r="AL5">
            <v>1.222E-2</v>
          </cell>
          <cell r="AM5">
            <v>1.0699999999999999E-2</v>
          </cell>
          <cell r="AN5">
            <v>9.3200000000000002E-3</v>
          </cell>
          <cell r="AO5">
            <v>8.0700000000000008E-3</v>
          </cell>
          <cell r="AP5">
            <v>6.9300000000000004E-3</v>
          </cell>
          <cell r="AQ5">
            <v>5.9100000000000003E-3</v>
          </cell>
          <cell r="AR5">
            <v>5.0200000000000002E-3</v>
          </cell>
          <cell r="AS5">
            <v>4.2599999999999999E-3</v>
          </cell>
          <cell r="AT5">
            <v>3.62E-3</v>
          </cell>
          <cell r="AU5">
            <v>3.0799999999999998E-3</v>
          </cell>
          <cell r="AV5">
            <v>2.6199999999999999E-3</v>
          </cell>
          <cell r="AW5">
            <v>2.2200000000000002E-3</v>
          </cell>
          <cell r="AX5">
            <v>1.8799999999999999E-3</v>
          </cell>
          <cell r="AY5">
            <v>1.6000000000000001E-3</v>
          </cell>
          <cell r="AZ5">
            <v>1.3699999999999999E-3</v>
          </cell>
          <cell r="BA5">
            <v>1.1800000000000001E-3</v>
          </cell>
          <cell r="BB5">
            <v>1.0200000000000001E-3</v>
          </cell>
          <cell r="BC5">
            <v>8.8000000000000003E-4</v>
          </cell>
          <cell r="BD5">
            <v>7.6000000000000004E-4</v>
          </cell>
          <cell r="BE5">
            <v>6.6E-4</v>
          </cell>
          <cell r="BF5">
            <v>5.6999999999999998E-4</v>
          </cell>
          <cell r="BG5">
            <v>4.8000000000000001E-4</v>
          </cell>
          <cell r="BH5">
            <v>4.0000000000000002E-4</v>
          </cell>
          <cell r="BI5">
            <v>3.3E-4</v>
          </cell>
          <cell r="BJ5">
            <v>2.5999999999999998E-4</v>
          </cell>
          <cell r="BK5">
            <v>2.0000000000000001E-4</v>
          </cell>
          <cell r="BL5">
            <v>1.4999999999999999E-4</v>
          </cell>
          <cell r="BM5">
            <v>1.1E-4</v>
          </cell>
          <cell r="BN5">
            <v>6.9999999999999994E-5</v>
          </cell>
          <cell r="BO5">
            <v>5.0000000000000002E-5</v>
          </cell>
          <cell r="BP5">
            <v>4.0000000000000003E-5</v>
          </cell>
          <cell r="BQ5">
            <v>3.0000000000000001E-5</v>
          </cell>
          <cell r="BR5">
            <v>2.0000000000000002E-5</v>
          </cell>
          <cell r="BS5">
            <v>1.0000000000000001E-5</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row>
        <row r="7">
          <cell r="N7">
            <v>0.5</v>
          </cell>
          <cell r="O7">
            <v>1.5</v>
          </cell>
          <cell r="P7">
            <v>2.5</v>
          </cell>
          <cell r="Q7">
            <v>3.5</v>
          </cell>
          <cell r="R7">
            <v>4.5</v>
          </cell>
          <cell r="S7">
            <v>5.5</v>
          </cell>
          <cell r="T7">
            <v>6.5</v>
          </cell>
          <cell r="U7">
            <v>7.5</v>
          </cell>
          <cell r="V7">
            <v>8.5</v>
          </cell>
          <cell r="W7">
            <v>9.5</v>
          </cell>
          <cell r="X7">
            <v>10.5</v>
          </cell>
          <cell r="Y7">
            <v>11.5</v>
          </cell>
          <cell r="Z7">
            <v>12.5</v>
          </cell>
          <cell r="AA7">
            <v>13.5</v>
          </cell>
          <cell r="AB7">
            <v>14.5</v>
          </cell>
          <cell r="AC7">
            <v>15.5</v>
          </cell>
          <cell r="AD7">
            <v>16.5</v>
          </cell>
          <cell r="AE7">
            <v>17.5</v>
          </cell>
          <cell r="AF7">
            <v>18.5</v>
          </cell>
          <cell r="AG7">
            <v>19.5</v>
          </cell>
          <cell r="AH7">
            <v>20.5</v>
          </cell>
          <cell r="AI7">
            <v>21.5</v>
          </cell>
          <cell r="AJ7">
            <v>22.5</v>
          </cell>
          <cell r="AK7">
            <v>23.5</v>
          </cell>
          <cell r="AL7">
            <v>24.5</v>
          </cell>
          <cell r="AM7">
            <v>25.5</v>
          </cell>
          <cell r="AN7">
            <v>26.5</v>
          </cell>
          <cell r="AO7">
            <v>27.5</v>
          </cell>
          <cell r="AP7">
            <v>28.5</v>
          </cell>
          <cell r="AQ7">
            <v>29.5</v>
          </cell>
          <cell r="AR7">
            <v>30.5</v>
          </cell>
          <cell r="AS7">
            <v>31.5</v>
          </cell>
          <cell r="AT7">
            <v>32.5</v>
          </cell>
          <cell r="AU7">
            <v>33.5</v>
          </cell>
          <cell r="AV7">
            <v>34.5</v>
          </cell>
          <cell r="AW7">
            <v>35.5</v>
          </cell>
          <cell r="AX7">
            <v>36.5</v>
          </cell>
          <cell r="AY7">
            <v>37.5</v>
          </cell>
          <cell r="AZ7">
            <v>38.5</v>
          </cell>
          <cell r="BA7">
            <v>39.5</v>
          </cell>
          <cell r="BB7">
            <v>40.5</v>
          </cell>
          <cell r="BC7">
            <v>41.5</v>
          </cell>
          <cell r="BD7">
            <v>42.5</v>
          </cell>
          <cell r="BE7">
            <v>43.5</v>
          </cell>
          <cell r="BF7">
            <v>44.5</v>
          </cell>
          <cell r="BG7">
            <v>45.5</v>
          </cell>
          <cell r="BH7">
            <v>46.5</v>
          </cell>
          <cell r="BI7">
            <v>47.5</v>
          </cell>
          <cell r="BJ7">
            <v>48.5</v>
          </cell>
          <cell r="BK7">
            <v>49.5</v>
          </cell>
          <cell r="BL7">
            <v>50.5</v>
          </cell>
          <cell r="BM7">
            <v>51.5</v>
          </cell>
          <cell r="BN7">
            <v>52.5</v>
          </cell>
          <cell r="BO7">
            <v>53.5</v>
          </cell>
          <cell r="BP7">
            <v>54.5</v>
          </cell>
          <cell r="BQ7">
            <v>55.5</v>
          </cell>
          <cell r="BR7">
            <v>56.5</v>
          </cell>
          <cell r="BS7">
            <v>57.5</v>
          </cell>
          <cell r="BT7">
            <v>58.5</v>
          </cell>
          <cell r="BU7">
            <v>59.5</v>
          </cell>
          <cell r="BV7">
            <v>60.5</v>
          </cell>
          <cell r="BW7">
            <v>61.5</v>
          </cell>
          <cell r="BX7">
            <v>62.5</v>
          </cell>
          <cell r="BY7">
            <v>63.5</v>
          </cell>
          <cell r="BZ7">
            <v>64.5</v>
          </cell>
          <cell r="CA7">
            <v>65.5</v>
          </cell>
          <cell r="CB7">
            <v>66.5</v>
          </cell>
          <cell r="CC7">
            <v>67.5</v>
          </cell>
          <cell r="CD7">
            <v>68.5</v>
          </cell>
          <cell r="CE7">
            <v>69.5</v>
          </cell>
          <cell r="CF7">
            <v>70.5</v>
          </cell>
          <cell r="CG7">
            <v>71.5</v>
          </cell>
          <cell r="CH7">
            <v>72.5</v>
          </cell>
          <cell r="CI7">
            <v>73.5</v>
          </cell>
          <cell r="CJ7">
            <v>74.5</v>
          </cell>
          <cell r="CK7">
            <v>75.5</v>
          </cell>
          <cell r="CL7">
            <v>76.5</v>
          </cell>
          <cell r="CM7">
            <v>77.5</v>
          </cell>
          <cell r="CN7">
            <v>78.5</v>
          </cell>
          <cell r="CO7">
            <v>79.5</v>
          </cell>
          <cell r="CP7">
            <v>80.5</v>
          </cell>
          <cell r="CQ7">
            <v>81.5</v>
          </cell>
          <cell r="CR7">
            <v>82.5</v>
          </cell>
          <cell r="CS7">
            <v>83.5</v>
          </cell>
          <cell r="CT7">
            <v>84.5</v>
          </cell>
        </row>
        <row r="8">
          <cell r="A8">
            <v>31047</v>
          </cell>
          <cell r="B8">
            <v>8.1199999999999992</v>
          </cell>
          <cell r="C8">
            <v>10.02</v>
          </cell>
          <cell r="D8">
            <v>11.08</v>
          </cell>
          <cell r="E8">
            <v>11.55</v>
          </cell>
          <cell r="F8">
            <v>11.54</v>
          </cell>
          <cell r="G8">
            <v>1.65</v>
          </cell>
          <cell r="H8">
            <v>11.80653465325917</v>
          </cell>
          <cell r="I8">
            <v>-4.1887091559874072</v>
          </cell>
          <cell r="J8">
            <v>2.922892258146542</v>
          </cell>
          <cell r="L8">
            <v>0.99870000000000003</v>
          </cell>
        </row>
        <row r="9">
          <cell r="A9">
            <v>31078</v>
          </cell>
          <cell r="B9">
            <v>8.33</v>
          </cell>
          <cell r="C9">
            <v>9.9</v>
          </cell>
          <cell r="D9">
            <v>10.77</v>
          </cell>
          <cell r="E9">
            <v>11.17</v>
          </cell>
          <cell r="F9">
            <v>11.21</v>
          </cell>
          <cell r="G9">
            <v>1.65</v>
          </cell>
          <cell r="H9">
            <v>11.412176242316457</v>
          </cell>
          <cell r="I9">
            <v>-3.5079256306059228</v>
          </cell>
          <cell r="J9">
            <v>2.5236160208509588</v>
          </cell>
          <cell r="L9">
            <v>0.99919999999999998</v>
          </cell>
        </row>
        <row r="10">
          <cell r="A10">
            <v>31106</v>
          </cell>
          <cell r="B10">
            <v>8.81</v>
          </cell>
          <cell r="C10">
            <v>10.66</v>
          </cell>
          <cell r="D10">
            <v>11.44</v>
          </cell>
          <cell r="E10">
            <v>11.9</v>
          </cell>
          <cell r="F10">
            <v>11.91</v>
          </cell>
          <cell r="G10">
            <v>1.65</v>
          </cell>
          <cell r="H10">
            <v>11.839338177635579</v>
          </cell>
          <cell r="I10">
            <v>-4.0350620534178354</v>
          </cell>
          <cell r="J10">
            <v>5.2380994049984881</v>
          </cell>
          <cell r="K10">
            <v>0.28546610953124596</v>
          </cell>
          <cell r="L10">
            <v>0.90640553724890971</v>
          </cell>
        </row>
        <row r="11">
          <cell r="A11">
            <v>31137</v>
          </cell>
          <cell r="B11">
            <v>8.4700000000000006</v>
          </cell>
          <cell r="C11">
            <v>10.46</v>
          </cell>
          <cell r="D11">
            <v>11.3</v>
          </cell>
          <cell r="E11">
            <v>11.64</v>
          </cell>
          <cell r="F11">
            <v>11.65</v>
          </cell>
          <cell r="G11">
            <v>1.65</v>
          </cell>
          <cell r="H11">
            <v>11.755564033233627</v>
          </cell>
          <cell r="I11">
            <v>-3.8189008222418361</v>
          </cell>
          <cell r="J11">
            <v>3.9755637370956927</v>
          </cell>
          <cell r="K11">
            <v>0.16626280789528056</v>
          </cell>
          <cell r="L11">
            <v>0.96271930901885971</v>
          </cell>
        </row>
        <row r="12">
          <cell r="A12">
            <v>31167</v>
          </cell>
          <cell r="B12">
            <v>8.2200000000000006</v>
          </cell>
          <cell r="C12">
            <v>9.9600000000000009</v>
          </cell>
          <cell r="D12">
            <v>10.91</v>
          </cell>
          <cell r="E12">
            <v>11.4</v>
          </cell>
          <cell r="F12">
            <v>11.49</v>
          </cell>
          <cell r="G12">
            <v>1.65</v>
          </cell>
          <cell r="H12">
            <v>11.837242992389221</v>
          </cell>
          <cell r="I12">
            <v>-4.1907182512441423</v>
          </cell>
          <cell r="J12">
            <v>2.907344127830835</v>
          </cell>
          <cell r="K12">
            <v>0.15954001692629968</v>
          </cell>
          <cell r="L12">
            <v>0.97225700989324337</v>
          </cell>
        </row>
        <row r="13">
          <cell r="A13">
            <v>31198</v>
          </cell>
          <cell r="B13">
            <v>7.46</v>
          </cell>
          <cell r="C13">
            <v>8.81</v>
          </cell>
          <cell r="D13">
            <v>9.85</v>
          </cell>
          <cell r="E13">
            <v>10.31</v>
          </cell>
          <cell r="F13">
            <v>10.59</v>
          </cell>
          <cell r="G13">
            <v>1.65</v>
          </cell>
          <cell r="H13">
            <v>11.160311020504457</v>
          </cell>
          <cell r="I13">
            <v>-4.251564358779838</v>
          </cell>
          <cell r="J13">
            <v>1.1954434971091561</v>
          </cell>
          <cell r="K13">
            <v>8.9386182972535311E-2</v>
          </cell>
          <cell r="L13">
            <v>0.99199345450946452</v>
          </cell>
        </row>
        <row r="14">
          <cell r="A14">
            <v>31228</v>
          </cell>
          <cell r="B14">
            <v>7.13</v>
          </cell>
          <cell r="C14">
            <v>8.7200000000000006</v>
          </cell>
          <cell r="D14">
            <v>9.68</v>
          </cell>
          <cell r="E14">
            <v>10.28</v>
          </cell>
          <cell r="F14">
            <v>10.47</v>
          </cell>
          <cell r="G14">
            <v>1.65</v>
          </cell>
          <cell r="H14">
            <v>11.064284324881248</v>
          </cell>
          <cell r="I14">
            <v>-4.6395448341098806</v>
          </cell>
          <cell r="J14">
            <v>2.0561370238401127</v>
          </cell>
          <cell r="K14">
            <v>0.19855564710449217</v>
          </cell>
          <cell r="L14">
            <v>0.96654699380340992</v>
          </cell>
        </row>
        <row r="15">
          <cell r="A15">
            <v>31259</v>
          </cell>
          <cell r="B15">
            <v>7.6</v>
          </cell>
          <cell r="C15">
            <v>9.0500000000000007</v>
          </cell>
          <cell r="D15">
            <v>9.99</v>
          </cell>
          <cell r="E15">
            <v>10.56</v>
          </cell>
          <cell r="F15">
            <v>10.71</v>
          </cell>
          <cell r="G15">
            <v>1.65</v>
          </cell>
          <cell r="H15">
            <v>11.315061104221488</v>
          </cell>
          <cell r="I15">
            <v>-4.4825330440511673</v>
          </cell>
          <cell r="J15">
            <v>2.3388042555779309</v>
          </cell>
          <cell r="K15">
            <v>0.2991276352855935</v>
          </cell>
          <cell r="L15">
            <v>0.92134300498853072</v>
          </cell>
        </row>
        <row r="16">
          <cell r="A16">
            <v>31290</v>
          </cell>
          <cell r="B16">
            <v>7.41</v>
          </cell>
          <cell r="C16">
            <v>8.9700000000000006</v>
          </cell>
          <cell r="D16">
            <v>9.8000000000000007</v>
          </cell>
          <cell r="E16">
            <v>10.28</v>
          </cell>
          <cell r="F16">
            <v>10.48</v>
          </cell>
          <cell r="G16">
            <v>1.65</v>
          </cell>
          <cell r="H16">
            <v>11.224528763918027</v>
          </cell>
          <cell r="I16">
            <v>-4.3755096531425286</v>
          </cell>
          <cell r="J16">
            <v>1.3686153042522837</v>
          </cell>
          <cell r="K16">
            <v>0.18280891520824752</v>
          </cell>
          <cell r="L16">
            <v>0.96889647669381174</v>
          </cell>
        </row>
        <row r="17">
          <cell r="A17">
            <v>31320</v>
          </cell>
          <cell r="B17">
            <v>7.35</v>
          </cell>
          <cell r="C17">
            <v>8.8699999999999992</v>
          </cell>
          <cell r="D17">
            <v>9.75</v>
          </cell>
          <cell r="E17">
            <v>10.31</v>
          </cell>
          <cell r="F17">
            <v>10.57</v>
          </cell>
          <cell r="G17">
            <v>1.65</v>
          </cell>
          <cell r="H17">
            <v>11.459877296338075</v>
          </cell>
          <cell r="I17">
            <v>-4.641749965800579</v>
          </cell>
          <cell r="J17">
            <v>0.96838310270047545</v>
          </cell>
          <cell r="K17">
            <v>0.18754654747810379</v>
          </cell>
          <cell r="L17">
            <v>0.97150762479720032</v>
          </cell>
        </row>
        <row r="18">
          <cell r="A18">
            <v>31351</v>
          </cell>
          <cell r="B18">
            <v>7.51</v>
          </cell>
          <cell r="C18">
            <v>8.7100000000000009</v>
          </cell>
          <cell r="D18">
            <v>9.5</v>
          </cell>
          <cell r="E18">
            <v>10.02</v>
          </cell>
          <cell r="F18">
            <v>10.28</v>
          </cell>
          <cell r="G18">
            <v>1.65</v>
          </cell>
          <cell r="H18">
            <v>11.099974532022649</v>
          </cell>
          <cell r="I18">
            <v>-4.0541567719279925</v>
          </cell>
          <cell r="J18">
            <v>0.38159522343542762</v>
          </cell>
          <cell r="K18">
            <v>0.15864512853813223</v>
          </cell>
          <cell r="L18">
            <v>0.97394496558967514</v>
          </cell>
        </row>
        <row r="19">
          <cell r="A19">
            <v>31381</v>
          </cell>
          <cell r="B19">
            <v>7.49</v>
          </cell>
          <cell r="C19">
            <v>8.4499999999999993</v>
          </cell>
          <cell r="D19">
            <v>9.15</v>
          </cell>
          <cell r="E19">
            <v>9.6</v>
          </cell>
          <cell r="F19">
            <v>9.86</v>
          </cell>
          <cell r="G19">
            <v>1.65</v>
          </cell>
          <cell r="H19">
            <v>10.661841913417661</v>
          </cell>
          <cell r="I19">
            <v>-3.5539833268346523</v>
          </cell>
          <cell r="J19">
            <v>-0.10491065516879911</v>
          </cell>
          <cell r="K19">
            <v>0.12164489362076202</v>
          </cell>
          <cell r="L19">
            <v>0.98056518972310225</v>
          </cell>
        </row>
        <row r="20">
          <cell r="A20">
            <v>31412</v>
          </cell>
          <cell r="B20">
            <v>7.33</v>
          </cell>
          <cell r="C20">
            <v>7.95</v>
          </cell>
          <cell r="D20">
            <v>8.51</v>
          </cell>
          <cell r="E20">
            <v>9.01</v>
          </cell>
          <cell r="F20">
            <v>9.2799999999999994</v>
          </cell>
          <cell r="G20">
            <v>1.65</v>
          </cell>
          <cell r="H20">
            <v>10.162233048738502</v>
          </cell>
          <cell r="I20">
            <v>-3.0395197234252018</v>
          </cell>
          <cell r="J20">
            <v>-1.3502586593664447</v>
          </cell>
          <cell r="K20">
            <v>0.16325966598860148</v>
          </cell>
          <cell r="L20">
            <v>0.95852195199938273</v>
          </cell>
        </row>
        <row r="21">
          <cell r="A21">
            <v>31443</v>
          </cell>
          <cell r="B21">
            <v>7.29</v>
          </cell>
          <cell r="C21">
            <v>7.98</v>
          </cell>
          <cell r="D21">
            <v>8.5500000000000007</v>
          </cell>
          <cell r="E21">
            <v>9.07</v>
          </cell>
          <cell r="F21">
            <v>9.34</v>
          </cell>
          <cell r="G21">
            <v>1.65</v>
          </cell>
          <cell r="H21">
            <v>10.260101241762813</v>
          </cell>
          <cell r="I21">
            <v>-3.1580393838681098</v>
          </cell>
          <cell r="J21">
            <v>-1.0313132340616125</v>
          </cell>
          <cell r="K21">
            <v>0.15027094556764395</v>
          </cell>
          <cell r="L21">
            <v>0.9659975653695575</v>
          </cell>
        </row>
        <row r="22">
          <cell r="A22">
            <v>31471</v>
          </cell>
          <cell r="B22">
            <v>7.31</v>
          </cell>
          <cell r="C22">
            <v>7.68</v>
          </cell>
          <cell r="D22">
            <v>7.97</v>
          </cell>
          <cell r="E22">
            <v>8.1300000000000008</v>
          </cell>
          <cell r="F22">
            <v>8.2799999999999994</v>
          </cell>
          <cell r="G22">
            <v>1.65</v>
          </cell>
          <cell r="H22">
            <v>9.174299552231405</v>
          </cell>
          <cell r="I22">
            <v>-1.8964104737444718</v>
          </cell>
          <cell r="J22">
            <v>-1.6676649267752601</v>
          </cell>
          <cell r="K22">
            <v>0.10795141334427334</v>
          </cell>
          <cell r="L22">
            <v>0.95953322643260408</v>
          </cell>
        </row>
        <row r="23">
          <cell r="A23">
            <v>31502</v>
          </cell>
          <cell r="B23">
            <v>6.61</v>
          </cell>
          <cell r="C23">
            <v>6.9</v>
          </cell>
          <cell r="D23">
            <v>7.19</v>
          </cell>
          <cell r="E23">
            <v>7.38</v>
          </cell>
          <cell r="F23">
            <v>7.44</v>
          </cell>
          <cell r="G23">
            <v>1.65</v>
          </cell>
          <cell r="H23">
            <v>8.2640383030087232</v>
          </cell>
          <cell r="I23">
            <v>-1.7541962907068345</v>
          </cell>
          <cell r="J23">
            <v>-0.84376385485108074</v>
          </cell>
          <cell r="K23">
            <v>8.1266402230343315E-2</v>
          </cell>
          <cell r="L23">
            <v>0.96919013194142423</v>
          </cell>
        </row>
        <row r="24">
          <cell r="A24">
            <v>31532</v>
          </cell>
          <cell r="B24">
            <v>6.33</v>
          </cell>
          <cell r="C24">
            <v>6.9</v>
          </cell>
          <cell r="D24">
            <v>7.16</v>
          </cell>
          <cell r="E24">
            <v>7.37</v>
          </cell>
          <cell r="F24">
            <v>7.47</v>
          </cell>
          <cell r="G24">
            <v>1.65</v>
          </cell>
          <cell r="H24">
            <v>8.3560123947981815</v>
          </cell>
          <cell r="I24">
            <v>-2.120757233445798</v>
          </cell>
          <cell r="J24">
            <v>-0.9037630142685843</v>
          </cell>
          <cell r="K24">
            <v>0.16527343210941006</v>
          </cell>
          <cell r="L24">
            <v>0.91613387035482374</v>
          </cell>
        </row>
        <row r="25">
          <cell r="A25">
            <v>31563</v>
          </cell>
          <cell r="B25">
            <v>6.54</v>
          </cell>
          <cell r="C25">
            <v>7.4</v>
          </cell>
          <cell r="D25">
            <v>7.9</v>
          </cell>
          <cell r="E25">
            <v>8.02</v>
          </cell>
          <cell r="F25">
            <v>7.75</v>
          </cell>
          <cell r="G25">
            <v>1.65</v>
          </cell>
          <cell r="H25">
            <v>8.822063907838718</v>
          </cell>
          <cell r="I25">
            <v>-2.5696662304853892</v>
          </cell>
          <cell r="J25">
            <v>0.79858083707887528</v>
          </cell>
          <cell r="K25">
            <v>0.23385126572958045</v>
          </cell>
          <cell r="L25">
            <v>0.86783892576844002</v>
          </cell>
        </row>
        <row r="26">
          <cell r="A26">
            <v>31593</v>
          </cell>
          <cell r="B26">
            <v>6.22</v>
          </cell>
          <cell r="C26">
            <v>6.83</v>
          </cell>
          <cell r="D26">
            <v>7.22</v>
          </cell>
          <cell r="E26">
            <v>7.34</v>
          </cell>
          <cell r="F26">
            <v>7.25</v>
          </cell>
          <cell r="G26">
            <v>1.65</v>
          </cell>
          <cell r="H26">
            <v>8.4601578758920493</v>
          </cell>
          <cell r="I26">
            <v>-2.4312511600937747</v>
          </cell>
          <cell r="J26">
            <v>-0.23417125502732758</v>
          </cell>
          <cell r="K26">
            <v>0.21667360729704671</v>
          </cell>
          <cell r="L26">
            <v>0.88344445496792945</v>
          </cell>
        </row>
        <row r="27">
          <cell r="A27">
            <v>31624</v>
          </cell>
          <cell r="B27">
            <v>6.02</v>
          </cell>
          <cell r="C27">
            <v>6.58</v>
          </cell>
          <cell r="D27">
            <v>7.03</v>
          </cell>
          <cell r="E27">
            <v>7.33</v>
          </cell>
          <cell r="F27">
            <v>7.46</v>
          </cell>
          <cell r="G27">
            <v>1.65</v>
          </cell>
          <cell r="H27">
            <v>8.8147094592347166</v>
          </cell>
          <cell r="I27">
            <v>-2.9686852863098792</v>
          </cell>
          <cell r="J27">
            <v>-1.4577539090531781</v>
          </cell>
          <cell r="K27">
            <v>0.17724353096752346</v>
          </cell>
          <cell r="L27">
            <v>0.94993764246161372</v>
          </cell>
        </row>
        <row r="28">
          <cell r="A28">
            <v>31655</v>
          </cell>
          <cell r="B28">
            <v>5.31</v>
          </cell>
          <cell r="C28">
            <v>5.99</v>
          </cell>
          <cell r="D28">
            <v>6.53</v>
          </cell>
          <cell r="E28">
            <v>6.94</v>
          </cell>
          <cell r="F28">
            <v>7.21</v>
          </cell>
          <cell r="G28">
            <v>1.65</v>
          </cell>
          <cell r="H28">
            <v>8.4787070045303015</v>
          </cell>
          <cell r="I28">
            <v>-3.2704183346025513</v>
          </cell>
          <cell r="J28">
            <v>-2.2467392950799585</v>
          </cell>
          <cell r="K28">
            <v>0.14405319737510475</v>
          </cell>
          <cell r="L28">
            <v>0.97375714210397957</v>
          </cell>
        </row>
        <row r="29">
          <cell r="A29">
            <v>31685</v>
          </cell>
          <cell r="B29">
            <v>5.39</v>
          </cell>
          <cell r="C29">
            <v>6.38</v>
          </cell>
          <cell r="D29">
            <v>6.99</v>
          </cell>
          <cell r="E29">
            <v>7.45</v>
          </cell>
          <cell r="F29">
            <v>7.6</v>
          </cell>
          <cell r="G29">
            <v>1.65</v>
          </cell>
          <cell r="H29">
            <v>8.9426608526523736</v>
          </cell>
          <cell r="I29">
            <v>-3.7609660108217406</v>
          </cell>
          <cell r="J29">
            <v>-0.92711531684674209</v>
          </cell>
          <cell r="K29">
            <v>0.19975485553245531</v>
          </cell>
          <cell r="L29">
            <v>0.95698007516452799</v>
          </cell>
        </row>
        <row r="30">
          <cell r="A30">
            <v>31716</v>
          </cell>
          <cell r="B30">
            <v>5.41</v>
          </cell>
          <cell r="C30">
            <v>6.24</v>
          </cell>
          <cell r="D30">
            <v>6.8</v>
          </cell>
          <cell r="E30">
            <v>7.34</v>
          </cell>
          <cell r="F30">
            <v>7.61</v>
          </cell>
          <cell r="G30">
            <v>1.65</v>
          </cell>
          <cell r="H30">
            <v>8.7875662563361967</v>
          </cell>
          <cell r="I30">
            <v>-3.600794154601469</v>
          </cell>
          <cell r="J30">
            <v>-1.3824444297349425</v>
          </cell>
          <cell r="K30">
            <v>0.21809676803173694</v>
          </cell>
          <cell r="L30">
            <v>0.9468738307146255</v>
          </cell>
        </row>
        <row r="31">
          <cell r="A31">
            <v>31746</v>
          </cell>
          <cell r="B31">
            <v>5.59</v>
          </cell>
          <cell r="C31">
            <v>6.19</v>
          </cell>
          <cell r="D31">
            <v>6.73</v>
          </cell>
          <cell r="E31">
            <v>7.15</v>
          </cell>
          <cell r="F31">
            <v>7.41</v>
          </cell>
          <cell r="G31">
            <v>1.65</v>
          </cell>
          <cell r="H31">
            <v>8.6026649759001614</v>
          </cell>
          <cell r="I31">
            <v>-3.1435818422554616</v>
          </cell>
          <cell r="J31">
            <v>-1.9370141606743625</v>
          </cell>
          <cell r="K31">
            <v>0.18744427747435569</v>
          </cell>
          <cell r="L31">
            <v>0.95190220919497504</v>
          </cell>
        </row>
        <row r="32">
          <cell r="A32">
            <v>31777</v>
          </cell>
          <cell r="B32">
            <v>5.88</v>
          </cell>
          <cell r="C32">
            <v>6.34</v>
          </cell>
          <cell r="D32">
            <v>6.82</v>
          </cell>
          <cell r="E32">
            <v>7.24</v>
          </cell>
          <cell r="F32">
            <v>7.49</v>
          </cell>
          <cell r="G32">
            <v>1.65</v>
          </cell>
          <cell r="H32">
            <v>8.6534466929764537</v>
          </cell>
          <cell r="I32">
            <v>-2.84924665078535</v>
          </cell>
          <cell r="J32">
            <v>-2.2416274641952336</v>
          </cell>
          <cell r="K32">
            <v>0.18488393592833627</v>
          </cell>
          <cell r="L32">
            <v>0.94645111814133054</v>
          </cell>
        </row>
        <row r="33">
          <cell r="A33">
            <v>31808</v>
          </cell>
          <cell r="B33">
            <v>5.81</v>
          </cell>
          <cell r="C33">
            <v>6.29</v>
          </cell>
          <cell r="D33">
            <v>6.72</v>
          </cell>
          <cell r="E33">
            <v>7.17</v>
          </cell>
          <cell r="F33">
            <v>7.48</v>
          </cell>
          <cell r="G33">
            <v>1.65</v>
          </cell>
          <cell r="H33">
            <v>8.5769905286683823</v>
          </cell>
          <cell r="I33">
            <v>-2.8443136111901475</v>
          </cell>
          <cell r="J33">
            <v>-2.3728080009362067</v>
          </cell>
          <cell r="K33">
            <v>0.19008873039599114</v>
          </cell>
          <cell r="L33">
            <v>0.94421705892234353</v>
          </cell>
        </row>
        <row r="34">
          <cell r="A34">
            <v>31836</v>
          </cell>
          <cell r="B34">
            <v>5.47</v>
          </cell>
          <cell r="C34">
            <v>6.3</v>
          </cell>
          <cell r="D34">
            <v>6.76</v>
          </cell>
          <cell r="E34">
            <v>7.18</v>
          </cell>
          <cell r="F34">
            <v>7.48</v>
          </cell>
          <cell r="G34">
            <v>1.65</v>
          </cell>
          <cell r="H34">
            <v>8.4852409648818607</v>
          </cell>
          <cell r="I34">
            <v>-3.0617673616132888</v>
          </cell>
          <cell r="J34">
            <v>-1.563450753558139</v>
          </cell>
          <cell r="K34">
            <v>0.21582553711780189</v>
          </cell>
          <cell r="L34">
            <v>0.93194484322761395</v>
          </cell>
        </row>
        <row r="35">
          <cell r="A35">
            <v>31867</v>
          </cell>
          <cell r="B35">
            <v>5.82</v>
          </cell>
          <cell r="C35">
            <v>6.53</v>
          </cell>
          <cell r="D35">
            <v>7.03</v>
          </cell>
          <cell r="E35">
            <v>7.5</v>
          </cell>
          <cell r="F35">
            <v>7.81</v>
          </cell>
          <cell r="G35">
            <v>1.65</v>
          </cell>
          <cell r="H35">
            <v>8.6258896094237212</v>
          </cell>
          <cell r="I35">
            <v>-2.8227204842365063</v>
          </cell>
          <cell r="J35">
            <v>-1.0379880300143554</v>
          </cell>
          <cell r="K35">
            <v>0.2136404290831925</v>
          </cell>
          <cell r="L35">
            <v>0.91914455771362968</v>
          </cell>
        </row>
        <row r="36">
          <cell r="A36">
            <v>31897</v>
          </cell>
          <cell r="B36">
            <v>5.72</v>
          </cell>
          <cell r="C36">
            <v>7.34</v>
          </cell>
          <cell r="D36">
            <v>7.83</v>
          </cell>
          <cell r="E36">
            <v>8.19</v>
          </cell>
          <cell r="F36">
            <v>8.44</v>
          </cell>
          <cell r="G36">
            <v>1.65</v>
          </cell>
          <cell r="H36">
            <v>8.9249654503284166</v>
          </cell>
          <cell r="I36">
            <v>-3.4227607055986899</v>
          </cell>
          <cell r="J36">
            <v>1.658114411381431</v>
          </cell>
          <cell r="K36">
            <v>0.22781177316899759</v>
          </cell>
          <cell r="L36">
            <v>0.92214625098281189</v>
          </cell>
        </row>
        <row r="37">
          <cell r="A37">
            <v>31928</v>
          </cell>
          <cell r="B37">
            <v>5.88</v>
          </cell>
          <cell r="C37">
            <v>7.65</v>
          </cell>
          <cell r="D37">
            <v>8.15</v>
          </cell>
          <cell r="E37">
            <v>8.4700000000000006</v>
          </cell>
          <cell r="F37">
            <v>8.65</v>
          </cell>
          <cell r="G37">
            <v>1.65</v>
          </cell>
          <cell r="H37">
            <v>9.0194066078221571</v>
          </cell>
          <cell r="I37">
            <v>-3.3792001316533606</v>
          </cell>
          <cell r="J37">
            <v>2.7167686273046283</v>
          </cell>
          <cell r="K37">
            <v>0.23007627046026149</v>
          </cell>
          <cell r="L37">
            <v>0.91503118445535236</v>
          </cell>
        </row>
        <row r="38">
          <cell r="A38">
            <v>31958</v>
          </cell>
          <cell r="B38">
            <v>5.92</v>
          </cell>
          <cell r="C38">
            <v>7.46</v>
          </cell>
          <cell r="D38">
            <v>8.0299999999999994</v>
          </cell>
          <cell r="E38">
            <v>8.3699999999999992</v>
          </cell>
          <cell r="F38">
            <v>8.51</v>
          </cell>
          <cell r="G38">
            <v>1.65</v>
          </cell>
          <cell r="H38">
            <v>9.0493911336323674</v>
          </cell>
          <cell r="I38">
            <v>-3.5148989582538399</v>
          </cell>
          <cell r="J38">
            <v>1.9140798690695928</v>
          </cell>
          <cell r="K38">
            <v>0.22797986836567974</v>
          </cell>
          <cell r="L38">
            <v>0.92501650218420717</v>
          </cell>
        </row>
        <row r="39">
          <cell r="A39">
            <v>31989</v>
          </cell>
          <cell r="B39">
            <v>6.26</v>
          </cell>
          <cell r="C39">
            <v>7.62</v>
          </cell>
          <cell r="D39">
            <v>8.24</v>
          </cell>
          <cell r="E39">
            <v>8.66</v>
          </cell>
          <cell r="F39">
            <v>8.91</v>
          </cell>
          <cell r="G39">
            <v>1.65</v>
          </cell>
          <cell r="H39">
            <v>9.4576185415996346</v>
          </cell>
          <cell r="I39">
            <v>-3.6468104203857208</v>
          </cell>
          <cell r="J39">
            <v>1.2575493237473201</v>
          </cell>
          <cell r="K39">
            <v>0.25814017686713897</v>
          </cell>
          <cell r="L39">
            <v>0.91503407765065581</v>
          </cell>
        </row>
        <row r="40">
          <cell r="A40">
            <v>32020</v>
          </cell>
          <cell r="B40">
            <v>6.45</v>
          </cell>
          <cell r="C40">
            <v>7.95</v>
          </cell>
          <cell r="D40">
            <v>8.56</v>
          </cell>
          <cell r="E40">
            <v>8.9700000000000006</v>
          </cell>
          <cell r="F40">
            <v>9.18</v>
          </cell>
          <cell r="G40">
            <v>1.65</v>
          </cell>
          <cell r="H40">
            <v>9.7370488523460459</v>
          </cell>
          <cell r="I40">
            <v>-3.7432723351190647</v>
          </cell>
          <cell r="J40">
            <v>1.567636787446133</v>
          </cell>
          <cell r="K40">
            <v>0.22251988067705389</v>
          </cell>
          <cell r="L40">
            <v>0.93766625674740522</v>
          </cell>
        </row>
        <row r="41">
          <cell r="A41">
            <v>32050</v>
          </cell>
          <cell r="B41">
            <v>6.89</v>
          </cell>
          <cell r="C41">
            <v>8.58</v>
          </cell>
          <cell r="D41">
            <v>9.1999999999999993</v>
          </cell>
          <cell r="E41">
            <v>9.59</v>
          </cell>
          <cell r="F41">
            <v>9.76</v>
          </cell>
          <cell r="G41">
            <v>1.65</v>
          </cell>
          <cell r="H41">
            <v>10.111327959096046</v>
          </cell>
          <cell r="I41">
            <v>-3.6862376605590561</v>
          </cell>
          <cell r="J41">
            <v>3.0435686114122595</v>
          </cell>
          <cell r="K41">
            <v>0.2222677101687815</v>
          </cell>
          <cell r="L41">
            <v>0.93202196145986305</v>
          </cell>
        </row>
        <row r="42">
          <cell r="A42">
            <v>32081</v>
          </cell>
          <cell r="B42">
            <v>5.49</v>
          </cell>
          <cell r="C42">
            <v>7.69</v>
          </cell>
          <cell r="D42">
            <v>8.36</v>
          </cell>
          <cell r="E42">
            <v>8.86</v>
          </cell>
          <cell r="F42">
            <v>9.02</v>
          </cell>
          <cell r="G42">
            <v>1.65</v>
          </cell>
          <cell r="H42">
            <v>9.4712856914318149</v>
          </cell>
          <cell r="I42">
            <v>-4.3646144460154757</v>
          </cell>
          <cell r="J42">
            <v>3.6021616810838699</v>
          </cell>
          <cell r="K42">
            <v>0.14873719867168211</v>
          </cell>
          <cell r="L42">
            <v>0.97720293724619278</v>
          </cell>
        </row>
        <row r="43">
          <cell r="A43">
            <v>32111</v>
          </cell>
          <cell r="B43">
            <v>5.6</v>
          </cell>
          <cell r="C43">
            <v>7.72</v>
          </cell>
          <cell r="D43">
            <v>8.51</v>
          </cell>
          <cell r="E43">
            <v>8.9700000000000006</v>
          </cell>
          <cell r="F43">
            <v>9.09</v>
          </cell>
          <cell r="G43">
            <v>1.65</v>
          </cell>
          <cell r="H43">
            <v>9.5519315915987431</v>
          </cell>
          <cell r="I43">
            <v>-4.1814351059624464</v>
          </cell>
          <cell r="J43">
            <v>3.046655572746932</v>
          </cell>
          <cell r="K43">
            <v>0.18122193114308432</v>
          </cell>
          <cell r="L43">
            <v>0.96408376366977844</v>
          </cell>
        </row>
        <row r="44">
          <cell r="A44">
            <v>32142</v>
          </cell>
          <cell r="B44">
            <v>5.92</v>
          </cell>
          <cell r="C44">
            <v>7.8</v>
          </cell>
          <cell r="D44">
            <v>8.42</v>
          </cell>
          <cell r="E44">
            <v>8.86</v>
          </cell>
          <cell r="F44">
            <v>9</v>
          </cell>
          <cell r="G44">
            <v>1.65</v>
          </cell>
          <cell r="H44">
            <v>9.3463455553372761</v>
          </cell>
          <cell r="I44">
            <v>-3.8013572252276169</v>
          </cell>
          <cell r="J44">
            <v>2.8754485483709504</v>
          </cell>
          <cell r="K44">
            <v>0.17728369428083832</v>
          </cell>
          <cell r="L44">
            <v>0.95848808319008783</v>
          </cell>
        </row>
        <row r="45">
          <cell r="A45">
            <v>32173</v>
          </cell>
          <cell r="B45">
            <v>5.87</v>
          </cell>
          <cell r="C45">
            <v>7.24</v>
          </cell>
          <cell r="D45">
            <v>7.79</v>
          </cell>
          <cell r="E45">
            <v>8.25</v>
          </cell>
          <cell r="F45">
            <v>8.44</v>
          </cell>
          <cell r="G45">
            <v>1.65</v>
          </cell>
          <cell r="H45">
            <v>8.862116039981121</v>
          </cell>
          <cell r="I45">
            <v>-3.2322264071871771</v>
          </cell>
          <cell r="J45">
            <v>1.4537909799778022</v>
          </cell>
          <cell r="K45">
            <v>0.16470569939626331</v>
          </cell>
          <cell r="L45">
            <v>0.95314009185381821</v>
          </cell>
        </row>
        <row r="46">
          <cell r="A46">
            <v>32202</v>
          </cell>
          <cell r="B46">
            <v>5.86</v>
          </cell>
          <cell r="C46">
            <v>7.12</v>
          </cell>
          <cell r="D46">
            <v>7.69</v>
          </cell>
          <cell r="E46">
            <v>8.14</v>
          </cell>
          <cell r="F46">
            <v>8.36</v>
          </cell>
          <cell r="G46">
            <v>1.65</v>
          </cell>
          <cell r="H46">
            <v>8.8138292280607615</v>
          </cell>
          <cell r="I46">
            <v>-3.3429928853460562</v>
          </cell>
          <cell r="J46">
            <v>1.4487407522652009</v>
          </cell>
          <cell r="K46">
            <v>0.18948783120180035</v>
          </cell>
          <cell r="L46">
            <v>0.94282139100032203</v>
          </cell>
        </row>
        <row r="47">
          <cell r="A47">
            <v>32233</v>
          </cell>
          <cell r="B47">
            <v>5.95</v>
          </cell>
          <cell r="C47">
            <v>7.41</v>
          </cell>
          <cell r="D47">
            <v>8.06</v>
          </cell>
          <cell r="E47">
            <v>8.56</v>
          </cell>
          <cell r="F47">
            <v>8.7899999999999991</v>
          </cell>
          <cell r="G47">
            <v>1.65</v>
          </cell>
          <cell r="H47">
            <v>9.3479886910590189</v>
          </cell>
          <cell r="I47">
            <v>-3.668612936724895</v>
          </cell>
          <cell r="J47">
            <v>0.96980953008633652</v>
          </cell>
          <cell r="K47">
            <v>0.19077248340339126</v>
          </cell>
          <cell r="L47">
            <v>0.9530755746015307</v>
          </cell>
        </row>
        <row r="48">
          <cell r="A48">
            <v>32263</v>
          </cell>
          <cell r="B48">
            <v>6.23</v>
          </cell>
          <cell r="C48">
            <v>7.75</v>
          </cell>
          <cell r="D48">
            <v>8.3699999999999992</v>
          </cell>
          <cell r="E48">
            <v>8.8699999999999992</v>
          </cell>
          <cell r="F48">
            <v>9.11</v>
          </cell>
          <cell r="G48">
            <v>1.65</v>
          </cell>
          <cell r="H48">
            <v>9.5572730132735391</v>
          </cell>
          <cell r="I48">
            <v>-3.630405583151179</v>
          </cell>
          <cell r="J48">
            <v>1.4025589579656228</v>
          </cell>
          <cell r="K48">
            <v>0.19538605327740494</v>
          </cell>
          <cell r="L48">
            <v>0.94864542325200407</v>
          </cell>
        </row>
        <row r="49">
          <cell r="A49">
            <v>32294</v>
          </cell>
          <cell r="B49">
            <v>6.79</v>
          </cell>
          <cell r="C49">
            <v>8.2100000000000009</v>
          </cell>
          <cell r="D49">
            <v>8.77</v>
          </cell>
          <cell r="E49">
            <v>9.17</v>
          </cell>
          <cell r="F49">
            <v>9.2899999999999991</v>
          </cell>
          <cell r="G49">
            <v>1.65</v>
          </cell>
          <cell r="H49">
            <v>9.7037530425947018</v>
          </cell>
          <cell r="I49">
            <v>-3.2124162235501474</v>
          </cell>
          <cell r="J49">
            <v>1.6015409032438399</v>
          </cell>
          <cell r="K49">
            <v>0.16147863369398593</v>
          </cell>
          <cell r="L49">
            <v>0.9539768930099648</v>
          </cell>
        </row>
        <row r="50">
          <cell r="A50">
            <v>32324</v>
          </cell>
          <cell r="B50">
            <v>6.83</v>
          </cell>
          <cell r="C50">
            <v>8</v>
          </cell>
          <cell r="D50">
            <v>8.43</v>
          </cell>
          <cell r="E50">
            <v>8.8000000000000007</v>
          </cell>
          <cell r="F50">
            <v>8.8699999999999992</v>
          </cell>
          <cell r="G50">
            <v>1.65</v>
          </cell>
          <cell r="H50">
            <v>9.2446843206743399</v>
          </cell>
          <cell r="I50">
            <v>-2.7001336262383897</v>
          </cell>
          <cell r="J50">
            <v>1.5663403766956541</v>
          </cell>
          <cell r="K50">
            <v>0.13998667838901646</v>
          </cell>
          <cell r="L50">
            <v>0.95051048016881623</v>
          </cell>
        </row>
        <row r="51">
          <cell r="A51">
            <v>32355</v>
          </cell>
          <cell r="B51">
            <v>7.19</v>
          </cell>
          <cell r="C51">
            <v>8.39</v>
          </cell>
          <cell r="D51">
            <v>8.77</v>
          </cell>
          <cell r="E51">
            <v>9.1199999999999992</v>
          </cell>
          <cell r="F51">
            <v>9.24</v>
          </cell>
          <cell r="G51">
            <v>1.65</v>
          </cell>
          <cell r="H51">
            <v>9.6094518613055673</v>
          </cell>
          <cell r="I51">
            <v>-2.6146355617496182</v>
          </cell>
          <cell r="J51">
            <v>1.1891256631401932</v>
          </cell>
          <cell r="K51">
            <v>0.12051722064439883</v>
          </cell>
          <cell r="L51">
            <v>0.96134391517243245</v>
          </cell>
        </row>
        <row r="52">
          <cell r="A52">
            <v>32386</v>
          </cell>
          <cell r="B52">
            <v>7.64</v>
          </cell>
          <cell r="C52">
            <v>8.69</v>
          </cell>
          <cell r="D52">
            <v>8.99</v>
          </cell>
          <cell r="E52">
            <v>9.24</v>
          </cell>
          <cell r="F52">
            <v>9.32</v>
          </cell>
          <cell r="G52">
            <v>1.65</v>
          </cell>
          <cell r="H52">
            <v>9.5648402636044629</v>
          </cell>
          <cell r="I52">
            <v>-2.0873662954666616</v>
          </cell>
          <cell r="J52">
            <v>1.3611393495098527</v>
          </cell>
          <cell r="K52">
            <v>9.5102417374943987E-2</v>
          </cell>
          <cell r="L52">
            <v>0.96094265657947886</v>
          </cell>
        </row>
        <row r="53">
          <cell r="A53">
            <v>32416</v>
          </cell>
          <cell r="B53">
            <v>7.59</v>
          </cell>
          <cell r="C53">
            <v>8.43</v>
          </cell>
          <cell r="D53">
            <v>8.64</v>
          </cell>
          <cell r="E53">
            <v>8.8699999999999992</v>
          </cell>
          <cell r="F53">
            <v>8.99</v>
          </cell>
          <cell r="G53">
            <v>1.65</v>
          </cell>
          <cell r="H53">
            <v>9.2464015821448573</v>
          </cell>
          <cell r="I53">
            <v>-1.7123578822000209</v>
          </cell>
          <cell r="J53">
            <v>0.67258034848617909</v>
          </cell>
          <cell r="K53">
            <v>9.927998684542523E-2</v>
          </cell>
          <cell r="L53">
            <v>0.94090166863185409</v>
          </cell>
        </row>
        <row r="54">
          <cell r="A54">
            <v>32447</v>
          </cell>
          <cell r="B54">
            <v>7.71</v>
          </cell>
          <cell r="C54">
            <v>8.24</v>
          </cell>
          <cell r="D54">
            <v>8.39</v>
          </cell>
          <cell r="E54">
            <v>8.6300000000000008</v>
          </cell>
          <cell r="F54">
            <v>8.74</v>
          </cell>
          <cell r="G54">
            <v>1.65</v>
          </cell>
          <cell r="H54">
            <v>8.9708231483626939</v>
          </cell>
          <cell r="I54">
            <v>-1.3279699970405163</v>
          </cell>
          <cell r="J54">
            <v>0.32681872293485814</v>
          </cell>
          <cell r="K54">
            <v>9.7387415971498692E-2</v>
          </cell>
          <cell r="L54">
            <v>0.91130027954072301</v>
          </cell>
        </row>
        <row r="55">
          <cell r="A55">
            <v>32477</v>
          </cell>
          <cell r="B55">
            <v>8.18</v>
          </cell>
          <cell r="C55">
            <v>8.83</v>
          </cell>
          <cell r="D55">
            <v>8.9499999999999993</v>
          </cell>
          <cell r="E55">
            <v>9.06</v>
          </cell>
          <cell r="F55">
            <v>9.08</v>
          </cell>
          <cell r="G55">
            <v>1.65</v>
          </cell>
          <cell r="H55">
            <v>9.1001215086516787</v>
          </cell>
          <cell r="I55">
            <v>-1.0199833717070714</v>
          </cell>
          <cell r="J55">
            <v>1.3809727515299179</v>
          </cell>
          <cell r="K55">
            <v>6.8280205553456652E-2</v>
          </cell>
          <cell r="L55">
            <v>0.91518457126378228</v>
          </cell>
        </row>
        <row r="56">
          <cell r="A56">
            <v>32508</v>
          </cell>
          <cell r="B56">
            <v>8.48</v>
          </cell>
          <cell r="C56">
            <v>9.2100000000000009</v>
          </cell>
          <cell r="D56">
            <v>9.17</v>
          </cell>
          <cell r="E56">
            <v>9.14</v>
          </cell>
          <cell r="F56">
            <v>9.01</v>
          </cell>
          <cell r="G56">
            <v>1.65</v>
          </cell>
          <cell r="H56">
            <v>8.8385553569976061</v>
          </cell>
          <cell r="I56">
            <v>-0.51166728922899041</v>
          </cell>
          <cell r="J56">
            <v>2.5193392997271009</v>
          </cell>
          <cell r="K56">
            <v>7.5271080930459408E-2</v>
          </cell>
          <cell r="L56">
            <v>0.85054624451393412</v>
          </cell>
        </row>
        <row r="57">
          <cell r="A57">
            <v>32539</v>
          </cell>
          <cell r="B57">
            <v>8.7799999999999994</v>
          </cell>
          <cell r="C57">
            <v>9.14</v>
          </cell>
          <cell r="D57">
            <v>9.07</v>
          </cell>
          <cell r="E57">
            <v>8.98</v>
          </cell>
          <cell r="F57">
            <v>8.83</v>
          </cell>
          <cell r="G57">
            <v>1.65</v>
          </cell>
          <cell r="H57">
            <v>8.6329898844051378</v>
          </cell>
          <cell r="I57">
            <v>4.3628208313118123E-2</v>
          </cell>
          <cell r="J57">
            <v>1.897249541183428</v>
          </cell>
          <cell r="K57">
            <v>5.3313596378715425E-2</v>
          </cell>
          <cell r="L57">
            <v>0.88720718831774681</v>
          </cell>
        </row>
        <row r="58">
          <cell r="A58">
            <v>32567</v>
          </cell>
          <cell r="B58">
            <v>9.14</v>
          </cell>
          <cell r="C58">
            <v>9.5</v>
          </cell>
          <cell r="D58">
            <v>9.43</v>
          </cell>
          <cell r="E58">
            <v>9.3000000000000007</v>
          </cell>
          <cell r="F58">
            <v>9.1300000000000008</v>
          </cell>
          <cell r="G58">
            <v>1.65</v>
          </cell>
          <cell r="H58">
            <v>8.8342624770299203</v>
          </cell>
          <cell r="I58">
            <v>8.9174525944513083E-2</v>
          </cell>
          <cell r="J58">
            <v>2.7068575137850748</v>
          </cell>
          <cell r="K58">
            <v>7.9106478809003677E-2</v>
          </cell>
          <cell r="L58">
            <v>0.88227328390551285</v>
          </cell>
        </row>
        <row r="59">
          <cell r="A59">
            <v>32598</v>
          </cell>
          <cell r="B59">
            <v>9.31</v>
          </cell>
          <cell r="C59">
            <v>9.6999999999999993</v>
          </cell>
          <cell r="D59">
            <v>9.51</v>
          </cell>
          <cell r="E59">
            <v>9.2899999999999991</v>
          </cell>
          <cell r="F59">
            <v>9.1</v>
          </cell>
          <cell r="G59">
            <v>1.65</v>
          </cell>
          <cell r="H59">
            <v>8.7238939398552127</v>
          </cell>
          <cell r="I59">
            <v>0.49933169284550782</v>
          </cell>
          <cell r="J59">
            <v>2.7481757489609167</v>
          </cell>
          <cell r="K59">
            <v>7.9454619967575496E-2</v>
          </cell>
          <cell r="L59">
            <v>0.92691822328476359</v>
          </cell>
        </row>
        <row r="60">
          <cell r="A60">
            <v>32628</v>
          </cell>
          <cell r="B60">
            <v>8.85</v>
          </cell>
          <cell r="C60">
            <v>9.26</v>
          </cell>
          <cell r="D60">
            <v>9.1199999999999992</v>
          </cell>
          <cell r="E60">
            <v>9.0299999999999994</v>
          </cell>
          <cell r="F60">
            <v>8.94</v>
          </cell>
          <cell r="G60">
            <v>1.65</v>
          </cell>
          <cell r="H60">
            <v>8.6781550936853371</v>
          </cell>
          <cell r="I60">
            <v>9.9457632441897453E-2</v>
          </cell>
          <cell r="J60">
            <v>2.2043380518401623</v>
          </cell>
          <cell r="K60">
            <v>5.7019201667288057E-2</v>
          </cell>
          <cell r="L60">
            <v>0.9085236700225674</v>
          </cell>
        </row>
        <row r="61">
          <cell r="A61">
            <v>32659</v>
          </cell>
          <cell r="B61">
            <v>8.98</v>
          </cell>
          <cell r="C61">
            <v>8.81</v>
          </cell>
          <cell r="D61">
            <v>8.6999999999999993</v>
          </cell>
          <cell r="E61">
            <v>8.6</v>
          </cell>
          <cell r="F61">
            <v>8.61</v>
          </cell>
          <cell r="G61">
            <v>1.65</v>
          </cell>
          <cell r="H61">
            <v>8.4756662000950875</v>
          </cell>
          <cell r="I61">
            <v>0.39247680047891143</v>
          </cell>
          <cell r="J61">
            <v>0.90146950298126327</v>
          </cell>
          <cell r="K61">
            <v>7.1384493343907784E-2</v>
          </cell>
          <cell r="L61">
            <v>0.79123422310160851</v>
          </cell>
        </row>
        <row r="62">
          <cell r="A62">
            <v>32689</v>
          </cell>
          <cell r="B62">
            <v>8.33</v>
          </cell>
          <cell r="C62">
            <v>8.07</v>
          </cell>
          <cell r="D62">
            <v>8.0299999999999994</v>
          </cell>
          <cell r="E62">
            <v>8.06</v>
          </cell>
          <cell r="F62">
            <v>8.0399999999999991</v>
          </cell>
          <cell r="G62">
            <v>1.65</v>
          </cell>
          <cell r="H62">
            <v>8.032395431597271</v>
          </cell>
          <cell r="I62">
            <v>9.4897765544829996E-2</v>
          </cell>
          <cell r="J62">
            <v>0.60233215477181123</v>
          </cell>
          <cell r="K62">
            <v>9.143793900225157E-2</v>
          </cell>
          <cell r="L62">
            <v>0.29717069678909452</v>
          </cell>
        </row>
        <row r="63">
          <cell r="A63">
            <v>32720</v>
          </cell>
          <cell r="B63">
            <v>8.07</v>
          </cell>
          <cell r="C63">
            <v>7.57</v>
          </cell>
          <cell r="D63">
            <v>7.58</v>
          </cell>
          <cell r="E63">
            <v>7.8</v>
          </cell>
          <cell r="F63">
            <v>7.93</v>
          </cell>
          <cell r="G63">
            <v>1.65</v>
          </cell>
          <cell r="H63">
            <v>8.2005520282539006</v>
          </cell>
          <cell r="I63">
            <v>-0.19099334097643464</v>
          </cell>
          <cell r="J63">
            <v>-1.4055695573441631</v>
          </cell>
          <cell r="K63">
            <v>0.13115987001752283</v>
          </cell>
          <cell r="L63">
            <v>0.50885282335728077</v>
          </cell>
        </row>
        <row r="64">
          <cell r="A64">
            <v>32751</v>
          </cell>
          <cell r="B64">
            <v>8.26</v>
          </cell>
          <cell r="C64">
            <v>8.39</v>
          </cell>
          <cell r="D64">
            <v>8.33</v>
          </cell>
          <cell r="E64">
            <v>8.26</v>
          </cell>
          <cell r="F64">
            <v>8.2100000000000009</v>
          </cell>
          <cell r="G64">
            <v>1.65</v>
          </cell>
          <cell r="H64">
            <v>8.26288419564729</v>
          </cell>
          <cell r="I64">
            <v>-8.5321894645233334E-2</v>
          </cell>
          <cell r="J64">
            <v>0.73748858171160359</v>
          </cell>
          <cell r="K64">
            <v>0.10022953118093686</v>
          </cell>
          <cell r="L64">
            <v>0.20628780526881271</v>
          </cell>
        </row>
        <row r="65">
          <cell r="A65">
            <v>32781</v>
          </cell>
          <cell r="B65">
            <v>8.2899999999999991</v>
          </cell>
          <cell r="C65">
            <v>8.5</v>
          </cell>
          <cell r="D65">
            <v>8.2899999999999991</v>
          </cell>
          <cell r="E65">
            <v>8.32</v>
          </cell>
          <cell r="F65">
            <v>8.25</v>
          </cell>
          <cell r="G65">
            <v>1.65</v>
          </cell>
          <cell r="H65">
            <v>8.2718703484819205</v>
          </cell>
          <cell r="I65">
            <v>-2.9161968469376822E-2</v>
          </cell>
          <cell r="J65">
            <v>0.70316026679033761</v>
          </cell>
          <cell r="K65">
            <v>9.5419580697721773E-2</v>
          </cell>
          <cell r="L65">
            <v>0.22264174051022953</v>
          </cell>
        </row>
        <row r="66">
          <cell r="A66">
            <v>32812</v>
          </cell>
          <cell r="B66">
            <v>8.14</v>
          </cell>
          <cell r="C66">
            <v>7.86</v>
          </cell>
          <cell r="D66">
            <v>7.86</v>
          </cell>
          <cell r="E66">
            <v>7.92</v>
          </cell>
          <cell r="F66">
            <v>7.93</v>
          </cell>
          <cell r="G66">
            <v>1.65</v>
          </cell>
          <cell r="H66">
            <v>8.0296925061477182</v>
          </cell>
          <cell r="I66">
            <v>2.655546583439998E-2</v>
          </cell>
          <cell r="J66">
            <v>-0.11289852097378253</v>
          </cell>
          <cell r="K66">
            <v>8.9382471675841332E-2</v>
          </cell>
          <cell r="L66">
            <v>8.5377526759846945E-3</v>
          </cell>
        </row>
        <row r="67">
          <cell r="A67">
            <v>32842</v>
          </cell>
          <cell r="B67">
            <v>7.95</v>
          </cell>
          <cell r="C67">
            <v>7.75</v>
          </cell>
          <cell r="D67">
            <v>7.79</v>
          </cell>
          <cell r="E67">
            <v>7.85</v>
          </cell>
          <cell r="F67">
            <v>7.9</v>
          </cell>
          <cell r="G67">
            <v>1.65</v>
          </cell>
          <cell r="H67">
            <v>8.0292242793070852</v>
          </cell>
          <cell r="I67">
            <v>-0.21016473064128852</v>
          </cell>
          <cell r="J67">
            <v>-9.4423866709892279E-2</v>
          </cell>
          <cell r="K67">
            <v>0.10573842188292282</v>
          </cell>
          <cell r="L67">
            <v>0.20914097379748203</v>
          </cell>
        </row>
        <row r="68">
          <cell r="A68">
            <v>32873</v>
          </cell>
          <cell r="B68">
            <v>7.89</v>
          </cell>
          <cell r="C68">
            <v>7.9</v>
          </cell>
          <cell r="D68">
            <v>7.88</v>
          </cell>
          <cell r="E68">
            <v>7.95</v>
          </cell>
          <cell r="F68">
            <v>7.98</v>
          </cell>
          <cell r="G68">
            <v>1.65</v>
          </cell>
          <cell r="H68">
            <v>8.0604354889969674</v>
          </cell>
          <cell r="I68">
            <v>-0.26867377454557156</v>
          </cell>
          <cell r="J68">
            <v>0.32688564941711357</v>
          </cell>
          <cell r="K68">
            <v>0.10272411929565999</v>
          </cell>
          <cell r="L68">
            <v>0.24862151725462792</v>
          </cell>
        </row>
        <row r="69">
          <cell r="A69">
            <v>32904</v>
          </cell>
          <cell r="B69">
            <v>8.1</v>
          </cell>
          <cell r="C69">
            <v>8.26</v>
          </cell>
          <cell r="D69">
            <v>8.34</v>
          </cell>
          <cell r="E69">
            <v>8.41</v>
          </cell>
          <cell r="F69">
            <v>8.4499999999999993</v>
          </cell>
          <cell r="G69">
            <v>1.65</v>
          </cell>
          <cell r="H69">
            <v>8.4936922128616263</v>
          </cell>
          <cell r="I69">
            <v>-0.59404450565461631</v>
          </cell>
          <cell r="J69">
            <v>1.0530988709582148</v>
          </cell>
          <cell r="K69">
            <v>0.1415131006234091</v>
          </cell>
          <cell r="L69">
            <v>0.46536853172465692</v>
          </cell>
        </row>
        <row r="70">
          <cell r="A70">
            <v>32932</v>
          </cell>
          <cell r="B70">
            <v>8.1300000000000008</v>
          </cell>
          <cell r="C70">
            <v>8.4</v>
          </cell>
          <cell r="D70">
            <v>8.5</v>
          </cell>
          <cell r="E70">
            <v>8.5299999999999994</v>
          </cell>
          <cell r="F70">
            <v>8.5399999999999991</v>
          </cell>
          <cell r="G70">
            <v>1.65</v>
          </cell>
          <cell r="H70">
            <v>8.6106814868923429</v>
          </cell>
          <cell r="I70">
            <v>-0.69849330098680218</v>
          </cell>
          <cell r="J70">
            <v>1.178873564714082</v>
          </cell>
          <cell r="K70">
            <v>0.11424052867958071</v>
          </cell>
          <cell r="L70">
            <v>0.64695126085613619</v>
          </cell>
        </row>
        <row r="71">
          <cell r="A71">
            <v>32963</v>
          </cell>
          <cell r="B71">
            <v>8.16</v>
          </cell>
          <cell r="C71">
            <v>8.6300000000000008</v>
          </cell>
          <cell r="D71">
            <v>8.67</v>
          </cell>
          <cell r="E71">
            <v>8.65</v>
          </cell>
          <cell r="F71">
            <v>8.6300000000000008</v>
          </cell>
          <cell r="G71">
            <v>1.65</v>
          </cell>
          <cell r="H71">
            <v>8.6590141323329739</v>
          </cell>
          <cell r="I71">
            <v>-0.70498254413495764</v>
          </cell>
          <cell r="J71">
            <v>1.5856545855384878</v>
          </cell>
          <cell r="K71">
            <v>0.10809185091262083</v>
          </cell>
          <cell r="L71">
            <v>0.6932763926818386</v>
          </cell>
        </row>
        <row r="72">
          <cell r="A72">
            <v>32993</v>
          </cell>
          <cell r="B72">
            <v>8.2200000000000006</v>
          </cell>
          <cell r="C72">
            <v>8.9499999999999993</v>
          </cell>
          <cell r="D72">
            <v>9.0399999999999991</v>
          </cell>
          <cell r="E72">
            <v>9.0399999999999991</v>
          </cell>
          <cell r="F72">
            <v>9</v>
          </cell>
          <cell r="G72">
            <v>1.65</v>
          </cell>
          <cell r="H72">
            <v>8.9807636981379968</v>
          </cell>
          <cell r="I72">
            <v>-0.99077013396754121</v>
          </cell>
          <cell r="J72">
            <v>2.1578324549291192</v>
          </cell>
          <cell r="K72">
            <v>0.12184144107081353</v>
          </cell>
          <cell r="L72">
            <v>0.77617818293756602</v>
          </cell>
        </row>
        <row r="73">
          <cell r="A73">
            <v>33024</v>
          </cell>
          <cell r="B73">
            <v>8.1199999999999992</v>
          </cell>
          <cell r="C73">
            <v>8.48</v>
          </cell>
          <cell r="D73">
            <v>8.61</v>
          </cell>
          <cell r="E73">
            <v>8.6300000000000008</v>
          </cell>
          <cell r="F73">
            <v>8.61</v>
          </cell>
          <cell r="G73">
            <v>1.65</v>
          </cell>
          <cell r="H73">
            <v>8.6192581238375734</v>
          </cell>
          <cell r="I73">
            <v>-0.73572571672268905</v>
          </cell>
          <cell r="J73">
            <v>1.394225695721363</v>
          </cell>
          <cell r="K73">
            <v>0.1081711361715537</v>
          </cell>
          <cell r="L73">
            <v>0.69861200840835413</v>
          </cell>
        </row>
        <row r="74">
          <cell r="A74">
            <v>33054</v>
          </cell>
          <cell r="B74">
            <v>8.1</v>
          </cell>
          <cell r="C74">
            <v>8.27</v>
          </cell>
          <cell r="D74">
            <v>8.3800000000000008</v>
          </cell>
          <cell r="E74">
            <v>8.43</v>
          </cell>
          <cell r="F74">
            <v>8.4</v>
          </cell>
          <cell r="G74">
            <v>1.65</v>
          </cell>
          <cell r="H74">
            <v>8.4668771258322959</v>
          </cell>
          <cell r="I74">
            <v>-0.63292686315856794</v>
          </cell>
          <cell r="J74">
            <v>1.0711061209353658</v>
          </cell>
          <cell r="K74">
            <v>0.10911011569022795</v>
          </cell>
          <cell r="L74">
            <v>0.62258018498084688</v>
          </cell>
        </row>
        <row r="75">
          <cell r="A75">
            <v>33085</v>
          </cell>
          <cell r="B75">
            <v>7.83</v>
          </cell>
          <cell r="C75">
            <v>7.91</v>
          </cell>
          <cell r="D75">
            <v>8.14</v>
          </cell>
          <cell r="E75">
            <v>8.36</v>
          </cell>
          <cell r="F75">
            <v>8.42</v>
          </cell>
          <cell r="G75">
            <v>1.65</v>
          </cell>
          <cell r="H75">
            <v>8.6193736356940391</v>
          </cell>
          <cell r="I75">
            <v>-1.0481509890526146</v>
          </cell>
          <cell r="J75">
            <v>0.26100291045337359</v>
          </cell>
          <cell r="K75">
            <v>0.13524016661188762</v>
          </cell>
          <cell r="L75">
            <v>0.76829813211251397</v>
          </cell>
        </row>
        <row r="76">
          <cell r="A76">
            <v>33116</v>
          </cell>
          <cell r="B76">
            <v>7.72</v>
          </cell>
          <cell r="C76">
            <v>8.1</v>
          </cell>
          <cell r="D76">
            <v>8.5500000000000007</v>
          </cell>
          <cell r="E76">
            <v>8.86</v>
          </cell>
          <cell r="F76">
            <v>8.99</v>
          </cell>
          <cell r="G76">
            <v>1.65</v>
          </cell>
          <cell r="H76">
            <v>9.3033801931259816</v>
          </cell>
          <cell r="I76">
            <v>-1.8935239143427498</v>
          </cell>
          <cell r="J76">
            <v>0.35358126905794129</v>
          </cell>
          <cell r="K76">
            <v>0.14768121684715405</v>
          </cell>
          <cell r="L76">
            <v>0.90201603249882212</v>
          </cell>
        </row>
        <row r="77">
          <cell r="A77">
            <v>33146</v>
          </cell>
          <cell r="B77">
            <v>7.47</v>
          </cell>
          <cell r="C77">
            <v>8.0299999999999994</v>
          </cell>
          <cell r="D77">
            <v>8.4700000000000006</v>
          </cell>
          <cell r="E77">
            <v>8.81</v>
          </cell>
          <cell r="F77">
            <v>8.9600000000000009</v>
          </cell>
          <cell r="G77">
            <v>1.65</v>
          </cell>
          <cell r="H77">
            <v>9.2277669189493103</v>
          </cell>
          <cell r="I77">
            <v>-2.0659905537972953</v>
          </cell>
          <cell r="J77">
            <v>0.67281461326979697</v>
          </cell>
          <cell r="K77">
            <v>0.13952761321352686</v>
          </cell>
          <cell r="L77">
            <v>0.92243994998774859</v>
          </cell>
        </row>
        <row r="78">
          <cell r="A78">
            <v>33177</v>
          </cell>
          <cell r="B78">
            <v>7.41</v>
          </cell>
          <cell r="C78">
            <v>7.76</v>
          </cell>
          <cell r="D78">
            <v>8.24</v>
          </cell>
          <cell r="E78">
            <v>8.64</v>
          </cell>
          <cell r="F78">
            <v>8.7799999999999994</v>
          </cell>
          <cell r="G78">
            <v>1.65</v>
          </cell>
          <cell r="H78">
            <v>9.1488995813819241</v>
          </cell>
          <cell r="I78">
            <v>-1.9942323783081675</v>
          </cell>
          <cell r="J78">
            <v>-0.11126277525064802</v>
          </cell>
          <cell r="K78">
            <v>0.1503392906736806</v>
          </cell>
          <cell r="L78">
            <v>0.91290125517694487</v>
          </cell>
        </row>
        <row r="79">
          <cell r="A79">
            <v>33207</v>
          </cell>
          <cell r="B79">
            <v>7.29</v>
          </cell>
          <cell r="C79">
            <v>7.54</v>
          </cell>
          <cell r="D79">
            <v>7.95</v>
          </cell>
          <cell r="E79">
            <v>8.26</v>
          </cell>
          <cell r="F79">
            <v>8.4</v>
          </cell>
          <cell r="G79">
            <v>1.65</v>
          </cell>
          <cell r="H79">
            <v>8.7552277089603088</v>
          </cell>
          <cell r="I79">
            <v>-1.6179587708990406</v>
          </cell>
          <cell r="J79">
            <v>-0.4862722349960687</v>
          </cell>
          <cell r="K79">
            <v>0.12782308547728147</v>
          </cell>
          <cell r="L79">
            <v>0.91100242170016255</v>
          </cell>
        </row>
        <row r="80">
          <cell r="A80">
            <v>33238</v>
          </cell>
          <cell r="B80">
            <v>6.73</v>
          </cell>
          <cell r="C80">
            <v>7.17</v>
          </cell>
          <cell r="D80">
            <v>7.69</v>
          </cell>
          <cell r="E80">
            <v>8.09</v>
          </cell>
          <cell r="F80">
            <v>8.26</v>
          </cell>
          <cell r="G80">
            <v>1.65</v>
          </cell>
          <cell r="H80">
            <v>8.674749761689478</v>
          </cell>
          <cell r="I80">
            <v>-2.1888297285904872</v>
          </cell>
          <cell r="J80">
            <v>-0.16341184083495677</v>
          </cell>
          <cell r="K80">
            <v>0.12143284130499797</v>
          </cell>
          <cell r="L80">
            <v>0.95109093727741811</v>
          </cell>
        </row>
        <row r="81">
          <cell r="A81">
            <v>33269</v>
          </cell>
          <cell r="B81">
            <v>6.43</v>
          </cell>
          <cell r="C81">
            <v>7.04</v>
          </cell>
          <cell r="D81">
            <v>7.63</v>
          </cell>
          <cell r="E81">
            <v>8.0299999999999994</v>
          </cell>
          <cell r="F81">
            <v>8.2200000000000006</v>
          </cell>
          <cell r="G81">
            <v>1.65</v>
          </cell>
          <cell r="H81">
            <v>8.5920387585164395</v>
          </cell>
          <cell r="I81">
            <v>-2.4989231041043398</v>
          </cell>
          <cell r="J81">
            <v>0.41689017768402631</v>
          </cell>
          <cell r="K81">
            <v>0.14028801575863387</v>
          </cell>
          <cell r="L81">
            <v>0.94690483472144249</v>
          </cell>
        </row>
        <row r="82">
          <cell r="A82">
            <v>33297</v>
          </cell>
          <cell r="B82">
            <v>6.28</v>
          </cell>
          <cell r="C82">
            <v>7.13</v>
          </cell>
          <cell r="D82">
            <v>7.66</v>
          </cell>
          <cell r="E82">
            <v>8.01</v>
          </cell>
          <cell r="F82">
            <v>8.19</v>
          </cell>
          <cell r="G82">
            <v>1.65</v>
          </cell>
          <cell r="H82">
            <v>8.6439333018093887</v>
          </cell>
          <cell r="I82">
            <v>-2.7494324458842367</v>
          </cell>
          <cell r="J82">
            <v>0.73955893104028636</v>
          </cell>
          <cell r="K82">
            <v>0.14015962410227387</v>
          </cell>
          <cell r="L82">
            <v>0.95477841967118171</v>
          </cell>
        </row>
        <row r="83">
          <cell r="A83">
            <v>33328</v>
          </cell>
          <cell r="B83">
            <v>5.99</v>
          </cell>
          <cell r="C83">
            <v>7.15</v>
          </cell>
          <cell r="D83">
            <v>7.74</v>
          </cell>
          <cell r="E83">
            <v>8.0500000000000007</v>
          </cell>
          <cell r="F83">
            <v>8.23</v>
          </cell>
          <cell r="G83">
            <v>1.65</v>
          </cell>
          <cell r="H83">
            <v>8.6393113644693571</v>
          </cell>
          <cell r="I83">
            <v>-3.1481607990574805</v>
          </cell>
          <cell r="J83">
            <v>1.3027212635266674</v>
          </cell>
          <cell r="K83">
            <v>0.13113675267383942</v>
          </cell>
          <cell r="L83">
            <v>0.96839932627741121</v>
          </cell>
        </row>
        <row r="84">
          <cell r="A84">
            <v>33358</v>
          </cell>
          <cell r="B84">
            <v>5.7</v>
          </cell>
          <cell r="C84">
            <v>6.81</v>
          </cell>
          <cell r="D84">
            <v>7.61</v>
          </cell>
          <cell r="E84">
            <v>8.02</v>
          </cell>
          <cell r="F84">
            <v>8.19</v>
          </cell>
          <cell r="G84">
            <v>1.65</v>
          </cell>
          <cell r="H84">
            <v>8.6075059651808115</v>
          </cell>
          <cell r="I84">
            <v>-3.4061993494079785</v>
          </cell>
          <cell r="J84">
            <v>1.2483569677052275</v>
          </cell>
          <cell r="K84">
            <v>0.13069220587513661</v>
          </cell>
          <cell r="L84">
            <v>0.97330630846685329</v>
          </cell>
        </row>
        <row r="85">
          <cell r="A85">
            <v>33389</v>
          </cell>
          <cell r="B85">
            <v>5.73</v>
          </cell>
          <cell r="C85">
            <v>6.76</v>
          </cell>
          <cell r="D85">
            <v>7.65</v>
          </cell>
          <cell r="E85">
            <v>8.06</v>
          </cell>
          <cell r="F85">
            <v>8.26</v>
          </cell>
          <cell r="G85">
            <v>1.65</v>
          </cell>
          <cell r="H85">
            <v>8.7426907514301462</v>
          </cell>
          <cell r="I85">
            <v>-3.4929359501742061</v>
          </cell>
          <cell r="J85">
            <v>1.0726635813577718</v>
          </cell>
          <cell r="K85">
            <v>0.138740639192906</v>
          </cell>
          <cell r="L85">
            <v>0.97179834002113685</v>
          </cell>
        </row>
        <row r="86">
          <cell r="A86">
            <v>33419</v>
          </cell>
          <cell r="B86">
            <v>5.73</v>
          </cell>
          <cell r="C86">
            <v>6.88</v>
          </cell>
          <cell r="D86">
            <v>7.87</v>
          </cell>
          <cell r="E86">
            <v>8.25</v>
          </cell>
          <cell r="F86">
            <v>8.42</v>
          </cell>
          <cell r="G86">
            <v>1.65</v>
          </cell>
          <cell r="H86">
            <v>8.8654693417918224</v>
          </cell>
          <cell r="I86">
            <v>-3.614800835021434</v>
          </cell>
          <cell r="J86">
            <v>1.3790328161451488</v>
          </cell>
          <cell r="K86">
            <v>0.12114559899439473</v>
          </cell>
          <cell r="L86">
            <v>0.9794434807311051</v>
          </cell>
        </row>
        <row r="87">
          <cell r="A87">
            <v>33450</v>
          </cell>
          <cell r="B87">
            <v>5.72</v>
          </cell>
          <cell r="C87">
            <v>6.85</v>
          </cell>
          <cell r="D87">
            <v>7.73</v>
          </cell>
          <cell r="E87">
            <v>8.17</v>
          </cell>
          <cell r="F87">
            <v>8.36</v>
          </cell>
          <cell r="G87">
            <v>1.65</v>
          </cell>
          <cell r="H87">
            <v>8.7924785512727048</v>
          </cell>
          <cell r="I87">
            <v>-3.5901418506006486</v>
          </cell>
          <cell r="J87">
            <v>1.222565893632253</v>
          </cell>
          <cell r="K87">
            <v>0.12416693468978184</v>
          </cell>
          <cell r="L87">
            <v>0.97831965916073849</v>
          </cell>
        </row>
        <row r="88">
          <cell r="A88">
            <v>33481</v>
          </cell>
          <cell r="B88">
            <v>5.53</v>
          </cell>
          <cell r="C88">
            <v>6.38</v>
          </cell>
          <cell r="D88">
            <v>7.31</v>
          </cell>
          <cell r="E88">
            <v>7.82</v>
          </cell>
          <cell r="F88">
            <v>8.06</v>
          </cell>
          <cell r="G88">
            <v>1.65</v>
          </cell>
          <cell r="H88">
            <v>8.6573414927856565</v>
          </cell>
          <cell r="I88">
            <v>-3.5624580040227261</v>
          </cell>
          <cell r="J88">
            <v>-6.6298035111307857E-2</v>
          </cell>
          <cell r="K88">
            <v>0.13164034636510222</v>
          </cell>
          <cell r="L88">
            <v>0.9773298083488533</v>
          </cell>
        </row>
        <row r="89">
          <cell r="A89">
            <v>33511</v>
          </cell>
          <cell r="B89">
            <v>5.28</v>
          </cell>
          <cell r="C89">
            <v>5.99</v>
          </cell>
          <cell r="D89">
            <v>6.91</v>
          </cell>
          <cell r="E89">
            <v>7.48</v>
          </cell>
          <cell r="F89">
            <v>7.82</v>
          </cell>
          <cell r="G89">
            <v>1.65</v>
          </cell>
          <cell r="H89">
            <v>8.5251156667791239</v>
          </cell>
          <cell r="I89">
            <v>-3.5815516864983481</v>
          </cell>
          <cell r="J89">
            <v>-0.984191997107561</v>
          </cell>
          <cell r="K89">
            <v>0.10503716011675431</v>
          </cell>
          <cell r="L89">
            <v>0.98658902946413396</v>
          </cell>
        </row>
        <row r="90">
          <cell r="A90">
            <v>33542</v>
          </cell>
          <cell r="B90">
            <v>4.97</v>
          </cell>
          <cell r="C90">
            <v>5.7</v>
          </cell>
          <cell r="D90">
            <v>6.73</v>
          </cell>
          <cell r="E90">
            <v>7.47</v>
          </cell>
          <cell r="F90">
            <v>7.91</v>
          </cell>
          <cell r="G90">
            <v>1.65</v>
          </cell>
          <cell r="H90">
            <v>8.7855352200969694</v>
          </cell>
          <cell r="I90">
            <v>-4.1246962665958788</v>
          </cell>
          <cell r="J90">
            <v>-2.0008992919296889</v>
          </cell>
          <cell r="K90">
            <v>0.10614496252862272</v>
          </cell>
          <cell r="L90">
            <v>0.99027356724126736</v>
          </cell>
        </row>
        <row r="91">
          <cell r="A91">
            <v>33572</v>
          </cell>
          <cell r="B91">
            <v>4.4800000000000004</v>
          </cell>
          <cell r="C91">
            <v>5.4</v>
          </cell>
          <cell r="D91">
            <v>6.52</v>
          </cell>
          <cell r="E91">
            <v>7.37</v>
          </cell>
          <cell r="F91">
            <v>7.95</v>
          </cell>
          <cell r="G91">
            <v>1.65</v>
          </cell>
          <cell r="H91">
            <v>8.9678661512535971</v>
          </cell>
          <cell r="I91">
            <v>-4.7559888828480963</v>
          </cell>
          <cell r="J91">
            <v>-2.6242627245867456</v>
          </cell>
          <cell r="K91">
            <v>8.5505699835151744E-2</v>
          </cell>
          <cell r="L91">
            <v>0.99532498061367458</v>
          </cell>
        </row>
        <row r="92">
          <cell r="A92">
            <v>33603</v>
          </cell>
          <cell r="B92">
            <v>3.96</v>
          </cell>
          <cell r="C92">
            <v>4.76</v>
          </cell>
          <cell r="D92">
            <v>5.92</v>
          </cell>
          <cell r="E92">
            <v>6.74</v>
          </cell>
          <cell r="F92">
            <v>7.42</v>
          </cell>
          <cell r="G92">
            <v>1.65</v>
          </cell>
          <cell r="H92">
            <v>8.5219518975961339</v>
          </cell>
          <cell r="I92">
            <v>-4.8285488430319559</v>
          </cell>
          <cell r="J92">
            <v>-3.0002504810603852</v>
          </cell>
          <cell r="K92">
            <v>9.3163824971943837E-2</v>
          </cell>
          <cell r="L92">
            <v>0.99473651612171876</v>
          </cell>
        </row>
        <row r="93">
          <cell r="A93">
            <v>33634</v>
          </cell>
          <cell r="B93">
            <v>3.96</v>
          </cell>
          <cell r="C93">
            <v>5.13</v>
          </cell>
          <cell r="D93">
            <v>6.43</v>
          </cell>
          <cell r="E93">
            <v>7.3</v>
          </cell>
          <cell r="F93">
            <v>7.78</v>
          </cell>
          <cell r="G93">
            <v>1.65</v>
          </cell>
          <cell r="H93">
            <v>8.6974039403265007</v>
          </cell>
          <cell r="I93">
            <v>-5.2740419689038509</v>
          </cell>
          <cell r="J93">
            <v>-0.9738811458035902</v>
          </cell>
          <cell r="K93">
            <v>0.11646618479344943</v>
          </cell>
          <cell r="L93">
            <v>0.99213709796353156</v>
          </cell>
        </row>
        <row r="94">
          <cell r="A94">
            <v>33663</v>
          </cell>
          <cell r="B94">
            <v>4.04</v>
          </cell>
          <cell r="C94">
            <v>5.3</v>
          </cell>
          <cell r="D94">
            <v>6.57</v>
          </cell>
          <cell r="E94">
            <v>7.28</v>
          </cell>
          <cell r="F94">
            <v>7.81</v>
          </cell>
          <cell r="G94">
            <v>1.65</v>
          </cell>
          <cell r="H94">
            <v>8.6436866022701349</v>
          </cell>
          <cell r="I94">
            <v>-5.1775465153334421</v>
          </cell>
          <cell r="J94">
            <v>-0.58612332207740447</v>
          </cell>
          <cell r="K94">
            <v>0.12122901856033796</v>
          </cell>
          <cell r="L94">
            <v>0.99099135369509517</v>
          </cell>
        </row>
        <row r="95">
          <cell r="A95">
            <v>33694</v>
          </cell>
          <cell r="B95">
            <v>4.17</v>
          </cell>
          <cell r="C95">
            <v>5.64</v>
          </cell>
          <cell r="D95">
            <v>6.91</v>
          </cell>
          <cell r="E95">
            <v>7.55</v>
          </cell>
          <cell r="F95">
            <v>7.97</v>
          </cell>
          <cell r="G95">
            <v>1.65</v>
          </cell>
          <cell r="H95">
            <v>8.6319857278862013</v>
          </cell>
          <cell r="I95">
            <v>-5.0902167896576644</v>
          </cell>
          <cell r="J95">
            <v>0.76864173949259806</v>
          </cell>
          <cell r="K95">
            <v>0.1151655702115094</v>
          </cell>
          <cell r="L95">
            <v>0.99098753550353913</v>
          </cell>
        </row>
        <row r="96">
          <cell r="A96">
            <v>33724</v>
          </cell>
          <cell r="B96">
            <v>3.81</v>
          </cell>
          <cell r="C96">
            <v>5.49</v>
          </cell>
          <cell r="D96">
            <v>6.89</v>
          </cell>
          <cell r="E96">
            <v>7.62</v>
          </cell>
          <cell r="F96">
            <v>8.06</v>
          </cell>
          <cell r="G96">
            <v>1.65</v>
          </cell>
          <cell r="H96">
            <v>8.8326114561057807</v>
          </cell>
          <cell r="I96">
            <v>-5.7552895621755749</v>
          </cell>
          <cell r="J96">
            <v>0.570416288957037</v>
          </cell>
          <cell r="K96">
            <v>0.15721054944149745</v>
          </cell>
          <cell r="L96">
            <v>0.98707380550381363</v>
          </cell>
        </row>
        <row r="97">
          <cell r="A97">
            <v>33755</v>
          </cell>
          <cell r="B97">
            <v>3.79</v>
          </cell>
          <cell r="C97">
            <v>5.24</v>
          </cell>
          <cell r="D97">
            <v>6.6</v>
          </cell>
          <cell r="E97">
            <v>7.33</v>
          </cell>
          <cell r="F97">
            <v>7.85</v>
          </cell>
          <cell r="G97">
            <v>1.65</v>
          </cell>
          <cell r="H97">
            <v>8.7201603290654059</v>
          </cell>
          <cell r="I97">
            <v>-5.5324216517807798</v>
          </cell>
          <cell r="J97">
            <v>-0.42384152332653663</v>
          </cell>
          <cell r="K97">
            <v>0.15258459711252351</v>
          </cell>
          <cell r="L97">
            <v>0.98741468492950124</v>
          </cell>
        </row>
        <row r="98">
          <cell r="A98">
            <v>33785</v>
          </cell>
          <cell r="B98">
            <v>3.68</v>
          </cell>
          <cell r="C98">
            <v>4.88</v>
          </cell>
          <cell r="D98">
            <v>6.27</v>
          </cell>
          <cell r="E98">
            <v>7.15</v>
          </cell>
          <cell r="F98">
            <v>7.8</v>
          </cell>
          <cell r="G98">
            <v>1.65</v>
          </cell>
          <cell r="H98">
            <v>8.8824213570447892</v>
          </cell>
          <cell r="I98">
            <v>-5.6645478775708531</v>
          </cell>
          <cell r="J98">
            <v>-2.0142250611742178</v>
          </cell>
          <cell r="K98">
            <v>0.13938991969815254</v>
          </cell>
          <cell r="L98">
            <v>0.99072580006015065</v>
          </cell>
        </row>
        <row r="99">
          <cell r="A99">
            <v>33816</v>
          </cell>
          <cell r="B99">
            <v>3.27</v>
          </cell>
          <cell r="C99">
            <v>4.43</v>
          </cell>
          <cell r="D99">
            <v>5.81</v>
          </cell>
          <cell r="E99">
            <v>6.74</v>
          </cell>
          <cell r="F99">
            <v>7.48</v>
          </cell>
          <cell r="G99">
            <v>1.65</v>
          </cell>
          <cell r="H99">
            <v>8.6715507438418964</v>
          </cell>
          <cell r="I99">
            <v>-5.7292817707300721</v>
          </cell>
          <cell r="J99">
            <v>-3.3047619742042684</v>
          </cell>
          <cell r="K99">
            <v>0.12442706230317185</v>
          </cell>
          <cell r="L99">
            <v>0.99323884637323301</v>
          </cell>
        </row>
        <row r="100">
          <cell r="A100">
            <v>33847</v>
          </cell>
          <cell r="B100">
            <v>3.24</v>
          </cell>
          <cell r="C100">
            <v>4.1900000000000004</v>
          </cell>
          <cell r="D100">
            <v>5.59</v>
          </cell>
          <cell r="E100">
            <v>6.62</v>
          </cell>
          <cell r="F100">
            <v>7.42</v>
          </cell>
          <cell r="G100">
            <v>1.65</v>
          </cell>
          <cell r="H100">
            <v>8.7804744804629848</v>
          </cell>
          <cell r="I100">
            <v>-5.8047695958172323</v>
          </cell>
          <cell r="J100">
            <v>-3.9545123967263995</v>
          </cell>
          <cell r="K100">
            <v>0.12564219532653265</v>
          </cell>
          <cell r="L100">
            <v>0.99350421380740439</v>
          </cell>
        </row>
        <row r="101">
          <cell r="A101">
            <v>33877</v>
          </cell>
          <cell r="B101">
            <v>2.79</v>
          </cell>
          <cell r="C101">
            <v>3.83</v>
          </cell>
          <cell r="D101">
            <v>5.35</v>
          </cell>
          <cell r="E101">
            <v>6.4</v>
          </cell>
          <cell r="F101">
            <v>7.38</v>
          </cell>
          <cell r="G101">
            <v>1.65</v>
          </cell>
          <cell r="H101">
            <v>8.9018821510592705</v>
          </cell>
          <cell r="I101">
            <v>-6.2519208024073603</v>
          </cell>
          <cell r="J101">
            <v>-5.1094857474403126</v>
          </cell>
          <cell r="K101">
            <v>8.6861400453825149E-2</v>
          </cell>
          <cell r="L101">
            <v>0.99742937915514818</v>
          </cell>
        </row>
        <row r="102">
          <cell r="A102">
            <v>33908</v>
          </cell>
          <cell r="B102">
            <v>3.04</v>
          </cell>
          <cell r="C102">
            <v>4.43</v>
          </cell>
          <cell r="D102">
            <v>5.85</v>
          </cell>
          <cell r="E102">
            <v>6.81</v>
          </cell>
          <cell r="F102">
            <v>7.63</v>
          </cell>
          <cell r="G102">
            <v>1.65</v>
          </cell>
          <cell r="H102">
            <v>8.8706739350039303</v>
          </cell>
          <cell r="I102">
            <v>-6.0833366678603555</v>
          </cell>
          <cell r="J102">
            <v>-2.9708556503469228</v>
          </cell>
          <cell r="K102">
            <v>8.0724888101505549E-2</v>
          </cell>
          <cell r="L102">
            <v>0.99739285488757445</v>
          </cell>
        </row>
        <row r="103">
          <cell r="A103">
            <v>33938</v>
          </cell>
          <cell r="B103">
            <v>3.41</v>
          </cell>
          <cell r="C103">
            <v>4.84</v>
          </cell>
          <cell r="D103">
            <v>6.2</v>
          </cell>
          <cell r="E103">
            <v>6.96</v>
          </cell>
          <cell r="F103">
            <v>7.59</v>
          </cell>
          <cell r="G103">
            <v>1.65</v>
          </cell>
          <cell r="H103">
            <v>8.6137048920242965</v>
          </cell>
          <cell r="I103">
            <v>-5.6408984214451143</v>
          </cell>
          <cell r="J103">
            <v>-1.3248685446169219</v>
          </cell>
          <cell r="K103">
            <v>9.6270704766246037E-2</v>
          </cell>
          <cell r="L103">
            <v>0.99535495089261983</v>
          </cell>
        </row>
        <row r="104">
          <cell r="A104">
            <v>33969</v>
          </cell>
          <cell r="B104">
            <v>3.18</v>
          </cell>
          <cell r="C104">
            <v>4.5999999999999996</v>
          </cell>
          <cell r="D104">
            <v>6.01</v>
          </cell>
          <cell r="E104">
            <v>6.74</v>
          </cell>
          <cell r="F104">
            <v>7.4</v>
          </cell>
          <cell r="G104">
            <v>1.65</v>
          </cell>
          <cell r="H104">
            <v>8.4440510619717806</v>
          </cell>
          <cell r="I104">
            <v>-5.6505602781058348</v>
          </cell>
          <cell r="J104">
            <v>-1.7508574589950341</v>
          </cell>
          <cell r="K104">
            <v>8.9196550549380221E-2</v>
          </cell>
          <cell r="L104">
            <v>0.99610984943768643</v>
          </cell>
        </row>
        <row r="105">
          <cell r="A105">
            <v>34000</v>
          </cell>
          <cell r="B105">
            <v>2.98</v>
          </cell>
          <cell r="C105">
            <v>4.22</v>
          </cell>
          <cell r="D105">
            <v>5.57</v>
          </cell>
          <cell r="E105">
            <v>6.43</v>
          </cell>
          <cell r="F105">
            <v>7.22</v>
          </cell>
          <cell r="G105">
            <v>1.65</v>
          </cell>
          <cell r="H105">
            <v>8.4144272951313095</v>
          </cell>
          <cell r="I105">
            <v>-5.6880319880610992</v>
          </cell>
          <cell r="J105">
            <v>-3.2514093833578541</v>
          </cell>
          <cell r="K105">
            <v>9.9614247030848604E-2</v>
          </cell>
          <cell r="L105">
            <v>0.99558632346440235</v>
          </cell>
        </row>
        <row r="106">
          <cell r="A106">
            <v>34028</v>
          </cell>
          <cell r="B106">
            <v>3.02</v>
          </cell>
          <cell r="C106">
            <v>3.96</v>
          </cell>
          <cell r="D106">
            <v>5.21</v>
          </cell>
          <cell r="E106">
            <v>6.05</v>
          </cell>
          <cell r="F106">
            <v>6.9</v>
          </cell>
          <cell r="G106">
            <v>1.65</v>
          </cell>
          <cell r="H106">
            <v>8.2163063056914414</v>
          </cell>
          <cell r="I106">
            <v>-5.3294206157607107</v>
          </cell>
          <cell r="J106">
            <v>-4.3655727404710252</v>
          </cell>
          <cell r="K106">
            <v>9.5818367245372904E-2</v>
          </cell>
          <cell r="L106">
            <v>0.995710030541053</v>
          </cell>
        </row>
        <row r="107">
          <cell r="A107">
            <v>34059</v>
          </cell>
          <cell r="B107">
            <v>2.97</v>
          </cell>
          <cell r="C107">
            <v>3.98</v>
          </cell>
          <cell r="D107">
            <v>5.23</v>
          </cell>
          <cell r="E107">
            <v>6.07</v>
          </cell>
          <cell r="F107">
            <v>6.93</v>
          </cell>
          <cell r="G107">
            <v>1.65</v>
          </cell>
          <cell r="H107">
            <v>8.26646192809471</v>
          </cell>
          <cell r="I107">
            <v>-5.3901286715179779</v>
          </cell>
          <cell r="J107">
            <v>-4.2031074034593843</v>
          </cell>
          <cell r="K107">
            <v>0.10834842051303362</v>
          </cell>
          <cell r="L107">
            <v>0.99457301542895094</v>
          </cell>
        </row>
        <row r="108">
          <cell r="A108">
            <v>34089</v>
          </cell>
          <cell r="B108">
            <v>2.98</v>
          </cell>
          <cell r="C108">
            <v>3.84</v>
          </cell>
          <cell r="D108">
            <v>5.12</v>
          </cell>
          <cell r="E108">
            <v>6.07</v>
          </cell>
          <cell r="F108">
            <v>6.95</v>
          </cell>
          <cell r="G108">
            <v>1.65</v>
          </cell>
          <cell r="H108">
            <v>8.2987696876910544</v>
          </cell>
          <cell r="I108">
            <v>-5.3735610684464064</v>
          </cell>
          <cell r="J108">
            <v>-4.8789277638374697</v>
          </cell>
          <cell r="K108">
            <v>9.3695954416767369E-2</v>
          </cell>
          <cell r="L108">
            <v>0.99608137802841767</v>
          </cell>
        </row>
        <row r="109">
          <cell r="A109">
            <v>34120</v>
          </cell>
          <cell r="B109">
            <v>3.14</v>
          </cell>
          <cell r="C109">
            <v>4.24</v>
          </cell>
          <cell r="D109">
            <v>5.36</v>
          </cell>
          <cell r="E109">
            <v>6.18</v>
          </cell>
          <cell r="F109">
            <v>6.99</v>
          </cell>
          <cell r="G109">
            <v>1.65</v>
          </cell>
          <cell r="H109">
            <v>8.1448777749876751</v>
          </cell>
          <cell r="I109">
            <v>-5.1120850518180649</v>
          </cell>
          <cell r="J109">
            <v>-3.6970216126361186</v>
          </cell>
          <cell r="K109">
            <v>9.7125263456577918E-2</v>
          </cell>
          <cell r="L109">
            <v>0.99505985350451398</v>
          </cell>
        </row>
        <row r="110">
          <cell r="A110">
            <v>34150</v>
          </cell>
          <cell r="B110">
            <v>3.13</v>
          </cell>
          <cell r="C110">
            <v>4.0199999999999996</v>
          </cell>
          <cell r="D110">
            <v>5.05</v>
          </cell>
          <cell r="E110">
            <v>5.84</v>
          </cell>
          <cell r="F110">
            <v>6.69</v>
          </cell>
          <cell r="G110">
            <v>1.65</v>
          </cell>
          <cell r="H110">
            <v>7.8300139805739288</v>
          </cell>
          <cell r="I110">
            <v>-4.6497913597090461</v>
          </cell>
          <cell r="J110">
            <v>-4.4738246534545469</v>
          </cell>
          <cell r="K110">
            <v>0.1076504764745253</v>
          </cell>
          <cell r="L110">
            <v>0.99324250841632289</v>
          </cell>
        </row>
        <row r="111">
          <cell r="A111">
            <v>34181</v>
          </cell>
          <cell r="B111">
            <v>3.12</v>
          </cell>
          <cell r="C111">
            <v>4.13</v>
          </cell>
          <cell r="D111">
            <v>5.14</v>
          </cell>
          <cell r="E111">
            <v>5.86</v>
          </cell>
          <cell r="F111">
            <v>6.58</v>
          </cell>
          <cell r="G111">
            <v>1.65</v>
          </cell>
          <cell r="H111">
            <v>7.5326172897283143</v>
          </cell>
          <cell r="I111">
            <v>-4.5028063546078503</v>
          </cell>
          <cell r="J111">
            <v>-3.2333791655299757</v>
          </cell>
          <cell r="K111">
            <v>8.9767371059653489E-2</v>
          </cell>
          <cell r="L111">
            <v>0.99455834152220113</v>
          </cell>
        </row>
        <row r="112">
          <cell r="A112">
            <v>34212</v>
          </cell>
          <cell r="B112">
            <v>3.09</v>
          </cell>
          <cell r="C112">
            <v>3.88</v>
          </cell>
          <cell r="D112">
            <v>4.78</v>
          </cell>
          <cell r="E112">
            <v>5.46</v>
          </cell>
          <cell r="F112">
            <v>6.1</v>
          </cell>
          <cell r="G112">
            <v>1.65</v>
          </cell>
          <cell r="H112">
            <v>7.188594684001882</v>
          </cell>
          <cell r="I112">
            <v>-4.0840496704042977</v>
          </cell>
          <cell r="J112">
            <v>-3.6924698521123478</v>
          </cell>
          <cell r="K112">
            <v>0.12504466961805885</v>
          </cell>
          <cell r="L112">
            <v>0.98801816716744006</v>
          </cell>
        </row>
        <row r="113">
          <cell r="A113">
            <v>34242</v>
          </cell>
          <cell r="B113">
            <v>3.02</v>
          </cell>
          <cell r="C113">
            <v>3.89</v>
          </cell>
          <cell r="D113">
            <v>4.7699999999999996</v>
          </cell>
          <cell r="E113">
            <v>5.41</v>
          </cell>
          <cell r="F113">
            <v>6.04</v>
          </cell>
          <cell r="G113">
            <v>1.65</v>
          </cell>
          <cell r="H113">
            <v>7.2148075878084263</v>
          </cell>
          <cell r="I113">
            <v>-4.1449231030311431</v>
          </cell>
          <cell r="J113">
            <v>-3.7607426137145241</v>
          </cell>
          <cell r="K113">
            <v>0.15015777365732372</v>
          </cell>
          <cell r="L113">
            <v>0.98332342416842433</v>
          </cell>
        </row>
        <row r="114">
          <cell r="A114">
            <v>34273</v>
          </cell>
          <cell r="B114">
            <v>3.13</v>
          </cell>
          <cell r="C114">
            <v>3.99</v>
          </cell>
          <cell r="D114">
            <v>4.82</v>
          </cell>
          <cell r="E114">
            <v>5.43</v>
          </cell>
          <cell r="F114">
            <v>5.97</v>
          </cell>
          <cell r="G114">
            <v>1.65</v>
          </cell>
          <cell r="H114">
            <v>7.093257275599167</v>
          </cell>
          <cell r="I114">
            <v>-3.9517193555959809</v>
          </cell>
          <cell r="J114">
            <v>-3.2246158797329394</v>
          </cell>
          <cell r="K114">
            <v>0.16085066727952649</v>
          </cell>
          <cell r="L114">
            <v>0.97840600863201921</v>
          </cell>
        </row>
        <row r="115">
          <cell r="A115">
            <v>34303</v>
          </cell>
          <cell r="B115">
            <v>3.23</v>
          </cell>
          <cell r="C115">
            <v>4.21</v>
          </cell>
          <cell r="D115">
            <v>5.14</v>
          </cell>
          <cell r="E115">
            <v>5.82</v>
          </cell>
          <cell r="F115">
            <v>6.48</v>
          </cell>
          <cell r="G115">
            <v>1.65</v>
          </cell>
          <cell r="H115">
            <v>7.3470549454997789</v>
          </cell>
          <cell r="I115">
            <v>-4.2234603472236216</v>
          </cell>
          <cell r="J115">
            <v>-2.5001196794942908</v>
          </cell>
          <cell r="K115">
            <v>0.1520986695783075</v>
          </cell>
          <cell r="L115">
            <v>0.98174164531762598</v>
          </cell>
        </row>
        <row r="116">
          <cell r="A116">
            <v>34334</v>
          </cell>
          <cell r="B116">
            <v>3</v>
          </cell>
          <cell r="C116">
            <v>4.2300000000000004</v>
          </cell>
          <cell r="D116">
            <v>5.17</v>
          </cell>
          <cell r="E116">
            <v>5.82</v>
          </cell>
          <cell r="F116">
            <v>6.51</v>
          </cell>
          <cell r="G116">
            <v>1.65</v>
          </cell>
          <cell r="H116">
            <v>7.384906068994443</v>
          </cell>
          <cell r="I116">
            <v>-4.427079684762302</v>
          </cell>
          <cell r="J116">
            <v>-2.4212229890953396</v>
          </cell>
          <cell r="K116">
            <v>0.15413228280063687</v>
          </cell>
          <cell r="L116">
            <v>0.9826688966522602</v>
          </cell>
        </row>
        <row r="117">
          <cell r="A117">
            <v>34365</v>
          </cell>
          <cell r="B117">
            <v>3.04</v>
          </cell>
          <cell r="C117">
            <v>4.1100000000000003</v>
          </cell>
          <cell r="D117">
            <v>5.01</v>
          </cell>
          <cell r="E117">
            <v>5.69</v>
          </cell>
          <cell r="F117">
            <v>6.38</v>
          </cell>
          <cell r="G117">
            <v>1.65</v>
          </cell>
          <cell r="H117">
            <v>7.2346429286134475</v>
          </cell>
          <cell r="I117">
            <v>-4.1997868734986472</v>
          </cell>
          <cell r="J117">
            <v>-2.887271861544749</v>
          </cell>
          <cell r="K117">
            <v>0.14292749369760546</v>
          </cell>
          <cell r="L117">
            <v>0.98415489294704017</v>
          </cell>
        </row>
        <row r="118">
          <cell r="A118">
            <v>34393</v>
          </cell>
          <cell r="B118">
            <v>3.44</v>
          </cell>
          <cell r="C118">
            <v>4.68</v>
          </cell>
          <cell r="D118">
            <v>5.58</v>
          </cell>
          <cell r="E118">
            <v>6.15</v>
          </cell>
          <cell r="F118">
            <v>6.78</v>
          </cell>
          <cell r="G118">
            <v>1.65</v>
          </cell>
          <cell r="H118">
            <v>7.5454934888422009</v>
          </cell>
          <cell r="I118">
            <v>-4.2227855941036934</v>
          </cell>
          <cell r="J118">
            <v>-1.6670863735505459</v>
          </cell>
          <cell r="K118">
            <v>0.13248106933238124</v>
          </cell>
          <cell r="L118">
            <v>0.9852073111752413</v>
          </cell>
        </row>
        <row r="119">
          <cell r="A119">
            <v>34424</v>
          </cell>
          <cell r="B119">
            <v>3.42</v>
          </cell>
          <cell r="C119">
            <v>5.23</v>
          </cell>
          <cell r="D119">
            <v>6.21</v>
          </cell>
          <cell r="E119">
            <v>6.75</v>
          </cell>
          <cell r="F119">
            <v>7.21</v>
          </cell>
          <cell r="G119">
            <v>1.65</v>
          </cell>
          <cell r="H119">
            <v>7.816847961693985</v>
          </cell>
          <cell r="I119">
            <v>-4.6325498962886336</v>
          </cell>
          <cell r="J119">
            <v>0.35014542514154307</v>
          </cell>
          <cell r="K119">
            <v>0.13699452327632219</v>
          </cell>
          <cell r="L119">
            <v>0.98498373120237659</v>
          </cell>
        </row>
        <row r="120">
          <cell r="A120">
            <v>34454</v>
          </cell>
          <cell r="B120">
            <v>3.84</v>
          </cell>
          <cell r="C120">
            <v>5.76</v>
          </cell>
          <cell r="D120">
            <v>6.61</v>
          </cell>
          <cell r="E120">
            <v>7.04</v>
          </cell>
          <cell r="F120">
            <v>7.4</v>
          </cell>
          <cell r="G120">
            <v>1.65</v>
          </cell>
          <cell r="H120">
            <v>7.8560191689878245</v>
          </cell>
          <cell r="I120">
            <v>-4.229701845743489</v>
          </cell>
          <cell r="J120">
            <v>1.2027989110830526</v>
          </cell>
          <cell r="K120">
            <v>0.14416635361792488</v>
          </cell>
          <cell r="L120">
            <v>0.97916060203450694</v>
          </cell>
        </row>
        <row r="121">
          <cell r="A121">
            <v>34485</v>
          </cell>
          <cell r="B121">
            <v>4.3</v>
          </cell>
          <cell r="C121">
            <v>6.01</v>
          </cell>
          <cell r="D121">
            <v>6.75</v>
          </cell>
          <cell r="E121">
            <v>7.16</v>
          </cell>
          <cell r="F121">
            <v>7.51</v>
          </cell>
          <cell r="G121">
            <v>1.65</v>
          </cell>
          <cell r="H121">
            <v>8.0424836183440167</v>
          </cell>
          <cell r="I121">
            <v>-3.8960388586503907</v>
          </cell>
          <cell r="J121">
            <v>0.58035734522440263</v>
          </cell>
          <cell r="K121">
            <v>0.14986036213659473</v>
          </cell>
          <cell r="L121">
            <v>0.97442550265055228</v>
          </cell>
        </row>
        <row r="122">
          <cell r="A122">
            <v>34515</v>
          </cell>
          <cell r="B122">
            <v>4.24</v>
          </cell>
          <cell r="C122">
            <v>6.17</v>
          </cell>
          <cell r="D122">
            <v>6.93</v>
          </cell>
          <cell r="E122">
            <v>7.33</v>
          </cell>
          <cell r="F122">
            <v>7.67</v>
          </cell>
          <cell r="G122">
            <v>1.65</v>
          </cell>
          <cell r="H122">
            <v>8.1357736628091182</v>
          </cell>
          <cell r="I122">
            <v>-4.1128907776660366</v>
          </cell>
          <cell r="J122">
            <v>1.1694213544114198</v>
          </cell>
          <cell r="K122">
            <v>0.15070009639414861</v>
          </cell>
          <cell r="L122">
            <v>0.97600423037070949</v>
          </cell>
        </row>
        <row r="123">
          <cell r="A123">
            <v>34546</v>
          </cell>
          <cell r="B123">
            <v>4.24</v>
          </cell>
          <cell r="C123">
            <v>5.99</v>
          </cell>
          <cell r="D123">
            <v>6.71</v>
          </cell>
          <cell r="E123">
            <v>7.11</v>
          </cell>
          <cell r="F123">
            <v>7.41</v>
          </cell>
          <cell r="G123">
            <v>1.65</v>
          </cell>
          <cell r="H123">
            <v>7.8945016309455864</v>
          </cell>
          <cell r="I123">
            <v>-3.7139726211174691</v>
          </cell>
          <cell r="J123">
            <v>0.60140660846139382</v>
          </cell>
          <cell r="K123">
            <v>0.13074436092928024</v>
          </cell>
          <cell r="L123">
            <v>0.97842206521976316</v>
          </cell>
        </row>
        <row r="124">
          <cell r="A124">
            <v>34577</v>
          </cell>
          <cell r="B124">
            <v>4.6500000000000004</v>
          </cell>
          <cell r="C124">
            <v>6.15</v>
          </cell>
          <cell r="D124">
            <v>6.78</v>
          </cell>
          <cell r="E124">
            <v>7.17</v>
          </cell>
          <cell r="F124">
            <v>7.45</v>
          </cell>
          <cell r="G124">
            <v>1.65</v>
          </cell>
          <cell r="H124">
            <v>8.1121147653774237</v>
          </cell>
          <cell r="I124">
            <v>-3.6094031840358785</v>
          </cell>
          <cell r="J124">
            <v>-0.12065507592721747</v>
          </cell>
          <cell r="K124">
            <v>0.1356217037963367</v>
          </cell>
          <cell r="L124">
            <v>0.97666772729434603</v>
          </cell>
        </row>
        <row r="125">
          <cell r="A125">
            <v>34607</v>
          </cell>
          <cell r="B125">
            <v>4.93</v>
          </cell>
          <cell r="C125">
            <v>6.58</v>
          </cell>
          <cell r="D125">
            <v>7.25</v>
          </cell>
          <cell r="E125">
            <v>7.59</v>
          </cell>
          <cell r="F125">
            <v>7.81</v>
          </cell>
          <cell r="G125">
            <v>1.65</v>
          </cell>
          <cell r="H125">
            <v>8.3961450805964226</v>
          </cell>
          <cell r="I125">
            <v>-3.629221028343752</v>
          </cell>
          <cell r="J125">
            <v>0.66100886216690413</v>
          </cell>
          <cell r="K125">
            <v>0.14343336682258478</v>
          </cell>
          <cell r="L125">
            <v>0.97283917001306808</v>
          </cell>
        </row>
        <row r="126">
          <cell r="A126">
            <v>34638</v>
          </cell>
          <cell r="B126">
            <v>5.22</v>
          </cell>
          <cell r="C126">
            <v>6.81</v>
          </cell>
          <cell r="D126">
            <v>7.46</v>
          </cell>
          <cell r="E126">
            <v>7.79</v>
          </cell>
          <cell r="F126">
            <v>7.96</v>
          </cell>
          <cell r="G126">
            <v>1.65</v>
          </cell>
          <cell r="H126">
            <v>8.4387962933154697</v>
          </cell>
          <cell r="I126">
            <v>-3.4522569289771528</v>
          </cell>
          <cell r="J126">
            <v>1.0694688592334158</v>
          </cell>
          <cell r="K126">
            <v>0.12436873593083472</v>
          </cell>
          <cell r="L126">
            <v>0.97667381879947868</v>
          </cell>
        </row>
        <row r="127">
          <cell r="A127">
            <v>34668</v>
          </cell>
          <cell r="B127">
            <v>5.75</v>
          </cell>
          <cell r="C127">
            <v>7.4</v>
          </cell>
          <cell r="D127">
            <v>7.8</v>
          </cell>
          <cell r="E127">
            <v>7.91</v>
          </cell>
          <cell r="F127">
            <v>7.99</v>
          </cell>
          <cell r="G127">
            <v>1.65</v>
          </cell>
          <cell r="H127">
            <v>8.1819833271697249</v>
          </cell>
          <cell r="I127">
            <v>-2.583289859603489</v>
          </cell>
          <cell r="J127">
            <v>2.0906819313576905</v>
          </cell>
          <cell r="K127">
            <v>0.11971375056722237</v>
          </cell>
          <cell r="L127">
            <v>0.9587061048648281</v>
          </cell>
        </row>
        <row r="128">
          <cell r="A128">
            <v>34699</v>
          </cell>
          <cell r="B128">
            <v>5.83</v>
          </cell>
          <cell r="C128">
            <v>7.58</v>
          </cell>
          <cell r="D128">
            <v>7.85</v>
          </cell>
          <cell r="E128">
            <v>7.86</v>
          </cell>
          <cell r="F128">
            <v>7.88</v>
          </cell>
          <cell r="G128">
            <v>1.65</v>
          </cell>
          <cell r="H128">
            <v>7.9582632286297841</v>
          </cell>
          <cell r="I128">
            <v>-2.1058460493030537</v>
          </cell>
          <cell r="J128">
            <v>2.4451298747234911</v>
          </cell>
          <cell r="K128">
            <v>0.13651341500649766</v>
          </cell>
          <cell r="L128">
            <v>0.92014594630242841</v>
          </cell>
        </row>
        <row r="129">
          <cell r="A129">
            <v>34730</v>
          </cell>
          <cell r="B129">
            <v>6.06</v>
          </cell>
          <cell r="C129">
            <v>7.22</v>
          </cell>
          <cell r="D129">
            <v>7.52</v>
          </cell>
          <cell r="E129">
            <v>7.6</v>
          </cell>
          <cell r="F129">
            <v>7.7</v>
          </cell>
          <cell r="G129">
            <v>1.65</v>
          </cell>
          <cell r="H129">
            <v>7.8882198879258665</v>
          </cell>
          <cell r="I129">
            <v>-1.9181700281911749</v>
          </cell>
          <cell r="J129">
            <v>1.2268432196403287</v>
          </cell>
          <cell r="K129">
            <v>9.2003627705305277E-2</v>
          </cell>
          <cell r="L129">
            <v>0.95689986453281195</v>
          </cell>
        </row>
        <row r="130">
          <cell r="A130">
            <v>34758</v>
          </cell>
          <cell r="B130">
            <v>5.97</v>
          </cell>
          <cell r="C130">
            <v>6.74</v>
          </cell>
          <cell r="D130">
            <v>7.04</v>
          </cell>
          <cell r="E130">
            <v>7.22</v>
          </cell>
          <cell r="F130">
            <v>7.46</v>
          </cell>
          <cell r="G130">
            <v>1.65</v>
          </cell>
          <cell r="H130">
            <v>7.8875300142647937</v>
          </cell>
          <cell r="I130">
            <v>-1.9319773093019874</v>
          </cell>
          <cell r="J130">
            <v>-0.52239403033375831</v>
          </cell>
          <cell r="K130">
            <v>0.10753782923328216</v>
          </cell>
          <cell r="L130">
            <v>0.95333631730009061</v>
          </cell>
        </row>
        <row r="131">
          <cell r="A131">
            <v>34789</v>
          </cell>
          <cell r="B131">
            <v>5.9</v>
          </cell>
          <cell r="C131">
            <v>6.74</v>
          </cell>
          <cell r="D131">
            <v>7.07</v>
          </cell>
          <cell r="E131">
            <v>7.22</v>
          </cell>
          <cell r="F131">
            <v>7.44</v>
          </cell>
          <cell r="G131">
            <v>1.65</v>
          </cell>
          <cell r="H131">
            <v>7.842063728744666</v>
          </cell>
          <cell r="I131">
            <v>-1.9381370738285868</v>
          </cell>
          <cell r="J131">
            <v>-0.21795536070339497</v>
          </cell>
          <cell r="K131">
            <v>0.11114633267752241</v>
          </cell>
          <cell r="L131">
            <v>0.94843466191962722</v>
          </cell>
        </row>
        <row r="132">
          <cell r="A132">
            <v>34819</v>
          </cell>
          <cell r="B132">
            <v>5.94</v>
          </cell>
          <cell r="C132">
            <v>6.55</v>
          </cell>
          <cell r="D132">
            <v>6.88</v>
          </cell>
          <cell r="E132">
            <v>7.07</v>
          </cell>
          <cell r="F132">
            <v>7.34</v>
          </cell>
          <cell r="G132">
            <v>1.65</v>
          </cell>
          <cell r="H132">
            <v>7.8187094413433993</v>
          </cell>
          <cell r="I132">
            <v>-1.8301685090964774</v>
          </cell>
          <cell r="J132">
            <v>-1.0605174186167725</v>
          </cell>
          <cell r="K132">
            <v>0.11126539165178294</v>
          </cell>
          <cell r="L132">
            <v>0.94960472817828356</v>
          </cell>
        </row>
        <row r="133">
          <cell r="A133">
            <v>34850</v>
          </cell>
          <cell r="B133">
            <v>5.81</v>
          </cell>
          <cell r="C133">
            <v>5.84</v>
          </cell>
          <cell r="D133">
            <v>6.06</v>
          </cell>
          <cell r="E133">
            <v>6.3</v>
          </cell>
          <cell r="F133">
            <v>6.67</v>
          </cell>
          <cell r="G133">
            <v>1.65</v>
          </cell>
          <cell r="H133">
            <v>7.2742857661168649</v>
          </cell>
          <cell r="I133">
            <v>-1.2720808535314514</v>
          </cell>
          <cell r="J133">
            <v>-2.8967795524593609</v>
          </cell>
          <cell r="K133">
            <v>9.979930293483992E-2</v>
          </cell>
          <cell r="L133">
            <v>0.95283789106737493</v>
          </cell>
        </row>
        <row r="134">
          <cell r="A134">
            <v>34880</v>
          </cell>
          <cell r="B134">
            <v>5.62</v>
          </cell>
          <cell r="C134">
            <v>5.75</v>
          </cell>
          <cell r="D134">
            <v>5.98</v>
          </cell>
          <cell r="E134">
            <v>6.22</v>
          </cell>
          <cell r="F134">
            <v>6.63</v>
          </cell>
          <cell r="G134">
            <v>1.65</v>
          </cell>
          <cell r="H134">
            <v>7.2082529805481768</v>
          </cell>
          <cell r="I134">
            <v>-1.4496863865731699</v>
          </cell>
          <cell r="J134">
            <v>-2.6629905637561802</v>
          </cell>
          <cell r="K134">
            <v>0.10437340533264514</v>
          </cell>
          <cell r="L134">
            <v>0.95377123768237071</v>
          </cell>
        </row>
        <row r="135">
          <cell r="A135">
            <v>34911</v>
          </cell>
          <cell r="B135">
            <v>5.61</v>
          </cell>
          <cell r="C135">
            <v>5.85</v>
          </cell>
          <cell r="D135">
            <v>6.16</v>
          </cell>
          <cell r="E135">
            <v>6.45</v>
          </cell>
          <cell r="F135">
            <v>6.86</v>
          </cell>
          <cell r="G135">
            <v>1.65</v>
          </cell>
          <cell r="H135">
            <v>7.4130630123420582</v>
          </cell>
          <cell r="I135">
            <v>-1.7564805444623437</v>
          </cell>
          <cell r="J135">
            <v>-2.3383630912667108</v>
          </cell>
          <cell r="K135">
            <v>8.9207972338167504E-2</v>
          </cell>
          <cell r="L135">
            <v>0.97205205891462654</v>
          </cell>
        </row>
        <row r="136">
          <cell r="A136">
            <v>34942</v>
          </cell>
          <cell r="B136">
            <v>5.49</v>
          </cell>
          <cell r="C136">
            <v>5.82</v>
          </cell>
          <cell r="D136">
            <v>6.07</v>
          </cell>
          <cell r="E136">
            <v>6.3</v>
          </cell>
          <cell r="F136">
            <v>6.66</v>
          </cell>
          <cell r="G136">
            <v>1.65</v>
          </cell>
          <cell r="H136">
            <v>7.2233184015478562</v>
          </cell>
          <cell r="I136">
            <v>-1.7146642508718741</v>
          </cell>
          <cell r="J136">
            <v>-2.0425702407151189</v>
          </cell>
          <cell r="K136">
            <v>9.6788084879479694E-2</v>
          </cell>
          <cell r="L136">
            <v>0.96406752472252777</v>
          </cell>
        </row>
        <row r="137">
          <cell r="A137">
            <v>34972</v>
          </cell>
          <cell r="B137">
            <v>5.47</v>
          </cell>
          <cell r="C137">
            <v>5.8</v>
          </cell>
          <cell r="D137">
            <v>5.99</v>
          </cell>
          <cell r="E137">
            <v>6.17</v>
          </cell>
          <cell r="F137">
            <v>6.49</v>
          </cell>
          <cell r="G137">
            <v>1.65</v>
          </cell>
          <cell r="H137">
            <v>7.0576958792482758</v>
          </cell>
          <cell r="I137">
            <v>-1.4431875536644276</v>
          </cell>
          <cell r="J137">
            <v>-1.9220376977944298</v>
          </cell>
          <cell r="K137">
            <v>9.6668697092782585E-2</v>
          </cell>
          <cell r="L137">
            <v>0.95240036560710939</v>
          </cell>
        </row>
        <row r="138">
          <cell r="A138">
            <v>35003</v>
          </cell>
          <cell r="B138">
            <v>5.5</v>
          </cell>
          <cell r="C138">
            <v>5.59</v>
          </cell>
          <cell r="D138">
            <v>5.8</v>
          </cell>
          <cell r="E138">
            <v>6.02</v>
          </cell>
          <cell r="F138">
            <v>6.33</v>
          </cell>
          <cell r="G138">
            <v>1.65</v>
          </cell>
          <cell r="H138">
            <v>6.8374943512835085</v>
          </cell>
          <cell r="I138">
            <v>-1.1776912986264421</v>
          </cell>
          <cell r="J138">
            <v>-2.2333796986783589</v>
          </cell>
          <cell r="K138">
            <v>7.5978763628010787E-2</v>
          </cell>
          <cell r="L138">
            <v>0.96329220999225063</v>
          </cell>
        </row>
        <row r="139">
          <cell r="A139">
            <v>35033</v>
          </cell>
          <cell r="B139">
            <v>5.5</v>
          </cell>
          <cell r="C139">
            <v>5.33</v>
          </cell>
          <cell r="D139">
            <v>5.53</v>
          </cell>
          <cell r="E139">
            <v>5.76</v>
          </cell>
          <cell r="F139">
            <v>6.15</v>
          </cell>
          <cell r="G139">
            <v>1.65</v>
          </cell>
          <cell r="H139">
            <v>6.7225823658237323</v>
          </cell>
          <cell r="I139">
            <v>-1.0096921771254379</v>
          </cell>
          <cell r="J139">
            <v>-3.092592673753924</v>
          </cell>
          <cell r="K139">
            <v>9.1643851568495346E-2</v>
          </cell>
          <cell r="L139">
            <v>0.95135390640399509</v>
          </cell>
        </row>
        <row r="140">
          <cell r="A140">
            <v>35064</v>
          </cell>
          <cell r="B140">
            <v>5.07</v>
          </cell>
          <cell r="C140">
            <v>5.15</v>
          </cell>
          <cell r="D140">
            <v>5.37</v>
          </cell>
          <cell r="E140">
            <v>5.57</v>
          </cell>
          <cell r="F140">
            <v>5.95</v>
          </cell>
          <cell r="G140">
            <v>1.65</v>
          </cell>
          <cell r="H140">
            <v>6.4812859172984334</v>
          </cell>
          <cell r="I140">
            <v>-1.193158129190653</v>
          </cell>
          <cell r="J140">
            <v>-2.5791915335872408</v>
          </cell>
          <cell r="K140">
            <v>9.3510813044254432E-2</v>
          </cell>
          <cell r="L140">
            <v>0.95117017180393926</v>
          </cell>
        </row>
        <row r="141">
          <cell r="A141">
            <v>35095</v>
          </cell>
          <cell r="B141">
            <v>5.04</v>
          </cell>
          <cell r="C141">
            <v>4.92</v>
          </cell>
          <cell r="D141">
            <v>5.23</v>
          </cell>
          <cell r="E141">
            <v>5.57</v>
          </cell>
          <cell r="F141">
            <v>6.02</v>
          </cell>
          <cell r="G141">
            <v>1.65</v>
          </cell>
          <cell r="H141">
            <v>6.6641683141755381</v>
          </cell>
          <cell r="I141">
            <v>-1.4558965522045619</v>
          </cell>
          <cell r="J141">
            <v>-3.3873922188318422</v>
          </cell>
          <cell r="K141">
            <v>7.8432104773255809E-2</v>
          </cell>
          <cell r="L141">
            <v>0.97756701689818437</v>
          </cell>
        </row>
        <row r="142">
          <cell r="A142">
            <v>35124</v>
          </cell>
          <cell r="B142">
            <v>5.01</v>
          </cell>
          <cell r="C142">
            <v>5.42</v>
          </cell>
          <cell r="D142">
            <v>5.73</v>
          </cell>
          <cell r="E142">
            <v>6.1</v>
          </cell>
          <cell r="F142">
            <v>6.47</v>
          </cell>
          <cell r="G142">
            <v>1.65</v>
          </cell>
          <cell r="H142">
            <v>7.1678827747341041</v>
          </cell>
          <cell r="I142">
            <v>-2.0473499029110069</v>
          </cell>
          <cell r="J142">
            <v>-2.5120410346115984</v>
          </cell>
          <cell r="K142">
            <v>9.5545037398668251E-2</v>
          </cell>
          <cell r="L142">
            <v>0.97544331856064304</v>
          </cell>
        </row>
        <row r="143">
          <cell r="A143">
            <v>35155</v>
          </cell>
          <cell r="B143">
            <v>5.14</v>
          </cell>
          <cell r="C143">
            <v>5.75</v>
          </cell>
          <cell r="D143">
            <v>6.08</v>
          </cell>
          <cell r="E143">
            <v>6.32</v>
          </cell>
          <cell r="F143">
            <v>6.67</v>
          </cell>
          <cell r="G143">
            <v>1.65</v>
          </cell>
          <cell r="H143">
            <v>7.3093484338994488</v>
          </cell>
          <cell r="I143">
            <v>-2.1578255490734004</v>
          </cell>
          <cell r="J143">
            <v>-1.5905905210935822</v>
          </cell>
          <cell r="K143">
            <v>0.10334484336481785</v>
          </cell>
          <cell r="L143">
            <v>0.96964885630146425</v>
          </cell>
        </row>
        <row r="144">
          <cell r="A144">
            <v>35185</v>
          </cell>
          <cell r="B144">
            <v>5.15</v>
          </cell>
          <cell r="C144">
            <v>6.04</v>
          </cell>
          <cell r="D144">
            <v>6.41</v>
          </cell>
          <cell r="E144">
            <v>6.67</v>
          </cell>
          <cell r="F144">
            <v>6.9</v>
          </cell>
          <cell r="G144">
            <v>1.65</v>
          </cell>
          <cell r="H144">
            <v>7.4758659377110677</v>
          </cell>
          <cell r="I144">
            <v>-2.3634480218468372</v>
          </cell>
          <cell r="J144">
            <v>-0.60723620475791174</v>
          </cell>
          <cell r="K144">
            <v>0.10100260066440164</v>
          </cell>
          <cell r="L144">
            <v>0.9718331615368424</v>
          </cell>
        </row>
        <row r="145">
          <cell r="A145">
            <v>35216</v>
          </cell>
          <cell r="B145">
            <v>5.18</v>
          </cell>
          <cell r="C145">
            <v>6.24</v>
          </cell>
          <cell r="D145">
            <v>6.63</v>
          </cell>
          <cell r="E145">
            <v>6.85</v>
          </cell>
          <cell r="F145">
            <v>6.99</v>
          </cell>
          <cell r="G145">
            <v>1.65</v>
          </cell>
          <cell r="H145">
            <v>7.4330454130258206</v>
          </cell>
          <cell r="I145">
            <v>-2.3759856019487597</v>
          </cell>
          <cell r="J145">
            <v>0.3496953114983325</v>
          </cell>
          <cell r="K145">
            <v>9.8128492577198134E-2</v>
          </cell>
          <cell r="L145">
            <v>0.97067249254701349</v>
          </cell>
        </row>
        <row r="146">
          <cell r="A146">
            <v>35246</v>
          </cell>
          <cell r="B146">
            <v>5.22</v>
          </cell>
          <cell r="C146">
            <v>6.11</v>
          </cell>
          <cell r="D146">
            <v>6.49</v>
          </cell>
          <cell r="E146">
            <v>6.72</v>
          </cell>
          <cell r="F146">
            <v>6.9</v>
          </cell>
          <cell r="G146">
            <v>1.65</v>
          </cell>
          <cell r="H146">
            <v>7.319128890777125</v>
          </cell>
          <cell r="I146">
            <v>-2.160134449212654</v>
          </cell>
          <cell r="J146">
            <v>-0.21042624119077849</v>
          </cell>
          <cell r="K146">
            <v>9.3177447780351114E-2</v>
          </cell>
          <cell r="L146">
            <v>0.97002180917225178</v>
          </cell>
        </row>
        <row r="147">
          <cell r="A147">
            <v>35277</v>
          </cell>
          <cell r="B147">
            <v>5.35</v>
          </cell>
          <cell r="C147">
            <v>6.21</v>
          </cell>
          <cell r="D147">
            <v>6.57</v>
          </cell>
          <cell r="E147">
            <v>6.8</v>
          </cell>
          <cell r="F147">
            <v>6.97</v>
          </cell>
          <cell r="G147">
            <v>1.65</v>
          </cell>
          <cell r="H147">
            <v>7.3503141986973297</v>
          </cell>
          <cell r="I147">
            <v>-2.089135945200038</v>
          </cell>
          <cell r="J147">
            <v>-0.10981691440074517</v>
          </cell>
          <cell r="K147">
            <v>8.794841194674223E-2</v>
          </cell>
          <cell r="L147">
            <v>0.97106240949367117</v>
          </cell>
        </row>
        <row r="148">
          <cell r="A148">
            <v>35308</v>
          </cell>
          <cell r="B148">
            <v>5.28</v>
          </cell>
          <cell r="C148">
            <v>6.32</v>
          </cell>
          <cell r="D148">
            <v>6.74</v>
          </cell>
          <cell r="E148">
            <v>6.95</v>
          </cell>
          <cell r="F148">
            <v>7.12</v>
          </cell>
          <cell r="G148">
            <v>1.65</v>
          </cell>
          <cell r="H148">
            <v>7.549462547863012</v>
          </cell>
          <cell r="I148">
            <v>-2.3721760789985908</v>
          </cell>
          <cell r="J148">
            <v>0.12424224171140323</v>
          </cell>
          <cell r="K148">
            <v>9.1274742590470623E-2</v>
          </cell>
          <cell r="L148">
            <v>0.97503681815554288</v>
          </cell>
        </row>
        <row r="149">
          <cell r="A149">
            <v>35338</v>
          </cell>
          <cell r="B149">
            <v>5.17</v>
          </cell>
          <cell r="C149">
            <v>6.08</v>
          </cell>
          <cell r="D149">
            <v>6.46</v>
          </cell>
          <cell r="E149">
            <v>6.71</v>
          </cell>
          <cell r="F149">
            <v>6.93</v>
          </cell>
          <cell r="G149">
            <v>1.65</v>
          </cell>
          <cell r="H149">
            <v>7.3557320948741731</v>
          </cell>
          <cell r="I149">
            <v>-2.2729839426124205</v>
          </cell>
          <cell r="J149">
            <v>-0.22074224298491643</v>
          </cell>
          <cell r="K149">
            <v>9.8464291902887899E-2</v>
          </cell>
          <cell r="L149">
            <v>0.96976848919199921</v>
          </cell>
        </row>
        <row r="150">
          <cell r="A150">
            <v>35369</v>
          </cell>
          <cell r="B150">
            <v>5.19</v>
          </cell>
          <cell r="C150">
            <v>5.74</v>
          </cell>
          <cell r="D150">
            <v>6.1</v>
          </cell>
          <cell r="E150">
            <v>6.37</v>
          </cell>
          <cell r="F150">
            <v>6.66</v>
          </cell>
          <cell r="G150">
            <v>1.65</v>
          </cell>
          <cell r="H150">
            <v>7.1190730083096501</v>
          </cell>
          <cell r="I150">
            <v>-1.9193106680947292</v>
          </cell>
          <cell r="J150">
            <v>-1.2660303417480792</v>
          </cell>
          <cell r="K150">
            <v>8.3769886351591258E-2</v>
          </cell>
          <cell r="L150">
            <v>0.97403377335308372</v>
          </cell>
        </row>
        <row r="151">
          <cell r="A151">
            <v>35399</v>
          </cell>
          <cell r="B151">
            <v>5.16</v>
          </cell>
          <cell r="C151">
            <v>5.57</v>
          </cell>
          <cell r="D151">
            <v>5.85</v>
          </cell>
          <cell r="E151">
            <v>6.06</v>
          </cell>
          <cell r="F151">
            <v>6.36</v>
          </cell>
          <cell r="G151">
            <v>1.65</v>
          </cell>
          <cell r="H151">
            <v>6.8695819417213917</v>
          </cell>
          <cell r="I151">
            <v>-1.5998227345971074</v>
          </cell>
          <cell r="J151">
            <v>-1.7966493519869029</v>
          </cell>
          <cell r="K151">
            <v>8.0141880338484059E-2</v>
          </cell>
          <cell r="L151">
            <v>0.97083105553762505</v>
          </cell>
        </row>
        <row r="152">
          <cell r="A152">
            <v>35430</v>
          </cell>
          <cell r="B152">
            <v>5.17</v>
          </cell>
          <cell r="C152">
            <v>5.86</v>
          </cell>
          <cell r="D152">
            <v>6.21</v>
          </cell>
          <cell r="E152">
            <v>6.43</v>
          </cell>
          <cell r="F152">
            <v>6.64</v>
          </cell>
          <cell r="G152">
            <v>1.65</v>
          </cell>
          <cell r="H152">
            <v>7.0767233271922425</v>
          </cell>
          <cell r="I152">
            <v>-1.9007921868876707</v>
          </cell>
          <cell r="J152">
            <v>-0.76809959757549495</v>
          </cell>
          <cell r="K152">
            <v>7.7687233833999766E-2</v>
          </cell>
          <cell r="L152">
            <v>0.97527642954443705</v>
          </cell>
        </row>
        <row r="153">
          <cell r="A153">
            <v>35461</v>
          </cell>
          <cell r="B153">
            <v>5.19</v>
          </cell>
          <cell r="C153">
            <v>5.89</v>
          </cell>
          <cell r="D153">
            <v>6.26</v>
          </cell>
          <cell r="E153">
            <v>6.52</v>
          </cell>
          <cell r="F153">
            <v>6.79</v>
          </cell>
          <cell r="G153">
            <v>1.65</v>
          </cell>
          <cell r="H153">
            <v>7.2485130829821687</v>
          </cell>
          <cell r="I153">
            <v>-2.0681113280826517</v>
          </cell>
          <cell r="J153">
            <v>-0.95496662646966768</v>
          </cell>
          <cell r="K153">
            <v>7.8836636509188526E-2</v>
          </cell>
          <cell r="L153">
            <v>0.97879501750097053</v>
          </cell>
        </row>
        <row r="154">
          <cell r="A154">
            <v>35489</v>
          </cell>
          <cell r="B154">
            <v>5.26</v>
          </cell>
          <cell r="C154">
            <v>6.06</v>
          </cell>
          <cell r="D154">
            <v>6.41</v>
          </cell>
          <cell r="E154">
            <v>6.57</v>
          </cell>
          <cell r="F154">
            <v>6.81</v>
          </cell>
          <cell r="G154">
            <v>1.65</v>
          </cell>
          <cell r="H154">
            <v>7.245156019644198</v>
          </cell>
          <cell r="I154">
            <v>-1.9915891151150389</v>
          </cell>
          <cell r="J154">
            <v>-0.60814973295857711</v>
          </cell>
          <cell r="K154">
            <v>8.2488275624861954E-2</v>
          </cell>
          <cell r="L154">
            <v>0.97387380518959521</v>
          </cell>
        </row>
        <row r="155">
          <cell r="A155">
            <v>35520</v>
          </cell>
          <cell r="B155">
            <v>5.38</v>
          </cell>
          <cell r="C155">
            <v>6.41</v>
          </cell>
          <cell r="D155">
            <v>6.77</v>
          </cell>
          <cell r="E155">
            <v>6.92</v>
          </cell>
          <cell r="F155">
            <v>7.1</v>
          </cell>
          <cell r="G155">
            <v>1.65</v>
          </cell>
          <cell r="H155">
            <v>7.4548480682536127</v>
          </cell>
          <cell r="I155">
            <v>-2.1607404812858291</v>
          </cell>
          <cell r="J155">
            <v>0.35382742553069435</v>
          </cell>
          <cell r="K155">
            <v>8.4320108983437947E-2</v>
          </cell>
          <cell r="L155">
            <v>0.97363677045875896</v>
          </cell>
        </row>
        <row r="156">
          <cell r="A156">
            <v>35550</v>
          </cell>
          <cell r="B156">
            <v>5.27</v>
          </cell>
          <cell r="C156">
            <v>6.25</v>
          </cell>
          <cell r="D156">
            <v>6.57</v>
          </cell>
          <cell r="E156">
            <v>6.71</v>
          </cell>
          <cell r="F156">
            <v>6.95</v>
          </cell>
          <cell r="G156">
            <v>1.65</v>
          </cell>
          <cell r="H156">
            <v>7.2885432605814353</v>
          </cell>
          <cell r="I156">
            <v>-2.0219260902940226</v>
          </cell>
          <cell r="J156">
            <v>6.2015623551591029E-2</v>
          </cell>
          <cell r="K156">
            <v>8.6119784232153634E-2</v>
          </cell>
          <cell r="L156">
            <v>0.96975440797236934</v>
          </cell>
        </row>
        <row r="157">
          <cell r="A157">
            <v>35581</v>
          </cell>
          <cell r="B157">
            <v>5.08</v>
          </cell>
          <cell r="C157">
            <v>6.17</v>
          </cell>
          <cell r="D157">
            <v>6.52</v>
          </cell>
          <cell r="E157">
            <v>6.67</v>
          </cell>
          <cell r="F157">
            <v>6.91</v>
          </cell>
          <cell r="G157">
            <v>1.65</v>
          </cell>
          <cell r="H157">
            <v>7.2479822893815582</v>
          </cell>
          <cell r="I157">
            <v>-2.1439976157863452</v>
          </cell>
          <cell r="J157">
            <v>9.8804011762334013E-2</v>
          </cell>
          <cell r="K157">
            <v>9.4392484769993679E-2</v>
          </cell>
          <cell r="L157">
            <v>0.96762169383895746</v>
          </cell>
        </row>
        <row r="158">
          <cell r="A158">
            <v>35611</v>
          </cell>
          <cell r="B158">
            <v>5.18</v>
          </cell>
          <cell r="C158">
            <v>6.05</v>
          </cell>
          <cell r="D158">
            <v>6.38</v>
          </cell>
          <cell r="E158">
            <v>6.52</v>
          </cell>
          <cell r="F158">
            <v>6.79</v>
          </cell>
          <cell r="G158">
            <v>1.65</v>
          </cell>
          <cell r="H158">
            <v>7.1223968786227836</v>
          </cell>
          <cell r="I158">
            <v>-2.0054365502828042</v>
          </cell>
          <cell r="J158">
            <v>-5.4114223814351145E-2</v>
          </cell>
          <cell r="K158">
            <v>8.9152548916722613E-2</v>
          </cell>
          <cell r="L158">
            <v>0.96762201850187646</v>
          </cell>
        </row>
        <row r="159">
          <cell r="A159">
            <v>35642</v>
          </cell>
          <cell r="B159">
            <v>5.27</v>
          </cell>
          <cell r="C159">
            <v>5.69</v>
          </cell>
          <cell r="D159">
            <v>5.9</v>
          </cell>
          <cell r="E159">
            <v>6.02</v>
          </cell>
          <cell r="F159">
            <v>6.3</v>
          </cell>
          <cell r="G159">
            <v>1.65</v>
          </cell>
          <cell r="H159">
            <v>6.6304484707183144</v>
          </cell>
          <cell r="I159">
            <v>-1.3170367936305736</v>
          </cell>
          <cell r="J159">
            <v>-1.0315388857771468</v>
          </cell>
          <cell r="K159">
            <v>6.7338664494815473E-2</v>
          </cell>
          <cell r="L159">
            <v>0.96608794282968735</v>
          </cell>
        </row>
        <row r="160">
          <cell r="A160">
            <v>35673</v>
          </cell>
          <cell r="B160">
            <v>5.21</v>
          </cell>
          <cell r="C160">
            <v>5.94</v>
          </cell>
          <cell r="D160">
            <v>6.22</v>
          </cell>
          <cell r="E160">
            <v>6.35</v>
          </cell>
          <cell r="F160">
            <v>6.61</v>
          </cell>
          <cell r="G160">
            <v>1.65</v>
          </cell>
          <cell r="H160">
            <v>6.9318385341041324</v>
          </cell>
          <cell r="I160">
            <v>-1.7142976477203424</v>
          </cell>
          <cell r="J160">
            <v>-0.31774822271029896</v>
          </cell>
          <cell r="K160">
            <v>7.4507956502123537E-2</v>
          </cell>
          <cell r="L160">
            <v>0.97031108028534929</v>
          </cell>
        </row>
        <row r="161">
          <cell r="A161">
            <v>35703</v>
          </cell>
          <cell r="B161">
            <v>5.13</v>
          </cell>
          <cell r="C161">
            <v>5.77</v>
          </cell>
          <cell r="D161">
            <v>6</v>
          </cell>
          <cell r="E161">
            <v>6.13</v>
          </cell>
          <cell r="F161">
            <v>6.41</v>
          </cell>
          <cell r="G161">
            <v>1.65</v>
          </cell>
          <cell r="H161">
            <v>6.6997327916446539</v>
          </cell>
          <cell r="I161">
            <v>-1.5376629754247699</v>
          </cell>
          <cell r="J161">
            <v>-0.42744806704432803</v>
          </cell>
          <cell r="K161">
            <v>7.6783096482540253E-2</v>
          </cell>
          <cell r="L161">
            <v>0.96218188702498053</v>
          </cell>
        </row>
        <row r="162">
          <cell r="A162">
            <v>35734</v>
          </cell>
          <cell r="B162">
            <v>5.24</v>
          </cell>
          <cell r="C162">
            <v>5.56</v>
          </cell>
          <cell r="D162">
            <v>5.72</v>
          </cell>
          <cell r="E162">
            <v>5.84</v>
          </cell>
          <cell r="F162">
            <v>6.15</v>
          </cell>
          <cell r="G162">
            <v>1.65</v>
          </cell>
          <cell r="H162">
            <v>6.4437369987630015</v>
          </cell>
          <cell r="I162">
            <v>-1.1552754311919264</v>
          </cell>
          <cell r="J162">
            <v>-0.89640118157532778</v>
          </cell>
          <cell r="K162">
            <v>6.4630936039587167E-2</v>
          </cell>
          <cell r="L162">
            <v>0.95958215885380094</v>
          </cell>
        </row>
        <row r="163">
          <cell r="A163">
            <v>35764</v>
          </cell>
          <cell r="B163">
            <v>5.25</v>
          </cell>
          <cell r="C163">
            <v>5.71</v>
          </cell>
          <cell r="D163">
            <v>5.84</v>
          </cell>
          <cell r="E163">
            <v>5.87</v>
          </cell>
          <cell r="F163">
            <v>6.06</v>
          </cell>
          <cell r="G163">
            <v>1.65</v>
          </cell>
          <cell r="H163">
            <v>6.2523834432008787</v>
          </cell>
          <cell r="I163">
            <v>-0.90987167998173424</v>
          </cell>
          <cell r="J163">
            <v>-0.17548873242762864</v>
          </cell>
          <cell r="K163">
            <v>6.6855299178038549E-2</v>
          </cell>
          <cell r="L163">
            <v>0.91978029406609096</v>
          </cell>
        </row>
        <row r="164">
          <cell r="A164">
            <v>35795</v>
          </cell>
          <cell r="B164">
            <v>5.32</v>
          </cell>
          <cell r="C164">
            <v>5.62</v>
          </cell>
          <cell r="D164">
            <v>5.71</v>
          </cell>
          <cell r="E164">
            <v>5.76</v>
          </cell>
          <cell r="F164">
            <v>5.94</v>
          </cell>
          <cell r="G164">
            <v>1.65</v>
          </cell>
          <cell r="H164">
            <v>6.1535387096672887</v>
          </cell>
          <cell r="I164">
            <v>-0.74781302702596653</v>
          </cell>
          <cell r="J164">
            <v>-0.50443535213445001</v>
          </cell>
          <cell r="K164">
            <v>5.3606486088721123E-2</v>
          </cell>
          <cell r="L164">
            <v>0.93329193456458803</v>
          </cell>
        </row>
        <row r="165">
          <cell r="A165">
            <v>35826</v>
          </cell>
          <cell r="B165">
            <v>5.23</v>
          </cell>
          <cell r="C165">
            <v>5.28</v>
          </cell>
          <cell r="D165">
            <v>5.41</v>
          </cell>
          <cell r="E165">
            <v>5.54</v>
          </cell>
          <cell r="F165">
            <v>5.83</v>
          </cell>
          <cell r="G165">
            <v>1.65</v>
          </cell>
          <cell r="H165">
            <v>6.14293556038976</v>
          </cell>
          <cell r="I165">
            <v>-0.81189157807360501</v>
          </cell>
          <cell r="J165">
            <v>-1.4721634410092828</v>
          </cell>
          <cell r="K165">
            <v>5.374228860157914E-2</v>
          </cell>
          <cell r="L165">
            <v>0.96038315672189634</v>
          </cell>
        </row>
        <row r="166">
          <cell r="A166">
            <v>35854</v>
          </cell>
          <cell r="B166">
            <v>5.29</v>
          </cell>
          <cell r="C166">
            <v>5.5</v>
          </cell>
          <cell r="D166">
            <v>5.59</v>
          </cell>
          <cell r="E166">
            <v>5.63</v>
          </cell>
          <cell r="F166">
            <v>5.94</v>
          </cell>
          <cell r="G166">
            <v>1.65</v>
          </cell>
          <cell r="H166">
            <v>6.186376725395367</v>
          </cell>
          <cell r="I166">
            <v>-0.79402327978536136</v>
          </cell>
          <cell r="J166">
            <v>-0.97148030990585199</v>
          </cell>
          <cell r="K166">
            <v>6.2942334804525366E-2</v>
          </cell>
          <cell r="L166">
            <v>0.93231640067173693</v>
          </cell>
        </row>
        <row r="167">
          <cell r="A167">
            <v>35885</v>
          </cell>
          <cell r="B167">
            <v>5.17</v>
          </cell>
          <cell r="C167">
            <v>5.54</v>
          </cell>
          <cell r="D167">
            <v>5.62</v>
          </cell>
          <cell r="E167">
            <v>5.67</v>
          </cell>
          <cell r="F167">
            <v>5.95</v>
          </cell>
          <cell r="G167">
            <v>1.65</v>
          </cell>
          <cell r="H167">
            <v>6.1652026841576522</v>
          </cell>
          <cell r="I167">
            <v>-0.94114615027596504</v>
          </cell>
          <cell r="J167">
            <v>-0.43847752320164252</v>
          </cell>
          <cell r="K167">
            <v>7.0057106173816081E-2</v>
          </cell>
          <cell r="L167">
            <v>0.92385149998028304</v>
          </cell>
        </row>
        <row r="168">
          <cell r="A168">
            <v>35915</v>
          </cell>
          <cell r="B168">
            <v>5.0199999999999996</v>
          </cell>
          <cell r="C168">
            <v>5.54</v>
          </cell>
          <cell r="D168">
            <v>5.64</v>
          </cell>
          <cell r="E168">
            <v>5.69</v>
          </cell>
          <cell r="F168">
            <v>5.96</v>
          </cell>
          <cell r="G168">
            <v>1.65</v>
          </cell>
          <cell r="H168">
            <v>6.1971999637177628</v>
          </cell>
          <cell r="I168">
            <v>-1.0619205743722171</v>
          </cell>
          <cell r="J168">
            <v>-0.37385411704142796</v>
          </cell>
          <cell r="K168">
            <v>7.1922465360776552E-2</v>
          </cell>
          <cell r="L168">
            <v>0.93397773359085745</v>
          </cell>
        </row>
        <row r="169">
          <cell r="A169">
            <v>35946</v>
          </cell>
          <cell r="B169">
            <v>5.14</v>
          </cell>
          <cell r="C169">
            <v>5.5</v>
          </cell>
          <cell r="D169">
            <v>5.58</v>
          </cell>
          <cell r="E169">
            <v>5.57</v>
          </cell>
          <cell r="F169">
            <v>5.8</v>
          </cell>
          <cell r="G169">
            <v>1.65</v>
          </cell>
          <cell r="H169">
            <v>6.0373090385303749</v>
          </cell>
          <cell r="I169">
            <v>-0.76700276534239231</v>
          </cell>
          <cell r="J169">
            <v>-0.53922091567599117</v>
          </cell>
          <cell r="K169">
            <v>6.2326214817876896E-2</v>
          </cell>
          <cell r="L169">
            <v>0.9165946296571964</v>
          </cell>
        </row>
        <row r="170">
          <cell r="A170">
            <v>35976</v>
          </cell>
          <cell r="B170">
            <v>5.12</v>
          </cell>
          <cell r="C170">
            <v>5.44</v>
          </cell>
          <cell r="D170">
            <v>5.46</v>
          </cell>
          <cell r="E170">
            <v>5.45</v>
          </cell>
          <cell r="F170">
            <v>5.62</v>
          </cell>
          <cell r="G170">
            <v>1.65</v>
          </cell>
          <cell r="H170">
            <v>5.8062450179855887</v>
          </cell>
          <cell r="I170">
            <v>-0.59638806114341347</v>
          </cell>
          <cell r="J170">
            <v>-0.19211460507463776</v>
          </cell>
          <cell r="K170">
            <v>5.6265926079784E-2</v>
          </cell>
          <cell r="L170">
            <v>0.87844780225205421</v>
          </cell>
        </row>
        <row r="171">
          <cell r="A171">
            <v>36007</v>
          </cell>
          <cell r="B171">
            <v>5.14</v>
          </cell>
          <cell r="C171">
            <v>5.45</v>
          </cell>
          <cell r="D171">
            <v>5.5</v>
          </cell>
          <cell r="E171">
            <v>5.51</v>
          </cell>
          <cell r="F171">
            <v>5.72</v>
          </cell>
          <cell r="G171">
            <v>1.65</v>
          </cell>
          <cell r="H171">
            <v>5.9305489269071234</v>
          </cell>
          <cell r="I171">
            <v>-0.7372264505133368</v>
          </cell>
          <cell r="J171">
            <v>-0.39183936796175189</v>
          </cell>
          <cell r="K171">
            <v>5.4632238525781827E-2</v>
          </cell>
          <cell r="L171">
            <v>0.92592615510757081</v>
          </cell>
        </row>
        <row r="172">
          <cell r="A172">
            <v>36038</v>
          </cell>
          <cell r="B172">
            <v>4.97</v>
          </cell>
          <cell r="C172">
            <v>4.8899999999999997</v>
          </cell>
          <cell r="D172">
            <v>4.8899999999999997</v>
          </cell>
          <cell r="E172">
            <v>5.05</v>
          </cell>
          <cell r="F172">
            <v>5.29</v>
          </cell>
          <cell r="G172">
            <v>1.65</v>
          </cell>
          <cell r="H172">
            <v>5.7021741552297822</v>
          </cell>
          <cell r="I172">
            <v>-0.54122059712495973</v>
          </cell>
          <cell r="J172">
            <v>-1.8318608854433422</v>
          </cell>
          <cell r="K172">
            <v>7.2822596226025244E-2</v>
          </cell>
          <cell r="L172">
            <v>0.90790655161759137</v>
          </cell>
        </row>
        <row r="173">
          <cell r="A173">
            <v>36068</v>
          </cell>
          <cell r="B173">
            <v>4.4000000000000004</v>
          </cell>
          <cell r="C173">
            <v>4.26</v>
          </cell>
          <cell r="D173">
            <v>4.2300000000000004</v>
          </cell>
          <cell r="E173">
            <v>4.45</v>
          </cell>
          <cell r="F173">
            <v>4.9800000000000004</v>
          </cell>
          <cell r="G173">
            <v>1.65</v>
          </cell>
          <cell r="H173">
            <v>5.6361497789477406</v>
          </cell>
          <cell r="I173">
            <v>-0.83813138788877839</v>
          </cell>
          <cell r="J173">
            <v>-3.4669240271259958</v>
          </cell>
          <cell r="K173">
            <v>0.14563321787717348</v>
          </cell>
          <cell r="L173">
            <v>0.8807585353494406</v>
          </cell>
        </row>
        <row r="174">
          <cell r="A174">
            <v>36099</v>
          </cell>
          <cell r="B174">
            <v>4.3099999999999996</v>
          </cell>
          <cell r="C174">
            <v>3.99</v>
          </cell>
          <cell r="D174">
            <v>4.1100000000000003</v>
          </cell>
          <cell r="E174">
            <v>4.5</v>
          </cell>
          <cell r="F174">
            <v>5.08</v>
          </cell>
          <cell r="G174">
            <v>1.65</v>
          </cell>
          <cell r="H174">
            <v>5.9362159395188323</v>
          </cell>
          <cell r="I174">
            <v>-1.2919229187645274</v>
          </cell>
          <cell r="J174">
            <v>-3.7056903971772712</v>
          </cell>
          <cell r="K174">
            <v>0.12965099412854938</v>
          </cell>
          <cell r="L174">
            <v>0.93761355792642764</v>
          </cell>
        </row>
        <row r="175">
          <cell r="A175">
            <v>36129</v>
          </cell>
          <cell r="B175">
            <v>4.54</v>
          </cell>
          <cell r="C175">
            <v>4.47</v>
          </cell>
          <cell r="D175">
            <v>4.51</v>
          </cell>
          <cell r="E175">
            <v>4.7300000000000004</v>
          </cell>
          <cell r="F175">
            <v>5.07</v>
          </cell>
          <cell r="G175">
            <v>1.65</v>
          </cell>
          <cell r="H175">
            <v>5.6992106415230079</v>
          </cell>
          <cell r="I175">
            <v>-0.92959316520355906</v>
          </cell>
          <cell r="J175">
            <v>-2.4408365123226594</v>
          </cell>
          <cell r="K175">
            <v>9.7287055723540683E-2</v>
          </cell>
          <cell r="L175">
            <v>0.92741188358842053</v>
          </cell>
        </row>
        <row r="176">
          <cell r="A176">
            <v>36160</v>
          </cell>
          <cell r="B176">
            <v>4.34</v>
          </cell>
          <cell r="C176">
            <v>4.4800000000000004</v>
          </cell>
          <cell r="D176">
            <v>4.54</v>
          </cell>
          <cell r="E176">
            <v>4.66</v>
          </cell>
          <cell r="F176">
            <v>5.09</v>
          </cell>
          <cell r="G176">
            <v>1.65</v>
          </cell>
          <cell r="H176">
            <v>5.7789660964287926</v>
          </cell>
          <cell r="I176">
            <v>-1.1457002906602514</v>
          </cell>
          <cell r="J176">
            <v>-2.3551774789885824</v>
          </cell>
          <cell r="K176">
            <v>0.12542490763754693</v>
          </cell>
          <cell r="L176">
            <v>0.90594461811491922</v>
          </cell>
        </row>
        <row r="177">
          <cell r="A177">
            <v>36191</v>
          </cell>
          <cell r="B177">
            <v>4.4800000000000004</v>
          </cell>
          <cell r="C177">
            <v>4.51</v>
          </cell>
          <cell r="D177">
            <v>4.53</v>
          </cell>
          <cell r="E177">
            <v>4.66</v>
          </cell>
          <cell r="F177">
            <v>5.09</v>
          </cell>
          <cell r="G177">
            <v>1.65</v>
          </cell>
          <cell r="H177">
            <v>5.7453569596496719</v>
          </cell>
          <cell r="I177">
            <v>-1.0369218271291905</v>
          </cell>
          <cell r="J177">
            <v>-2.6055984905349008</v>
          </cell>
          <cell r="K177">
            <v>0.10973837117333211</v>
          </cell>
          <cell r="L177">
            <v>0.92326560099008159</v>
          </cell>
        </row>
        <row r="178">
          <cell r="A178">
            <v>36219</v>
          </cell>
          <cell r="B178">
            <v>4.67</v>
          </cell>
          <cell r="C178">
            <v>5.12</v>
          </cell>
          <cell r="D178">
            <v>5.24</v>
          </cell>
          <cell r="E178">
            <v>5.31</v>
          </cell>
          <cell r="F178">
            <v>5.59</v>
          </cell>
          <cell r="G178">
            <v>1.65</v>
          </cell>
          <cell r="H178">
            <v>6.0983700874289459</v>
          </cell>
          <cell r="I178">
            <v>-1.4294940953670827</v>
          </cell>
          <cell r="J178">
            <v>-0.81402164974990587</v>
          </cell>
          <cell r="K178">
            <v>0.10965186518466977</v>
          </cell>
          <cell r="L178">
            <v>0.92187583870959899</v>
          </cell>
        </row>
        <row r="179">
          <cell r="A179">
            <v>36250</v>
          </cell>
          <cell r="B179">
            <v>4.49</v>
          </cell>
          <cell r="C179">
            <v>4.9800000000000004</v>
          </cell>
          <cell r="D179">
            <v>5.13</v>
          </cell>
          <cell r="E179">
            <v>5.25</v>
          </cell>
          <cell r="F179">
            <v>5.63</v>
          </cell>
          <cell r="G179">
            <v>1.65</v>
          </cell>
          <cell r="H179">
            <v>6.2216891269433585</v>
          </cell>
          <cell r="I179">
            <v>-1.7252082386232821</v>
          </cell>
          <cell r="J179">
            <v>-0.99908688086740927</v>
          </cell>
          <cell r="K179">
            <v>0.10534888306859427</v>
          </cell>
          <cell r="L179">
            <v>0.94916694734548634</v>
          </cell>
        </row>
        <row r="180">
          <cell r="A180">
            <v>36280</v>
          </cell>
          <cell r="B180">
            <v>4.5999999999999996</v>
          </cell>
          <cell r="C180">
            <v>5.03</v>
          </cell>
          <cell r="D180">
            <v>5.23</v>
          </cell>
          <cell r="E180">
            <v>5.37</v>
          </cell>
          <cell r="F180">
            <v>5.68</v>
          </cell>
          <cell r="G180">
            <v>1.65</v>
          </cell>
          <cell r="H180">
            <v>6.2326030214458248</v>
          </cell>
          <cell r="I180">
            <v>-1.6012264760263111</v>
          </cell>
          <cell r="J180">
            <v>-1.1660315098971854</v>
          </cell>
          <cell r="K180">
            <v>0.10661234742985153</v>
          </cell>
          <cell r="L180">
            <v>0.94282509539840498</v>
          </cell>
        </row>
        <row r="181">
          <cell r="A181">
            <v>36311</v>
          </cell>
          <cell r="B181">
            <v>4.66</v>
          </cell>
          <cell r="C181">
            <v>5.39</v>
          </cell>
          <cell r="D181">
            <v>5.6</v>
          </cell>
          <cell r="E181">
            <v>5.64</v>
          </cell>
          <cell r="F181">
            <v>5.83</v>
          </cell>
          <cell r="G181">
            <v>1.65</v>
          </cell>
          <cell r="H181">
            <v>6.2525049752691428</v>
          </cell>
          <cell r="I181">
            <v>-1.708165684955663</v>
          </cell>
          <cell r="J181">
            <v>0.49915447352304582</v>
          </cell>
          <cell r="K181">
            <v>0.1048702058005016</v>
          </cell>
          <cell r="L181">
            <v>0.93535375561885992</v>
          </cell>
        </row>
        <row r="182">
          <cell r="A182">
            <v>36341</v>
          </cell>
          <cell r="B182">
            <v>4.7699999999999996</v>
          </cell>
          <cell r="C182">
            <v>5.52</v>
          </cell>
          <cell r="D182">
            <v>5.68</v>
          </cell>
          <cell r="E182">
            <v>5.82</v>
          </cell>
          <cell r="F182">
            <v>5.99</v>
          </cell>
          <cell r="G182">
            <v>1.65</v>
          </cell>
          <cell r="H182">
            <v>6.4140510383323379</v>
          </cell>
          <cell r="I182">
            <v>-1.7333770471162449</v>
          </cell>
          <cell r="J182">
            <v>0.30873528588135202</v>
          </cell>
          <cell r="K182">
            <v>0.11551930831353319</v>
          </cell>
          <cell r="L182">
            <v>0.92653486435495591</v>
          </cell>
        </row>
        <row r="183">
          <cell r="A183">
            <v>36372</v>
          </cell>
          <cell r="B183">
            <v>4.76</v>
          </cell>
          <cell r="C183">
            <v>5.64</v>
          </cell>
          <cell r="D183">
            <v>5.81</v>
          </cell>
          <cell r="E183">
            <v>5.92</v>
          </cell>
          <cell r="F183">
            <v>6.11</v>
          </cell>
          <cell r="G183">
            <v>1.65</v>
          </cell>
          <cell r="H183">
            <v>6.4576444414052743</v>
          </cell>
          <cell r="I183">
            <v>-1.919905959497598</v>
          </cell>
          <cell r="J183">
            <v>1.1968920130812573</v>
          </cell>
          <cell r="K183">
            <v>0.1271006495393365</v>
          </cell>
          <cell r="L183">
            <v>0.92103943828341084</v>
          </cell>
        </row>
        <row r="184">
          <cell r="A184">
            <v>36403</v>
          </cell>
          <cell r="B184">
            <v>5</v>
          </cell>
          <cell r="C184">
            <v>5.71</v>
          </cell>
          <cell r="D184">
            <v>5.89</v>
          </cell>
          <cell r="E184">
            <v>5.98</v>
          </cell>
          <cell r="F184">
            <v>6.06</v>
          </cell>
          <cell r="G184">
            <v>1.65</v>
          </cell>
          <cell r="H184">
            <v>6.523985810136737</v>
          </cell>
          <cell r="I184">
            <v>-1.663262716069478</v>
          </cell>
          <cell r="J184">
            <v>0.93604420979010627</v>
          </cell>
          <cell r="K184">
            <v>0.13055513308460004</v>
          </cell>
          <cell r="L184">
            <v>0.89344864124395729</v>
          </cell>
        </row>
        <row r="185">
          <cell r="A185">
            <v>36433</v>
          </cell>
          <cell r="B185">
            <v>4.88</v>
          </cell>
          <cell r="C185">
            <v>5.58</v>
          </cell>
          <cell r="D185">
            <v>5.78</v>
          </cell>
          <cell r="E185">
            <v>5.89</v>
          </cell>
          <cell r="F185">
            <v>6.05</v>
          </cell>
          <cell r="G185">
            <v>1.65</v>
          </cell>
          <cell r="H185">
            <v>6.5606526331749606</v>
          </cell>
          <cell r="I185">
            <v>-1.805289237369986</v>
          </cell>
          <cell r="J185">
            <v>0.60252131854185176</v>
          </cell>
          <cell r="K185">
            <v>0.13630537010160881</v>
          </cell>
          <cell r="L185">
            <v>0.90458596574942707</v>
          </cell>
        </row>
        <row r="186">
          <cell r="A186">
            <v>36464</v>
          </cell>
          <cell r="B186">
            <v>5.0999999999999996</v>
          </cell>
          <cell r="C186">
            <v>5.78</v>
          </cell>
          <cell r="D186">
            <v>5.95</v>
          </cell>
          <cell r="E186">
            <v>6.02</v>
          </cell>
          <cell r="F186">
            <v>6.16</v>
          </cell>
          <cell r="G186">
            <v>1.65</v>
          </cell>
          <cell r="H186">
            <v>6.6104877966862707</v>
          </cell>
          <cell r="I186">
            <v>-1.6417956062036942</v>
          </cell>
          <cell r="J186">
            <v>0.54948479186071464</v>
          </cell>
          <cell r="K186">
            <v>0.11846864599140193</v>
          </cell>
          <cell r="L186">
            <v>0.9121215971633182</v>
          </cell>
        </row>
        <row r="187">
          <cell r="A187">
            <v>36494</v>
          </cell>
          <cell r="B187">
            <v>5.31</v>
          </cell>
          <cell r="C187">
            <v>5.99</v>
          </cell>
          <cell r="D187">
            <v>6.11</v>
          </cell>
          <cell r="E187">
            <v>6.18</v>
          </cell>
          <cell r="F187">
            <v>6.28</v>
          </cell>
          <cell r="G187">
            <v>1.65</v>
          </cell>
          <cell r="H187">
            <v>6.6629417581030062</v>
          </cell>
          <cell r="I187">
            <v>-1.4362357245855104</v>
          </cell>
          <cell r="J187">
            <v>0.70184868315239246</v>
          </cell>
          <cell r="K187">
            <v>0.1230314507779529</v>
          </cell>
          <cell r="L187">
            <v>0.87713090756086221</v>
          </cell>
        </row>
        <row r="188">
          <cell r="A188">
            <v>36525</v>
          </cell>
          <cell r="B188">
            <v>5.31</v>
          </cell>
          <cell r="C188">
            <v>6.23</v>
          </cell>
          <cell r="D188">
            <v>6.34</v>
          </cell>
          <cell r="E188">
            <v>6.44</v>
          </cell>
          <cell r="F188">
            <v>6.48</v>
          </cell>
          <cell r="G188">
            <v>1.65</v>
          </cell>
          <cell r="H188">
            <v>6.7970092255254464</v>
          </cell>
          <cell r="I188">
            <v>-1.5651635212988375</v>
          </cell>
          <cell r="J188">
            <v>1.4239378809042407</v>
          </cell>
          <cell r="K188">
            <v>0.12759397087306334</v>
          </cell>
          <cell r="L188">
            <v>0.88106547943551861</v>
          </cell>
        </row>
        <row r="189">
          <cell r="A189">
            <v>36556</v>
          </cell>
          <cell r="B189">
            <v>5.59</v>
          </cell>
          <cell r="C189">
            <v>6.52</v>
          </cell>
          <cell r="D189">
            <v>6.67</v>
          </cell>
          <cell r="E189">
            <v>6.69</v>
          </cell>
          <cell r="F189">
            <v>6.53</v>
          </cell>
          <cell r="G189">
            <v>1.65</v>
          </cell>
          <cell r="H189">
            <v>6.4659868811292887</v>
          </cell>
          <cell r="I189">
            <v>-1.089686379247166</v>
          </cell>
          <cell r="J189">
            <v>2.8147654659607002</v>
          </cell>
          <cell r="K189">
            <v>9.3653107588544962E-2</v>
          </cell>
          <cell r="L189">
            <v>0.88542229539294359</v>
          </cell>
        </row>
        <row r="190">
          <cell r="A190">
            <v>36585</v>
          </cell>
          <cell r="B190">
            <v>5.78</v>
          </cell>
          <cell r="C190">
            <v>6.54</v>
          </cell>
          <cell r="D190">
            <v>6.59</v>
          </cell>
          <cell r="E190">
            <v>6.41</v>
          </cell>
          <cell r="F190">
            <v>6.14</v>
          </cell>
          <cell r="G190">
            <v>1.65</v>
          </cell>
          <cell r="H190">
            <v>6.1094692889083317</v>
          </cell>
          <cell r="I190">
            <v>-0.65354733587336178</v>
          </cell>
          <cell r="J190">
            <v>3.2474779132001674</v>
          </cell>
          <cell r="K190">
            <v>0.10064279613685581</v>
          </cell>
          <cell r="L190">
            <v>0.84025344118933676</v>
          </cell>
        </row>
        <row r="191">
          <cell r="A191">
            <v>36616</v>
          </cell>
          <cell r="B191">
            <v>5.89</v>
          </cell>
          <cell r="C191">
            <v>6.49</v>
          </cell>
          <cell r="D191">
            <v>6.26</v>
          </cell>
          <cell r="E191">
            <v>6.01</v>
          </cell>
          <cell r="F191">
            <v>5.83</v>
          </cell>
          <cell r="G191">
            <v>1.65</v>
          </cell>
          <cell r="H191">
            <v>5.9072866701315156</v>
          </cell>
          <cell r="I191">
            <v>-0.16222223897927529</v>
          </cell>
          <cell r="J191">
            <v>2.1898733478518664</v>
          </cell>
          <cell r="K191">
            <v>9.9681461304211225E-2</v>
          </cell>
          <cell r="L191">
            <v>0.70670248609722652</v>
          </cell>
        </row>
        <row r="192">
          <cell r="A192">
            <v>36646</v>
          </cell>
          <cell r="B192">
            <v>5.81</v>
          </cell>
          <cell r="C192">
            <v>6.69</v>
          </cell>
          <cell r="D192">
            <v>6.47</v>
          </cell>
          <cell r="E192">
            <v>6.21</v>
          </cell>
          <cell r="F192">
            <v>5.96</v>
          </cell>
          <cell r="G192">
            <v>1.65</v>
          </cell>
          <cell r="H192">
            <v>5.9928202744214625</v>
          </cell>
          <cell r="I192">
            <v>-0.38028660476263298</v>
          </cell>
          <cell r="J192">
            <v>2.7511370029139965</v>
          </cell>
          <cell r="K192">
            <v>8.2813789812647892E-2</v>
          </cell>
          <cell r="L192">
            <v>0.84075424811926402</v>
          </cell>
        </row>
        <row r="193">
          <cell r="A193">
            <v>36677</v>
          </cell>
          <cell r="B193">
            <v>5.64</v>
          </cell>
          <cell r="C193">
            <v>6.69</v>
          </cell>
          <cell r="D193">
            <v>6.54</v>
          </cell>
          <cell r="E193">
            <v>6.28</v>
          </cell>
          <cell r="F193">
            <v>6.01</v>
          </cell>
          <cell r="G193">
            <v>1.65</v>
          </cell>
          <cell r="H193">
            <v>6.1117329887594023</v>
          </cell>
          <cell r="I193">
            <v>-0.42370934932824328</v>
          </cell>
          <cell r="J193">
            <v>2.5064452666879768</v>
          </cell>
          <cell r="K193">
            <v>0.11305341265295039</v>
          </cell>
          <cell r="L193">
            <v>0.70474094894443329</v>
          </cell>
        </row>
        <row r="194">
          <cell r="A194">
            <v>36707</v>
          </cell>
          <cell r="B194">
            <v>5.87</v>
          </cell>
          <cell r="C194">
            <v>6.36</v>
          </cell>
          <cell r="D194">
            <v>6.16</v>
          </cell>
          <cell r="E194">
            <v>6.02</v>
          </cell>
          <cell r="F194">
            <v>5.89</v>
          </cell>
          <cell r="G194">
            <v>1.65</v>
          </cell>
          <cell r="H194">
            <v>6.1385882089728314</v>
          </cell>
          <cell r="I194">
            <v>-0.22460129435913345</v>
          </cell>
          <cell r="J194">
            <v>0.58591110418558567</v>
          </cell>
          <cell r="K194">
            <v>9.4223875990928047E-2</v>
          </cell>
          <cell r="L194">
            <v>0.24593998710448001</v>
          </cell>
        </row>
        <row r="195">
          <cell r="A195">
            <v>36738</v>
          </cell>
          <cell r="B195">
            <v>6.06</v>
          </cell>
          <cell r="C195">
            <v>6.3</v>
          </cell>
          <cell r="D195">
            <v>6.13</v>
          </cell>
          <cell r="E195">
            <v>6.03</v>
          </cell>
          <cell r="F195">
            <v>5.79</v>
          </cell>
          <cell r="G195">
            <v>1.65</v>
          </cell>
          <cell r="H195">
            <v>5.9672449800176146</v>
          </cell>
          <cell r="I195">
            <v>0.10271734213493586</v>
          </cell>
          <cell r="J195">
            <v>0.81251734302880185</v>
          </cell>
          <cell r="K195">
            <v>8.9237157837517428E-2</v>
          </cell>
          <cell r="L195">
            <v>0.42064347851713618</v>
          </cell>
        </row>
        <row r="196">
          <cell r="A196">
            <v>36769</v>
          </cell>
          <cell r="B196">
            <v>6.31</v>
          </cell>
          <cell r="C196">
            <v>6.15</v>
          </cell>
          <cell r="D196">
            <v>5.97</v>
          </cell>
          <cell r="E196">
            <v>5.72</v>
          </cell>
          <cell r="F196">
            <v>5.67</v>
          </cell>
          <cell r="G196">
            <v>1.65</v>
          </cell>
          <cell r="H196">
            <v>5.8703036474597718</v>
          </cell>
          <cell r="I196">
            <v>0.4635614694270605</v>
          </cell>
          <cell r="J196">
            <v>-0.11856968963214086</v>
          </cell>
          <cell r="K196">
            <v>6.7129794432829126E-2</v>
          </cell>
          <cell r="L196">
            <v>0.72421376828130402</v>
          </cell>
        </row>
        <row r="197">
          <cell r="A197">
            <v>36799</v>
          </cell>
          <cell r="B197">
            <v>6.21</v>
          </cell>
          <cell r="C197">
            <v>5.97</v>
          </cell>
          <cell r="D197">
            <v>5.85</v>
          </cell>
          <cell r="E197">
            <v>5.8</v>
          </cell>
          <cell r="F197">
            <v>5.88</v>
          </cell>
          <cell r="G197">
            <v>1.65</v>
          </cell>
          <cell r="H197">
            <v>6.2030816600167809</v>
          </cell>
          <cell r="I197">
            <v>0.13583975716517646</v>
          </cell>
          <cell r="J197">
            <v>-1.152671607309139</v>
          </cell>
          <cell r="K197">
            <v>6.8973612733129935E-2</v>
          </cell>
          <cell r="L197">
            <v>0.57230771480657294</v>
          </cell>
        </row>
        <row r="198">
          <cell r="A198">
            <v>36830</v>
          </cell>
          <cell r="B198">
            <v>6.39</v>
          </cell>
          <cell r="C198">
            <v>5.92</v>
          </cell>
          <cell r="D198">
            <v>5.81</v>
          </cell>
          <cell r="E198">
            <v>5.76</v>
          </cell>
          <cell r="F198">
            <v>5.79</v>
          </cell>
          <cell r="G198">
            <v>1.65</v>
          </cell>
          <cell r="H198">
            <v>6.0931507572609345</v>
          </cell>
          <cell r="I198">
            <v>0.44025616274432888</v>
          </cell>
          <cell r="J198">
            <v>-1.5215230277295924</v>
          </cell>
          <cell r="K198">
            <v>4.5880664184556386E-2</v>
          </cell>
          <cell r="L198">
            <v>0.8720482426335483</v>
          </cell>
        </row>
        <row r="199">
          <cell r="A199">
            <v>36860</v>
          </cell>
          <cell r="B199">
            <v>6.2</v>
          </cell>
          <cell r="C199">
            <v>5.58</v>
          </cell>
          <cell r="D199">
            <v>5.39</v>
          </cell>
          <cell r="E199">
            <v>5.45</v>
          </cell>
          <cell r="F199">
            <v>5.6</v>
          </cell>
          <cell r="G199">
            <v>1.65</v>
          </cell>
          <cell r="H199">
            <v>5.9327068769833895</v>
          </cell>
          <cell r="I199">
            <v>0.48982171881327907</v>
          </cell>
          <cell r="J199">
            <v>-2.3457262282199789</v>
          </cell>
          <cell r="K199">
            <v>6.6175573758253281E-2</v>
          </cell>
          <cell r="L199">
            <v>0.865097602417645</v>
          </cell>
        </row>
        <row r="200">
          <cell r="A200">
            <v>36891</v>
          </cell>
          <cell r="B200">
            <v>5.88</v>
          </cell>
          <cell r="C200">
            <v>5.1100000000000003</v>
          </cell>
          <cell r="D200">
            <v>4.9800000000000004</v>
          </cell>
          <cell r="E200">
            <v>5.12</v>
          </cell>
          <cell r="F200">
            <v>5.46</v>
          </cell>
          <cell r="G200">
            <v>1.65</v>
          </cell>
          <cell r="H200">
            <v>5.8855545248589003</v>
          </cell>
          <cell r="I200">
            <v>0.23314648745492</v>
          </cell>
          <cell r="J200">
            <v>-3.3054423372782189</v>
          </cell>
          <cell r="K200">
            <v>8.1103310756350147E-2</v>
          </cell>
          <cell r="L200">
            <v>0.89264471420020441</v>
          </cell>
        </row>
        <row r="201">
          <cell r="A201">
            <v>36922</v>
          </cell>
          <cell r="B201">
            <v>4.9800000000000004</v>
          </cell>
          <cell r="C201">
            <v>4.6100000000000003</v>
          </cell>
          <cell r="D201">
            <v>4.8499999999999996</v>
          </cell>
          <cell r="E201">
            <v>5.18</v>
          </cell>
          <cell r="F201">
            <v>5.55</v>
          </cell>
          <cell r="G201">
            <v>1.65</v>
          </cell>
          <cell r="H201">
            <v>6.0874637822603459</v>
          </cell>
          <cell r="I201">
            <v>-1.0065467873400489</v>
          </cell>
          <cell r="J201">
            <v>-3.0258484456430703</v>
          </cell>
          <cell r="K201">
            <v>7.7641792541945587E-2</v>
          </cell>
          <cell r="L201">
            <v>0.96377797868981807</v>
          </cell>
        </row>
        <row r="202">
          <cell r="A202">
            <v>36950</v>
          </cell>
          <cell r="B202">
            <v>4.8499999999999996</v>
          </cell>
          <cell r="C202">
            <v>4.4000000000000004</v>
          </cell>
          <cell r="D202">
            <v>4.7</v>
          </cell>
          <cell r="E202">
            <v>4.92</v>
          </cell>
          <cell r="F202">
            <v>5.35</v>
          </cell>
          <cell r="G202">
            <v>1.65</v>
          </cell>
          <cell r="H202">
            <v>5.9873317387943068</v>
          </cell>
          <cell r="I202">
            <v>-1.0351224269608699</v>
          </cell>
          <cell r="J202">
            <v>-3.2433709919333835</v>
          </cell>
          <cell r="K202">
            <v>7.9742060978709756E-2</v>
          </cell>
          <cell r="L202">
            <v>0.96525256463678821</v>
          </cell>
        </row>
        <row r="203">
          <cell r="A203">
            <v>36981</v>
          </cell>
          <cell r="B203">
            <v>4.33</v>
          </cell>
          <cell r="C203">
            <v>4.26</v>
          </cell>
          <cell r="D203">
            <v>4.6900000000000004</v>
          </cell>
          <cell r="E203">
            <v>4.9800000000000004</v>
          </cell>
          <cell r="F203">
            <v>5.49</v>
          </cell>
          <cell r="G203">
            <v>1.65</v>
          </cell>
          <cell r="H203">
            <v>6.2023172716599939</v>
          </cell>
          <cell r="I203">
            <v>-1.858449973484414</v>
          </cell>
          <cell r="J203">
            <v>-3.4434843140863021</v>
          </cell>
          <cell r="K203">
            <v>0.10493425474034747</v>
          </cell>
          <cell r="L203">
            <v>0.97120779483404396</v>
          </cell>
        </row>
        <row r="204">
          <cell r="A204">
            <v>37011</v>
          </cell>
          <cell r="B204">
            <v>3.79</v>
          </cell>
          <cell r="C204">
            <v>4.29</v>
          </cell>
          <cell r="D204">
            <v>5.01</v>
          </cell>
          <cell r="E204">
            <v>5.35</v>
          </cell>
          <cell r="F204">
            <v>5.79</v>
          </cell>
          <cell r="G204">
            <v>1.65</v>
          </cell>
          <cell r="H204">
            <v>6.4610027702361137</v>
          </cell>
          <cell r="I204">
            <v>-2.6041340202936332</v>
          </cell>
          <cell r="J204">
            <v>-2.003145058336024</v>
          </cell>
          <cell r="K204">
            <v>0.10454060221493662</v>
          </cell>
          <cell r="L204">
            <v>0.97869312442572076</v>
          </cell>
        </row>
        <row r="205">
          <cell r="A205">
            <v>37042</v>
          </cell>
          <cell r="B205">
            <v>3.63</v>
          </cell>
          <cell r="C205">
            <v>4.21</v>
          </cell>
          <cell r="D205">
            <v>4.95</v>
          </cell>
          <cell r="E205">
            <v>5.43</v>
          </cell>
          <cell r="F205">
            <v>5.79</v>
          </cell>
          <cell r="G205">
            <v>1.65</v>
          </cell>
          <cell r="H205">
            <v>6.4604880671546692</v>
          </cell>
          <cell r="I205">
            <v>-3.0010999737459469</v>
          </cell>
          <cell r="J205">
            <v>-1.4475816756372915</v>
          </cell>
          <cell r="K205">
            <v>0.10096506003252798</v>
          </cell>
          <cell r="L205">
            <v>0.98349077770658866</v>
          </cell>
        </row>
        <row r="206">
          <cell r="A206">
            <v>37072</v>
          </cell>
          <cell r="B206">
            <v>3.65</v>
          </cell>
          <cell r="C206">
            <v>4.25</v>
          </cell>
          <cell r="D206">
            <v>5</v>
          </cell>
          <cell r="E206">
            <v>5.43</v>
          </cell>
          <cell r="F206">
            <v>5.76</v>
          </cell>
          <cell r="G206">
            <v>1.65</v>
          </cell>
          <cell r="H206">
            <v>6.3958781756864047</v>
          </cell>
          <cell r="I206">
            <v>-2.8902630701279959</v>
          </cell>
          <cell r="J206">
            <v>-1.3030884697133505</v>
          </cell>
          <cell r="K206">
            <v>9.5833615429673183E-2</v>
          </cell>
          <cell r="L206">
            <v>0.98380083933303986</v>
          </cell>
        </row>
        <row r="207">
          <cell r="A207">
            <v>37103</v>
          </cell>
          <cell r="B207">
            <v>3.53</v>
          </cell>
          <cell r="C207">
            <v>3.79</v>
          </cell>
          <cell r="D207">
            <v>4.6100000000000003</v>
          </cell>
          <cell r="E207">
            <v>5.07</v>
          </cell>
          <cell r="F207">
            <v>5.53</v>
          </cell>
          <cell r="G207">
            <v>1.65</v>
          </cell>
          <cell r="H207">
            <v>6.2722423397993232</v>
          </cell>
          <cell r="I207">
            <v>-2.8367027089032555</v>
          </cell>
          <cell r="J207">
            <v>-2.6877576739264408</v>
          </cell>
          <cell r="K207">
            <v>9.1491688208597544E-2</v>
          </cell>
          <cell r="L207">
            <v>0.986930941642435</v>
          </cell>
        </row>
        <row r="208">
          <cell r="A208">
            <v>37134</v>
          </cell>
          <cell r="B208">
            <v>3.36</v>
          </cell>
          <cell r="C208">
            <v>3.6</v>
          </cell>
          <cell r="D208">
            <v>4.4400000000000004</v>
          </cell>
          <cell r="E208">
            <v>4.8099999999999996</v>
          </cell>
          <cell r="F208">
            <v>5.39</v>
          </cell>
          <cell r="G208">
            <v>1.65</v>
          </cell>
          <cell r="H208">
            <v>6.1292892011834788</v>
          </cell>
          <cell r="I208">
            <v>-2.8910825532392987</v>
          </cell>
          <cell r="J208">
            <v>-2.6512152930003383</v>
          </cell>
          <cell r="K208">
            <v>8.6190212394064381E-2</v>
          </cell>
          <cell r="L208">
            <v>0.98869725517301299</v>
          </cell>
        </row>
        <row r="209">
          <cell r="A209">
            <v>37164</v>
          </cell>
          <cell r="B209">
            <v>2.17</v>
          </cell>
          <cell r="C209">
            <v>2.8</v>
          </cell>
          <cell r="D209">
            <v>3.76</v>
          </cell>
          <cell r="E209">
            <v>4.68</v>
          </cell>
          <cell r="F209">
            <v>5.6</v>
          </cell>
          <cell r="G209">
            <v>1.65</v>
          </cell>
          <cell r="H209">
            <v>6.4192861842369267</v>
          </cell>
          <cell r="I209">
            <v>-4.2262618431677943</v>
          </cell>
          <cell r="J209">
            <v>-3.7927640877399864</v>
          </cell>
          <cell r="K209">
            <v>0.11116301995393277</v>
          </cell>
          <cell r="L209">
            <v>0.99110788473151656</v>
          </cell>
        </row>
        <row r="210">
          <cell r="A210">
            <v>37195</v>
          </cell>
          <cell r="B210">
            <v>2.0499999999999998</v>
          </cell>
          <cell r="C210">
            <v>2.4500000000000002</v>
          </cell>
          <cell r="D210">
            <v>3.77</v>
          </cell>
          <cell r="E210">
            <v>4.3099999999999996</v>
          </cell>
          <cell r="F210">
            <v>4.92</v>
          </cell>
          <cell r="G210">
            <v>1.65</v>
          </cell>
          <cell r="H210">
            <v>5.9420564795487367</v>
          </cell>
          <cell r="I210">
            <v>-4.0897846854392119</v>
          </cell>
          <cell r="J210">
            <v>-3.7971799106345117</v>
          </cell>
          <cell r="K210">
            <v>0.13981479672407765</v>
          </cell>
          <cell r="L210">
            <v>0.98522566299005687</v>
          </cell>
        </row>
        <row r="211">
          <cell r="A211">
            <v>37225</v>
          </cell>
          <cell r="B211">
            <v>1.78</v>
          </cell>
          <cell r="C211">
            <v>2.83</v>
          </cell>
          <cell r="D211">
            <v>4.09</v>
          </cell>
          <cell r="E211">
            <v>4.79</v>
          </cell>
          <cell r="F211">
            <v>5.31</v>
          </cell>
          <cell r="G211">
            <v>1.65</v>
          </cell>
          <cell r="H211">
            <v>6.3707339579543971</v>
          </cell>
          <cell r="I211">
            <v>-5.0111767853354658</v>
          </cell>
          <cell r="J211">
            <v>-2.0804804534954542</v>
          </cell>
          <cell r="K211">
            <v>0.16739316373054741</v>
          </cell>
          <cell r="L211">
            <v>0.9833430425106412</v>
          </cell>
        </row>
        <row r="212">
          <cell r="A212">
            <v>37256</v>
          </cell>
          <cell r="B212">
            <v>1.74</v>
          </cell>
          <cell r="C212">
            <v>3.17</v>
          </cell>
          <cell r="D212">
            <v>4.41</v>
          </cell>
          <cell r="E212">
            <v>5.08</v>
          </cell>
          <cell r="F212">
            <v>5.52</v>
          </cell>
          <cell r="G212">
            <v>1.65</v>
          </cell>
          <cell r="H212">
            <v>6.5294099764922189</v>
          </cell>
          <cell r="I212">
            <v>-5.3298909820308058</v>
          </cell>
          <cell r="J212">
            <v>-0.92510022915655099</v>
          </cell>
          <cell r="K212">
            <v>0.15611553225311095</v>
          </cell>
          <cell r="L212">
            <v>0.98619141935087995</v>
          </cell>
        </row>
        <row r="213">
          <cell r="A213">
            <v>37287</v>
          </cell>
          <cell r="B213">
            <v>1.76</v>
          </cell>
          <cell r="C213">
            <v>3.16</v>
          </cell>
          <cell r="D213">
            <v>4.37</v>
          </cell>
          <cell r="E213">
            <v>5.03</v>
          </cell>
          <cell r="F213">
            <v>5.44</v>
          </cell>
          <cell r="G213">
            <v>1.65</v>
          </cell>
          <cell r="H213">
            <v>6.4189994219365536</v>
          </cell>
          <cell r="I213">
            <v>-5.1612583527718563</v>
          </cell>
          <cell r="J213">
            <v>-0.74454543785613458</v>
          </cell>
          <cell r="K213">
            <v>0.14514288241939061</v>
          </cell>
          <cell r="L213">
            <v>0.98715445068311392</v>
          </cell>
        </row>
        <row r="214">
          <cell r="A214">
            <v>37315</v>
          </cell>
          <cell r="B214">
            <v>1.76</v>
          </cell>
          <cell r="C214">
            <v>3.07</v>
          </cell>
          <cell r="D214">
            <v>4.2</v>
          </cell>
          <cell r="E214">
            <v>4.88</v>
          </cell>
          <cell r="F214">
            <v>5.43</v>
          </cell>
          <cell r="G214">
            <v>1.65</v>
          </cell>
          <cell r="H214">
            <v>6.4368936267872581</v>
          </cell>
          <cell r="I214">
            <v>-5.0884804151531178</v>
          </cell>
          <cell r="J214">
            <v>-1.4035154536401322</v>
          </cell>
          <cell r="K214">
            <v>0.1130708864484164</v>
          </cell>
          <cell r="L214">
            <v>0.99234359097224689</v>
          </cell>
        </row>
        <row r="215">
          <cell r="A215">
            <v>37346</v>
          </cell>
          <cell r="B215">
            <v>1.79</v>
          </cell>
          <cell r="C215">
            <v>3.72</v>
          </cell>
          <cell r="D215">
            <v>4.82</v>
          </cell>
          <cell r="E215">
            <v>5.41</v>
          </cell>
          <cell r="F215">
            <v>5.81</v>
          </cell>
          <cell r="G215">
            <v>1.65</v>
          </cell>
          <cell r="H215">
            <v>6.6575485031019834</v>
          </cell>
          <cell r="I215">
            <v>-5.3642035651634812</v>
          </cell>
          <cell r="J215">
            <v>0.68637830588160476</v>
          </cell>
          <cell r="K215">
            <v>0.11585778784328665</v>
          </cell>
          <cell r="L215">
            <v>0.99195858700613693</v>
          </cell>
        </row>
        <row r="216">
          <cell r="A216">
            <v>37376</v>
          </cell>
          <cell r="B216">
            <v>1.76</v>
          </cell>
          <cell r="C216">
            <v>3.23</v>
          </cell>
          <cell r="D216">
            <v>4.41</v>
          </cell>
          <cell r="E216">
            <v>5.0999999999999996</v>
          </cell>
          <cell r="F216">
            <v>5.6</v>
          </cell>
          <cell r="G216">
            <v>1.65</v>
          </cell>
          <cell r="H216">
            <v>6.4783426560670403</v>
          </cell>
          <cell r="I216">
            <v>-5.2404125755337887</v>
          </cell>
          <cell r="J216">
            <v>-0.42157653215550328</v>
          </cell>
          <cell r="K216">
            <v>0.11067306612287961</v>
          </cell>
          <cell r="L216">
            <v>0.99269759322533235</v>
          </cell>
        </row>
        <row r="217">
          <cell r="A217">
            <v>37407</v>
          </cell>
          <cell r="B217">
            <v>1.73</v>
          </cell>
          <cell r="C217">
            <v>3.21</v>
          </cell>
          <cell r="D217">
            <v>4.3600000000000003</v>
          </cell>
          <cell r="E217">
            <v>5.04</v>
          </cell>
          <cell r="F217">
            <v>5.62</v>
          </cell>
          <cell r="G217">
            <v>1.65</v>
          </cell>
          <cell r="H217">
            <v>6.6034089087834742</v>
          </cell>
          <cell r="I217">
            <v>-5.2728875401890916</v>
          </cell>
          <cell r="J217">
            <v>-1.2948406315534533</v>
          </cell>
          <cell r="K217">
            <v>0.11338726961007974</v>
          </cell>
          <cell r="L217">
            <v>0.99276412119355439</v>
          </cell>
        </row>
        <row r="218">
          <cell r="A218">
            <v>37437</v>
          </cell>
          <cell r="B218">
            <v>1.69</v>
          </cell>
          <cell r="C218">
            <v>2.8</v>
          </cell>
          <cell r="D218">
            <v>4.04</v>
          </cell>
          <cell r="E218">
            <v>4.8</v>
          </cell>
          <cell r="F218">
            <v>5.51</v>
          </cell>
          <cell r="G218">
            <v>1.65</v>
          </cell>
          <cell r="H218">
            <v>6.6088421700503295</v>
          </cell>
          <cell r="I218">
            <v>-5.2360445480881168</v>
          </cell>
          <cell r="J218">
            <v>-2.5526255828362521</v>
          </cell>
          <cell r="K218">
            <v>0.12164757796162953</v>
          </cell>
          <cell r="L218">
            <v>0.99213940273864509</v>
          </cell>
        </row>
        <row r="219">
          <cell r="A219">
            <v>37468</v>
          </cell>
          <cell r="B219">
            <v>1.7</v>
          </cell>
          <cell r="C219">
            <v>2.25</v>
          </cell>
          <cell r="D219">
            <v>3.47</v>
          </cell>
          <cell r="E219">
            <v>4.4800000000000004</v>
          </cell>
          <cell r="F219">
            <v>5.31</v>
          </cell>
          <cell r="G219">
            <v>1.65</v>
          </cell>
          <cell r="H219">
            <v>6.6588011157085178</v>
          </cell>
          <cell r="I219">
            <v>-5.1186626559469843</v>
          </cell>
          <cell r="J219">
            <v>-4.9300391951683844</v>
          </cell>
          <cell r="K219">
            <v>0.14659133173873853</v>
          </cell>
          <cell r="L219">
            <v>0.98976193576448579</v>
          </cell>
        </row>
        <row r="220">
          <cell r="A220">
            <v>37499</v>
          </cell>
          <cell r="B220">
            <v>1.68</v>
          </cell>
          <cell r="C220">
            <v>2.15</v>
          </cell>
          <cell r="D220">
            <v>3.2</v>
          </cell>
          <cell r="E220">
            <v>4.1399999999999997</v>
          </cell>
          <cell r="F220">
            <v>4.93</v>
          </cell>
          <cell r="G220">
            <v>1.65</v>
          </cell>
          <cell r="H220">
            <v>6.1656968428105303</v>
          </cell>
          <cell r="I220">
            <v>-4.533519439725378</v>
          </cell>
          <cell r="J220">
            <v>-4.9043839578492952</v>
          </cell>
          <cell r="K220">
            <v>0.13561497316812932</v>
          </cell>
          <cell r="L220">
            <v>0.98927503809767137</v>
          </cell>
        </row>
        <row r="221">
          <cell r="A221">
            <v>37529</v>
          </cell>
          <cell r="B221">
            <v>1.56</v>
          </cell>
          <cell r="C221">
            <v>1.69</v>
          </cell>
          <cell r="D221">
            <v>2.57</v>
          </cell>
          <cell r="E221">
            <v>3.6</v>
          </cell>
          <cell r="F221">
            <v>4.67</v>
          </cell>
          <cell r="G221">
            <v>1.65</v>
          </cell>
          <cell r="H221">
            <v>6.0800203953527143</v>
          </cell>
          <cell r="I221">
            <v>-4.2828435255835906</v>
          </cell>
          <cell r="J221">
            <v>-7.2225562051861427</v>
          </cell>
          <cell r="K221">
            <v>0.13849112429718358</v>
          </cell>
          <cell r="L221">
            <v>0.98978880362652244</v>
          </cell>
        </row>
        <row r="222">
          <cell r="A222">
            <v>37560</v>
          </cell>
          <cell r="B222">
            <v>1.45</v>
          </cell>
          <cell r="C222">
            <v>1.67</v>
          </cell>
          <cell r="D222">
            <v>2.73</v>
          </cell>
          <cell r="E222">
            <v>3.89</v>
          </cell>
          <cell r="F222">
            <v>4.99</v>
          </cell>
          <cell r="G222">
            <v>1.65</v>
          </cell>
          <cell r="H222">
            <v>6.5005713331548103</v>
          </cell>
          <cell r="I222">
            <v>-4.8386718472781167</v>
          </cell>
          <cell r="J222">
            <v>-7.3405720225080726</v>
          </cell>
          <cell r="K222">
            <v>0.13554665823826953</v>
          </cell>
          <cell r="L222">
            <v>0.99185686696447073</v>
          </cell>
        </row>
        <row r="223">
          <cell r="A223">
            <v>37590</v>
          </cell>
          <cell r="B223">
            <v>1.22</v>
          </cell>
          <cell r="C223">
            <v>2.06</v>
          </cell>
          <cell r="D223">
            <v>3.27</v>
          </cell>
          <cell r="E223">
            <v>4.21</v>
          </cell>
          <cell r="F223">
            <v>5.04</v>
          </cell>
          <cell r="G223">
            <v>1.65</v>
          </cell>
          <cell r="H223">
            <v>6.3837962731935827</v>
          </cell>
          <cell r="I223">
            <v>-5.1478884960492746</v>
          </cell>
          <cell r="J223">
            <v>-4.8967893580202828</v>
          </cell>
          <cell r="K223">
            <v>0.1353958143880499</v>
          </cell>
          <cell r="L223">
            <v>0.99131765832674934</v>
          </cell>
        </row>
        <row r="224">
          <cell r="A224">
            <v>37621</v>
          </cell>
          <cell r="B224">
            <v>1.2</v>
          </cell>
          <cell r="C224">
            <v>1.6</v>
          </cell>
          <cell r="D224">
            <v>2.73</v>
          </cell>
          <cell r="E224">
            <v>3.81</v>
          </cell>
          <cell r="F224">
            <v>4.76</v>
          </cell>
          <cell r="G224">
            <v>1.65</v>
          </cell>
          <cell r="H224">
            <v>6.2170192852010135</v>
          </cell>
          <cell r="I224">
            <v>-4.8944031975137268</v>
          </cell>
          <cell r="J224">
            <v>-6.4669625909225958</v>
          </cell>
          <cell r="K224">
            <v>0.11332335729839706</v>
          </cell>
          <cell r="L224">
            <v>0.99404189789029818</v>
          </cell>
        </row>
        <row r="225">
          <cell r="A225">
            <v>37652</v>
          </cell>
          <cell r="B225">
            <v>1.17</v>
          </cell>
          <cell r="C225">
            <v>1.69</v>
          </cell>
          <cell r="D225">
            <v>2.93</v>
          </cell>
          <cell r="E225">
            <v>3.96</v>
          </cell>
          <cell r="F225">
            <v>4.84</v>
          </cell>
          <cell r="G225">
            <v>1.65</v>
          </cell>
          <cell r="H225">
            <v>6.2211035127294192</v>
          </cell>
          <cell r="I225">
            <v>-5.0303432407655677</v>
          </cell>
          <cell r="J225">
            <v>-5.5438040469345307</v>
          </cell>
          <cell r="K225">
            <v>0.1006624163876868</v>
          </cell>
          <cell r="L225">
            <v>0.99520191106738853</v>
          </cell>
        </row>
        <row r="226">
          <cell r="A226">
            <v>37680</v>
          </cell>
          <cell r="B226">
            <v>1.2</v>
          </cell>
          <cell r="C226">
            <v>1.51</v>
          </cell>
          <cell r="D226">
            <v>2.66</v>
          </cell>
          <cell r="E226">
            <v>3.69</v>
          </cell>
          <cell r="F226">
            <v>4.67</v>
          </cell>
          <cell r="G226">
            <v>1.65</v>
          </cell>
          <cell r="H226">
            <v>6.0674041116733433</v>
          </cell>
          <cell r="I226">
            <v>-4.7383437265212773</v>
          </cell>
          <cell r="J226">
            <v>-6.6064793782904161</v>
          </cell>
          <cell r="K226">
            <v>9.6655614982574509E-2</v>
          </cell>
          <cell r="L226">
            <v>0.99549567787780335</v>
          </cell>
        </row>
        <row r="227">
          <cell r="A227">
            <v>37711</v>
          </cell>
          <cell r="B227">
            <v>1.1100000000000001</v>
          </cell>
          <cell r="C227">
            <v>1.48</v>
          </cell>
          <cell r="D227">
            <v>2.71</v>
          </cell>
          <cell r="E227">
            <v>3.8</v>
          </cell>
          <cell r="F227">
            <v>4.82</v>
          </cell>
          <cell r="G227">
            <v>1.65</v>
          </cell>
          <cell r="H227">
            <v>6.2395457415504048</v>
          </cell>
          <cell r="I227">
            <v>-5.0167547251440077</v>
          </cell>
          <cell r="J227">
            <v>-6.4787289155526926</v>
          </cell>
          <cell r="K227">
            <v>9.5727694242750946E-2</v>
          </cell>
          <cell r="L227">
            <v>0.99591823323614281</v>
          </cell>
        </row>
        <row r="228">
          <cell r="A228">
            <v>37741</v>
          </cell>
          <cell r="B228">
            <v>1.1100000000000001</v>
          </cell>
          <cell r="C228">
            <v>1.48</v>
          </cell>
          <cell r="D228">
            <v>2.75</v>
          </cell>
          <cell r="E228">
            <v>3.84</v>
          </cell>
          <cell r="F228">
            <v>4.7699999999999996</v>
          </cell>
          <cell r="G228">
            <v>1.65</v>
          </cell>
          <cell r="H228">
            <v>6.1350867440077943</v>
          </cell>
          <cell r="I228">
            <v>-4.975412453033897</v>
          </cell>
          <cell r="J228">
            <v>-5.9749327426533512</v>
          </cell>
          <cell r="K228">
            <v>8.7231666232642738E-2</v>
          </cell>
          <cell r="L228">
            <v>0.99644795010536336</v>
          </cell>
        </row>
        <row r="229">
          <cell r="A229">
            <v>37772</v>
          </cell>
          <cell r="B229">
            <v>1.1000000000000001</v>
          </cell>
          <cell r="C229">
            <v>1.32</v>
          </cell>
          <cell r="D229">
            <v>2.29</v>
          </cell>
          <cell r="E229">
            <v>3.37</v>
          </cell>
          <cell r="F229">
            <v>4.38</v>
          </cell>
          <cell r="G229">
            <v>1.65</v>
          </cell>
          <cell r="H229">
            <v>5.6641873881555478</v>
          </cell>
          <cell r="I229">
            <v>-4.3235016990777799</v>
          </cell>
          <cell r="J229">
            <v>-6.8778319790091533</v>
          </cell>
          <cell r="K229">
            <v>9.0842796370206383E-2</v>
          </cell>
          <cell r="L229">
            <v>0.99552756184728852</v>
          </cell>
        </row>
        <row r="230">
          <cell r="A230">
            <v>37802</v>
          </cell>
          <cell r="B230">
            <v>0.85</v>
          </cell>
          <cell r="C230">
            <v>1.3</v>
          </cell>
          <cell r="D230">
            <v>2.41</v>
          </cell>
          <cell r="E230">
            <v>3.51</v>
          </cell>
          <cell r="F230">
            <v>4.5599999999999996</v>
          </cell>
          <cell r="G230">
            <v>1.65</v>
          </cell>
          <cell r="H230">
            <v>5.9427106713072515</v>
          </cell>
          <cell r="I230">
            <v>-4.8039089271736195</v>
          </cell>
          <cell r="J230">
            <v>-6.9410998444467893</v>
          </cell>
          <cell r="K230">
            <v>0.10578915419355987</v>
          </cell>
          <cell r="L230">
            <v>0.9948413940637062</v>
          </cell>
        </row>
        <row r="231">
          <cell r="A231">
            <v>37833</v>
          </cell>
          <cell r="B231">
            <v>0.94</v>
          </cell>
          <cell r="C231">
            <v>1.74</v>
          </cell>
          <cell r="D231">
            <v>3.22</v>
          </cell>
          <cell r="E231">
            <v>4.41</v>
          </cell>
          <cell r="F231">
            <v>5.36</v>
          </cell>
          <cell r="G231">
            <v>1.65</v>
          </cell>
          <cell r="H231">
            <v>6.7990944438337619</v>
          </cell>
          <cell r="I231">
            <v>-5.8783513869601309</v>
          </cell>
          <cell r="J231">
            <v>-5.4414056588498543</v>
          </cell>
          <cell r="K231">
            <v>0.11188619796770577</v>
          </cell>
          <cell r="L231">
            <v>0.99542101560747764</v>
          </cell>
        </row>
        <row r="232">
          <cell r="A232">
            <v>37864</v>
          </cell>
          <cell r="B232">
            <v>0.97</v>
          </cell>
          <cell r="C232">
            <v>1.97</v>
          </cell>
          <cell r="D232">
            <v>3.46</v>
          </cell>
          <cell r="E232">
            <v>4.46</v>
          </cell>
          <cell r="F232">
            <v>5.22</v>
          </cell>
          <cell r="G232">
            <v>1.65</v>
          </cell>
          <cell r="H232">
            <v>6.5751922656038051</v>
          </cell>
          <cell r="I232">
            <v>-5.7393602273746636</v>
          </cell>
          <cell r="J232">
            <v>-4.5824012287872664</v>
          </cell>
          <cell r="K232">
            <v>0.1088987208923505</v>
          </cell>
          <cell r="L232">
            <v>0.99526419387263798</v>
          </cell>
        </row>
        <row r="233">
          <cell r="A233">
            <v>37894</v>
          </cell>
          <cell r="B233">
            <v>0.94</v>
          </cell>
          <cell r="C233">
            <v>1.47</v>
          </cell>
          <cell r="D233">
            <v>2.82</v>
          </cell>
          <cell r="E233">
            <v>3.93</v>
          </cell>
          <cell r="F233">
            <v>4.88</v>
          </cell>
          <cell r="G233">
            <v>1.65</v>
          </cell>
          <cell r="H233">
            <v>6.3172316046698516</v>
          </cell>
          <cell r="I233">
            <v>-5.290907246225923</v>
          </cell>
          <cell r="J233">
            <v>-6.4294854948629077</v>
          </cell>
          <cell r="K233">
            <v>0.1048343672655784</v>
          </cell>
          <cell r="L233">
            <v>0.99548680999128858</v>
          </cell>
        </row>
        <row r="234">
          <cell r="A234">
            <v>37925</v>
          </cell>
          <cell r="B234">
            <v>0.95</v>
          </cell>
          <cell r="C234">
            <v>1.82</v>
          </cell>
          <cell r="D234">
            <v>3.25</v>
          </cell>
          <cell r="E234">
            <v>4.29</v>
          </cell>
          <cell r="F234">
            <v>5.14</v>
          </cell>
          <cell r="G234">
            <v>1.65</v>
          </cell>
          <cell r="H234">
            <v>6.4827638226436761</v>
          </cell>
          <cell r="I234">
            <v>-5.5826421817750633</v>
          </cell>
          <cell r="J234">
            <v>-5.0259215564486812</v>
          </cell>
          <cell r="K234">
            <v>0.1037593928198427</v>
          </cell>
          <cell r="L234">
            <v>0.99559945494246949</v>
          </cell>
        </row>
        <row r="235">
          <cell r="A235">
            <v>37955</v>
          </cell>
          <cell r="B235">
            <v>0.92</v>
          </cell>
          <cell r="C235">
            <v>2.04</v>
          </cell>
          <cell r="D235">
            <v>3.36</v>
          </cell>
          <cell r="E235">
            <v>4.33</v>
          </cell>
          <cell r="F235">
            <v>5.13</v>
          </cell>
          <cell r="G235">
            <v>1.65</v>
          </cell>
          <cell r="H235">
            <v>6.3661375645453111</v>
          </cell>
          <cell r="I235">
            <v>-5.5137016048304703</v>
          </cell>
          <cell r="J235">
            <v>-4.1671091850454998</v>
          </cell>
          <cell r="K235">
            <v>0.10834383121176165</v>
          </cell>
          <cell r="L235">
            <v>0.99485655514975313</v>
          </cell>
        </row>
        <row r="236">
          <cell r="A236">
            <v>37986</v>
          </cell>
          <cell r="B236">
            <v>0.93</v>
          </cell>
          <cell r="C236">
            <v>1.84</v>
          </cell>
          <cell r="D236">
            <v>3.22</v>
          </cell>
          <cell r="E236">
            <v>4.26</v>
          </cell>
          <cell r="F236">
            <v>5.08</v>
          </cell>
          <cell r="G236">
            <v>1.65</v>
          </cell>
          <cell r="H236">
            <v>6.3346407689318713</v>
          </cell>
          <cell r="I236">
            <v>-5.5118978373788377</v>
          </cell>
          <cell r="J236">
            <v>-4.575903947591673</v>
          </cell>
          <cell r="K236">
            <v>8.961162815057995E-2</v>
          </cell>
          <cell r="L236">
            <v>0.9965543250144675</v>
          </cell>
        </row>
        <row r="237">
          <cell r="A237">
            <v>38017</v>
          </cell>
          <cell r="B237">
            <v>0.91</v>
          </cell>
          <cell r="C237">
            <v>1.82</v>
          </cell>
          <cell r="D237">
            <v>3.15</v>
          </cell>
          <cell r="E237">
            <v>4.13</v>
          </cell>
          <cell r="F237">
            <v>4.96</v>
          </cell>
          <cell r="G237">
            <v>1.65</v>
          </cell>
          <cell r="H237">
            <v>6.1899156555050956</v>
          </cell>
          <cell r="I237">
            <v>-5.3747879309906823</v>
          </cell>
          <cell r="J237">
            <v>-4.4494652266730172</v>
          </cell>
          <cell r="K237">
            <v>8.8296238441526842E-2</v>
          </cell>
          <cell r="L237">
            <v>0.9964801966788448</v>
          </cell>
        </row>
        <row r="238">
          <cell r="A238">
            <v>38046</v>
          </cell>
          <cell r="B238">
            <v>0.95</v>
          </cell>
          <cell r="C238">
            <v>1.64</v>
          </cell>
          <cell r="D238">
            <v>2.94</v>
          </cell>
          <cell r="E238">
            <v>3.97</v>
          </cell>
          <cell r="F238">
            <v>4.84</v>
          </cell>
          <cell r="G238">
            <v>1.65</v>
          </cell>
          <cell r="H238">
            <v>6.1270378164709554</v>
          </cell>
          <cell r="I238">
            <v>-5.2261478723860755</v>
          </cell>
          <cell r="J238">
            <v>-5.195624248060331</v>
          </cell>
          <cell r="K238">
            <v>8.0306814079387043E-2</v>
          </cell>
          <cell r="L238">
            <v>0.99709370424649391</v>
          </cell>
        </row>
        <row r="239">
          <cell r="A239">
            <v>38077</v>
          </cell>
          <cell r="B239">
            <v>0.94</v>
          </cell>
          <cell r="C239">
            <v>1.57</v>
          </cell>
          <cell r="D239">
            <v>2.79</v>
          </cell>
          <cell r="E239">
            <v>3.84</v>
          </cell>
          <cell r="F239">
            <v>4.78</v>
          </cell>
          <cell r="G239">
            <v>1.65</v>
          </cell>
          <cell r="H239">
            <v>6.061902856290784</v>
          </cell>
          <cell r="I239">
            <v>-5.065720256681729</v>
          </cell>
          <cell r="J239">
            <v>-5.689487957142088</v>
          </cell>
          <cell r="K239">
            <v>7.7642908175243136E-2</v>
          </cell>
          <cell r="L239">
            <v>0.99722420153628666</v>
          </cell>
        </row>
        <row r="240">
          <cell r="A240">
            <v>38107</v>
          </cell>
          <cell r="B240">
            <v>0.98</v>
          </cell>
          <cell r="C240">
            <v>2.31</v>
          </cell>
          <cell r="D240">
            <v>3.61</v>
          </cell>
          <cell r="E240">
            <v>4.5</v>
          </cell>
          <cell r="F240">
            <v>5.29</v>
          </cell>
          <cell r="G240">
            <v>1.65</v>
          </cell>
          <cell r="H240">
            <v>6.3846990065534053</v>
          </cell>
          <cell r="I240">
            <v>-5.5710461366664363</v>
          </cell>
          <cell r="J240">
            <v>-3.1456652849454145</v>
          </cell>
          <cell r="K240">
            <v>8.0544651843249507E-2</v>
          </cell>
          <cell r="L240">
            <v>0.9970698609822729</v>
          </cell>
        </row>
        <row r="241">
          <cell r="A241">
            <v>38138</v>
          </cell>
          <cell r="B241">
            <v>1.07</v>
          </cell>
          <cell r="C241">
            <v>2.5299999999999998</v>
          </cell>
          <cell r="D241">
            <v>3.79</v>
          </cell>
          <cell r="E241">
            <v>4.6500000000000004</v>
          </cell>
          <cell r="F241">
            <v>5.35</v>
          </cell>
          <cell r="G241">
            <v>1.65</v>
          </cell>
          <cell r="H241">
            <v>6.3937278218444513</v>
          </cell>
          <cell r="I241">
            <v>-5.474617048659014</v>
          </cell>
          <cell r="J241">
            <v>-2.5280986392177822</v>
          </cell>
          <cell r="K241">
            <v>8.6560732202957055E-2</v>
          </cell>
          <cell r="L241">
            <v>0.99639436125469105</v>
          </cell>
        </row>
        <row r="242">
          <cell r="A242">
            <v>38168</v>
          </cell>
          <cell r="B242">
            <v>1.29</v>
          </cell>
          <cell r="C242">
            <v>2.69</v>
          </cell>
          <cell r="D242">
            <v>3.78</v>
          </cell>
          <cell r="E242">
            <v>4.59</v>
          </cell>
          <cell r="F242">
            <v>5.3</v>
          </cell>
          <cell r="G242">
            <v>1.65</v>
          </cell>
          <cell r="H242">
            <v>6.3096336312183343</v>
          </cell>
          <cell r="I242">
            <v>-5.090464503526233</v>
          </cell>
          <cell r="J242">
            <v>-2.6423392986212177</v>
          </cell>
          <cell r="K242">
            <v>9.0211825668526355E-2</v>
          </cell>
          <cell r="L242">
            <v>0.99554853542418875</v>
          </cell>
        </row>
        <row r="243">
          <cell r="A243">
            <v>38199</v>
          </cell>
          <cell r="B243">
            <v>1.44</v>
          </cell>
          <cell r="C243">
            <v>2.68</v>
          </cell>
          <cell r="D243">
            <v>3.69</v>
          </cell>
          <cell r="E243">
            <v>4.4800000000000004</v>
          </cell>
          <cell r="F243">
            <v>5.2</v>
          </cell>
          <cell r="G243">
            <v>1.65</v>
          </cell>
          <cell r="H243">
            <v>6.2102497962500278</v>
          </cell>
          <cell r="I243">
            <v>-4.7945506051477329</v>
          </cell>
          <cell r="J243">
            <v>-3.0538992152969557</v>
          </cell>
          <cell r="K243">
            <v>9.2418775736964776E-2</v>
          </cell>
          <cell r="L243">
            <v>0.99491501468322974</v>
          </cell>
        </row>
        <row r="244">
          <cell r="A244">
            <v>38230</v>
          </cell>
          <cell r="B244">
            <v>1.59</v>
          </cell>
          <cell r="C244">
            <v>2.4</v>
          </cell>
          <cell r="D244">
            <v>3.31</v>
          </cell>
          <cell r="E244">
            <v>4.12</v>
          </cell>
          <cell r="F244">
            <v>4.93</v>
          </cell>
          <cell r="G244">
            <v>1.65</v>
          </cell>
          <cell r="H244">
            <v>5.7590232427253163</v>
          </cell>
          <cell r="I244">
            <v>-3.784613861999234</v>
          </cell>
          <cell r="J244">
            <v>-1.9477199535798824</v>
          </cell>
          <cell r="K244">
            <v>0.13218618057561299</v>
          </cell>
          <cell r="L244">
            <v>0.98275730098460101</v>
          </cell>
        </row>
        <row r="245">
          <cell r="A245">
            <v>38260</v>
          </cell>
          <cell r="B245">
            <v>1.71</v>
          </cell>
          <cell r="C245">
            <v>2.61</v>
          </cell>
          <cell r="D245">
            <v>3.37</v>
          </cell>
          <cell r="E245">
            <v>4.12</v>
          </cell>
          <cell r="F245">
            <v>4.8899999999999997</v>
          </cell>
          <cell r="G245">
            <v>1.65</v>
          </cell>
          <cell r="H245">
            <v>5.6794249519168742</v>
          </cell>
          <cell r="I245">
            <v>-3.3668172293623861</v>
          </cell>
          <cell r="J245">
            <v>-2.1456584274802721</v>
          </cell>
          <cell r="K245">
            <v>0.12537807453299463</v>
          </cell>
          <cell r="L245">
            <v>0.98114718100852283</v>
          </cell>
        </row>
        <row r="246">
          <cell r="A246">
            <v>38291</v>
          </cell>
          <cell r="B246">
            <v>1.91</v>
          </cell>
          <cell r="C246">
            <v>2.56</v>
          </cell>
          <cell r="D246">
            <v>3.29</v>
          </cell>
          <cell r="E246">
            <v>4.03</v>
          </cell>
          <cell r="F246">
            <v>4.79</v>
          </cell>
          <cell r="G246">
            <v>1.65</v>
          </cell>
          <cell r="H246">
            <v>5.5955787409028011</v>
          </cell>
          <cell r="I246">
            <v>-3.3107141622271206</v>
          </cell>
          <cell r="J246">
            <v>-2.392919008973021</v>
          </cell>
          <cell r="K246">
            <v>0.11131300080447951</v>
          </cell>
          <cell r="L246">
            <v>0.9849733399562699</v>
          </cell>
        </row>
        <row r="247">
          <cell r="A247">
            <v>38321</v>
          </cell>
          <cell r="B247">
            <v>2.23</v>
          </cell>
          <cell r="C247">
            <v>3.01</v>
          </cell>
          <cell r="D247">
            <v>3.7</v>
          </cell>
          <cell r="E247">
            <v>4.3600000000000003</v>
          </cell>
          <cell r="F247">
            <v>5.01</v>
          </cell>
          <cell r="G247">
            <v>1.65</v>
          </cell>
          <cell r="H247">
            <v>5.7135119010083324</v>
          </cell>
          <cell r="I247">
            <v>-3.0085604128493073</v>
          </cell>
          <cell r="J247">
            <v>-1.9013816099013214</v>
          </cell>
          <cell r="K247">
            <v>0.10725625816296917</v>
          </cell>
          <cell r="L247">
            <v>0.98267288808036946</v>
          </cell>
        </row>
        <row r="248">
          <cell r="A248">
            <v>38352</v>
          </cell>
          <cell r="B248">
            <v>2.2170000000000001</v>
          </cell>
          <cell r="C248">
            <v>3.07</v>
          </cell>
          <cell r="D248">
            <v>3.61</v>
          </cell>
          <cell r="E248">
            <v>4.22</v>
          </cell>
          <cell r="F248">
            <v>4.83</v>
          </cell>
          <cell r="G248">
            <v>1.65</v>
          </cell>
          <cell r="H248">
            <v>5.6411603584509233</v>
          </cell>
          <cell r="I248">
            <v>-3.2011160501135461</v>
          </cell>
          <cell r="J248">
            <v>-3.2201188918010342</v>
          </cell>
          <cell r="K248">
            <v>0.10041688307476065</v>
          </cell>
          <cell r="L248">
            <v>0.98807001417375384</v>
          </cell>
        </row>
        <row r="249">
          <cell r="A249">
            <v>38383</v>
          </cell>
          <cell r="B249">
            <v>2.4580000000000002</v>
          </cell>
          <cell r="C249">
            <v>3.27</v>
          </cell>
          <cell r="D249">
            <v>3.69</v>
          </cell>
          <cell r="E249">
            <v>4.13</v>
          </cell>
          <cell r="F249">
            <v>4.59</v>
          </cell>
          <cell r="G249">
            <v>1.65</v>
          </cell>
          <cell r="H249">
            <v>5.201922939104362</v>
          </cell>
          <cell r="I249">
            <v>-2.6239087775737477</v>
          </cell>
          <cell r="J249">
            <v>-2.096494760086824</v>
          </cell>
          <cell r="K249">
            <v>8.3267708479729058E-2</v>
          </cell>
          <cell r="L249">
            <v>0.98700646424641447</v>
          </cell>
        </row>
        <row r="250">
          <cell r="A250">
            <v>38411</v>
          </cell>
          <cell r="B250">
            <v>2.7450000000000001</v>
          </cell>
          <cell r="C250">
            <v>3.59</v>
          </cell>
          <cell r="D250">
            <v>4.01</v>
          </cell>
          <cell r="E250">
            <v>4.37</v>
          </cell>
          <cell r="F250">
            <v>4.72</v>
          </cell>
          <cell r="G250">
            <v>1.65</v>
          </cell>
          <cell r="H250">
            <v>5.1953766723105685</v>
          </cell>
          <cell r="I250">
            <v>-2.4227069008207716</v>
          </cell>
          <cell r="J250">
            <v>-1.2047038157390981</v>
          </cell>
          <cell r="K250">
            <v>0.1028285244658526</v>
          </cell>
          <cell r="L250">
            <v>0.97490883421808017</v>
          </cell>
        </row>
        <row r="251">
          <cell r="A251">
            <v>38442</v>
          </cell>
          <cell r="B251">
            <v>2.77</v>
          </cell>
          <cell r="C251">
            <v>3.78</v>
          </cell>
          <cell r="D251">
            <v>4.17</v>
          </cell>
          <cell r="E251">
            <v>4.4800000000000004</v>
          </cell>
          <cell r="F251">
            <v>4.75</v>
          </cell>
          <cell r="G251">
            <v>1.65</v>
          </cell>
          <cell r="H251">
            <v>5.2855199339522239</v>
          </cell>
          <cell r="I251">
            <v>-2.4746103911870274</v>
          </cell>
          <cell r="J251">
            <v>-0.90283712263995164</v>
          </cell>
          <cell r="K251">
            <v>7.9932854710511023E-2</v>
          </cell>
          <cell r="L251">
            <v>0.98494437431300075</v>
          </cell>
        </row>
        <row r="252">
          <cell r="A252">
            <v>38472</v>
          </cell>
          <cell r="B252">
            <v>2.8940000000000001</v>
          </cell>
          <cell r="C252">
            <v>3.645</v>
          </cell>
          <cell r="D252">
            <v>3.8929999999999998</v>
          </cell>
          <cell r="E252">
            <v>4.2009999999999996</v>
          </cell>
          <cell r="F252">
            <v>4.5149999999999997</v>
          </cell>
          <cell r="G252">
            <v>1.65</v>
          </cell>
          <cell r="H252">
            <v>5.0290661577933173</v>
          </cell>
          <cell r="I252">
            <v>-2.000166234151814</v>
          </cell>
          <cell r="J252">
            <v>-1.5898412148631991</v>
          </cell>
          <cell r="K252">
            <v>8.3800278663368047E-2</v>
          </cell>
          <cell r="L252">
            <v>0.9776989712533809</v>
          </cell>
        </row>
        <row r="253">
          <cell r="A253">
            <v>38503</v>
          </cell>
          <cell r="B253">
            <v>2.95</v>
          </cell>
          <cell r="C253">
            <v>3.57</v>
          </cell>
          <cell r="D253">
            <v>3.74</v>
          </cell>
          <cell r="E253">
            <v>3.98</v>
          </cell>
          <cell r="F253">
            <v>4.32</v>
          </cell>
          <cell r="G253">
            <v>1.65</v>
          </cell>
          <cell r="H253">
            <v>4.7958076229391207</v>
          </cell>
          <cell r="I253">
            <v>-1.7467155126092484</v>
          </cell>
          <cell r="J253">
            <v>-1.5606029145178189</v>
          </cell>
          <cell r="K253">
            <v>7.7679223029613595E-2</v>
          </cell>
          <cell r="L253">
            <v>0.9756575769371143</v>
          </cell>
        </row>
        <row r="254">
          <cell r="A254">
            <v>38533</v>
          </cell>
          <cell r="B254">
            <v>3.1160000000000001</v>
          </cell>
          <cell r="C254">
            <v>3.633</v>
          </cell>
          <cell r="D254">
            <v>3.694</v>
          </cell>
          <cell r="E254">
            <v>3.9169999999999998</v>
          </cell>
          <cell r="F254">
            <v>4.1900000000000004</v>
          </cell>
          <cell r="G254">
            <v>1.65</v>
          </cell>
          <cell r="H254">
            <v>4.6068173296334649</v>
          </cell>
          <cell r="I254">
            <v>-1.3332293751601283</v>
          </cell>
          <cell r="J254">
            <v>-1.4465958460814008</v>
          </cell>
          <cell r="K254">
            <v>8.0533385206447219E-2</v>
          </cell>
          <cell r="L254">
            <v>0.95840275668450614</v>
          </cell>
        </row>
        <row r="255">
          <cell r="A255">
            <v>38564</v>
          </cell>
          <cell r="B255">
            <v>3.4</v>
          </cell>
          <cell r="C255">
            <v>4.01</v>
          </cell>
          <cell r="D255">
            <v>4.12</v>
          </cell>
          <cell r="E255">
            <v>4.28</v>
          </cell>
          <cell r="F255">
            <v>4.47</v>
          </cell>
          <cell r="G255">
            <v>1.65</v>
          </cell>
          <cell r="H255">
            <v>4.7703108863011989</v>
          </cell>
          <cell r="I255">
            <v>-1.2589220121245133</v>
          </cell>
          <cell r="J255">
            <v>-0.6232843277066985</v>
          </cell>
          <cell r="K255">
            <v>7.5735641480180652E-2</v>
          </cell>
          <cell r="L255">
            <v>0.9513330914277276</v>
          </cell>
        </row>
        <row r="256">
          <cell r="A256">
            <v>38595</v>
          </cell>
          <cell r="B256">
            <v>3.51</v>
          </cell>
          <cell r="C256">
            <v>3.82</v>
          </cell>
          <cell r="D256">
            <v>3.86</v>
          </cell>
          <cell r="E256">
            <v>4.0199999999999996</v>
          </cell>
          <cell r="F256">
            <v>4.26</v>
          </cell>
          <cell r="G256">
            <v>1.65</v>
          </cell>
          <cell r="H256">
            <v>4.6237245357805579</v>
          </cell>
          <cell r="I256">
            <v>-0.93361632396652794</v>
          </cell>
          <cell r="J256">
            <v>-1.5406796321506178</v>
          </cell>
          <cell r="K256">
            <v>7.5587276522758345E-2</v>
          </cell>
          <cell r="L256">
            <v>0.93881897326846608</v>
          </cell>
        </row>
        <row r="257">
          <cell r="A257">
            <v>38625</v>
          </cell>
          <cell r="B257">
            <v>3.54</v>
          </cell>
          <cell r="C257">
            <v>4.17</v>
          </cell>
          <cell r="D257">
            <v>4.1900000000000004</v>
          </cell>
          <cell r="E257">
            <v>4.33</v>
          </cell>
          <cell r="F257">
            <v>4.57</v>
          </cell>
          <cell r="G257">
            <v>1.65</v>
          </cell>
          <cell r="H257">
            <v>4.8632149709508781</v>
          </cell>
          <cell r="I257">
            <v>-1.0908249024115027</v>
          </cell>
          <cell r="J257">
            <v>-0.89825202299198526</v>
          </cell>
          <cell r="K257">
            <v>9.6608851386220967E-2</v>
          </cell>
          <cell r="L257">
            <v>0.90828780834586897</v>
          </cell>
        </row>
        <row r="258">
          <cell r="A258">
            <v>38656</v>
          </cell>
          <cell r="B258">
            <v>3.88</v>
          </cell>
          <cell r="C258">
            <v>4.38</v>
          </cell>
          <cell r="D258">
            <v>4.4400000000000004</v>
          </cell>
          <cell r="E258">
            <v>4.55</v>
          </cell>
          <cell r="F258">
            <v>4.75</v>
          </cell>
          <cell r="G258">
            <v>1.65</v>
          </cell>
          <cell r="H258">
            <v>5.0421691522874346</v>
          </cell>
          <cell r="I258">
            <v>-0.97233198363677431</v>
          </cell>
          <cell r="J258">
            <v>-0.79902206356997196</v>
          </cell>
          <cell r="K258">
            <v>8.7638870453344286E-2</v>
          </cell>
          <cell r="L258">
            <v>0.90528040712140645</v>
          </cell>
        </row>
        <row r="259">
          <cell r="A259">
            <v>38686</v>
          </cell>
          <cell r="B259">
            <v>3.94</v>
          </cell>
          <cell r="C259">
            <v>4.42</v>
          </cell>
          <cell r="D259">
            <v>4.43</v>
          </cell>
          <cell r="E259">
            <v>4.5</v>
          </cell>
          <cell r="F259">
            <v>4.7</v>
          </cell>
          <cell r="G259">
            <v>1.65</v>
          </cell>
          <cell r="H259">
            <v>5.0185796711069495</v>
          </cell>
          <cell r="I259">
            <v>-0.84696833468975807</v>
          </cell>
          <cell r="J259">
            <v>-0.91161674691190575</v>
          </cell>
          <cell r="K259">
            <v>9.0112829447893908E-2</v>
          </cell>
          <cell r="L259">
            <v>0.8810678386611448</v>
          </cell>
        </row>
        <row r="260">
          <cell r="A260">
            <v>38717</v>
          </cell>
          <cell r="B260">
            <v>4.08</v>
          </cell>
          <cell r="C260">
            <v>4.3899999999999997</v>
          </cell>
          <cell r="D260">
            <v>4.3499999999999996</v>
          </cell>
          <cell r="E260">
            <v>4.3899999999999997</v>
          </cell>
          <cell r="F260">
            <v>4.54</v>
          </cell>
          <cell r="G260">
            <v>1.65</v>
          </cell>
          <cell r="H260">
            <v>4.7454069114935526</v>
          </cell>
          <cell r="I260">
            <v>-0.47248284506556176</v>
          </cell>
          <cell r="J260">
            <v>-0.65160337593675666</v>
          </cell>
          <cell r="K260">
            <v>7.1789093169490989E-2</v>
          </cell>
          <cell r="L260">
            <v>0.79984735906610682</v>
          </cell>
        </row>
        <row r="261">
          <cell r="A261">
            <v>38748</v>
          </cell>
          <cell r="B261">
            <v>4.47</v>
          </cell>
          <cell r="C261">
            <v>4.5199999999999996</v>
          </cell>
          <cell r="D261">
            <v>4.45</v>
          </cell>
          <cell r="E261">
            <v>4.5199999999999996</v>
          </cell>
          <cell r="F261">
            <v>4.68</v>
          </cell>
          <cell r="G261">
            <v>1.65</v>
          </cell>
          <cell r="H261">
            <v>4.925404868183981</v>
          </cell>
          <cell r="I261">
            <v>-0.32262781977069682</v>
          </cell>
          <cell r="J261">
            <v>-1.1114503053471669</v>
          </cell>
          <cell r="K261">
            <v>5.6453092335920108E-2</v>
          </cell>
          <cell r="L261">
            <v>0.85255123922295351</v>
          </cell>
        </row>
        <row r="262">
          <cell r="A262">
            <v>38776</v>
          </cell>
          <cell r="B262">
            <v>4.62</v>
          </cell>
          <cell r="C262">
            <v>4.68</v>
          </cell>
          <cell r="D262">
            <v>4.5999999999999996</v>
          </cell>
          <cell r="E262">
            <v>4.55</v>
          </cell>
          <cell r="F262">
            <v>4.6100000000000003</v>
          </cell>
          <cell r="G262">
            <v>1.65</v>
          </cell>
          <cell r="H262">
            <v>4.7377048511270434</v>
          </cell>
          <cell r="I262">
            <v>-3.6127915065930834E-2</v>
          </cell>
          <cell r="J262">
            <v>-0.40355856497307191</v>
          </cell>
          <cell r="K262">
            <v>5.7654020278975551E-2</v>
          </cell>
          <cell r="L262">
            <v>0.26639895304998168</v>
          </cell>
        </row>
        <row r="263">
          <cell r="A263">
            <v>38807</v>
          </cell>
          <cell r="B263">
            <v>4.6100000000000003</v>
          </cell>
          <cell r="C263">
            <v>4.82</v>
          </cell>
          <cell r="D263">
            <v>4.8099999999999996</v>
          </cell>
          <cell r="E263">
            <v>4.8499999999999996</v>
          </cell>
          <cell r="F263">
            <v>5</v>
          </cell>
          <cell r="G263">
            <v>1.65</v>
          </cell>
          <cell r="H263">
            <v>5.1893987352774094</v>
          </cell>
          <cell r="I263">
            <v>-0.43553039817877176</v>
          </cell>
          <cell r="J263">
            <v>-0.6775143969744214</v>
          </cell>
          <cell r="K263">
            <v>7.1948180456122932E-2</v>
          </cell>
          <cell r="L263">
            <v>0.78142553946897098</v>
          </cell>
        </row>
        <row r="264">
          <cell r="A264">
            <v>38837</v>
          </cell>
          <cell r="B264">
            <v>4.76</v>
          </cell>
          <cell r="C264">
            <v>4.8600000000000003</v>
          </cell>
          <cell r="D264">
            <v>4.91</v>
          </cell>
          <cell r="E264">
            <v>5.0599999999999996</v>
          </cell>
          <cell r="F264">
            <v>5.26</v>
          </cell>
          <cell r="G264">
            <v>1.65</v>
          </cell>
          <cell r="H264">
            <v>5.5416148836516834</v>
          </cell>
          <cell r="I264">
            <v>-0.61172455509489654</v>
          </cell>
          <cell r="J264">
            <v>-1.3758011395338607</v>
          </cell>
          <cell r="K264">
            <v>7.6836964265906235E-2</v>
          </cell>
          <cell r="L264">
            <v>0.88540326954091875</v>
          </cell>
        </row>
        <row r="265">
          <cell r="A265">
            <v>38868</v>
          </cell>
          <cell r="B265">
            <v>4.8499999999999996</v>
          </cell>
          <cell r="C265">
            <v>5.04</v>
          </cell>
          <cell r="D265">
            <v>5.04</v>
          </cell>
          <cell r="E265">
            <v>5.13</v>
          </cell>
          <cell r="F265">
            <v>5.3150000000000004</v>
          </cell>
          <cell r="G265">
            <v>1.65</v>
          </cell>
          <cell r="H265">
            <v>5.5253611813837358</v>
          </cell>
          <cell r="I265">
            <v>-0.46901397749654006</v>
          </cell>
          <cell r="J265">
            <v>-1.1389716897449764</v>
          </cell>
          <cell r="K265">
            <v>9.352880856187204E-2</v>
          </cell>
          <cell r="L265">
            <v>0.76452563029593867</v>
          </cell>
        </row>
        <row r="266">
          <cell r="A266">
            <v>38898</v>
          </cell>
          <cell r="B266">
            <v>4.9800000000000004</v>
          </cell>
          <cell r="C266">
            <v>5.15</v>
          </cell>
          <cell r="D266">
            <v>5.0999999999999996</v>
          </cell>
          <cell r="E266">
            <v>5.14</v>
          </cell>
          <cell r="F266">
            <v>5.2530000000000001</v>
          </cell>
          <cell r="G266">
            <v>1.65</v>
          </cell>
          <cell r="H266">
            <v>5.4198258873009086</v>
          </cell>
          <cell r="I266">
            <v>-0.23356636285760077</v>
          </cell>
          <cell r="J266">
            <v>-0.79309016054659653</v>
          </cell>
          <cell r="K266">
            <v>8.6806006522297793E-2</v>
          </cell>
          <cell r="L266">
            <v>0.55788909940983855</v>
          </cell>
        </row>
        <row r="267">
          <cell r="A267">
            <v>38929</v>
          </cell>
          <cell r="B267">
            <v>5.0599999999999996</v>
          </cell>
          <cell r="C267">
            <v>4.96</v>
          </cell>
          <cell r="D267">
            <v>4.9000000000000004</v>
          </cell>
          <cell r="E267">
            <v>4.9800000000000004</v>
          </cell>
          <cell r="F267">
            <v>5.07</v>
          </cell>
          <cell r="G267">
            <v>1.65</v>
          </cell>
          <cell r="H267">
            <v>5.3385825987271405</v>
          </cell>
          <cell r="I267">
            <v>-0.10056222586747909</v>
          </cell>
          <cell r="J267">
            <v>-1.3948782924666425</v>
          </cell>
          <cell r="K267">
            <v>7.020789046437291E-2</v>
          </cell>
          <cell r="L267">
            <v>0.7339201656193135</v>
          </cell>
        </row>
        <row r="268">
          <cell r="A268">
            <v>38960</v>
          </cell>
          <cell r="B268">
            <v>5.04</v>
          </cell>
          <cell r="C268">
            <v>4.78</v>
          </cell>
          <cell r="D268">
            <v>4.6900000000000004</v>
          </cell>
          <cell r="E268">
            <v>4.7300000000000004</v>
          </cell>
          <cell r="F268">
            <v>4.88</v>
          </cell>
          <cell r="G268">
            <v>1.65</v>
          </cell>
          <cell r="H268">
            <v>5.1262421877650182</v>
          </cell>
          <cell r="I268">
            <v>0.13840092905520662</v>
          </cell>
          <cell r="J268">
            <v>-1.8279546461065224</v>
          </cell>
          <cell r="K268">
            <v>7.1464264314684806E-2</v>
          </cell>
          <cell r="L268">
            <v>0.76601568065319381</v>
          </cell>
        </row>
        <row r="269">
          <cell r="A269">
            <v>38990</v>
          </cell>
          <cell r="B269">
            <v>4.88</v>
          </cell>
          <cell r="C269">
            <v>4.68</v>
          </cell>
          <cell r="D269">
            <v>4.58</v>
          </cell>
          <cell r="E269">
            <v>4.63</v>
          </cell>
          <cell r="F269">
            <v>4.76</v>
          </cell>
          <cell r="G269">
            <v>1.65</v>
          </cell>
          <cell r="H269">
            <v>5.0287858222893584</v>
          </cell>
          <cell r="I269">
            <v>0.12812293091746879</v>
          </cell>
          <cell r="J269">
            <v>-1.8088965087125308</v>
          </cell>
          <cell r="K269">
            <v>7.9675383743354852E-2</v>
          </cell>
          <cell r="L269">
            <v>0.72161523932619587</v>
          </cell>
        </row>
        <row r="270">
          <cell r="A270">
            <v>39021</v>
          </cell>
          <cell r="B270">
            <v>5.08</v>
          </cell>
          <cell r="C270">
            <v>4.6900000000000004</v>
          </cell>
          <cell r="D270">
            <v>4.5599999999999996</v>
          </cell>
          <cell r="E270">
            <v>4.5999999999999996</v>
          </cell>
          <cell r="F270">
            <v>4.72</v>
          </cell>
          <cell r="G270">
            <v>1.65</v>
          </cell>
          <cell r="H270">
            <v>4.9886852863785691</v>
          </cell>
          <cell r="I270">
            <v>0.34825346734254942</v>
          </cell>
          <cell r="J270">
            <v>-2.0926361544386767</v>
          </cell>
          <cell r="K270">
            <v>8.9931377760652298E-2</v>
          </cell>
          <cell r="L270">
            <v>0.72953445091987756</v>
          </cell>
        </row>
        <row r="271">
          <cell r="A271">
            <v>39051</v>
          </cell>
          <cell r="B271">
            <v>5.0199999999999996</v>
          </cell>
          <cell r="C271">
            <v>4.6100000000000003</v>
          </cell>
          <cell r="D271">
            <v>4.4400000000000004</v>
          </cell>
          <cell r="E271">
            <v>4.46</v>
          </cell>
          <cell r="F271">
            <v>4.5599999999999996</v>
          </cell>
          <cell r="G271">
            <v>1.65</v>
          </cell>
          <cell r="H271">
            <v>4.8179145715328389</v>
          </cell>
          <cell r="I271">
            <v>0.5078964255513847</v>
          </cell>
          <cell r="J271">
            <v>-2.1712893129936246</v>
          </cell>
          <cell r="K271">
            <v>9.5767364647098466E-2</v>
          </cell>
          <cell r="L271">
            <v>0.74282690112033167</v>
          </cell>
        </row>
        <row r="272">
          <cell r="A272">
            <v>39082</v>
          </cell>
          <cell r="B272">
            <v>5.01</v>
          </cell>
          <cell r="C272">
            <v>4.8099999999999996</v>
          </cell>
          <cell r="D272">
            <v>4.6900000000000004</v>
          </cell>
          <cell r="E272">
            <v>4.7</v>
          </cell>
          <cell r="F272">
            <v>4.8099999999999996</v>
          </cell>
          <cell r="G272">
            <v>1.65</v>
          </cell>
          <cell r="H272">
            <v>5.038326511500232</v>
          </cell>
          <cell r="I272">
            <v>0.21646210096900692</v>
          </cell>
          <cell r="J272">
            <v>-1.6620393977310752</v>
          </cell>
          <cell r="K272">
            <v>8.613233096310785E-2</v>
          </cell>
          <cell r="L272">
            <v>0.64443530999773702</v>
          </cell>
        </row>
        <row r="273">
          <cell r="A273">
            <v>39113</v>
          </cell>
          <cell r="B273">
            <v>5.1100000000000003</v>
          </cell>
          <cell r="C273">
            <v>4.92</v>
          </cell>
          <cell r="D273">
            <v>4.8099999999999996</v>
          </cell>
          <cell r="E273">
            <v>4.8099999999999996</v>
          </cell>
          <cell r="F273">
            <v>4.91</v>
          </cell>
          <cell r="G273">
            <v>1.65</v>
          </cell>
          <cell r="H273">
            <v>5.1666218991279784</v>
          </cell>
          <cell r="I273">
            <v>0.13508306976925244</v>
          </cell>
          <cell r="J273">
            <v>-1.5297583040536196</v>
          </cell>
          <cell r="K273">
            <v>7.8497278702760603E-2</v>
          </cell>
          <cell r="L273">
            <v>0.6520051687910553</v>
          </cell>
        </row>
        <row r="274">
          <cell r="A274">
            <v>39141</v>
          </cell>
          <cell r="B274">
            <v>5.14</v>
          </cell>
          <cell r="C274">
            <v>4.63</v>
          </cell>
          <cell r="D274">
            <v>4.51</v>
          </cell>
          <cell r="E274">
            <v>4.5599999999999996</v>
          </cell>
          <cell r="F274">
            <v>4.67</v>
          </cell>
          <cell r="G274">
            <v>1.65</v>
          </cell>
          <cell r="H274">
            <v>5.0213176737312049</v>
          </cell>
          <cell r="I274">
            <v>0.47384144838210346</v>
          </cell>
          <cell r="J274">
            <v>-2.5405586529144712</v>
          </cell>
          <cell r="K274">
            <v>4.4391328404478327E-2</v>
          </cell>
          <cell r="L274">
            <v>0.90225782543538025</v>
          </cell>
        </row>
        <row r="275">
          <cell r="A275">
            <v>39172</v>
          </cell>
          <cell r="B275">
            <v>5.03</v>
          </cell>
          <cell r="C275">
            <v>4.57</v>
          </cell>
          <cell r="D275">
            <v>4.54</v>
          </cell>
          <cell r="E275">
            <v>4.6500000000000004</v>
          </cell>
          <cell r="F275">
            <v>4.8499999999999996</v>
          </cell>
          <cell r="G275">
            <v>1.65</v>
          </cell>
          <cell r="H275">
            <v>5.2548880555129482</v>
          </cell>
          <cell r="I275">
            <v>0.25330190319150747</v>
          </cell>
          <cell r="J275">
            <v>-2.9715727880187535</v>
          </cell>
          <cell r="K275">
            <v>4.6136467539861732E-2</v>
          </cell>
          <cell r="L275">
            <v>0.94603057280077929</v>
          </cell>
        </row>
        <row r="276">
          <cell r="A276">
            <v>39202</v>
          </cell>
          <cell r="B276">
            <v>4.8499999999999996</v>
          </cell>
          <cell r="C276">
            <v>4.59</v>
          </cell>
          <cell r="D276">
            <v>4.51</v>
          </cell>
          <cell r="E276">
            <v>4.62</v>
          </cell>
          <cell r="F276">
            <v>4.8099999999999996</v>
          </cell>
          <cell r="G276">
            <v>1.65</v>
          </cell>
          <cell r="H276">
            <v>5.2154163760489824</v>
          </cell>
          <cell r="I276">
            <v>0.34417726430621182</v>
          </cell>
          <cell r="J276">
            <v>-3.0332289416487854</v>
          </cell>
          <cell r="K276">
            <v>4.1234620715290361E-2</v>
          </cell>
          <cell r="L276">
            <v>0.95367605279203027</v>
          </cell>
        </row>
        <row r="277">
          <cell r="A277">
            <v>39233</v>
          </cell>
          <cell r="B277">
            <v>4.7300000000000004</v>
          </cell>
          <cell r="C277">
            <v>4.91</v>
          </cell>
          <cell r="D277">
            <v>4.8499999999999996</v>
          </cell>
          <cell r="E277">
            <v>4.8899999999999997</v>
          </cell>
          <cell r="F277">
            <v>5.01</v>
          </cell>
          <cell r="G277">
            <v>1.65</v>
          </cell>
          <cell r="H277">
            <v>5.3328700880689066</v>
          </cell>
          <cell r="I277">
            <v>0.23825967529718736</v>
          </cell>
          <cell r="J277">
            <v>-2.1214322783912158</v>
          </cell>
          <cell r="K277">
            <v>4.179880012629264E-2</v>
          </cell>
          <cell r="L277">
            <v>0.90724256401340986</v>
          </cell>
        </row>
        <row r="278">
          <cell r="A278">
            <v>39263</v>
          </cell>
          <cell r="B278">
            <v>4.8099999999999996</v>
          </cell>
          <cell r="C278">
            <v>4.88</v>
          </cell>
          <cell r="D278">
            <v>4.93</v>
          </cell>
          <cell r="E278">
            <v>5.03</v>
          </cell>
          <cell r="F278">
            <v>5.13</v>
          </cell>
          <cell r="G278">
            <v>1.65</v>
          </cell>
          <cell r="H278">
            <v>5.4406651141844939</v>
          </cell>
          <cell r="I278">
            <v>-0.23062544408562019</v>
          </cell>
          <cell r="J278">
            <v>-1.5743158828866579</v>
          </cell>
          <cell r="K278">
            <v>4.906348210704449E-2</v>
          </cell>
          <cell r="L278">
            <v>0.90574425967189631</v>
          </cell>
        </row>
        <row r="279">
          <cell r="A279">
            <v>39294</v>
          </cell>
          <cell r="B279">
            <v>4.95</v>
          </cell>
          <cell r="C279">
            <v>4.5199999999999996</v>
          </cell>
          <cell r="D279">
            <v>4.6003022193908603</v>
          </cell>
          <cell r="E279">
            <v>4.7693972587585396</v>
          </cell>
          <cell r="F279">
            <v>4.9172902107238698</v>
          </cell>
          <cell r="G279">
            <v>1.65</v>
          </cell>
          <cell r="H279">
            <v>5.323053924554249</v>
          </cell>
          <cell r="I279">
            <v>-0.26420512519645367</v>
          </cell>
          <cell r="J279">
            <v>-2.2070161294341166</v>
          </cell>
          <cell r="K279">
            <v>5.8810278567235308E-2</v>
          </cell>
          <cell r="L279">
            <v>0.92395231274095357</v>
          </cell>
        </row>
        <row r="280">
          <cell r="A280">
            <v>39325</v>
          </cell>
          <cell r="B280">
            <v>4.1399999999999997</v>
          </cell>
          <cell r="C280">
            <v>4.13</v>
          </cell>
          <cell r="D280">
            <v>4.24</v>
          </cell>
          <cell r="E280">
            <v>4.53</v>
          </cell>
          <cell r="F280">
            <v>4.82</v>
          </cell>
          <cell r="G280">
            <v>1.65</v>
          </cell>
          <cell r="H280">
            <v>5.3134336085294773</v>
          </cell>
          <cell r="I280">
            <v>-0.62689612746717815</v>
          </cell>
          <cell r="J280">
            <v>-2.9012076846454704</v>
          </cell>
          <cell r="K280">
            <v>6.4254040916089328E-2</v>
          </cell>
          <cell r="L280">
            <v>0.95905213898130703</v>
          </cell>
        </row>
        <row r="281">
          <cell r="A281">
            <v>39355</v>
          </cell>
          <cell r="B281">
            <v>3.81</v>
          </cell>
          <cell r="C281">
            <v>3.98</v>
          </cell>
          <cell r="D281">
            <v>4.24</v>
          </cell>
          <cell r="E281">
            <v>4.59</v>
          </cell>
          <cell r="F281">
            <v>4.84</v>
          </cell>
          <cell r="G281">
            <v>1.65</v>
          </cell>
          <cell r="H281">
            <v>5.3323498265836502</v>
          </cell>
          <cell r="I281">
            <v>-1.2690334239585055</v>
          </cell>
          <cell r="J281">
            <v>-2.2654626150968977</v>
          </cell>
          <cell r="K281">
            <v>7.3625540494864056E-2</v>
          </cell>
          <cell r="L281">
            <v>0.95977054261643024</v>
          </cell>
        </row>
        <row r="282">
          <cell r="A282">
            <v>39386</v>
          </cell>
          <cell r="B282">
            <v>3.93</v>
          </cell>
          <cell r="C282">
            <v>3.95</v>
          </cell>
          <cell r="D282">
            <v>4.17</v>
          </cell>
          <cell r="E282">
            <v>4.47</v>
          </cell>
          <cell r="F282">
            <v>4.75</v>
          </cell>
          <cell r="G282">
            <v>1.65</v>
          </cell>
          <cell r="H282">
            <v>5.0928732165506503</v>
          </cell>
          <cell r="I282">
            <v>-1.3357272954651638</v>
          </cell>
          <cell r="J282">
            <v>-1.3433016142423906</v>
          </cell>
          <cell r="K282">
            <v>9.9251669897432157E-2</v>
          </cell>
          <cell r="L282">
            <v>0.89970822139005879</v>
          </cell>
        </row>
        <row r="283">
          <cell r="A283">
            <v>39416</v>
          </cell>
          <cell r="B283">
            <v>3.16</v>
          </cell>
          <cell r="C283">
            <v>3.04</v>
          </cell>
          <cell r="D283">
            <v>3.41</v>
          </cell>
          <cell r="E283">
            <v>3.97</v>
          </cell>
          <cell r="F283">
            <v>4.4000000000000004</v>
          </cell>
          <cell r="G283">
            <v>1.65</v>
          </cell>
          <cell r="H283">
            <v>5.0187369621864777</v>
          </cell>
          <cell r="I283">
            <v>-1.8729644001322081</v>
          </cell>
          <cell r="J283">
            <v>-2.8820232897771114</v>
          </cell>
          <cell r="K283">
            <v>0.12210750799416886</v>
          </cell>
          <cell r="L283">
            <v>0.95304096887776624</v>
          </cell>
        </row>
        <row r="284">
          <cell r="A284">
            <v>39447</v>
          </cell>
          <cell r="B284">
            <v>3.24</v>
          </cell>
          <cell r="C284">
            <v>3.05</v>
          </cell>
          <cell r="D284">
            <v>3.44</v>
          </cell>
          <cell r="E284">
            <v>4.0199999999999996</v>
          </cell>
          <cell r="F284">
            <v>4.45</v>
          </cell>
          <cell r="G284">
            <v>1.65</v>
          </cell>
          <cell r="H284">
            <v>5.0418460000609899</v>
          </cell>
          <cell r="I284">
            <v>-2.3719034953675777</v>
          </cell>
          <cell r="J284">
            <v>-2.0296207827902149</v>
          </cell>
          <cell r="K284">
            <v>0.13929838092472976</v>
          </cell>
          <cell r="L284">
            <v>0.92539089069737357</v>
          </cell>
        </row>
        <row r="285">
          <cell r="A285">
            <v>39478</v>
          </cell>
          <cell r="B285">
            <v>1.97</v>
          </cell>
          <cell r="C285">
            <v>2.17</v>
          </cell>
          <cell r="D285">
            <v>2.82</v>
          </cell>
          <cell r="E285">
            <v>3.64</v>
          </cell>
          <cell r="F285">
            <v>4.3499999999999996</v>
          </cell>
          <cell r="G285">
            <v>1.65</v>
          </cell>
          <cell r="H285">
            <v>5.195697905793395</v>
          </cell>
          <cell r="I285">
            <v>-3.3926729988590143</v>
          </cell>
          <cell r="J285">
            <v>-3.6801629691793369</v>
          </cell>
          <cell r="K285">
            <v>0.11976294087787857</v>
          </cell>
          <cell r="L285">
            <v>0.97570424195161498</v>
          </cell>
        </row>
        <row r="286">
          <cell r="A286">
            <v>39507</v>
          </cell>
          <cell r="B286">
            <v>1.84</v>
          </cell>
          <cell r="C286">
            <v>1.63</v>
          </cell>
          <cell r="D286">
            <v>2.5</v>
          </cell>
          <cell r="E286">
            <v>3.53</v>
          </cell>
          <cell r="F286">
            <v>4.42</v>
          </cell>
          <cell r="G286">
            <v>1.65</v>
          </cell>
          <cell r="H286">
            <v>5.4089978211270484</v>
          </cell>
          <cell r="I286">
            <v>-4.2432956668693622</v>
          </cell>
          <cell r="J286">
            <v>-4.5712266210851311</v>
          </cell>
          <cell r="K286">
            <v>0.12288094417282047</v>
          </cell>
          <cell r="L286">
            <v>0.9833227816950626</v>
          </cell>
        </row>
        <row r="287">
          <cell r="A287">
            <v>39538</v>
          </cell>
          <cell r="B287">
            <v>1.31</v>
          </cell>
          <cell r="C287">
            <v>1.61</v>
          </cell>
          <cell r="D287">
            <v>2.46</v>
          </cell>
          <cell r="E287">
            <v>3.43</v>
          </cell>
          <cell r="F287">
            <v>4.3</v>
          </cell>
          <cell r="G287">
            <v>1.65</v>
          </cell>
          <cell r="H287">
            <v>5.2782734315205637</v>
          </cell>
          <cell r="I287">
            <v>-4.3307179354750813</v>
          </cell>
          <cell r="J287">
            <v>-4.130644148636601</v>
          </cell>
          <cell r="K287">
            <v>0.18591963325583102</v>
          </cell>
          <cell r="L287">
            <v>0.96118554198079009</v>
          </cell>
        </row>
        <row r="288">
          <cell r="A288">
            <v>39568</v>
          </cell>
          <cell r="B288">
            <v>1.38</v>
          </cell>
          <cell r="C288">
            <v>2.25</v>
          </cell>
          <cell r="D288">
            <v>3.01</v>
          </cell>
          <cell r="E288">
            <v>3.73</v>
          </cell>
          <cell r="F288">
            <v>4.47</v>
          </cell>
          <cell r="G288">
            <v>1.65</v>
          </cell>
          <cell r="H288">
            <v>5.3233046606825818</v>
          </cell>
          <cell r="I288">
            <v>-3.6794110239337314</v>
          </cell>
          <cell r="J288">
            <v>-3.188974308880574</v>
          </cell>
          <cell r="K288">
            <v>0.14785182242890979</v>
          </cell>
          <cell r="L288">
            <v>0.97347324099779542</v>
          </cell>
        </row>
        <row r="289">
          <cell r="A289">
            <v>39599</v>
          </cell>
          <cell r="B289">
            <v>1.88</v>
          </cell>
          <cell r="C289">
            <v>2.65</v>
          </cell>
          <cell r="D289">
            <v>3.45</v>
          </cell>
          <cell r="E289">
            <v>4.0599999999999996</v>
          </cell>
          <cell r="F289">
            <v>4.72</v>
          </cell>
          <cell r="G289">
            <v>1.65</v>
          </cell>
          <cell r="H289">
            <v>5.4227407440009641</v>
          </cell>
          <cell r="I289">
            <v>-3.6908560617666812</v>
          </cell>
          <cell r="J289">
            <v>-2.1508932162206551</v>
          </cell>
          <cell r="K289">
            <v>0.13255588071837071</v>
          </cell>
          <cell r="L289">
            <v>0.97482901359879748</v>
          </cell>
        </row>
        <row r="290">
          <cell r="A290">
            <v>39629</v>
          </cell>
          <cell r="B290">
            <v>1.74</v>
          </cell>
          <cell r="C290">
            <v>2.62</v>
          </cell>
          <cell r="D290">
            <v>3.33</v>
          </cell>
          <cell r="E290">
            <v>3.97</v>
          </cell>
          <cell r="F290">
            <v>4.5199999999999996</v>
          </cell>
          <cell r="G290">
            <v>1.65</v>
          </cell>
          <cell r="H290">
            <v>5.2257390960739825</v>
          </cell>
          <cell r="I290">
            <v>-3.5057446387537645</v>
          </cell>
          <cell r="J290">
            <v>-1.8504898690907328</v>
          </cell>
          <cell r="K290">
            <v>0.14229403691192263</v>
          </cell>
          <cell r="L290">
            <v>0.96655703022929518</v>
          </cell>
        </row>
        <row r="291">
          <cell r="A291">
            <v>39660</v>
          </cell>
          <cell r="B291">
            <v>1.67</v>
          </cell>
          <cell r="C291">
            <v>2.5099999999999998</v>
          </cell>
          <cell r="D291">
            <v>3.24</v>
          </cell>
          <cell r="E291">
            <v>3.95</v>
          </cell>
          <cell r="F291">
            <v>4.57</v>
          </cell>
          <cell r="G291">
            <v>1.65</v>
          </cell>
          <cell r="H291">
            <v>5.3799772216281347</v>
          </cell>
          <cell r="I291">
            <v>-3.5071537361304426</v>
          </cell>
          <cell r="J291">
            <v>-2.8993387627694069</v>
          </cell>
          <cell r="K291">
            <v>0.13086077403537935</v>
          </cell>
          <cell r="L291">
            <v>0.98084061976971582</v>
          </cell>
        </row>
        <row r="292">
          <cell r="A292">
            <v>39691</v>
          </cell>
          <cell r="B292">
            <v>1.71</v>
          </cell>
          <cell r="C292">
            <v>2.36</v>
          </cell>
          <cell r="D292">
            <v>3.09</v>
          </cell>
          <cell r="E292">
            <v>3.82</v>
          </cell>
          <cell r="F292">
            <v>4.41</v>
          </cell>
          <cell r="G292">
            <v>1.65</v>
          </cell>
          <cell r="H292">
            <v>5.1849992002042509</v>
          </cell>
          <cell r="I292">
            <v>-3.4057795843663494</v>
          </cell>
          <cell r="J292">
            <v>-2.849055776971535</v>
          </cell>
          <cell r="K292">
            <v>0.144850354276161</v>
          </cell>
          <cell r="L292">
            <v>0.96937318916357096</v>
          </cell>
        </row>
        <row r="293">
          <cell r="A293">
            <v>39721</v>
          </cell>
          <cell r="B293">
            <v>0.92481768131256104</v>
          </cell>
          <cell r="C293">
            <v>1.9917753934860201</v>
          </cell>
          <cell r="D293">
            <v>2.9827136993408199</v>
          </cell>
          <cell r="E293">
            <v>3.83097076416015</v>
          </cell>
          <cell r="F293">
            <v>4.3059120178222603</v>
          </cell>
          <cell r="G293">
            <v>1.65</v>
          </cell>
          <cell r="H293">
            <v>5.1434350307415011</v>
          </cell>
          <cell r="I293">
            <v>-4.1113810147159713</v>
          </cell>
          <cell r="J293">
            <v>-2.085338494892222</v>
          </cell>
          <cell r="K293">
            <v>0.22211821075874225</v>
          </cell>
          <cell r="L293">
            <v>0.94262457465031135</v>
          </cell>
        </row>
        <row r="294">
          <cell r="A294">
            <v>39752</v>
          </cell>
          <cell r="B294">
            <v>0.38</v>
          </cell>
          <cell r="C294">
            <v>1.56</v>
          </cell>
          <cell r="D294">
            <v>2.83</v>
          </cell>
          <cell r="E294">
            <v>3.96</v>
          </cell>
          <cell r="F294">
            <v>4.33</v>
          </cell>
          <cell r="G294">
            <v>1.65</v>
          </cell>
          <cell r="H294">
            <v>5.3872027579251771</v>
          </cell>
          <cell r="I294">
            <v>-7.1397961333796589</v>
          </cell>
          <cell r="J294">
            <v>1.2528393346280116</v>
          </cell>
          <cell r="K294">
            <v>0.44287723901548032</v>
          </cell>
          <cell r="L294">
            <v>0.83598435006091198</v>
          </cell>
        </row>
        <row r="295">
          <cell r="A295">
            <v>39782</v>
          </cell>
          <cell r="B295">
            <v>0.05</v>
          </cell>
          <cell r="C295">
            <v>0.98</v>
          </cell>
          <cell r="D295">
            <v>1.91</v>
          </cell>
          <cell r="E295">
            <v>2.92</v>
          </cell>
          <cell r="F295">
            <v>3.44</v>
          </cell>
          <cell r="G295">
            <v>1.65</v>
          </cell>
          <cell r="H295">
            <v>4.4734026672870044</v>
          </cell>
          <cell r="I295">
            <v>-5.5399858689200219</v>
          </cell>
          <cell r="J295">
            <v>-1.2733822222952753</v>
          </cell>
          <cell r="K295">
            <v>0.32422371828459928</v>
          </cell>
          <cell r="L295">
            <v>0.90308231392953509</v>
          </cell>
        </row>
        <row r="296">
          <cell r="A296">
            <v>39813</v>
          </cell>
          <cell r="B296">
            <v>0.08</v>
          </cell>
          <cell r="C296">
            <v>0.76</v>
          </cell>
          <cell r="D296">
            <v>1.55</v>
          </cell>
          <cell r="E296">
            <v>2.21</v>
          </cell>
          <cell r="F296">
            <v>2.68</v>
          </cell>
          <cell r="G296">
            <v>1.65</v>
          </cell>
          <cell r="H296">
            <v>3.5750587753324914</v>
          </cell>
          <cell r="I296">
            <v>-4.1066459928745322</v>
          </cell>
          <cell r="J296">
            <v>-1.4913132840738945</v>
          </cell>
          <cell r="K296">
            <v>0.31077288237437106</v>
          </cell>
          <cell r="L296">
            <v>0.88176939649905328</v>
          </cell>
        </row>
        <row r="297">
          <cell r="A297">
            <v>39844</v>
          </cell>
          <cell r="B297">
            <v>0.23100000000000001</v>
          </cell>
          <cell r="C297">
            <v>0.95</v>
          </cell>
          <cell r="D297">
            <v>1.88</v>
          </cell>
          <cell r="E297">
            <v>2.8420000000000001</v>
          </cell>
          <cell r="F297">
            <v>3.6040000000000001</v>
          </cell>
          <cell r="G297">
            <v>1.65</v>
          </cell>
          <cell r="H297">
            <v>4.7364395176658594</v>
          </cell>
          <cell r="I297">
            <v>-4.8613338421927876</v>
          </cell>
          <cell r="J297">
            <v>-3.2101847024750247</v>
          </cell>
          <cell r="K297">
            <v>0.29290534333693213</v>
          </cell>
          <cell r="L297">
            <v>0.93373027509704898</v>
          </cell>
        </row>
        <row r="298">
          <cell r="A298">
            <v>39872</v>
          </cell>
          <cell r="B298">
            <v>0.252</v>
          </cell>
          <cell r="C298">
            <v>0.97399999999999998</v>
          </cell>
          <cell r="D298">
            <v>1.986</v>
          </cell>
          <cell r="E298">
            <v>3.0150000000000001</v>
          </cell>
          <cell r="F298">
            <v>3.7090000000000001</v>
          </cell>
          <cell r="G298">
            <v>1.65</v>
          </cell>
          <cell r="H298">
            <v>4.7446147477338387</v>
          </cell>
          <cell r="I298">
            <v>-5.4831440018982454</v>
          </cell>
          <cell r="J298">
            <v>-1.909382727026254</v>
          </cell>
          <cell r="K298">
            <v>0.2697533811292171</v>
          </cell>
          <cell r="L298">
            <v>0.93605203890762845</v>
          </cell>
        </row>
        <row r="299">
          <cell r="A299">
            <v>39903</v>
          </cell>
          <cell r="B299">
            <v>0.20599999999999999</v>
          </cell>
          <cell r="C299">
            <v>0.8</v>
          </cell>
          <cell r="D299">
            <v>1.657</v>
          </cell>
          <cell r="E299">
            <v>2.665</v>
          </cell>
          <cell r="F299">
            <v>3.5350000000000001</v>
          </cell>
          <cell r="G299">
            <v>1.65</v>
          </cell>
          <cell r="H299">
            <v>4.5243369677546585</v>
          </cell>
          <cell r="I299">
            <v>-4.546748930581141</v>
          </cell>
          <cell r="J299">
            <v>-3.9466588088560197</v>
          </cell>
          <cell r="K299">
            <v>0.17334981311526737</v>
          </cell>
          <cell r="L299">
            <v>0.97369957683614339</v>
          </cell>
        </row>
        <row r="300">
          <cell r="A300">
            <v>39933</v>
          </cell>
          <cell r="B300">
            <v>0.13</v>
          </cell>
          <cell r="C300">
            <v>0.90300000000000002</v>
          </cell>
          <cell r="D300">
            <v>2.012</v>
          </cell>
          <cell r="E300">
            <v>3.121</v>
          </cell>
          <cell r="F300">
            <v>4.0330000000000004</v>
          </cell>
          <cell r="G300">
            <v>1.65</v>
          </cell>
          <cell r="H300">
            <v>5.1123194370581828</v>
          </cell>
          <cell r="I300">
            <v>-5.4813533045248004</v>
          </cell>
          <cell r="J300">
            <v>-3.5643299748442234</v>
          </cell>
          <cell r="K300">
            <v>0.19474048970754249</v>
          </cell>
          <cell r="L300">
            <v>0.97142579924601546</v>
          </cell>
        </row>
        <row r="301">
          <cell r="A301">
            <v>39964</v>
          </cell>
          <cell r="B301">
            <v>0.13500000000000001</v>
          </cell>
          <cell r="C301">
            <v>0.91900000000000004</v>
          </cell>
          <cell r="D301">
            <v>2.3420000000000001</v>
          </cell>
          <cell r="E301">
            <v>3.4609999999999999</v>
          </cell>
          <cell r="F301">
            <v>4.3369999999999997</v>
          </cell>
          <cell r="G301">
            <v>1.65</v>
          </cell>
          <cell r="H301">
            <v>5.3893987413723377</v>
          </cell>
          <cell r="I301">
            <v>-6.4289880361881533</v>
          </cell>
          <cell r="J301">
            <v>-2.4851328230268597</v>
          </cell>
          <cell r="K301">
            <v>0.19830767310097988</v>
          </cell>
          <cell r="L301">
            <v>0.97379352486077431</v>
          </cell>
        </row>
        <row r="302">
          <cell r="A302">
            <v>39994</v>
          </cell>
          <cell r="B302">
            <v>0.188</v>
          </cell>
          <cell r="C302">
            <v>1.113</v>
          </cell>
          <cell r="D302">
            <v>2.556</v>
          </cell>
          <cell r="E302">
            <v>3.5350000000000001</v>
          </cell>
          <cell r="F302">
            <v>4.33</v>
          </cell>
          <cell r="G302">
            <v>1.65</v>
          </cell>
          <cell r="H302">
            <v>5.2066294141647926</v>
          </cell>
          <cell r="I302">
            <v>-6.4871093915558271</v>
          </cell>
          <cell r="J302">
            <v>-1.0578610516207898</v>
          </cell>
          <cell r="K302">
            <v>0.16044459202927139</v>
          </cell>
          <cell r="L302">
            <v>0.98016931991408585</v>
          </cell>
        </row>
        <row r="303">
          <cell r="A303">
            <v>40025</v>
          </cell>
          <cell r="B303">
            <v>0.18099999999999999</v>
          </cell>
          <cell r="C303">
            <v>1.115</v>
          </cell>
          <cell r="D303">
            <v>2.516</v>
          </cell>
          <cell r="E303">
            <v>3.4809999999999999</v>
          </cell>
          <cell r="F303">
            <v>4.2990000000000004</v>
          </cell>
          <cell r="G303">
            <v>1.65</v>
          </cell>
          <cell r="H303">
            <v>5.2308341424830633</v>
          </cell>
          <cell r="I303">
            <v>-5.9887738752581763</v>
          </cell>
          <cell r="J303">
            <v>-1.910122354653129</v>
          </cell>
          <cell r="K303">
            <v>0.16156802670103221</v>
          </cell>
          <cell r="L303">
            <v>0.9826134479930726</v>
          </cell>
        </row>
        <row r="304">
          <cell r="A304">
            <v>40056</v>
          </cell>
          <cell r="B304">
            <v>0.13200000000000001</v>
          </cell>
          <cell r="C304">
            <v>0.97199999999999998</v>
          </cell>
          <cell r="D304">
            <v>2.387</v>
          </cell>
          <cell r="E304">
            <v>3.399</v>
          </cell>
          <cell r="F304">
            <v>4.1790000000000003</v>
          </cell>
          <cell r="G304">
            <v>1.65</v>
          </cell>
          <cell r="H304">
            <v>5.073399153708201</v>
          </cell>
          <cell r="I304">
            <v>-6.3195341492462065</v>
          </cell>
          <cell r="J304">
            <v>-1.383708390221837</v>
          </cell>
          <cell r="K304">
            <v>0.15906379264883078</v>
          </cell>
          <cell r="L304">
            <v>0.98031549955458674</v>
          </cell>
        </row>
        <row r="305">
          <cell r="A305">
            <v>40086</v>
          </cell>
          <cell r="B305">
            <v>0.113</v>
          </cell>
          <cell r="C305">
            <v>0.94899999999999995</v>
          </cell>
          <cell r="D305">
            <v>2.3130000000000002</v>
          </cell>
          <cell r="E305">
            <v>3.3069999999999999</v>
          </cell>
          <cell r="F305">
            <v>4.0510000000000002</v>
          </cell>
          <cell r="G305">
            <v>1.65</v>
          </cell>
          <cell r="H305">
            <v>4.8822396122589247</v>
          </cell>
          <cell r="I305">
            <v>-6.1727017977681751</v>
          </cell>
          <cell r="J305">
            <v>-1.1254413867695738</v>
          </cell>
          <cell r="K305">
            <v>0.16141563505506487</v>
          </cell>
          <cell r="L305">
            <v>0.97794646172802813</v>
          </cell>
        </row>
        <row r="306">
          <cell r="A306">
            <v>40117</v>
          </cell>
          <cell r="B306">
            <v>0.05</v>
          </cell>
          <cell r="C306">
            <v>0.89300000000000002</v>
          </cell>
          <cell r="D306">
            <v>2.31</v>
          </cell>
          <cell r="E306">
            <v>3.3849999999999998</v>
          </cell>
          <cell r="F306">
            <v>4.226</v>
          </cell>
          <cell r="G306">
            <v>1.65</v>
          </cell>
          <cell r="H306">
            <v>5.1817087847575261</v>
          </cell>
          <cell r="I306">
            <v>-6.2644661488333986</v>
          </cell>
          <cell r="J306">
            <v>-2.1332108481556866</v>
          </cell>
          <cell r="K306">
            <v>0.14826123746041997</v>
          </cell>
          <cell r="L306">
            <v>0.98467776127777673</v>
          </cell>
        </row>
        <row r="307">
          <cell r="A307">
            <v>40147</v>
          </cell>
          <cell r="B307">
            <v>5.1999999999999998E-2</v>
          </cell>
          <cell r="C307">
            <v>0.66700000000000004</v>
          </cell>
          <cell r="D307">
            <v>2.0009999999999999</v>
          </cell>
          <cell r="E307">
            <v>3.2</v>
          </cell>
          <cell r="F307">
            <v>4.1929999999999996</v>
          </cell>
          <cell r="G307">
            <v>1.65</v>
          </cell>
          <cell r="H307">
            <v>5.2743534284918008</v>
          </cell>
          <cell r="I307">
            <v>-5.7299171156406548</v>
          </cell>
          <cell r="J307">
            <v>-4.5678174142576236</v>
          </cell>
          <cell r="K307">
            <v>0.10795425128469173</v>
          </cell>
          <cell r="L307">
            <v>0.9928322411284396</v>
          </cell>
        </row>
        <row r="308">
          <cell r="A308">
            <v>40178</v>
          </cell>
          <cell r="B308">
            <v>5.2999999999999999E-2</v>
          </cell>
          <cell r="C308">
            <v>1.139</v>
          </cell>
          <cell r="D308">
            <v>2.681</v>
          </cell>
          <cell r="E308">
            <v>3.839</v>
          </cell>
          <cell r="F308">
            <v>4.6420000000000003</v>
          </cell>
          <cell r="G308">
            <v>1.65</v>
          </cell>
          <cell r="H308">
            <v>5.6551990003884782</v>
          </cell>
          <cell r="I308">
            <v>-6.4955055843192744</v>
          </cell>
          <cell r="J308">
            <v>-2.4499321191592962</v>
          </cell>
          <cell r="K308">
            <v>0.15211228844768027</v>
          </cell>
          <cell r="L308">
            <v>0.98517740580346624</v>
          </cell>
        </row>
      </sheetData>
      <sheetData sheetId="9"/>
      <sheetData sheetId="10">
        <row r="7">
          <cell r="N7">
            <v>0.5</v>
          </cell>
          <cell r="O7">
            <v>1.5</v>
          </cell>
          <cell r="P7">
            <v>2.5</v>
          </cell>
          <cell r="Q7">
            <v>3.5</v>
          </cell>
          <cell r="R7">
            <v>4.5</v>
          </cell>
          <cell r="S7">
            <v>5.5</v>
          </cell>
          <cell r="T7">
            <v>6.5</v>
          </cell>
          <cell r="U7">
            <v>7.5</v>
          </cell>
          <cell r="V7">
            <v>8.5</v>
          </cell>
          <cell r="W7">
            <v>9.5</v>
          </cell>
          <cell r="X7">
            <v>10.5</v>
          </cell>
          <cell r="Y7">
            <v>11.5</v>
          </cell>
          <cell r="Z7">
            <v>12.5</v>
          </cell>
          <cell r="AA7">
            <v>13.5</v>
          </cell>
          <cell r="AB7">
            <v>14.5</v>
          </cell>
          <cell r="AC7">
            <v>15.5</v>
          </cell>
          <cell r="AD7">
            <v>16.5</v>
          </cell>
          <cell r="AE7">
            <v>17.5</v>
          </cell>
          <cell r="AF7">
            <v>18.5</v>
          </cell>
          <cell r="AG7">
            <v>19.5</v>
          </cell>
          <cell r="AH7">
            <v>20.5</v>
          </cell>
          <cell r="AI7">
            <v>21.5</v>
          </cell>
          <cell r="AJ7">
            <v>22.5</v>
          </cell>
          <cell r="AK7">
            <v>23.5</v>
          </cell>
          <cell r="AL7">
            <v>24.5</v>
          </cell>
          <cell r="AM7">
            <v>25.5</v>
          </cell>
          <cell r="AN7">
            <v>26.5</v>
          </cell>
          <cell r="AO7">
            <v>27.5</v>
          </cell>
          <cell r="AP7">
            <v>28.5</v>
          </cell>
          <cell r="AQ7">
            <v>29.5</v>
          </cell>
          <cell r="AR7">
            <v>30.5</v>
          </cell>
          <cell r="AS7">
            <v>31.5</v>
          </cell>
          <cell r="AT7">
            <v>32.5</v>
          </cell>
          <cell r="AU7">
            <v>33.5</v>
          </cell>
          <cell r="AV7">
            <v>34.5</v>
          </cell>
          <cell r="AW7">
            <v>35.5</v>
          </cell>
          <cell r="AX7">
            <v>36.5</v>
          </cell>
          <cell r="AY7">
            <v>37.5</v>
          </cell>
          <cell r="AZ7">
            <v>38.5</v>
          </cell>
          <cell r="BA7">
            <v>39.5</v>
          </cell>
          <cell r="BB7">
            <v>40.5</v>
          </cell>
          <cell r="BC7">
            <v>41.5</v>
          </cell>
          <cell r="BD7">
            <v>42.5</v>
          </cell>
          <cell r="BE7">
            <v>43.5</v>
          </cell>
          <cell r="BF7">
            <v>44.5</v>
          </cell>
          <cell r="BG7">
            <v>45.5</v>
          </cell>
          <cell r="BH7">
            <v>46.5</v>
          </cell>
          <cell r="BI7">
            <v>47.5</v>
          </cell>
          <cell r="BJ7">
            <v>48.5</v>
          </cell>
          <cell r="BK7">
            <v>49.5</v>
          </cell>
          <cell r="BL7">
            <v>50.5</v>
          </cell>
          <cell r="BM7">
            <v>51.5</v>
          </cell>
          <cell r="BN7">
            <v>52.5</v>
          </cell>
          <cell r="BO7">
            <v>53.5</v>
          </cell>
          <cell r="BP7">
            <v>54.5</v>
          </cell>
          <cell r="BQ7">
            <v>55.5</v>
          </cell>
          <cell r="BR7">
            <v>56.5</v>
          </cell>
          <cell r="BS7">
            <v>57.5</v>
          </cell>
          <cell r="BT7">
            <v>58.5</v>
          </cell>
          <cell r="BU7">
            <v>59.5</v>
          </cell>
          <cell r="BV7">
            <v>60.5</v>
          </cell>
          <cell r="BW7">
            <v>61.5</v>
          </cell>
          <cell r="BX7">
            <v>62.5</v>
          </cell>
          <cell r="BY7">
            <v>63.5</v>
          </cell>
          <cell r="BZ7">
            <v>64.5</v>
          </cell>
          <cell r="CA7">
            <v>65.5</v>
          </cell>
          <cell r="CB7">
            <v>66.5</v>
          </cell>
          <cell r="CC7">
            <v>67.5</v>
          </cell>
          <cell r="CD7">
            <v>68.5</v>
          </cell>
          <cell r="CE7">
            <v>69.5</v>
          </cell>
          <cell r="CF7">
            <v>70.5</v>
          </cell>
          <cell r="CG7">
            <v>71.5</v>
          </cell>
          <cell r="CH7">
            <v>72.5</v>
          </cell>
          <cell r="CI7">
            <v>73.5</v>
          </cell>
          <cell r="CJ7">
            <v>74.5</v>
          </cell>
          <cell r="CK7">
            <v>75.5</v>
          </cell>
          <cell r="CL7">
            <v>76.5</v>
          </cell>
          <cell r="CM7">
            <v>77.5</v>
          </cell>
          <cell r="CN7">
            <v>78.5</v>
          </cell>
          <cell r="CO7">
            <v>79.5</v>
          </cell>
          <cell r="CP7">
            <v>80.5</v>
          </cell>
          <cell r="CQ7">
            <v>81.5</v>
          </cell>
          <cell r="CR7">
            <v>82.5</v>
          </cell>
          <cell r="CS7">
            <v>83.5</v>
          </cell>
          <cell r="CT7">
            <v>84.5</v>
          </cell>
        </row>
        <row r="8">
          <cell r="A8">
            <v>35430</v>
          </cell>
          <cell r="B8">
            <v>5.17</v>
          </cell>
          <cell r="C8">
            <v>5.86</v>
          </cell>
          <cell r="D8">
            <v>6.21</v>
          </cell>
          <cell r="E8">
            <v>6.43</v>
          </cell>
          <cell r="F8">
            <v>6.64</v>
          </cell>
          <cell r="G8">
            <v>1.65</v>
          </cell>
          <cell r="H8">
            <v>7.7761225947650079</v>
          </cell>
          <cell r="I8">
            <v>-1.9189013196928728</v>
          </cell>
          <cell r="J8">
            <v>-1.4668213486903743</v>
          </cell>
          <cell r="K8">
            <v>8.5087847411008555E-2</v>
          </cell>
        </row>
        <row r="9">
          <cell r="A9">
            <v>35461</v>
          </cell>
          <cell r="B9">
            <v>5.19</v>
          </cell>
          <cell r="C9">
            <v>5.89</v>
          </cell>
          <cell r="D9">
            <v>6.26</v>
          </cell>
          <cell r="E9">
            <v>6.52</v>
          </cell>
          <cell r="F9">
            <v>6.79</v>
          </cell>
          <cell r="G9">
            <v>1.65</v>
          </cell>
          <cell r="H9">
            <v>8.0738145522574101</v>
          </cell>
          <cell r="I9">
            <v>-2.0116952341414716</v>
          </cell>
          <cell r="J9">
            <v>-2.2082017763425643</v>
          </cell>
          <cell r="K9">
            <v>8.3315166706371235E-2</v>
          </cell>
        </row>
        <row r="10">
          <cell r="A10">
            <v>35489</v>
          </cell>
          <cell r="B10">
            <v>5.26</v>
          </cell>
          <cell r="C10">
            <v>6.06</v>
          </cell>
          <cell r="D10">
            <v>6.41</v>
          </cell>
          <cell r="E10">
            <v>6.57</v>
          </cell>
          <cell r="F10">
            <v>6.81</v>
          </cell>
          <cell r="G10">
            <v>1.65</v>
          </cell>
          <cell r="H10">
            <v>8.1705235728689249</v>
          </cell>
          <cell r="I10">
            <v>-1.8782802414372068</v>
          </cell>
          <cell r="J10">
            <v>-2.3847818377376253</v>
          </cell>
          <cell r="K10">
            <v>9.0537173948449887E-2</v>
          </cell>
        </row>
        <row r="11">
          <cell r="A11">
            <v>35520</v>
          </cell>
          <cell r="B11">
            <v>5.38</v>
          </cell>
          <cell r="C11">
            <v>6.41</v>
          </cell>
          <cell r="D11">
            <v>6.77</v>
          </cell>
          <cell r="E11">
            <v>6.92</v>
          </cell>
          <cell r="F11">
            <v>7.1</v>
          </cell>
          <cell r="G11">
            <v>1.65</v>
          </cell>
          <cell r="H11">
            <v>8.4433249313045593</v>
          </cell>
          <cell r="I11">
            <v>-2.0840537694398229</v>
          </cell>
          <cell r="J11">
            <v>-1.6209616948273609</v>
          </cell>
          <cell r="K11">
            <v>9.3439157301062337E-2</v>
          </cell>
        </row>
        <row r="12">
          <cell r="A12">
            <v>35550</v>
          </cell>
          <cell r="B12">
            <v>5.27</v>
          </cell>
          <cell r="C12">
            <v>6.25</v>
          </cell>
          <cell r="D12">
            <v>6.57</v>
          </cell>
          <cell r="E12">
            <v>6.71</v>
          </cell>
          <cell r="F12">
            <v>6.95</v>
          </cell>
          <cell r="G12">
            <v>1.65</v>
          </cell>
          <cell r="H12">
            <v>8.1748031937372208</v>
          </cell>
          <cell r="I12">
            <v>-2.0216209718492011</v>
          </cell>
          <cell r="J12">
            <v>-1.3748271535647301</v>
          </cell>
          <cell r="K12">
            <v>9.3274418405731238E-2</v>
          </cell>
        </row>
        <row r="13">
          <cell r="A13">
            <v>35581</v>
          </cell>
          <cell r="B13">
            <v>5.08</v>
          </cell>
          <cell r="C13">
            <v>6.17</v>
          </cell>
          <cell r="D13">
            <v>6.52</v>
          </cell>
          <cell r="E13">
            <v>6.67</v>
          </cell>
          <cell r="F13">
            <v>6.91</v>
          </cell>
          <cell r="G13">
            <v>1.65</v>
          </cell>
          <cell r="H13">
            <v>8.2512573481670994</v>
          </cell>
          <cell r="I13">
            <v>-2.2027303116724286</v>
          </cell>
          <cell r="J13">
            <v>-1.6511603693666013</v>
          </cell>
          <cell r="K13">
            <v>0.10018018795663872</v>
          </cell>
        </row>
        <row r="14">
          <cell r="A14">
            <v>35611</v>
          </cell>
          <cell r="B14">
            <v>5.18</v>
          </cell>
          <cell r="C14">
            <v>6.05</v>
          </cell>
          <cell r="D14">
            <v>6.38</v>
          </cell>
          <cell r="E14">
            <v>6.52</v>
          </cell>
          <cell r="F14">
            <v>6.79</v>
          </cell>
          <cell r="G14">
            <v>1.65</v>
          </cell>
          <cell r="H14">
            <v>7.9497481282039484</v>
          </cell>
          <cell r="I14">
            <v>-2.0949387757160505</v>
          </cell>
          <cell r="J14">
            <v>-1.1951935501451614</v>
          </cell>
          <cell r="K14">
            <v>9.6657836986189821E-2</v>
          </cell>
        </row>
        <row r="15">
          <cell r="A15">
            <v>35642</v>
          </cell>
          <cell r="B15">
            <v>5.27</v>
          </cell>
          <cell r="C15">
            <v>5.69</v>
          </cell>
          <cell r="D15">
            <v>5.9</v>
          </cell>
          <cell r="E15">
            <v>6.02</v>
          </cell>
          <cell r="F15">
            <v>6.3</v>
          </cell>
          <cell r="G15">
            <v>1.65</v>
          </cell>
          <cell r="H15">
            <v>7.0825210657374775</v>
          </cell>
          <cell r="I15">
            <v>-1.4208571849515921</v>
          </cell>
          <cell r="J15">
            <v>-0.80207228590437973</v>
          </cell>
          <cell r="K15">
            <v>9.0937394871485125E-2</v>
          </cell>
        </row>
        <row r="16">
          <cell r="A16">
            <v>35673</v>
          </cell>
          <cell r="B16">
            <v>5.21</v>
          </cell>
          <cell r="C16">
            <v>5.94</v>
          </cell>
          <cell r="D16">
            <v>6.22</v>
          </cell>
          <cell r="E16">
            <v>6.35</v>
          </cell>
          <cell r="F16">
            <v>6.61</v>
          </cell>
          <cell r="G16">
            <v>1.65</v>
          </cell>
          <cell r="H16">
            <v>7.6699434859367939</v>
          </cell>
          <cell r="I16">
            <v>-1.9721487915810749</v>
          </cell>
          <cell r="J16">
            <v>-0.92868563540126225</v>
          </cell>
          <cell r="K16">
            <v>8.8058186023925553E-2</v>
          </cell>
        </row>
        <row r="17">
          <cell r="A17">
            <v>35703</v>
          </cell>
          <cell r="B17">
            <v>5.13</v>
          </cell>
          <cell r="C17">
            <v>5.77</v>
          </cell>
          <cell r="D17">
            <v>6</v>
          </cell>
          <cell r="E17">
            <v>6.13</v>
          </cell>
          <cell r="F17">
            <v>6.41</v>
          </cell>
          <cell r="G17">
            <v>1.65</v>
          </cell>
          <cell r="H17">
            <v>7.1668242038452936</v>
          </cell>
          <cell r="I17">
            <v>-1.9426103119649747</v>
          </cell>
          <cell r="J17">
            <v>0.16254267030774316</v>
          </cell>
          <cell r="K17">
            <v>8.8327758196964909E-2</v>
          </cell>
        </row>
        <row r="18">
          <cell r="A18">
            <v>35734</v>
          </cell>
          <cell r="B18">
            <v>5.24</v>
          </cell>
          <cell r="C18">
            <v>5.56</v>
          </cell>
          <cell r="D18">
            <v>5.72</v>
          </cell>
          <cell r="E18">
            <v>5.84</v>
          </cell>
          <cell r="F18">
            <v>6.15</v>
          </cell>
          <cell r="G18">
            <v>1.65</v>
          </cell>
          <cell r="H18">
            <v>7.1244556805839698</v>
          </cell>
          <cell r="I18">
            <v>-1.4159074419263868</v>
          </cell>
          <cell r="J18">
            <v>-1.0532013461175782</v>
          </cell>
          <cell r="K18">
            <v>7.7689436882788537E-2</v>
          </cell>
        </row>
        <row r="19">
          <cell r="A19">
            <v>35764</v>
          </cell>
          <cell r="B19">
            <v>5.25</v>
          </cell>
          <cell r="C19">
            <v>5.71</v>
          </cell>
          <cell r="D19">
            <v>5.84</v>
          </cell>
          <cell r="E19">
            <v>5.87</v>
          </cell>
          <cell r="F19">
            <v>6.06</v>
          </cell>
          <cell r="G19">
            <v>1.65</v>
          </cell>
          <cell r="H19">
            <v>6.8968380446454631</v>
          </cell>
          <cell r="I19">
            <v>-1.181293374312802</v>
          </cell>
          <cell r="J19">
            <v>3.9341006072055353E-2</v>
          </cell>
          <cell r="K19">
            <v>6.9406403211355452E-2</v>
          </cell>
        </row>
        <row r="20">
          <cell r="A20">
            <v>35795</v>
          </cell>
          <cell r="B20">
            <v>5.32</v>
          </cell>
          <cell r="C20">
            <v>5.62</v>
          </cell>
          <cell r="D20">
            <v>5.71</v>
          </cell>
          <cell r="E20">
            <v>5.76</v>
          </cell>
          <cell r="F20">
            <v>5.94</v>
          </cell>
          <cell r="G20">
            <v>1.65</v>
          </cell>
          <cell r="H20">
            <v>6.8274977062861639</v>
          </cell>
          <cell r="I20">
            <v>-0.92635453982410521</v>
          </cell>
          <cell r="J20">
            <v>-0.5667616498368605</v>
          </cell>
          <cell r="K20">
            <v>5.736236717181966E-2</v>
          </cell>
        </row>
        <row r="21">
          <cell r="A21">
            <v>35826</v>
          </cell>
          <cell r="B21">
            <v>5.23</v>
          </cell>
          <cell r="C21">
            <v>5.28</v>
          </cell>
          <cell r="D21">
            <v>5.41</v>
          </cell>
          <cell r="E21">
            <v>5.54</v>
          </cell>
          <cell r="F21">
            <v>5.83</v>
          </cell>
          <cell r="G21">
            <v>1.65</v>
          </cell>
          <cell r="H21">
            <v>6.9969644612130182</v>
          </cell>
          <cell r="I21">
            <v>-1.0821652828389421</v>
          </cell>
          <cell r="J21">
            <v>-1.9510482244905385</v>
          </cell>
          <cell r="K21">
            <v>6.4968937059561194E-2</v>
          </cell>
        </row>
        <row r="22">
          <cell r="A22">
            <v>35854</v>
          </cell>
          <cell r="B22">
            <v>5.29</v>
          </cell>
          <cell r="C22">
            <v>5.5</v>
          </cell>
          <cell r="D22">
            <v>5.59</v>
          </cell>
          <cell r="E22">
            <v>5.63</v>
          </cell>
          <cell r="F22">
            <v>5.94</v>
          </cell>
          <cell r="G22">
            <v>1.65</v>
          </cell>
          <cell r="H22">
            <v>7.0565465908504477</v>
          </cell>
          <cell r="I22">
            <v>-1.089071758018497</v>
          </cell>
          <cell r="J22">
            <v>-1.5214743386743577</v>
          </cell>
          <cell r="K22">
            <v>7.6952777881388268E-2</v>
          </cell>
        </row>
        <row r="23">
          <cell r="A23">
            <v>35885</v>
          </cell>
          <cell r="B23">
            <v>5.17</v>
          </cell>
          <cell r="C23">
            <v>5.54</v>
          </cell>
          <cell r="D23">
            <v>5.62</v>
          </cell>
          <cell r="E23">
            <v>5.67</v>
          </cell>
          <cell r="F23">
            <v>5.95</v>
          </cell>
          <cell r="G23">
            <v>1.65</v>
          </cell>
          <cell r="H23">
            <v>6.8864056990022009</v>
          </cell>
          <cell r="I23">
            <v>-1.4344724420126538</v>
          </cell>
          <cell r="J23">
            <v>-0.28297540443610314</v>
          </cell>
          <cell r="K23">
            <v>9.3438238677483049E-2</v>
          </cell>
        </row>
        <row r="24">
          <cell r="A24">
            <v>35915</v>
          </cell>
          <cell r="B24">
            <v>5.0199999999999996</v>
          </cell>
          <cell r="C24">
            <v>5.54</v>
          </cell>
          <cell r="D24">
            <v>5.64</v>
          </cell>
          <cell r="E24">
            <v>5.69</v>
          </cell>
          <cell r="F24">
            <v>5.96</v>
          </cell>
          <cell r="G24">
            <v>1.65</v>
          </cell>
          <cell r="H24">
            <v>6.8791874369204775</v>
          </cell>
          <cell r="I24">
            <v>-1.4868612938397774</v>
          </cell>
          <cell r="J24">
            <v>-0.15550595907586498</v>
          </cell>
          <cell r="K24">
            <v>9.562630210288299E-2</v>
          </cell>
        </row>
        <row r="25">
          <cell r="A25">
            <v>35946</v>
          </cell>
          <cell r="B25">
            <v>5.14</v>
          </cell>
          <cell r="C25">
            <v>5.5</v>
          </cell>
          <cell r="D25">
            <v>5.58</v>
          </cell>
          <cell r="E25">
            <v>5.57</v>
          </cell>
          <cell r="F25">
            <v>5.8</v>
          </cell>
          <cell r="G25">
            <v>1.65</v>
          </cell>
          <cell r="H25">
            <v>6.7021356428197665</v>
          </cell>
          <cell r="I25">
            <v>-1.0893748961164789</v>
          </cell>
          <cell r="J25">
            <v>-0.58711151827734565</v>
          </cell>
          <cell r="K25">
            <v>6.8954465892468425E-2</v>
          </cell>
        </row>
        <row r="26">
          <cell r="A26">
            <v>35976</v>
          </cell>
          <cell r="B26">
            <v>5.12</v>
          </cell>
          <cell r="C26">
            <v>5.44</v>
          </cell>
          <cell r="D26">
            <v>5.46</v>
          </cell>
          <cell r="E26">
            <v>5.45</v>
          </cell>
          <cell r="F26">
            <v>5.62</v>
          </cell>
          <cell r="G26">
            <v>1.65</v>
          </cell>
          <cell r="H26">
            <v>6.5216535047069497</v>
          </cell>
          <cell r="I26">
            <v>-1.1467911291300223</v>
          </cell>
          <cell r="J26">
            <v>-8.3966212396282009E-3</v>
          </cell>
          <cell r="K26">
            <v>5.6930991477891497E-2</v>
          </cell>
        </row>
        <row r="27">
          <cell r="A27">
            <v>36007</v>
          </cell>
          <cell r="B27">
            <v>5.14</v>
          </cell>
          <cell r="C27">
            <v>5.45</v>
          </cell>
          <cell r="D27">
            <v>5.5</v>
          </cell>
          <cell r="E27">
            <v>5.51</v>
          </cell>
          <cell r="F27">
            <v>5.72</v>
          </cell>
          <cell r="G27">
            <v>1.65</v>
          </cell>
          <cell r="H27">
            <v>6.8400316522474967</v>
          </cell>
          <cell r="I27">
            <v>-1.3333509102359129</v>
          </cell>
          <cell r="J27">
            <v>-0.72236276896648866</v>
          </cell>
          <cell r="K27">
            <v>6.2231615359549158E-2</v>
          </cell>
        </row>
        <row r="28">
          <cell r="A28">
            <v>36038</v>
          </cell>
          <cell r="B28">
            <v>4.97</v>
          </cell>
          <cell r="C28">
            <v>4.8899999999999997</v>
          </cell>
          <cell r="D28">
            <v>4.8899999999999997</v>
          </cell>
          <cell r="E28">
            <v>5.05</v>
          </cell>
          <cell r="F28">
            <v>5.29</v>
          </cell>
          <cell r="G28">
            <v>1.65</v>
          </cell>
          <cell r="H28">
            <v>7.3425621255822282</v>
          </cell>
          <cell r="I28">
            <v>-1.3637067331771027</v>
          </cell>
          <cell r="J28">
            <v>-3.4086837604931608</v>
          </cell>
          <cell r="K28">
            <v>7.5108495432570282E-2</v>
          </cell>
        </row>
        <row r="29">
          <cell r="A29">
            <v>36068</v>
          </cell>
          <cell r="B29">
            <v>4.4000000000000004</v>
          </cell>
          <cell r="C29">
            <v>4.26</v>
          </cell>
          <cell r="D29">
            <v>4.2300000000000004</v>
          </cell>
          <cell r="E29">
            <v>4.45</v>
          </cell>
          <cell r="F29">
            <v>4.9800000000000004</v>
          </cell>
          <cell r="G29">
            <v>1.65</v>
          </cell>
          <cell r="H29">
            <v>7.0191370109621669</v>
          </cell>
          <cell r="I29">
            <v>-1.6592049527983506</v>
          </cell>
          <cell r="J29">
            <v>-3.9919742108912502</v>
          </cell>
          <cell r="K29">
            <v>0.15038014454341286</v>
          </cell>
        </row>
        <row r="30">
          <cell r="A30">
            <v>36099</v>
          </cell>
          <cell r="B30">
            <v>4.3099999999999996</v>
          </cell>
          <cell r="C30">
            <v>3.99</v>
          </cell>
          <cell r="D30">
            <v>4.1100000000000003</v>
          </cell>
          <cell r="E30">
            <v>4.5</v>
          </cell>
          <cell r="F30">
            <v>5.08</v>
          </cell>
          <cell r="G30">
            <v>1.65</v>
          </cell>
          <cell r="H30">
            <v>7.6130908632884244</v>
          </cell>
          <cell r="I30">
            <v>-1.6452757545513088</v>
          </cell>
          <cell r="J30">
            <v>-5.5834256984422694</v>
          </cell>
          <cell r="K30">
            <v>0.16818477058316003</v>
          </cell>
        </row>
        <row r="31">
          <cell r="A31">
            <v>36129</v>
          </cell>
          <cell r="B31">
            <v>4.54</v>
          </cell>
          <cell r="C31">
            <v>4.47</v>
          </cell>
          <cell r="D31">
            <v>4.51</v>
          </cell>
          <cell r="E31">
            <v>4.7300000000000004</v>
          </cell>
          <cell r="F31">
            <v>5.07</v>
          </cell>
          <cell r="G31">
            <v>1.65</v>
          </cell>
          <cell r="H31">
            <v>7.0930620739753891</v>
          </cell>
          <cell r="I31">
            <v>-1.1242158258883619</v>
          </cell>
          <cell r="J31">
            <v>-4.4845942938008028</v>
          </cell>
          <cell r="K31">
            <v>0.13964656642244719</v>
          </cell>
        </row>
        <row r="32">
          <cell r="A32">
            <v>36160</v>
          </cell>
          <cell r="B32">
            <v>4.34</v>
          </cell>
          <cell r="C32">
            <v>4.4800000000000004</v>
          </cell>
          <cell r="D32">
            <v>4.54</v>
          </cell>
          <cell r="E32">
            <v>4.66</v>
          </cell>
          <cell r="F32">
            <v>5.09</v>
          </cell>
          <cell r="G32">
            <v>1.65</v>
          </cell>
          <cell r="H32">
            <v>6.7546101134316805</v>
          </cell>
          <cell r="I32">
            <v>-1.6119084836067863</v>
          </cell>
          <cell r="J32">
            <v>-2.38120605662915</v>
          </cell>
          <cell r="K32">
            <v>0.1572134280968642</v>
          </cell>
        </row>
        <row r="33">
          <cell r="A33">
            <v>36191</v>
          </cell>
          <cell r="B33">
            <v>4.4800000000000004</v>
          </cell>
          <cell r="C33">
            <v>4.51</v>
          </cell>
          <cell r="D33">
            <v>4.53</v>
          </cell>
          <cell r="E33">
            <v>4.66</v>
          </cell>
          <cell r="F33">
            <v>5.09</v>
          </cell>
          <cell r="G33">
            <v>1.65</v>
          </cell>
          <cell r="H33">
            <v>6.6812394102728909</v>
          </cell>
          <cell r="I33">
            <v>-1.2883131251074611</v>
          </cell>
          <cell r="J33">
            <v>-2.7807893179302257</v>
          </cell>
          <cell r="K33">
            <v>0.13219646737528951</v>
          </cell>
        </row>
        <row r="34">
          <cell r="A34">
            <v>36219</v>
          </cell>
          <cell r="B34">
            <v>4.67</v>
          </cell>
          <cell r="C34">
            <v>5.12</v>
          </cell>
          <cell r="D34">
            <v>5.24</v>
          </cell>
          <cell r="E34">
            <v>5.31</v>
          </cell>
          <cell r="F34">
            <v>5.59</v>
          </cell>
          <cell r="G34">
            <v>1.65</v>
          </cell>
          <cell r="H34">
            <v>7.1523335001164101</v>
          </cell>
          <cell r="I34">
            <v>-1.9113268149828149</v>
          </cell>
          <cell r="J34">
            <v>-1.2873162287372328</v>
          </cell>
          <cell r="K34">
            <v>0.13043572170114537</v>
          </cell>
        </row>
        <row r="35">
          <cell r="A35">
            <v>36250</v>
          </cell>
          <cell r="B35">
            <v>4.49</v>
          </cell>
          <cell r="C35">
            <v>4.9800000000000004</v>
          </cell>
          <cell r="D35">
            <v>5.13</v>
          </cell>
          <cell r="E35">
            <v>5.25</v>
          </cell>
          <cell r="F35">
            <v>5.63</v>
          </cell>
          <cell r="G35">
            <v>1.65</v>
          </cell>
          <cell r="H35">
            <v>7.3223983257965743</v>
          </cell>
          <cell r="I35">
            <v>-2.2760152922467918</v>
          </cell>
          <cell r="J35">
            <v>-1.532636244109326</v>
          </cell>
          <cell r="K35">
            <v>0.1296991861459528</v>
          </cell>
        </row>
        <row r="36">
          <cell r="A36">
            <v>36280</v>
          </cell>
          <cell r="B36">
            <v>4.5999999999999996</v>
          </cell>
          <cell r="C36">
            <v>5.03</v>
          </cell>
          <cell r="D36">
            <v>5.23</v>
          </cell>
          <cell r="E36">
            <v>5.37</v>
          </cell>
          <cell r="F36">
            <v>5.68</v>
          </cell>
          <cell r="G36">
            <v>1.65</v>
          </cell>
          <cell r="H36">
            <v>7.4916086976947636</v>
          </cell>
          <cell r="I36">
            <v>-2.1413801012367486</v>
          </cell>
          <cell r="J36">
            <v>-2.3259123542644762</v>
          </cell>
          <cell r="K36">
            <v>0.13065599726030072</v>
          </cell>
        </row>
        <row r="37">
          <cell r="A37">
            <v>36311</v>
          </cell>
          <cell r="B37">
            <v>4.66</v>
          </cell>
          <cell r="C37">
            <v>5.39</v>
          </cell>
          <cell r="D37">
            <v>5.6</v>
          </cell>
          <cell r="E37">
            <v>5.64</v>
          </cell>
          <cell r="F37">
            <v>5.83</v>
          </cell>
          <cell r="G37">
            <v>1.65</v>
          </cell>
          <cell r="H37">
            <v>7.5161882727051292</v>
          </cell>
          <cell r="I37">
            <v>-2.2811493607914044</v>
          </cell>
          <cell r="J37">
            <v>-0.45453513799953732</v>
          </cell>
          <cell r="K37">
            <v>0.12546777176992752</v>
          </cell>
        </row>
        <row r="38">
          <cell r="A38">
            <v>36341</v>
          </cell>
          <cell r="B38">
            <v>4.7699999999999996</v>
          </cell>
          <cell r="C38">
            <v>5.52</v>
          </cell>
          <cell r="D38">
            <v>5.68</v>
          </cell>
          <cell r="E38">
            <v>5.82</v>
          </cell>
          <cell r="F38">
            <v>5.99</v>
          </cell>
          <cell r="G38">
            <v>1.65</v>
          </cell>
          <cell r="H38">
            <v>7.7405610212189426</v>
          </cell>
          <cell r="I38">
            <v>-2.1978564161522489</v>
          </cell>
          <cell r="J38">
            <v>-0.88306880202674676</v>
          </cell>
          <cell r="K38">
            <v>0.13908684697771889</v>
          </cell>
        </row>
        <row r="39">
          <cell r="A39">
            <v>36372</v>
          </cell>
          <cell r="B39">
            <v>4.76</v>
          </cell>
          <cell r="C39">
            <v>5.64</v>
          </cell>
          <cell r="D39">
            <v>5.81</v>
          </cell>
          <cell r="E39">
            <v>5.92</v>
          </cell>
          <cell r="F39">
            <v>6.11</v>
          </cell>
          <cell r="G39">
            <v>1.65</v>
          </cell>
          <cell r="H39">
            <v>7.8738984800481235</v>
          </cell>
          <cell r="I39">
            <v>-2.5292902129948698</v>
          </cell>
          <cell r="J39">
            <v>0.17348591288505924</v>
          </cell>
          <cell r="K39">
            <v>0.16592745784764532</v>
          </cell>
        </row>
        <row r="40">
          <cell r="A40">
            <v>36403</v>
          </cell>
          <cell r="B40">
            <v>5</v>
          </cell>
          <cell r="C40">
            <v>5.71</v>
          </cell>
          <cell r="D40">
            <v>5.89</v>
          </cell>
          <cell r="E40">
            <v>5.98</v>
          </cell>
          <cell r="F40">
            <v>6.06</v>
          </cell>
          <cell r="G40">
            <v>1.65</v>
          </cell>
          <cell r="H40">
            <v>8.0462402027667963</v>
          </cell>
          <cell r="I40">
            <v>-1.8980737886541752</v>
          </cell>
          <cell r="J40">
            <v>-0.7514264098321185</v>
          </cell>
          <cell r="K40">
            <v>0.17105636161469981</v>
          </cell>
        </row>
        <row r="41">
          <cell r="A41">
            <v>36433</v>
          </cell>
          <cell r="B41">
            <v>4.88</v>
          </cell>
          <cell r="C41">
            <v>5.58</v>
          </cell>
          <cell r="D41">
            <v>5.78</v>
          </cell>
          <cell r="E41">
            <v>5.89</v>
          </cell>
          <cell r="F41">
            <v>6.05</v>
          </cell>
          <cell r="G41">
            <v>1.65</v>
          </cell>
          <cell r="H41">
            <v>8.0151811265740562</v>
          </cell>
          <cell r="I41">
            <v>-1.925577490147258</v>
          </cell>
          <cell r="J41">
            <v>-1.3702453247089925</v>
          </cell>
          <cell r="K41">
            <v>0.19571939815254233</v>
          </cell>
        </row>
        <row r="42">
          <cell r="A42">
            <v>36464</v>
          </cell>
          <cell r="B42">
            <v>5.0999999999999996</v>
          </cell>
          <cell r="C42">
            <v>5.78</v>
          </cell>
          <cell r="D42">
            <v>5.95</v>
          </cell>
          <cell r="E42">
            <v>6.02</v>
          </cell>
          <cell r="F42">
            <v>6.16</v>
          </cell>
          <cell r="G42">
            <v>1.65</v>
          </cell>
          <cell r="H42">
            <v>8.0802858856397108</v>
          </cell>
          <cell r="I42">
            <v>-1.8281250792874468</v>
          </cell>
          <cell r="J42">
            <v>-1.6194971403255838</v>
          </cell>
          <cell r="K42">
            <v>0.18453573393623116</v>
          </cell>
        </row>
        <row r="43">
          <cell r="A43">
            <v>36494</v>
          </cell>
          <cell r="B43">
            <v>5.31</v>
          </cell>
          <cell r="C43">
            <v>5.99</v>
          </cell>
          <cell r="D43">
            <v>6.11</v>
          </cell>
          <cell r="E43">
            <v>6.18</v>
          </cell>
          <cell r="F43">
            <v>6.28</v>
          </cell>
          <cell r="G43">
            <v>1.65</v>
          </cell>
          <cell r="H43">
            <v>8.0946856437387407</v>
          </cell>
          <cell r="I43">
            <v>-1.6408065625826449</v>
          </cell>
          <cell r="J43">
            <v>-1.1945147345564606</v>
          </cell>
          <cell r="K43">
            <v>0.16827482952125417</v>
          </cell>
        </row>
        <row r="44">
          <cell r="A44">
            <v>36525</v>
          </cell>
          <cell r="B44">
            <v>5.31</v>
          </cell>
          <cell r="C44">
            <v>6.23</v>
          </cell>
          <cell r="D44">
            <v>6.34</v>
          </cell>
          <cell r="E44">
            <v>6.44</v>
          </cell>
          <cell r="F44">
            <v>6.48</v>
          </cell>
          <cell r="G44">
            <v>1.65</v>
          </cell>
          <cell r="H44">
            <v>8.4020320765937146</v>
          </cell>
          <cell r="I44">
            <v>-2.1000210926851901</v>
          </cell>
          <cell r="J44">
            <v>-0.44582797159825632</v>
          </cell>
          <cell r="K44">
            <v>0.15709670451127816</v>
          </cell>
        </row>
        <row r="45">
          <cell r="A45">
            <v>36556</v>
          </cell>
          <cell r="B45">
            <v>5.59</v>
          </cell>
          <cell r="C45">
            <v>6.52</v>
          </cell>
          <cell r="D45">
            <v>6.67</v>
          </cell>
          <cell r="E45">
            <v>6.69</v>
          </cell>
          <cell r="F45">
            <v>6.53</v>
          </cell>
          <cell r="G45">
            <v>1.65</v>
          </cell>
          <cell r="H45">
            <v>8.4329848442913722</v>
          </cell>
          <cell r="I45">
            <v>-1.7562295052523673</v>
          </cell>
          <cell r="J45">
            <v>3.6202392268842531E-2</v>
          </cell>
          <cell r="K45">
            <v>0.11875950721803914</v>
          </cell>
        </row>
        <row r="46">
          <cell r="A46">
            <v>36585</v>
          </cell>
          <cell r="B46">
            <v>5.78</v>
          </cell>
          <cell r="C46">
            <v>6.54</v>
          </cell>
          <cell r="D46">
            <v>6.59</v>
          </cell>
          <cell r="E46">
            <v>6.41</v>
          </cell>
          <cell r="F46">
            <v>6.14</v>
          </cell>
          <cell r="G46">
            <v>1.65</v>
          </cell>
          <cell r="H46">
            <v>8.2884158102334986</v>
          </cell>
          <cell r="I46">
            <v>-1.570672382064972</v>
          </cell>
          <cell r="J46">
            <v>0.13798052255454854</v>
          </cell>
          <cell r="K46">
            <v>0.12541817211258829</v>
          </cell>
        </row>
        <row r="47">
          <cell r="A47">
            <v>36616</v>
          </cell>
          <cell r="B47">
            <v>5.89</v>
          </cell>
          <cell r="C47">
            <v>6.49</v>
          </cell>
          <cell r="D47">
            <v>6.26</v>
          </cell>
          <cell r="E47">
            <v>6.01</v>
          </cell>
          <cell r="F47">
            <v>5.83</v>
          </cell>
          <cell r="G47">
            <v>1.65</v>
          </cell>
          <cell r="H47">
            <v>8.3957334197662412</v>
          </cell>
          <cell r="I47">
            <v>-1.4136605545684082</v>
          </cell>
          <cell r="J47">
            <v>-1.0839562529723203</v>
          </cell>
          <cell r="K47">
            <v>0.12705286168716079</v>
          </cell>
        </row>
        <row r="48">
          <cell r="A48">
            <v>36646</v>
          </cell>
          <cell r="B48">
            <v>5.81</v>
          </cell>
          <cell r="C48">
            <v>6.69</v>
          </cell>
          <cell r="D48">
            <v>6.47</v>
          </cell>
          <cell r="E48">
            <v>6.21</v>
          </cell>
          <cell r="F48">
            <v>5.96</v>
          </cell>
          <cell r="G48">
            <v>1.65</v>
          </cell>
          <cell r="H48">
            <v>8.8342162336523451</v>
          </cell>
          <cell r="I48">
            <v>-1.470104471458562</v>
          </cell>
          <cell r="J48">
            <v>-1.9465744805720127</v>
          </cell>
          <cell r="K48">
            <v>0.10160595486021896</v>
          </cell>
        </row>
        <row r="49">
          <cell r="A49">
            <v>36677</v>
          </cell>
          <cell r="B49">
            <v>5.64</v>
          </cell>
          <cell r="C49">
            <v>6.69</v>
          </cell>
          <cell r="D49">
            <v>6.54</v>
          </cell>
          <cell r="E49">
            <v>6.28</v>
          </cell>
          <cell r="F49">
            <v>6.01</v>
          </cell>
          <cell r="G49">
            <v>1.65</v>
          </cell>
          <cell r="H49">
            <v>8.9231490208662265</v>
          </cell>
          <cell r="I49">
            <v>-1.8814193022821362</v>
          </cell>
          <cell r="J49">
            <v>-0.91688783698827503</v>
          </cell>
          <cell r="K49">
            <v>0.13394337376225565</v>
          </cell>
        </row>
        <row r="50">
          <cell r="A50">
            <v>36707</v>
          </cell>
          <cell r="B50">
            <v>5.87</v>
          </cell>
          <cell r="C50">
            <v>6.36</v>
          </cell>
          <cell r="D50">
            <v>6.16</v>
          </cell>
          <cell r="E50">
            <v>6.02</v>
          </cell>
          <cell r="F50">
            <v>5.89</v>
          </cell>
          <cell r="G50">
            <v>1.65</v>
          </cell>
          <cell r="H50">
            <v>8.7098311322476292</v>
          </cell>
          <cell r="I50">
            <v>-1.4611601577429674</v>
          </cell>
          <cell r="J50">
            <v>-2.3808542321903023</v>
          </cell>
          <cell r="K50">
            <v>0.12482341814781284</v>
          </cell>
        </row>
        <row r="51">
          <cell r="A51">
            <v>36738</v>
          </cell>
          <cell r="B51">
            <v>6.06</v>
          </cell>
          <cell r="C51">
            <v>6.3</v>
          </cell>
          <cell r="D51">
            <v>6.13</v>
          </cell>
          <cell r="E51">
            <v>6.03</v>
          </cell>
          <cell r="F51">
            <v>5.79</v>
          </cell>
          <cell r="G51">
            <v>1.65</v>
          </cell>
          <cell r="H51">
            <v>8.5569978850433159</v>
          </cell>
          <cell r="I51">
            <v>-1.5572661650112301</v>
          </cell>
          <cell r="J51">
            <v>-1.5819303585933886</v>
          </cell>
          <cell r="K51">
            <v>0.10267397948773885</v>
          </cell>
        </row>
        <row r="52">
          <cell r="A52">
            <v>36769</v>
          </cell>
          <cell r="B52">
            <v>6.31</v>
          </cell>
          <cell r="C52">
            <v>6.15</v>
          </cell>
          <cell r="D52">
            <v>5.97</v>
          </cell>
          <cell r="E52">
            <v>5.72</v>
          </cell>
          <cell r="F52">
            <v>5.67</v>
          </cell>
          <cell r="G52">
            <v>1.65</v>
          </cell>
          <cell r="H52">
            <v>8.7801091075486237</v>
          </cell>
          <cell r="I52">
            <v>-0.92573151784448338</v>
          </cell>
          <cell r="J52">
            <v>-4.0314996540838193</v>
          </cell>
          <cell r="K52">
            <v>0.10108940646139593</v>
          </cell>
        </row>
        <row r="53">
          <cell r="A53">
            <v>36799</v>
          </cell>
          <cell r="B53">
            <v>6.21</v>
          </cell>
          <cell r="C53">
            <v>5.97</v>
          </cell>
          <cell r="D53">
            <v>5.85</v>
          </cell>
          <cell r="E53">
            <v>5.8</v>
          </cell>
          <cell r="F53">
            <v>5.88</v>
          </cell>
          <cell r="G53">
            <v>1.65</v>
          </cell>
          <cell r="H53">
            <v>8.750317790976915</v>
          </cell>
          <cell r="I53">
            <v>-1.4353781475446539</v>
          </cell>
          <cell r="J53">
            <v>-3.6869922014467948</v>
          </cell>
          <cell r="K53">
            <v>8.9932231324001147E-2</v>
          </cell>
        </row>
        <row r="54">
          <cell r="A54">
            <v>36830</v>
          </cell>
          <cell r="B54">
            <v>6.39</v>
          </cell>
          <cell r="C54">
            <v>5.92</v>
          </cell>
          <cell r="D54">
            <v>5.81</v>
          </cell>
          <cell r="E54">
            <v>5.76</v>
          </cell>
          <cell r="F54">
            <v>5.79</v>
          </cell>
          <cell r="G54">
            <v>1.65</v>
          </cell>
          <cell r="H54">
            <v>8.5090680761363924</v>
          </cell>
          <cell r="I54">
            <v>-1.1780463869248703</v>
          </cell>
          <cell r="J54">
            <v>-3.1516409447732108</v>
          </cell>
          <cell r="K54">
            <v>9.5328002682733906E-2</v>
          </cell>
        </row>
        <row r="55">
          <cell r="A55">
            <v>36860</v>
          </cell>
          <cell r="B55">
            <v>6.2</v>
          </cell>
          <cell r="C55">
            <v>5.58</v>
          </cell>
          <cell r="D55">
            <v>5.39</v>
          </cell>
          <cell r="E55">
            <v>5.45</v>
          </cell>
          <cell r="F55">
            <v>5.6</v>
          </cell>
          <cell r="G55">
            <v>1.65</v>
          </cell>
          <cell r="H55">
            <v>8.3524834518205058</v>
          </cell>
          <cell r="I55">
            <v>-1.3326901615431033</v>
          </cell>
          <cell r="J55">
            <v>-3.5099831557965802</v>
          </cell>
          <cell r="K55">
            <v>7.2605081027075177E-2</v>
          </cell>
        </row>
        <row r="56">
          <cell r="A56">
            <v>36891</v>
          </cell>
          <cell r="B56">
            <v>5.88</v>
          </cell>
          <cell r="C56">
            <v>5.1100000000000003</v>
          </cell>
          <cell r="D56">
            <v>4.9800000000000004</v>
          </cell>
          <cell r="E56">
            <v>5.12</v>
          </cell>
          <cell r="F56">
            <v>5.46</v>
          </cell>
          <cell r="G56">
            <v>1.65</v>
          </cell>
          <cell r="H56">
            <v>8.2620919353434896</v>
          </cell>
          <cell r="I56">
            <v>-1.2950221563018252</v>
          </cell>
          <cell r="J56">
            <v>-4.9282794149425344</v>
          </cell>
          <cell r="K56">
            <v>0.10642469490561571</v>
          </cell>
        </row>
        <row r="57">
          <cell r="A57">
            <v>36922</v>
          </cell>
          <cell r="B57">
            <v>4.9800000000000004</v>
          </cell>
          <cell r="C57">
            <v>4.6100000000000003</v>
          </cell>
          <cell r="D57">
            <v>4.8499999999999996</v>
          </cell>
          <cell r="E57">
            <v>5.18</v>
          </cell>
          <cell r="F57">
            <v>5.55</v>
          </cell>
          <cell r="G57">
            <v>1.65</v>
          </cell>
          <cell r="H57">
            <v>8.0679026463337635</v>
          </cell>
          <cell r="I57">
            <v>-2.2943744274675963</v>
          </cell>
          <cell r="J57">
            <v>-4.0743490465176277</v>
          </cell>
          <cell r="K57">
            <v>9.276288658299589E-2</v>
          </cell>
        </row>
        <row r="58">
          <cell r="A58">
            <v>36950</v>
          </cell>
          <cell r="B58">
            <v>4.8499999999999996</v>
          </cell>
          <cell r="C58">
            <v>4.4000000000000004</v>
          </cell>
          <cell r="D58">
            <v>4.7</v>
          </cell>
          <cell r="E58">
            <v>4.92</v>
          </cell>
          <cell r="F58">
            <v>5.35</v>
          </cell>
          <cell r="G58">
            <v>1.65</v>
          </cell>
          <cell r="H58">
            <v>7.9010113422844279</v>
          </cell>
          <cell r="I58">
            <v>-2.3299033134166081</v>
          </cell>
          <cell r="J58">
            <v>-4.1350165916660631</v>
          </cell>
          <cell r="K58">
            <v>9.2209639912831737E-2</v>
          </cell>
        </row>
        <row r="59">
          <cell r="A59">
            <v>36981</v>
          </cell>
          <cell r="B59">
            <v>4.33</v>
          </cell>
          <cell r="C59">
            <v>4.26</v>
          </cell>
          <cell r="D59">
            <v>4.6900000000000004</v>
          </cell>
          <cell r="E59">
            <v>4.9800000000000004</v>
          </cell>
          <cell r="F59">
            <v>5.49</v>
          </cell>
          <cell r="G59">
            <v>1.65</v>
          </cell>
          <cell r="H59">
            <v>8.0418631479372849</v>
          </cell>
          <cell r="I59">
            <v>-3.2817594351815367</v>
          </cell>
          <cell r="J59">
            <v>-3.8458355452484105</v>
          </cell>
          <cell r="K59">
            <v>0.11528160333087797</v>
          </cell>
        </row>
        <row r="60">
          <cell r="A60">
            <v>37011</v>
          </cell>
          <cell r="B60">
            <v>3.79</v>
          </cell>
          <cell r="C60">
            <v>4.29</v>
          </cell>
          <cell r="D60">
            <v>5.01</v>
          </cell>
          <cell r="E60">
            <v>5.35</v>
          </cell>
          <cell r="F60">
            <v>5.79</v>
          </cell>
          <cell r="G60">
            <v>1.65</v>
          </cell>
          <cell r="H60">
            <v>8.3086671720032843</v>
          </cell>
          <cell r="I60">
            <v>-3.9721205407300761</v>
          </cell>
          <cell r="J60">
            <v>-2.7843760576301064</v>
          </cell>
          <cell r="K60">
            <v>0.10798224681538403</v>
          </cell>
        </row>
        <row r="61">
          <cell r="A61">
            <v>37042</v>
          </cell>
          <cell r="B61">
            <v>3.63</v>
          </cell>
          <cell r="C61">
            <v>4.21</v>
          </cell>
          <cell r="D61">
            <v>4.95</v>
          </cell>
          <cell r="E61">
            <v>5.43</v>
          </cell>
          <cell r="F61">
            <v>5.79</v>
          </cell>
          <cell r="G61">
            <v>1.65</v>
          </cell>
          <cell r="H61">
            <v>8.2684472165709959</v>
          </cell>
          <cell r="I61">
            <v>-4.4218156388717409</v>
          </cell>
          <cell r="J61">
            <v>-2.1624703394788809</v>
          </cell>
          <cell r="K61">
            <v>0.10487761241824675</v>
          </cell>
        </row>
        <row r="62">
          <cell r="A62">
            <v>37072</v>
          </cell>
          <cell r="B62">
            <v>3.65</v>
          </cell>
          <cell r="C62">
            <v>4.25</v>
          </cell>
          <cell r="D62">
            <v>5</v>
          </cell>
          <cell r="E62">
            <v>5.43</v>
          </cell>
          <cell r="F62">
            <v>5.76</v>
          </cell>
          <cell r="G62">
            <v>1.65</v>
          </cell>
          <cell r="H62">
            <v>8.1432537507081513</v>
          </cell>
          <cell r="I62">
            <v>-4.3834718551649559</v>
          </cell>
          <cell r="J62">
            <v>-1.6447113293977496</v>
          </cell>
          <cell r="K62">
            <v>9.8029313033613785E-2</v>
          </cell>
        </row>
        <row r="63">
          <cell r="A63">
            <v>37103</v>
          </cell>
          <cell r="B63">
            <v>3.53</v>
          </cell>
          <cell r="C63">
            <v>3.79</v>
          </cell>
          <cell r="D63">
            <v>4.6100000000000003</v>
          </cell>
          <cell r="E63">
            <v>5.07</v>
          </cell>
          <cell r="F63">
            <v>5.53</v>
          </cell>
          <cell r="G63">
            <v>1.65</v>
          </cell>
          <cell r="H63">
            <v>8.0777793211039217</v>
          </cell>
          <cell r="I63">
            <v>-4.4691549882507076</v>
          </cell>
          <cell r="J63">
            <v>-3.2567072846723235</v>
          </cell>
          <cell r="K63">
            <v>9.2230624490884483E-2</v>
          </cell>
        </row>
        <row r="64">
          <cell r="A64">
            <v>37134</v>
          </cell>
          <cell r="B64">
            <v>3.36</v>
          </cell>
          <cell r="C64">
            <v>3.6</v>
          </cell>
          <cell r="D64">
            <v>4.4400000000000004</v>
          </cell>
          <cell r="E64">
            <v>4.8099999999999996</v>
          </cell>
          <cell r="F64">
            <v>5.39</v>
          </cell>
          <cell r="G64">
            <v>1.65</v>
          </cell>
          <cell r="H64">
            <v>7.8584746426983232</v>
          </cell>
          <cell r="I64">
            <v>-4.574633779884846</v>
          </cell>
          <cell r="J64">
            <v>-2.8851243755808391</v>
          </cell>
          <cell r="K64">
            <v>8.7186532932643335E-2</v>
          </cell>
        </row>
        <row r="65">
          <cell r="A65">
            <v>37164</v>
          </cell>
          <cell r="B65">
            <v>2.17</v>
          </cell>
          <cell r="C65">
            <v>2.8</v>
          </cell>
          <cell r="D65">
            <v>3.76</v>
          </cell>
          <cell r="E65">
            <v>4.68</v>
          </cell>
          <cell r="F65">
            <v>5.6</v>
          </cell>
          <cell r="G65">
            <v>1.65</v>
          </cell>
          <cell r="H65">
            <v>8.3921138313074604</v>
          </cell>
          <cell r="I65">
            <v>-6.1577281172509668</v>
          </cell>
          <cell r="J65">
            <v>-4.0423341758448412</v>
          </cell>
          <cell r="K65">
            <v>0.12080294853628835</v>
          </cell>
        </row>
        <row r="66">
          <cell r="A66">
            <v>37195</v>
          </cell>
          <cell r="B66">
            <v>2.0499999999999998</v>
          </cell>
          <cell r="C66">
            <v>2.4500000000000002</v>
          </cell>
          <cell r="D66">
            <v>3.77</v>
          </cell>
          <cell r="E66">
            <v>4.3099999999999996</v>
          </cell>
          <cell r="F66">
            <v>4.92</v>
          </cell>
          <cell r="G66">
            <v>1.65</v>
          </cell>
          <cell r="H66">
            <v>7.6280190233783687</v>
          </cell>
          <cell r="I66">
            <v>-6.2396400264064935</v>
          </cell>
          <cell r="J66">
            <v>-2.7484958360019274</v>
          </cell>
          <cell r="K66">
            <v>0.16239150643427985</v>
          </cell>
        </row>
        <row r="67">
          <cell r="A67">
            <v>37225</v>
          </cell>
          <cell r="B67">
            <v>1.78</v>
          </cell>
          <cell r="C67">
            <v>2.83</v>
          </cell>
          <cell r="D67">
            <v>4.09</v>
          </cell>
          <cell r="E67">
            <v>4.79</v>
          </cell>
          <cell r="F67">
            <v>5.31</v>
          </cell>
          <cell r="G67">
            <v>1.65</v>
          </cell>
          <cell r="H67">
            <v>7.6128603202194904</v>
          </cell>
          <cell r="I67">
            <v>-6.7479902721413483</v>
          </cell>
          <cell r="J67">
            <v>-0.36962683323908946</v>
          </cell>
          <cell r="K67">
            <v>0.17672964603568761</v>
          </cell>
        </row>
        <row r="68">
          <cell r="A68">
            <v>37256</v>
          </cell>
          <cell r="B68">
            <v>1.74</v>
          </cell>
          <cell r="C68">
            <v>3.17</v>
          </cell>
          <cell r="D68">
            <v>4.41</v>
          </cell>
          <cell r="E68">
            <v>5.08</v>
          </cell>
          <cell r="F68">
            <v>5.52</v>
          </cell>
          <cell r="G68">
            <v>1.65</v>
          </cell>
          <cell r="H68">
            <v>7.6069334755027684</v>
          </cell>
          <cell r="I68">
            <v>-7.0865035998445807</v>
          </cell>
          <cell r="J68">
            <v>1.1845546557972924</v>
          </cell>
          <cell r="K68">
            <v>0.16127215174171022</v>
          </cell>
        </row>
        <row r="69">
          <cell r="A69">
            <v>37287</v>
          </cell>
          <cell r="B69">
            <v>1.76</v>
          </cell>
          <cell r="C69">
            <v>3.16</v>
          </cell>
          <cell r="D69">
            <v>4.37</v>
          </cell>
          <cell r="E69">
            <v>5.03</v>
          </cell>
          <cell r="F69">
            <v>5.44</v>
          </cell>
          <cell r="G69">
            <v>1.65</v>
          </cell>
          <cell r="H69">
            <v>7.5860304657764495</v>
          </cell>
          <cell r="I69">
            <v>-6.5079357005343894</v>
          </cell>
          <cell r="J69">
            <v>0.50081666374892087</v>
          </cell>
          <cell r="K69">
            <v>0.15207948400600327</v>
          </cell>
        </row>
        <row r="70">
          <cell r="A70">
            <v>37315</v>
          </cell>
          <cell r="B70">
            <v>1.76</v>
          </cell>
          <cell r="C70">
            <v>3.07</v>
          </cell>
          <cell r="D70">
            <v>4.2</v>
          </cell>
          <cell r="E70">
            <v>4.88</v>
          </cell>
          <cell r="F70">
            <v>5.43</v>
          </cell>
          <cell r="G70">
            <v>1.65</v>
          </cell>
          <cell r="H70">
            <v>7.6952059484619646</v>
          </cell>
          <cell r="I70">
            <v>-6.5831800474439204</v>
          </cell>
          <cell r="J70">
            <v>-0.37377495454497189</v>
          </cell>
          <cell r="K70">
            <v>0.12256918244410257</v>
          </cell>
        </row>
        <row r="71">
          <cell r="A71">
            <v>37346</v>
          </cell>
          <cell r="B71">
            <v>1.79</v>
          </cell>
          <cell r="C71">
            <v>3.72</v>
          </cell>
          <cell r="D71">
            <v>4.82</v>
          </cell>
          <cell r="E71">
            <v>5.41</v>
          </cell>
          <cell r="F71">
            <v>5.81</v>
          </cell>
          <cell r="G71">
            <v>1.65</v>
          </cell>
          <cell r="H71">
            <v>7.982719842739848</v>
          </cell>
          <cell r="I71">
            <v>-6.8080235022586244</v>
          </cell>
          <cell r="J71">
            <v>1.2420079056648448</v>
          </cell>
          <cell r="K71">
            <v>0.12538264064140797</v>
          </cell>
        </row>
        <row r="72">
          <cell r="A72">
            <v>37376</v>
          </cell>
          <cell r="B72">
            <v>1.76</v>
          </cell>
          <cell r="C72">
            <v>3.23</v>
          </cell>
          <cell r="D72">
            <v>4.41</v>
          </cell>
          <cell r="E72">
            <v>5.0999999999999996</v>
          </cell>
          <cell r="F72">
            <v>5.6</v>
          </cell>
          <cell r="G72">
            <v>1.65</v>
          </cell>
          <cell r="H72">
            <v>8.1246566698693936</v>
          </cell>
          <cell r="I72">
            <v>-7.0645016129715108</v>
          </cell>
          <cell r="J72">
            <v>-0.24982808436447107</v>
          </cell>
          <cell r="K72">
            <v>0.12137227825163024</v>
          </cell>
        </row>
        <row r="73">
          <cell r="A73">
            <v>37407</v>
          </cell>
          <cell r="B73">
            <v>1.73</v>
          </cell>
          <cell r="C73">
            <v>3.21</v>
          </cell>
          <cell r="D73">
            <v>4.3600000000000003</v>
          </cell>
          <cell r="E73">
            <v>5.04</v>
          </cell>
          <cell r="F73">
            <v>5.62</v>
          </cell>
          <cell r="G73">
            <v>1.65</v>
          </cell>
          <cell r="H73">
            <v>8.0318609410077002</v>
          </cell>
          <cell r="I73">
            <v>-6.8435620921222284</v>
          </cell>
          <cell r="J73">
            <v>-1.0434303718315843</v>
          </cell>
          <cell r="K73">
            <v>0.12684688668880734</v>
          </cell>
        </row>
        <row r="74">
          <cell r="A74">
            <v>37437</v>
          </cell>
          <cell r="B74">
            <v>1.69</v>
          </cell>
          <cell r="C74">
            <v>2.8</v>
          </cell>
          <cell r="D74">
            <v>4.04</v>
          </cell>
          <cell r="E74">
            <v>4.8</v>
          </cell>
          <cell r="F74">
            <v>5.51</v>
          </cell>
          <cell r="G74">
            <v>1.65</v>
          </cell>
          <cell r="H74">
            <v>8.1597819095645594</v>
          </cell>
          <cell r="I74">
            <v>-6.6859176898757502</v>
          </cell>
          <cell r="J74">
            <v>-2.3696313426668745</v>
          </cell>
          <cell r="K74">
            <v>0.14527208257464036</v>
          </cell>
        </row>
        <row r="75">
          <cell r="A75">
            <v>37468</v>
          </cell>
          <cell r="B75">
            <v>1.7</v>
          </cell>
          <cell r="C75">
            <v>2.25</v>
          </cell>
          <cell r="D75">
            <v>3.47</v>
          </cell>
          <cell r="E75">
            <v>4.4800000000000004</v>
          </cell>
          <cell r="F75">
            <v>5.31</v>
          </cell>
          <cell r="G75">
            <v>1.65</v>
          </cell>
          <cell r="H75">
            <v>8.3475794959963334</v>
          </cell>
          <cell r="I75">
            <v>-7.1556144507329318</v>
          </cell>
          <cell r="J75">
            <v>-3.6179652076713542</v>
          </cell>
          <cell r="K75">
            <v>0.15400775240647507</v>
          </cell>
        </row>
        <row r="76">
          <cell r="A76">
            <v>37499</v>
          </cell>
          <cell r="B76">
            <v>1.68</v>
          </cell>
          <cell r="C76">
            <v>2.15</v>
          </cell>
          <cell r="D76">
            <v>3.2</v>
          </cell>
          <cell r="E76">
            <v>4.1399999999999997</v>
          </cell>
          <cell r="F76">
            <v>4.93</v>
          </cell>
          <cell r="G76">
            <v>1.65</v>
          </cell>
          <cell r="H76">
            <v>7.557130292019945</v>
          </cell>
          <cell r="I76">
            <v>-6.2312507604345555</v>
          </cell>
          <cell r="J76">
            <v>-3.0607998738439193</v>
          </cell>
          <cell r="K76">
            <v>0.15560858652534859</v>
          </cell>
        </row>
        <row r="77">
          <cell r="A77">
            <v>37529</v>
          </cell>
          <cell r="B77">
            <v>1.56</v>
          </cell>
          <cell r="C77">
            <v>1.69</v>
          </cell>
          <cell r="D77">
            <v>2.57</v>
          </cell>
          <cell r="E77">
            <v>3.6</v>
          </cell>
          <cell r="F77">
            <v>4.67</v>
          </cell>
          <cell r="G77">
            <v>1.65</v>
          </cell>
          <cell r="H77">
            <v>7.6190099325007274</v>
          </cell>
          <cell r="I77">
            <v>-5.7456200893312497</v>
          </cell>
          <cell r="J77">
            <v>-6.4469533578960299</v>
          </cell>
          <cell r="K77">
            <v>0.1906594245168666</v>
          </cell>
        </row>
        <row r="78">
          <cell r="A78">
            <v>37560</v>
          </cell>
          <cell r="B78">
            <v>1.45</v>
          </cell>
          <cell r="C78">
            <v>1.67</v>
          </cell>
          <cell r="D78">
            <v>2.73</v>
          </cell>
          <cell r="E78">
            <v>3.89</v>
          </cell>
          <cell r="F78">
            <v>4.99</v>
          </cell>
          <cell r="G78">
            <v>1.65</v>
          </cell>
          <cell r="H78">
            <v>8.2671754477798913</v>
          </cell>
          <cell r="I78">
            <v>-6.4941452664353507</v>
          </cell>
          <cell r="J78">
            <v>-7.4874820911698556</v>
          </cell>
          <cell r="K78">
            <v>0.14835881263112283</v>
          </cell>
        </row>
        <row r="79">
          <cell r="A79">
            <v>37590</v>
          </cell>
          <cell r="B79">
            <v>1.22</v>
          </cell>
          <cell r="C79">
            <v>2.06</v>
          </cell>
          <cell r="D79">
            <v>3.27</v>
          </cell>
          <cell r="E79">
            <v>4.21</v>
          </cell>
          <cell r="F79">
            <v>5.04</v>
          </cell>
          <cell r="G79">
            <v>1.65</v>
          </cell>
          <cell r="H79">
            <v>7.8277048332910351</v>
          </cell>
          <cell r="I79">
            <v>-6.6323830071668954</v>
          </cell>
          <cell r="J79">
            <v>-4.8145211885701178</v>
          </cell>
          <cell r="K79">
            <v>0.1378895512247123</v>
          </cell>
        </row>
        <row r="80">
          <cell r="A80">
            <v>37621</v>
          </cell>
          <cell r="B80">
            <v>1.2</v>
          </cell>
          <cell r="C80">
            <v>1.6</v>
          </cell>
          <cell r="D80">
            <v>2.73</v>
          </cell>
          <cell r="E80">
            <v>3.81</v>
          </cell>
          <cell r="F80">
            <v>4.76</v>
          </cell>
          <cell r="G80">
            <v>1.65</v>
          </cell>
          <cell r="H80">
            <v>7.5064613791704282</v>
          </cell>
          <cell r="I80">
            <v>-6.0283382259810336</v>
          </cell>
          <cell r="J80">
            <v>-6.5384383983331196</v>
          </cell>
          <cell r="K80">
            <v>0.12444779769742643</v>
          </cell>
        </row>
        <row r="81">
          <cell r="A81">
            <v>37652</v>
          </cell>
          <cell r="B81">
            <v>1.17</v>
          </cell>
          <cell r="C81">
            <v>1.69</v>
          </cell>
          <cell r="D81">
            <v>2.93</v>
          </cell>
          <cell r="E81">
            <v>3.96</v>
          </cell>
          <cell r="F81">
            <v>4.84</v>
          </cell>
          <cell r="G81">
            <v>1.65</v>
          </cell>
          <cell r="H81">
            <v>7.4312071729521954</v>
          </cell>
          <cell r="I81">
            <v>-6.3527149056104175</v>
          </cell>
          <cell r="J81">
            <v>-5.2928459348114103</v>
          </cell>
          <cell r="K81">
            <v>0.10505474561457522</v>
          </cell>
        </row>
        <row r="82">
          <cell r="A82">
            <v>37680</v>
          </cell>
          <cell r="B82">
            <v>1.2</v>
          </cell>
          <cell r="C82">
            <v>1.51</v>
          </cell>
          <cell r="D82">
            <v>2.66</v>
          </cell>
          <cell r="E82">
            <v>3.69</v>
          </cell>
          <cell r="F82">
            <v>4.67</v>
          </cell>
          <cell r="G82">
            <v>1.65</v>
          </cell>
          <cell r="H82">
            <v>7.3051477061424865</v>
          </cell>
          <cell r="I82">
            <v>-6.0341903057248505</v>
          </cell>
          <cell r="J82">
            <v>-6.7839343914926253</v>
          </cell>
          <cell r="K82">
            <v>0.11792772951044064</v>
          </cell>
        </row>
        <row r="83">
          <cell r="A83">
            <v>37711</v>
          </cell>
          <cell r="B83">
            <v>1.1100000000000001</v>
          </cell>
          <cell r="C83">
            <v>1.48</v>
          </cell>
          <cell r="D83">
            <v>2.71</v>
          </cell>
          <cell r="E83">
            <v>3.8</v>
          </cell>
          <cell r="F83">
            <v>4.82</v>
          </cell>
          <cell r="G83">
            <v>1.65</v>
          </cell>
          <cell r="H83">
            <v>7.4889609272533164</v>
          </cell>
          <cell r="I83">
            <v>-6.1702322903331002</v>
          </cell>
          <cell r="J83">
            <v>-7.1991231738698742</v>
          </cell>
          <cell r="K83">
            <v>0.10444264965262298</v>
          </cell>
        </row>
        <row r="84">
          <cell r="A84">
            <v>37741</v>
          </cell>
          <cell r="B84">
            <v>1.1100000000000001</v>
          </cell>
          <cell r="C84">
            <v>1.48</v>
          </cell>
          <cell r="D84">
            <v>2.75</v>
          </cell>
          <cell r="E84">
            <v>3.84</v>
          </cell>
          <cell r="F84">
            <v>4.7699999999999996</v>
          </cell>
          <cell r="G84">
            <v>1.65</v>
          </cell>
          <cell r="H84">
            <v>7.1983971044619981</v>
          </cell>
          <cell r="I84">
            <v>-5.7280966576657448</v>
          </cell>
          <cell r="J84">
            <v>-6.7678965941781701</v>
          </cell>
          <cell r="K84">
            <v>0.10704653480438688</v>
          </cell>
        </row>
        <row r="85">
          <cell r="A85">
            <v>37772</v>
          </cell>
          <cell r="B85">
            <v>1.1000000000000001</v>
          </cell>
          <cell r="C85">
            <v>1.32</v>
          </cell>
          <cell r="D85">
            <v>2.29</v>
          </cell>
          <cell r="E85">
            <v>3.37</v>
          </cell>
          <cell r="F85">
            <v>4.38</v>
          </cell>
          <cell r="G85">
            <v>1.65</v>
          </cell>
          <cell r="H85">
            <v>6.6131484892563526</v>
          </cell>
          <cell r="I85">
            <v>-5.3959170513428925</v>
          </cell>
          <cell r="J85">
            <v>-6.7288342320887189</v>
          </cell>
          <cell r="K85">
            <v>0.13235347063452163</v>
          </cell>
        </row>
        <row r="86">
          <cell r="A86">
            <v>37802</v>
          </cell>
          <cell r="B86">
            <v>0.85</v>
          </cell>
          <cell r="C86">
            <v>1.3</v>
          </cell>
          <cell r="D86">
            <v>2.41</v>
          </cell>
          <cell r="E86">
            <v>3.51</v>
          </cell>
          <cell r="F86">
            <v>4.5599999999999996</v>
          </cell>
          <cell r="G86">
            <v>1.65</v>
          </cell>
          <cell r="H86">
            <v>7.1072522739703352</v>
          </cell>
          <cell r="I86">
            <v>-5.531250620976186</v>
          </cell>
          <cell r="J86">
            <v>-8.2906506637531461</v>
          </cell>
          <cell r="K86">
            <v>0.12168715249809671</v>
          </cell>
        </row>
        <row r="87">
          <cell r="A87">
            <v>37833</v>
          </cell>
          <cell r="B87">
            <v>0.94</v>
          </cell>
          <cell r="C87">
            <v>1.74</v>
          </cell>
          <cell r="D87">
            <v>3.22</v>
          </cell>
          <cell r="E87">
            <v>4.41</v>
          </cell>
          <cell r="F87">
            <v>5.36</v>
          </cell>
          <cell r="G87">
            <v>1.65</v>
          </cell>
          <cell r="H87">
            <v>7.8897926625533037</v>
          </cell>
          <cell r="I87">
            <v>-7.1043206115275668</v>
          </cell>
          <cell r="J87">
            <v>-5.6621048753864178</v>
          </cell>
          <cell r="K87">
            <v>0.13003431419791153</v>
          </cell>
        </row>
        <row r="88">
          <cell r="A88">
            <v>37864</v>
          </cell>
          <cell r="B88">
            <v>0.97</v>
          </cell>
          <cell r="C88">
            <v>1.97</v>
          </cell>
          <cell r="D88">
            <v>3.46</v>
          </cell>
          <cell r="E88">
            <v>4.46</v>
          </cell>
          <cell r="F88">
            <v>5.22</v>
          </cell>
          <cell r="G88">
            <v>1.65</v>
          </cell>
          <cell r="H88">
            <v>7.5230092828619126</v>
          </cell>
          <cell r="I88">
            <v>-6.981058832670481</v>
          </cell>
          <cell r="J88">
            <v>-4.1669290317143366</v>
          </cell>
          <cell r="K88">
            <v>0.1219626081209744</v>
          </cell>
        </row>
        <row r="89">
          <cell r="A89">
            <v>37894</v>
          </cell>
          <cell r="B89">
            <v>0.94</v>
          </cell>
          <cell r="C89">
            <v>1.47</v>
          </cell>
          <cell r="D89">
            <v>2.82</v>
          </cell>
          <cell r="E89">
            <v>3.93</v>
          </cell>
          <cell r="F89">
            <v>4.88</v>
          </cell>
          <cell r="G89">
            <v>1.65</v>
          </cell>
          <cell r="H89">
            <v>7.2274628616882906</v>
          </cell>
          <cell r="I89">
            <v>-6.4499879633891322</v>
          </cell>
          <cell r="J89">
            <v>-6.0656582532716588</v>
          </cell>
          <cell r="K89">
            <v>0.12050208667016477</v>
          </cell>
        </row>
        <row r="90">
          <cell r="A90">
            <v>37925</v>
          </cell>
          <cell r="B90">
            <v>0.95</v>
          </cell>
          <cell r="C90">
            <v>1.82</v>
          </cell>
          <cell r="D90">
            <v>3.25</v>
          </cell>
          <cell r="E90">
            <v>4.29</v>
          </cell>
          <cell r="F90">
            <v>5.14</v>
          </cell>
          <cell r="G90">
            <v>1.65</v>
          </cell>
          <cell r="H90">
            <v>7.3775928436199836</v>
          </cell>
          <cell r="I90">
            <v>-6.7319250332392775</v>
          </cell>
          <cell r="J90">
            <v>-4.7621565458529647</v>
          </cell>
          <cell r="K90">
            <v>0.11889626514521766</v>
          </cell>
        </row>
        <row r="91">
          <cell r="A91">
            <v>37955</v>
          </cell>
          <cell r="B91">
            <v>0.92</v>
          </cell>
          <cell r="C91">
            <v>2.04</v>
          </cell>
          <cell r="D91">
            <v>3.36</v>
          </cell>
          <cell r="E91">
            <v>4.33</v>
          </cell>
          <cell r="F91">
            <v>5.13</v>
          </cell>
          <cell r="G91">
            <v>1.65</v>
          </cell>
          <cell r="H91">
            <v>7.3034813964470624</v>
          </cell>
          <cell r="I91">
            <v>-6.5682410783005043</v>
          </cell>
          <cell r="J91">
            <v>-4.1623042570799251</v>
          </cell>
          <cell r="K91">
            <v>0.12391661896476684</v>
          </cell>
        </row>
        <row r="92">
          <cell r="A92">
            <v>37986</v>
          </cell>
          <cell r="B92">
            <v>0.93</v>
          </cell>
          <cell r="C92">
            <v>1.84</v>
          </cell>
          <cell r="D92">
            <v>3.22</v>
          </cell>
          <cell r="E92">
            <v>4.26</v>
          </cell>
          <cell r="F92">
            <v>5.08</v>
          </cell>
          <cell r="G92">
            <v>1.65</v>
          </cell>
          <cell r="H92">
            <v>7.2542807132677103</v>
          </cell>
          <cell r="I92">
            <v>-6.6068511930012557</v>
          </cell>
          <cell r="J92">
            <v>-4.4698665031631242</v>
          </cell>
          <cell r="K92">
            <v>9.640097281518846E-2</v>
          </cell>
        </row>
        <row r="93">
          <cell r="A93">
            <v>38017</v>
          </cell>
          <cell r="B93">
            <v>0.91</v>
          </cell>
          <cell r="C93">
            <v>1.82</v>
          </cell>
          <cell r="D93">
            <v>3.15</v>
          </cell>
          <cell r="E93">
            <v>4.13</v>
          </cell>
          <cell r="F93">
            <v>4.96</v>
          </cell>
          <cell r="G93">
            <v>1.65</v>
          </cell>
          <cell r="H93">
            <v>7.0992313726566758</v>
          </cell>
          <cell r="I93">
            <v>-6.4251914305386162</v>
          </cell>
          <cell r="J93">
            <v>-4.3905919774593931</v>
          </cell>
          <cell r="K93">
            <v>0.10022269337042808</v>
          </cell>
        </row>
        <row r="94">
          <cell r="A94">
            <v>38046</v>
          </cell>
          <cell r="B94">
            <v>0.95</v>
          </cell>
          <cell r="C94">
            <v>1.64</v>
          </cell>
          <cell r="D94">
            <v>2.94</v>
          </cell>
          <cell r="E94">
            <v>3.97</v>
          </cell>
          <cell r="F94">
            <v>4.84</v>
          </cell>
          <cell r="G94">
            <v>1.65</v>
          </cell>
          <cell r="H94">
            <v>7.073638316153545</v>
          </cell>
          <cell r="I94">
            <v>-6.2759381248089854</v>
          </cell>
          <cell r="J94">
            <v>-5.244662953691793</v>
          </cell>
          <cell r="K94">
            <v>9.2804917358013952E-2</v>
          </cell>
        </row>
        <row r="95">
          <cell r="A95">
            <v>38077</v>
          </cell>
          <cell r="B95">
            <v>0.94</v>
          </cell>
          <cell r="C95">
            <v>1.57</v>
          </cell>
          <cell r="D95">
            <v>2.79</v>
          </cell>
          <cell r="E95">
            <v>3.84</v>
          </cell>
          <cell r="F95">
            <v>4.78</v>
          </cell>
          <cell r="G95">
            <v>1.65</v>
          </cell>
          <cell r="H95">
            <v>7.0189951427846147</v>
          </cell>
          <cell r="I95">
            <v>-6.0499679204807935</v>
          </cell>
          <cell r="J95">
            <v>-5.9046439429993116</v>
          </cell>
          <cell r="K95">
            <v>8.2838915752461328E-2</v>
          </cell>
        </row>
        <row r="96">
          <cell r="A96">
            <v>38107</v>
          </cell>
          <cell r="B96">
            <v>0.98</v>
          </cell>
          <cell r="C96">
            <v>2.31</v>
          </cell>
          <cell r="D96">
            <v>3.61</v>
          </cell>
          <cell r="E96">
            <v>4.5</v>
          </cell>
          <cell r="F96">
            <v>5.29</v>
          </cell>
          <cell r="G96">
            <v>1.65</v>
          </cell>
          <cell r="H96">
            <v>7.3214905032941928</v>
          </cell>
          <cell r="I96">
            <v>-6.5645549940763486</v>
          </cell>
          <cell r="J96">
            <v>-3.3107468528327022</v>
          </cell>
          <cell r="K96">
            <v>8.6082473171411655E-2</v>
          </cell>
        </row>
        <row r="97">
          <cell r="A97">
            <v>38138</v>
          </cell>
          <cell r="B97">
            <v>1.07</v>
          </cell>
          <cell r="C97">
            <v>2.5299999999999998</v>
          </cell>
          <cell r="D97">
            <v>3.79</v>
          </cell>
          <cell r="E97">
            <v>4.6500000000000004</v>
          </cell>
          <cell r="F97">
            <v>5.35</v>
          </cell>
          <cell r="G97">
            <v>1.65</v>
          </cell>
          <cell r="H97">
            <v>7.3356082719573283</v>
          </cell>
          <cell r="I97">
            <v>-6.5180942440701273</v>
          </cell>
          <cell r="J97">
            <v>-2.3732988841944236</v>
          </cell>
          <cell r="K97">
            <v>9.4035528340312827E-2</v>
          </cell>
        </row>
        <row r="98">
          <cell r="A98">
            <v>38168</v>
          </cell>
          <cell r="B98">
            <v>1.29</v>
          </cell>
          <cell r="C98">
            <v>2.69</v>
          </cell>
          <cell r="D98">
            <v>3.78</v>
          </cell>
          <cell r="E98">
            <v>4.59</v>
          </cell>
          <cell r="F98">
            <v>5.3</v>
          </cell>
          <cell r="G98">
            <v>1.65</v>
          </cell>
          <cell r="H98">
            <v>7.258738640766671</v>
          </cell>
          <cell r="I98">
            <v>-6.0093246585359816</v>
          </cell>
          <cell r="J98">
            <v>-2.643707491168553</v>
          </cell>
          <cell r="K98">
            <v>9.6758284125078975E-2</v>
          </cell>
        </row>
        <row r="99">
          <cell r="A99">
            <v>38199</v>
          </cell>
          <cell r="B99">
            <v>1.44</v>
          </cell>
          <cell r="C99">
            <v>2.68</v>
          </cell>
          <cell r="D99">
            <v>3.69</v>
          </cell>
          <cell r="E99">
            <v>4.4800000000000004</v>
          </cell>
          <cell r="F99">
            <v>5.2</v>
          </cell>
          <cell r="G99">
            <v>1.65</v>
          </cell>
          <cell r="H99">
            <v>7.1490961363278309</v>
          </cell>
          <cell r="I99">
            <v>-5.8186122761336563</v>
          </cell>
          <cell r="J99">
            <v>-2.9291604835601452</v>
          </cell>
          <cell r="K99">
            <v>9.8226961718563738E-2</v>
          </cell>
        </row>
        <row r="100">
          <cell r="A100">
            <v>38230</v>
          </cell>
          <cell r="B100">
            <v>1.59</v>
          </cell>
          <cell r="C100">
            <v>2.4</v>
          </cell>
          <cell r="D100">
            <v>3.31</v>
          </cell>
          <cell r="E100">
            <v>4.12</v>
          </cell>
          <cell r="F100">
            <v>4.93</v>
          </cell>
          <cell r="G100">
            <v>1.65</v>
          </cell>
          <cell r="H100">
            <v>6.6893648262498866</v>
          </cell>
          <cell r="I100">
            <v>-4.6032219558009571</v>
          </cell>
          <cell r="J100">
            <v>-2.1089562022197383</v>
          </cell>
          <cell r="K100">
            <v>0.13267515258131138</v>
          </cell>
        </row>
        <row r="101">
          <cell r="A101">
            <v>38260</v>
          </cell>
          <cell r="B101">
            <v>1.71</v>
          </cell>
          <cell r="C101">
            <v>2.61</v>
          </cell>
          <cell r="D101">
            <v>3.37</v>
          </cell>
          <cell r="E101">
            <v>4.12</v>
          </cell>
          <cell r="F101">
            <v>4.8899999999999997</v>
          </cell>
          <cell r="G101">
            <v>1.65</v>
          </cell>
          <cell r="H101">
            <v>6.5698273579547681</v>
          </cell>
          <cell r="I101">
            <v>-4.2384484273104022</v>
          </cell>
          <cell r="J101">
            <v>-2.1278487003770801</v>
          </cell>
          <cell r="K101">
            <v>0.12837357374458436</v>
          </cell>
        </row>
        <row r="102">
          <cell r="A102">
            <v>38291</v>
          </cell>
          <cell r="B102">
            <v>1.91</v>
          </cell>
          <cell r="C102">
            <v>2.56</v>
          </cell>
          <cell r="D102">
            <v>3.29</v>
          </cell>
          <cell r="E102">
            <v>4.03</v>
          </cell>
          <cell r="F102">
            <v>4.79</v>
          </cell>
          <cell r="G102">
            <v>1.65</v>
          </cell>
          <cell r="H102">
            <v>6.4652691567062135</v>
          </cell>
          <cell r="I102">
            <v>-4.2164770800550082</v>
          </cell>
          <cell r="J102">
            <v>-2.306534197717693</v>
          </cell>
          <cell r="K102">
            <v>0.11444597271311456</v>
          </cell>
        </row>
        <row r="103">
          <cell r="A103">
            <v>38321</v>
          </cell>
          <cell r="B103">
            <v>2.23</v>
          </cell>
          <cell r="C103">
            <v>3.01</v>
          </cell>
          <cell r="D103">
            <v>3.7</v>
          </cell>
          <cell r="E103">
            <v>4.3600000000000003</v>
          </cell>
          <cell r="F103">
            <v>5.01</v>
          </cell>
          <cell r="G103">
            <v>1.65</v>
          </cell>
          <cell r="H103">
            <v>6.6560533495702234</v>
          </cell>
          <cell r="I103">
            <v>-3.6106915945206426</v>
          </cell>
          <cell r="J103">
            <v>-2.5967025015035365</v>
          </cell>
          <cell r="K103">
            <v>0.11128606995934409</v>
          </cell>
        </row>
        <row r="104">
          <cell r="A104">
            <v>38352</v>
          </cell>
          <cell r="B104">
            <v>2.2170000000000001</v>
          </cell>
          <cell r="C104">
            <v>3.07</v>
          </cell>
          <cell r="D104">
            <v>3.61</v>
          </cell>
          <cell r="E104">
            <v>4.22</v>
          </cell>
          <cell r="F104">
            <v>4.83</v>
          </cell>
          <cell r="G104">
            <v>1.65</v>
          </cell>
          <cell r="H104">
            <v>6.7257364244937365</v>
          </cell>
          <cell r="I104">
            <v>-3.9723156988604531</v>
          </cell>
          <cell r="J104">
            <v>-4.0585923958132577</v>
          </cell>
          <cell r="K104">
            <v>0.1056189898126795</v>
          </cell>
        </row>
        <row r="105">
          <cell r="A105">
            <v>38383</v>
          </cell>
          <cell r="B105">
            <v>2.4580000000000002</v>
          </cell>
          <cell r="C105">
            <v>3.27</v>
          </cell>
          <cell r="D105">
            <v>3.69</v>
          </cell>
          <cell r="E105">
            <v>4.13</v>
          </cell>
          <cell r="F105">
            <v>4.59</v>
          </cell>
          <cell r="G105">
            <v>1.65</v>
          </cell>
          <cell r="H105">
            <v>6.251847095607066</v>
          </cell>
          <cell r="I105">
            <v>-3.2928141042812467</v>
          </cell>
          <cell r="J105">
            <v>-2.9879348056665176</v>
          </cell>
          <cell r="K105">
            <v>8.8022690625038452E-2</v>
          </cell>
        </row>
        <row r="106">
          <cell r="A106">
            <v>38411</v>
          </cell>
          <cell r="B106">
            <v>2.7450000000000001</v>
          </cell>
          <cell r="C106">
            <v>3.59</v>
          </cell>
          <cell r="D106">
            <v>4.01</v>
          </cell>
          <cell r="E106">
            <v>4.37</v>
          </cell>
          <cell r="F106">
            <v>4.72</v>
          </cell>
          <cell r="G106">
            <v>1.65</v>
          </cell>
          <cell r="H106">
            <v>6.3076630777559437</v>
          </cell>
          <cell r="I106">
            <v>-3.0028659297807252</v>
          </cell>
          <cell r="J106">
            <v>-2.4784260464618049</v>
          </cell>
          <cell r="K106">
            <v>0.10863515066048493</v>
          </cell>
        </row>
        <row r="107">
          <cell r="A107">
            <v>38442</v>
          </cell>
          <cell r="B107">
            <v>2.77</v>
          </cell>
          <cell r="C107">
            <v>3.78</v>
          </cell>
          <cell r="D107">
            <v>4.17</v>
          </cell>
          <cell r="E107">
            <v>4.4800000000000004</v>
          </cell>
          <cell r="F107">
            <v>4.75</v>
          </cell>
          <cell r="G107">
            <v>1.65</v>
          </cell>
          <cell r="H107">
            <v>6.3272499310801287</v>
          </cell>
          <cell r="I107">
            <v>-3.2294709268319899</v>
          </cell>
          <cell r="J107">
            <v>-1.3994726330606766</v>
          </cell>
          <cell r="K107">
            <v>8.4875812181623961E-2</v>
          </cell>
        </row>
        <row r="108">
          <cell r="A108">
            <v>38472</v>
          </cell>
          <cell r="B108">
            <v>2.8940000000000001</v>
          </cell>
          <cell r="C108">
            <v>3.645</v>
          </cell>
          <cell r="D108">
            <v>3.8929999999999998</v>
          </cell>
          <cell r="E108">
            <v>4.2009999999999996</v>
          </cell>
          <cell r="F108">
            <v>4.5149999999999997</v>
          </cell>
          <cell r="G108">
            <v>1.65</v>
          </cell>
          <cell r="H108">
            <v>6.0799889344887159</v>
          </cell>
          <cell r="I108">
            <v>-2.8698679637117466</v>
          </cell>
          <cell r="J108">
            <v>-1.820438181450037</v>
          </cell>
          <cell r="K108">
            <v>9.1036939121841146E-2</v>
          </cell>
        </row>
        <row r="109">
          <cell r="A109">
            <v>38503</v>
          </cell>
          <cell r="B109">
            <v>2.95</v>
          </cell>
          <cell r="C109">
            <v>3.57</v>
          </cell>
          <cell r="D109">
            <v>3.74</v>
          </cell>
          <cell r="E109">
            <v>3.98</v>
          </cell>
          <cell r="F109">
            <v>4.32</v>
          </cell>
          <cell r="G109">
            <v>1.65</v>
          </cell>
          <cell r="H109">
            <v>5.9052660366534688</v>
          </cell>
          <cell r="I109">
            <v>-2.5620356884613309</v>
          </cell>
          <cell r="J109">
            <v>-2.0849210738050608</v>
          </cell>
          <cell r="K109">
            <v>8.9626764591224817E-2</v>
          </cell>
        </row>
        <row r="110">
          <cell r="A110">
            <v>38533</v>
          </cell>
          <cell r="B110">
            <v>3.1160000000000001</v>
          </cell>
          <cell r="C110">
            <v>3.633</v>
          </cell>
          <cell r="D110">
            <v>3.694</v>
          </cell>
          <cell r="E110">
            <v>3.9169999999999998</v>
          </cell>
          <cell r="F110">
            <v>4.1900000000000004</v>
          </cell>
          <cell r="G110">
            <v>1.65</v>
          </cell>
          <cell r="H110">
            <v>5.8391752757619706</v>
          </cell>
          <cell r="I110">
            <v>-2.0290209458587203</v>
          </cell>
          <cell r="J110">
            <v>-2.6997737483312756</v>
          </cell>
          <cell r="K110">
            <v>9.8844660196126269E-2</v>
          </cell>
        </row>
        <row r="111">
          <cell r="A111">
            <v>38564</v>
          </cell>
          <cell r="B111">
            <v>3.4</v>
          </cell>
          <cell r="C111">
            <v>4.01</v>
          </cell>
          <cell r="D111">
            <v>4.12</v>
          </cell>
          <cell r="E111">
            <v>4.28</v>
          </cell>
          <cell r="F111">
            <v>4.47</v>
          </cell>
          <cell r="G111">
            <v>1.65</v>
          </cell>
          <cell r="H111">
            <v>6.0131661845717366</v>
          </cell>
          <cell r="I111">
            <v>-1.9882836972690285</v>
          </cell>
          <cell r="J111">
            <v>-1.9752464167268162</v>
          </cell>
          <cell r="K111">
            <v>9.550397598244173E-2</v>
          </cell>
        </row>
        <row r="112">
          <cell r="A112">
            <v>38595</v>
          </cell>
          <cell r="B112">
            <v>3.51</v>
          </cell>
          <cell r="C112">
            <v>3.82</v>
          </cell>
          <cell r="D112">
            <v>3.86</v>
          </cell>
          <cell r="E112">
            <v>4.0199999999999996</v>
          </cell>
          <cell r="F112">
            <v>4.26</v>
          </cell>
          <cell r="G112">
            <v>1.65</v>
          </cell>
          <cell r="H112">
            <v>5.9082321000195543</v>
          </cell>
          <cell r="I112">
            <v>-1.6612562046441726</v>
          </cell>
          <cell r="J112">
            <v>-2.9497824470700276</v>
          </cell>
          <cell r="K112">
            <v>8.9029858736105513E-2</v>
          </cell>
        </row>
        <row r="113">
          <cell r="A113">
            <v>38625</v>
          </cell>
          <cell r="B113">
            <v>3.54</v>
          </cell>
          <cell r="C113">
            <v>4.17</v>
          </cell>
          <cell r="D113">
            <v>4.1900000000000004</v>
          </cell>
          <cell r="E113">
            <v>4.33</v>
          </cell>
          <cell r="F113">
            <v>4.57</v>
          </cell>
          <cell r="G113">
            <v>1.65</v>
          </cell>
          <cell r="H113">
            <v>6.1702644459312239</v>
          </cell>
          <cell r="I113">
            <v>-1.8329065409738761</v>
          </cell>
          <cell r="J113">
            <v>-2.3654907157512057</v>
          </cell>
          <cell r="K113">
            <v>0.11125412967159744</v>
          </cell>
        </row>
        <row r="114">
          <cell r="A114">
            <v>38656</v>
          </cell>
          <cell r="B114">
            <v>3.88</v>
          </cell>
          <cell r="C114">
            <v>4.38</v>
          </cell>
          <cell r="D114">
            <v>4.4400000000000004</v>
          </cell>
          <cell r="E114">
            <v>4.55</v>
          </cell>
          <cell r="F114">
            <v>4.75</v>
          </cell>
          <cell r="G114">
            <v>1.65</v>
          </cell>
          <cell r="H114">
            <v>6.3948144464357863</v>
          </cell>
          <cell r="I114">
            <v>-1.7306444952056896</v>
          </cell>
          <cell r="J114">
            <v>-2.3547720994224917</v>
          </cell>
          <cell r="K114">
            <v>9.9717167829833989E-2</v>
          </cell>
        </row>
        <row r="115">
          <cell r="A115">
            <v>38686</v>
          </cell>
          <cell r="B115">
            <v>3.94</v>
          </cell>
          <cell r="C115">
            <v>4.42</v>
          </cell>
          <cell r="D115">
            <v>4.43</v>
          </cell>
          <cell r="E115">
            <v>4.5</v>
          </cell>
          <cell r="F115">
            <v>4.71</v>
          </cell>
          <cell r="G115">
            <v>1.65</v>
          </cell>
          <cell r="H115">
            <v>6.2815772697268004</v>
          </cell>
          <cell r="I115">
            <v>-1.5364949041578897</v>
          </cell>
          <cell r="J115">
            <v>-2.1435138007440218</v>
          </cell>
          <cell r="K115">
            <v>9.732971008143089E-2</v>
          </cell>
        </row>
        <row r="116">
          <cell r="A116">
            <v>38717</v>
          </cell>
          <cell r="B116">
            <v>4.08</v>
          </cell>
          <cell r="C116">
            <v>4.3899999999999997</v>
          </cell>
          <cell r="D116">
            <v>4.3499999999999996</v>
          </cell>
          <cell r="E116">
            <v>4.3899999999999997</v>
          </cell>
          <cell r="F116">
            <v>4.54</v>
          </cell>
          <cell r="G116">
            <v>1.65</v>
          </cell>
          <cell r="H116">
            <v>6.0969751353864385</v>
          </cell>
          <cell r="I116">
            <v>-1.1829089861671547</v>
          </cell>
          <cell r="J116">
            <v>-2.1553032660098457</v>
          </cell>
          <cell r="K116">
            <v>7.4475349570846824E-2</v>
          </cell>
        </row>
        <row r="117">
          <cell r="A117">
            <v>38748</v>
          </cell>
          <cell r="B117">
            <v>4.47</v>
          </cell>
          <cell r="C117">
            <v>4.5199999999999996</v>
          </cell>
          <cell r="D117">
            <v>4.45</v>
          </cell>
          <cell r="E117">
            <v>4.5199999999999996</v>
          </cell>
          <cell r="F117">
            <v>4.68</v>
          </cell>
          <cell r="G117">
            <v>1.65</v>
          </cell>
          <cell r="H117">
            <v>6.2533977350736105</v>
          </cell>
          <cell r="I117">
            <v>-1.0507369267371074</v>
          </cell>
          <cell r="J117">
            <v>-2.462551483364432</v>
          </cell>
          <cell r="K117">
            <v>6.1581245177148587E-2</v>
          </cell>
        </row>
        <row r="118">
          <cell r="A118">
            <v>38776</v>
          </cell>
          <cell r="B118">
            <v>4.62</v>
          </cell>
          <cell r="C118">
            <v>4.68</v>
          </cell>
          <cell r="D118">
            <v>4.5999999999999996</v>
          </cell>
          <cell r="E118">
            <v>4.55</v>
          </cell>
          <cell r="F118">
            <v>4.6100000000000003</v>
          </cell>
          <cell r="G118">
            <v>1.65</v>
          </cell>
          <cell r="H118">
            <v>6.0835067385904722</v>
          </cell>
          <cell r="I118">
            <v>-0.73002502908753186</v>
          </cell>
          <cell r="J118">
            <v>-1.9484983108034057</v>
          </cell>
          <cell r="K118">
            <v>6.7238310172374818E-2</v>
          </cell>
        </row>
        <row r="119">
          <cell r="A119">
            <v>38807</v>
          </cell>
          <cell r="B119">
            <v>4.6100000000000003</v>
          </cell>
          <cell r="C119">
            <v>4.82</v>
          </cell>
          <cell r="D119">
            <v>4.8099999999999996</v>
          </cell>
          <cell r="E119">
            <v>4.8499999999999996</v>
          </cell>
          <cell r="F119">
            <v>5</v>
          </cell>
          <cell r="G119">
            <v>1.65</v>
          </cell>
          <cell r="H119">
            <v>6.4664834617981475</v>
          </cell>
          <cell r="I119">
            <v>-1.3703677859182561</v>
          </cell>
          <cell r="J119">
            <v>-1.5318348810051956</v>
          </cell>
          <cell r="K119">
            <v>8.2009386515692534E-2</v>
          </cell>
        </row>
        <row r="120">
          <cell r="A120">
            <v>38837</v>
          </cell>
          <cell r="B120">
            <v>4.76</v>
          </cell>
          <cell r="C120">
            <v>4.8600000000000003</v>
          </cell>
          <cell r="D120">
            <v>4.91</v>
          </cell>
          <cell r="E120">
            <v>5.0599999999999996</v>
          </cell>
          <cell r="F120">
            <v>5.26</v>
          </cell>
          <cell r="G120">
            <v>1.65</v>
          </cell>
          <cell r="H120">
            <v>6.8153251371626595</v>
          </cell>
          <cell r="I120">
            <v>-1.6020608565185825</v>
          </cell>
          <cell r="J120">
            <v>-2.0926818546540038</v>
          </cell>
          <cell r="K120">
            <v>8.0606402564183499E-2</v>
          </cell>
        </row>
        <row r="121">
          <cell r="A121">
            <v>38868</v>
          </cell>
          <cell r="B121">
            <v>4.8499999999999996</v>
          </cell>
          <cell r="C121">
            <v>5.04</v>
          </cell>
          <cell r="D121">
            <v>5.04</v>
          </cell>
          <cell r="E121">
            <v>5.13</v>
          </cell>
          <cell r="F121">
            <v>5.3150000000000004</v>
          </cell>
          <cell r="G121">
            <v>1.65</v>
          </cell>
          <cell r="H121">
            <v>6.8401944774023278</v>
          </cell>
          <cell r="I121">
            <v>-1.46998146529624</v>
          </cell>
          <cell r="J121">
            <v>-1.9291076640962086</v>
          </cell>
          <cell r="K121">
            <v>9.6091918522708056E-2</v>
          </cell>
        </row>
        <row r="122">
          <cell r="A122">
            <v>38898</v>
          </cell>
          <cell r="B122">
            <v>4.9800000000000004</v>
          </cell>
          <cell r="C122">
            <v>5.15</v>
          </cell>
          <cell r="D122">
            <v>5.0999999999999996</v>
          </cell>
          <cell r="E122">
            <v>5.14</v>
          </cell>
          <cell r="F122">
            <v>5.2530000000000001</v>
          </cell>
          <cell r="G122">
            <v>1.65</v>
          </cell>
          <cell r="H122">
            <v>6.8742457819901608</v>
          </cell>
          <cell r="I122">
            <v>-1.2605494958348198</v>
          </cell>
          <cell r="J122">
            <v>-1.9690743582104839</v>
          </cell>
          <cell r="K122">
            <v>8.802744280484906E-2</v>
          </cell>
        </row>
        <row r="123">
          <cell r="A123">
            <v>38929</v>
          </cell>
          <cell r="B123">
            <v>5.0599999999999996</v>
          </cell>
          <cell r="C123">
            <v>4.96</v>
          </cell>
          <cell r="D123">
            <v>4.9000000000000004</v>
          </cell>
          <cell r="E123">
            <v>4.9800000000000004</v>
          </cell>
          <cell r="F123">
            <v>5.07</v>
          </cell>
          <cell r="G123">
            <v>1.65</v>
          </cell>
          <cell r="H123">
            <v>6.7204601268389208</v>
          </cell>
          <cell r="I123">
            <v>-1.1507379935813216</v>
          </cell>
          <cell r="J123">
            <v>-2.282171393429735</v>
          </cell>
          <cell r="K123">
            <v>7.2142341272005014E-2</v>
          </cell>
        </row>
        <row r="124">
          <cell r="A124">
            <v>38960</v>
          </cell>
          <cell r="B124">
            <v>5.04</v>
          </cell>
          <cell r="C124">
            <v>4.78</v>
          </cell>
          <cell r="D124">
            <v>4.6900000000000004</v>
          </cell>
          <cell r="E124">
            <v>4.7300000000000004</v>
          </cell>
          <cell r="F124">
            <v>4.88</v>
          </cell>
          <cell r="G124">
            <v>1.65</v>
          </cell>
          <cell r="H124">
            <v>6.484285378480565</v>
          </cell>
          <cell r="I124">
            <v>-0.8339798741466331</v>
          </cell>
          <cell r="J124">
            <v>-2.7745102902573264</v>
          </cell>
          <cell r="K124">
            <v>8.8734748275398984E-2</v>
          </cell>
        </row>
        <row r="125">
          <cell r="A125">
            <v>38990</v>
          </cell>
          <cell r="B125">
            <v>4.88</v>
          </cell>
          <cell r="C125">
            <v>4.68</v>
          </cell>
          <cell r="D125">
            <v>4.58</v>
          </cell>
          <cell r="E125">
            <v>4.63</v>
          </cell>
          <cell r="F125">
            <v>4.76</v>
          </cell>
          <cell r="G125">
            <v>1.65</v>
          </cell>
          <cell r="H125">
            <v>6.4259903949074992</v>
          </cell>
          <cell r="I125">
            <v>-0.83825237870600933</v>
          </cell>
          <cell r="J125">
            <v>-2.9432919271722224</v>
          </cell>
          <cell r="K125">
            <v>8.7123184340687942E-2</v>
          </cell>
        </row>
        <row r="126">
          <cell r="A126">
            <v>39021</v>
          </cell>
          <cell r="B126">
            <v>5.08</v>
          </cell>
          <cell r="C126">
            <v>4.6900000000000004</v>
          </cell>
          <cell r="D126">
            <v>4.5599999999999996</v>
          </cell>
          <cell r="E126">
            <v>4.5999999999999996</v>
          </cell>
          <cell r="F126">
            <v>4.72</v>
          </cell>
          <cell r="G126">
            <v>1.65</v>
          </cell>
          <cell r="H126">
            <v>6.3848848624141441</v>
          </cell>
          <cell r="I126">
            <v>-0.50148407208224621</v>
          </cell>
          <cell r="J126">
            <v>-3.4635986251271533</v>
          </cell>
          <cell r="K126">
            <v>9.3865359125576239E-2</v>
          </cell>
        </row>
        <row r="127">
          <cell r="A127">
            <v>39051</v>
          </cell>
          <cell r="B127">
            <v>5.0199999999999996</v>
          </cell>
          <cell r="C127">
            <v>4.6100000000000003</v>
          </cell>
          <cell r="D127">
            <v>4.4400000000000004</v>
          </cell>
          <cell r="E127">
            <v>4.46</v>
          </cell>
          <cell r="F127">
            <v>4.5599999999999996</v>
          </cell>
          <cell r="G127">
            <v>1.65</v>
          </cell>
          <cell r="H127">
            <v>6.179634021835084</v>
          </cell>
          <cell r="I127">
            <v>-0.30473728926683369</v>
          </cell>
          <cell r="J127">
            <v>-3.5042458704833903</v>
          </cell>
          <cell r="K127">
            <v>9.877262731239364E-2</v>
          </cell>
        </row>
        <row r="128">
          <cell r="A128">
            <v>39082</v>
          </cell>
          <cell r="B128">
            <v>5.01</v>
          </cell>
          <cell r="C128">
            <v>4.8099999999999996</v>
          </cell>
          <cell r="D128">
            <v>4.6900000000000004</v>
          </cell>
          <cell r="E128">
            <v>4.7</v>
          </cell>
          <cell r="F128">
            <v>4.8099999999999996</v>
          </cell>
          <cell r="G128">
            <v>1.65</v>
          </cell>
          <cell r="H128">
            <v>6.4046882144243824</v>
          </cell>
          <cell r="I128">
            <v>-0.67125150132504929</v>
          </cell>
          <cell r="J128">
            <v>-3.0246823058425449</v>
          </cell>
          <cell r="K128">
            <v>9.4268112752473876E-2</v>
          </cell>
        </row>
        <row r="129">
          <cell r="A129">
            <v>39113</v>
          </cell>
          <cell r="B129">
            <v>5.1100000000000003</v>
          </cell>
          <cell r="C129">
            <v>4.92</v>
          </cell>
          <cell r="D129">
            <v>4.8099999999999996</v>
          </cell>
          <cell r="E129">
            <v>4.8099999999999996</v>
          </cell>
          <cell r="F129">
            <v>4.91</v>
          </cell>
          <cell r="G129">
            <v>1.65</v>
          </cell>
          <cell r="H129">
            <v>6.2790406150725673</v>
          </cell>
          <cell r="I129">
            <v>-0.32242352180787837</v>
          </cell>
          <cell r="J129">
            <v>-2.7486500773744118</v>
          </cell>
          <cell r="K129">
            <v>7.8497278702760603E-2</v>
          </cell>
          <cell r="L129">
            <v>0.6520051687910553</v>
          </cell>
        </row>
        <row r="130">
          <cell r="A130">
            <v>39141</v>
          </cell>
          <cell r="B130">
            <v>5.14</v>
          </cell>
          <cell r="C130">
            <v>4.63</v>
          </cell>
          <cell r="D130">
            <v>4.51</v>
          </cell>
          <cell r="E130">
            <v>4.5599999999999996</v>
          </cell>
          <cell r="F130">
            <v>4.67</v>
          </cell>
          <cell r="G130">
            <v>1.65</v>
          </cell>
          <cell r="H130">
            <v>6.0636747014685</v>
          </cell>
          <cell r="I130">
            <v>-0.36592429661961456</v>
          </cell>
          <cell r="J130">
            <v>-2.9328581943383498</v>
          </cell>
          <cell r="K130">
            <v>4.4391328404478327E-2</v>
          </cell>
          <cell r="L130">
            <v>0.90225782543538025</v>
          </cell>
        </row>
        <row r="131">
          <cell r="A131">
            <v>39172</v>
          </cell>
          <cell r="B131">
            <v>5.03</v>
          </cell>
          <cell r="C131">
            <v>4.57</v>
          </cell>
          <cell r="D131">
            <v>4.54</v>
          </cell>
          <cell r="E131">
            <v>4.6500000000000004</v>
          </cell>
          <cell r="F131">
            <v>4.8499999999999996</v>
          </cell>
          <cell r="G131">
            <v>1.65</v>
          </cell>
          <cell r="H131">
            <v>6.4075103247927681</v>
          </cell>
          <cell r="I131">
            <v>-0.66242349330895611</v>
          </cell>
          <cell r="J131">
            <v>-3.430640972155619</v>
          </cell>
          <cell r="K131">
            <v>4.6136467539861732E-2</v>
          </cell>
          <cell r="L131">
            <v>0.94603057280077929</v>
          </cell>
        </row>
        <row r="132">
          <cell r="A132">
            <v>39202</v>
          </cell>
          <cell r="B132">
            <v>4.8499999999999996</v>
          </cell>
          <cell r="C132">
            <v>4.59</v>
          </cell>
          <cell r="D132">
            <v>4.51</v>
          </cell>
          <cell r="E132">
            <v>4.62</v>
          </cell>
          <cell r="F132">
            <v>4.8099999999999996</v>
          </cell>
          <cell r="G132">
            <v>1.65</v>
          </cell>
          <cell r="H132">
            <v>6.3579450891857716</v>
          </cell>
          <cell r="I132">
            <v>-0.52736993333987237</v>
          </cell>
          <cell r="J132">
            <v>-3.5260421252824106</v>
          </cell>
          <cell r="K132">
            <v>4.1234620715290361E-2</v>
          </cell>
          <cell r="L132">
            <v>0.95367605279203027</v>
          </cell>
        </row>
        <row r="133">
          <cell r="A133">
            <v>39233</v>
          </cell>
          <cell r="B133">
            <v>4.7300000000000004</v>
          </cell>
          <cell r="C133">
            <v>4.91</v>
          </cell>
          <cell r="D133">
            <v>4.8499999999999996</v>
          </cell>
          <cell r="E133">
            <v>4.8899999999999997</v>
          </cell>
          <cell r="F133">
            <v>5.01</v>
          </cell>
          <cell r="G133">
            <v>1.65</v>
          </cell>
          <cell r="H133">
            <v>6.4491757695876917</v>
          </cell>
          <cell r="I133">
            <v>-0.4886416040359719</v>
          </cell>
          <cell r="J133">
            <v>-2.7438190168164112</v>
          </cell>
          <cell r="K133">
            <v>4.179880012629264E-2</v>
          </cell>
          <cell r="L133">
            <v>0.90724256401340986</v>
          </cell>
        </row>
        <row r="134">
          <cell r="A134">
            <v>39263</v>
          </cell>
          <cell r="B134">
            <v>4.8099999999999996</v>
          </cell>
          <cell r="C134">
            <v>4.88</v>
          </cell>
          <cell r="D134">
            <v>4.93</v>
          </cell>
          <cell r="E134">
            <v>5.03</v>
          </cell>
          <cell r="F134">
            <v>5.13</v>
          </cell>
          <cell r="G134">
            <v>1.65</v>
          </cell>
          <cell r="H134">
            <v>6.6192419731229446</v>
          </cell>
          <cell r="I134">
            <v>-1.0158898214682524</v>
          </cell>
          <cell r="J134">
            <v>-2.1947161301255389</v>
          </cell>
          <cell r="K134">
            <v>4.906348210704449E-2</v>
          </cell>
          <cell r="L134">
            <v>0.90574425967189631</v>
          </cell>
        </row>
        <row r="135">
          <cell r="A135">
            <v>39294</v>
          </cell>
          <cell r="B135">
            <v>4.95</v>
          </cell>
          <cell r="C135">
            <v>4.5199999999999996</v>
          </cell>
          <cell r="D135">
            <v>4.5599999999999996</v>
          </cell>
          <cell r="E135">
            <v>4.74</v>
          </cell>
          <cell r="F135">
            <v>4.9000000000000004</v>
          </cell>
          <cell r="G135">
            <v>1.65</v>
          </cell>
          <cell r="H135">
            <v>6.856934146621251</v>
          </cell>
          <cell r="I135">
            <v>-1.3698143773391411</v>
          </cell>
          <cell r="J135">
            <v>-2.6648256491345177</v>
          </cell>
          <cell r="K135">
            <v>5.8810278567235308E-2</v>
          </cell>
          <cell r="L135">
            <v>0.92395231274095357</v>
          </cell>
        </row>
        <row r="136">
          <cell r="A136">
            <v>39325</v>
          </cell>
          <cell r="B136">
            <v>4.1399999999999997</v>
          </cell>
          <cell r="C136">
            <v>4.13</v>
          </cell>
          <cell r="D136">
            <v>4.24</v>
          </cell>
          <cell r="E136">
            <v>4.53</v>
          </cell>
          <cell r="F136">
            <v>4.82</v>
          </cell>
          <cell r="G136">
            <v>1.65</v>
          </cell>
          <cell r="H136">
            <v>6.8703108799745047</v>
          </cell>
          <cell r="I136">
            <v>-1.1800176181074327</v>
          </cell>
          <cell r="J136">
            <v>-3.621541497418181</v>
          </cell>
          <cell r="K136">
            <v>6.4254040916089328E-2</v>
          </cell>
          <cell r="L136">
            <v>0.95905213898130703</v>
          </cell>
        </row>
        <row r="137">
          <cell r="A137">
            <v>39355</v>
          </cell>
          <cell r="B137">
            <v>3.81</v>
          </cell>
          <cell r="C137">
            <v>3.98</v>
          </cell>
          <cell r="D137">
            <v>4.24</v>
          </cell>
          <cell r="E137">
            <v>4.59</v>
          </cell>
          <cell r="F137">
            <v>4.84</v>
          </cell>
          <cell r="G137">
            <v>1.65</v>
          </cell>
          <cell r="H137">
            <v>6.8533347660681665</v>
          </cell>
          <cell r="I137">
            <v>-1.7358442110939505</v>
          </cell>
          <cell r="J137">
            <v>-2.7940632089630575</v>
          </cell>
          <cell r="K137">
            <v>7.3625540494864056E-2</v>
          </cell>
          <cell r="L137">
            <v>0.95977054261643024</v>
          </cell>
        </row>
        <row r="138">
          <cell r="A138">
            <v>39386</v>
          </cell>
          <cell r="B138">
            <v>3.93</v>
          </cell>
          <cell r="C138">
            <v>3.95</v>
          </cell>
          <cell r="D138">
            <v>4.17</v>
          </cell>
          <cell r="E138">
            <v>4.47</v>
          </cell>
          <cell r="F138">
            <v>4.75</v>
          </cell>
          <cell r="G138">
            <v>1.65</v>
          </cell>
          <cell r="H138">
            <v>6.8406528259664867</v>
          </cell>
          <cell r="I138">
            <v>-1.6558949229009245</v>
          </cell>
          <cell r="J138">
            <v>-3.2349980409676058</v>
          </cell>
          <cell r="K138">
            <v>0.23646178342958687</v>
          </cell>
          <cell r="L138">
            <v>0.77310932251891673</v>
          </cell>
        </row>
        <row r="139">
          <cell r="A139">
            <v>39416</v>
          </cell>
          <cell r="B139">
            <v>3.16</v>
          </cell>
          <cell r="C139">
            <v>3.04</v>
          </cell>
          <cell r="D139">
            <v>3.41</v>
          </cell>
          <cell r="E139">
            <v>3.97</v>
          </cell>
          <cell r="F139">
            <v>4.4000000000000004</v>
          </cell>
          <cell r="G139">
            <v>1.65</v>
          </cell>
          <cell r="H139">
            <v>6.8461633549831493</v>
          </cell>
          <cell r="I139">
            <v>-2.4161367003666356</v>
          </cell>
          <cell r="J139">
            <v>-3.1917274277708079</v>
          </cell>
          <cell r="K139">
            <v>0.26392566286564462</v>
          </cell>
          <cell r="L139">
            <v>0.81588455251183423</v>
          </cell>
        </row>
        <row r="140">
          <cell r="A140">
            <v>39447</v>
          </cell>
          <cell r="B140">
            <v>3.24</v>
          </cell>
          <cell r="C140">
            <v>3.05</v>
          </cell>
          <cell r="D140">
            <v>3.44</v>
          </cell>
          <cell r="E140">
            <v>4.0199999999999996</v>
          </cell>
          <cell r="F140">
            <v>4.45</v>
          </cell>
          <cell r="G140">
            <v>1.65</v>
          </cell>
          <cell r="H140">
            <v>6.9296908533926675</v>
          </cell>
          <cell r="I140">
            <v>-2.417067612338383</v>
          </cell>
          <cell r="J140">
            <v>-3.1438283026144758</v>
          </cell>
          <cell r="K140">
            <v>0.29258823511008575</v>
          </cell>
          <cell r="L140">
            <v>0.78489922410186319</v>
          </cell>
        </row>
        <row r="141">
          <cell r="A141">
            <v>39478</v>
          </cell>
          <cell r="B141">
            <v>1.97</v>
          </cell>
          <cell r="C141">
            <v>2.17</v>
          </cell>
          <cell r="D141">
            <v>2.82</v>
          </cell>
          <cell r="E141">
            <v>3.64</v>
          </cell>
          <cell r="F141">
            <v>4.3499999999999996</v>
          </cell>
          <cell r="G141">
            <v>1.65</v>
          </cell>
          <cell r="H141">
            <v>7.3095913659077478</v>
          </cell>
          <cell r="I141">
            <v>-3.6594604458944198</v>
          </cell>
          <cell r="J141">
            <v>-4.8339180412068128</v>
          </cell>
          <cell r="K141">
            <v>0.3201876356413727</v>
          </cell>
          <cell r="L141">
            <v>0.87717582177297382</v>
          </cell>
        </row>
        <row r="142">
          <cell r="A142">
            <v>39507</v>
          </cell>
          <cell r="B142">
            <v>1.84</v>
          </cell>
          <cell r="C142">
            <v>1.63</v>
          </cell>
          <cell r="D142">
            <v>2.5</v>
          </cell>
          <cell r="E142">
            <v>3.53</v>
          </cell>
          <cell r="F142">
            <v>4.42</v>
          </cell>
          <cell r="G142">
            <v>1.65</v>
          </cell>
          <cell r="H142">
            <v>7.5376562245827792</v>
          </cell>
          <cell r="I142">
            <v>-4.48279647105658</v>
          </cell>
          <cell r="J142">
            <v>-5.0002239530304742</v>
          </cell>
          <cell r="K142">
            <v>0.40793688079519802</v>
          </cell>
          <cell r="L142">
            <v>0.85981573877380046</v>
          </cell>
        </row>
        <row r="143">
          <cell r="A143">
            <v>39538</v>
          </cell>
          <cell r="B143">
            <v>1.31</v>
          </cell>
          <cell r="C143">
            <v>1.61</v>
          </cell>
          <cell r="D143">
            <v>2.46</v>
          </cell>
          <cell r="E143">
            <v>3.43</v>
          </cell>
          <cell r="F143">
            <v>4.3</v>
          </cell>
          <cell r="G143">
            <v>1.65</v>
          </cell>
          <cell r="H143">
            <v>7.4542106707007498</v>
          </cell>
          <cell r="I143">
            <v>-4.3556928877451009</v>
          </cell>
          <cell r="J143">
            <v>-3.6495968101814888</v>
          </cell>
          <cell r="K143">
            <v>0.55523921646775976</v>
          </cell>
          <cell r="L143">
            <v>0.73378630651931698</v>
          </cell>
        </row>
        <row r="144">
          <cell r="A144">
            <v>39568</v>
          </cell>
          <cell r="B144">
            <v>1.38</v>
          </cell>
          <cell r="C144">
            <v>2.25</v>
          </cell>
          <cell r="D144">
            <v>3.01</v>
          </cell>
          <cell r="E144">
            <v>3.73</v>
          </cell>
          <cell r="F144">
            <v>4.47</v>
          </cell>
          <cell r="G144">
            <v>1.65</v>
          </cell>
          <cell r="H144">
            <v>7.1694353725264506</v>
          </cell>
          <cell r="I144">
            <v>-3.5238454860305493</v>
          </cell>
          <cell r="J144">
            <v>-2.8552742276607006</v>
          </cell>
          <cell r="K144">
            <v>0.44334746813041481</v>
          </cell>
          <cell r="L144">
            <v>0.73150059809741896</v>
          </cell>
        </row>
        <row r="145">
          <cell r="A145">
            <v>39599</v>
          </cell>
          <cell r="B145">
            <v>1.88</v>
          </cell>
          <cell r="C145">
            <v>2.65</v>
          </cell>
          <cell r="D145">
            <v>3.45</v>
          </cell>
          <cell r="E145">
            <v>4.0599999999999996</v>
          </cell>
          <cell r="F145">
            <v>4.72</v>
          </cell>
          <cell r="G145">
            <v>1.65</v>
          </cell>
          <cell r="H145">
            <v>7.3793190006841458</v>
          </cell>
          <cell r="I145">
            <v>-3.8010188618139016</v>
          </cell>
          <cell r="J145">
            <v>-2.106700708228014</v>
          </cell>
          <cell r="K145">
            <v>0.44919679057819067</v>
          </cell>
          <cell r="L145">
            <v>0.72604329870839279</v>
          </cell>
        </row>
        <row r="146">
          <cell r="A146">
            <v>39629</v>
          </cell>
          <cell r="B146">
            <v>1.74</v>
          </cell>
          <cell r="C146">
            <v>2.62</v>
          </cell>
          <cell r="D146">
            <v>3.33</v>
          </cell>
          <cell r="E146">
            <v>3.97</v>
          </cell>
          <cell r="F146">
            <v>4.5199999999999996</v>
          </cell>
          <cell r="G146">
            <v>1.65</v>
          </cell>
          <cell r="H146">
            <v>7.2503062699247298</v>
          </cell>
          <cell r="I146">
            <v>-4.1974096509852181</v>
          </cell>
          <cell r="J146">
            <v>5.7363593598139015E-2</v>
          </cell>
          <cell r="K146">
            <v>0.57991717664137032</v>
          </cell>
          <cell r="L146">
            <v>0.59792330124276616</v>
          </cell>
        </row>
        <row r="147">
          <cell r="A147">
            <v>39660</v>
          </cell>
          <cell r="B147">
            <v>1.67</v>
          </cell>
          <cell r="C147">
            <v>2.5099999999999998</v>
          </cell>
          <cell r="D147">
            <v>3.24</v>
          </cell>
          <cell r="E147">
            <v>3.95</v>
          </cell>
          <cell r="F147">
            <v>4.57</v>
          </cell>
          <cell r="G147">
            <v>1.65</v>
          </cell>
          <cell r="H147">
            <v>7.4523979759901575</v>
          </cell>
          <cell r="I147">
            <v>-3.7336960554807774</v>
          </cell>
          <cell r="J147">
            <v>-0.74549835223959182</v>
          </cell>
          <cell r="K147">
            <v>0.77007423438300249</v>
          </cell>
          <cell r="L147">
            <v>0.4362600484022513</v>
          </cell>
        </row>
        <row r="148">
          <cell r="A148">
            <v>39691</v>
          </cell>
          <cell r="B148">
            <v>1.71</v>
          </cell>
          <cell r="C148">
            <v>2.36</v>
          </cell>
          <cell r="D148">
            <v>3.09</v>
          </cell>
          <cell r="E148">
            <v>3.82</v>
          </cell>
          <cell r="F148">
            <v>4.41</v>
          </cell>
          <cell r="G148">
            <v>1.65</v>
          </cell>
          <cell r="H148">
            <v>7.329027190742937</v>
          </cell>
          <cell r="I148">
            <v>-3.5137715443557545</v>
          </cell>
          <cell r="J148">
            <v>-0.8270081792052828</v>
          </cell>
          <cell r="K148">
            <v>0.93927331098555422</v>
          </cell>
          <cell r="L148">
            <v>0.32550719382356103</v>
          </cell>
        </row>
        <row r="149">
          <cell r="A149">
            <v>39721</v>
          </cell>
          <cell r="B149">
            <v>0.92481768131256104</v>
          </cell>
          <cell r="C149">
            <v>1.9917753934860201</v>
          </cell>
          <cell r="D149">
            <v>2.9827136993408199</v>
          </cell>
          <cell r="E149">
            <v>3.83097076416015</v>
          </cell>
          <cell r="F149">
            <v>4.3059120178222603</v>
          </cell>
          <cell r="G149">
            <v>1.65</v>
          </cell>
          <cell r="H149">
            <v>7.6316291552887945</v>
          </cell>
          <cell r="I149">
            <v>-2.4935136196973673</v>
          </cell>
          <cell r="J149">
            <v>1.0574480393561787</v>
          </cell>
          <cell r="K149">
            <v>1.4462398459804477</v>
          </cell>
          <cell r="L149">
            <v>7.6332022146851891E-2</v>
          </cell>
        </row>
        <row r="150">
          <cell r="A150">
            <v>39752</v>
          </cell>
          <cell r="B150">
            <v>0.38</v>
          </cell>
          <cell r="C150">
            <v>1.56</v>
          </cell>
          <cell r="D150">
            <v>2.83</v>
          </cell>
          <cell r="E150">
            <v>3.96</v>
          </cell>
          <cell r="F150">
            <v>4.33</v>
          </cell>
          <cell r="G150">
            <v>1.65</v>
          </cell>
          <cell r="H150">
            <v>8.5985226940463502</v>
          </cell>
          <cell r="I150">
            <v>-2.5316646603006019</v>
          </cell>
          <cell r="J150">
            <v>-0.52793908685930979</v>
          </cell>
          <cell r="K150">
            <v>1.2077160486492944</v>
          </cell>
          <cell r="L150">
            <v>0.12560968631982974</v>
          </cell>
        </row>
        <row r="151">
          <cell r="A151">
            <v>39782</v>
          </cell>
          <cell r="B151">
            <v>0.05</v>
          </cell>
          <cell r="C151">
            <v>0.98</v>
          </cell>
          <cell r="D151">
            <v>1.91</v>
          </cell>
          <cell r="E151">
            <v>2.92</v>
          </cell>
          <cell r="F151">
            <v>3.44</v>
          </cell>
          <cell r="G151">
            <v>1.65</v>
          </cell>
          <cell r="H151">
            <v>7.9434695678094087</v>
          </cell>
          <cell r="I151">
            <v>-0.74281290625166874</v>
          </cell>
          <cell r="J151">
            <v>-4.3465466202344096</v>
          </cell>
          <cell r="K151">
            <v>1.4239951725132769</v>
          </cell>
          <cell r="L151">
            <v>5.3997997383172007E-2</v>
          </cell>
        </row>
        <row r="152">
          <cell r="A152">
            <v>39813</v>
          </cell>
          <cell r="B152">
            <v>0.08</v>
          </cell>
          <cell r="C152">
            <v>0.76</v>
          </cell>
          <cell r="D152">
            <v>1.55</v>
          </cell>
          <cell r="E152">
            <v>2.21</v>
          </cell>
          <cell r="F152">
            <v>2.68</v>
          </cell>
          <cell r="G152">
            <v>1.65</v>
          </cell>
          <cell r="H152">
            <v>6.0202550631045124</v>
          </cell>
          <cell r="I152">
            <v>-1.6826101389374388</v>
          </cell>
          <cell r="J152">
            <v>4.9226326456641066E-2</v>
          </cell>
          <cell r="K152">
            <v>1.2464854805564956</v>
          </cell>
          <cell r="L152">
            <v>5.5630020932973617E-2</v>
          </cell>
        </row>
        <row r="153">
          <cell r="A153">
            <v>39844</v>
          </cell>
          <cell r="B153">
            <v>0.23100000000000001</v>
          </cell>
          <cell r="C153">
            <v>0.95</v>
          </cell>
          <cell r="D153">
            <v>1.88</v>
          </cell>
          <cell r="E153">
            <v>2.8420000000000001</v>
          </cell>
          <cell r="F153">
            <v>3.6040000000000001</v>
          </cell>
          <cell r="G153">
            <v>1.65</v>
          </cell>
          <cell r="H153">
            <v>7.4914341418348611</v>
          </cell>
          <cell r="I153">
            <v>-3.0326321826057736</v>
          </cell>
          <cell r="J153">
            <v>-3.2377255080540368</v>
          </cell>
          <cell r="K153">
            <v>1.3476656202171322</v>
          </cell>
          <cell r="L153">
            <v>0.20949433915964935</v>
          </cell>
        </row>
        <row r="154">
          <cell r="A154">
            <v>39872</v>
          </cell>
          <cell r="B154">
            <v>0.252</v>
          </cell>
          <cell r="C154">
            <v>0.97399999999999998</v>
          </cell>
          <cell r="D154">
            <v>1.986</v>
          </cell>
          <cell r="E154">
            <v>3.0150000000000001</v>
          </cell>
          <cell r="F154">
            <v>3.7090000000000001</v>
          </cell>
          <cell r="G154">
            <v>1.65</v>
          </cell>
          <cell r="H154">
            <v>7.514602276455749</v>
          </cell>
          <cell r="I154">
            <v>-2.5444923612981767</v>
          </cell>
          <cell r="J154">
            <v>-3.1191917116989516</v>
          </cell>
          <cell r="K154">
            <v>1.5463579611146554</v>
          </cell>
          <cell r="L154">
            <v>0.12928977973107678</v>
          </cell>
        </row>
        <row r="155">
          <cell r="A155">
            <v>39903</v>
          </cell>
          <cell r="B155">
            <v>0.20599999999999999</v>
          </cell>
          <cell r="C155">
            <v>0.8</v>
          </cell>
          <cell r="D155">
            <v>1.657</v>
          </cell>
          <cell r="E155">
            <v>2.665</v>
          </cell>
          <cell r="F155">
            <v>3.5350000000000001</v>
          </cell>
          <cell r="G155">
            <v>1.65</v>
          </cell>
          <cell r="H155">
            <v>8.0968259313338429</v>
          </cell>
          <cell r="I155">
            <v>-2.5678138039160254</v>
          </cell>
          <cell r="J155">
            <v>-4.8963872324284452</v>
          </cell>
          <cell r="K155">
            <v>1.741667646330133</v>
          </cell>
          <cell r="L155">
            <v>0.13032707122957712</v>
          </cell>
        </row>
        <row r="156">
          <cell r="A156">
            <v>39933</v>
          </cell>
          <cell r="B156">
            <v>0.13</v>
          </cell>
          <cell r="C156">
            <v>0.90300000000000002</v>
          </cell>
          <cell r="D156">
            <v>2.012</v>
          </cell>
          <cell r="E156">
            <v>3.121</v>
          </cell>
          <cell r="F156">
            <v>4.0330000000000004</v>
          </cell>
          <cell r="G156">
            <v>1.65</v>
          </cell>
          <cell r="H156">
            <v>8.1869590654308286</v>
          </cell>
          <cell r="I156">
            <v>-4.453567096630521</v>
          </cell>
          <cell r="J156">
            <v>-4.270767524503821</v>
          </cell>
          <cell r="K156">
            <v>1.6077803459403184</v>
          </cell>
          <cell r="L156">
            <v>0.262505769341422</v>
          </cell>
        </row>
        <row r="157">
          <cell r="A157">
            <v>39964</v>
          </cell>
          <cell r="B157">
            <v>0.13500000000000001</v>
          </cell>
          <cell r="C157">
            <v>0.91900000000000004</v>
          </cell>
          <cell r="D157">
            <v>2.3420000000000001</v>
          </cell>
          <cell r="E157">
            <v>3.4609999999999999</v>
          </cell>
          <cell r="F157">
            <v>4.3369999999999997</v>
          </cell>
          <cell r="G157">
            <v>1.65</v>
          </cell>
          <cell r="H157">
            <v>8.1769007511804812</v>
          </cell>
          <cell r="I157">
            <v>-5.0738983937028719</v>
          </cell>
          <cell r="J157">
            <v>-5.7060917817253367</v>
          </cell>
          <cell r="K157">
            <v>1.1649452592322456</v>
          </cell>
          <cell r="L157">
            <v>0.488670156231786</v>
          </cell>
        </row>
        <row r="158">
          <cell r="A158">
            <v>39994</v>
          </cell>
          <cell r="B158">
            <v>0.188</v>
          </cell>
          <cell r="C158">
            <v>1.113</v>
          </cell>
          <cell r="D158">
            <v>2.556</v>
          </cell>
          <cell r="E158">
            <v>3.5350000000000001</v>
          </cell>
          <cell r="F158">
            <v>4.33</v>
          </cell>
          <cell r="G158">
            <v>1.65</v>
          </cell>
          <cell r="H158">
            <v>7.2791162575030999</v>
          </cell>
          <cell r="I158">
            <v>-5.4945215823156959</v>
          </cell>
          <cell r="J158">
            <v>-2.8284796020844785</v>
          </cell>
          <cell r="K158">
            <v>0.87935465060545914</v>
          </cell>
          <cell r="L158">
            <v>0.61048767227598466</v>
          </cell>
        </row>
        <row r="159">
          <cell r="A159">
            <v>40025</v>
          </cell>
          <cell r="B159">
            <v>0.18099999999999999</v>
          </cell>
          <cell r="C159">
            <v>1.115</v>
          </cell>
          <cell r="D159">
            <v>2.516</v>
          </cell>
          <cell r="E159">
            <v>3.4809999999999999</v>
          </cell>
          <cell r="F159">
            <v>4.2990000000000004</v>
          </cell>
          <cell r="G159">
            <v>1.65</v>
          </cell>
          <cell r="H159">
            <v>6.9700235715166219</v>
          </cell>
          <cell r="I159">
            <v>-5.2029841002454278</v>
          </cell>
          <cell r="J159">
            <v>-4.0943594971970256</v>
          </cell>
          <cell r="K159">
            <v>0.7948976174041984</v>
          </cell>
          <cell r="L159">
            <v>0.66505047943912543</v>
          </cell>
        </row>
        <row r="160">
          <cell r="A160">
            <v>40056</v>
          </cell>
          <cell r="B160">
            <v>0.13200000000000001</v>
          </cell>
          <cell r="C160">
            <v>0.97199999999999998</v>
          </cell>
          <cell r="D160">
            <v>2.387</v>
          </cell>
          <cell r="E160">
            <v>3.399</v>
          </cell>
          <cell r="F160">
            <v>4.1790000000000003</v>
          </cell>
          <cell r="G160">
            <v>1.65</v>
          </cell>
          <cell r="H160">
            <v>6.8888472782519239</v>
          </cell>
          <cell r="I160">
            <v>-5.5550084824106989</v>
          </cell>
          <cell r="J160">
            <v>-4.2839033866506249</v>
          </cell>
          <cell r="K160">
            <v>0.70257424025276538</v>
          </cell>
          <cell r="L160">
            <v>0.74361745576138194</v>
          </cell>
        </row>
        <row r="161">
          <cell r="A161">
            <v>40086</v>
          </cell>
          <cell r="B161">
            <v>0.113</v>
          </cell>
          <cell r="C161">
            <v>0.94899999999999995</v>
          </cell>
          <cell r="D161">
            <v>2.3130000000000002</v>
          </cell>
          <cell r="E161">
            <v>3.3069999999999999</v>
          </cell>
          <cell r="F161">
            <v>4.0510000000000002</v>
          </cell>
          <cell r="G161">
            <v>1.65</v>
          </cell>
          <cell r="H161">
            <v>6.7796472936238121</v>
          </cell>
          <cell r="I161">
            <v>-5.5899233923016807</v>
          </cell>
          <cell r="J161">
            <v>-4.5215009529052015</v>
          </cell>
          <cell r="K161">
            <v>0.59528669822776836</v>
          </cell>
          <cell r="L161">
            <v>0.80718258934487641</v>
          </cell>
        </row>
        <row r="162">
          <cell r="A162">
            <v>40117</v>
          </cell>
          <cell r="B162">
            <v>0.05</v>
          </cell>
          <cell r="C162">
            <v>0.89300000000000002</v>
          </cell>
          <cell r="D162">
            <v>2.31</v>
          </cell>
          <cell r="E162">
            <v>3.3849999999999998</v>
          </cell>
          <cell r="F162">
            <v>4.226</v>
          </cell>
          <cell r="G162">
            <v>1.65</v>
          </cell>
          <cell r="H162">
            <v>6.9476845522384076</v>
          </cell>
          <cell r="I162">
            <v>-6.0890477072442923</v>
          </cell>
          <cell r="J162">
            <v>-4.7108471878529006</v>
          </cell>
          <cell r="K162">
            <v>0.50064987773978653</v>
          </cell>
          <cell r="L162">
            <v>0.87337240596509824</v>
          </cell>
        </row>
        <row r="163">
          <cell r="A163">
            <v>40147</v>
          </cell>
          <cell r="B163">
            <v>5.1999999999999998E-2</v>
          </cell>
          <cell r="C163">
            <v>0.66700000000000004</v>
          </cell>
          <cell r="D163">
            <v>2.0009999999999999</v>
          </cell>
          <cell r="E163">
            <v>3.2</v>
          </cell>
          <cell r="F163">
            <v>4.1929999999999996</v>
          </cell>
          <cell r="G163">
            <v>1.65</v>
          </cell>
          <cell r="H163">
            <v>7.1854796067313167</v>
          </cell>
          <cell r="I163">
            <v>-6.0058433177339028</v>
          </cell>
          <cell r="J163">
            <v>-6.8046486226771901</v>
          </cell>
          <cell r="K163">
            <v>0.53123899641140637</v>
          </cell>
          <cell r="L163">
            <v>0.87542156410542438</v>
          </cell>
        </row>
        <row r="164">
          <cell r="A164">
            <v>40178</v>
          </cell>
          <cell r="B164">
            <v>5.2999999999999999E-2</v>
          </cell>
          <cell r="C164">
            <v>1.139</v>
          </cell>
          <cell r="D164">
            <v>2.681</v>
          </cell>
          <cell r="E164">
            <v>3.839</v>
          </cell>
          <cell r="F164">
            <v>4.6420000000000003</v>
          </cell>
          <cell r="G164">
            <v>1.65</v>
          </cell>
          <cell r="H164">
            <v>7.3079507368571761</v>
          </cell>
          <cell r="I164">
            <v>-6.3407898294367833</v>
          </cell>
          <cell r="J164">
            <v>-5.2021847154965304</v>
          </cell>
          <cell r="K164">
            <v>0.45629454648993112</v>
          </cell>
          <cell r="L164">
            <v>0.90103494792449967</v>
          </cell>
        </row>
      </sheetData>
      <sheetData sheetId="11">
        <row r="8">
          <cell r="A8">
            <v>35430</v>
          </cell>
        </row>
        <row r="9">
          <cell r="A9">
            <v>35461</v>
          </cell>
        </row>
        <row r="10">
          <cell r="A10">
            <v>35489</v>
          </cell>
        </row>
        <row r="11">
          <cell r="A11">
            <v>35520</v>
          </cell>
        </row>
        <row r="12">
          <cell r="A12">
            <v>35550</v>
          </cell>
        </row>
        <row r="13">
          <cell r="A13">
            <v>35581</v>
          </cell>
        </row>
        <row r="14">
          <cell r="A14">
            <v>35611</v>
          </cell>
        </row>
        <row r="15">
          <cell r="A15">
            <v>35642</v>
          </cell>
        </row>
        <row r="16">
          <cell r="A16">
            <v>35673</v>
          </cell>
        </row>
        <row r="17">
          <cell r="A17">
            <v>35703</v>
          </cell>
        </row>
        <row r="18">
          <cell r="A18">
            <v>35734</v>
          </cell>
        </row>
        <row r="19">
          <cell r="A19">
            <v>35764</v>
          </cell>
        </row>
        <row r="20">
          <cell r="A20">
            <v>35795</v>
          </cell>
        </row>
        <row r="21">
          <cell r="A21">
            <v>35826</v>
          </cell>
        </row>
        <row r="22">
          <cell r="A22">
            <v>35854</v>
          </cell>
        </row>
        <row r="23">
          <cell r="A23">
            <v>35885</v>
          </cell>
        </row>
        <row r="24">
          <cell r="A24">
            <v>35915</v>
          </cell>
        </row>
        <row r="25">
          <cell r="A25">
            <v>35946</v>
          </cell>
        </row>
        <row r="26">
          <cell r="A26">
            <v>35976</v>
          </cell>
        </row>
        <row r="27">
          <cell r="A27">
            <v>36007</v>
          </cell>
        </row>
        <row r="28">
          <cell r="A28">
            <v>36038</v>
          </cell>
        </row>
        <row r="29">
          <cell r="A29">
            <v>36068</v>
          </cell>
        </row>
        <row r="30">
          <cell r="A30">
            <v>36099</v>
          </cell>
        </row>
        <row r="31">
          <cell r="A31">
            <v>36129</v>
          </cell>
        </row>
        <row r="32">
          <cell r="A32">
            <v>36160</v>
          </cell>
        </row>
        <row r="33">
          <cell r="A33">
            <v>36191</v>
          </cell>
        </row>
        <row r="34">
          <cell r="A34">
            <v>36219</v>
          </cell>
        </row>
        <row r="35">
          <cell r="A35">
            <v>36250</v>
          </cell>
        </row>
        <row r="36">
          <cell r="A36">
            <v>36280</v>
          </cell>
        </row>
        <row r="37">
          <cell r="A37">
            <v>36311</v>
          </cell>
        </row>
        <row r="38">
          <cell r="A38">
            <v>36341</v>
          </cell>
        </row>
        <row r="39">
          <cell r="A39">
            <v>36372</v>
          </cell>
        </row>
        <row r="40">
          <cell r="A40">
            <v>36403</v>
          </cell>
        </row>
        <row r="41">
          <cell r="A41">
            <v>36433</v>
          </cell>
        </row>
        <row r="42">
          <cell r="A42">
            <v>36464</v>
          </cell>
        </row>
        <row r="43">
          <cell r="A43">
            <v>36494</v>
          </cell>
        </row>
        <row r="44">
          <cell r="A44">
            <v>36525</v>
          </cell>
        </row>
        <row r="45">
          <cell r="A45">
            <v>36556</v>
          </cell>
        </row>
        <row r="46">
          <cell r="A46">
            <v>36585</v>
          </cell>
        </row>
        <row r="47">
          <cell r="A47">
            <v>36616</v>
          </cell>
        </row>
        <row r="48">
          <cell r="A48">
            <v>36646</v>
          </cell>
        </row>
        <row r="49">
          <cell r="A49">
            <v>36677</v>
          </cell>
        </row>
        <row r="50">
          <cell r="A50">
            <v>36707</v>
          </cell>
        </row>
        <row r="51">
          <cell r="A51">
            <v>36738</v>
          </cell>
        </row>
        <row r="52">
          <cell r="A52">
            <v>36769</v>
          </cell>
        </row>
        <row r="53">
          <cell r="A53">
            <v>36799</v>
          </cell>
        </row>
        <row r="54">
          <cell r="A54">
            <v>36830</v>
          </cell>
        </row>
        <row r="55">
          <cell r="A55">
            <v>36860</v>
          </cell>
        </row>
        <row r="56">
          <cell r="A56">
            <v>36891</v>
          </cell>
        </row>
        <row r="57">
          <cell r="A57">
            <v>36922</v>
          </cell>
        </row>
        <row r="58">
          <cell r="A58">
            <v>36950</v>
          </cell>
        </row>
        <row r="59">
          <cell r="A59">
            <v>36981</v>
          </cell>
        </row>
        <row r="60">
          <cell r="A60">
            <v>37011</v>
          </cell>
        </row>
        <row r="61">
          <cell r="A61">
            <v>37042</v>
          </cell>
        </row>
        <row r="62">
          <cell r="A62">
            <v>37072</v>
          </cell>
        </row>
        <row r="63">
          <cell r="A63">
            <v>37103</v>
          </cell>
        </row>
        <row r="64">
          <cell r="A64">
            <v>37134</v>
          </cell>
        </row>
        <row r="65">
          <cell r="A65">
            <v>37164</v>
          </cell>
        </row>
        <row r="66">
          <cell r="A66">
            <v>37195</v>
          </cell>
        </row>
        <row r="67">
          <cell r="A67">
            <v>37225</v>
          </cell>
        </row>
        <row r="68">
          <cell r="A68">
            <v>37256</v>
          </cell>
        </row>
        <row r="69">
          <cell r="A69">
            <v>37287</v>
          </cell>
        </row>
        <row r="70">
          <cell r="A70">
            <v>37315</v>
          </cell>
        </row>
        <row r="71">
          <cell r="A71">
            <v>37346</v>
          </cell>
        </row>
        <row r="72">
          <cell r="A72">
            <v>37376</v>
          </cell>
        </row>
        <row r="73">
          <cell r="A73">
            <v>37407</v>
          </cell>
        </row>
        <row r="74">
          <cell r="A74">
            <v>37437</v>
          </cell>
        </row>
        <row r="75">
          <cell r="A75">
            <v>37468</v>
          </cell>
        </row>
        <row r="76">
          <cell r="A76">
            <v>37499</v>
          </cell>
        </row>
        <row r="77">
          <cell r="A77">
            <v>37529</v>
          </cell>
        </row>
        <row r="78">
          <cell r="A78">
            <v>37560</v>
          </cell>
        </row>
        <row r="79">
          <cell r="A79">
            <v>37590</v>
          </cell>
        </row>
        <row r="80">
          <cell r="A80">
            <v>37621</v>
          </cell>
        </row>
        <row r="81">
          <cell r="A81">
            <v>37652</v>
          </cell>
        </row>
        <row r="82">
          <cell r="A82">
            <v>37680</v>
          </cell>
        </row>
        <row r="83">
          <cell r="A83">
            <v>37711</v>
          </cell>
        </row>
        <row r="84">
          <cell r="A84">
            <v>37741</v>
          </cell>
        </row>
        <row r="85">
          <cell r="A85">
            <v>37772</v>
          </cell>
        </row>
        <row r="86">
          <cell r="A86">
            <v>37802</v>
          </cell>
        </row>
        <row r="87">
          <cell r="A87">
            <v>37833</v>
          </cell>
        </row>
        <row r="88">
          <cell r="A88">
            <v>37864</v>
          </cell>
        </row>
        <row r="89">
          <cell r="A89">
            <v>37894</v>
          </cell>
        </row>
        <row r="90">
          <cell r="A90">
            <v>37925</v>
          </cell>
        </row>
        <row r="91">
          <cell r="A91">
            <v>37955</v>
          </cell>
        </row>
        <row r="92">
          <cell r="A92">
            <v>37986</v>
          </cell>
        </row>
        <row r="93">
          <cell r="A93">
            <v>38017</v>
          </cell>
        </row>
        <row r="94">
          <cell r="A94">
            <v>38046</v>
          </cell>
        </row>
        <row r="95">
          <cell r="A95">
            <v>38077</v>
          </cell>
        </row>
        <row r="96">
          <cell r="A96">
            <v>38107</v>
          </cell>
        </row>
        <row r="97">
          <cell r="A97">
            <v>38138</v>
          </cell>
        </row>
        <row r="98">
          <cell r="A98">
            <v>38168</v>
          </cell>
        </row>
        <row r="99">
          <cell r="A99">
            <v>38199</v>
          </cell>
        </row>
        <row r="100">
          <cell r="A100">
            <v>38230</v>
          </cell>
        </row>
        <row r="101">
          <cell r="A101">
            <v>38260</v>
          </cell>
        </row>
        <row r="102">
          <cell r="A102">
            <v>38291</v>
          </cell>
        </row>
        <row r="103">
          <cell r="A103">
            <v>38321</v>
          </cell>
        </row>
        <row r="104">
          <cell r="A104">
            <v>38352</v>
          </cell>
        </row>
        <row r="105">
          <cell r="A105">
            <v>38383</v>
          </cell>
        </row>
        <row r="106">
          <cell r="A106">
            <v>38411</v>
          </cell>
        </row>
        <row r="107">
          <cell r="A107">
            <v>38442</v>
          </cell>
        </row>
        <row r="108">
          <cell r="A108">
            <v>38472</v>
          </cell>
        </row>
        <row r="109">
          <cell r="A109">
            <v>38503</v>
          </cell>
        </row>
        <row r="110">
          <cell r="A110">
            <v>38533</v>
          </cell>
        </row>
        <row r="111">
          <cell r="A111">
            <v>38564</v>
          </cell>
        </row>
        <row r="112">
          <cell r="A112">
            <v>38595</v>
          </cell>
        </row>
        <row r="113">
          <cell r="A113">
            <v>38625</v>
          </cell>
        </row>
        <row r="114">
          <cell r="A114">
            <v>38656</v>
          </cell>
        </row>
        <row r="115">
          <cell r="A115">
            <v>38686</v>
          </cell>
        </row>
        <row r="116">
          <cell r="A116">
            <v>38717</v>
          </cell>
        </row>
        <row r="117">
          <cell r="A117">
            <v>38748</v>
          </cell>
        </row>
        <row r="118">
          <cell r="A118">
            <v>38776</v>
          </cell>
        </row>
        <row r="119">
          <cell r="A119">
            <v>38807</v>
          </cell>
        </row>
        <row r="120">
          <cell r="A120">
            <v>38837</v>
          </cell>
        </row>
        <row r="121">
          <cell r="A121">
            <v>38868</v>
          </cell>
        </row>
        <row r="122">
          <cell r="A122">
            <v>38898</v>
          </cell>
        </row>
        <row r="123">
          <cell r="A123">
            <v>38929</v>
          </cell>
        </row>
        <row r="124">
          <cell r="A124">
            <v>38960</v>
          </cell>
        </row>
        <row r="125">
          <cell r="A125">
            <v>38990</v>
          </cell>
        </row>
        <row r="126">
          <cell r="A126">
            <v>39021</v>
          </cell>
        </row>
        <row r="127">
          <cell r="A127">
            <v>39051</v>
          </cell>
        </row>
        <row r="128">
          <cell r="A128">
            <v>39082</v>
          </cell>
        </row>
        <row r="129">
          <cell r="A129">
            <v>39113</v>
          </cell>
        </row>
        <row r="130">
          <cell r="A130">
            <v>39141</v>
          </cell>
        </row>
        <row r="131">
          <cell r="A131">
            <v>39172</v>
          </cell>
        </row>
        <row r="132">
          <cell r="A132">
            <v>39202</v>
          </cell>
        </row>
        <row r="133">
          <cell r="A133">
            <v>39233</v>
          </cell>
        </row>
        <row r="134">
          <cell r="A134">
            <v>39263</v>
          </cell>
        </row>
        <row r="135">
          <cell r="A135">
            <v>39294</v>
          </cell>
        </row>
        <row r="136">
          <cell r="A136">
            <v>39325</v>
          </cell>
        </row>
        <row r="137">
          <cell r="A137">
            <v>39355</v>
          </cell>
        </row>
        <row r="138">
          <cell r="A138">
            <v>39386</v>
          </cell>
        </row>
        <row r="139">
          <cell r="A139">
            <v>39416</v>
          </cell>
        </row>
        <row r="140">
          <cell r="A140">
            <v>39447</v>
          </cell>
        </row>
        <row r="141">
          <cell r="A141">
            <v>39478</v>
          </cell>
        </row>
        <row r="142">
          <cell r="A142">
            <v>39507</v>
          </cell>
        </row>
        <row r="143">
          <cell r="A143">
            <v>39538</v>
          </cell>
        </row>
        <row r="144">
          <cell r="A144">
            <v>39568</v>
          </cell>
        </row>
        <row r="145">
          <cell r="A145">
            <v>39599</v>
          </cell>
        </row>
        <row r="146">
          <cell r="A146">
            <v>39629</v>
          </cell>
        </row>
        <row r="147">
          <cell r="A147">
            <v>39660</v>
          </cell>
        </row>
        <row r="148">
          <cell r="A148">
            <v>39691</v>
          </cell>
        </row>
        <row r="149">
          <cell r="A149">
            <v>39721</v>
          </cell>
        </row>
        <row r="150">
          <cell r="A150">
            <v>39752</v>
          </cell>
        </row>
        <row r="151">
          <cell r="A151">
            <v>39782</v>
          </cell>
        </row>
        <row r="152">
          <cell r="A152">
            <v>39813</v>
          </cell>
        </row>
        <row r="153">
          <cell r="A153">
            <v>39844</v>
          </cell>
        </row>
        <row r="154">
          <cell r="A154">
            <v>39872</v>
          </cell>
        </row>
        <row r="155">
          <cell r="A155">
            <v>39903</v>
          </cell>
        </row>
        <row r="156">
          <cell r="A156">
            <v>39933</v>
          </cell>
        </row>
        <row r="157">
          <cell r="A157">
            <v>39964</v>
          </cell>
        </row>
        <row r="158">
          <cell r="A158">
            <v>39994</v>
          </cell>
        </row>
        <row r="159">
          <cell r="A159">
            <v>40025</v>
          </cell>
        </row>
        <row r="160">
          <cell r="A160">
            <v>40056</v>
          </cell>
        </row>
        <row r="161">
          <cell r="A161">
            <v>40086</v>
          </cell>
        </row>
        <row r="162">
          <cell r="A162">
            <v>40117</v>
          </cell>
        </row>
        <row r="163">
          <cell r="A163">
            <v>40147</v>
          </cell>
        </row>
        <row r="164">
          <cell r="A164">
            <v>40178</v>
          </cell>
        </row>
      </sheetData>
      <sheetData sheetId="12"/>
      <sheetData sheetId="13"/>
      <sheetData sheetId="14">
        <row r="8">
          <cell r="A8">
            <v>31047</v>
          </cell>
        </row>
        <row r="9">
          <cell r="A9">
            <v>31078</v>
          </cell>
        </row>
        <row r="10">
          <cell r="A10">
            <v>31106</v>
          </cell>
        </row>
        <row r="11">
          <cell r="A11">
            <v>31137</v>
          </cell>
        </row>
        <row r="12">
          <cell r="A12">
            <v>31167</v>
          </cell>
        </row>
        <row r="13">
          <cell r="A13">
            <v>31198</v>
          </cell>
        </row>
        <row r="14">
          <cell r="A14">
            <v>31228</v>
          </cell>
        </row>
        <row r="15">
          <cell r="A15">
            <v>31259</v>
          </cell>
        </row>
        <row r="16">
          <cell r="A16">
            <v>31290</v>
          </cell>
        </row>
        <row r="17">
          <cell r="A17">
            <v>31320</v>
          </cell>
        </row>
        <row r="18">
          <cell r="A18">
            <v>31351</v>
          </cell>
        </row>
        <row r="19">
          <cell r="A19">
            <v>31381</v>
          </cell>
        </row>
        <row r="20">
          <cell r="A20">
            <v>31412</v>
          </cell>
        </row>
        <row r="21">
          <cell r="A21">
            <v>31443</v>
          </cell>
        </row>
        <row r="22">
          <cell r="A22">
            <v>31471</v>
          </cell>
        </row>
        <row r="23">
          <cell r="A23">
            <v>31502</v>
          </cell>
        </row>
        <row r="24">
          <cell r="A24">
            <v>31532</v>
          </cell>
        </row>
        <row r="25">
          <cell r="A25">
            <v>31563</v>
          </cell>
        </row>
        <row r="26">
          <cell r="A26">
            <v>31593</v>
          </cell>
        </row>
        <row r="27">
          <cell r="A27">
            <v>31624</v>
          </cell>
        </row>
        <row r="28">
          <cell r="A28">
            <v>31655</v>
          </cell>
        </row>
        <row r="29">
          <cell r="A29">
            <v>31685</v>
          </cell>
        </row>
        <row r="30">
          <cell r="A30">
            <v>31716</v>
          </cell>
        </row>
        <row r="31">
          <cell r="A31">
            <v>31746</v>
          </cell>
        </row>
        <row r="32">
          <cell r="A32">
            <v>31777</v>
          </cell>
        </row>
        <row r="33">
          <cell r="A33">
            <v>31808</v>
          </cell>
        </row>
        <row r="34">
          <cell r="A34">
            <v>31836</v>
          </cell>
        </row>
        <row r="35">
          <cell r="A35">
            <v>31867</v>
          </cell>
        </row>
        <row r="36">
          <cell r="A36">
            <v>31897</v>
          </cell>
        </row>
        <row r="37">
          <cell r="A37">
            <v>31928</v>
          </cell>
        </row>
        <row r="38">
          <cell r="A38">
            <v>31958</v>
          </cell>
        </row>
        <row r="39">
          <cell r="A39">
            <v>31989</v>
          </cell>
        </row>
        <row r="40">
          <cell r="A40">
            <v>32020</v>
          </cell>
        </row>
        <row r="41">
          <cell r="A41">
            <v>32050</v>
          </cell>
        </row>
        <row r="42">
          <cell r="A42">
            <v>32081</v>
          </cell>
        </row>
        <row r="43">
          <cell r="A43">
            <v>32111</v>
          </cell>
        </row>
        <row r="44">
          <cell r="A44">
            <v>32142</v>
          </cell>
        </row>
        <row r="45">
          <cell r="A45">
            <v>32173</v>
          </cell>
        </row>
        <row r="46">
          <cell r="A46">
            <v>32202</v>
          </cell>
        </row>
        <row r="47">
          <cell r="A47">
            <v>32233</v>
          </cell>
        </row>
        <row r="48">
          <cell r="A48">
            <v>32263</v>
          </cell>
        </row>
        <row r="49">
          <cell r="A49">
            <v>32294</v>
          </cell>
        </row>
        <row r="50">
          <cell r="A50">
            <v>32324</v>
          </cell>
        </row>
        <row r="51">
          <cell r="A51">
            <v>32355</v>
          </cell>
        </row>
        <row r="52">
          <cell r="A52">
            <v>32386</v>
          </cell>
        </row>
        <row r="53">
          <cell r="A53">
            <v>32416</v>
          </cell>
        </row>
        <row r="54">
          <cell r="A54">
            <v>32447</v>
          </cell>
        </row>
        <row r="55">
          <cell r="A55">
            <v>32477</v>
          </cell>
        </row>
        <row r="56">
          <cell r="A56">
            <v>32508</v>
          </cell>
        </row>
        <row r="57">
          <cell r="A57">
            <v>32539</v>
          </cell>
        </row>
        <row r="58">
          <cell r="A58">
            <v>32567</v>
          </cell>
        </row>
        <row r="59">
          <cell r="A59">
            <v>32598</v>
          </cell>
        </row>
        <row r="60">
          <cell r="A60">
            <v>32628</v>
          </cell>
        </row>
        <row r="61">
          <cell r="A61">
            <v>32659</v>
          </cell>
        </row>
        <row r="62">
          <cell r="A62">
            <v>32689</v>
          </cell>
        </row>
        <row r="63">
          <cell r="A63">
            <v>32720</v>
          </cell>
        </row>
        <row r="64">
          <cell r="A64">
            <v>32751</v>
          </cell>
        </row>
        <row r="65">
          <cell r="A65">
            <v>32781</v>
          </cell>
        </row>
        <row r="66">
          <cell r="A66">
            <v>32812</v>
          </cell>
        </row>
        <row r="67">
          <cell r="A67">
            <v>32842</v>
          </cell>
        </row>
        <row r="68">
          <cell r="A68">
            <v>32873</v>
          </cell>
        </row>
        <row r="69">
          <cell r="A69">
            <v>32904</v>
          </cell>
        </row>
        <row r="70">
          <cell r="A70">
            <v>32932</v>
          </cell>
        </row>
        <row r="71">
          <cell r="A71">
            <v>32963</v>
          </cell>
        </row>
        <row r="72">
          <cell r="A72">
            <v>32993</v>
          </cell>
        </row>
        <row r="73">
          <cell r="A73">
            <v>33024</v>
          </cell>
        </row>
        <row r="74">
          <cell r="A74">
            <v>33054</v>
          </cell>
        </row>
        <row r="75">
          <cell r="A75">
            <v>33085</v>
          </cell>
        </row>
        <row r="76">
          <cell r="A76">
            <v>33116</v>
          </cell>
        </row>
        <row r="77">
          <cell r="A77">
            <v>33146</v>
          </cell>
        </row>
        <row r="78">
          <cell r="A78">
            <v>33177</v>
          </cell>
        </row>
        <row r="79">
          <cell r="A79">
            <v>33207</v>
          </cell>
        </row>
        <row r="80">
          <cell r="A80">
            <v>33238</v>
          </cell>
        </row>
        <row r="81">
          <cell r="A81">
            <v>33269</v>
          </cell>
        </row>
        <row r="82">
          <cell r="A82">
            <v>33297</v>
          </cell>
        </row>
        <row r="83">
          <cell r="A83">
            <v>33328</v>
          </cell>
        </row>
        <row r="84">
          <cell r="A84">
            <v>33358</v>
          </cell>
        </row>
        <row r="85">
          <cell r="A85">
            <v>33389</v>
          </cell>
        </row>
        <row r="86">
          <cell r="A86">
            <v>33419</v>
          </cell>
        </row>
        <row r="87">
          <cell r="A87">
            <v>33450</v>
          </cell>
        </row>
        <row r="88">
          <cell r="A88">
            <v>33481</v>
          </cell>
        </row>
        <row r="89">
          <cell r="A89">
            <v>33511</v>
          </cell>
        </row>
        <row r="90">
          <cell r="A90">
            <v>33542</v>
          </cell>
        </row>
        <row r="91">
          <cell r="A91">
            <v>33572</v>
          </cell>
        </row>
        <row r="92">
          <cell r="A92">
            <v>33603</v>
          </cell>
        </row>
        <row r="93">
          <cell r="A93">
            <v>33634</v>
          </cell>
        </row>
        <row r="94">
          <cell r="A94">
            <v>33663</v>
          </cell>
        </row>
        <row r="95">
          <cell r="A95">
            <v>33694</v>
          </cell>
        </row>
        <row r="96">
          <cell r="A96">
            <v>33724</v>
          </cell>
        </row>
        <row r="97">
          <cell r="A97">
            <v>33755</v>
          </cell>
        </row>
        <row r="98">
          <cell r="A98">
            <v>33785</v>
          </cell>
        </row>
        <row r="99">
          <cell r="A99">
            <v>33816</v>
          </cell>
        </row>
        <row r="100">
          <cell r="A100">
            <v>33847</v>
          </cell>
        </row>
        <row r="101">
          <cell r="A101">
            <v>33877</v>
          </cell>
        </row>
        <row r="102">
          <cell r="A102">
            <v>33908</v>
          </cell>
        </row>
        <row r="103">
          <cell r="A103">
            <v>33938</v>
          </cell>
        </row>
        <row r="104">
          <cell r="A104">
            <v>33969</v>
          </cell>
        </row>
        <row r="105">
          <cell r="A105">
            <v>34000</v>
          </cell>
        </row>
        <row r="106">
          <cell r="A106">
            <v>34028</v>
          </cell>
        </row>
        <row r="107">
          <cell r="A107">
            <v>34059</v>
          </cell>
        </row>
        <row r="108">
          <cell r="A108">
            <v>34089</v>
          </cell>
        </row>
        <row r="109">
          <cell r="A109">
            <v>34120</v>
          </cell>
        </row>
        <row r="110">
          <cell r="A110">
            <v>34150</v>
          </cell>
        </row>
        <row r="111">
          <cell r="A111">
            <v>34181</v>
          </cell>
        </row>
        <row r="112">
          <cell r="A112">
            <v>34212</v>
          </cell>
        </row>
        <row r="113">
          <cell r="A113">
            <v>34242</v>
          </cell>
        </row>
        <row r="114">
          <cell r="A114">
            <v>34273</v>
          </cell>
        </row>
        <row r="115">
          <cell r="A115">
            <v>34303</v>
          </cell>
        </row>
        <row r="116">
          <cell r="A116">
            <v>34334</v>
          </cell>
        </row>
        <row r="117">
          <cell r="A117">
            <v>34365</v>
          </cell>
        </row>
        <row r="118">
          <cell r="A118">
            <v>34393</v>
          </cell>
        </row>
        <row r="119">
          <cell r="A119">
            <v>34424</v>
          </cell>
        </row>
        <row r="120">
          <cell r="A120">
            <v>34454</v>
          </cell>
        </row>
        <row r="121">
          <cell r="A121">
            <v>34485</v>
          </cell>
        </row>
        <row r="122">
          <cell r="A122">
            <v>34515</v>
          </cell>
        </row>
        <row r="123">
          <cell r="A123">
            <v>34546</v>
          </cell>
        </row>
        <row r="124">
          <cell r="A124">
            <v>34577</v>
          </cell>
        </row>
        <row r="125">
          <cell r="A125">
            <v>34607</v>
          </cell>
        </row>
        <row r="126">
          <cell r="A126">
            <v>34638</v>
          </cell>
        </row>
        <row r="127">
          <cell r="A127">
            <v>34668</v>
          </cell>
        </row>
        <row r="128">
          <cell r="A128">
            <v>34699</v>
          </cell>
        </row>
        <row r="129">
          <cell r="A129">
            <v>34730</v>
          </cell>
        </row>
        <row r="130">
          <cell r="A130">
            <v>34758</v>
          </cell>
        </row>
        <row r="131">
          <cell r="A131">
            <v>34789</v>
          </cell>
        </row>
        <row r="132">
          <cell r="A132">
            <v>34819</v>
          </cell>
        </row>
        <row r="133">
          <cell r="A133">
            <v>34850</v>
          </cell>
        </row>
        <row r="134">
          <cell r="A134">
            <v>34880</v>
          </cell>
        </row>
        <row r="135">
          <cell r="A135">
            <v>34911</v>
          </cell>
        </row>
        <row r="136">
          <cell r="A136">
            <v>34942</v>
          </cell>
        </row>
        <row r="137">
          <cell r="A137">
            <v>34972</v>
          </cell>
        </row>
        <row r="138">
          <cell r="A138">
            <v>35003</v>
          </cell>
        </row>
        <row r="139">
          <cell r="A139">
            <v>35033</v>
          </cell>
        </row>
        <row r="140">
          <cell r="A140">
            <v>35064</v>
          </cell>
        </row>
        <row r="141">
          <cell r="A141">
            <v>35095</v>
          </cell>
        </row>
        <row r="142">
          <cell r="A142">
            <v>35124</v>
          </cell>
        </row>
        <row r="143">
          <cell r="A143">
            <v>35155</v>
          </cell>
        </row>
        <row r="144">
          <cell r="A144">
            <v>35185</v>
          </cell>
        </row>
        <row r="145">
          <cell r="A145">
            <v>35216</v>
          </cell>
        </row>
        <row r="146">
          <cell r="A146">
            <v>35246</v>
          </cell>
        </row>
        <row r="147">
          <cell r="A147">
            <v>35277</v>
          </cell>
        </row>
        <row r="148">
          <cell r="A148">
            <v>35308</v>
          </cell>
        </row>
        <row r="149">
          <cell r="A149">
            <v>35338</v>
          </cell>
        </row>
        <row r="150">
          <cell r="A150">
            <v>35369</v>
          </cell>
        </row>
        <row r="151">
          <cell r="A151">
            <v>35399</v>
          </cell>
        </row>
        <row r="152">
          <cell r="A152">
            <v>35430</v>
          </cell>
        </row>
        <row r="153">
          <cell r="A153">
            <v>35461</v>
          </cell>
        </row>
        <row r="154">
          <cell r="A154">
            <v>35489</v>
          </cell>
        </row>
        <row r="155">
          <cell r="A155">
            <v>35520</v>
          </cell>
        </row>
        <row r="156">
          <cell r="A156">
            <v>35550</v>
          </cell>
        </row>
        <row r="157">
          <cell r="A157">
            <v>35581</v>
          </cell>
        </row>
        <row r="158">
          <cell r="A158">
            <v>35611</v>
          </cell>
        </row>
        <row r="159">
          <cell r="A159">
            <v>35642</v>
          </cell>
        </row>
        <row r="160">
          <cell r="A160">
            <v>35673</v>
          </cell>
        </row>
        <row r="161">
          <cell r="A161">
            <v>35703</v>
          </cell>
        </row>
        <row r="162">
          <cell r="A162">
            <v>35734</v>
          </cell>
        </row>
        <row r="163">
          <cell r="A163">
            <v>35764</v>
          </cell>
        </row>
        <row r="164">
          <cell r="A164">
            <v>35795</v>
          </cell>
        </row>
        <row r="165">
          <cell r="A165">
            <v>35826</v>
          </cell>
        </row>
        <row r="166">
          <cell r="A166">
            <v>35854</v>
          </cell>
        </row>
        <row r="167">
          <cell r="A167">
            <v>35885</v>
          </cell>
        </row>
        <row r="168">
          <cell r="A168">
            <v>35915</v>
          </cell>
        </row>
        <row r="169">
          <cell r="A169">
            <v>35946</v>
          </cell>
        </row>
        <row r="170">
          <cell r="A170">
            <v>35976</v>
          </cell>
        </row>
        <row r="171">
          <cell r="A171">
            <v>36007</v>
          </cell>
        </row>
        <row r="172">
          <cell r="A172">
            <v>36038</v>
          </cell>
        </row>
        <row r="173">
          <cell r="A173">
            <v>36068</v>
          </cell>
        </row>
        <row r="174">
          <cell r="A174">
            <v>36099</v>
          </cell>
        </row>
        <row r="175">
          <cell r="A175">
            <v>36129</v>
          </cell>
        </row>
        <row r="176">
          <cell r="A176">
            <v>36160</v>
          </cell>
        </row>
        <row r="177">
          <cell r="A177">
            <v>36191</v>
          </cell>
        </row>
        <row r="178">
          <cell r="A178">
            <v>36219</v>
          </cell>
        </row>
        <row r="179">
          <cell r="A179">
            <v>36250</v>
          </cell>
        </row>
        <row r="180">
          <cell r="A180">
            <v>36280</v>
          </cell>
        </row>
        <row r="181">
          <cell r="A181">
            <v>36311</v>
          </cell>
        </row>
        <row r="182">
          <cell r="A182">
            <v>36341</v>
          </cell>
        </row>
        <row r="183">
          <cell r="A183">
            <v>36372</v>
          </cell>
        </row>
        <row r="184">
          <cell r="A184">
            <v>36403</v>
          </cell>
        </row>
        <row r="185">
          <cell r="A185">
            <v>36433</v>
          </cell>
        </row>
        <row r="186">
          <cell r="A186">
            <v>36464</v>
          </cell>
        </row>
        <row r="187">
          <cell r="A187">
            <v>36494</v>
          </cell>
        </row>
        <row r="188">
          <cell r="A188">
            <v>36525</v>
          </cell>
        </row>
        <row r="189">
          <cell r="A189">
            <v>36556</v>
          </cell>
        </row>
        <row r="190">
          <cell r="A190">
            <v>36585</v>
          </cell>
        </row>
        <row r="191">
          <cell r="A191">
            <v>36616</v>
          </cell>
        </row>
        <row r="192">
          <cell r="A192">
            <v>36646</v>
          </cell>
        </row>
        <row r="193">
          <cell r="A193">
            <v>36677</v>
          </cell>
        </row>
        <row r="194">
          <cell r="A194">
            <v>36707</v>
          </cell>
        </row>
        <row r="195">
          <cell r="A195">
            <v>36738</v>
          </cell>
        </row>
        <row r="196">
          <cell r="A196">
            <v>36769</v>
          </cell>
        </row>
        <row r="197">
          <cell r="A197">
            <v>36799</v>
          </cell>
        </row>
        <row r="198">
          <cell r="A198">
            <v>36830</v>
          </cell>
        </row>
        <row r="199">
          <cell r="A199">
            <v>36860</v>
          </cell>
        </row>
        <row r="200">
          <cell r="A200">
            <v>36891</v>
          </cell>
        </row>
        <row r="201">
          <cell r="A201">
            <v>36922</v>
          </cell>
        </row>
        <row r="202">
          <cell r="A202">
            <v>36950</v>
          </cell>
        </row>
        <row r="203">
          <cell r="A203">
            <v>36981</v>
          </cell>
        </row>
        <row r="204">
          <cell r="A204">
            <v>37011</v>
          </cell>
        </row>
        <row r="205">
          <cell r="A205">
            <v>37042</v>
          </cell>
        </row>
        <row r="206">
          <cell r="A206">
            <v>37072</v>
          </cell>
        </row>
        <row r="207">
          <cell r="A207">
            <v>37103</v>
          </cell>
        </row>
        <row r="208">
          <cell r="A208">
            <v>37134</v>
          </cell>
        </row>
        <row r="209">
          <cell r="A209">
            <v>37164</v>
          </cell>
        </row>
        <row r="210">
          <cell r="A210">
            <v>37195</v>
          </cell>
        </row>
        <row r="211">
          <cell r="A211">
            <v>37225</v>
          </cell>
        </row>
        <row r="212">
          <cell r="A212">
            <v>37256</v>
          </cell>
        </row>
        <row r="213">
          <cell r="A213">
            <v>37287</v>
          </cell>
        </row>
        <row r="214">
          <cell r="A214">
            <v>37315</v>
          </cell>
        </row>
        <row r="215">
          <cell r="A215">
            <v>37346</v>
          </cell>
        </row>
        <row r="216">
          <cell r="A216">
            <v>37376</v>
          </cell>
        </row>
        <row r="217">
          <cell r="A217">
            <v>37407</v>
          </cell>
        </row>
        <row r="218">
          <cell r="A218">
            <v>37437</v>
          </cell>
        </row>
        <row r="219">
          <cell r="A219">
            <v>37468</v>
          </cell>
        </row>
        <row r="220">
          <cell r="A220">
            <v>37499</v>
          </cell>
        </row>
        <row r="221">
          <cell r="A221">
            <v>37529</v>
          </cell>
        </row>
        <row r="222">
          <cell r="A222">
            <v>37560</v>
          </cell>
        </row>
        <row r="223">
          <cell r="A223">
            <v>37590</v>
          </cell>
        </row>
        <row r="224">
          <cell r="A224">
            <v>37621</v>
          </cell>
        </row>
        <row r="225">
          <cell r="A225">
            <v>37652</v>
          </cell>
        </row>
        <row r="226">
          <cell r="A226">
            <v>37680</v>
          </cell>
        </row>
        <row r="227">
          <cell r="A227">
            <v>37711</v>
          </cell>
        </row>
        <row r="228">
          <cell r="A228">
            <v>37741</v>
          </cell>
        </row>
        <row r="229">
          <cell r="A229">
            <v>37772</v>
          </cell>
        </row>
        <row r="230">
          <cell r="A230">
            <v>37802</v>
          </cell>
        </row>
        <row r="231">
          <cell r="A231">
            <v>37833</v>
          </cell>
        </row>
        <row r="232">
          <cell r="A232">
            <v>37864</v>
          </cell>
        </row>
        <row r="233">
          <cell r="A233">
            <v>37894</v>
          </cell>
        </row>
        <row r="234">
          <cell r="A234">
            <v>37925</v>
          </cell>
        </row>
        <row r="235">
          <cell r="A235">
            <v>37955</v>
          </cell>
        </row>
        <row r="236">
          <cell r="A236">
            <v>37986</v>
          </cell>
        </row>
        <row r="237">
          <cell r="A237">
            <v>38017</v>
          </cell>
        </row>
        <row r="238">
          <cell r="A238">
            <v>38046</v>
          </cell>
        </row>
        <row r="239">
          <cell r="A239">
            <v>38077</v>
          </cell>
        </row>
        <row r="240">
          <cell r="A240">
            <v>38107</v>
          </cell>
        </row>
        <row r="241">
          <cell r="A241">
            <v>38138</v>
          </cell>
        </row>
        <row r="242">
          <cell r="A242">
            <v>38168</v>
          </cell>
        </row>
        <row r="243">
          <cell r="A243">
            <v>38199</v>
          </cell>
        </row>
        <row r="244">
          <cell r="A244">
            <v>38230</v>
          </cell>
        </row>
        <row r="245">
          <cell r="A245">
            <v>38260</v>
          </cell>
        </row>
        <row r="246">
          <cell r="A246">
            <v>38291</v>
          </cell>
        </row>
        <row r="247">
          <cell r="A247">
            <v>38321</v>
          </cell>
        </row>
        <row r="248">
          <cell r="A248">
            <v>38352</v>
          </cell>
        </row>
        <row r="249">
          <cell r="A249">
            <v>38383</v>
          </cell>
        </row>
        <row r="250">
          <cell r="A250">
            <v>38411</v>
          </cell>
        </row>
        <row r="251">
          <cell r="A251">
            <v>38442</v>
          </cell>
        </row>
        <row r="252">
          <cell r="A252">
            <v>38472</v>
          </cell>
        </row>
        <row r="253">
          <cell r="A253">
            <v>38503</v>
          </cell>
        </row>
        <row r="254">
          <cell r="A254">
            <v>38533</v>
          </cell>
        </row>
        <row r="255">
          <cell r="A255">
            <v>38564</v>
          </cell>
        </row>
        <row r="256">
          <cell r="A256">
            <v>38595</v>
          </cell>
        </row>
        <row r="257">
          <cell r="A257">
            <v>38625</v>
          </cell>
        </row>
        <row r="258">
          <cell r="A258">
            <v>38656</v>
          </cell>
        </row>
        <row r="259">
          <cell r="A259">
            <v>38686</v>
          </cell>
        </row>
        <row r="260">
          <cell r="A260">
            <v>38717</v>
          </cell>
        </row>
        <row r="261">
          <cell r="A261">
            <v>38748</v>
          </cell>
        </row>
        <row r="262">
          <cell r="A262">
            <v>38776</v>
          </cell>
        </row>
        <row r="263">
          <cell r="A263">
            <v>38807</v>
          </cell>
        </row>
        <row r="264">
          <cell r="A264">
            <v>38837</v>
          </cell>
        </row>
        <row r="265">
          <cell r="A265">
            <v>38868</v>
          </cell>
        </row>
        <row r="266">
          <cell r="A266">
            <v>38898</v>
          </cell>
        </row>
        <row r="267">
          <cell r="A267">
            <v>38929</v>
          </cell>
        </row>
        <row r="268">
          <cell r="A268">
            <v>38960</v>
          </cell>
        </row>
        <row r="269">
          <cell r="A269">
            <v>38990</v>
          </cell>
        </row>
        <row r="270">
          <cell r="A270">
            <v>39021</v>
          </cell>
        </row>
        <row r="271">
          <cell r="A271">
            <v>39051</v>
          </cell>
        </row>
        <row r="272">
          <cell r="A272">
            <v>39082</v>
          </cell>
        </row>
        <row r="273">
          <cell r="A273">
            <v>39113</v>
          </cell>
        </row>
        <row r="274">
          <cell r="A274">
            <v>39141</v>
          </cell>
        </row>
        <row r="275">
          <cell r="A275">
            <v>39172</v>
          </cell>
        </row>
        <row r="276">
          <cell r="A276">
            <v>39202</v>
          </cell>
        </row>
        <row r="277">
          <cell r="A277">
            <v>39233</v>
          </cell>
        </row>
        <row r="278">
          <cell r="A278">
            <v>39263</v>
          </cell>
        </row>
        <row r="279">
          <cell r="A279">
            <v>39294</v>
          </cell>
        </row>
        <row r="280">
          <cell r="A280">
            <v>39325</v>
          </cell>
        </row>
        <row r="281">
          <cell r="A281">
            <v>39355</v>
          </cell>
        </row>
        <row r="282">
          <cell r="A282">
            <v>39386</v>
          </cell>
        </row>
        <row r="283">
          <cell r="A283">
            <v>39416</v>
          </cell>
        </row>
        <row r="284">
          <cell r="A284">
            <v>39447</v>
          </cell>
        </row>
        <row r="285">
          <cell r="A285">
            <v>39478</v>
          </cell>
        </row>
        <row r="286">
          <cell r="A286">
            <v>39507</v>
          </cell>
        </row>
        <row r="287">
          <cell r="A287">
            <v>39538</v>
          </cell>
        </row>
        <row r="288">
          <cell r="A288">
            <v>39568</v>
          </cell>
        </row>
        <row r="289">
          <cell r="A289">
            <v>39599</v>
          </cell>
        </row>
        <row r="290">
          <cell r="A290">
            <v>39629</v>
          </cell>
        </row>
        <row r="291">
          <cell r="A291">
            <v>39660</v>
          </cell>
        </row>
        <row r="292">
          <cell r="A292">
            <v>39691</v>
          </cell>
        </row>
        <row r="293">
          <cell r="A293">
            <v>39721</v>
          </cell>
        </row>
        <row r="294">
          <cell r="A294">
            <v>39752</v>
          </cell>
        </row>
        <row r="295">
          <cell r="A295">
            <v>39782</v>
          </cell>
        </row>
        <row r="296">
          <cell r="A296">
            <v>39813</v>
          </cell>
        </row>
        <row r="297">
          <cell r="A297">
            <v>39844</v>
          </cell>
        </row>
        <row r="298">
          <cell r="A298">
            <v>39872</v>
          </cell>
        </row>
        <row r="299">
          <cell r="A299">
            <v>39903</v>
          </cell>
        </row>
        <row r="300">
          <cell r="A300">
            <v>39933</v>
          </cell>
        </row>
        <row r="301">
          <cell r="A301">
            <v>39964</v>
          </cell>
        </row>
        <row r="302">
          <cell r="A302">
            <v>39994</v>
          </cell>
        </row>
        <row r="303">
          <cell r="A303">
            <v>40025</v>
          </cell>
        </row>
        <row r="304">
          <cell r="A304">
            <v>40056</v>
          </cell>
        </row>
        <row r="305">
          <cell r="A305">
            <v>40086</v>
          </cell>
        </row>
        <row r="306">
          <cell r="A306">
            <v>40117</v>
          </cell>
        </row>
        <row r="307">
          <cell r="A307">
            <v>40147</v>
          </cell>
        </row>
        <row r="308">
          <cell r="A308">
            <v>40178</v>
          </cell>
        </row>
      </sheetData>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sheetName val="DayWeek"/>
      <sheetName val="Monthly"/>
      <sheetName val="Quarter"/>
      <sheetName val="Graph"/>
      <sheetName val="GDP"/>
      <sheetName val="LeadIndic"/>
      <sheetName val="Jobs"/>
      <sheetName val="Jobs Qtr"/>
      <sheetName val="Housing"/>
      <sheetName val="Housing Qtr"/>
      <sheetName val="Consumer"/>
      <sheetName val="Consumer Qtr"/>
      <sheetName val="Inflation"/>
    </sheetNames>
    <sheetDataSet>
      <sheetData sheetId="0">
        <row r="5">
          <cell r="C5" t="e">
            <v>#NAME?</v>
          </cell>
          <cell r="D5" t="e">
            <v>#NAME?</v>
          </cell>
          <cell r="E5" t="e">
            <v>#NAME?</v>
          </cell>
          <cell r="F5" t="e">
            <v>#NAME?</v>
          </cell>
          <cell r="G5" t="e">
            <v>#NAME?</v>
          </cell>
          <cell r="H5" t="e">
            <v>#NAME?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BNYM WM">
      <a:dk1>
        <a:srgbClr val="4B4B4B"/>
      </a:dk1>
      <a:lt1>
        <a:sysClr val="window" lastClr="FFFFFF"/>
      </a:lt1>
      <a:dk2>
        <a:srgbClr val="4B4B4B"/>
      </a:dk2>
      <a:lt2>
        <a:srgbClr val="FFFFFF"/>
      </a:lt2>
      <a:accent1>
        <a:srgbClr val="9E8F6C"/>
      </a:accent1>
      <a:accent2>
        <a:srgbClr val="8D9091"/>
      </a:accent2>
      <a:accent3>
        <a:srgbClr val="AB8433"/>
      </a:accent3>
      <a:accent4>
        <a:srgbClr val="263E6A"/>
      </a:accent4>
      <a:accent5>
        <a:srgbClr val="05799D"/>
      </a:accent5>
      <a:accent6>
        <a:srgbClr val="2C7563"/>
      </a:accent6>
      <a:hlink>
        <a:srgbClr val="37154A"/>
      </a:hlink>
      <a:folHlink>
        <a:srgbClr val="BE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4"/>
  <sheetViews>
    <sheetView tabSelected="1" topLeftCell="I29" workbookViewId="0">
      <selection activeCell="Q47" sqref="Q47"/>
    </sheetView>
  </sheetViews>
  <sheetFormatPr defaultRowHeight="11.25" x14ac:dyDescent="0.2"/>
  <cols>
    <col min="1" max="1" width="28.140625" style="38" customWidth="1"/>
    <col min="2" max="8" width="10.7109375" style="38" customWidth="1"/>
    <col min="9" max="9" width="27.85546875" style="38" customWidth="1"/>
    <col min="10" max="16" width="10.7109375" style="38" customWidth="1"/>
    <col min="17" max="17" width="30" style="38" customWidth="1"/>
    <col min="18" max="38" width="10.7109375" style="38" customWidth="1"/>
    <col min="39" max="16384" width="9.140625" style="38"/>
  </cols>
  <sheetData>
    <row r="1" spans="1:23" ht="45" x14ac:dyDescent="0.2">
      <c r="B1" s="292" t="s">
        <v>67</v>
      </c>
      <c r="C1" s="292" t="s">
        <v>392</v>
      </c>
      <c r="D1" s="292" t="s">
        <v>6</v>
      </c>
      <c r="E1" s="292" t="s">
        <v>7</v>
      </c>
      <c r="F1" s="292" t="s">
        <v>1</v>
      </c>
      <c r="G1" s="292" t="s">
        <v>71</v>
      </c>
      <c r="J1" s="292" t="s">
        <v>67</v>
      </c>
      <c r="K1" s="292" t="s">
        <v>392</v>
      </c>
      <c r="L1" s="292" t="s">
        <v>6</v>
      </c>
      <c r="M1" s="292" t="s">
        <v>7</v>
      </c>
      <c r="N1" s="292" t="s">
        <v>1</v>
      </c>
      <c r="O1" s="292" t="s">
        <v>71</v>
      </c>
      <c r="R1" s="292" t="s">
        <v>6</v>
      </c>
      <c r="S1" s="292" t="s">
        <v>7</v>
      </c>
      <c r="T1" s="292" t="s">
        <v>1</v>
      </c>
      <c r="U1" s="292" t="s">
        <v>71</v>
      </c>
      <c r="V1" s="292" t="s">
        <v>392</v>
      </c>
      <c r="W1" s="292" t="s">
        <v>67</v>
      </c>
    </row>
    <row r="2" spans="1:23" x14ac:dyDescent="0.2">
      <c r="A2" s="38" t="s">
        <v>392</v>
      </c>
      <c r="B2" s="38">
        <v>0.809701</v>
      </c>
      <c r="C2" s="38">
        <v>1</v>
      </c>
      <c r="D2" s="38">
        <v>1.245255</v>
      </c>
      <c r="E2" s="38">
        <v>1.181862</v>
      </c>
      <c r="F2" s="38">
        <v>1.0861050000000001</v>
      </c>
      <c r="G2" s="38">
        <v>0.52324300000000001</v>
      </c>
      <c r="I2" s="38" t="s">
        <v>1</v>
      </c>
      <c r="J2" s="38">
        <v>0.37782837710259831</v>
      </c>
      <c r="K2" s="38">
        <v>0.50055576669212476</v>
      </c>
      <c r="L2" s="38">
        <v>0.92352813667768907</v>
      </c>
      <c r="M2" s="38">
        <v>0.7457332291262021</v>
      </c>
      <c r="N2" s="38">
        <v>0.99999999999999922</v>
      </c>
      <c r="O2" s="38">
        <v>0.44400008426871179</v>
      </c>
      <c r="Q2" s="38" t="s">
        <v>392</v>
      </c>
      <c r="R2" s="293">
        <f>B2-INDEX(J:J,MATCH($Q2,$I:$I,0))</f>
        <v>9.1702684536865142E-4</v>
      </c>
      <c r="S2" s="293">
        <f t="shared" ref="S2:W2" si="0">C2-INDEX(K:K,MATCH($Q2,$I:$I,0))</f>
        <v>0</v>
      </c>
      <c r="T2" s="293">
        <f t="shared" si="0"/>
        <v>-3.0240011131921207E-4</v>
      </c>
      <c r="U2" s="293">
        <f t="shared" si="0"/>
        <v>-3.1258088533501205E-3</v>
      </c>
      <c r="V2" s="293">
        <f t="shared" si="0"/>
        <v>6.2037270860071381E-4</v>
      </c>
      <c r="W2" s="293">
        <f t="shared" si="0"/>
        <v>-1.3269081833008345E-3</v>
      </c>
    </row>
    <row r="3" spans="1:23" x14ac:dyDescent="0.2">
      <c r="A3" s="38" t="s">
        <v>1</v>
      </c>
      <c r="B3" s="38">
        <v>0.37804100000000002</v>
      </c>
      <c r="C3" s="38">
        <v>0.50026999999999999</v>
      </c>
      <c r="D3" s="38">
        <v>0.92277600000000004</v>
      </c>
      <c r="E3" s="38">
        <v>0.74334100000000003</v>
      </c>
      <c r="F3" s="38">
        <v>1</v>
      </c>
      <c r="G3" s="38">
        <v>0.44262400000000002</v>
      </c>
      <c r="I3" s="38" t="s">
        <v>2</v>
      </c>
      <c r="J3" s="38">
        <v>0.37222270813728547</v>
      </c>
      <c r="K3" s="38">
        <v>0.49479929652607435</v>
      </c>
      <c r="L3" s="38">
        <v>0.91379857636148076</v>
      </c>
      <c r="M3" s="38">
        <v>0.73813286821592361</v>
      </c>
      <c r="N3" s="38">
        <v>0.98504134011938882</v>
      </c>
      <c r="O3" s="38">
        <v>0.43176854367244732</v>
      </c>
      <c r="Q3" s="38" t="s">
        <v>1</v>
      </c>
      <c r="R3" s="293">
        <f t="shared" ref="R3:R44" si="1">B3-INDEX(J:J,MATCH($Q3,$I:$I,0))</f>
        <v>2.1262289740170415E-4</v>
      </c>
      <c r="S3" s="293">
        <f t="shared" ref="S3:S44" si="2">C3-INDEX(K:K,MATCH($Q3,$I:$I,0))</f>
        <v>-2.8576669212476702E-4</v>
      </c>
      <c r="T3" s="293">
        <f t="shared" ref="T3:T44" si="3">D3-INDEX(L:L,MATCH($Q3,$I:$I,0))</f>
        <v>-7.5213667768903036E-4</v>
      </c>
      <c r="U3" s="293">
        <f t="shared" ref="U3:U44" si="4">E3-INDEX(M:M,MATCH($Q3,$I:$I,0))</f>
        <v>-2.3922291262020723E-3</v>
      </c>
      <c r="V3" s="293">
        <f t="shared" ref="V3:V44" si="5">F3-INDEX(N:N,MATCH($Q3,$I:$I,0))</f>
        <v>0</v>
      </c>
      <c r="W3" s="293">
        <f t="shared" ref="W3:W44" si="6">G3-INDEX(O:O,MATCH($Q3,$I:$I,0))</f>
        <v>-1.3760842687117747E-3</v>
      </c>
    </row>
    <row r="4" spans="1:23" x14ac:dyDescent="0.2">
      <c r="A4" s="38" t="s">
        <v>2</v>
      </c>
      <c r="B4" s="38">
        <v>0.37276300000000001</v>
      </c>
      <c r="C4" s="38">
        <v>0.49495499999999998</v>
      </c>
      <c r="D4" s="38">
        <v>0.91386500000000004</v>
      </c>
      <c r="E4" s="38">
        <v>0.73641800000000002</v>
      </c>
      <c r="F4" s="38">
        <v>0.98591600000000001</v>
      </c>
      <c r="G4" s="38">
        <v>0.43081199999999997</v>
      </c>
      <c r="I4" s="38" t="s">
        <v>3</v>
      </c>
      <c r="J4" s="38">
        <v>0.45684099125287364</v>
      </c>
      <c r="K4" s="38">
        <v>0.56021050183448506</v>
      </c>
      <c r="L4" s="38">
        <v>0.98851664664398475</v>
      </c>
      <c r="M4" s="38">
        <v>0.81601247675224609</v>
      </c>
      <c r="N4" s="38">
        <v>1.064645871034976</v>
      </c>
      <c r="O4" s="38">
        <v>0.53262702369281389</v>
      </c>
      <c r="Q4" s="38" t="s">
        <v>2</v>
      </c>
      <c r="R4" s="293">
        <f t="shared" si="1"/>
        <v>5.40291862714537E-4</v>
      </c>
      <c r="S4" s="293">
        <f t="shared" si="2"/>
        <v>1.55703473925628E-4</v>
      </c>
      <c r="T4" s="293">
        <f t="shared" si="3"/>
        <v>6.642363851927513E-5</v>
      </c>
      <c r="U4" s="293">
        <f t="shared" si="4"/>
        <v>-1.7148682159235928E-3</v>
      </c>
      <c r="V4" s="293">
        <f t="shared" si="5"/>
        <v>8.7465988061119493E-4</v>
      </c>
      <c r="W4" s="293">
        <f t="shared" si="6"/>
        <v>-9.5654367244735194E-4</v>
      </c>
    </row>
    <row r="5" spans="1:23" x14ac:dyDescent="0.2">
      <c r="A5" s="38" t="s">
        <v>3</v>
      </c>
      <c r="B5" s="38">
        <v>0.45897300000000002</v>
      </c>
      <c r="C5" s="38">
        <v>0.56218699999999999</v>
      </c>
      <c r="D5" s="38">
        <v>0.99176299999999995</v>
      </c>
      <c r="E5" s="38">
        <v>0.81673099999999998</v>
      </c>
      <c r="F5" s="38">
        <v>1.0690120000000001</v>
      </c>
      <c r="G5" s="38">
        <v>0.53315400000000002</v>
      </c>
      <c r="I5" s="38" t="s">
        <v>4</v>
      </c>
      <c r="J5" s="38">
        <v>0.44184552895382162</v>
      </c>
      <c r="K5" s="38">
        <v>0.56683147560583758</v>
      </c>
      <c r="L5" s="38">
        <v>1.0343550406123285</v>
      </c>
      <c r="M5" s="38">
        <v>0.83281331640516609</v>
      </c>
      <c r="N5" s="38">
        <v>1.173380923169431</v>
      </c>
      <c r="O5" s="38">
        <v>0.58946485014038186</v>
      </c>
      <c r="Q5" s="38" t="s">
        <v>3</v>
      </c>
      <c r="R5" s="293">
        <f t="shared" si="1"/>
        <v>2.1320087471263793E-3</v>
      </c>
      <c r="S5" s="293">
        <f t="shared" si="2"/>
        <v>1.9764981655149283E-3</v>
      </c>
      <c r="T5" s="293">
        <f t="shared" si="3"/>
        <v>3.2463533560151969E-3</v>
      </c>
      <c r="U5" s="293">
        <f t="shared" si="4"/>
        <v>7.1852324775389942E-4</v>
      </c>
      <c r="V5" s="293">
        <f t="shared" si="5"/>
        <v>4.3661289650240853E-3</v>
      </c>
      <c r="W5" s="293">
        <f t="shared" si="6"/>
        <v>5.2697630718612221E-4</v>
      </c>
    </row>
    <row r="6" spans="1:23" x14ac:dyDescent="0.2">
      <c r="A6" s="38" t="s">
        <v>4</v>
      </c>
      <c r="B6" s="38">
        <v>0.44222699999999998</v>
      </c>
      <c r="C6" s="38">
        <v>0.56667800000000002</v>
      </c>
      <c r="D6" s="38">
        <v>1.0338240000000001</v>
      </c>
      <c r="E6" s="38">
        <v>0.83039200000000002</v>
      </c>
      <c r="F6" s="38">
        <v>1.1737340000000001</v>
      </c>
      <c r="G6" s="38">
        <v>0.58781499999999998</v>
      </c>
      <c r="I6" s="38" t="s">
        <v>5</v>
      </c>
      <c r="J6" s="38">
        <v>0.47404049614797505</v>
      </c>
      <c r="K6" s="38">
        <v>0.56562306574559573</v>
      </c>
      <c r="L6" s="38">
        <v>1.0220857369810168</v>
      </c>
      <c r="M6" s="38">
        <v>0.83332630480176895</v>
      </c>
      <c r="N6" s="38">
        <v>1.1516595255676527</v>
      </c>
      <c r="O6" s="38">
        <v>0.55413031961401571</v>
      </c>
      <c r="Q6" s="38" t="s">
        <v>4</v>
      </c>
      <c r="R6" s="293">
        <f t="shared" si="1"/>
        <v>3.8147104617836103E-4</v>
      </c>
      <c r="S6" s="293">
        <f t="shared" si="2"/>
        <v>-1.5347560583756081E-4</v>
      </c>
      <c r="T6" s="293">
        <f t="shared" si="3"/>
        <v>-5.3104061232844835E-4</v>
      </c>
      <c r="U6" s="293">
        <f t="shared" si="4"/>
        <v>-2.421316405166074E-3</v>
      </c>
      <c r="V6" s="293">
        <f t="shared" si="5"/>
        <v>3.5307683056906569E-4</v>
      </c>
      <c r="W6" s="293">
        <f t="shared" si="6"/>
        <v>-1.649850140381881E-3</v>
      </c>
    </row>
    <row r="7" spans="1:23" x14ac:dyDescent="0.2">
      <c r="A7" s="38" t="s">
        <v>5</v>
      </c>
      <c r="B7" s="38">
        <v>0.47501900000000002</v>
      </c>
      <c r="C7" s="38">
        <v>0.56614900000000001</v>
      </c>
      <c r="D7" s="38">
        <v>1.0227869999999999</v>
      </c>
      <c r="E7" s="38">
        <v>0.831901</v>
      </c>
      <c r="F7" s="38">
        <v>1.153389</v>
      </c>
      <c r="G7" s="38">
        <v>0.55324200000000001</v>
      </c>
      <c r="I7" s="38" t="s">
        <v>6</v>
      </c>
      <c r="J7" s="38">
        <v>0.49660714478431461</v>
      </c>
      <c r="K7" s="38">
        <v>0.60627455927538543</v>
      </c>
      <c r="L7" s="38">
        <v>0.99999999999999989</v>
      </c>
      <c r="M7" s="38">
        <v>0.8764346057402943</v>
      </c>
      <c r="N7" s="38">
        <v>0.97482562747457335</v>
      </c>
      <c r="O7" s="38">
        <v>0.44091117297574334</v>
      </c>
      <c r="Q7" s="38" t="s">
        <v>5</v>
      </c>
      <c r="R7" s="293">
        <f t="shared" si="1"/>
        <v>9.7850385202497003E-4</v>
      </c>
      <c r="S7" s="293">
        <f t="shared" si="2"/>
        <v>5.259342544042811E-4</v>
      </c>
      <c r="T7" s="293">
        <f t="shared" si="3"/>
        <v>7.0126301898310039E-4</v>
      </c>
      <c r="U7" s="293">
        <f t="shared" si="4"/>
        <v>-1.4253048017689451E-3</v>
      </c>
      <c r="V7" s="293">
        <f t="shared" si="5"/>
        <v>1.7294744323472777E-3</v>
      </c>
      <c r="W7" s="293">
        <f t="shared" si="6"/>
        <v>-8.8831961401569792E-4</v>
      </c>
    </row>
    <row r="8" spans="1:23" x14ac:dyDescent="0.2">
      <c r="A8" s="38" t="s">
        <v>6</v>
      </c>
      <c r="B8" s="38">
        <v>0.49729099999999998</v>
      </c>
      <c r="C8" s="38">
        <v>0.60642200000000002</v>
      </c>
      <c r="D8" s="38">
        <v>1</v>
      </c>
      <c r="E8" s="38">
        <v>0.87433499999999997</v>
      </c>
      <c r="F8" s="38">
        <v>0.97562000000000004</v>
      </c>
      <c r="G8" s="38">
        <v>0.43990299999999999</v>
      </c>
      <c r="I8" s="38" t="s">
        <v>7</v>
      </c>
      <c r="J8" s="38">
        <v>0.61101747577570498</v>
      </c>
      <c r="K8" s="38">
        <v>0.70640398184451958</v>
      </c>
      <c r="L8" s="38">
        <v>1.0733791998124247</v>
      </c>
      <c r="M8" s="38">
        <v>0.99999999999999922</v>
      </c>
      <c r="N8" s="38">
        <v>0.96403757092332676</v>
      </c>
      <c r="O8" s="38">
        <v>0.4542170638945105</v>
      </c>
      <c r="Q8" s="38" t="s">
        <v>6</v>
      </c>
      <c r="R8" s="293">
        <f t="shared" si="1"/>
        <v>6.8385521568536944E-4</v>
      </c>
      <c r="S8" s="293">
        <f t="shared" si="2"/>
        <v>1.4744072461458924E-4</v>
      </c>
      <c r="T8" s="293">
        <f t="shared" si="3"/>
        <v>0</v>
      </c>
      <c r="U8" s="293">
        <f t="shared" si="4"/>
        <v>-2.0996057402943302E-3</v>
      </c>
      <c r="V8" s="293">
        <f t="shared" si="5"/>
        <v>7.9437252542668979E-4</v>
      </c>
      <c r="W8" s="293">
        <f t="shared" si="6"/>
        <v>-1.0081729757433489E-3</v>
      </c>
    </row>
    <row r="9" spans="1:23" x14ac:dyDescent="0.2">
      <c r="A9" s="38" t="s">
        <v>7</v>
      </c>
      <c r="B9" s="38">
        <v>0.61332799999999998</v>
      </c>
      <c r="C9" s="38">
        <v>0.70827200000000001</v>
      </c>
      <c r="D9" s="38">
        <v>1.0759570000000001</v>
      </c>
      <c r="E9" s="38">
        <v>1</v>
      </c>
      <c r="F9" s="38">
        <v>0.96714</v>
      </c>
      <c r="G9" s="38">
        <v>0.454266</v>
      </c>
      <c r="I9" s="38" t="s">
        <v>8</v>
      </c>
      <c r="J9" s="38">
        <v>0.65183142604351663</v>
      </c>
      <c r="K9" s="38">
        <v>0.6969024901432328</v>
      </c>
      <c r="L9" s="38">
        <v>1.0672843930666192</v>
      </c>
      <c r="M9" s="38">
        <v>1.0012308160628511</v>
      </c>
      <c r="N9" s="38">
        <v>0.95927220803723789</v>
      </c>
      <c r="O9" s="38">
        <v>0.46644165867730131</v>
      </c>
      <c r="Q9" s="38" t="s">
        <v>7</v>
      </c>
      <c r="R9" s="293">
        <f t="shared" si="1"/>
        <v>2.3105242242950075E-3</v>
      </c>
      <c r="S9" s="293">
        <f t="shared" si="2"/>
        <v>1.8680181554804332E-3</v>
      </c>
      <c r="T9" s="293">
        <f t="shared" si="3"/>
        <v>2.5778001875753631E-3</v>
      </c>
      <c r="U9" s="293">
        <f t="shared" si="4"/>
        <v>0</v>
      </c>
      <c r="V9" s="293">
        <f t="shared" si="5"/>
        <v>3.102429076673241E-3</v>
      </c>
      <c r="W9" s="293">
        <f t="shared" si="6"/>
        <v>4.8936105489505444E-5</v>
      </c>
    </row>
    <row r="10" spans="1:23" x14ac:dyDescent="0.2">
      <c r="A10" s="38" t="s">
        <v>8</v>
      </c>
      <c r="B10" s="38">
        <v>0.65286699999999998</v>
      </c>
      <c r="C10" s="38">
        <v>0.697218</v>
      </c>
      <c r="D10" s="38">
        <v>1.067509</v>
      </c>
      <c r="E10" s="38">
        <v>0.99904199999999999</v>
      </c>
      <c r="F10" s="38">
        <v>0.960256</v>
      </c>
      <c r="G10" s="38">
        <v>0.46547300000000003</v>
      </c>
      <c r="I10" s="38" t="s">
        <v>392</v>
      </c>
      <c r="J10" s="38">
        <v>0.80878397315463135</v>
      </c>
      <c r="K10" s="38">
        <v>0.99999999999999944</v>
      </c>
      <c r="L10" s="38">
        <v>1.2455574001113192</v>
      </c>
      <c r="M10" s="38">
        <v>1.1849878088533501</v>
      </c>
      <c r="N10" s="38">
        <v>1.0854846272913994</v>
      </c>
      <c r="O10" s="38">
        <v>0.52456990818330085</v>
      </c>
      <c r="Q10" s="38" t="s">
        <v>8</v>
      </c>
      <c r="R10" s="293">
        <f t="shared" si="1"/>
        <v>1.0355739564833488E-3</v>
      </c>
      <c r="S10" s="293">
        <f t="shared" si="2"/>
        <v>3.1550985676720433E-4</v>
      </c>
      <c r="T10" s="293">
        <f t="shared" si="3"/>
        <v>2.2460693338088866E-4</v>
      </c>
      <c r="U10" s="293">
        <f t="shared" si="4"/>
        <v>-2.188816062851151E-3</v>
      </c>
      <c r="V10" s="293">
        <f t="shared" si="5"/>
        <v>9.837919627621039E-4</v>
      </c>
      <c r="W10" s="293">
        <f t="shared" si="6"/>
        <v>-9.6865867730128175E-4</v>
      </c>
    </row>
    <row r="11" spans="1:23" x14ac:dyDescent="0.2">
      <c r="A11" s="38" t="s">
        <v>27</v>
      </c>
      <c r="B11" s="38">
        <v>9.9413000000000001E-2</v>
      </c>
      <c r="C11" s="38">
        <v>6.5585000000000004E-2</v>
      </c>
      <c r="D11" s="38">
        <v>4.8694000000000001E-2</v>
      </c>
      <c r="E11" s="38">
        <v>6.4058000000000004E-2</v>
      </c>
      <c r="F11" s="38">
        <v>1.7604999999999999E-2</v>
      </c>
      <c r="G11" s="38">
        <v>8.0879000000000006E-2</v>
      </c>
      <c r="I11" s="38" t="s">
        <v>19</v>
      </c>
      <c r="J11" s="38">
        <v>7.1482315721910347E-3</v>
      </c>
      <c r="K11" s="38">
        <v>1.510393983195287E-2</v>
      </c>
      <c r="L11" s="38">
        <v>-1.0251060650240944E-3</v>
      </c>
      <c r="M11" s="38">
        <v>9.9752249089978175E-3</v>
      </c>
      <c r="N11" s="38">
        <v>-1.6610162399402575E-2</v>
      </c>
      <c r="O11" s="38">
        <v>4.4463048069425609E-2</v>
      </c>
      <c r="Q11" s="38" t="s">
        <v>27</v>
      </c>
      <c r="R11" s="293">
        <f t="shared" si="1"/>
        <v>-7.3032623741378644E-5</v>
      </c>
      <c r="S11" s="293">
        <f t="shared" si="2"/>
        <v>-1.2271719757031563E-4</v>
      </c>
      <c r="T11" s="293">
        <f t="shared" si="3"/>
        <v>-1.0310811579385126E-4</v>
      </c>
      <c r="U11" s="293">
        <f t="shared" si="4"/>
        <v>-2.8930958988808431E-4</v>
      </c>
      <c r="V11" s="293">
        <f t="shared" si="5"/>
        <v>-2.3237636092372088E-5</v>
      </c>
      <c r="W11" s="293">
        <f t="shared" si="6"/>
        <v>-3.5671419011346073E-4</v>
      </c>
    </row>
    <row r="12" spans="1:23" x14ac:dyDescent="0.2">
      <c r="A12" s="38" t="s">
        <v>19</v>
      </c>
      <c r="B12" s="38">
        <v>7.1960000000000001E-3</v>
      </c>
      <c r="C12" s="38">
        <v>1.5187000000000001E-2</v>
      </c>
      <c r="D12" s="38">
        <v>-1.0300000000000001E-3</v>
      </c>
      <c r="E12" s="38">
        <v>1.0004000000000001E-2</v>
      </c>
      <c r="F12" s="38">
        <v>-1.6711E-2</v>
      </c>
      <c r="G12" s="38">
        <v>4.4594000000000002E-2</v>
      </c>
      <c r="I12" s="38" t="s">
        <v>20</v>
      </c>
      <c r="J12" s="38">
        <v>-3.4112835837275438E-2</v>
      </c>
      <c r="K12" s="38">
        <v>-3.2837769852396982E-2</v>
      </c>
      <c r="L12" s="38">
        <v>-7.6939609683217031E-2</v>
      </c>
      <c r="M12" s="38">
        <v>-5.7699897487568243E-2</v>
      </c>
      <c r="N12" s="38">
        <v>-8.9164079024854806E-2</v>
      </c>
      <c r="O12" s="38">
        <v>1.0486237045138191E-2</v>
      </c>
      <c r="Q12" s="38" t="s">
        <v>19</v>
      </c>
      <c r="R12" s="293">
        <f t="shared" si="1"/>
        <v>4.7768427808965452E-5</v>
      </c>
      <c r="S12" s="293">
        <f t="shared" si="2"/>
        <v>8.306016804713115E-5</v>
      </c>
      <c r="T12" s="293">
        <f t="shared" si="3"/>
        <v>-4.89393497590568E-6</v>
      </c>
      <c r="U12" s="293">
        <f t="shared" si="4"/>
        <v>2.8775091002183201E-5</v>
      </c>
      <c r="V12" s="293">
        <f t="shared" si="5"/>
        <v>-1.0083760059742541E-4</v>
      </c>
      <c r="W12" s="293">
        <f t="shared" si="6"/>
        <v>1.3095193057439253E-4</v>
      </c>
    </row>
    <row r="13" spans="1:23" x14ac:dyDescent="0.2">
      <c r="A13" s="38" t="s">
        <v>166</v>
      </c>
      <c r="B13" s="38">
        <v>0.219941</v>
      </c>
      <c r="C13" s="38">
        <v>0.166268</v>
      </c>
      <c r="D13" s="38">
        <v>0.19920399999999999</v>
      </c>
      <c r="E13" s="38">
        <v>0.220634</v>
      </c>
      <c r="F13" s="38">
        <v>0.123539</v>
      </c>
      <c r="G13" s="38">
        <v>0.123733</v>
      </c>
      <c r="I13" s="38" t="s">
        <v>21</v>
      </c>
      <c r="J13" s="38">
        <v>2.9496139099612103E-3</v>
      </c>
      <c r="K13" s="38">
        <v>-3.0284067453730505E-4</v>
      </c>
      <c r="L13" s="38">
        <v>-3.6018377335760624E-3</v>
      </c>
      <c r="M13" s="38">
        <v>-1.9839779707887919E-3</v>
      </c>
      <c r="N13" s="38">
        <v>-4.9603896760677616E-3</v>
      </c>
      <c r="O13" s="38">
        <v>-9.2597641203744693E-4</v>
      </c>
      <c r="Q13" s="38" t="s">
        <v>166</v>
      </c>
      <c r="R13" s="293">
        <f t="shared" si="1"/>
        <v>2.1326948295849468E-4</v>
      </c>
      <c r="S13" s="293">
        <f t="shared" si="2"/>
        <v>-2.6816276840507802E-5</v>
      </c>
      <c r="T13" s="293">
        <f t="shared" si="3"/>
        <v>-8.0890843151881775E-5</v>
      </c>
      <c r="U13" s="293">
        <f t="shared" si="4"/>
        <v>-6.1908002217139768E-4</v>
      </c>
      <c r="V13" s="293">
        <f t="shared" si="5"/>
        <v>5.1013760062890157E-5</v>
      </c>
      <c r="W13" s="293">
        <f t="shared" si="6"/>
        <v>-3.341051230823372E-4</v>
      </c>
    </row>
    <row r="14" spans="1:23" x14ac:dyDescent="0.2">
      <c r="A14" s="38" t="s">
        <v>28</v>
      </c>
      <c r="B14" s="38">
        <v>4.4270000000000004E-3</v>
      </c>
      <c r="C14" s="38">
        <v>4.2059999999999997E-3</v>
      </c>
      <c r="D14" s="38">
        <v>-1.4354E-2</v>
      </c>
      <c r="E14" s="38">
        <v>-2.5010000000000002E-3</v>
      </c>
      <c r="F14" s="38">
        <v>-2.8079E-2</v>
      </c>
      <c r="G14" s="38">
        <v>2.2939999999999999E-2</v>
      </c>
      <c r="I14" s="38" t="s">
        <v>22</v>
      </c>
      <c r="J14" s="38">
        <v>-1.6171724975899974E-2</v>
      </c>
      <c r="K14" s="38">
        <v>-2.2037515858973625E-2</v>
      </c>
      <c r="L14" s="38">
        <v>-5.4146328993778775E-2</v>
      </c>
      <c r="M14" s="38">
        <v>-3.9727966312995119E-2</v>
      </c>
      <c r="N14" s="38">
        <v>-6.4276932673896933E-2</v>
      </c>
      <c r="O14" s="38">
        <v>3.4398583385073464E-3</v>
      </c>
      <c r="Q14" s="38" t="s">
        <v>28</v>
      </c>
      <c r="R14" s="293">
        <f t="shared" si="1"/>
        <v>1.419811160779938E-6</v>
      </c>
      <c r="S14" s="293">
        <f t="shared" si="2"/>
        <v>-3.332309765847509E-6</v>
      </c>
      <c r="T14" s="293">
        <f t="shared" si="3"/>
        <v>1.3812951486235486E-5</v>
      </c>
      <c r="U14" s="293">
        <f t="shared" si="4"/>
        <v>8.6871484633508321E-6</v>
      </c>
      <c r="V14" s="293">
        <f t="shared" si="5"/>
        <v>3.4580210657615684E-6</v>
      </c>
      <c r="W14" s="293">
        <f t="shared" si="6"/>
        <v>-7.4887127338999632E-5</v>
      </c>
    </row>
    <row r="15" spans="1:23" x14ac:dyDescent="0.2">
      <c r="A15" s="38" t="s">
        <v>20</v>
      </c>
      <c r="B15" s="38">
        <v>-3.4122E-2</v>
      </c>
      <c r="C15" s="38">
        <v>-3.2808999999999998E-2</v>
      </c>
      <c r="D15" s="38">
        <v>-7.6854000000000006E-2</v>
      </c>
      <c r="E15" s="38">
        <v>-5.7498E-2</v>
      </c>
      <c r="F15" s="38">
        <v>-8.9137999999999995E-2</v>
      </c>
      <c r="G15" s="38">
        <v>1.0451E-2</v>
      </c>
      <c r="I15" s="38" t="s">
        <v>23</v>
      </c>
      <c r="J15" s="38">
        <v>-0.15332173584522688</v>
      </c>
      <c r="K15" s="38">
        <v>-9.4227341093412395E-2</v>
      </c>
      <c r="L15" s="38">
        <v>-0.20789753294922564</v>
      </c>
      <c r="M15" s="38">
        <v>-0.16497098842508179</v>
      </c>
      <c r="N15" s="38">
        <v>-0.22982020229594113</v>
      </c>
      <c r="O15" s="38">
        <v>4.7578365461176005E-2</v>
      </c>
      <c r="Q15" s="38" t="s">
        <v>20</v>
      </c>
      <c r="R15" s="293">
        <f t="shared" si="1"/>
        <v>-9.1641627245619972E-6</v>
      </c>
      <c r="S15" s="293">
        <f t="shared" si="2"/>
        <v>2.8769852396984263E-5</v>
      </c>
      <c r="T15" s="293">
        <f t="shared" si="3"/>
        <v>8.5609683217025001E-5</v>
      </c>
      <c r="U15" s="293">
        <f t="shared" si="4"/>
        <v>2.0189748756824222E-4</v>
      </c>
      <c r="V15" s="293">
        <f t="shared" si="5"/>
        <v>2.607902485481095E-5</v>
      </c>
      <c r="W15" s="293">
        <f t="shared" si="6"/>
        <v>-3.5237045138190523E-5</v>
      </c>
    </row>
    <row r="16" spans="1:23" x14ac:dyDescent="0.2">
      <c r="A16" s="38" t="s">
        <v>169</v>
      </c>
      <c r="B16" s="38">
        <v>0.187254</v>
      </c>
      <c r="C16" s="38">
        <v>0.13606299999999999</v>
      </c>
      <c r="D16" s="38">
        <v>0.147142</v>
      </c>
      <c r="E16" s="38">
        <v>0.17325599999999999</v>
      </c>
      <c r="F16" s="38">
        <v>7.5481000000000006E-2</v>
      </c>
      <c r="G16" s="38">
        <v>0.107516</v>
      </c>
      <c r="I16" s="38" t="s">
        <v>24</v>
      </c>
      <c r="J16" s="38">
        <v>6.6624577949398051E-2</v>
      </c>
      <c r="K16" s="38">
        <v>8.3776539812518314E-2</v>
      </c>
      <c r="L16" s="38">
        <v>9.6001034270625799E-2</v>
      </c>
      <c r="M16" s="38">
        <v>0.10255117469589703</v>
      </c>
      <c r="N16" s="38">
        <v>6.6732436332438055E-2</v>
      </c>
      <c r="O16" s="38">
        <v>0.10116998637678803</v>
      </c>
      <c r="Q16" s="38" t="s">
        <v>169</v>
      </c>
      <c r="R16" s="293">
        <f t="shared" si="1"/>
        <v>5.7581458815667008E-4</v>
      </c>
      <c r="S16" s="293">
        <f t="shared" si="2"/>
        <v>2.6448904969775255E-4</v>
      </c>
      <c r="T16" s="293">
        <f t="shared" si="3"/>
        <v>2.509135359611836E-4</v>
      </c>
      <c r="U16" s="293">
        <f t="shared" si="4"/>
        <v>-1.1969265485692326E-4</v>
      </c>
      <c r="V16" s="293">
        <f t="shared" si="5"/>
        <v>1.9020716236761714E-4</v>
      </c>
      <c r="W16" s="293">
        <f t="shared" si="6"/>
        <v>-6.2868066205354345E-5</v>
      </c>
    </row>
    <row r="17" spans="1:23" x14ac:dyDescent="0.2">
      <c r="A17" s="38" t="s">
        <v>29</v>
      </c>
      <c r="B17" s="38">
        <v>-4.0099999999999997E-3</v>
      </c>
      <c r="C17" s="38">
        <v>-6.7100000000000005E-4</v>
      </c>
      <c r="D17" s="38">
        <v>-1.7104000000000001E-2</v>
      </c>
      <c r="E17" s="38">
        <v>-7.6160000000000004E-3</v>
      </c>
      <c r="F17" s="38">
        <v>-2.7386000000000001E-2</v>
      </c>
      <c r="G17" s="38">
        <v>1.9066E-2</v>
      </c>
      <c r="I17" s="38" t="s">
        <v>25</v>
      </c>
      <c r="J17" s="38">
        <v>6.2521350965934724E-2</v>
      </c>
      <c r="K17" s="38">
        <v>6.4007987741324338E-2</v>
      </c>
      <c r="L17" s="38">
        <v>7.3563063695031447E-2</v>
      </c>
      <c r="M17" s="38">
        <v>7.938987310317619E-2</v>
      </c>
      <c r="N17" s="38">
        <v>5.0067558074083189E-2</v>
      </c>
      <c r="O17" s="38">
        <v>7.0606686377578401E-2</v>
      </c>
      <c r="Q17" s="38" t="s">
        <v>29</v>
      </c>
      <c r="R17" s="293">
        <f t="shared" si="1"/>
        <v>1.4130625512830119E-5</v>
      </c>
      <c r="S17" s="293">
        <f t="shared" si="2"/>
        <v>3.1201688481872873E-6</v>
      </c>
      <c r="T17" s="293">
        <f t="shared" si="3"/>
        <v>8.2612811858149421E-5</v>
      </c>
      <c r="U17" s="293">
        <f t="shared" si="4"/>
        <v>5.4903379977304205E-5</v>
      </c>
      <c r="V17" s="293">
        <f t="shared" si="5"/>
        <v>1.1022275829104464E-4</v>
      </c>
      <c r="W17" s="293">
        <f t="shared" si="6"/>
        <v>-1.3624406247398843E-4</v>
      </c>
    </row>
    <row r="18" spans="1:23" x14ac:dyDescent="0.2">
      <c r="A18" s="38" t="s">
        <v>170</v>
      </c>
      <c r="B18" s="38">
        <v>0.31113499999999999</v>
      </c>
      <c r="C18" s="38">
        <v>0.25918000000000002</v>
      </c>
      <c r="D18" s="38">
        <v>0.36413499999999999</v>
      </c>
      <c r="E18" s="38">
        <v>0.37051699999999999</v>
      </c>
      <c r="F18" s="38">
        <v>0.27592100000000003</v>
      </c>
      <c r="G18" s="38">
        <v>0.17618500000000001</v>
      </c>
      <c r="I18" s="38" t="s">
        <v>26</v>
      </c>
      <c r="J18" s="38">
        <v>8.4341094898923427E-2</v>
      </c>
      <c r="K18" s="38">
        <v>0.14216218851543416</v>
      </c>
      <c r="L18" s="38">
        <v>0.16343935646532262</v>
      </c>
      <c r="M18" s="38">
        <v>0.17245835788160843</v>
      </c>
      <c r="N18" s="38">
        <v>0.11653394393016941</v>
      </c>
      <c r="O18" s="38">
        <v>0.18805518244250941</v>
      </c>
      <c r="Q18" s="38" t="s">
        <v>170</v>
      </c>
      <c r="R18" s="293">
        <f t="shared" si="1"/>
        <v>1.2741263802693026E-3</v>
      </c>
      <c r="S18" s="293">
        <f t="shared" si="2"/>
        <v>7.6875926879099721E-4</v>
      </c>
      <c r="T18" s="293">
        <f t="shared" si="3"/>
        <v>9.9098891080345863E-4</v>
      </c>
      <c r="U18" s="293">
        <f t="shared" si="4"/>
        <v>1.2132751165067068E-4</v>
      </c>
      <c r="V18" s="293">
        <f t="shared" si="5"/>
        <v>9.750596515072929E-4</v>
      </c>
      <c r="W18" s="293">
        <f t="shared" si="6"/>
        <v>7.6995067766399972E-5</v>
      </c>
    </row>
    <row r="19" spans="1:23" x14ac:dyDescent="0.2">
      <c r="A19" s="38" t="s">
        <v>30</v>
      </c>
      <c r="B19" s="38">
        <v>0.102742</v>
      </c>
      <c r="C19" s="38">
        <v>0.12938</v>
      </c>
      <c r="D19" s="38">
        <v>0.184423</v>
      </c>
      <c r="E19" s="38">
        <v>0.17111799999999999</v>
      </c>
      <c r="F19" s="38">
        <v>0.17113100000000001</v>
      </c>
      <c r="G19" s="38">
        <v>0.21441499999999999</v>
      </c>
      <c r="I19" s="38" t="s">
        <v>27</v>
      </c>
      <c r="J19" s="38">
        <v>9.948603262374138E-2</v>
      </c>
      <c r="K19" s="38">
        <v>6.570771719757032E-2</v>
      </c>
      <c r="L19" s="38">
        <v>4.8797108115793852E-2</v>
      </c>
      <c r="M19" s="38">
        <v>6.4347309589888088E-2</v>
      </c>
      <c r="N19" s="38">
        <v>1.7628237636092371E-2</v>
      </c>
      <c r="O19" s="38">
        <v>8.1235714190113467E-2</v>
      </c>
      <c r="Q19" s="38" t="s">
        <v>30</v>
      </c>
      <c r="R19" s="293">
        <f t="shared" si="1"/>
        <v>-2.9026553190898696E-4</v>
      </c>
      <c r="S19" s="293">
        <f t="shared" si="2"/>
        <v>-5.1270501072178676E-4</v>
      </c>
      <c r="T19" s="293">
        <f t="shared" si="3"/>
        <v>-7.757376776637015E-4</v>
      </c>
      <c r="U19" s="293">
        <f t="shared" si="4"/>
        <v>-1.1326246767940362E-3</v>
      </c>
      <c r="V19" s="293">
        <f t="shared" si="5"/>
        <v>-5.8011205098312812E-4</v>
      </c>
      <c r="W19" s="293">
        <f t="shared" si="6"/>
        <v>-1.3957579610343329E-3</v>
      </c>
    </row>
    <row r="20" spans="1:23" x14ac:dyDescent="0.2">
      <c r="A20" s="38" t="s">
        <v>21</v>
      </c>
      <c r="B20" s="38">
        <v>3.2039999999999998E-3</v>
      </c>
      <c r="C20" s="38">
        <v>-3.2899999999999997E-4</v>
      </c>
      <c r="D20" s="38">
        <v>-3.9069999999999999E-3</v>
      </c>
      <c r="E20" s="38">
        <v>-2.147E-3</v>
      </c>
      <c r="F20" s="38">
        <v>-5.385E-3</v>
      </c>
      <c r="G20" s="38">
        <v>-1.0020000000000001E-3</v>
      </c>
      <c r="I20" s="38" t="s">
        <v>28</v>
      </c>
      <c r="J20" s="38">
        <v>4.4255801888392204E-3</v>
      </c>
      <c r="K20" s="38">
        <v>4.2093323097658472E-3</v>
      </c>
      <c r="L20" s="38">
        <v>-1.4367812951486236E-2</v>
      </c>
      <c r="M20" s="38">
        <v>-2.509687148463351E-3</v>
      </c>
      <c r="N20" s="38">
        <v>-2.8082458021065761E-2</v>
      </c>
      <c r="O20" s="38">
        <v>2.3014887127338998E-2</v>
      </c>
      <c r="Q20" s="38" t="s">
        <v>21</v>
      </c>
      <c r="R20" s="293">
        <f t="shared" si="1"/>
        <v>2.5438609003878947E-4</v>
      </c>
      <c r="S20" s="293">
        <f t="shared" si="2"/>
        <v>-2.6159325462694926E-5</v>
      </c>
      <c r="T20" s="293">
        <f t="shared" si="3"/>
        <v>-3.0516226642393748E-4</v>
      </c>
      <c r="U20" s="293">
        <f t="shared" si="4"/>
        <v>-1.6302202921120819E-4</v>
      </c>
      <c r="V20" s="293">
        <f t="shared" si="5"/>
        <v>-4.2461032393223842E-4</v>
      </c>
      <c r="W20" s="293">
        <f t="shared" si="6"/>
        <v>-7.6023587962553143E-5</v>
      </c>
    </row>
    <row r="21" spans="1:23" x14ac:dyDescent="0.2">
      <c r="A21" s="38" t="s">
        <v>211</v>
      </c>
      <c r="B21" s="38">
        <v>0.207179</v>
      </c>
      <c r="C21" s="38">
        <v>0.22939100000000001</v>
      </c>
      <c r="D21" s="38">
        <v>0.289769</v>
      </c>
      <c r="E21" s="38">
        <v>0.29353800000000002</v>
      </c>
      <c r="F21" s="38">
        <v>0.224888</v>
      </c>
      <c r="G21" s="38">
        <v>0.20585899999999999</v>
      </c>
      <c r="I21" s="38" t="s">
        <v>29</v>
      </c>
      <c r="J21" s="38">
        <v>-4.0241306255128298E-3</v>
      </c>
      <c r="K21" s="38">
        <v>-6.7412016884818733E-4</v>
      </c>
      <c r="L21" s="38">
        <v>-1.7186612811858151E-2</v>
      </c>
      <c r="M21" s="38">
        <v>-7.6709033799773046E-3</v>
      </c>
      <c r="N21" s="38">
        <v>-2.7496222758291045E-2</v>
      </c>
      <c r="O21" s="38">
        <v>1.9202244062473988E-2</v>
      </c>
      <c r="Q21" s="38" t="s">
        <v>211</v>
      </c>
      <c r="R21" s="293">
        <f t="shared" si="1"/>
        <v>2.1637659944792609E-4</v>
      </c>
      <c r="S21" s="293">
        <f t="shared" si="2"/>
        <v>-2.0661091515078445E-5</v>
      </c>
      <c r="T21" s="293">
        <f t="shared" si="3"/>
        <v>-9.5861265314745037E-5</v>
      </c>
      <c r="U21" s="293">
        <f t="shared" si="4"/>
        <v>-8.0231393357738101E-4</v>
      </c>
      <c r="V21" s="293">
        <f t="shared" si="5"/>
        <v>1.087499055640595E-4</v>
      </c>
      <c r="W21" s="293">
        <f t="shared" si="6"/>
        <v>-5.4029310050582313E-4</v>
      </c>
    </row>
    <row r="22" spans="1:23" x14ac:dyDescent="0.2">
      <c r="A22" s="38" t="s">
        <v>22</v>
      </c>
      <c r="B22" s="38">
        <v>-1.6046000000000001E-2</v>
      </c>
      <c r="C22" s="38">
        <v>-2.1840999999999999E-2</v>
      </c>
      <c r="D22" s="38">
        <v>-5.3650999999999997E-2</v>
      </c>
      <c r="E22" s="38">
        <v>-3.9269999999999999E-2</v>
      </c>
      <c r="F22" s="38">
        <v>-6.3741000000000006E-2</v>
      </c>
      <c r="G22" s="38">
        <v>3.4009999999999999E-3</v>
      </c>
      <c r="I22" s="38" t="s">
        <v>30</v>
      </c>
      <c r="J22" s="38">
        <v>0.10303226553190899</v>
      </c>
      <c r="K22" s="38">
        <v>0.12989270501072178</v>
      </c>
      <c r="L22" s="38">
        <v>0.18519873767766371</v>
      </c>
      <c r="M22" s="38">
        <v>0.17225062467679403</v>
      </c>
      <c r="N22" s="38">
        <v>0.17171111205098313</v>
      </c>
      <c r="O22" s="38">
        <v>0.21581075796103433</v>
      </c>
      <c r="Q22" s="38" t="s">
        <v>22</v>
      </c>
      <c r="R22" s="293">
        <f t="shared" si="1"/>
        <v>1.2572497589997261E-4</v>
      </c>
      <c r="S22" s="293">
        <f t="shared" si="2"/>
        <v>1.9651585897362614E-4</v>
      </c>
      <c r="T22" s="293">
        <f t="shared" si="3"/>
        <v>4.9532899377877776E-4</v>
      </c>
      <c r="U22" s="293">
        <f t="shared" si="4"/>
        <v>4.5796631299512003E-4</v>
      </c>
      <c r="V22" s="293">
        <f t="shared" si="5"/>
        <v>5.3593267389692723E-4</v>
      </c>
      <c r="W22" s="293">
        <f t="shared" si="6"/>
        <v>-3.8858338507346407E-5</v>
      </c>
    </row>
    <row r="23" spans="1:23" x14ac:dyDescent="0.2">
      <c r="A23" s="38" t="s">
        <v>259</v>
      </c>
      <c r="B23" s="38">
        <v>-1.5093000000000001E-2</v>
      </c>
      <c r="C23" s="38">
        <v>5.6030000000000003E-3</v>
      </c>
      <c r="D23" s="38">
        <v>-1.0984000000000001E-2</v>
      </c>
      <c r="E23" s="38">
        <v>2.2209999999999999E-3</v>
      </c>
      <c r="F23" s="38">
        <v>-2.6845000000000001E-2</v>
      </c>
      <c r="G23" s="38">
        <v>3.8015E-2</v>
      </c>
      <c r="I23" s="38" t="s">
        <v>259</v>
      </c>
      <c r="J23" s="38">
        <v>-1.521115237769732E-2</v>
      </c>
      <c r="K23" s="38">
        <v>5.653421133118619E-3</v>
      </c>
      <c r="L23" s="38">
        <v>-1.1084818382661983E-2</v>
      </c>
      <c r="M23" s="38">
        <v>2.2468716862130002E-3</v>
      </c>
      <c r="N23" s="38">
        <v>-2.7070755224721021E-2</v>
      </c>
      <c r="O23" s="38">
        <v>3.8453837220740056E-2</v>
      </c>
      <c r="Q23" s="38" t="s">
        <v>259</v>
      </c>
      <c r="R23" s="293">
        <f t="shared" si="1"/>
        <v>1.1815237769731944E-4</v>
      </c>
      <c r="S23" s="293">
        <f t="shared" si="2"/>
        <v>-5.0421133118618705E-5</v>
      </c>
      <c r="T23" s="293">
        <f t="shared" si="3"/>
        <v>1.0081838266198274E-4</v>
      </c>
      <c r="U23" s="293">
        <f t="shared" si="4"/>
        <v>-2.5871686213000279E-5</v>
      </c>
      <c r="V23" s="293">
        <f t="shared" si="5"/>
        <v>2.2575522472102066E-4</v>
      </c>
      <c r="W23" s="293">
        <f t="shared" si="6"/>
        <v>-4.3883722074005566E-4</v>
      </c>
    </row>
    <row r="24" spans="1:23" x14ac:dyDescent="0.2">
      <c r="A24" s="38" t="s">
        <v>213</v>
      </c>
      <c r="B24" s="38">
        <v>0.29588399999999998</v>
      </c>
      <c r="C24" s="38">
        <v>0.27313799999999999</v>
      </c>
      <c r="D24" s="38">
        <v>0.36979499999999998</v>
      </c>
      <c r="E24" s="38">
        <v>0.35898200000000002</v>
      </c>
      <c r="F24" s="38">
        <v>0.30973800000000001</v>
      </c>
      <c r="G24" s="38">
        <v>0.21687699999999999</v>
      </c>
      <c r="I24" s="38" t="s">
        <v>262</v>
      </c>
      <c r="J24" s="38">
        <v>-4.8882277148541283E-3</v>
      </c>
      <c r="K24" s="38">
        <v>2.0903678950872358E-3</v>
      </c>
      <c r="L24" s="38">
        <v>-8.0047535812999889E-3</v>
      </c>
      <c r="M24" s="38">
        <v>-2.2873583406668048E-3</v>
      </c>
      <c r="N24" s="38">
        <v>-1.4116995156940286E-2</v>
      </c>
      <c r="O24" s="38">
        <v>6.6388868335836787E-3</v>
      </c>
      <c r="Q24" s="38" t="s">
        <v>213</v>
      </c>
      <c r="R24" s="293">
        <f t="shared" si="1"/>
        <v>-5.969340631621356E-4</v>
      </c>
      <c r="S24" s="293">
        <f t="shared" si="2"/>
        <v>-8.6123243412872252E-4</v>
      </c>
      <c r="T24" s="293">
        <f t="shared" si="3"/>
        <v>-1.2563805265648487E-3</v>
      </c>
      <c r="U24" s="293">
        <f t="shared" si="4"/>
        <v>-2.0847544593086687E-3</v>
      </c>
      <c r="V24" s="293">
        <f t="shared" si="5"/>
        <v>-7.9991179130828316E-4</v>
      </c>
      <c r="W24" s="293">
        <f t="shared" si="6"/>
        <v>-1.2356042698797864E-3</v>
      </c>
    </row>
    <row r="25" spans="1:23" x14ac:dyDescent="0.2">
      <c r="A25" s="38" t="s">
        <v>32</v>
      </c>
      <c r="B25" s="38">
        <v>0.36241600000000002</v>
      </c>
      <c r="C25" s="38">
        <v>0.34202399999999999</v>
      </c>
      <c r="D25" s="38">
        <v>0.424479</v>
      </c>
      <c r="E25" s="38">
        <v>0.43632300000000002</v>
      </c>
      <c r="F25" s="38">
        <v>0.32360499999999998</v>
      </c>
      <c r="G25" s="38">
        <v>0.26666200000000001</v>
      </c>
      <c r="I25" s="38" t="s">
        <v>31</v>
      </c>
      <c r="J25" s="38">
        <v>0.2573957227865169</v>
      </c>
      <c r="K25" s="38">
        <v>0.28269427376896417</v>
      </c>
      <c r="L25" s="38">
        <v>0.41857155489271347</v>
      </c>
      <c r="M25" s="38">
        <v>0.37987189699010732</v>
      </c>
      <c r="N25" s="38">
        <v>0.39764512122301293</v>
      </c>
      <c r="O25" s="38">
        <v>0.25632610278419349</v>
      </c>
      <c r="Q25" s="38" t="s">
        <v>32</v>
      </c>
      <c r="R25" s="293">
        <f t="shared" si="1"/>
        <v>-7.7280954042324712E-4</v>
      </c>
      <c r="S25" s="293">
        <f t="shared" si="2"/>
        <v>-1.1188042013720589E-3</v>
      </c>
      <c r="T25" s="293">
        <f t="shared" si="3"/>
        <v>-1.4912896651541052E-3</v>
      </c>
      <c r="U25" s="293">
        <f t="shared" si="4"/>
        <v>-2.5842690259966217E-3</v>
      </c>
      <c r="V25" s="293">
        <f t="shared" si="5"/>
        <v>-8.725315066731576E-4</v>
      </c>
      <c r="W25" s="293">
        <f t="shared" si="6"/>
        <v>-1.5502419298447645E-3</v>
      </c>
    </row>
    <row r="26" spans="1:23" x14ac:dyDescent="0.2">
      <c r="A26" s="38" t="s">
        <v>23</v>
      </c>
      <c r="B26" s="38">
        <v>-0.153831</v>
      </c>
      <c r="C26" s="38">
        <v>-9.4433000000000003E-2</v>
      </c>
      <c r="D26" s="38">
        <v>-0.20830199999999999</v>
      </c>
      <c r="E26" s="38">
        <v>-0.16489599999999999</v>
      </c>
      <c r="F26" s="38">
        <v>-0.23045499999999999</v>
      </c>
      <c r="G26" s="38">
        <v>4.7562E-2</v>
      </c>
      <c r="I26" s="38" t="s">
        <v>160</v>
      </c>
      <c r="J26" s="38">
        <v>0.15196393121474652</v>
      </c>
      <c r="K26" s="38">
        <v>0.14227249787425109</v>
      </c>
      <c r="L26" s="38">
        <v>0.2135032482394871</v>
      </c>
      <c r="M26" s="38">
        <v>0.19393134973158457</v>
      </c>
      <c r="N26" s="38">
        <v>0.20263032632490655</v>
      </c>
      <c r="O26" s="38">
        <v>0.12754607676940843</v>
      </c>
      <c r="Q26" s="38" t="s">
        <v>23</v>
      </c>
      <c r="R26" s="293">
        <f t="shared" si="1"/>
        <v>-5.0926415477312026E-4</v>
      </c>
      <c r="S26" s="293">
        <f t="shared" si="2"/>
        <v>-2.0565890658760799E-4</v>
      </c>
      <c r="T26" s="293">
        <f t="shared" si="3"/>
        <v>-4.0446705077434864E-4</v>
      </c>
      <c r="U26" s="293">
        <f t="shared" si="4"/>
        <v>7.4988425081801147E-5</v>
      </c>
      <c r="V26" s="293">
        <f t="shared" si="5"/>
        <v>-6.3479770405885927E-4</v>
      </c>
      <c r="W26" s="293">
        <f t="shared" si="6"/>
        <v>-1.6365461176004459E-5</v>
      </c>
    </row>
    <row r="27" spans="1:23" x14ac:dyDescent="0.2">
      <c r="A27" s="38" t="s">
        <v>262</v>
      </c>
      <c r="B27" s="38">
        <v>-4.8830000000000002E-3</v>
      </c>
      <c r="C27" s="38">
        <v>2.0860000000000002E-3</v>
      </c>
      <c r="D27" s="38">
        <v>-7.9850000000000008E-3</v>
      </c>
      <c r="E27" s="38">
        <v>-2.2759999999999998E-3</v>
      </c>
      <c r="F27" s="38">
        <v>-1.4093E-2</v>
      </c>
      <c r="G27" s="38">
        <v>6.607E-3</v>
      </c>
      <c r="I27" s="38" t="s">
        <v>166</v>
      </c>
      <c r="J27" s="38">
        <v>0.2197277305170415</v>
      </c>
      <c r="K27" s="38">
        <v>0.16629481627684051</v>
      </c>
      <c r="L27" s="38">
        <v>0.19928489084315187</v>
      </c>
      <c r="M27" s="38">
        <v>0.22125308002217139</v>
      </c>
      <c r="N27" s="38">
        <v>0.12348798623993711</v>
      </c>
      <c r="O27" s="38">
        <v>0.12406710512308233</v>
      </c>
      <c r="Q27" s="38" t="s">
        <v>262</v>
      </c>
      <c r="R27" s="293">
        <f t="shared" si="1"/>
        <v>5.2277148541281585E-6</v>
      </c>
      <c r="S27" s="293">
        <f t="shared" si="2"/>
        <v>-4.36789508723558E-6</v>
      </c>
      <c r="T27" s="293">
        <f t="shared" si="3"/>
        <v>1.9753581299988138E-5</v>
      </c>
      <c r="U27" s="293">
        <f t="shared" si="4"/>
        <v>1.1358340666805036E-5</v>
      </c>
      <c r="V27" s="293">
        <f t="shared" si="5"/>
        <v>2.3995156940286033E-5</v>
      </c>
      <c r="W27" s="293">
        <f t="shared" si="6"/>
        <v>-3.1886833583678713E-5</v>
      </c>
    </row>
    <row r="28" spans="1:23" x14ac:dyDescent="0.2">
      <c r="A28" s="38" t="s">
        <v>24</v>
      </c>
      <c r="B28" s="38">
        <v>6.6737000000000005E-2</v>
      </c>
      <c r="C28" s="38">
        <v>8.3821999999999994E-2</v>
      </c>
      <c r="D28" s="38">
        <v>9.6030000000000004E-2</v>
      </c>
      <c r="E28" s="38">
        <v>0.102336</v>
      </c>
      <c r="F28" s="38">
        <v>6.6807000000000005E-2</v>
      </c>
      <c r="G28" s="38">
        <v>0.100969</v>
      </c>
      <c r="I28" s="38" t="s">
        <v>169</v>
      </c>
      <c r="J28" s="38">
        <v>0.18667818541184333</v>
      </c>
      <c r="K28" s="38">
        <v>0.13579851095030224</v>
      </c>
      <c r="L28" s="38">
        <v>0.14689108646403881</v>
      </c>
      <c r="M28" s="38">
        <v>0.17337569265485692</v>
      </c>
      <c r="N28" s="38">
        <v>7.5290792837632389E-2</v>
      </c>
      <c r="O28" s="38">
        <v>0.10757886806620535</v>
      </c>
      <c r="Q28" s="38" t="s">
        <v>24</v>
      </c>
      <c r="R28" s="293">
        <f t="shared" si="1"/>
        <v>1.1242205060195409E-4</v>
      </c>
      <c r="S28" s="293">
        <f t="shared" si="2"/>
        <v>4.5460187481680125E-5</v>
      </c>
      <c r="T28" s="293">
        <f t="shared" si="3"/>
        <v>2.8965729374205718E-5</v>
      </c>
      <c r="U28" s="293">
        <f t="shared" si="4"/>
        <v>-2.1517469589703297E-4</v>
      </c>
      <c r="V28" s="293">
        <f t="shared" si="5"/>
        <v>7.4563667561949876E-5</v>
      </c>
      <c r="W28" s="293">
        <f t="shared" si="6"/>
        <v>-2.0098637678803155E-4</v>
      </c>
    </row>
    <row r="29" spans="1:23" x14ac:dyDescent="0.2">
      <c r="A29" s="38" t="s">
        <v>31</v>
      </c>
      <c r="B29" s="38">
        <v>0.257886</v>
      </c>
      <c r="C29" s="38">
        <v>0.282912</v>
      </c>
      <c r="D29" s="38">
        <v>0.418792</v>
      </c>
      <c r="E29" s="38">
        <v>0.379162</v>
      </c>
      <c r="F29" s="38">
        <v>0.39817900000000001</v>
      </c>
      <c r="G29" s="38">
        <v>0.25587399999999999</v>
      </c>
      <c r="I29" s="38" t="s">
        <v>170</v>
      </c>
      <c r="J29" s="38">
        <v>0.30986087361973069</v>
      </c>
      <c r="K29" s="38">
        <v>0.25841124073120902</v>
      </c>
      <c r="L29" s="38">
        <v>0.36314401108919653</v>
      </c>
      <c r="M29" s="38">
        <v>0.37039567248834931</v>
      </c>
      <c r="N29" s="38">
        <v>0.27494594034849273</v>
      </c>
      <c r="O29" s="38">
        <v>0.17610800493223361</v>
      </c>
      <c r="Q29" s="38" t="s">
        <v>31</v>
      </c>
      <c r="R29" s="293">
        <f t="shared" si="1"/>
        <v>4.9027721348310349E-4</v>
      </c>
      <c r="S29" s="293">
        <f t="shared" si="2"/>
        <v>2.1772623103583078E-4</v>
      </c>
      <c r="T29" s="293">
        <f t="shared" si="3"/>
        <v>2.2044510728652655E-4</v>
      </c>
      <c r="U29" s="293">
        <f t="shared" si="4"/>
        <v>-7.0989699010731711E-4</v>
      </c>
      <c r="V29" s="293">
        <f t="shared" si="5"/>
        <v>5.3387877698707342E-4</v>
      </c>
      <c r="W29" s="293">
        <f t="shared" si="6"/>
        <v>-4.521027841934977E-4</v>
      </c>
    </row>
    <row r="30" spans="1:23" x14ac:dyDescent="0.2">
      <c r="A30" s="38" t="s">
        <v>160</v>
      </c>
      <c r="B30" s="38">
        <v>0.15287899999999999</v>
      </c>
      <c r="C30" s="38">
        <v>0.14296700000000001</v>
      </c>
      <c r="D30" s="38">
        <v>0.21449299999999999</v>
      </c>
      <c r="E30" s="38">
        <v>0.19436400000000001</v>
      </c>
      <c r="F30" s="38">
        <v>0.203736</v>
      </c>
      <c r="G30" s="38">
        <v>0.12784499999999999</v>
      </c>
      <c r="I30" s="38" t="s">
        <v>211</v>
      </c>
      <c r="J30" s="38">
        <v>0.20696262340055208</v>
      </c>
      <c r="K30" s="38">
        <v>0.22941166109151509</v>
      </c>
      <c r="L30" s="38">
        <v>0.28986486126531474</v>
      </c>
      <c r="M30" s="38">
        <v>0.2943403139335774</v>
      </c>
      <c r="N30" s="38">
        <v>0.22477925009443595</v>
      </c>
      <c r="O30" s="38">
        <v>0.20639929310050581</v>
      </c>
      <c r="Q30" s="38" t="s">
        <v>160</v>
      </c>
      <c r="R30" s="293">
        <f t="shared" si="1"/>
        <v>9.1506878525346447E-4</v>
      </c>
      <c r="S30" s="293">
        <f t="shared" si="2"/>
        <v>6.9450212574892478E-4</v>
      </c>
      <c r="T30" s="293">
        <f t="shared" si="3"/>
        <v>9.8975176051288583E-4</v>
      </c>
      <c r="U30" s="293">
        <f t="shared" si="4"/>
        <v>4.3265026841543541E-4</v>
      </c>
      <c r="V30" s="293">
        <f t="shared" si="5"/>
        <v>1.1056736750934548E-3</v>
      </c>
      <c r="W30" s="293">
        <f t="shared" si="6"/>
        <v>2.9892323059155235E-4</v>
      </c>
    </row>
    <row r="31" spans="1:23" x14ac:dyDescent="0.2">
      <c r="A31" s="38" t="s">
        <v>25</v>
      </c>
      <c r="B31" s="38">
        <v>6.1928999999999998E-2</v>
      </c>
      <c r="C31" s="38">
        <v>6.3329999999999997E-2</v>
      </c>
      <c r="D31" s="38">
        <v>7.2765999999999997E-2</v>
      </c>
      <c r="E31" s="38">
        <v>7.8341999999999995E-2</v>
      </c>
      <c r="F31" s="38">
        <v>4.9565999999999999E-2</v>
      </c>
      <c r="G31" s="38">
        <v>6.9681999999999994E-2</v>
      </c>
      <c r="I31" s="38" t="s">
        <v>213</v>
      </c>
      <c r="J31" s="38">
        <v>0.29648093406316212</v>
      </c>
      <c r="K31" s="38">
        <v>0.27399923243412871</v>
      </c>
      <c r="L31" s="38">
        <v>0.37105138052656483</v>
      </c>
      <c r="M31" s="38">
        <v>0.36106675445930869</v>
      </c>
      <c r="N31" s="38">
        <v>0.3105379117913083</v>
      </c>
      <c r="O31" s="38">
        <v>0.21811260426987977</v>
      </c>
      <c r="Q31" s="38" t="s">
        <v>25</v>
      </c>
      <c r="R31" s="293">
        <f t="shared" si="1"/>
        <v>-5.9235096593472647E-4</v>
      </c>
      <c r="S31" s="293">
        <f t="shared" si="2"/>
        <v>-6.7798774132434014E-4</v>
      </c>
      <c r="T31" s="293">
        <f t="shared" si="3"/>
        <v>-7.9706369503144969E-4</v>
      </c>
      <c r="U31" s="293">
        <f t="shared" si="4"/>
        <v>-1.0478731031761945E-3</v>
      </c>
      <c r="V31" s="293">
        <f t="shared" si="5"/>
        <v>-5.0155807408319014E-4</v>
      </c>
      <c r="W31" s="293">
        <f t="shared" si="6"/>
        <v>-9.2468637757840699E-4</v>
      </c>
    </row>
    <row r="32" spans="1:23" x14ac:dyDescent="0.2">
      <c r="A32" s="38" t="s">
        <v>26</v>
      </c>
      <c r="B32" s="38">
        <v>8.4052000000000002E-2</v>
      </c>
      <c r="C32" s="38">
        <v>0.141515</v>
      </c>
      <c r="D32" s="38">
        <v>0.162656</v>
      </c>
      <c r="E32" s="38">
        <v>0.17122000000000001</v>
      </c>
      <c r="F32" s="38">
        <v>0.11607000000000001</v>
      </c>
      <c r="G32" s="38">
        <v>0.186725</v>
      </c>
      <c r="I32" s="38" t="s">
        <v>32</v>
      </c>
      <c r="J32" s="38">
        <v>0.36318880954042326</v>
      </c>
      <c r="K32" s="38">
        <v>0.34314280420137205</v>
      </c>
      <c r="L32" s="38">
        <v>0.4259702896651541</v>
      </c>
      <c r="M32" s="38">
        <v>0.43890726902599664</v>
      </c>
      <c r="N32" s="38">
        <v>0.32447753150667313</v>
      </c>
      <c r="O32" s="38">
        <v>0.26821224192984477</v>
      </c>
      <c r="Q32" s="38" t="s">
        <v>26</v>
      </c>
      <c r="R32" s="293">
        <f t="shared" si="1"/>
        <v>-2.8909489892342544E-4</v>
      </c>
      <c r="S32" s="293">
        <f t="shared" si="2"/>
        <v>-6.4718851543416056E-4</v>
      </c>
      <c r="T32" s="293">
        <f t="shared" si="3"/>
        <v>-7.8335646532262659E-4</v>
      </c>
      <c r="U32" s="293">
        <f t="shared" si="4"/>
        <v>-1.2383578816084206E-3</v>
      </c>
      <c r="V32" s="293">
        <f t="shared" si="5"/>
        <v>-4.6394393016940816E-4</v>
      </c>
      <c r="W32" s="293">
        <f t="shared" si="6"/>
        <v>-1.3301824425094033E-3</v>
      </c>
    </row>
    <row r="33" spans="1:23" x14ac:dyDescent="0.2">
      <c r="A33" s="38" t="s">
        <v>68</v>
      </c>
      <c r="B33" s="38">
        <v>0.95032399999999995</v>
      </c>
      <c r="C33" s="38">
        <v>0.76461299999999999</v>
      </c>
      <c r="D33" s="38">
        <v>1.1004719999999999</v>
      </c>
      <c r="E33" s="38">
        <v>1.0245979999999999</v>
      </c>
      <c r="F33" s="38">
        <v>0.98869700000000005</v>
      </c>
      <c r="G33" s="38">
        <v>0.34573399999999999</v>
      </c>
      <c r="I33" s="38" t="s">
        <v>61</v>
      </c>
      <c r="J33" s="38">
        <v>0.18306777360286614</v>
      </c>
      <c r="K33" s="38">
        <v>0.16520047983257391</v>
      </c>
      <c r="L33" s="38">
        <v>0.25097233372485611</v>
      </c>
      <c r="M33" s="38">
        <v>0.22706388188999796</v>
      </c>
      <c r="N33" s="38">
        <v>0.23912745050665449</v>
      </c>
      <c r="O33" s="38">
        <v>0.10050396358876017</v>
      </c>
      <c r="Q33" s="38" t="s">
        <v>68</v>
      </c>
      <c r="R33" s="293">
        <f t="shared" si="1"/>
        <v>1.6812740332698972E-3</v>
      </c>
      <c r="S33" s="293">
        <f t="shared" si="2"/>
        <v>4.8723962639007912E-4</v>
      </c>
      <c r="T33" s="293">
        <f t="shared" si="3"/>
        <v>4.3468617441688728E-4</v>
      </c>
      <c r="U33" s="293">
        <f t="shared" si="4"/>
        <v>-2.0546329235227034E-3</v>
      </c>
      <c r="V33" s="293">
        <f t="shared" si="5"/>
        <v>1.1949098654049362E-3</v>
      </c>
      <c r="W33" s="293">
        <f t="shared" si="6"/>
        <v>-6.5564961098496521E-4</v>
      </c>
    </row>
    <row r="34" spans="1:23" x14ac:dyDescent="0.2">
      <c r="A34" s="38" t="s">
        <v>61</v>
      </c>
      <c r="B34" s="38">
        <v>0.18424199999999999</v>
      </c>
      <c r="C34" s="38">
        <v>0.166072</v>
      </c>
      <c r="D34" s="38">
        <v>0.25223400000000001</v>
      </c>
      <c r="E34" s="38">
        <v>0.227659</v>
      </c>
      <c r="F34" s="38">
        <v>0.24052599999999999</v>
      </c>
      <c r="G34" s="38">
        <v>0.10077800000000001</v>
      </c>
      <c r="I34" s="38" t="s">
        <v>62</v>
      </c>
      <c r="J34" s="38">
        <v>0.21247885823745949</v>
      </c>
      <c r="K34" s="38">
        <v>0.2204491113057746</v>
      </c>
      <c r="L34" s="38">
        <v>0.32509556628672892</v>
      </c>
      <c r="M34" s="38">
        <v>0.29380188650951627</v>
      </c>
      <c r="N34" s="38">
        <v>0.31067576481502529</v>
      </c>
      <c r="O34" s="38">
        <v>0.12968659502950933</v>
      </c>
      <c r="Q34" s="38" t="s">
        <v>61</v>
      </c>
      <c r="R34" s="293">
        <f t="shared" si="1"/>
        <v>1.174226397133854E-3</v>
      </c>
      <c r="S34" s="293">
        <f t="shared" si="2"/>
        <v>8.7152016742608751E-4</v>
      </c>
      <c r="T34" s="293">
        <f t="shared" si="3"/>
        <v>1.2616662751439023E-3</v>
      </c>
      <c r="U34" s="293">
        <f t="shared" si="4"/>
        <v>5.9511811000204085E-4</v>
      </c>
      <c r="V34" s="293">
        <f t="shared" si="5"/>
        <v>1.3985494933455023E-3</v>
      </c>
      <c r="W34" s="293">
        <f t="shared" si="6"/>
        <v>2.7403641123983913E-4</v>
      </c>
    </row>
    <row r="35" spans="1:23" x14ac:dyDescent="0.2">
      <c r="A35" s="38" t="s">
        <v>62</v>
      </c>
      <c r="B35" s="38">
        <v>0.21233099999999999</v>
      </c>
      <c r="C35" s="38">
        <v>0.22004599999999999</v>
      </c>
      <c r="D35" s="38">
        <v>0.32442300000000002</v>
      </c>
      <c r="E35" s="38">
        <v>0.292491</v>
      </c>
      <c r="F35" s="38">
        <v>0.31028499999999998</v>
      </c>
      <c r="G35" s="38">
        <v>0.12912199999999999</v>
      </c>
      <c r="I35" s="38" t="s">
        <v>63</v>
      </c>
      <c r="J35" s="38">
        <v>0.28722692331862065</v>
      </c>
      <c r="K35" s="38">
        <v>0.30577387015983509</v>
      </c>
      <c r="L35" s="38">
        <v>0.46281856452433318</v>
      </c>
      <c r="M35" s="38">
        <v>0.41435170631826962</v>
      </c>
      <c r="N35" s="38">
        <v>0.44974314465404946</v>
      </c>
      <c r="O35" s="38">
        <v>0.18072828264282736</v>
      </c>
      <c r="Q35" s="38" t="s">
        <v>62</v>
      </c>
      <c r="R35" s="293">
        <f t="shared" si="1"/>
        <v>-1.4785823745949722E-4</v>
      </c>
      <c r="S35" s="293">
        <f t="shared" si="2"/>
        <v>-4.0311130577461163E-4</v>
      </c>
      <c r="T35" s="293">
        <f t="shared" si="3"/>
        <v>-6.7256628672890395E-4</v>
      </c>
      <c r="U35" s="293">
        <f t="shared" si="4"/>
        <v>-1.3108865095162736E-3</v>
      </c>
      <c r="V35" s="293">
        <f t="shared" si="5"/>
        <v>-3.9076481502531291E-4</v>
      </c>
      <c r="W35" s="293">
        <f t="shared" si="6"/>
        <v>-5.6459502950934048E-4</v>
      </c>
    </row>
    <row r="36" spans="1:23" x14ac:dyDescent="0.2">
      <c r="A36" s="38" t="s">
        <v>71</v>
      </c>
      <c r="B36" s="38">
        <v>0.33919300000000002</v>
      </c>
      <c r="C36" s="38">
        <v>0.50651400000000002</v>
      </c>
      <c r="D36" s="38">
        <v>0.87443599999999999</v>
      </c>
      <c r="E36" s="38">
        <v>0.73377899999999996</v>
      </c>
      <c r="F36" s="38">
        <v>0.93023</v>
      </c>
      <c r="G36" s="38">
        <v>1</v>
      </c>
      <c r="I36" s="38" t="s">
        <v>64</v>
      </c>
      <c r="J36" s="38">
        <v>0.20764754478733169</v>
      </c>
      <c r="K36" s="38">
        <v>0.20621134242011896</v>
      </c>
      <c r="L36" s="38">
        <v>0.31577543752172638</v>
      </c>
      <c r="M36" s="38">
        <v>0.28419360251931353</v>
      </c>
      <c r="N36" s="38">
        <v>0.30650628112862532</v>
      </c>
      <c r="O36" s="38">
        <v>0.13013125290834193</v>
      </c>
      <c r="Q36" s="38" t="s">
        <v>71</v>
      </c>
      <c r="R36" s="293" t="e">
        <f t="shared" si="1"/>
        <v>#N/A</v>
      </c>
      <c r="S36" s="293" t="e">
        <f t="shared" si="2"/>
        <v>#N/A</v>
      </c>
      <c r="T36" s="293" t="e">
        <f t="shared" si="3"/>
        <v>#N/A</v>
      </c>
      <c r="U36" s="293" t="e">
        <f t="shared" si="4"/>
        <v>#N/A</v>
      </c>
      <c r="V36" s="293" t="e">
        <f t="shared" si="5"/>
        <v>#N/A</v>
      </c>
      <c r="W36" s="293" t="e">
        <f t="shared" si="6"/>
        <v>#N/A</v>
      </c>
    </row>
    <row r="37" spans="1:23" x14ac:dyDescent="0.2">
      <c r="A37" s="38" t="s">
        <v>63</v>
      </c>
      <c r="B37" s="38">
        <v>0.28826200000000002</v>
      </c>
      <c r="C37" s="38">
        <v>0.30652800000000002</v>
      </c>
      <c r="D37" s="38">
        <v>0.46384700000000001</v>
      </c>
      <c r="E37" s="38">
        <v>0.41427799999999998</v>
      </c>
      <c r="F37" s="38">
        <v>0.45111000000000001</v>
      </c>
      <c r="G37" s="38">
        <v>0.18071599999999999</v>
      </c>
      <c r="I37" s="38" t="s">
        <v>65</v>
      </c>
      <c r="J37" s="38">
        <v>0.10808497487965306</v>
      </c>
      <c r="K37" s="38">
        <v>8.4767078595130885E-2</v>
      </c>
      <c r="L37" s="38">
        <v>0.10020965846653601</v>
      </c>
      <c r="M37" s="38">
        <v>0.1011594893192839</v>
      </c>
      <c r="N37" s="38">
        <v>7.8237988562529268E-2</v>
      </c>
      <c r="O37" s="38">
        <v>4.2594336835461329E-2</v>
      </c>
      <c r="Q37" s="38" t="s">
        <v>63</v>
      </c>
      <c r="R37" s="293">
        <f t="shared" si="1"/>
        <v>1.0350766813793655E-3</v>
      </c>
      <c r="S37" s="293">
        <f t="shared" si="2"/>
        <v>7.541298401649299E-4</v>
      </c>
      <c r="T37" s="293">
        <f t="shared" si="3"/>
        <v>1.0284354756668335E-3</v>
      </c>
      <c r="U37" s="293">
        <f t="shared" si="4"/>
        <v>-7.3706318269639581E-5</v>
      </c>
      <c r="V37" s="293">
        <f t="shared" si="5"/>
        <v>1.3668553459505461E-3</v>
      </c>
      <c r="W37" s="293">
        <f t="shared" si="6"/>
        <v>-1.2282642827377011E-5</v>
      </c>
    </row>
    <row r="38" spans="1:23" x14ac:dyDescent="0.2">
      <c r="A38" s="38" t="s">
        <v>64</v>
      </c>
      <c r="B38" s="38">
        <v>0.20846899999999999</v>
      </c>
      <c r="C38" s="38">
        <v>0.206792</v>
      </c>
      <c r="D38" s="38">
        <v>0.31658799999999998</v>
      </c>
      <c r="E38" s="38">
        <v>0.28424300000000002</v>
      </c>
      <c r="F38" s="38">
        <v>0.30754599999999999</v>
      </c>
      <c r="G38" s="38">
        <v>0.13016800000000001</v>
      </c>
      <c r="I38" s="38" t="s">
        <v>66</v>
      </c>
      <c r="J38" s="38">
        <v>0.14596828869786885</v>
      </c>
      <c r="K38" s="38">
        <v>0.12995196677216517</v>
      </c>
      <c r="L38" s="38">
        <v>0.18918775573470045</v>
      </c>
      <c r="M38" s="38">
        <v>0.1758505135021681</v>
      </c>
      <c r="N38" s="38">
        <v>0.17234380290405299</v>
      </c>
      <c r="O38" s="38">
        <v>8.7077300122588297E-2</v>
      </c>
      <c r="Q38" s="38" t="s">
        <v>64</v>
      </c>
      <c r="R38" s="293">
        <f t="shared" si="1"/>
        <v>8.2145521266829835E-4</v>
      </c>
      <c r="S38" s="293">
        <f t="shared" si="2"/>
        <v>5.8065757988104427E-4</v>
      </c>
      <c r="T38" s="293">
        <f t="shared" si="3"/>
        <v>8.1256247827360406E-4</v>
      </c>
      <c r="U38" s="293">
        <f t="shared" si="4"/>
        <v>4.9397480686497186E-5</v>
      </c>
      <c r="V38" s="293">
        <f t="shared" si="5"/>
        <v>1.0397188713746619E-3</v>
      </c>
      <c r="W38" s="293">
        <f t="shared" si="6"/>
        <v>3.6747091658073661E-5</v>
      </c>
    </row>
    <row r="39" spans="1:23" x14ac:dyDescent="0.2">
      <c r="A39" s="38" t="s">
        <v>72</v>
      </c>
      <c r="B39" s="38">
        <v>0.483178</v>
      </c>
      <c r="C39" s="38">
        <v>0.60583399999999998</v>
      </c>
      <c r="D39" s="38">
        <v>0.95046299999999995</v>
      </c>
      <c r="E39" s="38">
        <v>0.85147600000000001</v>
      </c>
      <c r="F39" s="38">
        <v>0.91417199999999998</v>
      </c>
      <c r="G39" s="38">
        <v>0.77082700000000004</v>
      </c>
      <c r="I39" s="38" t="s">
        <v>216</v>
      </c>
      <c r="J39" s="38">
        <v>-3.5474310253192651E-3</v>
      </c>
      <c r="K39" s="38">
        <v>-1.8568220972808146E-2</v>
      </c>
      <c r="L39" s="38">
        <v>-5.2296285793793022E-2</v>
      </c>
      <c r="M39" s="38">
        <v>-4.1800726681583633E-2</v>
      </c>
      <c r="N39" s="38">
        <v>-6.4217782988271521E-2</v>
      </c>
      <c r="O39" s="38">
        <v>-1.0663602739412404E-4</v>
      </c>
      <c r="Q39" s="38" t="s">
        <v>72</v>
      </c>
      <c r="R39" s="293" t="e">
        <f t="shared" si="1"/>
        <v>#N/A</v>
      </c>
      <c r="S39" s="293" t="e">
        <f t="shared" si="2"/>
        <v>#N/A</v>
      </c>
      <c r="T39" s="293" t="e">
        <f t="shared" si="3"/>
        <v>#N/A</v>
      </c>
      <c r="U39" s="293" t="e">
        <f t="shared" si="4"/>
        <v>#N/A</v>
      </c>
      <c r="V39" s="293" t="e">
        <f t="shared" si="5"/>
        <v>#N/A</v>
      </c>
      <c r="W39" s="293" t="e">
        <f t="shared" si="6"/>
        <v>#N/A</v>
      </c>
    </row>
    <row r="40" spans="1:23" x14ac:dyDescent="0.2">
      <c r="A40" s="38" t="s">
        <v>65</v>
      </c>
      <c r="B40" s="38">
        <v>0.108234</v>
      </c>
      <c r="C40" s="38">
        <v>8.4788000000000002E-2</v>
      </c>
      <c r="D40" s="38">
        <v>0.10020999999999999</v>
      </c>
      <c r="E40" s="38">
        <v>0.10091700000000001</v>
      </c>
      <c r="F40" s="38">
        <v>7.8301999999999997E-2</v>
      </c>
      <c r="G40" s="38">
        <v>4.2497E-2</v>
      </c>
      <c r="I40" s="38" t="s">
        <v>67</v>
      </c>
      <c r="J40" s="38">
        <v>0.99999999999999933</v>
      </c>
      <c r="K40" s="38">
        <v>0.38324725036190466</v>
      </c>
      <c r="L40" s="38">
        <v>0.48345257330469449</v>
      </c>
      <c r="M40" s="38">
        <v>0.4856919287774365</v>
      </c>
      <c r="N40" s="38">
        <v>0.38825073991627473</v>
      </c>
      <c r="O40" s="38">
        <v>0.16626974681103274</v>
      </c>
      <c r="Q40" s="38" t="s">
        <v>65</v>
      </c>
      <c r="R40" s="293">
        <f t="shared" si="1"/>
        <v>1.4902512034693782E-4</v>
      </c>
      <c r="S40" s="293">
        <f t="shared" si="2"/>
        <v>2.0921404869117532E-5</v>
      </c>
      <c r="T40" s="293">
        <f t="shared" si="3"/>
        <v>3.4153346398224649E-7</v>
      </c>
      <c r="U40" s="293">
        <f t="shared" si="4"/>
        <v>-2.424893192838895E-4</v>
      </c>
      <c r="V40" s="293">
        <f t="shared" si="5"/>
        <v>6.4011437470729016E-5</v>
      </c>
      <c r="W40" s="293">
        <f t="shared" si="6"/>
        <v>-9.7336835461328541E-5</v>
      </c>
    </row>
    <row r="41" spans="1:23" x14ac:dyDescent="0.2">
      <c r="A41" s="38" t="s">
        <v>66</v>
      </c>
      <c r="B41" s="38">
        <v>0.146733</v>
      </c>
      <c r="C41" s="38">
        <v>0.13048499999999999</v>
      </c>
      <c r="D41" s="38">
        <v>0.189917</v>
      </c>
      <c r="E41" s="38">
        <v>0.17610600000000001</v>
      </c>
      <c r="F41" s="38">
        <v>0.173149</v>
      </c>
      <c r="G41" s="38">
        <v>8.7212999999999999E-2</v>
      </c>
      <c r="I41" s="38" t="s">
        <v>68</v>
      </c>
      <c r="J41" s="38">
        <v>0.94864272596673005</v>
      </c>
      <c r="K41" s="38">
        <v>0.76412576037360991</v>
      </c>
      <c r="L41" s="38">
        <v>1.100037313825583</v>
      </c>
      <c r="M41" s="38">
        <v>1.0266526329235226</v>
      </c>
      <c r="N41" s="38">
        <v>0.98750209013459511</v>
      </c>
      <c r="O41" s="38">
        <v>0.34638964961098495</v>
      </c>
      <c r="Q41" s="38" t="s">
        <v>66</v>
      </c>
      <c r="R41" s="293">
        <f t="shared" si="1"/>
        <v>7.6471130213115468E-4</v>
      </c>
      <c r="S41" s="293">
        <f t="shared" si="2"/>
        <v>5.3303322783482265E-4</v>
      </c>
      <c r="T41" s="293">
        <f t="shared" si="3"/>
        <v>7.2924426529955011E-4</v>
      </c>
      <c r="U41" s="293">
        <f t="shared" si="4"/>
        <v>2.5548649783191379E-4</v>
      </c>
      <c r="V41" s="293">
        <f t="shared" si="5"/>
        <v>8.0519709594700783E-4</v>
      </c>
      <c r="W41" s="293">
        <f t="shared" si="6"/>
        <v>1.3569987741170186E-4</v>
      </c>
    </row>
    <row r="42" spans="1:23" x14ac:dyDescent="0.2">
      <c r="A42" s="38" t="s">
        <v>348</v>
      </c>
      <c r="B42" s="38">
        <v>0.56891800000000003</v>
      </c>
      <c r="C42" s="38">
        <v>0.41781499999999999</v>
      </c>
      <c r="D42" s="38">
        <v>0.65998400000000002</v>
      </c>
      <c r="E42" s="38">
        <v>0.58770599999999995</v>
      </c>
      <c r="F42" s="38">
        <v>0.64260300000000004</v>
      </c>
      <c r="G42" s="38">
        <v>0.28237400000000001</v>
      </c>
      <c r="Q42" s="38" t="s">
        <v>348</v>
      </c>
      <c r="R42" s="293" t="e">
        <f t="shared" si="1"/>
        <v>#N/A</v>
      </c>
      <c r="S42" s="293" t="e">
        <f t="shared" si="2"/>
        <v>#N/A</v>
      </c>
      <c r="T42" s="293" t="e">
        <f t="shared" si="3"/>
        <v>#N/A</v>
      </c>
      <c r="U42" s="293" t="e">
        <f t="shared" si="4"/>
        <v>#N/A</v>
      </c>
      <c r="V42" s="293" t="e">
        <f t="shared" si="5"/>
        <v>#N/A</v>
      </c>
      <c r="W42" s="293" t="e">
        <f t="shared" si="6"/>
        <v>#N/A</v>
      </c>
    </row>
    <row r="43" spans="1:23" x14ac:dyDescent="0.2">
      <c r="A43" s="38" t="s">
        <v>216</v>
      </c>
      <c r="B43" s="38">
        <v>-3.5479999999999999E-3</v>
      </c>
      <c r="C43" s="38">
        <v>-1.8551000000000002E-2</v>
      </c>
      <c r="D43" s="38">
        <v>-5.2235999999999998E-2</v>
      </c>
      <c r="E43" s="38">
        <v>-4.1653000000000003E-2</v>
      </c>
      <c r="F43" s="38">
        <v>-6.4196000000000003E-2</v>
      </c>
      <c r="G43" s="38">
        <v>-1.06E-4</v>
      </c>
      <c r="Q43" s="38" t="s">
        <v>216</v>
      </c>
      <c r="R43" s="293">
        <f t="shared" si="1"/>
        <v>-5.6897468073482949E-7</v>
      </c>
      <c r="S43" s="293">
        <f t="shared" si="2"/>
        <v>1.7220972808144885E-5</v>
      </c>
      <c r="T43" s="293">
        <f t="shared" si="3"/>
        <v>6.0285793793024567E-5</v>
      </c>
      <c r="U43" s="293">
        <f t="shared" si="4"/>
        <v>1.4772668158363061E-4</v>
      </c>
      <c r="V43" s="293">
        <f t="shared" si="5"/>
        <v>2.1782988271518144E-5</v>
      </c>
      <c r="W43" s="293">
        <f t="shared" si="6"/>
        <v>6.3602739412403652E-7</v>
      </c>
    </row>
    <row r="44" spans="1:23" x14ac:dyDescent="0.2">
      <c r="A44" s="38" t="s">
        <v>67</v>
      </c>
      <c r="B44" s="38">
        <v>1</v>
      </c>
      <c r="C44" s="38">
        <v>0.38281300000000001</v>
      </c>
      <c r="D44" s="38">
        <v>0.48278799999999999</v>
      </c>
      <c r="E44" s="38">
        <v>0.48386200000000001</v>
      </c>
      <c r="F44" s="38">
        <v>0.38803300000000002</v>
      </c>
      <c r="G44" s="38">
        <v>0.165661</v>
      </c>
      <c r="Q44" s="38" t="s">
        <v>67</v>
      </c>
      <c r="R44" s="293">
        <f t="shared" si="1"/>
        <v>0</v>
      </c>
      <c r="S44" s="293">
        <f t="shared" si="2"/>
        <v>-4.3425036190464228E-4</v>
      </c>
      <c r="T44" s="293">
        <f t="shared" si="3"/>
        <v>-6.6457330469449349E-4</v>
      </c>
      <c r="U44" s="293">
        <f t="shared" si="4"/>
        <v>-1.8299287774364847E-3</v>
      </c>
      <c r="V44" s="293">
        <f t="shared" si="5"/>
        <v>-2.1773991627471734E-4</v>
      </c>
      <c r="W44" s="293">
        <f t="shared" si="6"/>
        <v>-6.0874681103273431E-4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L54"/>
  <sheetViews>
    <sheetView showGridLines="0" topLeftCell="A31" workbookViewId="0">
      <selection activeCell="A42" sqref="A42:B45"/>
    </sheetView>
  </sheetViews>
  <sheetFormatPr defaultColWidth="9.140625" defaultRowHeight="12.75" x14ac:dyDescent="0.2"/>
  <cols>
    <col min="1" max="1" width="19.28515625" style="64" bestFit="1" customWidth="1"/>
    <col min="2" max="2" width="9.140625" style="64"/>
    <col min="3" max="3" width="12.7109375" style="64" bestFit="1" customWidth="1"/>
    <col min="4" max="5" width="9.140625" style="64"/>
    <col min="6" max="6" width="11.7109375" style="64" customWidth="1"/>
    <col min="7" max="16384" width="9.140625" style="64"/>
  </cols>
  <sheetData>
    <row r="2" spans="1:12" x14ac:dyDescent="0.2">
      <c r="A2" s="283" t="s">
        <v>140</v>
      </c>
      <c r="B2" s="284"/>
      <c r="C2" s="150"/>
    </row>
    <row r="3" spans="1:12" x14ac:dyDescent="0.2">
      <c r="A3" s="285" t="s">
        <v>196</v>
      </c>
      <c r="B3" s="286">
        <v>2.1999999999999999E-2</v>
      </c>
      <c r="C3" s="197"/>
    </row>
    <row r="4" spans="1:12" x14ac:dyDescent="0.2">
      <c r="A4" s="285" t="s">
        <v>197</v>
      </c>
      <c r="B4" s="286">
        <v>1.6E-2</v>
      </c>
      <c r="C4" s="197"/>
    </row>
    <row r="5" spans="1:12" x14ac:dyDescent="0.2">
      <c r="A5" s="285" t="s">
        <v>198</v>
      </c>
      <c r="B5" s="286">
        <v>0.03</v>
      </c>
      <c r="C5" s="197"/>
    </row>
    <row r="6" spans="1:12" x14ac:dyDescent="0.2">
      <c r="B6" s="150"/>
      <c r="C6" s="150"/>
    </row>
    <row r="7" spans="1:12" x14ac:dyDescent="0.2">
      <c r="A7" s="283" t="s">
        <v>139</v>
      </c>
      <c r="B7" s="284"/>
      <c r="C7" s="150"/>
    </row>
    <row r="8" spans="1:12" x14ac:dyDescent="0.2">
      <c r="A8" s="285" t="s">
        <v>196</v>
      </c>
      <c r="B8" s="287">
        <v>5.0000000000000001E-3</v>
      </c>
      <c r="C8" s="150"/>
    </row>
    <row r="9" spans="1:12" x14ac:dyDescent="0.2">
      <c r="A9" s="285" t="s">
        <v>197</v>
      </c>
      <c r="B9" s="287">
        <v>5.0000000000000001E-3</v>
      </c>
      <c r="C9" s="150"/>
    </row>
    <row r="10" spans="1:12" x14ac:dyDescent="0.2">
      <c r="A10" s="285" t="s">
        <v>198</v>
      </c>
      <c r="B10" s="287">
        <v>0.02</v>
      </c>
      <c r="C10" s="150"/>
    </row>
    <row r="11" spans="1:12" x14ac:dyDescent="0.2">
      <c r="B11" s="150"/>
      <c r="C11" s="150"/>
    </row>
    <row r="12" spans="1:12" x14ac:dyDescent="0.2">
      <c r="A12" s="283" t="s">
        <v>199</v>
      </c>
      <c r="B12" s="284"/>
      <c r="C12" s="150"/>
      <c r="D12" s="283"/>
      <c r="E12" s="283"/>
      <c r="F12" s="283" t="s">
        <v>323</v>
      </c>
      <c r="G12" s="294" t="s">
        <v>324</v>
      </c>
      <c r="H12" s="294"/>
      <c r="I12" s="294"/>
    </row>
    <row r="13" spans="1:12" x14ac:dyDescent="0.2">
      <c r="A13" s="285" t="s">
        <v>196</v>
      </c>
      <c r="B13" s="287">
        <f>MROUND(G17,0.001)</f>
        <v>0.02</v>
      </c>
      <c r="C13" s="150"/>
      <c r="D13" s="285" t="s">
        <v>196</v>
      </c>
      <c r="E13" s="283"/>
      <c r="F13" s="286">
        <v>0.02</v>
      </c>
      <c r="G13" s="186">
        <v>1</v>
      </c>
      <c r="H13" s="186">
        <v>0</v>
      </c>
      <c r="I13" s="186">
        <v>0</v>
      </c>
      <c r="L13" s="151"/>
    </row>
    <row r="14" spans="1:12" x14ac:dyDescent="0.2">
      <c r="A14" s="285" t="s">
        <v>197</v>
      </c>
      <c r="B14" s="287">
        <f>MROUND(H17,0.001)</f>
        <v>1.4999999999999999E-2</v>
      </c>
      <c r="C14" s="150"/>
      <c r="D14" s="285" t="s">
        <v>197</v>
      </c>
      <c r="E14" s="283"/>
      <c r="F14" s="286">
        <v>1.4999999999999999E-2</v>
      </c>
      <c r="G14" s="186">
        <v>0</v>
      </c>
      <c r="H14" s="186">
        <v>1</v>
      </c>
      <c r="I14" s="186">
        <v>0</v>
      </c>
      <c r="L14" s="151"/>
    </row>
    <row r="15" spans="1:12" x14ac:dyDescent="0.2">
      <c r="A15" s="285" t="s">
        <v>198</v>
      </c>
      <c r="B15" s="287">
        <f>MROUND(I17,0.001)</f>
        <v>3.7999999999999999E-2</v>
      </c>
      <c r="C15" s="150"/>
      <c r="D15" s="285" t="s">
        <v>198</v>
      </c>
      <c r="E15" s="283"/>
      <c r="F15" s="286">
        <v>3.7999999999999999E-2</v>
      </c>
      <c r="G15" s="186">
        <v>0</v>
      </c>
      <c r="H15" s="186">
        <v>0</v>
      </c>
      <c r="I15" s="186">
        <v>1</v>
      </c>
      <c r="L15" s="151"/>
    </row>
    <row r="16" spans="1:12" x14ac:dyDescent="0.2">
      <c r="B16" s="152"/>
      <c r="C16" s="152"/>
    </row>
    <row r="17" spans="1:9" x14ac:dyDescent="0.2">
      <c r="A17" s="283" t="s">
        <v>200</v>
      </c>
      <c r="B17" s="288"/>
      <c r="C17" s="152"/>
      <c r="G17" s="187">
        <f>SUMPRODUCT(G13:G15,$F$13:$F$15)</f>
        <v>0.02</v>
      </c>
      <c r="H17" s="187">
        <f>SUMPRODUCT(H13:H15,$F$13:$F$15)</f>
        <v>1.4999999999999999E-2</v>
      </c>
      <c r="I17" s="187">
        <f>SUMPRODUCT(I13:I15,$F$13:$F$15)</f>
        <v>3.7999999999999999E-2</v>
      </c>
    </row>
    <row r="18" spans="1:9" x14ac:dyDescent="0.2">
      <c r="A18" s="285" t="s">
        <v>196</v>
      </c>
      <c r="B18" s="287">
        <v>2.5999999999999999E-2</v>
      </c>
      <c r="C18" s="152"/>
    </row>
    <row r="19" spans="1:9" x14ac:dyDescent="0.2">
      <c r="A19" s="285" t="s">
        <v>197</v>
      </c>
      <c r="B19" s="287">
        <v>2.8000000000000001E-2</v>
      </c>
      <c r="C19" s="152"/>
    </row>
    <row r="20" spans="1:9" x14ac:dyDescent="0.2">
      <c r="A20" s="285" t="s">
        <v>198</v>
      </c>
      <c r="B20" s="287">
        <v>2.5000000000000001E-2</v>
      </c>
      <c r="C20" s="152"/>
    </row>
    <row r="21" spans="1:9" x14ac:dyDescent="0.2">
      <c r="B21" s="152"/>
      <c r="C21" s="152"/>
    </row>
    <row r="22" spans="1:9" x14ac:dyDescent="0.2">
      <c r="A22" s="283" t="s">
        <v>201</v>
      </c>
      <c r="B22" s="288"/>
      <c r="C22" s="152"/>
    </row>
    <row r="23" spans="1:9" x14ac:dyDescent="0.2">
      <c r="A23" s="285" t="s">
        <v>104</v>
      </c>
      <c r="B23" s="289">
        <f>1/3</f>
        <v>0.33333333333333331</v>
      </c>
      <c r="C23" s="152"/>
    </row>
    <row r="24" spans="1:9" x14ac:dyDescent="0.2">
      <c r="A24" s="285" t="s">
        <v>202</v>
      </c>
      <c r="B24" s="289">
        <f>1/3</f>
        <v>0.33333333333333331</v>
      </c>
      <c r="C24" s="152"/>
    </row>
    <row r="25" spans="1:9" x14ac:dyDescent="0.2">
      <c r="A25" s="285" t="s">
        <v>106</v>
      </c>
      <c r="B25" s="289">
        <f>1/3</f>
        <v>0.33333333333333331</v>
      </c>
      <c r="C25" s="152"/>
    </row>
    <row r="26" spans="1:9" x14ac:dyDescent="0.2">
      <c r="A26" s="283"/>
      <c r="B26" s="290"/>
      <c r="C26" s="152"/>
    </row>
    <row r="27" spans="1:9" x14ac:dyDescent="0.2">
      <c r="A27" s="283" t="s">
        <v>203</v>
      </c>
      <c r="B27" s="290"/>
      <c r="C27" s="152"/>
    </row>
    <row r="28" spans="1:9" x14ac:dyDescent="0.2">
      <c r="A28" s="285" t="s">
        <v>104</v>
      </c>
      <c r="B28" s="289">
        <f>1/3</f>
        <v>0.33333333333333331</v>
      </c>
      <c r="C28" s="152"/>
    </row>
    <row r="29" spans="1:9" x14ac:dyDescent="0.2">
      <c r="A29" s="285" t="s">
        <v>202</v>
      </c>
      <c r="B29" s="289">
        <f>1/3</f>
        <v>0.33333333333333331</v>
      </c>
      <c r="C29" s="152"/>
    </row>
    <row r="30" spans="1:9" x14ac:dyDescent="0.2">
      <c r="A30" s="285" t="s">
        <v>106</v>
      </c>
      <c r="B30" s="289">
        <f>1/3</f>
        <v>0.33333333333333331</v>
      </c>
      <c r="C30" s="152"/>
    </row>
    <row r="31" spans="1:9" x14ac:dyDescent="0.2">
      <c r="B31" s="152"/>
      <c r="C31" s="152"/>
    </row>
    <row r="32" spans="1:9" x14ac:dyDescent="0.2">
      <c r="A32" s="283" t="s">
        <v>274</v>
      </c>
      <c r="B32" s="288"/>
      <c r="C32" s="152"/>
    </row>
    <row r="33" spans="1:3" x14ac:dyDescent="0.2">
      <c r="A33" s="285" t="s">
        <v>196</v>
      </c>
      <c r="B33" s="287">
        <v>-5.0000000000000001E-3</v>
      </c>
      <c r="C33" s="152"/>
    </row>
    <row r="34" spans="1:3" x14ac:dyDescent="0.2">
      <c r="A34" s="285" t="s">
        <v>197</v>
      </c>
      <c r="B34" s="287">
        <v>-3.0000000000000001E-3</v>
      </c>
      <c r="C34" s="153"/>
    </row>
    <row r="35" spans="1:3" x14ac:dyDescent="0.2">
      <c r="A35" s="285" t="s">
        <v>198</v>
      </c>
      <c r="B35" s="287">
        <v>0</v>
      </c>
      <c r="C35" s="153"/>
    </row>
    <row r="36" spans="1:3" x14ac:dyDescent="0.2">
      <c r="A36" s="65"/>
      <c r="B36" s="153"/>
      <c r="C36" s="153"/>
    </row>
    <row r="37" spans="1:3" x14ac:dyDescent="0.2">
      <c r="A37" s="64" t="s">
        <v>275</v>
      </c>
      <c r="B37" s="152"/>
      <c r="C37" s="152"/>
    </row>
    <row r="38" spans="1:3" x14ac:dyDescent="0.2">
      <c r="A38" s="65" t="s">
        <v>197</v>
      </c>
      <c r="B38" s="151">
        <v>0</v>
      </c>
      <c r="C38" s="152"/>
    </row>
    <row r="39" spans="1:3" x14ac:dyDescent="0.2">
      <c r="A39" s="65" t="s">
        <v>198</v>
      </c>
      <c r="B39" s="151">
        <v>0</v>
      </c>
      <c r="C39" s="152"/>
    </row>
    <row r="40" spans="1:3" x14ac:dyDescent="0.2">
      <c r="B40" s="152"/>
      <c r="C40" s="152"/>
    </row>
    <row r="42" spans="1:3" x14ac:dyDescent="0.2">
      <c r="A42" s="283" t="s">
        <v>318</v>
      </c>
      <c r="B42" s="288"/>
    </row>
    <row r="43" spans="1:3" x14ac:dyDescent="0.2">
      <c r="A43" s="285" t="s">
        <v>196</v>
      </c>
      <c r="B43" s="289">
        <v>0.55500000000000005</v>
      </c>
      <c r="C43" s="206"/>
    </row>
    <row r="44" spans="1:3" x14ac:dyDescent="0.2">
      <c r="A44" s="285" t="s">
        <v>197</v>
      </c>
      <c r="B44" s="289">
        <v>0.33500000000000002</v>
      </c>
      <c r="C44" s="206"/>
    </row>
    <row r="45" spans="1:3" x14ac:dyDescent="0.2">
      <c r="A45" s="285" t="s">
        <v>198</v>
      </c>
      <c r="B45" s="289">
        <v>0.11</v>
      </c>
      <c r="C45" s="206"/>
    </row>
    <row r="46" spans="1:3" x14ac:dyDescent="0.2">
      <c r="C46" s="206"/>
    </row>
    <row r="47" spans="1:3" x14ac:dyDescent="0.2">
      <c r="A47" s="283" t="s">
        <v>325</v>
      </c>
      <c r="B47" s="288"/>
    </row>
    <row r="48" spans="1:3" x14ac:dyDescent="0.2">
      <c r="A48" s="285" t="s">
        <v>196</v>
      </c>
      <c r="B48" s="287">
        <v>0</v>
      </c>
    </row>
    <row r="49" spans="1:2" x14ac:dyDescent="0.2">
      <c r="A49" s="285" t="s">
        <v>197</v>
      </c>
      <c r="B49" s="287">
        <v>0</v>
      </c>
    </row>
    <row r="50" spans="1:2" x14ac:dyDescent="0.2">
      <c r="A50" s="285" t="s">
        <v>198</v>
      </c>
      <c r="B50" s="287">
        <v>0</v>
      </c>
    </row>
    <row r="54" spans="1:2" x14ac:dyDescent="0.2">
      <c r="A54" s="283" t="s">
        <v>326</v>
      </c>
      <c r="B54" s="283">
        <v>0.99</v>
      </c>
    </row>
  </sheetData>
  <mergeCells count="1">
    <mergeCell ref="G12:I1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Y240"/>
  <sheetViews>
    <sheetView showGridLines="0" workbookViewId="0">
      <pane xSplit="1" ySplit="3" topLeftCell="B70" activePane="bottomRight" state="frozen"/>
      <selection activeCell="AQ94" sqref="AQ94"/>
      <selection pane="topRight" activeCell="AQ94" sqref="AQ94"/>
      <selection pane="bottomLeft" activeCell="AQ94" sqref="AQ94"/>
      <selection pane="bottomRight" activeCell="A88" sqref="A88"/>
    </sheetView>
  </sheetViews>
  <sheetFormatPr defaultColWidth="9.140625" defaultRowHeight="15" x14ac:dyDescent="0.25"/>
  <cols>
    <col min="1" max="1" width="15.7109375" style="14" bestFit="1" customWidth="1"/>
    <col min="2" max="2" width="16.5703125" style="15" bestFit="1" customWidth="1"/>
    <col min="3" max="4" width="16.5703125" style="15" customWidth="1"/>
    <col min="5" max="5" width="23" style="15" bestFit="1" customWidth="1"/>
    <col min="6" max="6" width="21.85546875" style="15" bestFit="1" customWidth="1"/>
    <col min="7" max="7" width="20.42578125" style="15" bestFit="1" customWidth="1"/>
    <col min="8" max="8" width="39.140625" style="15" bestFit="1" customWidth="1"/>
    <col min="9" max="10" width="9.140625" style="15"/>
    <col min="11" max="11" width="37.7109375" style="15" bestFit="1" customWidth="1"/>
    <col min="12" max="12" width="39.140625" style="15" bestFit="1" customWidth="1"/>
    <col min="13" max="16" width="9.140625" style="15"/>
    <col min="17" max="17" width="20.42578125" style="15" bestFit="1" customWidth="1"/>
    <col min="18" max="18" width="15.7109375" style="15" customWidth="1"/>
    <col min="19" max="19" width="15.140625" style="15" customWidth="1"/>
    <col min="20" max="16384" width="9.140625" style="15"/>
  </cols>
  <sheetData>
    <row r="1" spans="1:77" s="1" customFormat="1" ht="15.75" thickBot="1" x14ac:dyDescent="0.3">
      <c r="A1" s="19" t="s">
        <v>0</v>
      </c>
      <c r="B1" s="2" t="s">
        <v>217</v>
      </c>
      <c r="C1" s="2" t="s">
        <v>218</v>
      </c>
      <c r="D1" s="2" t="s">
        <v>219</v>
      </c>
      <c r="E1" s="3" t="s">
        <v>69</v>
      </c>
      <c r="F1" s="2" t="s">
        <v>70</v>
      </c>
      <c r="G1" s="3" t="s">
        <v>73</v>
      </c>
      <c r="H1" s="2" t="s">
        <v>222</v>
      </c>
      <c r="K1" s="3" t="s">
        <v>73</v>
      </c>
      <c r="L1" s="2" t="s">
        <v>222</v>
      </c>
      <c r="P1" s="3" t="s">
        <v>1</v>
      </c>
      <c r="Q1" s="3" t="s">
        <v>225</v>
      </c>
      <c r="R1" s="3"/>
      <c r="U1" s="3" t="str">
        <f t="shared" ref="U1:AA1" si="0">B1</f>
        <v>U.S. Core Real Estate</v>
      </c>
      <c r="V1" s="3" t="str">
        <f t="shared" si="0"/>
        <v>U.S. Value Added Real Estate</v>
      </c>
      <c r="W1" s="3" t="str">
        <f t="shared" si="0"/>
        <v>U.S. Opportunistic Real Estate</v>
      </c>
      <c r="X1" s="3" t="str">
        <f t="shared" si="0"/>
        <v>Timberland</v>
      </c>
      <c r="Y1" s="3" t="str">
        <f t="shared" si="0"/>
        <v>Farmland</v>
      </c>
      <c r="Z1" s="3" t="str">
        <f t="shared" si="0"/>
        <v>U.S. Private Equity</v>
      </c>
      <c r="AA1" s="3" t="str">
        <f t="shared" si="0"/>
        <v>U.S. Venture Capital</v>
      </c>
      <c r="AB1" s="3"/>
      <c r="AD1" s="3" t="str">
        <f>K1</f>
        <v>U.S. Private Equity</v>
      </c>
      <c r="AE1" s="3" t="str">
        <f>L1</f>
        <v>U.S. Venture Capital</v>
      </c>
      <c r="AI1" s="3" t="str">
        <f>P1</f>
        <v>U.S. Equity</v>
      </c>
      <c r="AJ1" s="3" t="str">
        <f>Q1</f>
        <v>U.S. Small Cap Growth Equity</v>
      </c>
    </row>
    <row r="2" spans="1:77" s="1" customFormat="1" ht="15.75" thickBot="1" x14ac:dyDescent="0.3">
      <c r="A2" s="20" t="s">
        <v>10</v>
      </c>
      <c r="B2" s="6" t="s">
        <v>378</v>
      </c>
      <c r="C2" s="6" t="s">
        <v>220</v>
      </c>
      <c r="D2" s="6" t="s">
        <v>221</v>
      </c>
      <c r="E2" s="7" t="s">
        <v>79</v>
      </c>
      <c r="F2" s="6" t="s">
        <v>80</v>
      </c>
      <c r="G2" s="7" t="s">
        <v>210</v>
      </c>
      <c r="H2" s="6" t="s">
        <v>223</v>
      </c>
      <c r="K2" s="7" t="s">
        <v>210</v>
      </c>
      <c r="L2" s="6" t="s">
        <v>223</v>
      </c>
      <c r="P2" s="7" t="s">
        <v>11</v>
      </c>
      <c r="Q2" s="7" t="s">
        <v>224</v>
      </c>
      <c r="R2" s="3"/>
    </row>
    <row r="3" spans="1:77" s="1" customFormat="1" ht="15.75" customHeight="1" thickBot="1" x14ac:dyDescent="0.3">
      <c r="A3" s="20" t="s">
        <v>12</v>
      </c>
      <c r="B3" s="10"/>
      <c r="C3" s="10"/>
      <c r="D3" s="10"/>
      <c r="E3" s="11" t="s">
        <v>89</v>
      </c>
      <c r="F3" s="10" t="s">
        <v>90</v>
      </c>
      <c r="G3" s="11"/>
      <c r="H3" s="10"/>
      <c r="K3" s="11"/>
      <c r="L3" s="10"/>
      <c r="P3" s="11" t="s">
        <v>13</v>
      </c>
      <c r="Q3" s="11" t="s">
        <v>226</v>
      </c>
      <c r="R3" s="3"/>
      <c r="T3" s="29" t="s">
        <v>327</v>
      </c>
    </row>
    <row r="4" spans="1:77" s="1" customFormat="1" x14ac:dyDescent="0.25">
      <c r="A4" s="21">
        <v>35611</v>
      </c>
      <c r="B4" s="30">
        <v>3.61E-2</v>
      </c>
      <c r="C4" s="30">
        <v>4.0599999999999997E-2</v>
      </c>
      <c r="D4" s="30">
        <v>2.9000000000000001E-2</v>
      </c>
      <c r="E4" s="31">
        <v>3.1200000000000002E-2</v>
      </c>
      <c r="F4" s="30">
        <v>3.5799999999999998E-2</v>
      </c>
      <c r="G4" s="100">
        <v>0.12588478260869565</v>
      </c>
      <c r="H4" s="100">
        <v>8.3717159763313606E-2</v>
      </c>
      <c r="K4" s="29">
        <v>0.10880000000000001</v>
      </c>
      <c r="L4" s="30">
        <v>0.14300000000000002</v>
      </c>
      <c r="P4" s="29">
        <v>0.16752252041695326</v>
      </c>
      <c r="Q4" s="29">
        <v>0.175549224031462</v>
      </c>
      <c r="R4" s="28"/>
      <c r="U4" s="28"/>
      <c r="V4" s="28"/>
      <c r="W4" s="28"/>
      <c r="X4" s="28"/>
      <c r="Y4" s="28"/>
      <c r="Z4" s="28"/>
      <c r="AA4" s="28"/>
      <c r="AB4" s="28"/>
      <c r="AD4" s="28"/>
      <c r="AE4" s="28"/>
      <c r="AI4" s="28"/>
      <c r="AJ4" s="28"/>
      <c r="AT4" s="1" t="s">
        <v>301</v>
      </c>
      <c r="AV4" s="1" t="s">
        <v>302</v>
      </c>
      <c r="AX4" s="1" t="s">
        <v>303</v>
      </c>
      <c r="AZ4" s="1" t="s">
        <v>304</v>
      </c>
      <c r="BB4" s="1" t="s">
        <v>305</v>
      </c>
      <c r="BD4" s="1" t="s">
        <v>306</v>
      </c>
      <c r="BF4" s="1" t="s">
        <v>307</v>
      </c>
      <c r="BK4" s="1" t="s">
        <v>301</v>
      </c>
      <c r="BL4" s="1" t="s">
        <v>302</v>
      </c>
      <c r="BM4" s="1" t="s">
        <v>303</v>
      </c>
      <c r="BN4" s="15" t="s">
        <v>304</v>
      </c>
      <c r="BO4" s="15" t="s">
        <v>305</v>
      </c>
      <c r="BP4" s="15" t="s">
        <v>306</v>
      </c>
      <c r="BQ4" s="15" t="s">
        <v>307</v>
      </c>
      <c r="BR4" s="15"/>
    </row>
    <row r="5" spans="1:77" s="1" customFormat="1" x14ac:dyDescent="0.25">
      <c r="A5" s="21">
        <v>35703</v>
      </c>
      <c r="B5" s="30">
        <v>3.6200000000000003E-2</v>
      </c>
      <c r="C5" s="30">
        <v>3.9600000000000003E-2</v>
      </c>
      <c r="D5" s="30">
        <v>7.2499999999999995E-2</v>
      </c>
      <c r="E5" s="31">
        <v>2.35E-2</v>
      </c>
      <c r="F5" s="30">
        <v>6.3E-3</v>
      </c>
      <c r="G5" s="100">
        <v>1.6143478260869565E-2</v>
      </c>
      <c r="H5" s="100">
        <v>-1.93491124260355E-3</v>
      </c>
      <c r="K5" s="29">
        <v>7.6799999999999993E-2</v>
      </c>
      <c r="L5" s="30">
        <v>0.1424</v>
      </c>
      <c r="P5" s="29">
        <v>9.3325326012354104E-2</v>
      </c>
      <c r="Q5" s="29">
        <v>0.16919084087338909</v>
      </c>
      <c r="R5" s="29"/>
      <c r="U5" s="29"/>
      <c r="V5" s="29"/>
      <c r="W5" s="29"/>
      <c r="X5" s="29"/>
      <c r="Y5" s="29"/>
      <c r="Z5" s="29"/>
      <c r="AA5" s="29"/>
      <c r="AB5" s="29"/>
      <c r="AD5" s="29"/>
      <c r="AE5" s="29"/>
      <c r="AI5" s="29"/>
      <c r="AJ5" s="29"/>
      <c r="AT5" s="30">
        <f t="shared" ref="AT5:AT36" si="1">B5</f>
        <v>3.6200000000000003E-2</v>
      </c>
      <c r="AU5" s="30"/>
      <c r="AV5" s="30">
        <f t="shared" ref="AV5:AV36" si="2">C5</f>
        <v>3.9600000000000003E-2</v>
      </c>
      <c r="AW5" s="30"/>
      <c r="AX5" s="30">
        <f t="shared" ref="AX5:AX36" si="3">D5</f>
        <v>7.2499999999999995E-2</v>
      </c>
      <c r="AY5" s="30"/>
      <c r="AZ5" s="31">
        <f t="shared" ref="AZ5:AZ36" si="4">E5</f>
        <v>2.35E-2</v>
      </c>
      <c r="BA5" s="30"/>
      <c r="BB5" s="30">
        <f t="shared" ref="BB5:BB36" si="5">F5</f>
        <v>6.3E-3</v>
      </c>
      <c r="BC5" s="30"/>
      <c r="BD5" s="29">
        <f t="shared" ref="BD5:BD36" si="6">K5</f>
        <v>7.6799999999999993E-2</v>
      </c>
      <c r="BE5" s="30"/>
      <c r="BF5" s="30">
        <f t="shared" ref="BF5:BF36" si="7">L5</f>
        <v>0.1424</v>
      </c>
      <c r="BG5" s="30"/>
      <c r="BH5" s="30"/>
      <c r="BI5" s="30"/>
      <c r="BV5" s="184"/>
    </row>
    <row r="6" spans="1:77" s="1" customFormat="1" x14ac:dyDescent="0.25">
      <c r="A6" s="21">
        <v>35795</v>
      </c>
      <c r="B6" s="30">
        <v>4.24E-2</v>
      </c>
      <c r="C6" s="30">
        <v>8.72E-2</v>
      </c>
      <c r="D6" s="30">
        <v>0.14530000000000001</v>
      </c>
      <c r="E6" s="31">
        <v>9.5000000000000001E-2</v>
      </c>
      <c r="F6" s="30">
        <v>3.1200000000000002E-2</v>
      </c>
      <c r="G6" s="100">
        <v>0.18685217391304348</v>
      </c>
      <c r="H6" s="100">
        <v>0.18446153846153848</v>
      </c>
      <c r="K6" s="29">
        <v>8.9499999999999996E-2</v>
      </c>
      <c r="L6" s="30">
        <v>2.9399999999999999E-2</v>
      </c>
      <c r="P6" s="29">
        <v>2.350947127230496E-2</v>
      </c>
      <c r="Q6" s="29">
        <v>-8.1958036558766212E-2</v>
      </c>
      <c r="R6" s="29"/>
      <c r="U6" s="29"/>
      <c r="V6" s="29"/>
      <c r="W6" s="29"/>
      <c r="X6" s="29"/>
      <c r="Y6" s="29"/>
      <c r="Z6" s="29"/>
      <c r="AA6" s="29"/>
      <c r="AB6" s="29"/>
      <c r="AD6" s="29"/>
      <c r="AE6" s="29"/>
      <c r="AI6" s="29"/>
      <c r="AJ6" s="29"/>
      <c r="AT6" s="30">
        <f t="shared" si="1"/>
        <v>4.24E-2</v>
      </c>
      <c r="AU6" s="30">
        <f t="shared" ref="AU6:AU69" si="8">AT5</f>
        <v>3.6200000000000003E-2</v>
      </c>
      <c r="AV6" s="30">
        <f t="shared" si="2"/>
        <v>8.72E-2</v>
      </c>
      <c r="AW6" s="30">
        <f t="shared" ref="AW6:AW69" si="9">AV5</f>
        <v>3.9600000000000003E-2</v>
      </c>
      <c r="AX6" s="30">
        <f t="shared" si="3"/>
        <v>0.14530000000000001</v>
      </c>
      <c r="AY6" s="30">
        <f t="shared" ref="AY6:AY69" si="10">AX5</f>
        <v>7.2499999999999995E-2</v>
      </c>
      <c r="AZ6" s="31">
        <f t="shared" si="4"/>
        <v>9.5000000000000001E-2</v>
      </c>
      <c r="BA6" s="30"/>
      <c r="BB6" s="30">
        <f t="shared" si="5"/>
        <v>3.1200000000000002E-2</v>
      </c>
      <c r="BC6" s="30"/>
      <c r="BD6" s="29">
        <f t="shared" si="6"/>
        <v>8.9499999999999996E-2</v>
      </c>
      <c r="BE6" s="30">
        <f t="shared" ref="BE6:BE69" si="11">BD5</f>
        <v>7.6799999999999993E-2</v>
      </c>
      <c r="BF6" s="30">
        <f t="shared" si="7"/>
        <v>2.9399999999999999E-2</v>
      </c>
      <c r="BG6" s="30">
        <f t="shared" ref="BG6:BG69" si="12">BF5</f>
        <v>0.1424</v>
      </c>
      <c r="BH6" s="30"/>
      <c r="BI6" s="30"/>
      <c r="BK6" s="30">
        <f t="shared" ref="BK6:BK37" si="13">(AT6-$AT$91*AT5)/(1-$AT$91)</f>
        <v>8.4036874243761106E-2</v>
      </c>
      <c r="BL6" s="30">
        <f t="shared" ref="BL6:BL37" si="14">(AV6-$AV$91*AV5)/(1-$AV$91)</f>
        <v>0.23738631732975246</v>
      </c>
      <c r="BM6" s="30">
        <f t="shared" ref="BM6:BM37" si="15">(AX6-$AX$91*AX5)/(1-$AX$91)</f>
        <v>0.32546739072423642</v>
      </c>
      <c r="BN6" s="30"/>
      <c r="BO6" s="30"/>
      <c r="BP6" s="30">
        <f t="shared" ref="BP6:BP37" si="16">(BD6-$BD$91*BD5)/(1-$BD$91)</f>
        <v>9.8032305862596758E-2</v>
      </c>
      <c r="BQ6" s="30">
        <f t="shared" ref="BQ6:BQ37" si="17">(BF6-$BF$91*BF5)/(1-$BF$91)</f>
        <v>-0.14412750964092949</v>
      </c>
      <c r="BR6" s="30"/>
      <c r="BV6" s="184"/>
      <c r="BY6" s="182"/>
    </row>
    <row r="7" spans="1:77" s="1" customFormat="1" x14ac:dyDescent="0.25">
      <c r="A7" s="21">
        <v>35885</v>
      </c>
      <c r="B7" s="30">
        <v>3.8100000000000002E-2</v>
      </c>
      <c r="C7" s="30">
        <v>2.9100000000000001E-2</v>
      </c>
      <c r="D7" s="30">
        <v>3.6900000000000002E-2</v>
      </c>
      <c r="E7" s="31">
        <v>2.2400000000000003E-2</v>
      </c>
      <c r="F7" s="30">
        <v>1.04E-2</v>
      </c>
      <c r="G7" s="100">
        <v>0.13189565217391302</v>
      </c>
      <c r="H7" s="100">
        <v>0.18368757396449703</v>
      </c>
      <c r="K7" s="29">
        <v>9.6600000000000005E-2</v>
      </c>
      <c r="L7" s="30">
        <v>0.1009</v>
      </c>
      <c r="P7" s="29">
        <v>0.13047211616603049</v>
      </c>
      <c r="Q7" s="29">
        <v>0.11881030344410881</v>
      </c>
      <c r="R7" s="29"/>
      <c r="U7" s="29"/>
      <c r="V7" s="29"/>
      <c r="W7" s="29"/>
      <c r="X7" s="29"/>
      <c r="Y7" s="29"/>
      <c r="Z7" s="29"/>
      <c r="AA7" s="29"/>
      <c r="AB7" s="29"/>
      <c r="AD7" s="29"/>
      <c r="AE7" s="29"/>
      <c r="AI7" s="29"/>
      <c r="AJ7" s="29"/>
      <c r="AT7" s="30">
        <f t="shared" si="1"/>
        <v>3.8100000000000002E-2</v>
      </c>
      <c r="AU7" s="30">
        <f t="shared" si="8"/>
        <v>4.24E-2</v>
      </c>
      <c r="AV7" s="30">
        <f t="shared" si="2"/>
        <v>2.9100000000000001E-2</v>
      </c>
      <c r="AW7" s="30">
        <f t="shared" si="9"/>
        <v>8.72E-2</v>
      </c>
      <c r="AX7" s="30">
        <f t="shared" si="3"/>
        <v>3.6900000000000002E-2</v>
      </c>
      <c r="AY7" s="30">
        <f t="shared" si="10"/>
        <v>0.14530000000000001</v>
      </c>
      <c r="AZ7" s="31">
        <f t="shared" si="4"/>
        <v>2.2400000000000003E-2</v>
      </c>
      <c r="BA7" s="30"/>
      <c r="BB7" s="30">
        <f t="shared" si="5"/>
        <v>1.04E-2</v>
      </c>
      <c r="BC7" s="30"/>
      <c r="BD7" s="29">
        <f t="shared" si="6"/>
        <v>9.6600000000000005E-2</v>
      </c>
      <c r="BE7" s="30">
        <f t="shared" si="11"/>
        <v>8.9499999999999996E-2</v>
      </c>
      <c r="BF7" s="30">
        <f t="shared" si="7"/>
        <v>0.1009</v>
      </c>
      <c r="BG7" s="30">
        <f t="shared" si="12"/>
        <v>2.9399999999999999E-2</v>
      </c>
      <c r="BH7" s="30"/>
      <c r="BI7" s="30"/>
      <c r="BK7" s="30">
        <f t="shared" si="13"/>
        <v>9.2228130244882672E-3</v>
      </c>
      <c r="BL7" s="30">
        <f t="shared" si="14"/>
        <v>-0.15421565203484491</v>
      </c>
      <c r="BM7" s="30">
        <f t="shared" si="15"/>
        <v>-0.23137122464982446</v>
      </c>
      <c r="BN7" s="30"/>
      <c r="BO7" s="30"/>
      <c r="BP7" s="30">
        <f t="shared" si="16"/>
        <v>0.10137002926176671</v>
      </c>
      <c r="BQ7" s="30">
        <f t="shared" si="17"/>
        <v>0.21069837999403945</v>
      </c>
      <c r="BR7" s="30"/>
      <c r="BV7" s="184"/>
      <c r="BY7" s="182"/>
    </row>
    <row r="8" spans="1:77" s="1" customFormat="1" x14ac:dyDescent="0.25">
      <c r="A8" s="21">
        <v>35976</v>
      </c>
      <c r="B8" s="30">
        <v>5.0200000000000002E-2</v>
      </c>
      <c r="C8" s="30">
        <v>2.9700000000000001E-2</v>
      </c>
      <c r="D8" s="30">
        <v>4.1799999999999997E-2</v>
      </c>
      <c r="E8" s="31">
        <v>9.3999999999999986E-3</v>
      </c>
      <c r="F8" s="30">
        <v>2.6200000000000001E-2</v>
      </c>
      <c r="G8" s="100">
        <v>0.15370652173913044</v>
      </c>
      <c r="H8" s="100">
        <v>3.7924260355029583E-2</v>
      </c>
      <c r="K8" s="29">
        <v>5.0900000000000001E-2</v>
      </c>
      <c r="L8" s="30">
        <v>5.33E-2</v>
      </c>
      <c r="P8" s="29">
        <v>1.8216097441879464E-2</v>
      </c>
      <c r="Q8" s="29">
        <v>-5.7431927859207921E-2</v>
      </c>
      <c r="R8" s="29"/>
      <c r="U8" s="29"/>
      <c r="V8" s="29"/>
      <c r="W8" s="29"/>
      <c r="X8" s="29"/>
      <c r="Y8" s="29"/>
      <c r="Z8" s="29"/>
      <c r="AA8" s="29"/>
      <c r="AB8" s="29"/>
      <c r="AD8" s="29"/>
      <c r="AE8" s="29"/>
      <c r="AI8" s="29"/>
      <c r="AJ8" s="29"/>
      <c r="AT8" s="30">
        <f t="shared" si="1"/>
        <v>5.0200000000000002E-2</v>
      </c>
      <c r="AU8" s="30">
        <f t="shared" si="8"/>
        <v>3.8100000000000002E-2</v>
      </c>
      <c r="AV8" s="30">
        <f t="shared" si="2"/>
        <v>2.9700000000000001E-2</v>
      </c>
      <c r="AW8" s="30">
        <f t="shared" si="9"/>
        <v>2.9100000000000001E-2</v>
      </c>
      <c r="AX8" s="30">
        <f t="shared" si="3"/>
        <v>4.1799999999999997E-2</v>
      </c>
      <c r="AY8" s="30">
        <f t="shared" si="10"/>
        <v>3.6900000000000002E-2</v>
      </c>
      <c r="AZ8" s="31">
        <f t="shared" si="4"/>
        <v>9.3999999999999986E-3</v>
      </c>
      <c r="BA8" s="30"/>
      <c r="BB8" s="30">
        <f t="shared" si="5"/>
        <v>2.6200000000000001E-2</v>
      </c>
      <c r="BC8" s="30"/>
      <c r="BD8" s="29">
        <f t="shared" si="6"/>
        <v>5.0900000000000001E-2</v>
      </c>
      <c r="BE8" s="30">
        <f t="shared" si="11"/>
        <v>9.6600000000000005E-2</v>
      </c>
      <c r="BF8" s="30">
        <f t="shared" si="7"/>
        <v>5.33E-2</v>
      </c>
      <c r="BG8" s="30">
        <f t="shared" si="12"/>
        <v>0.1009</v>
      </c>
      <c r="BH8" s="30"/>
      <c r="BI8" s="30"/>
      <c r="BK8" s="30">
        <f t="shared" si="13"/>
        <v>0.1314590610241145</v>
      </c>
      <c r="BL8" s="30">
        <f t="shared" si="14"/>
        <v>3.1593104840290993E-2</v>
      </c>
      <c r="BM8" s="30">
        <f t="shared" si="15"/>
        <v>5.3926651298746665E-2</v>
      </c>
      <c r="BN8" s="30"/>
      <c r="BO8" s="30"/>
      <c r="BP8" s="30">
        <f t="shared" si="16"/>
        <v>2.0197135596797471E-2</v>
      </c>
      <c r="BQ8" s="30">
        <f t="shared" si="17"/>
        <v>-1.9796543884143755E-2</v>
      </c>
      <c r="BR8" s="30"/>
      <c r="BV8" s="184"/>
      <c r="BY8" s="182"/>
    </row>
    <row r="9" spans="1:77" s="1" customFormat="1" x14ac:dyDescent="0.25">
      <c r="A9" s="21">
        <v>36068</v>
      </c>
      <c r="B9" s="30">
        <v>3.8300000000000001E-2</v>
      </c>
      <c r="C9" s="30">
        <v>3.0999999999999999E-3</v>
      </c>
      <c r="D9" s="30">
        <v>2.0199999999999999E-2</v>
      </c>
      <c r="E9" s="31">
        <v>6.9999999999999993E-3</v>
      </c>
      <c r="F9" s="30">
        <v>1.21E-2</v>
      </c>
      <c r="G9" s="100">
        <v>0.16590000000000002</v>
      </c>
      <c r="H9" s="100">
        <v>0.1301550295857988</v>
      </c>
      <c r="K9" s="29">
        <v>-6.6199999999999995E-2</v>
      </c>
      <c r="L9" s="30">
        <v>-1.9900000000000001E-2</v>
      </c>
      <c r="P9" s="29">
        <v>-0.11184821075721452</v>
      </c>
      <c r="Q9" s="29">
        <v>-0.2235985216557288</v>
      </c>
      <c r="R9" s="29"/>
      <c r="T9" s="29">
        <f>VLOOKUP(A9,'Monthly Returns'!$A$5:$BJ$257,62,FALSE)</f>
        <v>2.924146846843043E-3</v>
      </c>
      <c r="U9" s="29">
        <f t="shared" ref="U9:AA9" si="18">(B9-AVERAGE(B$9:B$88))^2*$T9</f>
        <v>8.1329173914866996E-7</v>
      </c>
      <c r="V9" s="29">
        <f t="shared" si="18"/>
        <v>6.4876135690212041E-7</v>
      </c>
      <c r="W9" s="29">
        <f t="shared" si="18"/>
        <v>2.2208000218930008E-7</v>
      </c>
      <c r="X9" s="29">
        <f t="shared" si="18"/>
        <v>2.3136149577273977E-7</v>
      </c>
      <c r="Y9" s="29">
        <f t="shared" si="18"/>
        <v>9.4584519701289201E-7</v>
      </c>
      <c r="Z9" s="29">
        <f t="shared" si="18"/>
        <v>3.6609132672875956E-5</v>
      </c>
      <c r="AA9" s="29">
        <f t="shared" si="18"/>
        <v>2.1676640529099227E-5</v>
      </c>
      <c r="AB9" s="29"/>
      <c r="AD9" s="29">
        <f>(K9-AVERAGE(K$9:K$88))^2*$T9</f>
        <v>2.7465207245365728E-5</v>
      </c>
      <c r="AE9" s="29">
        <f>(L9-AVERAGE(L$9:L$88))^2*$T9</f>
        <v>8.1692610416037612E-6</v>
      </c>
      <c r="AI9" s="29">
        <f>(P9-AVERAGE(P$9:P$88))^2*$T9</f>
        <v>5.0997850614427256E-5</v>
      </c>
      <c r="AJ9" s="29">
        <f>(Q9-AVERAGE(Q$9:Q$88))^2*$T9</f>
        <v>1.7942525110086545E-4</v>
      </c>
      <c r="AT9" s="30">
        <f t="shared" si="1"/>
        <v>3.8300000000000001E-2</v>
      </c>
      <c r="AU9" s="30">
        <f t="shared" si="8"/>
        <v>5.0200000000000002E-2</v>
      </c>
      <c r="AV9" s="30">
        <f t="shared" si="2"/>
        <v>3.0999999999999999E-3</v>
      </c>
      <c r="AW9" s="30">
        <f t="shared" si="9"/>
        <v>2.9700000000000001E-2</v>
      </c>
      <c r="AX9" s="30">
        <f t="shared" si="3"/>
        <v>2.0199999999999999E-2</v>
      </c>
      <c r="AY9" s="30">
        <f t="shared" si="10"/>
        <v>4.1799999999999997E-2</v>
      </c>
      <c r="AZ9" s="31">
        <f t="shared" si="4"/>
        <v>6.9999999999999993E-3</v>
      </c>
      <c r="BA9" s="30">
        <f>AZ5</f>
        <v>2.35E-2</v>
      </c>
      <c r="BB9" s="30">
        <f t="shared" si="5"/>
        <v>1.21E-2</v>
      </c>
      <c r="BC9" s="30">
        <f>BB5</f>
        <v>6.3E-3</v>
      </c>
      <c r="BD9" s="29">
        <f t="shared" si="6"/>
        <v>-6.6199999999999995E-2</v>
      </c>
      <c r="BE9" s="30">
        <f t="shared" si="11"/>
        <v>5.0900000000000001E-2</v>
      </c>
      <c r="BF9" s="30">
        <f t="shared" si="7"/>
        <v>-1.9900000000000001E-2</v>
      </c>
      <c r="BG9" s="30">
        <f t="shared" si="12"/>
        <v>5.33E-2</v>
      </c>
      <c r="BH9" s="30"/>
      <c r="BI9" s="30"/>
      <c r="BK9" s="30">
        <f t="shared" si="13"/>
        <v>-4.1615936048509286E-2</v>
      </c>
      <c r="BL9" s="30">
        <f t="shared" si="14"/>
        <v>-8.0827647919567563E-2</v>
      </c>
      <c r="BM9" s="30">
        <f t="shared" si="15"/>
        <v>-3.3256258786311874E-2</v>
      </c>
      <c r="BN9" s="30">
        <f t="shared" ref="BN9:BN40" si="19">(AZ9-$AZ$91*AZ5)/(1-$AZ$91)</f>
        <v>-5.9270780919307925E-3</v>
      </c>
      <c r="BO9" s="30">
        <f t="shared" ref="BO9:BO40" si="20">(BB9-$BB$91*BB5)/(1-$BB$91)</f>
        <v>3.1223158376775879E-2</v>
      </c>
      <c r="BP9" s="30">
        <f t="shared" si="16"/>
        <v>-0.1448718910637859</v>
      </c>
      <c r="BQ9" s="30">
        <f t="shared" si="17"/>
        <v>-0.1323089708470446</v>
      </c>
      <c r="BR9" s="30"/>
      <c r="BV9" s="184"/>
      <c r="BY9" s="182"/>
    </row>
    <row r="10" spans="1:77" s="1" customFormat="1" x14ac:dyDescent="0.25">
      <c r="A10" s="21">
        <v>36160</v>
      </c>
      <c r="B10" s="30">
        <v>2.8400000000000002E-2</v>
      </c>
      <c r="C10" s="30">
        <v>3.49E-2</v>
      </c>
      <c r="D10" s="30">
        <v>8.7900000000000006E-2</v>
      </c>
      <c r="E10" s="31">
        <v>1.8799999999999997E-2</v>
      </c>
      <c r="F10" s="30">
        <v>2.18E-2</v>
      </c>
      <c r="G10" s="100">
        <v>8.741521739130434E-2</v>
      </c>
      <c r="H10" s="100">
        <v>6.8753846153846152E-2</v>
      </c>
      <c r="K10" s="29">
        <v>7.4499999999999997E-2</v>
      </c>
      <c r="L10" s="30">
        <v>0.15079999999999999</v>
      </c>
      <c r="P10" s="29">
        <v>0.21427571518563315</v>
      </c>
      <c r="Q10" s="29">
        <v>0.23637680806835704</v>
      </c>
      <c r="R10" s="29"/>
      <c r="T10" s="29">
        <f>VLOOKUP(A10,'Monthly Returns'!$A$5:$BJ$257,62,FALSE)</f>
        <v>3.0136554266705865E-3</v>
      </c>
      <c r="U10" s="29">
        <f t="shared" ref="U10:X73" si="21">(B10-AVERAGE(B$9:B$88))^2*$T10</f>
        <v>1.3841923178207289E-7</v>
      </c>
      <c r="V10" s="29">
        <f t="shared" si="21"/>
        <v>8.612311577622593E-7</v>
      </c>
      <c r="W10" s="29">
        <f t="shared" si="21"/>
        <v>1.0485288471569481E-5</v>
      </c>
      <c r="X10" s="29">
        <f t="shared" si="21"/>
        <v>2.5432313487058648E-8</v>
      </c>
      <c r="Y10" s="29">
        <f t="shared" ref="Y10:AA73" si="22">(F10-AVERAGE(F$9:F$88))^2*$T10</f>
        <v>2.0686100021456712E-7</v>
      </c>
      <c r="Z10" s="29">
        <f t="shared" si="22"/>
        <v>3.3631639250718214E-6</v>
      </c>
      <c r="AA10" s="29">
        <f t="shared" si="22"/>
        <v>1.8382255663987406E-6</v>
      </c>
      <c r="AB10" s="29"/>
      <c r="AD10" s="29">
        <f t="shared" ref="AD10:AE73" si="23">(K10-AVERAGE(K$9:K$88))^2*$T10</f>
        <v>5.777507742995105E-6</v>
      </c>
      <c r="AE10" s="29">
        <f t="shared" si="23"/>
        <v>4.1851476545370611E-5</v>
      </c>
      <c r="AI10" s="29">
        <f t="shared" ref="AI10:AJ73" si="24">(P10-AVERAGE(P$9:P$88))^2*$T10</f>
        <v>1.1349489884960133E-4</v>
      </c>
      <c r="AJ10" s="29">
        <f t="shared" si="24"/>
        <v>1.3578596041969047E-4</v>
      </c>
      <c r="AT10" s="30">
        <f t="shared" si="1"/>
        <v>2.8400000000000002E-2</v>
      </c>
      <c r="AU10" s="30">
        <f t="shared" si="8"/>
        <v>3.8300000000000001E-2</v>
      </c>
      <c r="AV10" s="30">
        <f t="shared" si="2"/>
        <v>3.49E-2</v>
      </c>
      <c r="AW10" s="30">
        <f t="shared" si="9"/>
        <v>3.0999999999999999E-3</v>
      </c>
      <c r="AX10" s="30">
        <f t="shared" si="3"/>
        <v>8.7900000000000006E-2</v>
      </c>
      <c r="AY10" s="30">
        <f t="shared" si="10"/>
        <v>2.0199999999999999E-2</v>
      </c>
      <c r="AZ10" s="31">
        <f t="shared" si="4"/>
        <v>1.8799999999999997E-2</v>
      </c>
      <c r="BA10" s="30">
        <f t="shared" ref="BA10:BA73" si="25">AZ6</f>
        <v>9.5000000000000001E-2</v>
      </c>
      <c r="BB10" s="30">
        <f t="shared" si="5"/>
        <v>2.18E-2</v>
      </c>
      <c r="BC10" s="30">
        <f t="shared" ref="BC10:BC73" si="26">BB6</f>
        <v>3.1200000000000002E-2</v>
      </c>
      <c r="BD10" s="29">
        <f t="shared" si="6"/>
        <v>7.4499999999999997E-2</v>
      </c>
      <c r="BE10" s="30">
        <f t="shared" si="11"/>
        <v>-6.6199999999999995E-2</v>
      </c>
      <c r="BF10" s="30">
        <f t="shared" si="7"/>
        <v>0.15079999999999999</v>
      </c>
      <c r="BG10" s="30">
        <f t="shared" si="12"/>
        <v>-1.9900000000000001E-2</v>
      </c>
      <c r="BH10" s="30"/>
      <c r="BI10" s="30"/>
      <c r="BK10" s="30">
        <f t="shared" si="13"/>
        <v>-3.8084686292457301E-2</v>
      </c>
      <c r="BL10" s="30">
        <f t="shared" si="14"/>
        <v>0.13523455653542288</v>
      </c>
      <c r="BM10" s="30">
        <f t="shared" si="15"/>
        <v>0.25544577406635716</v>
      </c>
      <c r="BN10" s="30">
        <f t="shared" si="19"/>
        <v>-4.0899597006371302E-2</v>
      </c>
      <c r="BO10" s="30">
        <f t="shared" si="20"/>
        <v>-9.1927049554643599E-3</v>
      </c>
      <c r="BP10" s="30">
        <f t="shared" si="16"/>
        <v>0.16902719959585547</v>
      </c>
      <c r="BQ10" s="30">
        <f t="shared" si="17"/>
        <v>0.41293403447528015</v>
      </c>
      <c r="BR10" s="30"/>
      <c r="BV10" s="184"/>
      <c r="BY10" s="182"/>
    </row>
    <row r="11" spans="1:77" s="1" customFormat="1" x14ac:dyDescent="0.25">
      <c r="A11" s="21">
        <v>36250</v>
      </c>
      <c r="B11" s="30">
        <v>3.0099999999999998E-2</v>
      </c>
      <c r="C11" s="30">
        <v>2.3199999999999998E-2</v>
      </c>
      <c r="D11" s="30">
        <v>1.9199999999999998E-2</v>
      </c>
      <c r="E11" s="31">
        <v>1.44E-2</v>
      </c>
      <c r="F11" s="30">
        <v>1.2E-2</v>
      </c>
      <c r="G11" s="100">
        <v>-0.11369130434782608</v>
      </c>
      <c r="H11" s="100">
        <v>-2.5669822485207102E-2</v>
      </c>
      <c r="K11" s="29">
        <v>5.8799999999999998E-2</v>
      </c>
      <c r="L11" s="30">
        <v>0.19370000000000001</v>
      </c>
      <c r="P11" s="29">
        <v>3.3943107004780204E-2</v>
      </c>
      <c r="Q11" s="29">
        <v>-1.6796608538995672E-2</v>
      </c>
      <c r="R11" s="29"/>
      <c r="T11" s="29">
        <f>VLOOKUP(A11,'Monthly Returns'!$A$5:$BJ$257,62,FALSE)</f>
        <v>3.105903877743444E-3</v>
      </c>
      <c r="U11" s="29">
        <f t="shared" si="21"/>
        <v>2.2320023991300724E-7</v>
      </c>
      <c r="V11" s="29">
        <f t="shared" si="21"/>
        <v>8.4142575322701972E-8</v>
      </c>
      <c r="W11" s="29">
        <f t="shared" si="21"/>
        <v>2.9312417330008727E-7</v>
      </c>
      <c r="X11" s="29">
        <f t="shared" si="21"/>
        <v>6.9417728143535711E-9</v>
      </c>
      <c r="Y11" s="29">
        <f t="shared" si="22"/>
        <v>1.0158393624102883E-6</v>
      </c>
      <c r="Z11" s="29">
        <f t="shared" si="22"/>
        <v>8.7348559112130147E-5</v>
      </c>
      <c r="AA11" s="29">
        <f t="shared" si="22"/>
        <v>1.510010236587251E-5</v>
      </c>
      <c r="AB11" s="29"/>
      <c r="AD11" s="29">
        <f t="shared" si="23"/>
        <v>2.449802057821824E-6</v>
      </c>
      <c r="AE11" s="29">
        <f t="shared" si="23"/>
        <v>8.0252615440401851E-5</v>
      </c>
      <c r="AI11" s="29">
        <f t="shared" si="24"/>
        <v>5.854842631562469E-7</v>
      </c>
      <c r="AJ11" s="29">
        <f t="shared" si="24"/>
        <v>5.1974465802358584E-6</v>
      </c>
      <c r="AT11" s="30">
        <f t="shared" si="1"/>
        <v>3.0099999999999998E-2</v>
      </c>
      <c r="AU11" s="30">
        <f t="shared" si="8"/>
        <v>2.8400000000000002E-2</v>
      </c>
      <c r="AV11" s="30">
        <f t="shared" si="2"/>
        <v>2.3199999999999998E-2</v>
      </c>
      <c r="AW11" s="30">
        <f t="shared" si="9"/>
        <v>3.49E-2</v>
      </c>
      <c r="AX11" s="30">
        <f t="shared" si="3"/>
        <v>1.9199999999999998E-2</v>
      </c>
      <c r="AY11" s="30">
        <f t="shared" si="10"/>
        <v>8.7900000000000006E-2</v>
      </c>
      <c r="AZ11" s="31">
        <f t="shared" si="4"/>
        <v>1.44E-2</v>
      </c>
      <c r="BA11" s="30">
        <f t="shared" si="25"/>
        <v>2.2400000000000003E-2</v>
      </c>
      <c r="BB11" s="30">
        <f t="shared" si="5"/>
        <v>1.2E-2</v>
      </c>
      <c r="BC11" s="30">
        <f t="shared" si="26"/>
        <v>1.04E-2</v>
      </c>
      <c r="BD11" s="29">
        <f t="shared" si="6"/>
        <v>5.8799999999999998E-2</v>
      </c>
      <c r="BE11" s="30">
        <f t="shared" si="11"/>
        <v>7.4499999999999997E-2</v>
      </c>
      <c r="BF11" s="30">
        <f t="shared" si="7"/>
        <v>0.19370000000000001</v>
      </c>
      <c r="BG11" s="30">
        <f t="shared" si="12"/>
        <v>0.15079999999999999</v>
      </c>
      <c r="BH11" s="30"/>
      <c r="BI11" s="30"/>
      <c r="BK11" s="30">
        <f t="shared" si="13"/>
        <v>4.1516562292644166E-2</v>
      </c>
      <c r="BL11" s="30">
        <f t="shared" si="14"/>
        <v>-1.3715544385674459E-2</v>
      </c>
      <c r="BM11" s="30">
        <f t="shared" si="15"/>
        <v>-0.15082060086201973</v>
      </c>
      <c r="BN11" s="30">
        <f t="shared" si="19"/>
        <v>8.1323257736093096E-3</v>
      </c>
      <c r="BO11" s="30">
        <f t="shared" si="20"/>
        <v>1.7275354034972663E-2</v>
      </c>
      <c r="BP11" s="30">
        <f t="shared" si="16"/>
        <v>4.8252188815529985E-2</v>
      </c>
      <c r="BQ11" s="30">
        <f t="shared" si="17"/>
        <v>0.25957902799642368</v>
      </c>
      <c r="BR11" s="30"/>
      <c r="BV11" s="184"/>
      <c r="BY11" s="182"/>
    </row>
    <row r="12" spans="1:77" s="1" customFormat="1" x14ac:dyDescent="0.25">
      <c r="A12" s="21">
        <v>36341</v>
      </c>
      <c r="B12" s="30">
        <v>3.1899999999999998E-2</v>
      </c>
      <c r="C12" s="30">
        <v>3.6799999999999999E-2</v>
      </c>
      <c r="D12" s="30">
        <v>3.49E-2</v>
      </c>
      <c r="E12" s="31">
        <v>5.9999999999999995E-4</v>
      </c>
      <c r="F12" s="30">
        <v>1.41E-2</v>
      </c>
      <c r="G12" s="100">
        <v>0.12794565217391304</v>
      </c>
      <c r="H12" s="100">
        <v>0.19452307692307691</v>
      </c>
      <c r="K12" s="29">
        <v>0.1026</v>
      </c>
      <c r="L12" s="30">
        <v>0.38619999999999999</v>
      </c>
      <c r="P12" s="29">
        <v>7.709032697384921E-2</v>
      </c>
      <c r="Q12" s="29">
        <v>0.14745336628852712</v>
      </c>
      <c r="R12" s="29"/>
      <c r="T12" s="29">
        <f>VLOOKUP(A12,'Monthly Returns'!$A$5:$BJ$257,62,FALSE)</f>
        <v>3.2009760679372486E-3</v>
      </c>
      <c r="U12" s="29">
        <f t="shared" si="21"/>
        <v>3.3809092823735029E-7</v>
      </c>
      <c r="V12" s="29">
        <f t="shared" si="21"/>
        <v>1.1319449770713781E-6</v>
      </c>
      <c r="W12" s="29">
        <f t="shared" si="21"/>
        <v>1.1466910505607616E-7</v>
      </c>
      <c r="X12" s="29">
        <f t="shared" si="21"/>
        <v>7.4882681842943809E-7</v>
      </c>
      <c r="Y12" s="29">
        <f t="shared" si="22"/>
        <v>8.1791412509894174E-7</v>
      </c>
      <c r="Z12" s="29">
        <f t="shared" si="22"/>
        <v>1.7498544112612016E-5</v>
      </c>
      <c r="AA12" s="29">
        <f t="shared" si="22"/>
        <v>7.2470835639794749E-5</v>
      </c>
      <c r="AB12" s="29"/>
      <c r="AD12" s="29">
        <f t="shared" si="23"/>
        <v>1.6540806724956698E-5</v>
      </c>
      <c r="AE12" s="29">
        <f t="shared" si="23"/>
        <v>3.9942271738770975E-4</v>
      </c>
      <c r="AI12" s="29">
        <f t="shared" si="24"/>
        <v>1.0355135913076731E-5</v>
      </c>
      <c r="AJ12" s="29">
        <f t="shared" si="24"/>
        <v>4.8697764141925989E-5</v>
      </c>
      <c r="AT12" s="30">
        <f t="shared" si="1"/>
        <v>3.1899999999999998E-2</v>
      </c>
      <c r="AU12" s="30">
        <f t="shared" si="8"/>
        <v>3.0099999999999998E-2</v>
      </c>
      <c r="AV12" s="30">
        <f t="shared" si="2"/>
        <v>3.6799999999999999E-2</v>
      </c>
      <c r="AW12" s="30">
        <f t="shared" si="9"/>
        <v>2.3199999999999998E-2</v>
      </c>
      <c r="AX12" s="30">
        <f t="shared" si="3"/>
        <v>3.49E-2</v>
      </c>
      <c r="AY12" s="30">
        <f t="shared" si="10"/>
        <v>1.9199999999999998E-2</v>
      </c>
      <c r="AZ12" s="31">
        <f t="shared" si="4"/>
        <v>5.9999999999999995E-4</v>
      </c>
      <c r="BA12" s="30">
        <f t="shared" si="25"/>
        <v>9.3999999999999986E-3</v>
      </c>
      <c r="BB12" s="30">
        <f t="shared" si="5"/>
        <v>1.41E-2</v>
      </c>
      <c r="BC12" s="30">
        <f t="shared" si="26"/>
        <v>2.6200000000000001E-2</v>
      </c>
      <c r="BD12" s="29">
        <f t="shared" si="6"/>
        <v>0.1026</v>
      </c>
      <c r="BE12" s="30">
        <f t="shared" si="11"/>
        <v>5.8799999999999998E-2</v>
      </c>
      <c r="BF12" s="30">
        <f t="shared" si="7"/>
        <v>0.38619999999999999</v>
      </c>
      <c r="BG12" s="30">
        <f t="shared" si="12"/>
        <v>0.19370000000000001</v>
      </c>
      <c r="BH12" s="30"/>
      <c r="BI12" s="30"/>
      <c r="BK12" s="30">
        <f t="shared" si="13"/>
        <v>4.3988124780446794E-2</v>
      </c>
      <c r="BL12" s="30">
        <f t="shared" si="14"/>
        <v>7.9710376379929282E-2</v>
      </c>
      <c r="BM12" s="30">
        <f t="shared" si="15"/>
        <v>7.3754780691902624E-2</v>
      </c>
      <c r="BN12" s="30">
        <f t="shared" si="19"/>
        <v>-6.2944416490297549E-3</v>
      </c>
      <c r="BO12" s="30">
        <f t="shared" si="20"/>
        <v>-2.5794864889480719E-2</v>
      </c>
      <c r="BP12" s="30">
        <f t="shared" si="16"/>
        <v>0.13202637769934947</v>
      </c>
      <c r="BQ12" s="30">
        <f t="shared" si="17"/>
        <v>0.68181102306087538</v>
      </c>
      <c r="BR12" s="30"/>
      <c r="BV12" s="184"/>
      <c r="BY12" s="182"/>
    </row>
    <row r="13" spans="1:77" s="1" customFormat="1" x14ac:dyDescent="0.25">
      <c r="A13" s="21">
        <v>36433</v>
      </c>
      <c r="B13" s="30">
        <v>2.9499999999999998E-2</v>
      </c>
      <c r="C13" s="30">
        <v>1.7600000000000001E-2</v>
      </c>
      <c r="D13" s="30">
        <v>1.95E-2</v>
      </c>
      <c r="E13" s="31">
        <v>2.46E-2</v>
      </c>
      <c r="F13" s="30">
        <v>7.9000000000000008E-3</v>
      </c>
      <c r="G13" s="100">
        <v>0.10098260869565216</v>
      </c>
      <c r="H13" s="100">
        <v>0.24986153846153847</v>
      </c>
      <c r="K13" s="29">
        <v>3.85E-2</v>
      </c>
      <c r="L13" s="30">
        <v>0.28989999999999999</v>
      </c>
      <c r="P13" s="29">
        <v>-6.5849600709849243E-2</v>
      </c>
      <c r="Q13" s="29">
        <v>-4.9171869231596665E-2</v>
      </c>
      <c r="R13" s="29"/>
      <c r="T13" s="29">
        <f>VLOOKUP(A13,'Monthly Returns'!$A$5:$BJ$257,62,FALSE)</f>
        <v>3.2989584323360622E-3</v>
      </c>
      <c r="U13" s="29">
        <f t="shared" si="21"/>
        <v>2.047022004637973E-7</v>
      </c>
      <c r="V13" s="29">
        <f t="shared" si="21"/>
        <v>5.1493363264852596E-10</v>
      </c>
      <c r="W13" s="29">
        <f t="shared" si="21"/>
        <v>2.9241174056509355E-7</v>
      </c>
      <c r="X13" s="29">
        <f t="shared" si="21"/>
        <v>2.4998525560109044E-7</v>
      </c>
      <c r="Y13" s="29">
        <f t="shared" si="22"/>
        <v>1.6236623097422175E-6</v>
      </c>
      <c r="Z13" s="29">
        <f t="shared" si="22"/>
        <v>7.2792155122531028E-6</v>
      </c>
      <c r="AA13" s="29">
        <f t="shared" si="22"/>
        <v>1.3972991813851791E-4</v>
      </c>
      <c r="AB13" s="29"/>
      <c r="AD13" s="29">
        <f t="shared" si="23"/>
        <v>1.9992766432788112E-7</v>
      </c>
      <c r="AE13" s="29">
        <f t="shared" si="23"/>
        <v>2.1779847365006129E-4</v>
      </c>
      <c r="AI13" s="29">
        <f t="shared" si="24"/>
        <v>2.443481559861197E-5</v>
      </c>
      <c r="AJ13" s="29">
        <f t="shared" si="24"/>
        <v>1.7716516572753145E-5</v>
      </c>
      <c r="AT13" s="30">
        <f t="shared" si="1"/>
        <v>2.9499999999999998E-2</v>
      </c>
      <c r="AU13" s="30">
        <f t="shared" si="8"/>
        <v>3.1899999999999998E-2</v>
      </c>
      <c r="AV13" s="30">
        <f t="shared" si="2"/>
        <v>1.7600000000000001E-2</v>
      </c>
      <c r="AW13" s="30">
        <f t="shared" si="9"/>
        <v>3.6799999999999999E-2</v>
      </c>
      <c r="AX13" s="30">
        <f t="shared" si="3"/>
        <v>1.95E-2</v>
      </c>
      <c r="AY13" s="30">
        <f t="shared" si="10"/>
        <v>3.49E-2</v>
      </c>
      <c r="AZ13" s="31">
        <f t="shared" si="4"/>
        <v>2.46E-2</v>
      </c>
      <c r="BA13" s="30">
        <f t="shared" si="25"/>
        <v>6.9999999999999993E-3</v>
      </c>
      <c r="BB13" s="30">
        <f t="shared" si="5"/>
        <v>7.9000000000000008E-3</v>
      </c>
      <c r="BC13" s="30">
        <f t="shared" si="26"/>
        <v>1.21E-2</v>
      </c>
      <c r="BD13" s="29">
        <f t="shared" si="6"/>
        <v>3.85E-2</v>
      </c>
      <c r="BE13" s="30">
        <f t="shared" si="11"/>
        <v>0.1026</v>
      </c>
      <c r="BF13" s="30">
        <f t="shared" si="7"/>
        <v>0.28989999999999999</v>
      </c>
      <c r="BG13" s="30">
        <f t="shared" si="12"/>
        <v>0.38619999999999999</v>
      </c>
      <c r="BH13" s="30"/>
      <c r="BI13" s="30"/>
      <c r="BK13" s="30">
        <f t="shared" si="13"/>
        <v>1.3382500292737616E-2</v>
      </c>
      <c r="BL13" s="30">
        <f t="shared" si="14"/>
        <v>-4.297935488931192E-2</v>
      </c>
      <c r="BM13" s="30">
        <f t="shared" si="15"/>
        <v>-1.8612332653203847E-2</v>
      </c>
      <c r="BN13" s="30">
        <f t="shared" si="19"/>
        <v>3.8388883298059513E-2</v>
      </c>
      <c r="BO13" s="30">
        <f t="shared" si="20"/>
        <v>-5.9478043418032169E-3</v>
      </c>
      <c r="BP13" s="30">
        <f t="shared" si="16"/>
        <v>-4.5646303773584649E-3</v>
      </c>
      <c r="BQ13" s="30">
        <f t="shared" si="17"/>
        <v>0.14201770638565039</v>
      </c>
      <c r="BR13" s="30"/>
      <c r="BV13" s="184"/>
      <c r="BY13" s="182"/>
    </row>
    <row r="14" spans="1:77" s="1" customFormat="1" x14ac:dyDescent="0.25">
      <c r="A14" s="21">
        <v>36525</v>
      </c>
      <c r="B14" s="30">
        <v>3.4200000000000001E-2</v>
      </c>
      <c r="C14" s="30">
        <v>3.9E-2</v>
      </c>
      <c r="D14" s="30">
        <v>3.78E-2</v>
      </c>
      <c r="E14" s="31">
        <v>6.6600000000000006E-2</v>
      </c>
      <c r="F14" s="30">
        <v>3.39E-2</v>
      </c>
      <c r="G14" s="100">
        <v>0.17620434782608696</v>
      </c>
      <c r="H14" s="100">
        <v>0.49817514792899398</v>
      </c>
      <c r="K14" s="29">
        <v>0.18260000000000001</v>
      </c>
      <c r="L14" s="30">
        <v>0.84060000000000001</v>
      </c>
      <c r="P14" s="29">
        <v>0.16217264484364913</v>
      </c>
      <c r="Q14" s="29">
        <v>0.33393900699751788</v>
      </c>
      <c r="R14" s="29"/>
      <c r="T14" s="29">
        <f>VLOOKUP(A14,'Monthly Returns'!$A$5:$BJ$257,62,FALSE)</f>
        <v>3.3999400518150199E-3</v>
      </c>
      <c r="U14" s="29">
        <f t="shared" si="21"/>
        <v>5.3782427226306738E-7</v>
      </c>
      <c r="V14" s="29">
        <f t="shared" si="21"/>
        <v>1.5000759277841582E-6</v>
      </c>
      <c r="W14" s="29">
        <f t="shared" si="21"/>
        <v>2.684170893258227E-7</v>
      </c>
      <c r="X14" s="29">
        <f t="shared" si="21"/>
        <v>8.741235758394762E-6</v>
      </c>
      <c r="Y14" s="29">
        <f t="shared" si="22"/>
        <v>4.9483492500627255E-8</v>
      </c>
      <c r="Z14" s="29">
        <f t="shared" si="22"/>
        <v>5.0766889909729364E-5</v>
      </c>
      <c r="AA14" s="29">
        <f t="shared" si="22"/>
        <v>7.0114878151532139E-4</v>
      </c>
      <c r="AB14" s="29"/>
      <c r="AD14" s="29">
        <f t="shared" si="23"/>
        <v>7.8433201916026677E-5</v>
      </c>
      <c r="AE14" s="29">
        <f t="shared" si="23"/>
        <v>2.2177445893911876E-3</v>
      </c>
      <c r="AI14" s="29">
        <f t="shared" si="24"/>
        <v>6.8517115726960466E-5</v>
      </c>
      <c r="AJ14" s="29">
        <f t="shared" si="24"/>
        <v>3.2637239584589161E-4</v>
      </c>
      <c r="AT14" s="30">
        <f t="shared" si="1"/>
        <v>3.4200000000000001E-2</v>
      </c>
      <c r="AU14" s="30">
        <f t="shared" si="8"/>
        <v>2.9499999999999998E-2</v>
      </c>
      <c r="AV14" s="30">
        <f t="shared" si="2"/>
        <v>3.9E-2</v>
      </c>
      <c r="AW14" s="30">
        <f t="shared" si="9"/>
        <v>1.7600000000000001E-2</v>
      </c>
      <c r="AX14" s="30">
        <f t="shared" si="3"/>
        <v>3.78E-2</v>
      </c>
      <c r="AY14" s="30">
        <f t="shared" si="10"/>
        <v>1.95E-2</v>
      </c>
      <c r="AZ14" s="31">
        <f t="shared" si="4"/>
        <v>6.6600000000000006E-2</v>
      </c>
      <c r="BA14" s="30">
        <f t="shared" si="25"/>
        <v>1.8799999999999997E-2</v>
      </c>
      <c r="BB14" s="30">
        <f t="shared" si="5"/>
        <v>3.39E-2</v>
      </c>
      <c r="BC14" s="30">
        <f t="shared" si="26"/>
        <v>2.18E-2</v>
      </c>
      <c r="BD14" s="29">
        <f t="shared" si="6"/>
        <v>0.18260000000000001</v>
      </c>
      <c r="BE14" s="30">
        <f t="shared" si="11"/>
        <v>3.85E-2</v>
      </c>
      <c r="BF14" s="30">
        <f t="shared" si="7"/>
        <v>0.84060000000000001</v>
      </c>
      <c r="BG14" s="30">
        <f t="shared" si="12"/>
        <v>0.28989999999999999</v>
      </c>
      <c r="BH14" s="30"/>
      <c r="BI14" s="30"/>
      <c r="BK14" s="30">
        <f t="shared" si="13"/>
        <v>6.5763436926722194E-2</v>
      </c>
      <c r="BL14" s="30">
        <f t="shared" si="14"/>
        <v>0.10652073930371224</v>
      </c>
      <c r="BM14" s="30">
        <f t="shared" si="15"/>
        <v>8.3089330360625352E-2</v>
      </c>
      <c r="BN14" s="30">
        <f t="shared" si="19"/>
        <v>0.10404935350268436</v>
      </c>
      <c r="BO14" s="30">
        <f t="shared" si="20"/>
        <v>7.3794864889480713E-2</v>
      </c>
      <c r="BP14" s="30">
        <f t="shared" si="16"/>
        <v>0.27941143896064519</v>
      </c>
      <c r="BQ14" s="30">
        <f t="shared" si="17"/>
        <v>1.6862778722058396</v>
      </c>
      <c r="BR14" s="30"/>
      <c r="BV14" s="184"/>
      <c r="BY14" s="182"/>
    </row>
    <row r="15" spans="1:77" s="1" customFormat="1" x14ac:dyDescent="0.25">
      <c r="A15" s="21">
        <v>36616</v>
      </c>
      <c r="B15" s="30">
        <v>2.7400000000000001E-2</v>
      </c>
      <c r="C15" s="30">
        <v>2.3400000000000001E-2</v>
      </c>
      <c r="D15" s="30">
        <v>2.7799999999999998E-2</v>
      </c>
      <c r="E15" s="31">
        <v>1.6400000000000001E-2</v>
      </c>
      <c r="F15" s="30">
        <v>1.0700000000000001E-2</v>
      </c>
      <c r="G15" s="100">
        <v>6.6119565217391305E-2</v>
      </c>
      <c r="H15" s="100">
        <v>0.37395384615384608</v>
      </c>
      <c r="K15" s="29">
        <v>0.1474</v>
      </c>
      <c r="L15" s="30">
        <v>0.29430000000000001</v>
      </c>
      <c r="P15" s="29">
        <v>4.5670792964293661E-2</v>
      </c>
      <c r="Q15" s="29">
        <v>9.2826153222054675E-2</v>
      </c>
      <c r="R15" s="29"/>
      <c r="T15" s="29">
        <f>VLOOKUP(A15,'Monthly Returns'!$A$5:$BJ$257,62,FALSE)</f>
        <v>3.5040127340283979E-3</v>
      </c>
      <c r="U15" s="29">
        <f t="shared" si="21"/>
        <v>1.1695077481381122E-7</v>
      </c>
      <c r="V15" s="29">
        <f t="shared" si="21"/>
        <v>1.023632108507122E-7</v>
      </c>
      <c r="W15" s="29">
        <f t="shared" si="21"/>
        <v>4.3543549804212589E-9</v>
      </c>
      <c r="X15" s="29">
        <f t="shared" si="21"/>
        <v>8.9361084749558697E-10</v>
      </c>
      <c r="Y15" s="29">
        <f t="shared" si="22"/>
        <v>1.3167316855705892E-6</v>
      </c>
      <c r="Z15" s="29">
        <f t="shared" si="22"/>
        <v>5.1391825763260647E-7</v>
      </c>
      <c r="AA15" s="29">
        <f t="shared" si="22"/>
        <v>3.8134992575458227E-4</v>
      </c>
      <c r="AB15" s="29"/>
      <c r="AD15" s="29">
        <f t="shared" si="23"/>
        <v>4.7708341957813843E-5</v>
      </c>
      <c r="AE15" s="29">
        <f t="shared" si="23"/>
        <v>2.39327031071253E-4</v>
      </c>
      <c r="AI15" s="29">
        <f t="shared" si="24"/>
        <v>2.2708897546101628E-6</v>
      </c>
      <c r="AJ15" s="29">
        <f t="shared" si="24"/>
        <v>1.6545289896931301E-5</v>
      </c>
      <c r="AT15" s="30">
        <f t="shared" si="1"/>
        <v>2.7400000000000001E-2</v>
      </c>
      <c r="AU15" s="30">
        <f t="shared" si="8"/>
        <v>3.4200000000000001E-2</v>
      </c>
      <c r="AV15" s="30">
        <f t="shared" si="2"/>
        <v>2.3400000000000001E-2</v>
      </c>
      <c r="AW15" s="30">
        <f t="shared" si="9"/>
        <v>3.9E-2</v>
      </c>
      <c r="AX15" s="30">
        <f t="shared" si="3"/>
        <v>2.7799999999999998E-2</v>
      </c>
      <c r="AY15" s="30">
        <f t="shared" si="10"/>
        <v>3.78E-2</v>
      </c>
      <c r="AZ15" s="31">
        <f t="shared" si="4"/>
        <v>1.6400000000000001E-2</v>
      </c>
      <c r="BA15" s="30">
        <f t="shared" si="25"/>
        <v>1.44E-2</v>
      </c>
      <c r="BB15" s="30">
        <f t="shared" si="5"/>
        <v>1.0700000000000001E-2</v>
      </c>
      <c r="BC15" s="30">
        <f t="shared" si="26"/>
        <v>1.2E-2</v>
      </c>
      <c r="BD15" s="29">
        <f t="shared" si="6"/>
        <v>0.1474</v>
      </c>
      <c r="BE15" s="30">
        <f t="shared" si="11"/>
        <v>0.18260000000000001</v>
      </c>
      <c r="BF15" s="30">
        <f t="shared" si="7"/>
        <v>0.29430000000000001</v>
      </c>
      <c r="BG15" s="30">
        <f t="shared" si="12"/>
        <v>0.84060000000000001</v>
      </c>
      <c r="BH15" s="30"/>
      <c r="BI15" s="30"/>
      <c r="BK15" s="30">
        <f t="shared" si="13"/>
        <v>-1.8266249170576752E-2</v>
      </c>
      <c r="BL15" s="30">
        <f t="shared" si="14"/>
        <v>-2.5820725847565933E-2</v>
      </c>
      <c r="BM15" s="30">
        <f t="shared" si="15"/>
        <v>3.0517320433741291E-3</v>
      </c>
      <c r="BN15" s="30">
        <f t="shared" si="19"/>
        <v>1.7966918556597676E-2</v>
      </c>
      <c r="BO15" s="30">
        <f t="shared" si="20"/>
        <v>6.4137748465847204E-3</v>
      </c>
      <c r="BP15" s="30">
        <f t="shared" si="16"/>
        <v>0.12375140422335384</v>
      </c>
      <c r="BQ15" s="30">
        <f t="shared" si="17"/>
        <v>-0.54462104882159079</v>
      </c>
      <c r="BR15" s="30"/>
      <c r="BV15" s="184"/>
      <c r="BY15" s="182"/>
    </row>
    <row r="16" spans="1:77" s="1" customFormat="1" x14ac:dyDescent="0.25">
      <c r="A16" s="21">
        <v>36707</v>
      </c>
      <c r="B16" s="30">
        <v>3.6499999999999998E-2</v>
      </c>
      <c r="C16" s="30">
        <v>2.98E-2</v>
      </c>
      <c r="D16" s="30">
        <v>3.1699999999999999E-2</v>
      </c>
      <c r="E16" s="31">
        <v>6.9999999999999993E-3</v>
      </c>
      <c r="F16" s="30">
        <v>1.3300000000000001E-2</v>
      </c>
      <c r="G16" s="100">
        <v>0.31359565217391305</v>
      </c>
      <c r="H16" s="100">
        <v>1.0843242603550294</v>
      </c>
      <c r="K16" s="29">
        <v>-1.11E-2</v>
      </c>
      <c r="L16" s="30">
        <v>3.6799999999999999E-2</v>
      </c>
      <c r="P16" s="29">
        <v>-3.4573497993851232E-2</v>
      </c>
      <c r="Q16" s="29">
        <v>-7.3720576957627348E-2</v>
      </c>
      <c r="R16" s="29"/>
      <c r="T16" s="29">
        <f>VLOOKUP(A16,'Monthly Returns'!$A$5:$BJ$257,62,FALSE)</f>
        <v>3.6112710968767342E-3</v>
      </c>
      <c r="U16" s="29">
        <f t="shared" si="21"/>
        <v>7.9928840571610483E-7</v>
      </c>
      <c r="V16" s="29">
        <f t="shared" si="21"/>
        <v>5.0325261912699754E-7</v>
      </c>
      <c r="W16" s="29">
        <f t="shared" si="21"/>
        <v>2.8014777639116992E-8</v>
      </c>
      <c r="X16" s="29">
        <f t="shared" si="21"/>
        <v>2.8572747073776177E-7</v>
      </c>
      <c r="Y16" s="29">
        <f t="shared" si="22"/>
        <v>1.0174258862856613E-6</v>
      </c>
      <c r="Z16" s="29">
        <f t="shared" si="22"/>
        <v>2.4334632152814897E-4</v>
      </c>
      <c r="AA16" s="29">
        <f t="shared" si="22"/>
        <v>3.9079633332532657E-3</v>
      </c>
      <c r="AB16" s="29"/>
      <c r="AD16" s="29">
        <f t="shared" si="23"/>
        <v>6.3143440017137367E-6</v>
      </c>
      <c r="AE16" s="29">
        <f t="shared" si="23"/>
        <v>5.336978991432265E-8</v>
      </c>
      <c r="AI16" s="29">
        <f t="shared" si="24"/>
        <v>1.0839577210010819E-5</v>
      </c>
      <c r="AJ16" s="29">
        <f t="shared" si="24"/>
        <v>3.4563333713971978E-5</v>
      </c>
      <c r="AT16" s="30">
        <f t="shared" si="1"/>
        <v>3.6499999999999998E-2</v>
      </c>
      <c r="AU16" s="30">
        <f t="shared" si="8"/>
        <v>2.7400000000000001E-2</v>
      </c>
      <c r="AV16" s="30">
        <f t="shared" si="2"/>
        <v>2.98E-2</v>
      </c>
      <c r="AW16" s="30">
        <f t="shared" si="9"/>
        <v>2.3400000000000001E-2</v>
      </c>
      <c r="AX16" s="30">
        <f t="shared" si="3"/>
        <v>3.1699999999999999E-2</v>
      </c>
      <c r="AY16" s="30">
        <f t="shared" si="10"/>
        <v>2.7799999999999998E-2</v>
      </c>
      <c r="AZ16" s="31">
        <f t="shared" si="4"/>
        <v>6.9999999999999993E-3</v>
      </c>
      <c r="BA16" s="30">
        <f t="shared" si="25"/>
        <v>5.9999999999999995E-4</v>
      </c>
      <c r="BB16" s="30">
        <f t="shared" si="5"/>
        <v>1.3300000000000001E-2</v>
      </c>
      <c r="BC16" s="30">
        <f t="shared" si="26"/>
        <v>1.41E-2</v>
      </c>
      <c r="BD16" s="29">
        <f t="shared" si="6"/>
        <v>-1.11E-2</v>
      </c>
      <c r="BE16" s="30">
        <f t="shared" si="11"/>
        <v>0.1474</v>
      </c>
      <c r="BF16" s="30">
        <f t="shared" si="7"/>
        <v>3.6799999999999999E-2</v>
      </c>
      <c r="BG16" s="30">
        <f t="shared" si="12"/>
        <v>0.29430000000000001</v>
      </c>
      <c r="BH16" s="30"/>
      <c r="BI16" s="30"/>
      <c r="BK16" s="30">
        <f t="shared" si="13"/>
        <v>9.7612186390036493E-2</v>
      </c>
      <c r="BL16" s="30">
        <f t="shared" si="14"/>
        <v>4.9993118296437315E-2</v>
      </c>
      <c r="BM16" s="30">
        <f t="shared" si="15"/>
        <v>4.1351824503084091E-2</v>
      </c>
      <c r="BN16" s="30">
        <f t="shared" si="19"/>
        <v>1.2014139381112548E-2</v>
      </c>
      <c r="BO16" s="30">
        <f t="shared" si="20"/>
        <v>1.0662322982513678E-2</v>
      </c>
      <c r="BP16" s="30">
        <f t="shared" si="16"/>
        <v>-0.11758586450563675</v>
      </c>
      <c r="BQ16" s="30">
        <f t="shared" si="17"/>
        <v>-0.3586277321463659</v>
      </c>
      <c r="BR16" s="30"/>
      <c r="BV16" s="184"/>
      <c r="BY16" s="182"/>
    </row>
    <row r="17" spans="1:77" s="1" customFormat="1" x14ac:dyDescent="0.25">
      <c r="A17" s="21">
        <v>36799</v>
      </c>
      <c r="B17" s="30">
        <v>3.8699999999999998E-2</v>
      </c>
      <c r="C17" s="30">
        <v>2.1600000000000001E-2</v>
      </c>
      <c r="D17" s="30">
        <v>3.9E-2</v>
      </c>
      <c r="E17" s="31">
        <v>2.4699999999999996E-2</v>
      </c>
      <c r="F17" s="30">
        <v>1.55E-2</v>
      </c>
      <c r="G17" s="100">
        <v>0.25314347826086958</v>
      </c>
      <c r="H17" s="100">
        <v>0.37962958579881656</v>
      </c>
      <c r="K17" s="29">
        <v>-1.6000000000000001E-3</v>
      </c>
      <c r="L17" s="30">
        <v>0.1072</v>
      </c>
      <c r="P17" s="29">
        <v>7.3977870732693241E-3</v>
      </c>
      <c r="Q17" s="29">
        <v>-3.9727504765987409E-2</v>
      </c>
      <c r="R17" s="29"/>
      <c r="T17" s="29">
        <f>VLOOKUP(A17,'Monthly Returns'!$A$5:$BJ$257,62,FALSE)</f>
        <v>3.7218126545288969E-3</v>
      </c>
      <c r="U17" s="29">
        <f t="shared" si="21"/>
        <v>1.085397269685473E-6</v>
      </c>
      <c r="V17" s="29">
        <f t="shared" si="21"/>
        <v>4.8366570798313704E-8</v>
      </c>
      <c r="W17" s="29">
        <f t="shared" si="21"/>
        <v>3.7855369686769978E-7</v>
      </c>
      <c r="X17" s="29">
        <f t="shared" si="21"/>
        <v>2.8854478452563223E-7</v>
      </c>
      <c r="Y17" s="29">
        <f t="shared" si="22"/>
        <v>7.9171226890454416E-7</v>
      </c>
      <c r="Z17" s="29">
        <f t="shared" si="22"/>
        <v>1.4758676099799751E-4</v>
      </c>
      <c r="AA17" s="29">
        <f t="shared" si="22"/>
        <v>4.1911103137172901E-4</v>
      </c>
      <c r="AB17" s="29"/>
      <c r="AD17" s="29">
        <f t="shared" si="23"/>
        <v>3.8865828706423746E-6</v>
      </c>
      <c r="AE17" s="29">
        <f t="shared" si="23"/>
        <v>2.0515437668967585E-5</v>
      </c>
      <c r="AI17" s="29">
        <f t="shared" si="24"/>
        <v>6.1126321529556817E-7</v>
      </c>
      <c r="AJ17" s="29">
        <f t="shared" si="24"/>
        <v>1.5167568815047216E-5</v>
      </c>
      <c r="AT17" s="30">
        <f t="shared" si="1"/>
        <v>3.8699999999999998E-2</v>
      </c>
      <c r="AU17" s="30">
        <f t="shared" si="8"/>
        <v>3.6499999999999998E-2</v>
      </c>
      <c r="AV17" s="30">
        <f t="shared" si="2"/>
        <v>2.1600000000000001E-2</v>
      </c>
      <c r="AW17" s="30">
        <f t="shared" si="9"/>
        <v>2.98E-2</v>
      </c>
      <c r="AX17" s="30">
        <f t="shared" si="3"/>
        <v>3.9E-2</v>
      </c>
      <c r="AY17" s="30">
        <f t="shared" si="10"/>
        <v>3.1699999999999999E-2</v>
      </c>
      <c r="AZ17" s="31">
        <f t="shared" si="4"/>
        <v>2.4699999999999996E-2</v>
      </c>
      <c r="BA17" s="30">
        <f t="shared" si="25"/>
        <v>2.46E-2</v>
      </c>
      <c r="BB17" s="30">
        <f t="shared" si="5"/>
        <v>1.55E-2</v>
      </c>
      <c r="BC17" s="30">
        <f t="shared" si="26"/>
        <v>7.9000000000000008E-3</v>
      </c>
      <c r="BD17" s="29">
        <f t="shared" si="6"/>
        <v>-1.6000000000000001E-3</v>
      </c>
      <c r="BE17" s="30">
        <f t="shared" si="11"/>
        <v>-1.11E-2</v>
      </c>
      <c r="BF17" s="30">
        <f t="shared" si="7"/>
        <v>0.1072</v>
      </c>
      <c r="BG17" s="30">
        <f t="shared" si="12"/>
        <v>3.6799999999999999E-2</v>
      </c>
      <c r="BH17" s="30"/>
      <c r="BI17" s="30"/>
      <c r="BK17" s="30">
        <f t="shared" si="13"/>
        <v>5.3474374731657157E-2</v>
      </c>
      <c r="BL17" s="30">
        <f t="shared" si="14"/>
        <v>-4.2724328173102989E-3</v>
      </c>
      <c r="BM17" s="30">
        <f t="shared" si="15"/>
        <v>5.7066235608336895E-2</v>
      </c>
      <c r="BN17" s="30">
        <f t="shared" si="19"/>
        <v>2.4778345927829876E-2</v>
      </c>
      <c r="BO17" s="30">
        <f t="shared" si="20"/>
        <v>4.0557931666120116E-2</v>
      </c>
      <c r="BP17" s="30">
        <f t="shared" si="16"/>
        <v>4.7824335192652957E-3</v>
      </c>
      <c r="BQ17" s="30">
        <f t="shared" si="17"/>
        <v>0.21530917414797732</v>
      </c>
      <c r="BR17" s="30"/>
      <c r="BV17" s="184"/>
      <c r="BY17" s="182"/>
    </row>
    <row r="18" spans="1:77" s="1" customFormat="1" x14ac:dyDescent="0.25">
      <c r="A18" s="21">
        <v>36891</v>
      </c>
      <c r="B18" s="30">
        <v>3.32E-2</v>
      </c>
      <c r="C18" s="30">
        <v>6.1199999999999997E-2</v>
      </c>
      <c r="D18" s="30">
        <v>7.6100000000000001E-2</v>
      </c>
      <c r="E18" s="31">
        <v>-4.5000000000000005E-3</v>
      </c>
      <c r="F18" s="30">
        <v>2.87E-2</v>
      </c>
      <c r="G18" s="100">
        <v>-1.906304347826087E-2</v>
      </c>
      <c r="H18" s="100">
        <v>4.7469822485207092E-2</v>
      </c>
      <c r="K18" s="29">
        <v>-6.7500000000000004E-2</v>
      </c>
      <c r="L18" s="30">
        <v>-0.19850000000000001</v>
      </c>
      <c r="P18" s="29">
        <v>-9.005702651749814E-2</v>
      </c>
      <c r="Q18" s="29">
        <v>-0.20198691501597987</v>
      </c>
      <c r="R18" s="29"/>
      <c r="T18" s="29">
        <f>VLOOKUP(A18,'Monthly Returns'!$A$5:$BJ$257,62,FALSE)</f>
        <v>3.8357379060772988E-3</v>
      </c>
      <c r="U18" s="29">
        <f t="shared" si="21"/>
        <v>5.1411148385731807E-7</v>
      </c>
      <c r="V18" s="29">
        <f t="shared" si="21"/>
        <v>7.1600374768182034E-6</v>
      </c>
      <c r="W18" s="29">
        <f t="shared" si="21"/>
        <v>8.5400688062009623E-6</v>
      </c>
      <c r="X18" s="29">
        <f t="shared" si="21"/>
        <v>1.5954982923537372E-6</v>
      </c>
      <c r="Y18" s="29">
        <f t="shared" si="22"/>
        <v>7.3578083448852087E-9</v>
      </c>
      <c r="Z18" s="29">
        <f t="shared" si="22"/>
        <v>2.0481016387386791E-5</v>
      </c>
      <c r="AA18" s="29">
        <f t="shared" si="22"/>
        <v>4.4692748762289525E-8</v>
      </c>
      <c r="AB18" s="29"/>
      <c r="AD18" s="29">
        <f t="shared" si="23"/>
        <v>3.7000385213336969E-5</v>
      </c>
      <c r="AE18" s="29">
        <f t="shared" si="23"/>
        <v>2.0548715114514004E-4</v>
      </c>
      <c r="AI18" s="29">
        <f t="shared" si="24"/>
        <v>4.664084939098123E-5</v>
      </c>
      <c r="AJ18" s="29">
        <f t="shared" si="24"/>
        <v>1.960834434184682E-4</v>
      </c>
      <c r="AT18" s="30">
        <f t="shared" si="1"/>
        <v>3.32E-2</v>
      </c>
      <c r="AU18" s="30">
        <f t="shared" si="8"/>
        <v>3.8699999999999998E-2</v>
      </c>
      <c r="AV18" s="30">
        <f t="shared" si="2"/>
        <v>6.1199999999999997E-2</v>
      </c>
      <c r="AW18" s="30">
        <f t="shared" si="9"/>
        <v>2.1600000000000001E-2</v>
      </c>
      <c r="AX18" s="30">
        <f t="shared" si="3"/>
        <v>7.6100000000000001E-2</v>
      </c>
      <c r="AY18" s="30">
        <f t="shared" si="10"/>
        <v>3.9E-2</v>
      </c>
      <c r="AZ18" s="31">
        <f t="shared" si="4"/>
        <v>-4.5000000000000005E-3</v>
      </c>
      <c r="BA18" s="30">
        <f t="shared" si="25"/>
        <v>6.6600000000000006E-2</v>
      </c>
      <c r="BB18" s="30">
        <f t="shared" si="5"/>
        <v>2.87E-2</v>
      </c>
      <c r="BC18" s="30">
        <f t="shared" si="26"/>
        <v>3.39E-2</v>
      </c>
      <c r="BD18" s="29">
        <f t="shared" si="6"/>
        <v>-6.7500000000000004E-2</v>
      </c>
      <c r="BE18" s="30">
        <f t="shared" si="11"/>
        <v>-1.6000000000000001E-3</v>
      </c>
      <c r="BF18" s="30">
        <f t="shared" si="7"/>
        <v>-0.19850000000000001</v>
      </c>
      <c r="BG18" s="30">
        <f t="shared" si="12"/>
        <v>0.1072</v>
      </c>
      <c r="BH18" s="30"/>
      <c r="BI18" s="30"/>
      <c r="BK18" s="30">
        <f t="shared" si="13"/>
        <v>-3.7359368291429653E-3</v>
      </c>
      <c r="BL18" s="30">
        <f t="shared" si="14"/>
        <v>0.1861449194592058</v>
      </c>
      <c r="BM18" s="30">
        <f t="shared" si="15"/>
        <v>0.16791607411908199</v>
      </c>
      <c r="BN18" s="30">
        <f t="shared" si="19"/>
        <v>-6.0203954687047236E-2</v>
      </c>
      <c r="BO18" s="30">
        <f t="shared" si="20"/>
        <v>1.1555099386338873E-2</v>
      </c>
      <c r="BP18" s="30">
        <f t="shared" si="16"/>
        <v>-0.11177393357048242</v>
      </c>
      <c r="BQ18" s="30">
        <f t="shared" si="17"/>
        <v>-0.66794566103745268</v>
      </c>
      <c r="BR18" s="30"/>
      <c r="BV18" s="184"/>
      <c r="BY18" s="182"/>
    </row>
    <row r="19" spans="1:77" s="1" customFormat="1" x14ac:dyDescent="0.25">
      <c r="A19" s="21">
        <v>36981</v>
      </c>
      <c r="B19" s="30">
        <v>2.3E-2</v>
      </c>
      <c r="C19" s="30">
        <v>2.12E-2</v>
      </c>
      <c r="D19" s="30">
        <v>2.7E-2</v>
      </c>
      <c r="E19" s="31">
        <v>4.8999999999999998E-3</v>
      </c>
      <c r="F19" s="30">
        <v>6.8000000000000005E-3</v>
      </c>
      <c r="G19" s="100">
        <v>-2.7478260869565219E-3</v>
      </c>
      <c r="H19" s="100">
        <v>0.13828165680473373</v>
      </c>
      <c r="K19" s="29">
        <v>-5.96E-2</v>
      </c>
      <c r="L19" s="30">
        <v>-0.14980000000000002</v>
      </c>
      <c r="P19" s="29">
        <v>-0.12154309834068711</v>
      </c>
      <c r="Q19" s="29">
        <v>-0.15203647138017939</v>
      </c>
      <c r="R19" s="29"/>
      <c r="T19" s="29">
        <f>VLOOKUP(A19,'Monthly Returns'!$A$5:$BJ$257,62,FALSE)</f>
        <v>3.9531504269068596E-3</v>
      </c>
      <c r="U19" s="29">
        <f t="shared" si="21"/>
        <v>7.498050647176026E-9</v>
      </c>
      <c r="V19" s="29">
        <f t="shared" si="21"/>
        <v>4.0604783016389749E-8</v>
      </c>
      <c r="W19" s="29">
        <f t="shared" si="21"/>
        <v>1.4493369223317961E-8</v>
      </c>
      <c r="X19" s="29">
        <f t="shared" si="21"/>
        <v>4.7789645393753117E-7</v>
      </c>
      <c r="Y19" s="29">
        <f t="shared" si="22"/>
        <v>2.1433634725739044E-6</v>
      </c>
      <c r="Z19" s="29">
        <f t="shared" si="22"/>
        <v>1.2734433795549849E-5</v>
      </c>
      <c r="AA19" s="29">
        <f t="shared" si="22"/>
        <v>3.5097670448530941E-5</v>
      </c>
      <c r="AB19" s="29"/>
      <c r="AD19" s="29">
        <f t="shared" si="23"/>
        <v>3.224518991919448E-5</v>
      </c>
      <c r="AE19" s="29">
        <f t="shared" si="23"/>
        <v>1.3203381889185953E-4</v>
      </c>
      <c r="AI19" s="29">
        <f t="shared" si="24"/>
        <v>7.9438098722403293E-5</v>
      </c>
      <c r="AJ19" s="29">
        <f t="shared" si="24"/>
        <v>1.226576773491919E-4</v>
      </c>
      <c r="AT19" s="30">
        <f t="shared" si="1"/>
        <v>2.3E-2</v>
      </c>
      <c r="AU19" s="30">
        <f t="shared" si="8"/>
        <v>3.32E-2</v>
      </c>
      <c r="AV19" s="30">
        <f t="shared" si="2"/>
        <v>2.12E-2</v>
      </c>
      <c r="AW19" s="30">
        <f t="shared" si="9"/>
        <v>6.1199999999999997E-2</v>
      </c>
      <c r="AX19" s="30">
        <f t="shared" si="3"/>
        <v>2.7E-2</v>
      </c>
      <c r="AY19" s="30">
        <f t="shared" si="10"/>
        <v>7.6100000000000001E-2</v>
      </c>
      <c r="AZ19" s="31">
        <f t="shared" si="4"/>
        <v>4.8999999999999998E-3</v>
      </c>
      <c r="BA19" s="30">
        <f t="shared" si="25"/>
        <v>1.6400000000000001E-2</v>
      </c>
      <c r="BB19" s="30">
        <f t="shared" si="5"/>
        <v>6.8000000000000005E-3</v>
      </c>
      <c r="BC19" s="30">
        <f t="shared" si="26"/>
        <v>1.0700000000000001E-2</v>
      </c>
      <c r="BD19" s="29">
        <f t="shared" si="6"/>
        <v>-5.96E-2</v>
      </c>
      <c r="BE19" s="30">
        <f t="shared" si="11"/>
        <v>-6.7500000000000004E-2</v>
      </c>
      <c r="BF19" s="30">
        <f t="shared" si="7"/>
        <v>-0.14980000000000002</v>
      </c>
      <c r="BG19" s="30">
        <f t="shared" si="12"/>
        <v>-0.19850000000000001</v>
      </c>
      <c r="BH19" s="30"/>
      <c r="BI19" s="30"/>
      <c r="BK19" s="30">
        <f t="shared" si="13"/>
        <v>-4.5499373755865116E-2</v>
      </c>
      <c r="BL19" s="30">
        <f t="shared" si="14"/>
        <v>-0.10500698935273318</v>
      </c>
      <c r="BM19" s="30">
        <f t="shared" si="15"/>
        <v>-9.4513995667033016E-2</v>
      </c>
      <c r="BN19" s="30">
        <f t="shared" si="19"/>
        <v>-4.1097817004366131E-3</v>
      </c>
      <c r="BO19" s="30">
        <f t="shared" si="20"/>
        <v>-6.0586754602458522E-3</v>
      </c>
      <c r="BP19" s="30">
        <f t="shared" si="16"/>
        <v>-5.4292502652400446E-2</v>
      </c>
      <c r="BQ19" s="30">
        <f t="shared" si="17"/>
        <v>-7.5014250269794122E-2</v>
      </c>
      <c r="BR19" s="30"/>
      <c r="BV19" s="184"/>
      <c r="BY19" s="182"/>
    </row>
    <row r="20" spans="1:77" s="1" customFormat="1" x14ac:dyDescent="0.25">
      <c r="A20" s="21">
        <v>37072</v>
      </c>
      <c r="B20" s="30">
        <v>1.95E-2</v>
      </c>
      <c r="C20" s="30">
        <v>2.8899999999999999E-2</v>
      </c>
      <c r="D20" s="30">
        <v>1.95E-2</v>
      </c>
      <c r="E20" s="31">
        <v>5.0000000000000001E-4</v>
      </c>
      <c r="F20" s="30">
        <v>1.3100000000000001E-2</v>
      </c>
      <c r="G20" s="100">
        <v>-0.11592391304347827</v>
      </c>
      <c r="H20" s="100">
        <v>-0.2560532544378698</v>
      </c>
      <c r="K20" s="29">
        <v>2.8399999999999998E-2</v>
      </c>
      <c r="L20" s="30">
        <v>-7.22E-2</v>
      </c>
      <c r="P20" s="29">
        <v>6.8794483706238863E-2</v>
      </c>
      <c r="Q20" s="29">
        <v>0.17974315852069322</v>
      </c>
      <c r="R20" s="29"/>
      <c r="T20" s="29">
        <f>VLOOKUP(A20,'Monthly Returns'!$A$5:$BJ$257,62,FALSE)</f>
        <v>4.0741569628607883E-3</v>
      </c>
      <c r="U20" s="29">
        <f t="shared" si="21"/>
        <v>1.8358989675916667E-8</v>
      </c>
      <c r="V20" s="29">
        <f t="shared" si="21"/>
        <v>4.8448749035729885E-7</v>
      </c>
      <c r="W20" s="29">
        <f t="shared" si="21"/>
        <v>3.611234737510504E-7</v>
      </c>
      <c r="X20" s="29">
        <f t="shared" si="21"/>
        <v>9.655997469937084E-7</v>
      </c>
      <c r="Y20" s="29">
        <f t="shared" si="22"/>
        <v>1.1753544589010266E-6</v>
      </c>
      <c r="Z20" s="29">
        <f t="shared" si="22"/>
        <v>1.1765023358779689E-4</v>
      </c>
      <c r="AA20" s="29">
        <f t="shared" si="22"/>
        <v>3.6694214790269843E-4</v>
      </c>
      <c r="AB20" s="29"/>
      <c r="AD20" s="29">
        <f t="shared" si="23"/>
        <v>2.183790564428367E-8</v>
      </c>
      <c r="AE20" s="29">
        <f t="shared" si="23"/>
        <v>4.5050888739635275E-5</v>
      </c>
      <c r="AI20" s="29">
        <f t="shared" si="24"/>
        <v>9.6155354965343665E-6</v>
      </c>
      <c r="AJ20" s="29">
        <f t="shared" si="24"/>
        <v>9.8682026074697605E-5</v>
      </c>
      <c r="AT20" s="30">
        <f t="shared" si="1"/>
        <v>1.95E-2</v>
      </c>
      <c r="AU20" s="30">
        <f t="shared" si="8"/>
        <v>2.3E-2</v>
      </c>
      <c r="AV20" s="30">
        <f t="shared" si="2"/>
        <v>2.8899999999999999E-2</v>
      </c>
      <c r="AW20" s="30">
        <f t="shared" si="9"/>
        <v>2.12E-2</v>
      </c>
      <c r="AX20" s="30">
        <f t="shared" si="3"/>
        <v>1.95E-2</v>
      </c>
      <c r="AY20" s="30">
        <f t="shared" si="10"/>
        <v>2.7E-2</v>
      </c>
      <c r="AZ20" s="31">
        <f t="shared" si="4"/>
        <v>5.0000000000000001E-4</v>
      </c>
      <c r="BA20" s="30">
        <f t="shared" si="25"/>
        <v>6.9999999999999993E-3</v>
      </c>
      <c r="BB20" s="30">
        <f t="shared" si="5"/>
        <v>1.3100000000000001E-2</v>
      </c>
      <c r="BC20" s="30">
        <f t="shared" si="26"/>
        <v>1.3300000000000001E-2</v>
      </c>
      <c r="BD20" s="29">
        <f t="shared" si="6"/>
        <v>2.8399999999999998E-2</v>
      </c>
      <c r="BE20" s="30">
        <f t="shared" si="11"/>
        <v>-5.96E-2</v>
      </c>
      <c r="BF20" s="30">
        <f t="shared" si="7"/>
        <v>-7.22E-2</v>
      </c>
      <c r="BG20" s="30">
        <f t="shared" si="12"/>
        <v>-0.14980000000000002</v>
      </c>
      <c r="BH20" s="30"/>
      <c r="BI20" s="30"/>
      <c r="BK20" s="30">
        <f t="shared" si="13"/>
        <v>-4.0046870730909784E-3</v>
      </c>
      <c r="BL20" s="30">
        <f t="shared" si="14"/>
        <v>5.3194845450401138E-2</v>
      </c>
      <c r="BM20" s="30">
        <f t="shared" si="15"/>
        <v>9.387990325305975E-4</v>
      </c>
      <c r="BN20" s="30">
        <f t="shared" si="19"/>
        <v>-4.5924853089424327E-3</v>
      </c>
      <c r="BO20" s="30">
        <f t="shared" si="20"/>
        <v>1.2440580745628413E-2</v>
      </c>
      <c r="BP20" s="30">
        <f t="shared" si="16"/>
        <v>8.7521489441615363E-2</v>
      </c>
      <c r="BQ20" s="30">
        <f t="shared" si="17"/>
        <v>4.6965794231293205E-2</v>
      </c>
      <c r="BR20" s="30"/>
      <c r="BV20" s="184"/>
      <c r="BY20" s="182"/>
    </row>
    <row r="21" spans="1:77" s="1" customFormat="1" x14ac:dyDescent="0.25">
      <c r="A21" s="21">
        <v>37164</v>
      </c>
      <c r="B21" s="30">
        <v>8.9999999999999993E-3</v>
      </c>
      <c r="C21" s="30">
        <v>1.78E-2</v>
      </c>
      <c r="D21" s="30">
        <v>6.6E-3</v>
      </c>
      <c r="E21" s="31">
        <v>8.3999999999999995E-3</v>
      </c>
      <c r="F21" s="30">
        <v>2.9999999999999997E-4</v>
      </c>
      <c r="G21" s="100">
        <v>-0.10235652173913043</v>
      </c>
      <c r="H21" s="100">
        <v>-0.19323313609467455</v>
      </c>
      <c r="K21" s="29">
        <v>-9.1899999999999996E-2</v>
      </c>
      <c r="L21" s="30">
        <v>-0.17199999999999999</v>
      </c>
      <c r="P21" s="29">
        <v>-0.15619304441213011</v>
      </c>
      <c r="Q21" s="29">
        <v>-0.28080598056719308</v>
      </c>
      <c r="R21" s="29"/>
      <c r="T21" s="29">
        <f>VLOOKUP(A21,'Monthly Returns'!$A$5:$BJ$257,62,FALSE)</f>
        <v>4.1988675272887927E-3</v>
      </c>
      <c r="U21" s="29">
        <f t="shared" si="21"/>
        <v>6.6902504371306767E-7</v>
      </c>
      <c r="V21" s="29">
        <f t="shared" si="21"/>
        <v>1.5979619202886564E-10</v>
      </c>
      <c r="W21" s="29">
        <f t="shared" si="21"/>
        <v>2.0908187391700248E-6</v>
      </c>
      <c r="X21" s="29">
        <f t="shared" si="21"/>
        <v>2.3587148831713634E-7</v>
      </c>
      <c r="Y21" s="29">
        <f t="shared" si="22"/>
        <v>3.7250094761093384E-6</v>
      </c>
      <c r="Z21" s="29">
        <f t="shared" si="22"/>
        <v>1.0266305999551762E-4</v>
      </c>
      <c r="AA21" s="29">
        <f t="shared" si="22"/>
        <v>2.3642273211928075E-4</v>
      </c>
      <c r="AB21" s="29"/>
      <c r="AD21" s="29">
        <f t="shared" si="23"/>
        <v>6.3127809964566833E-5</v>
      </c>
      <c r="AE21" s="29">
        <f t="shared" si="23"/>
        <v>1.7638114550758437E-4</v>
      </c>
      <c r="AI21" s="29">
        <f t="shared" si="24"/>
        <v>1.3066543005046632E-4</v>
      </c>
      <c r="AJ21" s="29">
        <f t="shared" si="24"/>
        <v>3.9038629943687059E-4</v>
      </c>
      <c r="AT21" s="30">
        <f t="shared" si="1"/>
        <v>8.9999999999999993E-3</v>
      </c>
      <c r="AU21" s="30">
        <f t="shared" si="8"/>
        <v>1.95E-2</v>
      </c>
      <c r="AV21" s="30">
        <f t="shared" si="2"/>
        <v>1.78E-2</v>
      </c>
      <c r="AW21" s="30">
        <f t="shared" si="9"/>
        <v>2.8899999999999999E-2</v>
      </c>
      <c r="AX21" s="30">
        <f t="shared" si="3"/>
        <v>6.6E-3</v>
      </c>
      <c r="AY21" s="30">
        <f t="shared" si="10"/>
        <v>1.95E-2</v>
      </c>
      <c r="AZ21" s="31">
        <f t="shared" si="4"/>
        <v>8.3999999999999995E-3</v>
      </c>
      <c r="BA21" s="30">
        <f t="shared" si="25"/>
        <v>2.4699999999999996E-2</v>
      </c>
      <c r="BB21" s="30">
        <f t="shared" si="5"/>
        <v>2.9999999999999997E-4</v>
      </c>
      <c r="BC21" s="30">
        <f t="shared" si="26"/>
        <v>1.55E-2</v>
      </c>
      <c r="BD21" s="29">
        <f t="shared" si="6"/>
        <v>-9.1899999999999996E-2</v>
      </c>
      <c r="BE21" s="30">
        <f t="shared" si="11"/>
        <v>2.8399999999999998E-2</v>
      </c>
      <c r="BF21" s="30">
        <f t="shared" si="7"/>
        <v>-0.17199999999999999</v>
      </c>
      <c r="BG21" s="30">
        <f t="shared" si="12"/>
        <v>-7.22E-2</v>
      </c>
      <c r="BH21" s="30"/>
      <c r="BI21" s="30"/>
      <c r="BK21" s="30">
        <f t="shared" si="13"/>
        <v>-6.1514061219272907E-2</v>
      </c>
      <c r="BL21" s="30">
        <f t="shared" si="14"/>
        <v>-1.7222439545383456E-2</v>
      </c>
      <c r="BM21" s="30">
        <f t="shared" si="15"/>
        <v>-2.5325265664047376E-2</v>
      </c>
      <c r="BN21" s="30">
        <f t="shared" si="19"/>
        <v>-4.3703862362710231E-3</v>
      </c>
      <c r="BO21" s="30">
        <f t="shared" si="20"/>
        <v>-4.9815863332240237E-2</v>
      </c>
      <c r="BP21" s="30">
        <f t="shared" si="16"/>
        <v>-0.17272176340711737</v>
      </c>
      <c r="BQ21" s="30">
        <f t="shared" si="17"/>
        <v>-0.32525703948818369</v>
      </c>
      <c r="BR21" s="30"/>
      <c r="BV21" s="184"/>
      <c r="BY21" s="182"/>
    </row>
    <row r="22" spans="1:77" s="1" customFormat="1" x14ac:dyDescent="0.25">
      <c r="A22" s="21">
        <v>37256</v>
      </c>
      <c r="B22" s="30">
        <v>3.8E-3</v>
      </c>
      <c r="C22" s="30">
        <v>1.95E-2</v>
      </c>
      <c r="D22" s="30">
        <v>4.3E-3</v>
      </c>
      <c r="E22" s="31">
        <v>-6.54E-2</v>
      </c>
      <c r="F22" s="30">
        <v>-1E-4</v>
      </c>
      <c r="G22" s="100">
        <v>4.8773913043478258E-2</v>
      </c>
      <c r="H22" s="100">
        <v>-9.3133727810650879E-2</v>
      </c>
      <c r="K22" s="29">
        <v>2E-3</v>
      </c>
      <c r="L22" s="30">
        <v>-7.7800000000000008E-2</v>
      </c>
      <c r="P22" s="29">
        <v>0.11761727586479198</v>
      </c>
      <c r="Q22" s="29">
        <v>0.26165393155069094</v>
      </c>
      <c r="R22" s="29"/>
      <c r="T22" s="29">
        <f>VLOOKUP(A22,'Monthly Returns'!$A$5:$BJ$257,62,FALSE)</f>
        <v>4.327395501065953E-3</v>
      </c>
      <c r="U22" s="29">
        <f t="shared" si="21"/>
        <v>1.3746040098974888E-6</v>
      </c>
      <c r="V22" s="29">
        <f t="shared" si="21"/>
        <v>9.8005913631826674E-9</v>
      </c>
      <c r="W22" s="29">
        <f t="shared" si="21"/>
        <v>2.6219088669156342E-6</v>
      </c>
      <c r="X22" s="29">
        <f t="shared" si="21"/>
        <v>2.8599224705083145E-5</v>
      </c>
      <c r="Y22" s="29">
        <f t="shared" si="22"/>
        <v>3.9428381461322158E-6</v>
      </c>
      <c r="Z22" s="29">
        <f t="shared" si="22"/>
        <v>1.1859747430415574E-7</v>
      </c>
      <c r="AA22" s="29">
        <f t="shared" si="22"/>
        <v>8.1446440773840731E-5</v>
      </c>
      <c r="AB22" s="29"/>
      <c r="AD22" s="29">
        <f t="shared" si="23"/>
        <v>3.5682064494023982E-6</v>
      </c>
      <c r="AE22" s="29">
        <f t="shared" si="23"/>
        <v>5.3083400034200786E-5</v>
      </c>
      <c r="AI22" s="29">
        <f t="shared" si="24"/>
        <v>4.1056292191545849E-5</v>
      </c>
      <c r="AJ22" s="29">
        <f t="shared" si="24"/>
        <v>2.4418100319224502E-4</v>
      </c>
      <c r="AT22" s="30">
        <f t="shared" si="1"/>
        <v>3.8E-3</v>
      </c>
      <c r="AU22" s="30">
        <f t="shared" si="8"/>
        <v>8.9999999999999993E-3</v>
      </c>
      <c r="AV22" s="30">
        <f t="shared" si="2"/>
        <v>1.95E-2</v>
      </c>
      <c r="AW22" s="30">
        <f t="shared" si="9"/>
        <v>1.78E-2</v>
      </c>
      <c r="AX22" s="30">
        <f t="shared" si="3"/>
        <v>4.3E-3</v>
      </c>
      <c r="AY22" s="30">
        <f t="shared" si="10"/>
        <v>6.6E-3</v>
      </c>
      <c r="AZ22" s="31">
        <f t="shared" si="4"/>
        <v>-6.54E-2</v>
      </c>
      <c r="BA22" s="30">
        <f t="shared" si="25"/>
        <v>-4.5000000000000005E-3</v>
      </c>
      <c r="BB22" s="30">
        <f t="shared" si="5"/>
        <v>-1E-4</v>
      </c>
      <c r="BC22" s="30">
        <f t="shared" si="26"/>
        <v>2.87E-2</v>
      </c>
      <c r="BD22" s="29">
        <f t="shared" si="6"/>
        <v>2E-3</v>
      </c>
      <c r="BE22" s="30">
        <f t="shared" si="11"/>
        <v>-9.1899999999999996E-2</v>
      </c>
      <c r="BF22" s="30">
        <f t="shared" si="7"/>
        <v>-7.7800000000000008E-2</v>
      </c>
      <c r="BG22" s="30">
        <f t="shared" si="12"/>
        <v>-0.17199999999999999</v>
      </c>
      <c r="BH22" s="30"/>
      <c r="BI22" s="30"/>
      <c r="BK22" s="30">
        <f t="shared" si="13"/>
        <v>-3.1121249365735161E-2</v>
      </c>
      <c r="BL22" s="30">
        <f t="shared" si="14"/>
        <v>2.4863797047491164E-2</v>
      </c>
      <c r="BM22" s="30">
        <f t="shared" si="15"/>
        <v>-1.3921016300239488E-3</v>
      </c>
      <c r="BN22" s="30">
        <f t="shared" si="19"/>
        <v>-0.1131126700483991</v>
      </c>
      <c r="BO22" s="30">
        <f t="shared" si="20"/>
        <v>-9.5056372629507821E-2</v>
      </c>
      <c r="BP22" s="30">
        <f t="shared" si="16"/>
        <v>6.5085316574632762E-2</v>
      </c>
      <c r="BQ22" s="30">
        <f t="shared" si="17"/>
        <v>6.6857446090049122E-2</v>
      </c>
      <c r="BR22" s="30"/>
      <c r="BV22" s="184"/>
      <c r="BY22" s="182"/>
    </row>
    <row r="23" spans="1:77" s="1" customFormat="1" x14ac:dyDescent="0.25">
      <c r="A23" s="21">
        <v>37346</v>
      </c>
      <c r="B23" s="30">
        <v>5.1999999999999998E-3</v>
      </c>
      <c r="C23" s="30">
        <v>2.18E-2</v>
      </c>
      <c r="D23" s="30">
        <v>2.5600000000000001E-2</v>
      </c>
      <c r="E23" s="31">
        <v>5.4000000000000003E-3</v>
      </c>
      <c r="F23" s="30">
        <v>6.5000000000000006E-3</v>
      </c>
      <c r="G23" s="100">
        <v>-0.1578282608695652</v>
      </c>
      <c r="H23" s="100">
        <v>-0.22186982248520706</v>
      </c>
      <c r="K23" s="29">
        <v>-2.5000000000000001E-3</v>
      </c>
      <c r="L23" s="30">
        <v>-8.3299999999999999E-2</v>
      </c>
      <c r="P23" s="29">
        <v>9.6756496151353399E-3</v>
      </c>
      <c r="Q23" s="29">
        <v>-1.9595929567058024E-2</v>
      </c>
      <c r="R23" s="29"/>
      <c r="T23" s="29">
        <f>VLOOKUP(A23,'Monthly Returns'!$A$5:$BJ$257,62,FALSE)</f>
        <v>4.4598577356731823E-3</v>
      </c>
      <c r="U23" s="29">
        <f t="shared" si="21"/>
        <v>1.202858359873389E-6</v>
      </c>
      <c r="V23" s="29">
        <f t="shared" si="21"/>
        <v>6.4567149895830445E-8</v>
      </c>
      <c r="W23" s="29">
        <f t="shared" si="21"/>
        <v>4.9003109364622621E-8</v>
      </c>
      <c r="X23" s="29">
        <f t="shared" si="21"/>
        <v>4.9123114179216633E-7</v>
      </c>
      <c r="Y23" s="29">
        <f t="shared" si="22"/>
        <v>2.4808057886516714E-6</v>
      </c>
      <c r="Z23" s="29">
        <f t="shared" si="22"/>
        <v>2.0013623977093017E-4</v>
      </c>
      <c r="AA23" s="29">
        <f t="shared" si="22"/>
        <v>3.1538659536459732E-4</v>
      </c>
      <c r="AB23" s="29"/>
      <c r="AD23" s="29">
        <f t="shared" si="23"/>
        <v>4.9203328659859771E-6</v>
      </c>
      <c r="AE23" s="29">
        <f t="shared" si="23"/>
        <v>6.0276702814508641E-5</v>
      </c>
      <c r="AI23" s="29">
        <f t="shared" si="24"/>
        <v>4.952343108885385E-7</v>
      </c>
      <c r="AJ23" s="29">
        <f t="shared" si="24"/>
        <v>8.5195339303156972E-6</v>
      </c>
      <c r="AT23" s="30">
        <f t="shared" si="1"/>
        <v>5.1999999999999998E-3</v>
      </c>
      <c r="AU23" s="30">
        <f t="shared" si="8"/>
        <v>3.8E-3</v>
      </c>
      <c r="AV23" s="30">
        <f t="shared" si="2"/>
        <v>2.18E-2</v>
      </c>
      <c r="AW23" s="30">
        <f t="shared" si="9"/>
        <v>1.95E-2</v>
      </c>
      <c r="AX23" s="30">
        <f t="shared" si="3"/>
        <v>2.5600000000000001E-2</v>
      </c>
      <c r="AY23" s="30">
        <f t="shared" si="10"/>
        <v>4.3E-3</v>
      </c>
      <c r="AZ23" s="31">
        <f t="shared" si="4"/>
        <v>5.4000000000000003E-3</v>
      </c>
      <c r="BA23" s="30">
        <f t="shared" si="25"/>
        <v>4.8999999999999998E-3</v>
      </c>
      <c r="BB23" s="30">
        <f t="shared" si="5"/>
        <v>6.5000000000000006E-3</v>
      </c>
      <c r="BC23" s="30">
        <f t="shared" si="26"/>
        <v>6.8000000000000005E-3</v>
      </c>
      <c r="BD23" s="29">
        <f t="shared" si="6"/>
        <v>-2.5000000000000001E-3</v>
      </c>
      <c r="BE23" s="30">
        <f t="shared" si="11"/>
        <v>2E-3</v>
      </c>
      <c r="BF23" s="30">
        <f t="shared" si="7"/>
        <v>-8.3299999999999999E-2</v>
      </c>
      <c r="BG23" s="30">
        <f t="shared" si="12"/>
        <v>-7.7800000000000008E-2</v>
      </c>
      <c r="BH23" s="30"/>
      <c r="BI23" s="30"/>
      <c r="BK23" s="30">
        <f t="shared" si="13"/>
        <v>1.4601874829236387E-2</v>
      </c>
      <c r="BL23" s="30">
        <f t="shared" si="14"/>
        <v>2.9056901887782156E-2</v>
      </c>
      <c r="BM23" s="30">
        <f t="shared" si="15"/>
        <v>7.8313810747613108E-2</v>
      </c>
      <c r="BN23" s="30">
        <f t="shared" si="19"/>
        <v>5.7917296391494181E-3</v>
      </c>
      <c r="BO23" s="30">
        <f t="shared" si="20"/>
        <v>5.5108711184426295E-3</v>
      </c>
      <c r="BP23" s="30">
        <f t="shared" si="16"/>
        <v>-5.5232579828098762E-3</v>
      </c>
      <c r="BQ23" s="30">
        <f t="shared" si="17"/>
        <v>-9.1746029230310722E-2</v>
      </c>
      <c r="BR23" s="30"/>
      <c r="BV23" s="184"/>
      <c r="BY23" s="182"/>
    </row>
    <row r="24" spans="1:77" s="1" customFormat="1" x14ac:dyDescent="0.25">
      <c r="A24" s="21">
        <v>37437</v>
      </c>
      <c r="B24" s="30">
        <v>1.2699999999999999E-2</v>
      </c>
      <c r="C24" s="30">
        <v>6.4000000000000003E-3</v>
      </c>
      <c r="D24" s="30">
        <v>1.9800000000000002E-2</v>
      </c>
      <c r="E24" s="31">
        <v>1.2999999999999999E-3</v>
      </c>
      <c r="F24" s="30">
        <v>1.6800000000000002E-2</v>
      </c>
      <c r="G24" s="100">
        <v>3.434782608695652E-3</v>
      </c>
      <c r="H24" s="100">
        <v>-0.10035739644970414</v>
      </c>
      <c r="K24" s="29">
        <v>-2.7900000000000001E-2</v>
      </c>
      <c r="L24" s="30">
        <v>-0.1091</v>
      </c>
      <c r="P24" s="29">
        <v>-0.13085966443284547</v>
      </c>
      <c r="Q24" s="29">
        <v>-0.15695377430528656</v>
      </c>
      <c r="R24" s="29"/>
      <c r="T24" s="29">
        <f>VLOOKUP(A24,'Monthly Returns'!$A$5:$BJ$257,62,FALSE)</f>
        <v>4.5963746594330024E-3</v>
      </c>
      <c r="U24" s="29">
        <f t="shared" si="21"/>
        <v>3.6594518810069743E-7</v>
      </c>
      <c r="V24" s="29">
        <f t="shared" si="21"/>
        <v>6.179638465324324E-7</v>
      </c>
      <c r="W24" s="29">
        <f t="shared" si="21"/>
        <v>3.8186102572385966E-7</v>
      </c>
      <c r="X24" s="29">
        <f t="shared" si="21"/>
        <v>9.7909226661382866E-7</v>
      </c>
      <c r="Y24" s="29">
        <f t="shared" si="22"/>
        <v>8.1121979420228902E-7</v>
      </c>
      <c r="Z24" s="29">
        <f t="shared" si="22"/>
        <v>1.1756386963524155E-5</v>
      </c>
      <c r="AA24" s="29">
        <f t="shared" si="22"/>
        <v>9.585893544915957E-5</v>
      </c>
      <c r="AB24" s="29"/>
      <c r="AD24" s="29">
        <f t="shared" si="23"/>
        <v>1.5791950496571389E-5</v>
      </c>
      <c r="AE24" s="29">
        <f t="shared" si="23"/>
        <v>9.2754017065428985E-5</v>
      </c>
      <c r="AI24" s="29">
        <f t="shared" si="24"/>
        <v>1.0490328159740472E-4</v>
      </c>
      <c r="AJ24" s="29">
        <f t="shared" si="24"/>
        <v>1.5068914382821219E-4</v>
      </c>
      <c r="AT24" s="30">
        <f t="shared" si="1"/>
        <v>1.2699999999999999E-2</v>
      </c>
      <c r="AU24" s="30">
        <f t="shared" si="8"/>
        <v>5.1999999999999998E-3</v>
      </c>
      <c r="AV24" s="30">
        <f t="shared" si="2"/>
        <v>6.4000000000000003E-3</v>
      </c>
      <c r="AW24" s="30">
        <f t="shared" si="9"/>
        <v>2.18E-2</v>
      </c>
      <c r="AX24" s="30">
        <f t="shared" si="3"/>
        <v>1.9800000000000002E-2</v>
      </c>
      <c r="AY24" s="30">
        <f t="shared" si="10"/>
        <v>2.5600000000000001E-2</v>
      </c>
      <c r="AZ24" s="31">
        <f t="shared" si="4"/>
        <v>1.2999999999999999E-3</v>
      </c>
      <c r="BA24" s="30">
        <f t="shared" si="25"/>
        <v>5.0000000000000001E-4</v>
      </c>
      <c r="BB24" s="30">
        <f t="shared" si="5"/>
        <v>1.6800000000000002E-2</v>
      </c>
      <c r="BC24" s="30">
        <f t="shared" si="26"/>
        <v>1.3100000000000001E-2</v>
      </c>
      <c r="BD24" s="29">
        <f t="shared" si="6"/>
        <v>-2.7900000000000001E-2</v>
      </c>
      <c r="BE24" s="30">
        <f t="shared" si="11"/>
        <v>-2.5000000000000001E-3</v>
      </c>
      <c r="BF24" s="30">
        <f t="shared" si="7"/>
        <v>-0.1091</v>
      </c>
      <c r="BG24" s="30">
        <f t="shared" si="12"/>
        <v>-8.3299999999999999E-2</v>
      </c>
      <c r="BH24" s="30"/>
      <c r="BI24" s="30"/>
      <c r="BK24" s="30">
        <f t="shared" si="13"/>
        <v>6.3067186585194931E-2</v>
      </c>
      <c r="BL24" s="30">
        <f t="shared" si="14"/>
        <v>-4.2189690900802275E-2</v>
      </c>
      <c r="BM24" s="30">
        <f t="shared" si="15"/>
        <v>5.4460045851570009E-3</v>
      </c>
      <c r="BN24" s="30">
        <f t="shared" si="19"/>
        <v>1.9267674226390685E-3</v>
      </c>
      <c r="BO24" s="30">
        <f t="shared" si="20"/>
        <v>2.8999256205874277E-2</v>
      </c>
      <c r="BP24" s="30">
        <f t="shared" si="16"/>
        <v>-4.4964611725193532E-2</v>
      </c>
      <c r="BQ24" s="30">
        <f t="shared" si="17"/>
        <v>-0.14871955529854852</v>
      </c>
      <c r="BR24" s="30"/>
      <c r="BV24" s="184"/>
      <c r="BY24" s="182"/>
    </row>
    <row r="25" spans="1:77" s="1" customFormat="1" x14ac:dyDescent="0.25">
      <c r="A25" s="21">
        <v>37529</v>
      </c>
      <c r="B25" s="30">
        <v>1.67E-2</v>
      </c>
      <c r="C25" s="30">
        <v>1.4800000000000001E-2</v>
      </c>
      <c r="D25" s="30">
        <v>8.0999999999999996E-3</v>
      </c>
      <c r="E25" s="31">
        <v>5.0000000000000001E-3</v>
      </c>
      <c r="F25" s="30">
        <v>8.3999999999999995E-3</v>
      </c>
      <c r="G25" s="100">
        <v>-4.2934782608695654E-3</v>
      </c>
      <c r="H25" s="100">
        <v>-0.10745207100591715</v>
      </c>
      <c r="K25" s="29">
        <v>-5.0599999999999999E-2</v>
      </c>
      <c r="L25" s="30">
        <v>-9.9700000000000011E-2</v>
      </c>
      <c r="P25" s="29">
        <v>-0.17232952231199861</v>
      </c>
      <c r="Q25" s="29">
        <v>-0.21518735601252315</v>
      </c>
      <c r="R25" s="29"/>
      <c r="T25" s="29">
        <f>VLOOKUP(A25,'Monthly Returns'!$A$5:$BJ$257,62,FALSE)</f>
        <v>4.7370703869972063E-3</v>
      </c>
      <c r="U25" s="29">
        <f t="shared" si="21"/>
        <v>1.1479715999988348E-7</v>
      </c>
      <c r="V25" s="29">
        <f t="shared" si="21"/>
        <v>4.8358614106740239E-8</v>
      </c>
      <c r="W25" s="29">
        <f t="shared" si="21"/>
        <v>2.0523546374332816E-6</v>
      </c>
      <c r="X25" s="29">
        <f t="shared" si="21"/>
        <v>5.6229511043371522E-7</v>
      </c>
      <c r="Y25" s="29">
        <f t="shared" si="22"/>
        <v>2.2275563075520182E-6</v>
      </c>
      <c r="Z25" s="29">
        <f t="shared" si="22"/>
        <v>1.610215354529018E-5</v>
      </c>
      <c r="AA25" s="29">
        <f t="shared" si="22"/>
        <v>1.0873853741872267E-4</v>
      </c>
      <c r="AB25" s="29"/>
      <c r="AD25" s="29">
        <f t="shared" si="23"/>
        <v>3.1322267823453217E-5</v>
      </c>
      <c r="AE25" s="29">
        <f t="shared" si="23"/>
        <v>8.3360755940150376E-5</v>
      </c>
      <c r="AI25" s="29">
        <f t="shared" si="24"/>
        <v>1.7561621891847834E-4</v>
      </c>
      <c r="AJ25" s="29">
        <f t="shared" si="24"/>
        <v>2.7126153496993816E-4</v>
      </c>
      <c r="AT25" s="30">
        <f t="shared" si="1"/>
        <v>1.67E-2</v>
      </c>
      <c r="AU25" s="30">
        <f t="shared" si="8"/>
        <v>1.2699999999999999E-2</v>
      </c>
      <c r="AV25" s="30">
        <f t="shared" si="2"/>
        <v>1.4800000000000001E-2</v>
      </c>
      <c r="AW25" s="30">
        <f t="shared" si="9"/>
        <v>6.4000000000000003E-3</v>
      </c>
      <c r="AX25" s="30">
        <f t="shared" si="3"/>
        <v>8.0999999999999996E-3</v>
      </c>
      <c r="AY25" s="30">
        <f t="shared" si="10"/>
        <v>1.9800000000000002E-2</v>
      </c>
      <c r="AZ25" s="31">
        <f t="shared" si="4"/>
        <v>5.0000000000000001E-3</v>
      </c>
      <c r="BA25" s="30">
        <f t="shared" si="25"/>
        <v>8.3999999999999995E-3</v>
      </c>
      <c r="BB25" s="30">
        <f t="shared" si="5"/>
        <v>8.3999999999999995E-3</v>
      </c>
      <c r="BC25" s="30">
        <f t="shared" si="26"/>
        <v>2.9999999999999997E-4</v>
      </c>
      <c r="BD25" s="29">
        <f t="shared" si="6"/>
        <v>-5.0599999999999999E-2</v>
      </c>
      <c r="BE25" s="30">
        <f t="shared" si="11"/>
        <v>-2.7900000000000001E-2</v>
      </c>
      <c r="BF25" s="30">
        <f t="shared" si="7"/>
        <v>-9.9700000000000011E-2</v>
      </c>
      <c r="BG25" s="30">
        <f t="shared" si="12"/>
        <v>-0.1091</v>
      </c>
      <c r="BH25" s="30"/>
      <c r="BI25" s="30"/>
      <c r="BK25" s="30">
        <f t="shared" si="13"/>
        <v>4.3562499512103968E-2</v>
      </c>
      <c r="BL25" s="30">
        <f t="shared" si="14"/>
        <v>4.1303467764073967E-2</v>
      </c>
      <c r="BM25" s="30">
        <f t="shared" si="15"/>
        <v>-2.0855473509252275E-2</v>
      </c>
      <c r="BN25" s="30">
        <f t="shared" si="19"/>
        <v>2.3362384537839588E-3</v>
      </c>
      <c r="BO25" s="30">
        <f t="shared" si="20"/>
        <v>3.5106479802049069E-2</v>
      </c>
      <c r="BP25" s="30">
        <f t="shared" si="16"/>
        <v>-6.5850656935507595E-2</v>
      </c>
      <c r="BQ25" s="30">
        <f t="shared" si="17"/>
        <v>-8.5264968224559895E-2</v>
      </c>
      <c r="BR25" s="30"/>
      <c r="BV25" s="184"/>
      <c r="BY25" s="182"/>
    </row>
    <row r="26" spans="1:77" s="1" customFormat="1" x14ac:dyDescent="0.25">
      <c r="A26" s="21">
        <v>37621</v>
      </c>
      <c r="B26" s="30">
        <v>1.9699999999999999E-2</v>
      </c>
      <c r="C26" s="30">
        <v>4.4999999999999997E-3</v>
      </c>
      <c r="D26" s="30">
        <v>4.4000000000000003E-3</v>
      </c>
      <c r="E26" s="31">
        <v>6.9999999999999993E-3</v>
      </c>
      <c r="F26" s="30">
        <v>3.5499999999999997E-2</v>
      </c>
      <c r="G26" s="100">
        <v>-4.7915217391304353E-2</v>
      </c>
      <c r="H26" s="100">
        <v>-0.14073254437869823</v>
      </c>
      <c r="K26" s="29">
        <v>3.0000000000000001E-3</v>
      </c>
      <c r="L26" s="30">
        <v>-9.8000000000000004E-2</v>
      </c>
      <c r="P26" s="29">
        <v>8.0226143880610667E-2</v>
      </c>
      <c r="Q26" s="29">
        <v>7.5096364775276925E-2</v>
      </c>
      <c r="R26" s="29"/>
      <c r="T26" s="29">
        <f>VLOOKUP(A26,'Monthly Returns'!$A$5:$BJ$257,62,FALSE)</f>
        <v>4.882072832185962E-3</v>
      </c>
      <c r="U26" s="29">
        <f t="shared" si="21"/>
        <v>1.8049476133037722E-8</v>
      </c>
      <c r="V26" s="29">
        <f t="shared" si="21"/>
        <v>8.8910961650388543E-7</v>
      </c>
      <c r="W26" s="29">
        <f t="shared" si="21"/>
        <v>2.9339947788216559E-6</v>
      </c>
      <c r="X26" s="29">
        <f t="shared" si="21"/>
        <v>3.8627460660720664E-7</v>
      </c>
      <c r="Y26" s="29">
        <f t="shared" si="22"/>
        <v>1.4315323805174347E-7</v>
      </c>
      <c r="Z26" s="29">
        <f t="shared" si="22"/>
        <v>5.0717644941865351E-5</v>
      </c>
      <c r="AA26" s="29">
        <f t="shared" si="22"/>
        <v>1.6670785916000116E-4</v>
      </c>
      <c r="AB26" s="29"/>
      <c r="AD26" s="29">
        <f t="shared" si="23"/>
        <v>3.7500751468455084E-6</v>
      </c>
      <c r="AE26" s="29">
        <f t="shared" si="23"/>
        <v>8.3724592331917578E-5</v>
      </c>
      <c r="AI26" s="29">
        <f t="shared" si="24"/>
        <v>1.7582972293101397E-5</v>
      </c>
      <c r="AJ26" s="29">
        <f t="shared" si="24"/>
        <v>1.2691128970970857E-5</v>
      </c>
      <c r="AT26" s="30">
        <f t="shared" si="1"/>
        <v>1.9699999999999999E-2</v>
      </c>
      <c r="AU26" s="30">
        <f t="shared" si="8"/>
        <v>1.67E-2</v>
      </c>
      <c r="AV26" s="30">
        <f t="shared" si="2"/>
        <v>4.4999999999999997E-3</v>
      </c>
      <c r="AW26" s="30">
        <f t="shared" si="9"/>
        <v>1.4800000000000001E-2</v>
      </c>
      <c r="AX26" s="30">
        <f t="shared" si="3"/>
        <v>4.4000000000000003E-3</v>
      </c>
      <c r="AY26" s="30">
        <f t="shared" si="10"/>
        <v>8.0999999999999996E-3</v>
      </c>
      <c r="AZ26" s="31">
        <f t="shared" si="4"/>
        <v>6.9999999999999993E-3</v>
      </c>
      <c r="BA26" s="30">
        <f t="shared" si="25"/>
        <v>-6.54E-2</v>
      </c>
      <c r="BB26" s="30">
        <f t="shared" si="5"/>
        <v>3.5499999999999997E-2</v>
      </c>
      <c r="BC26" s="30">
        <f t="shared" si="26"/>
        <v>-1E-4</v>
      </c>
      <c r="BD26" s="29">
        <f t="shared" si="6"/>
        <v>3.0000000000000001E-3</v>
      </c>
      <c r="BE26" s="30">
        <f t="shared" si="11"/>
        <v>-5.0599999999999999E-2</v>
      </c>
      <c r="BF26" s="30">
        <f t="shared" si="7"/>
        <v>-9.8000000000000004E-2</v>
      </c>
      <c r="BG26" s="30">
        <f t="shared" si="12"/>
        <v>-9.9700000000000011E-2</v>
      </c>
      <c r="BH26" s="30"/>
      <c r="BI26" s="30"/>
      <c r="BK26" s="30">
        <f t="shared" si="13"/>
        <v>3.9846874634077975E-2</v>
      </c>
      <c r="BL26" s="30">
        <f t="shared" si="14"/>
        <v>-2.7998299758328796E-2</v>
      </c>
      <c r="BM26" s="30">
        <f t="shared" si="15"/>
        <v>-4.7568591439515707E-3</v>
      </c>
      <c r="BN26" s="30">
        <f t="shared" si="19"/>
        <v>6.3722451748835715E-2</v>
      </c>
      <c r="BO26" s="30">
        <f t="shared" si="20"/>
        <v>0.15287662727814158</v>
      </c>
      <c r="BP26" s="30">
        <f t="shared" si="16"/>
        <v>3.9010361750802081E-2</v>
      </c>
      <c r="BQ26" s="30">
        <f t="shared" si="17"/>
        <v>-9.5389409146994855E-2</v>
      </c>
      <c r="BR26" s="30"/>
      <c r="BV26" s="184"/>
      <c r="BY26" s="182"/>
    </row>
    <row r="27" spans="1:77" s="1" customFormat="1" x14ac:dyDescent="0.25">
      <c r="A27" s="21">
        <v>37711</v>
      </c>
      <c r="B27" s="30">
        <v>1.84E-2</v>
      </c>
      <c r="C27" s="30">
        <v>2.3E-2</v>
      </c>
      <c r="D27" s="30">
        <v>2.47E-2</v>
      </c>
      <c r="E27" s="31">
        <v>6.0999999999999995E-3</v>
      </c>
      <c r="F27" s="30">
        <v>1.21E-2</v>
      </c>
      <c r="G27" s="100">
        <v>-8.6900000000000005E-2</v>
      </c>
      <c r="H27" s="100">
        <v>-0.12860710059171598</v>
      </c>
      <c r="K27" s="29">
        <v>-5.0000000000000001E-3</v>
      </c>
      <c r="L27" s="30">
        <v>-4.1599999999999998E-2</v>
      </c>
      <c r="P27" s="29">
        <v>-3.0427596728397677E-2</v>
      </c>
      <c r="Q27" s="29">
        <v>-3.8773686106147731E-2</v>
      </c>
      <c r="R27" s="29"/>
      <c r="T27" s="29">
        <f>VLOOKUP(A27,'Monthly Returns'!$A$5:$BJ$257,62,FALSE)</f>
        <v>5.0315138242809304E-3</v>
      </c>
      <c r="U27" s="29">
        <f t="shared" si="21"/>
        <v>5.2258949952392873E-8</v>
      </c>
      <c r="V27" s="29">
        <f t="shared" si="21"/>
        <v>1.2603541880403648E-7</v>
      </c>
      <c r="W27" s="29">
        <f t="shared" si="21"/>
        <v>8.938057691632311E-8</v>
      </c>
      <c r="X27" s="29">
        <f t="shared" si="21"/>
        <v>4.8273362511700696E-7</v>
      </c>
      <c r="Y27" s="29">
        <f t="shared" si="22"/>
        <v>1.6274945936925215E-6</v>
      </c>
      <c r="Z27" s="29">
        <f t="shared" si="22"/>
        <v>9.9902458283439877E-5</v>
      </c>
      <c r="AA27" s="29">
        <f t="shared" si="22"/>
        <v>1.5000287890250556E-4</v>
      </c>
      <c r="AB27" s="29"/>
      <c r="AD27" s="29">
        <f t="shared" si="23"/>
        <v>6.4180721781879821E-6</v>
      </c>
      <c r="AE27" s="29">
        <f t="shared" si="23"/>
        <v>2.7967930407044802E-5</v>
      </c>
      <c r="AI27" s="29">
        <f t="shared" si="24"/>
        <v>1.290333261089469E-5</v>
      </c>
      <c r="AJ27" s="29">
        <f t="shared" si="24"/>
        <v>1.9896856071489163E-5</v>
      </c>
      <c r="AT27" s="30">
        <f t="shared" si="1"/>
        <v>1.84E-2</v>
      </c>
      <c r="AU27" s="30">
        <f t="shared" si="8"/>
        <v>1.9699999999999999E-2</v>
      </c>
      <c r="AV27" s="30">
        <f t="shared" si="2"/>
        <v>2.3E-2</v>
      </c>
      <c r="AW27" s="30">
        <f t="shared" si="9"/>
        <v>4.4999999999999997E-3</v>
      </c>
      <c r="AX27" s="30">
        <f t="shared" si="3"/>
        <v>2.47E-2</v>
      </c>
      <c r="AY27" s="30">
        <f t="shared" si="10"/>
        <v>4.4000000000000003E-3</v>
      </c>
      <c r="AZ27" s="31">
        <f t="shared" si="4"/>
        <v>6.0999999999999995E-3</v>
      </c>
      <c r="BA27" s="30">
        <f t="shared" si="25"/>
        <v>5.4000000000000003E-3</v>
      </c>
      <c r="BB27" s="30">
        <f t="shared" si="5"/>
        <v>1.21E-2</v>
      </c>
      <c r="BC27" s="30">
        <f t="shared" si="26"/>
        <v>6.5000000000000006E-3</v>
      </c>
      <c r="BD27" s="29">
        <f t="shared" si="6"/>
        <v>-5.0000000000000001E-3</v>
      </c>
      <c r="BE27" s="30">
        <f t="shared" si="11"/>
        <v>3.0000000000000001E-3</v>
      </c>
      <c r="BF27" s="30">
        <f t="shared" si="7"/>
        <v>-4.1599999999999998E-2</v>
      </c>
      <c r="BG27" s="30">
        <f t="shared" si="12"/>
        <v>-9.8000000000000004E-2</v>
      </c>
      <c r="BH27" s="30"/>
      <c r="BI27" s="30"/>
      <c r="BK27" s="30">
        <f t="shared" si="13"/>
        <v>9.6696876585662082E-3</v>
      </c>
      <c r="BL27" s="30">
        <f t="shared" si="14"/>
        <v>8.1370732575639093E-2</v>
      </c>
      <c r="BM27" s="30">
        <f t="shared" si="15"/>
        <v>7.4938983951950519E-2</v>
      </c>
      <c r="BN27" s="30">
        <f t="shared" si="19"/>
        <v>6.6484214948091839E-3</v>
      </c>
      <c r="BO27" s="30">
        <f t="shared" si="20"/>
        <v>3.0563739122404295E-2</v>
      </c>
      <c r="BP27" s="30">
        <f t="shared" si="16"/>
        <v>-1.0374680858328669E-2</v>
      </c>
      <c r="BQ27" s="30">
        <f t="shared" si="17"/>
        <v>4.5010190652640919E-2</v>
      </c>
      <c r="BR27" s="30"/>
      <c r="BV27" s="184"/>
      <c r="BY27" s="182"/>
    </row>
    <row r="28" spans="1:77" s="1" customFormat="1" x14ac:dyDescent="0.25">
      <c r="A28" s="21">
        <v>37802</v>
      </c>
      <c r="B28" s="30">
        <v>2.46E-2</v>
      </c>
      <c r="C28" s="30">
        <v>2.3800000000000002E-2</v>
      </c>
      <c r="D28" s="30">
        <v>3.1199999999999999E-2</v>
      </c>
      <c r="E28" s="31">
        <v>1.67E-2</v>
      </c>
      <c r="F28" s="30">
        <v>1.7399999999999999E-2</v>
      </c>
      <c r="G28" s="100">
        <v>5.1521739130434788E-3</v>
      </c>
      <c r="H28" s="100">
        <v>-0.12641420118343194</v>
      </c>
      <c r="K28" s="29">
        <v>6.7699999999999996E-2</v>
      </c>
      <c r="L28" s="30">
        <v>4.6999999999999993E-3</v>
      </c>
      <c r="P28" s="29">
        <v>0.16243061322610242</v>
      </c>
      <c r="Q28" s="29">
        <v>0.24146877759137397</v>
      </c>
      <c r="R28" s="29"/>
      <c r="T28" s="29">
        <f>VLOOKUP(A28,'Monthly Returns'!$A$5:$BJ$257,62,FALSE)</f>
        <v>5.1855292278781386E-3</v>
      </c>
      <c r="U28" s="29">
        <f t="shared" si="21"/>
        <v>4.5963616875536569E-8</v>
      </c>
      <c r="V28" s="29">
        <f t="shared" si="21"/>
        <v>1.7473715884047345E-7</v>
      </c>
      <c r="W28" s="29">
        <f t="shared" si="21"/>
        <v>2.7080642501115148E-8</v>
      </c>
      <c r="X28" s="29">
        <f t="shared" si="21"/>
        <v>3.3603525778957028E-9</v>
      </c>
      <c r="Y28" s="29">
        <f t="shared" si="22"/>
        <v>8.3439948927272085E-7</v>
      </c>
      <c r="Z28" s="29">
        <f t="shared" si="22"/>
        <v>1.237780679763788E-5</v>
      </c>
      <c r="AA28" s="29">
        <f t="shared" si="22"/>
        <v>1.5069259466404201E-4</v>
      </c>
      <c r="AB28" s="29"/>
      <c r="AD28" s="29">
        <f t="shared" si="23"/>
        <v>7.0931619120234417E-6</v>
      </c>
      <c r="AE28" s="29">
        <f t="shared" si="23"/>
        <v>4.1400454747733713E-6</v>
      </c>
      <c r="AI28" s="29">
        <f t="shared" si="24"/>
        <v>1.0488125285853758E-4</v>
      </c>
      <c r="AJ28" s="29">
        <f t="shared" si="24"/>
        <v>2.4498788901310722E-4</v>
      </c>
      <c r="AT28" s="30">
        <f t="shared" si="1"/>
        <v>2.46E-2</v>
      </c>
      <c r="AU28" s="30">
        <f t="shared" si="8"/>
        <v>1.84E-2</v>
      </c>
      <c r="AV28" s="30">
        <f t="shared" si="2"/>
        <v>2.3800000000000002E-2</v>
      </c>
      <c r="AW28" s="30">
        <f t="shared" si="9"/>
        <v>2.3E-2</v>
      </c>
      <c r="AX28" s="30">
        <f t="shared" si="3"/>
        <v>3.1199999999999999E-2</v>
      </c>
      <c r="AY28" s="30">
        <f t="shared" si="10"/>
        <v>2.47E-2</v>
      </c>
      <c r="AZ28" s="31">
        <f t="shared" si="4"/>
        <v>1.67E-2</v>
      </c>
      <c r="BA28" s="30">
        <f t="shared" si="25"/>
        <v>1.2999999999999999E-3</v>
      </c>
      <c r="BB28" s="30">
        <f t="shared" si="5"/>
        <v>1.7399999999999999E-2</v>
      </c>
      <c r="BC28" s="30">
        <f t="shared" si="26"/>
        <v>1.6800000000000002E-2</v>
      </c>
      <c r="BD28" s="29">
        <f t="shared" si="6"/>
        <v>6.7699999999999996E-2</v>
      </c>
      <c r="BE28" s="30">
        <f t="shared" si="11"/>
        <v>-5.0000000000000001E-3</v>
      </c>
      <c r="BF28" s="30">
        <f t="shared" si="7"/>
        <v>4.6999999999999993E-3</v>
      </c>
      <c r="BG28" s="30">
        <f t="shared" si="12"/>
        <v>-4.1599999999999998E-2</v>
      </c>
      <c r="BH28" s="30"/>
      <c r="BI28" s="30"/>
      <c r="BK28" s="30">
        <f t="shared" si="13"/>
        <v>6.6236874243761165E-2</v>
      </c>
      <c r="BL28" s="30">
        <f t="shared" si="14"/>
        <v>2.6324139787054668E-2</v>
      </c>
      <c r="BM28" s="30">
        <f t="shared" si="15"/>
        <v>4.7286374171806804E-2</v>
      </c>
      <c r="BN28" s="30">
        <f t="shared" si="19"/>
        <v>2.8765272885802072E-2</v>
      </c>
      <c r="BO28" s="30">
        <f t="shared" si="20"/>
        <v>1.9378257763114731E-2</v>
      </c>
      <c r="BP28" s="30">
        <f t="shared" si="16"/>
        <v>0.11654241230006178</v>
      </c>
      <c r="BQ28" s="30">
        <f t="shared" si="17"/>
        <v>7.5800209702433924E-2</v>
      </c>
      <c r="BR28" s="30"/>
      <c r="BV28" s="184"/>
      <c r="BY28" s="182"/>
    </row>
    <row r="29" spans="1:77" s="1" customFormat="1" x14ac:dyDescent="0.25">
      <c r="A29" s="21">
        <v>37894</v>
      </c>
      <c r="B29" s="30">
        <v>2.2599999999999999E-2</v>
      </c>
      <c r="C29" s="30">
        <v>2.5999999999999999E-2</v>
      </c>
      <c r="D29" s="30">
        <v>3.3000000000000002E-2</v>
      </c>
      <c r="E29" s="31">
        <v>1.4499999999999999E-2</v>
      </c>
      <c r="F29" s="30">
        <v>9.4999999999999998E-3</v>
      </c>
      <c r="G29" s="100">
        <v>-8.5869565217391308E-3</v>
      </c>
      <c r="H29" s="100">
        <v>-5.3661538461538462E-2</v>
      </c>
      <c r="K29" s="29">
        <v>5.3800000000000001E-2</v>
      </c>
      <c r="L29" s="30">
        <v>-1.46E-2</v>
      </c>
      <c r="P29" s="29">
        <v>3.4254237128810594E-2</v>
      </c>
      <c r="Q29" s="29">
        <v>0.10467901139603764</v>
      </c>
      <c r="R29" s="29"/>
      <c r="T29" s="29">
        <f>VLOOKUP(A29,'Monthly Returns'!$A$5:$BJ$257,62,FALSE)</f>
        <v>5.3442590664095702E-3</v>
      </c>
      <c r="U29" s="29">
        <f t="shared" si="21"/>
        <v>5.1035212009920172E-9</v>
      </c>
      <c r="V29" s="29">
        <f t="shared" si="21"/>
        <v>3.424532413730177E-7</v>
      </c>
      <c r="W29" s="29">
        <f t="shared" si="21"/>
        <v>8.9191590526696102E-8</v>
      </c>
      <c r="X29" s="29">
        <f t="shared" si="21"/>
        <v>1.0400061749709742E-8</v>
      </c>
      <c r="Y29" s="29">
        <f t="shared" si="22"/>
        <v>2.2645882277768152E-6</v>
      </c>
      <c r="Z29" s="29">
        <f t="shared" si="22"/>
        <v>2.0940167489520221E-5</v>
      </c>
      <c r="AA29" s="29">
        <f t="shared" si="22"/>
        <v>5.1031203859916645E-5</v>
      </c>
      <c r="AB29" s="29"/>
      <c r="AD29" s="29">
        <f t="shared" si="23"/>
        <v>2.8480008613344147E-6</v>
      </c>
      <c r="AE29" s="29">
        <f t="shared" si="23"/>
        <v>1.2086278315693872E-5</v>
      </c>
      <c r="AI29" s="29">
        <f t="shared" si="24"/>
        <v>1.0536056213105501E-6</v>
      </c>
      <c r="AJ29" s="29">
        <f t="shared" si="24"/>
        <v>3.469092809604922E-5</v>
      </c>
      <c r="AT29" s="30">
        <f t="shared" si="1"/>
        <v>2.2599999999999999E-2</v>
      </c>
      <c r="AU29" s="30">
        <f t="shared" si="8"/>
        <v>2.46E-2</v>
      </c>
      <c r="AV29" s="30">
        <f t="shared" si="2"/>
        <v>2.5999999999999999E-2</v>
      </c>
      <c r="AW29" s="30">
        <f t="shared" si="9"/>
        <v>2.3800000000000002E-2</v>
      </c>
      <c r="AX29" s="30">
        <f t="shared" si="3"/>
        <v>3.3000000000000002E-2</v>
      </c>
      <c r="AY29" s="30">
        <f t="shared" si="10"/>
        <v>3.1199999999999999E-2</v>
      </c>
      <c r="AZ29" s="31">
        <f t="shared" si="4"/>
        <v>1.4499999999999999E-2</v>
      </c>
      <c r="BA29" s="30">
        <f t="shared" si="25"/>
        <v>5.0000000000000001E-3</v>
      </c>
      <c r="BB29" s="30">
        <f t="shared" si="5"/>
        <v>9.4999999999999998E-3</v>
      </c>
      <c r="BC29" s="30">
        <f t="shared" si="26"/>
        <v>8.3999999999999995E-3</v>
      </c>
      <c r="BD29" s="29">
        <f t="shared" si="6"/>
        <v>5.3800000000000001E-2</v>
      </c>
      <c r="BE29" s="30">
        <f t="shared" si="11"/>
        <v>6.7699999999999996E-2</v>
      </c>
      <c r="BF29" s="30">
        <f t="shared" si="7"/>
        <v>-1.46E-2</v>
      </c>
      <c r="BG29" s="30">
        <f t="shared" si="12"/>
        <v>4.6999999999999993E-3</v>
      </c>
      <c r="BH29" s="30"/>
      <c r="BI29" s="30"/>
      <c r="BK29" s="30">
        <f t="shared" si="13"/>
        <v>9.1687502439480161E-3</v>
      </c>
      <c r="BL29" s="30">
        <f t="shared" si="14"/>
        <v>3.2941384414400317E-2</v>
      </c>
      <c r="BM29" s="30">
        <f t="shared" si="15"/>
        <v>3.7454688232192661E-2</v>
      </c>
      <c r="BN29" s="30">
        <f t="shared" si="19"/>
        <v>2.1942863143838937E-2</v>
      </c>
      <c r="BO29" s="30">
        <f t="shared" si="20"/>
        <v>1.3126805899043702E-2</v>
      </c>
      <c r="BP29" s="30">
        <f t="shared" si="16"/>
        <v>4.4461492008653937E-2</v>
      </c>
      <c r="BQ29" s="30">
        <f t="shared" si="17"/>
        <v>-4.4237884389999454E-2</v>
      </c>
      <c r="BR29" s="30"/>
      <c r="BV29" s="184"/>
      <c r="BY29" s="182"/>
    </row>
    <row r="30" spans="1:77" s="1" customFormat="1" x14ac:dyDescent="0.25">
      <c r="A30" s="21">
        <v>37986</v>
      </c>
      <c r="B30" s="30">
        <v>2.41E-2</v>
      </c>
      <c r="C30" s="30">
        <v>3.8600000000000002E-2</v>
      </c>
      <c r="D30" s="30">
        <v>6.6600000000000006E-2</v>
      </c>
      <c r="E30" s="31">
        <v>3.7499999999999999E-2</v>
      </c>
      <c r="F30" s="30">
        <v>5.5099999999999996E-2</v>
      </c>
      <c r="G30" s="100">
        <v>0.11626739130434781</v>
      </c>
      <c r="H30" s="100">
        <v>6.0627218934911232E-3</v>
      </c>
      <c r="K30" s="29">
        <v>9.2600000000000002E-2</v>
      </c>
      <c r="L30" s="30">
        <v>9.8999999999999991E-3</v>
      </c>
      <c r="P30" s="29">
        <v>0.12430356737105219</v>
      </c>
      <c r="Q30" s="29">
        <v>0.12682400343675049</v>
      </c>
      <c r="R30" s="29"/>
      <c r="T30" s="29">
        <f>VLOOKUP(A30,'Monthly Returns'!$A$5:$BJ$257,62,FALSE)</f>
        <v>5.5078476494457591E-3</v>
      </c>
      <c r="U30" s="29">
        <f t="shared" si="21"/>
        <v>3.3799492358325412E-8</v>
      </c>
      <c r="V30" s="29">
        <f t="shared" si="21"/>
        <v>2.3384263780807643E-6</v>
      </c>
      <c r="W30" s="29">
        <f t="shared" si="21"/>
        <v>7.8221227298693216E-6</v>
      </c>
      <c r="X30" s="29">
        <f t="shared" si="21"/>
        <v>2.570931232113884E-6</v>
      </c>
      <c r="Y30" s="29">
        <f t="shared" si="22"/>
        <v>3.4465369059064018E-6</v>
      </c>
      <c r="Z30" s="29">
        <f t="shared" si="22"/>
        <v>2.1349004068574208E-5</v>
      </c>
      <c r="AA30" s="29">
        <f t="shared" si="22"/>
        <v>7.9506726607796331E-6</v>
      </c>
      <c r="AB30" s="29"/>
      <c r="AD30" s="29">
        <f t="shared" si="23"/>
        <v>2.1093567860566393E-5</v>
      </c>
      <c r="AE30" s="29">
        <f t="shared" si="23"/>
        <v>2.9277797373861736E-6</v>
      </c>
      <c r="AI30" s="29">
        <f t="shared" si="24"/>
        <v>5.9676308373796261E-5</v>
      </c>
      <c r="AJ30" s="29">
        <f t="shared" si="24"/>
        <v>5.8107906526240194E-5</v>
      </c>
      <c r="AT30" s="30">
        <f t="shared" si="1"/>
        <v>2.41E-2</v>
      </c>
      <c r="AU30" s="30">
        <f t="shared" si="8"/>
        <v>2.2599999999999999E-2</v>
      </c>
      <c r="AV30" s="30">
        <f t="shared" si="2"/>
        <v>3.8600000000000002E-2</v>
      </c>
      <c r="AW30" s="30">
        <f t="shared" si="9"/>
        <v>2.5999999999999999E-2</v>
      </c>
      <c r="AX30" s="30">
        <f t="shared" si="3"/>
        <v>6.6600000000000006E-2</v>
      </c>
      <c r="AY30" s="30">
        <f t="shared" si="10"/>
        <v>3.3000000000000002E-2</v>
      </c>
      <c r="AZ30" s="31">
        <f t="shared" si="4"/>
        <v>3.7499999999999999E-2</v>
      </c>
      <c r="BA30" s="30">
        <f t="shared" si="25"/>
        <v>6.9999999999999993E-3</v>
      </c>
      <c r="BB30" s="30">
        <f t="shared" si="5"/>
        <v>5.5099999999999996E-2</v>
      </c>
      <c r="BC30" s="30">
        <f t="shared" si="26"/>
        <v>3.5499999999999997E-2</v>
      </c>
      <c r="BD30" s="29">
        <f t="shared" si="6"/>
        <v>9.2600000000000002E-2</v>
      </c>
      <c r="BE30" s="30">
        <f t="shared" si="11"/>
        <v>5.3800000000000001E-2</v>
      </c>
      <c r="BF30" s="30">
        <f t="shared" si="7"/>
        <v>9.8999999999999991E-3</v>
      </c>
      <c r="BG30" s="30">
        <f t="shared" si="12"/>
        <v>-1.46E-2</v>
      </c>
      <c r="BH30" s="30"/>
      <c r="BI30" s="30"/>
      <c r="BK30" s="30">
        <f t="shared" si="13"/>
        <v>3.4173437317038993E-2</v>
      </c>
      <c r="BL30" s="30">
        <f t="shared" si="14"/>
        <v>7.835520164611097E-2</v>
      </c>
      <c r="BM30" s="30">
        <f t="shared" si="15"/>
        <v>0.14975418033426297</v>
      </c>
      <c r="BN30" s="30">
        <f t="shared" si="19"/>
        <v>6.1395507988114495E-2</v>
      </c>
      <c r="BO30" s="30">
        <f t="shared" si="20"/>
        <v>0.11972308692841503</v>
      </c>
      <c r="BP30" s="30">
        <f t="shared" si="16"/>
        <v>0.11866720216289406</v>
      </c>
      <c r="BQ30" s="30">
        <f t="shared" si="17"/>
        <v>4.7523221116838689E-2</v>
      </c>
      <c r="BR30" s="30"/>
      <c r="BV30" s="184"/>
      <c r="BY30" s="182"/>
    </row>
    <row r="31" spans="1:77" s="1" customFormat="1" x14ac:dyDescent="0.25">
      <c r="A31" s="21">
        <v>38077</v>
      </c>
      <c r="B31" s="30">
        <v>2.3300000000000001E-2</v>
      </c>
      <c r="C31" s="30">
        <v>2.8899999999999999E-2</v>
      </c>
      <c r="D31" s="30">
        <v>4.02E-2</v>
      </c>
      <c r="E31" s="31">
        <v>2.0400000000000001E-2</v>
      </c>
      <c r="F31" s="30">
        <v>1.6899999999999998E-2</v>
      </c>
      <c r="G31" s="100">
        <v>9.2395652173913045E-2</v>
      </c>
      <c r="H31" s="100">
        <v>-1.8833136094674553E-2</v>
      </c>
      <c r="K31" s="29">
        <v>3.1400000000000004E-2</v>
      </c>
      <c r="L31" s="30">
        <v>1.54E-2</v>
      </c>
      <c r="P31" s="29">
        <v>2.2331984656612791E-2</v>
      </c>
      <c r="Q31" s="29">
        <v>5.5817020093289482E-2</v>
      </c>
      <c r="R31" s="29"/>
      <c r="T31" s="29">
        <f>VLOOKUP(A31,'Monthly Returns'!$A$5:$BJ$257,62,FALSE)</f>
        <v>5.6764437038951485E-3</v>
      </c>
      <c r="U31" s="29">
        <f t="shared" si="21"/>
        <v>1.5968167361723324E-8</v>
      </c>
      <c r="V31" s="29">
        <f t="shared" si="21"/>
        <v>6.7502700296641028E-7</v>
      </c>
      <c r="W31" s="29">
        <f t="shared" si="21"/>
        <v>7.2293356394038136E-7</v>
      </c>
      <c r="X31" s="29">
        <f t="shared" si="21"/>
        <v>1.1520356688164456E-7</v>
      </c>
      <c r="Y31" s="29">
        <f t="shared" si="22"/>
        <v>9.8681695645978294E-7</v>
      </c>
      <c r="Z31" s="29">
        <f t="shared" si="22"/>
        <v>8.3644360815157497E-6</v>
      </c>
      <c r="AA31" s="29">
        <f t="shared" si="22"/>
        <v>2.245084442474091E-5</v>
      </c>
      <c r="AB31" s="29"/>
      <c r="AD31" s="29">
        <f t="shared" si="23"/>
        <v>2.6620529077066896E-9</v>
      </c>
      <c r="AE31" s="29">
        <f t="shared" si="23"/>
        <v>1.7494939655631547E-6</v>
      </c>
      <c r="AI31" s="29">
        <f t="shared" si="24"/>
        <v>2.5479933370845171E-8</v>
      </c>
      <c r="AJ31" s="29">
        <f t="shared" si="24"/>
        <v>5.7064726874695367E-6</v>
      </c>
      <c r="AT31" s="30">
        <f t="shared" si="1"/>
        <v>2.3300000000000001E-2</v>
      </c>
      <c r="AU31" s="30">
        <f t="shared" si="8"/>
        <v>2.41E-2</v>
      </c>
      <c r="AV31" s="30">
        <f t="shared" si="2"/>
        <v>2.8899999999999999E-2</v>
      </c>
      <c r="AW31" s="30">
        <f t="shared" si="9"/>
        <v>3.8600000000000002E-2</v>
      </c>
      <c r="AX31" s="30">
        <f t="shared" si="3"/>
        <v>4.02E-2</v>
      </c>
      <c r="AY31" s="30">
        <f t="shared" si="10"/>
        <v>6.6600000000000006E-2</v>
      </c>
      <c r="AZ31" s="31">
        <f t="shared" si="4"/>
        <v>2.0400000000000001E-2</v>
      </c>
      <c r="BA31" s="30">
        <f t="shared" si="25"/>
        <v>6.0999999999999995E-3</v>
      </c>
      <c r="BB31" s="30">
        <f t="shared" si="5"/>
        <v>1.6899999999999998E-2</v>
      </c>
      <c r="BC31" s="30">
        <f t="shared" si="26"/>
        <v>1.21E-2</v>
      </c>
      <c r="BD31" s="29">
        <f t="shared" si="6"/>
        <v>3.1400000000000004E-2</v>
      </c>
      <c r="BE31" s="30">
        <f t="shared" si="11"/>
        <v>9.2600000000000002E-2</v>
      </c>
      <c r="BF31" s="30">
        <f t="shared" si="7"/>
        <v>1.54E-2</v>
      </c>
      <c r="BG31" s="30">
        <f t="shared" si="12"/>
        <v>9.8999999999999991E-3</v>
      </c>
      <c r="BH31" s="30"/>
      <c r="BI31" s="30"/>
      <c r="BK31" s="30">
        <f t="shared" si="13"/>
        <v>1.7927500097579208E-2</v>
      </c>
      <c r="BL31" s="30">
        <f t="shared" si="14"/>
        <v>-1.7051949180378072E-3</v>
      </c>
      <c r="BM31" s="30">
        <f t="shared" si="15"/>
        <v>-2.5135427405492308E-2</v>
      </c>
      <c r="BN31" s="30">
        <f t="shared" si="19"/>
        <v>3.1603467679673355E-2</v>
      </c>
      <c r="BO31" s="30">
        <f t="shared" si="20"/>
        <v>3.2726062104917963E-2</v>
      </c>
      <c r="BP31" s="30">
        <f t="shared" si="16"/>
        <v>-9.716308566214308E-3</v>
      </c>
      <c r="BQ31" s="30">
        <f t="shared" si="17"/>
        <v>2.3846029230310734E-2</v>
      </c>
      <c r="BR31" s="30"/>
      <c r="BV31" s="184"/>
      <c r="BY31" s="182"/>
    </row>
    <row r="32" spans="1:77" s="1" customFormat="1" x14ac:dyDescent="0.25">
      <c r="A32" s="21">
        <v>38168</v>
      </c>
      <c r="B32" s="30">
        <v>3.2800000000000003E-2</v>
      </c>
      <c r="C32" s="30">
        <v>3.5200000000000002E-2</v>
      </c>
      <c r="D32" s="30">
        <v>4.0099999999999997E-2</v>
      </c>
      <c r="E32" s="31">
        <v>8.6E-3</v>
      </c>
      <c r="F32" s="30">
        <v>2.6099999999999998E-2</v>
      </c>
      <c r="G32" s="100">
        <v>0.1590304347826087</v>
      </c>
      <c r="H32" s="100">
        <v>1.277041420118343E-2</v>
      </c>
      <c r="K32" s="29">
        <v>3.6200000000000003E-2</v>
      </c>
      <c r="L32" s="30">
        <v>2.0000000000000001E-4</v>
      </c>
      <c r="P32" s="29">
        <v>1.3304181427125306E-2</v>
      </c>
      <c r="Q32" s="29">
        <v>9.2752047489041978E-4</v>
      </c>
      <c r="R32" s="29"/>
      <c r="T32" s="29">
        <f>VLOOKUP(A32,'Monthly Returns'!$A$5:$BJ$257,62,FALSE)</f>
        <v>5.8502005092194772E-3</v>
      </c>
      <c r="U32" s="29">
        <f t="shared" si="21"/>
        <v>7.3086665977017099E-7</v>
      </c>
      <c r="V32" s="29">
        <f t="shared" si="21"/>
        <v>1.7317131989868092E-6</v>
      </c>
      <c r="W32" s="29">
        <f t="shared" si="21"/>
        <v>7.3191698205230165E-7</v>
      </c>
      <c r="X32" s="29">
        <f t="shared" si="21"/>
        <v>3.1133026675414592E-7</v>
      </c>
      <c r="Y32" s="29">
        <f t="shared" si="22"/>
        <v>9.290250038152031E-8</v>
      </c>
      <c r="Z32" s="29">
        <f t="shared" si="22"/>
        <v>6.4524789048995529E-5</v>
      </c>
      <c r="AA32" s="29">
        <f t="shared" si="22"/>
        <v>5.7262401863835477E-6</v>
      </c>
      <c r="AB32" s="29"/>
      <c r="AD32" s="29">
        <f t="shared" si="23"/>
        <v>1.75992413376605E-7</v>
      </c>
      <c r="AE32" s="29">
        <f t="shared" si="23"/>
        <v>6.2768885907048622E-6</v>
      </c>
      <c r="AI32" s="29">
        <f t="shared" si="24"/>
        <v>2.7926680821006227E-7</v>
      </c>
      <c r="AJ32" s="29">
        <f t="shared" si="24"/>
        <v>3.1442503607979534E-6</v>
      </c>
      <c r="AT32" s="30">
        <f t="shared" si="1"/>
        <v>3.2800000000000003E-2</v>
      </c>
      <c r="AU32" s="30">
        <f t="shared" si="8"/>
        <v>2.3300000000000001E-2</v>
      </c>
      <c r="AV32" s="30">
        <f t="shared" si="2"/>
        <v>3.5200000000000002E-2</v>
      </c>
      <c r="AW32" s="30">
        <f t="shared" si="9"/>
        <v>2.8899999999999999E-2</v>
      </c>
      <c r="AX32" s="30">
        <f t="shared" si="3"/>
        <v>4.0099999999999997E-2</v>
      </c>
      <c r="AY32" s="30">
        <f t="shared" si="10"/>
        <v>4.02E-2</v>
      </c>
      <c r="AZ32" s="31">
        <f t="shared" si="4"/>
        <v>8.6E-3</v>
      </c>
      <c r="BA32" s="30">
        <f t="shared" si="25"/>
        <v>1.67E-2</v>
      </c>
      <c r="BB32" s="30">
        <f t="shared" si="5"/>
        <v>2.6099999999999998E-2</v>
      </c>
      <c r="BC32" s="30">
        <f t="shared" si="26"/>
        <v>1.7399999999999999E-2</v>
      </c>
      <c r="BD32" s="29">
        <f t="shared" si="6"/>
        <v>3.6200000000000003E-2</v>
      </c>
      <c r="BE32" s="30">
        <f t="shared" si="11"/>
        <v>3.1400000000000004E-2</v>
      </c>
      <c r="BF32" s="30">
        <f t="shared" si="7"/>
        <v>2.0000000000000001E-4</v>
      </c>
      <c r="BG32" s="30">
        <f t="shared" si="12"/>
        <v>1.54E-2</v>
      </c>
      <c r="BH32" s="30"/>
      <c r="BI32" s="30"/>
      <c r="BK32" s="30">
        <f t="shared" si="13"/>
        <v>9.6598436341246929E-2</v>
      </c>
      <c r="BL32" s="30">
        <f t="shared" si="14"/>
        <v>5.5077600823055482E-2</v>
      </c>
      <c r="BM32" s="30">
        <f t="shared" si="15"/>
        <v>3.9852517320433725E-2</v>
      </c>
      <c r="BN32" s="30">
        <f t="shared" si="19"/>
        <v>2.2539798457794293E-3</v>
      </c>
      <c r="BO32" s="30">
        <f t="shared" si="20"/>
        <v>5.4784737565163812E-2</v>
      </c>
      <c r="BP32" s="30">
        <f t="shared" si="16"/>
        <v>3.9424808514997203E-2</v>
      </c>
      <c r="BQ32" s="30">
        <f t="shared" si="17"/>
        <v>-2.3141753509222374E-2</v>
      </c>
      <c r="BR32" s="30"/>
      <c r="BV32" s="184"/>
      <c r="BY32" s="182"/>
    </row>
    <row r="33" spans="1:77" s="1" customFormat="1" x14ac:dyDescent="0.25">
      <c r="A33" s="21">
        <v>38260</v>
      </c>
      <c r="B33" s="30">
        <v>3.2599999999999997E-2</v>
      </c>
      <c r="C33" s="30">
        <v>3.0700000000000002E-2</v>
      </c>
      <c r="D33" s="30">
        <v>4.8599999999999997E-2</v>
      </c>
      <c r="E33" s="31">
        <v>1.9699999999999999E-2</v>
      </c>
      <c r="F33" s="30">
        <v>7.4000000000000003E-3</v>
      </c>
      <c r="G33" s="100">
        <v>5.3926086956521749E-2</v>
      </c>
      <c r="H33" s="100">
        <v>1.9865088757396451E-2</v>
      </c>
      <c r="K33" s="29">
        <v>2.23E-2</v>
      </c>
      <c r="L33" s="30">
        <v>6.7699999999999996E-2</v>
      </c>
      <c r="P33" s="29">
        <v>-1.9001689472595729E-2</v>
      </c>
      <c r="Q33" s="29">
        <v>-6.0108087322187753E-2</v>
      </c>
      <c r="R33" s="29"/>
      <c r="T33" s="29">
        <f>VLOOKUP(A33,'Monthly Returns'!$A$5:$BJ$257,62,FALSE)</f>
        <v>6.0292760367881212E-3</v>
      </c>
      <c r="U33" s="29">
        <f t="shared" si="21"/>
        <v>7.2652355873845398E-7</v>
      </c>
      <c r="V33" s="29">
        <f t="shared" si="21"/>
        <v>9.7321524310557967E-7</v>
      </c>
      <c r="W33" s="29">
        <f t="shared" si="21"/>
        <v>2.3363981622419203E-6</v>
      </c>
      <c r="X33" s="29">
        <f t="shared" si="21"/>
        <v>8.7292009192519145E-8</v>
      </c>
      <c r="Y33" s="29">
        <f t="shared" si="22"/>
        <v>3.1027210686026086E-6</v>
      </c>
      <c r="Z33" s="29">
        <f t="shared" si="22"/>
        <v>4.1455032273478912E-11</v>
      </c>
      <c r="AA33" s="29">
        <f t="shared" si="22"/>
        <v>3.5284409161434422E-6</v>
      </c>
      <c r="AB33" s="29"/>
      <c r="AD33" s="29">
        <f t="shared" si="23"/>
        <v>4.2696571849285115E-7</v>
      </c>
      <c r="AE33" s="29">
        <f t="shared" si="23"/>
        <v>7.2783409333731836E-6</v>
      </c>
      <c r="AI33" s="29">
        <f t="shared" si="24"/>
        <v>9.2719258665765132E-6</v>
      </c>
      <c r="AJ33" s="29">
        <f t="shared" si="24"/>
        <v>4.2764484093192554E-5</v>
      </c>
      <c r="AT33" s="30">
        <f t="shared" si="1"/>
        <v>3.2599999999999997E-2</v>
      </c>
      <c r="AU33" s="30">
        <f t="shared" si="8"/>
        <v>3.2800000000000003E-2</v>
      </c>
      <c r="AV33" s="30">
        <f t="shared" si="2"/>
        <v>3.0700000000000002E-2</v>
      </c>
      <c r="AW33" s="30">
        <f t="shared" si="9"/>
        <v>3.5200000000000002E-2</v>
      </c>
      <c r="AX33" s="30">
        <f t="shared" si="3"/>
        <v>4.8599999999999997E-2</v>
      </c>
      <c r="AY33" s="30">
        <f t="shared" si="10"/>
        <v>4.0099999999999997E-2</v>
      </c>
      <c r="AZ33" s="31">
        <f t="shared" si="4"/>
        <v>1.9699999999999999E-2</v>
      </c>
      <c r="BA33" s="30">
        <f t="shared" si="25"/>
        <v>1.4499999999999999E-2</v>
      </c>
      <c r="BB33" s="30">
        <f t="shared" si="5"/>
        <v>7.4000000000000003E-3</v>
      </c>
      <c r="BC33" s="30">
        <f t="shared" si="26"/>
        <v>9.4999999999999998E-3</v>
      </c>
      <c r="BD33" s="29">
        <f t="shared" si="6"/>
        <v>2.23E-2</v>
      </c>
      <c r="BE33" s="30">
        <f t="shared" si="11"/>
        <v>3.6200000000000003E-2</v>
      </c>
      <c r="BF33" s="30">
        <f t="shared" si="7"/>
        <v>6.7699999999999996E-2</v>
      </c>
      <c r="BG33" s="30">
        <f t="shared" si="12"/>
        <v>2.0000000000000001E-4</v>
      </c>
      <c r="BH33" s="30"/>
      <c r="BI33" s="30"/>
      <c r="BK33" s="30">
        <f t="shared" si="13"/>
        <v>3.1256875024394767E-2</v>
      </c>
      <c r="BL33" s="30">
        <f t="shared" si="14"/>
        <v>1.6501713697817524E-2</v>
      </c>
      <c r="BM33" s="30">
        <f t="shared" si="15"/>
        <v>6.9636027763131991E-2</v>
      </c>
      <c r="BN33" s="30">
        <f t="shared" si="19"/>
        <v>2.3773988247153946E-2</v>
      </c>
      <c r="BO33" s="30">
        <f t="shared" si="20"/>
        <v>4.7609782909839197E-4</v>
      </c>
      <c r="BP33" s="30">
        <f t="shared" si="16"/>
        <v>1.2961492008653935E-2</v>
      </c>
      <c r="BQ33" s="30">
        <f t="shared" si="17"/>
        <v>0.17135581328108621</v>
      </c>
      <c r="BR33" s="30"/>
      <c r="BV33" s="184"/>
      <c r="BY33" s="182"/>
    </row>
    <row r="34" spans="1:77" s="1" customFormat="1" x14ac:dyDescent="0.25">
      <c r="A34" s="21">
        <v>38352</v>
      </c>
      <c r="B34" s="30">
        <v>3.61E-2</v>
      </c>
      <c r="C34" s="30">
        <v>7.3400000000000007E-2</v>
      </c>
      <c r="D34" s="30">
        <v>0.14299999999999999</v>
      </c>
      <c r="E34" s="31">
        <v>5.96E-2</v>
      </c>
      <c r="F34" s="30">
        <v>0.14630000000000001</v>
      </c>
      <c r="G34" s="100">
        <v>6.2169565217391316E-2</v>
      </c>
      <c r="H34" s="100">
        <v>2.5798816568047337E-4</v>
      </c>
      <c r="K34" s="29">
        <v>0.15210000000000001</v>
      </c>
      <c r="L34" s="30">
        <v>6.1200000000000004E-2</v>
      </c>
      <c r="P34" s="29">
        <v>0.10157384169308292</v>
      </c>
      <c r="Q34" s="29">
        <v>0.15080402804871618</v>
      </c>
      <c r="R34" s="29"/>
      <c r="T34" s="29">
        <f>VLOOKUP(A34,'Monthly Returns'!$A$5:$BJ$257,62,FALSE)</f>
        <v>6.2138330934981105E-3</v>
      </c>
      <c r="U34" s="29">
        <f t="shared" si="21"/>
        <v>1.3023561899351606E-6</v>
      </c>
      <c r="V34" s="29">
        <f t="shared" si="21"/>
        <v>1.9074634157240301E-5</v>
      </c>
      <c r="W34" s="29">
        <f t="shared" si="21"/>
        <v>8.0875792505649539E-5</v>
      </c>
      <c r="X34" s="29">
        <f t="shared" si="21"/>
        <v>1.186921052073009E-5</v>
      </c>
      <c r="Y34" s="29">
        <f t="shared" si="22"/>
        <v>8.3923571335249025E-5</v>
      </c>
      <c r="Z34" s="29">
        <f t="shared" si="22"/>
        <v>4.1380848276556148E-7</v>
      </c>
      <c r="AA34" s="29">
        <f t="shared" si="22"/>
        <v>1.1919984263218352E-5</v>
      </c>
      <c r="AB34" s="29"/>
      <c r="AD34" s="29">
        <f t="shared" si="23"/>
        <v>9.1556307766685389E-5</v>
      </c>
      <c r="AE34" s="29">
        <f t="shared" si="23"/>
        <v>4.9570275430717486E-6</v>
      </c>
      <c r="AI34" s="29">
        <f t="shared" si="24"/>
        <v>4.113267633577286E-5</v>
      </c>
      <c r="AJ34" s="29">
        <f t="shared" si="24"/>
        <v>9.9739458235772042E-5</v>
      </c>
      <c r="AT34" s="30">
        <f t="shared" si="1"/>
        <v>3.61E-2</v>
      </c>
      <c r="AU34" s="30">
        <f t="shared" si="8"/>
        <v>3.2599999999999997E-2</v>
      </c>
      <c r="AV34" s="30">
        <f t="shared" si="2"/>
        <v>7.3400000000000007E-2</v>
      </c>
      <c r="AW34" s="30">
        <f t="shared" si="9"/>
        <v>3.0700000000000002E-2</v>
      </c>
      <c r="AX34" s="30">
        <f t="shared" si="3"/>
        <v>0.14299999999999999</v>
      </c>
      <c r="AY34" s="30">
        <f t="shared" si="10"/>
        <v>4.8599999999999997E-2</v>
      </c>
      <c r="AZ34" s="31">
        <f t="shared" si="4"/>
        <v>5.96E-2</v>
      </c>
      <c r="BA34" s="30">
        <f t="shared" si="25"/>
        <v>3.7499999999999999E-2</v>
      </c>
      <c r="BB34" s="30">
        <f t="shared" si="5"/>
        <v>0.14630000000000001</v>
      </c>
      <c r="BC34" s="30">
        <f t="shared" si="26"/>
        <v>5.5099999999999996E-2</v>
      </c>
      <c r="BD34" s="29">
        <f t="shared" si="6"/>
        <v>0.15210000000000001</v>
      </c>
      <c r="BE34" s="30">
        <f t="shared" si="11"/>
        <v>2.23E-2</v>
      </c>
      <c r="BF34" s="30">
        <f t="shared" si="7"/>
        <v>6.1200000000000004E-2</v>
      </c>
      <c r="BG34" s="30">
        <f t="shared" si="12"/>
        <v>6.7699999999999996E-2</v>
      </c>
      <c r="BH34" s="30"/>
      <c r="BI34" s="30"/>
      <c r="BK34" s="30">
        <f t="shared" si="13"/>
        <v>5.9604687073090995E-2</v>
      </c>
      <c r="BL34" s="30">
        <f t="shared" si="14"/>
        <v>0.20812596113404266</v>
      </c>
      <c r="BM34" s="30">
        <f t="shared" si="15"/>
        <v>0.37662364951054816</v>
      </c>
      <c r="BN34" s="30">
        <f t="shared" si="19"/>
        <v>7.6914450050404259E-2</v>
      </c>
      <c r="BO34" s="30">
        <f t="shared" si="20"/>
        <v>0.44699517999344152</v>
      </c>
      <c r="BP34" s="30">
        <f t="shared" si="16"/>
        <v>0.23930419692638266</v>
      </c>
      <c r="BQ34" s="30">
        <f t="shared" si="17"/>
        <v>5.1218329091450979E-2</v>
      </c>
      <c r="BR34" s="30"/>
      <c r="BV34" s="184"/>
      <c r="BY34" s="182"/>
    </row>
    <row r="35" spans="1:77" s="1" customFormat="1" x14ac:dyDescent="0.25">
      <c r="A35" s="21">
        <v>38442</v>
      </c>
      <c r="B35" s="30">
        <v>4.4999999999999998E-2</v>
      </c>
      <c r="C35" s="30">
        <v>4.1399999999999999E-2</v>
      </c>
      <c r="D35" s="30">
        <v>5.8099999999999999E-2</v>
      </c>
      <c r="E35" s="31">
        <v>1.8100000000000002E-2</v>
      </c>
      <c r="F35" s="30">
        <v>2.0799999999999999E-2</v>
      </c>
      <c r="G35" s="100">
        <v>3.8297826086956518E-2</v>
      </c>
      <c r="H35" s="100">
        <v>8.7328994082840228E-2</v>
      </c>
      <c r="K35" s="29">
        <v>1.9299999999999998E-2</v>
      </c>
      <c r="L35" s="30">
        <v>-2.0799999999999999E-2</v>
      </c>
      <c r="P35" s="29">
        <v>-2.203198284234964E-2</v>
      </c>
      <c r="Q35" s="29">
        <v>-6.8253975526061494E-2</v>
      </c>
      <c r="R35" s="29"/>
      <c r="T35" s="29">
        <f>VLOOKUP(A35,'Monthly Returns'!$A$5:$BJ$257,62,FALSE)</f>
        <v>6.4040394697903527E-3</v>
      </c>
      <c r="U35" s="29">
        <f t="shared" si="21"/>
        <v>3.4997710375472424E-6</v>
      </c>
      <c r="V35" s="29">
        <f t="shared" si="21"/>
        <v>3.5080699858937911E-6</v>
      </c>
      <c r="W35" s="29">
        <f t="shared" si="21"/>
        <v>5.4548236352058673E-6</v>
      </c>
      <c r="X35" s="29">
        <f t="shared" si="21"/>
        <v>3.1136600003107401E-8</v>
      </c>
      <c r="Y35" s="29">
        <f t="shared" si="22"/>
        <v>5.521000876389778E-7</v>
      </c>
      <c r="Z35" s="29">
        <f t="shared" si="22"/>
        <v>1.5807806904060123E-6</v>
      </c>
      <c r="AA35" s="29">
        <f t="shared" si="22"/>
        <v>1.1991692866290015E-5</v>
      </c>
      <c r="AB35" s="29"/>
      <c r="AD35" s="29">
        <f t="shared" si="23"/>
        <v>8.3448835242752644E-7</v>
      </c>
      <c r="AE35" s="29">
        <f t="shared" si="23"/>
        <v>1.8505591949359152E-5</v>
      </c>
      <c r="AI35" s="29">
        <f t="shared" si="24"/>
        <v>1.142907230837062E-5</v>
      </c>
      <c r="AJ35" s="29">
        <f t="shared" si="24"/>
        <v>5.4634366414046056E-5</v>
      </c>
      <c r="AT35" s="30">
        <f t="shared" si="1"/>
        <v>4.4999999999999998E-2</v>
      </c>
      <c r="AU35" s="30">
        <f t="shared" si="8"/>
        <v>3.61E-2</v>
      </c>
      <c r="AV35" s="30">
        <f t="shared" si="2"/>
        <v>4.1399999999999999E-2</v>
      </c>
      <c r="AW35" s="30">
        <f t="shared" si="9"/>
        <v>7.3400000000000007E-2</v>
      </c>
      <c r="AX35" s="30">
        <f t="shared" si="3"/>
        <v>5.8099999999999999E-2</v>
      </c>
      <c r="AY35" s="30">
        <f t="shared" si="10"/>
        <v>0.14299999999999999</v>
      </c>
      <c r="AZ35" s="31">
        <f t="shared" si="4"/>
        <v>1.8100000000000002E-2</v>
      </c>
      <c r="BA35" s="30">
        <f t="shared" si="25"/>
        <v>2.0400000000000001E-2</v>
      </c>
      <c r="BB35" s="30">
        <f t="shared" si="5"/>
        <v>2.0799999999999999E-2</v>
      </c>
      <c r="BC35" s="30">
        <f t="shared" si="26"/>
        <v>1.6899999999999998E-2</v>
      </c>
      <c r="BD35" s="29">
        <f t="shared" si="6"/>
        <v>1.9299999999999998E-2</v>
      </c>
      <c r="BE35" s="30">
        <f t="shared" si="11"/>
        <v>0.15210000000000001</v>
      </c>
      <c r="BF35" s="30">
        <f t="shared" si="7"/>
        <v>-2.0799999999999999E-2</v>
      </c>
      <c r="BG35" s="30">
        <f t="shared" si="12"/>
        <v>6.1200000000000004E-2</v>
      </c>
      <c r="BH35" s="30"/>
      <c r="BI35" s="30"/>
      <c r="BK35" s="30">
        <f t="shared" si="13"/>
        <v>0.10476906141443132</v>
      </c>
      <c r="BL35" s="30">
        <f t="shared" si="14"/>
        <v>-5.9565591482186556E-2</v>
      </c>
      <c r="BM35" s="30">
        <f t="shared" si="15"/>
        <v>-0.1520127949517536</v>
      </c>
      <c r="BN35" s="30">
        <f t="shared" si="19"/>
        <v>1.6298043659912682E-2</v>
      </c>
      <c r="BO35" s="30">
        <f t="shared" si="20"/>
        <v>3.3658675460245854E-2</v>
      </c>
      <c r="BP35" s="30">
        <f t="shared" si="16"/>
        <v>-6.9919702248255916E-2</v>
      </c>
      <c r="BQ35" s="30">
        <f t="shared" si="17"/>
        <v>-0.14672261761554176</v>
      </c>
      <c r="BR35" s="30"/>
      <c r="BV35" s="184"/>
      <c r="BY35" s="182"/>
    </row>
    <row r="36" spans="1:77" s="1" customFormat="1" x14ac:dyDescent="0.25">
      <c r="A36" s="21">
        <v>38533</v>
      </c>
      <c r="B36" s="30">
        <v>5.21E-2</v>
      </c>
      <c r="C36" s="30">
        <v>5.5399999999999998E-2</v>
      </c>
      <c r="D36" s="30">
        <v>7.8799999999999995E-2</v>
      </c>
      <c r="E36" s="31">
        <v>3.7000000000000005E-2</v>
      </c>
      <c r="F36" s="30">
        <v>3.6600000000000001E-2</v>
      </c>
      <c r="G36" s="100">
        <v>0.26121521739130438</v>
      </c>
      <c r="H36" s="100">
        <v>7.8944378698224849E-2</v>
      </c>
      <c r="K36" s="29">
        <v>8.6500000000000007E-2</v>
      </c>
      <c r="L36" s="30">
        <v>2.29E-2</v>
      </c>
      <c r="P36" s="29">
        <v>2.2432335643268075E-2</v>
      </c>
      <c r="Q36" s="29">
        <v>3.4785003073140697E-2</v>
      </c>
      <c r="R36" s="29"/>
      <c r="T36" s="29">
        <f>VLOOKUP(A36,'Monthly Returns'!$A$5:$BJ$257,62,FALSE)</f>
        <v>6.6000680921966858E-3</v>
      </c>
      <c r="U36" s="29">
        <f t="shared" si="21"/>
        <v>6.130544416332935E-6</v>
      </c>
      <c r="V36" s="29">
        <f t="shared" si="21"/>
        <v>9.2343393637524147E-6</v>
      </c>
      <c r="W36" s="29">
        <f t="shared" si="21"/>
        <v>1.6424518657204882E-5</v>
      </c>
      <c r="X36" s="29">
        <f t="shared" si="21"/>
        <v>2.9398090946960429E-6</v>
      </c>
      <c r="Y36" s="29">
        <f t="shared" si="22"/>
        <v>2.8014137518860849E-7</v>
      </c>
      <c r="Z36" s="29">
        <f t="shared" si="22"/>
        <v>2.8337005523702038E-4</v>
      </c>
      <c r="AA36" s="29">
        <f t="shared" si="22"/>
        <v>8.033426432450897E-6</v>
      </c>
      <c r="AB36" s="29"/>
      <c r="AD36" s="29">
        <f t="shared" si="23"/>
        <v>2.0539049168842122E-5</v>
      </c>
      <c r="AE36" s="29">
        <f t="shared" si="23"/>
        <v>6.6737925765665307E-7</v>
      </c>
      <c r="AI36" s="29">
        <f t="shared" si="24"/>
        <v>3.2498758142114918E-8</v>
      </c>
      <c r="AJ36" s="29">
        <f t="shared" si="24"/>
        <v>7.5201528554019201E-7</v>
      </c>
      <c r="AT36" s="30">
        <f t="shared" si="1"/>
        <v>5.21E-2</v>
      </c>
      <c r="AU36" s="30">
        <f t="shared" si="8"/>
        <v>4.4999999999999998E-2</v>
      </c>
      <c r="AV36" s="30">
        <f t="shared" si="2"/>
        <v>5.5399999999999998E-2</v>
      </c>
      <c r="AW36" s="30">
        <f t="shared" si="9"/>
        <v>4.1399999999999999E-2</v>
      </c>
      <c r="AX36" s="30">
        <f t="shared" si="3"/>
        <v>7.8799999999999995E-2</v>
      </c>
      <c r="AY36" s="30">
        <f t="shared" si="10"/>
        <v>5.8099999999999999E-2</v>
      </c>
      <c r="AZ36" s="31">
        <f t="shared" si="4"/>
        <v>3.7000000000000005E-2</v>
      </c>
      <c r="BA36" s="30">
        <f t="shared" si="25"/>
        <v>8.6E-3</v>
      </c>
      <c r="BB36" s="30">
        <f t="shared" si="5"/>
        <v>3.6600000000000001E-2</v>
      </c>
      <c r="BC36" s="30">
        <f t="shared" si="26"/>
        <v>2.6099999999999998E-2</v>
      </c>
      <c r="BD36" s="29">
        <f t="shared" si="6"/>
        <v>8.6500000000000007E-2</v>
      </c>
      <c r="BE36" s="30">
        <f t="shared" si="11"/>
        <v>1.9299999999999998E-2</v>
      </c>
      <c r="BF36" s="30">
        <f t="shared" si="7"/>
        <v>2.29E-2</v>
      </c>
      <c r="BG36" s="30">
        <f t="shared" si="12"/>
        <v>-2.0799999999999999E-2</v>
      </c>
      <c r="BH36" s="30"/>
      <c r="BI36" s="30"/>
      <c r="BK36" s="30">
        <f t="shared" si="13"/>
        <v>9.9780936633984546E-2</v>
      </c>
      <c r="BL36" s="30">
        <f t="shared" si="14"/>
        <v>9.9572446273456613E-2</v>
      </c>
      <c r="BM36" s="30">
        <f t="shared" si="15"/>
        <v>0.13002891467021555</v>
      </c>
      <c r="BN36" s="30">
        <f t="shared" si="19"/>
        <v>5.9250243503686947E-2</v>
      </c>
      <c r="BO36" s="30">
        <f t="shared" si="20"/>
        <v>7.1219510854508075E-2</v>
      </c>
      <c r="BP36" s="30">
        <f t="shared" si="16"/>
        <v>0.13164731920996084</v>
      </c>
      <c r="BQ36" s="30">
        <f t="shared" si="17"/>
        <v>9.0007541339014313E-2</v>
      </c>
      <c r="BR36" s="30"/>
      <c r="BV36" s="184"/>
      <c r="BY36" s="182"/>
    </row>
    <row r="37" spans="1:77" s="1" customFormat="1" x14ac:dyDescent="0.25">
      <c r="A37" s="21">
        <v>38625</v>
      </c>
      <c r="B37" s="30">
        <v>5.0500000000000003E-2</v>
      </c>
      <c r="C37" s="30">
        <v>5.3800000000000001E-2</v>
      </c>
      <c r="D37" s="30">
        <v>8.77E-2</v>
      </c>
      <c r="E37" s="31">
        <v>9.4999999999999998E-3</v>
      </c>
      <c r="F37" s="30">
        <v>3.0600000000000002E-2</v>
      </c>
      <c r="G37" s="100">
        <v>3.3145652173913041E-2</v>
      </c>
      <c r="H37" s="100">
        <v>-2.6830769230769231E-2</v>
      </c>
      <c r="K37" s="29">
        <v>7.6100000000000001E-2</v>
      </c>
      <c r="L37" s="30">
        <v>4.2599999999999999E-2</v>
      </c>
      <c r="P37" s="29">
        <v>4.0124939065123488E-2</v>
      </c>
      <c r="Q37" s="29">
        <v>6.318193351941126E-2</v>
      </c>
      <c r="R37" s="29"/>
      <c r="T37" s="29">
        <f>VLOOKUP(A37,'Monthly Returns'!$A$5:$BJ$257,62,FALSE)</f>
        <v>6.8020971805563919E-3</v>
      </c>
      <c r="U37" s="29">
        <f t="shared" si="21"/>
        <v>5.6722258988447309E-6</v>
      </c>
      <c r="V37" s="29">
        <f t="shared" si="21"/>
        <v>8.7202352252968056E-6</v>
      </c>
      <c r="W37" s="29">
        <f t="shared" si="21"/>
        <v>2.350604216048944E-5</v>
      </c>
      <c r="X37" s="29">
        <f t="shared" si="21"/>
        <v>2.78178736348464E-7</v>
      </c>
      <c r="Y37" s="29">
        <f t="shared" si="22"/>
        <v>1.8040862247130314E-9</v>
      </c>
      <c r="Z37" s="29">
        <f t="shared" si="22"/>
        <v>2.9608137787601607E-6</v>
      </c>
      <c r="AA37" s="29">
        <f t="shared" si="22"/>
        <v>3.4180444976792963E-5</v>
      </c>
      <c r="AB37" s="29"/>
      <c r="AD37" s="29">
        <f t="shared" si="23"/>
        <v>1.4010830466179419E-5</v>
      </c>
      <c r="AE37" s="29">
        <f t="shared" si="23"/>
        <v>6.3268071522474529E-7</v>
      </c>
      <c r="AI37" s="29">
        <f t="shared" si="24"/>
        <v>2.6968433307069608E-6</v>
      </c>
      <c r="AJ37" s="29">
        <f t="shared" si="24"/>
        <v>1.038381296736136E-5</v>
      </c>
      <c r="AT37" s="30">
        <f t="shared" ref="AT37:AT68" si="27">B37</f>
        <v>5.0500000000000003E-2</v>
      </c>
      <c r="AU37" s="30">
        <f t="shared" si="8"/>
        <v>5.21E-2</v>
      </c>
      <c r="AV37" s="30">
        <f t="shared" ref="AV37:AV68" si="28">C37</f>
        <v>5.3800000000000001E-2</v>
      </c>
      <c r="AW37" s="30">
        <f t="shared" si="9"/>
        <v>5.5399999999999998E-2</v>
      </c>
      <c r="AX37" s="30">
        <f t="shared" ref="AX37:AX68" si="29">D37</f>
        <v>8.77E-2</v>
      </c>
      <c r="AY37" s="30">
        <f t="shared" si="10"/>
        <v>7.8799999999999995E-2</v>
      </c>
      <c r="AZ37" s="31">
        <f t="shared" ref="AZ37:AZ68" si="30">E37</f>
        <v>9.4999999999999998E-3</v>
      </c>
      <c r="BA37" s="30">
        <f t="shared" si="25"/>
        <v>1.9699999999999999E-2</v>
      </c>
      <c r="BB37" s="30">
        <f t="shared" ref="BB37:BB68" si="31">F37</f>
        <v>3.0600000000000002E-2</v>
      </c>
      <c r="BC37" s="30">
        <f t="shared" si="26"/>
        <v>7.4000000000000003E-3</v>
      </c>
      <c r="BD37" s="29">
        <f t="shared" ref="BD37:BD68" si="32">K37</f>
        <v>7.6100000000000001E-2</v>
      </c>
      <c r="BE37" s="30">
        <f t="shared" si="11"/>
        <v>8.6500000000000007E-2</v>
      </c>
      <c r="BF37" s="30">
        <f t="shared" ref="BF37:BF68" si="33">L37</f>
        <v>4.2599999999999999E-2</v>
      </c>
      <c r="BG37" s="30">
        <f t="shared" si="12"/>
        <v>2.29E-2</v>
      </c>
      <c r="BH37" s="30"/>
      <c r="BI37" s="30"/>
      <c r="BK37" s="30">
        <f t="shared" si="13"/>
        <v>3.9755000195158416E-2</v>
      </c>
      <c r="BL37" s="30">
        <f t="shared" si="14"/>
        <v>4.8751720425890689E-2</v>
      </c>
      <c r="BM37" s="30">
        <f t="shared" si="15"/>
        <v>0.10972595848139703</v>
      </c>
      <c r="BN37" s="30">
        <f t="shared" si="19"/>
        <v>1.5087153613518737E-3</v>
      </c>
      <c r="BO37" s="30">
        <f t="shared" si="20"/>
        <v>0.10709263350710352</v>
      </c>
      <c r="BP37" s="30">
        <f t="shared" si="16"/>
        <v>6.9112914884172719E-2</v>
      </c>
      <c r="BQ37" s="30">
        <f t="shared" si="17"/>
        <v>7.2852141061294784E-2</v>
      </c>
      <c r="BR37" s="30"/>
      <c r="BV37" s="184"/>
      <c r="BY37" s="182"/>
    </row>
    <row r="38" spans="1:77" s="1" customFormat="1" x14ac:dyDescent="0.25">
      <c r="A38" s="21">
        <v>38717</v>
      </c>
      <c r="B38" s="30">
        <v>5.11E-2</v>
      </c>
      <c r="C38" s="30">
        <v>0.1011</v>
      </c>
      <c r="D38" s="30">
        <v>0.16420000000000001</v>
      </c>
      <c r="E38" s="31">
        <v>0.1198</v>
      </c>
      <c r="F38" s="30">
        <v>0.2278</v>
      </c>
      <c r="G38" s="100">
        <v>0.14855434782608698</v>
      </c>
      <c r="H38" s="100">
        <v>2.9539644970414201E-2</v>
      </c>
      <c r="K38" s="29">
        <v>7.6799999999999993E-2</v>
      </c>
      <c r="L38" s="30">
        <v>2.3099999999999999E-2</v>
      </c>
      <c r="P38" s="29">
        <v>2.0357788833072599E-2</v>
      </c>
      <c r="Q38" s="29">
        <v>1.6052130540881171E-2</v>
      </c>
      <c r="R38" s="29"/>
      <c r="T38" s="29">
        <f>VLOOKUP(A38,'Monthly Returns'!$A$5:$BJ$257,62,FALSE)</f>
        <v>7.0103104100451433E-3</v>
      </c>
      <c r="U38" s="29">
        <f t="shared" si="21"/>
        <v>6.0913032179251867E-6</v>
      </c>
      <c r="V38" s="29">
        <f t="shared" si="21"/>
        <v>4.8416199907107332E-5</v>
      </c>
      <c r="W38" s="29">
        <f t="shared" si="21"/>
        <v>1.2830338644324732E-4</v>
      </c>
      <c r="X38" s="29">
        <f t="shared" si="21"/>
        <v>7.5685056929397223E-5</v>
      </c>
      <c r="Y38" s="29">
        <f t="shared" si="22"/>
        <v>2.7404159509499519E-4</v>
      </c>
      <c r="Z38" s="29">
        <f t="shared" si="22"/>
        <v>6.2663914097921115E-5</v>
      </c>
      <c r="AA38" s="29">
        <f t="shared" si="22"/>
        <v>1.4773195722346663E-6</v>
      </c>
      <c r="AB38" s="29"/>
      <c r="AD38" s="29">
        <f t="shared" si="23"/>
        <v>1.4888565419938438E-5</v>
      </c>
      <c r="AE38" s="29">
        <f t="shared" si="23"/>
        <v>6.8094473253394254E-7</v>
      </c>
      <c r="AI38" s="29">
        <f t="shared" si="24"/>
        <v>1.4630159179407322E-10</v>
      </c>
      <c r="AJ38" s="29">
        <f t="shared" si="24"/>
        <v>4.5525447607022272E-7</v>
      </c>
      <c r="AT38" s="30">
        <f t="shared" si="27"/>
        <v>5.11E-2</v>
      </c>
      <c r="AU38" s="30">
        <f t="shared" si="8"/>
        <v>5.0500000000000003E-2</v>
      </c>
      <c r="AV38" s="30">
        <f t="shared" si="28"/>
        <v>0.1011</v>
      </c>
      <c r="AW38" s="30">
        <f t="shared" si="9"/>
        <v>5.3800000000000001E-2</v>
      </c>
      <c r="AX38" s="30">
        <f t="shared" si="29"/>
        <v>0.16420000000000001</v>
      </c>
      <c r="AY38" s="30">
        <f t="shared" si="10"/>
        <v>8.77E-2</v>
      </c>
      <c r="AZ38" s="31">
        <f t="shared" si="30"/>
        <v>0.1198</v>
      </c>
      <c r="BA38" s="30">
        <f t="shared" si="25"/>
        <v>5.96E-2</v>
      </c>
      <c r="BB38" s="30">
        <f t="shared" si="31"/>
        <v>0.2278</v>
      </c>
      <c r="BC38" s="30">
        <f t="shared" si="26"/>
        <v>0.14630000000000001</v>
      </c>
      <c r="BD38" s="29">
        <f t="shared" si="32"/>
        <v>7.6799999999999993E-2</v>
      </c>
      <c r="BE38" s="30">
        <f t="shared" si="11"/>
        <v>7.6100000000000001E-2</v>
      </c>
      <c r="BF38" s="30">
        <f t="shared" si="33"/>
        <v>2.3099999999999999E-2</v>
      </c>
      <c r="BG38" s="30">
        <f t="shared" si="12"/>
        <v>4.2599999999999999E-2</v>
      </c>
      <c r="BH38" s="30"/>
      <c r="BI38" s="30"/>
      <c r="BK38" s="30">
        <f t="shared" ref="BK38:BK69" si="34">(AT38-$AT$91*AT37)/(1-$AT$91)</f>
        <v>5.5129374926815577E-2</v>
      </c>
      <c r="BL38" s="30">
        <f t="shared" ref="BL38:BL69" si="35">(AV38-$AV$91*AV37)/(1-$AV$91)</f>
        <v>0.25033976490960697</v>
      </c>
      <c r="BM38" s="30">
        <f t="shared" ref="BM38:BM69" si="36">(AX38-$AX$91*AX37)/(1-$AX$91)</f>
        <v>0.35352424986818792</v>
      </c>
      <c r="BN38" s="30">
        <f t="shared" si="19"/>
        <v>0.16696424855358991</v>
      </c>
      <c r="BO38" s="30">
        <f t="shared" si="20"/>
        <v>0.49651334615641968</v>
      </c>
      <c r="BP38" s="30">
        <f t="shared" ref="BP38:BP69" si="37">(BD38-$BD$91*BD37)/(1-$BD$91)</f>
        <v>7.7270284575103751E-2</v>
      </c>
      <c r="BQ38" s="30">
        <f t="shared" ref="BQ38:BQ69" si="38">(BF38-$BF$91*BF37)/(1-$BF$91)</f>
        <v>-6.845012725647125E-3</v>
      </c>
      <c r="BR38" s="30"/>
      <c r="BV38" s="184"/>
      <c r="BY38" s="182"/>
    </row>
    <row r="39" spans="1:77" s="1" customFormat="1" x14ac:dyDescent="0.25">
      <c r="A39" s="21">
        <v>38807</v>
      </c>
      <c r="B39" s="30">
        <v>3.7999999999999999E-2</v>
      </c>
      <c r="C39" s="30">
        <v>3.3399999999999999E-2</v>
      </c>
      <c r="D39" s="30">
        <v>4.1700000000000001E-2</v>
      </c>
      <c r="E39" s="31">
        <v>2.3099999999999999E-2</v>
      </c>
      <c r="F39" s="30">
        <v>4.0199999999999993E-2</v>
      </c>
      <c r="G39" s="100">
        <v>0.13069347826086955</v>
      </c>
      <c r="H39" s="100">
        <v>5.4951479289940819E-2</v>
      </c>
      <c r="K39" s="29">
        <v>5.7000000000000002E-2</v>
      </c>
      <c r="L39" s="30">
        <v>4.5100000000000001E-2</v>
      </c>
      <c r="P39" s="29">
        <v>5.3141937525305272E-2</v>
      </c>
      <c r="Q39" s="29">
        <v>0.14362296426108134</v>
      </c>
      <c r="R39" s="29"/>
      <c r="T39" s="29">
        <f>VLOOKUP(A39,'Monthly Returns'!$A$5:$BJ$257,62,FALSE)</f>
        <v>7.2248970781636831E-3</v>
      </c>
      <c r="U39" s="29">
        <f t="shared" si="21"/>
        <v>1.9378131346904304E-6</v>
      </c>
      <c r="V39" s="29">
        <f t="shared" si="21"/>
        <v>1.714551160052157E-6</v>
      </c>
      <c r="W39" s="29">
        <f t="shared" si="21"/>
        <v>1.1809998308679276E-6</v>
      </c>
      <c r="X39" s="29">
        <f t="shared" si="21"/>
        <v>3.7505903774405965E-7</v>
      </c>
      <c r="Y39" s="29">
        <f t="shared" si="22"/>
        <v>7.3920252036000137E-7</v>
      </c>
      <c r="Z39" s="29">
        <f t="shared" si="22"/>
        <v>4.2486066760463686E-5</v>
      </c>
      <c r="AA39" s="29">
        <f t="shared" si="22"/>
        <v>8.5762015291009486E-7</v>
      </c>
      <c r="AB39" s="29"/>
      <c r="AD39" s="29">
        <f t="shared" si="23"/>
        <v>4.9916181257007692E-6</v>
      </c>
      <c r="AE39" s="29">
        <f t="shared" si="23"/>
        <v>1.0655575495536852E-6</v>
      </c>
      <c r="AI39" s="29">
        <f t="shared" si="24"/>
        <v>7.8339085934406577E-6</v>
      </c>
      <c r="AJ39" s="29">
        <f t="shared" si="24"/>
        <v>1.0319449778080026E-4</v>
      </c>
      <c r="AT39" s="30">
        <f t="shared" si="27"/>
        <v>3.7999999999999999E-2</v>
      </c>
      <c r="AU39" s="30">
        <f t="shared" si="8"/>
        <v>5.11E-2</v>
      </c>
      <c r="AV39" s="30">
        <f t="shared" si="28"/>
        <v>3.3399999999999999E-2</v>
      </c>
      <c r="AW39" s="30">
        <f t="shared" si="9"/>
        <v>0.1011</v>
      </c>
      <c r="AX39" s="30">
        <f t="shared" si="29"/>
        <v>4.1700000000000001E-2</v>
      </c>
      <c r="AY39" s="30">
        <f t="shared" si="10"/>
        <v>0.16420000000000001</v>
      </c>
      <c r="AZ39" s="31">
        <f t="shared" si="30"/>
        <v>2.3099999999999999E-2</v>
      </c>
      <c r="BA39" s="30">
        <f t="shared" si="25"/>
        <v>1.8100000000000002E-2</v>
      </c>
      <c r="BB39" s="30">
        <f t="shared" si="31"/>
        <v>4.0199999999999993E-2</v>
      </c>
      <c r="BC39" s="30">
        <f t="shared" si="26"/>
        <v>2.0799999999999999E-2</v>
      </c>
      <c r="BD39" s="29">
        <f t="shared" si="32"/>
        <v>5.7000000000000002E-2</v>
      </c>
      <c r="BE39" s="30">
        <f t="shared" si="11"/>
        <v>7.6799999999999993E-2</v>
      </c>
      <c r="BF39" s="30">
        <f t="shared" si="33"/>
        <v>4.5100000000000001E-2</v>
      </c>
      <c r="BG39" s="30">
        <f t="shared" si="12"/>
        <v>2.3099999999999999E-2</v>
      </c>
      <c r="BH39" s="30"/>
      <c r="BI39" s="30"/>
      <c r="BK39" s="30">
        <f t="shared" si="34"/>
        <v>-4.9974685902140513E-2</v>
      </c>
      <c r="BL39" s="30">
        <f t="shared" si="35"/>
        <v>-0.18020532947950091</v>
      </c>
      <c r="BM39" s="30">
        <f t="shared" si="36"/>
        <v>-0.26146628246866693</v>
      </c>
      <c r="BN39" s="30">
        <f t="shared" si="19"/>
        <v>2.7017296391494177E-2</v>
      </c>
      <c r="BO39" s="30">
        <f t="shared" si="20"/>
        <v>0.10416366767404343</v>
      </c>
      <c r="BP39" s="30">
        <f t="shared" si="37"/>
        <v>4.3697664875636553E-2</v>
      </c>
      <c r="BQ39" s="30">
        <f t="shared" si="38"/>
        <v>7.8884116921242906E-2</v>
      </c>
      <c r="BR39" s="30"/>
      <c r="BV39" s="184"/>
      <c r="BY39" s="182"/>
    </row>
    <row r="40" spans="1:77" s="1" customFormat="1" x14ac:dyDescent="0.25">
      <c r="A40" s="21">
        <v>38898</v>
      </c>
      <c r="B40" s="30">
        <v>3.9800000000000002E-2</v>
      </c>
      <c r="C40" s="30">
        <v>5.1700000000000003E-2</v>
      </c>
      <c r="D40" s="30">
        <v>7.1900000000000006E-2</v>
      </c>
      <c r="E40" s="31">
        <v>3.49E-2</v>
      </c>
      <c r="F40" s="30">
        <v>2.4399999999999998E-2</v>
      </c>
      <c r="G40" s="100">
        <v>0.13189565217391302</v>
      </c>
      <c r="H40" s="100">
        <v>2.9797633136094674E-2</v>
      </c>
      <c r="K40" s="29">
        <v>4.0399999999999998E-2</v>
      </c>
      <c r="L40" s="30">
        <v>3.2000000000000002E-3</v>
      </c>
      <c r="P40" s="29">
        <v>-1.9784835072529372E-2</v>
      </c>
      <c r="Q40" s="29">
        <v>-7.2499360548639702E-2</v>
      </c>
      <c r="R40" s="29"/>
      <c r="T40" s="29">
        <f>VLOOKUP(A40,'Monthly Returns'!$A$5:$BJ$257,62,FALSE)</f>
        <v>7.4460522768380506E-3</v>
      </c>
      <c r="U40" s="29">
        <f t="shared" si="21"/>
        <v>2.4602593209378486E-6</v>
      </c>
      <c r="V40" s="29">
        <f t="shared" si="21"/>
        <v>8.4588754736103439E-6</v>
      </c>
      <c r="W40" s="29">
        <f t="shared" si="21"/>
        <v>1.375830433901424E-5</v>
      </c>
      <c r="X40" s="29">
        <f t="shared" si="21"/>
        <v>2.6894398080224417E-6</v>
      </c>
      <c r="Y40" s="29">
        <f t="shared" si="22"/>
        <v>2.4065063889689207E-7</v>
      </c>
      <c r="Z40" s="29">
        <f t="shared" si="22"/>
        <v>4.5170207328881998E-5</v>
      </c>
      <c r="AA40" s="29">
        <f t="shared" si="22"/>
        <v>1.5138682817499855E-6</v>
      </c>
      <c r="AB40" s="29"/>
      <c r="AD40" s="29">
        <f t="shared" si="23"/>
        <v>6.9840654769611019E-7</v>
      </c>
      <c r="AE40" s="29">
        <f t="shared" si="23"/>
        <v>6.5927455310678665E-6</v>
      </c>
      <c r="AI40" s="29">
        <f t="shared" si="24"/>
        <v>1.1912588292929635E-5</v>
      </c>
      <c r="AJ40" s="29">
        <f t="shared" si="24"/>
        <v>6.9497771481328083E-5</v>
      </c>
      <c r="AT40" s="30">
        <f t="shared" si="27"/>
        <v>3.9800000000000002E-2</v>
      </c>
      <c r="AU40" s="30">
        <f t="shared" si="8"/>
        <v>3.7999999999999999E-2</v>
      </c>
      <c r="AV40" s="30">
        <f t="shared" si="28"/>
        <v>5.1700000000000003E-2</v>
      </c>
      <c r="AW40" s="30">
        <f t="shared" si="9"/>
        <v>3.3399999999999999E-2</v>
      </c>
      <c r="AX40" s="30">
        <f t="shared" si="29"/>
        <v>7.1900000000000006E-2</v>
      </c>
      <c r="AY40" s="30">
        <f t="shared" si="10"/>
        <v>4.1700000000000001E-2</v>
      </c>
      <c r="AZ40" s="31">
        <f t="shared" si="30"/>
        <v>3.49E-2</v>
      </c>
      <c r="BA40" s="30">
        <f t="shared" si="25"/>
        <v>3.7000000000000005E-2</v>
      </c>
      <c r="BB40" s="30">
        <f t="shared" si="31"/>
        <v>2.4399999999999998E-2</v>
      </c>
      <c r="BC40" s="30">
        <f t="shared" si="26"/>
        <v>3.6600000000000001E-2</v>
      </c>
      <c r="BD40" s="29">
        <f t="shared" si="32"/>
        <v>4.0399999999999998E-2</v>
      </c>
      <c r="BE40" s="30">
        <f t="shared" si="11"/>
        <v>5.7000000000000002E-2</v>
      </c>
      <c r="BF40" s="30">
        <f t="shared" si="33"/>
        <v>3.2000000000000002E-3</v>
      </c>
      <c r="BG40" s="30">
        <f t="shared" si="12"/>
        <v>4.5100000000000001E-2</v>
      </c>
      <c r="BH40" s="30"/>
      <c r="BI40" s="30"/>
      <c r="BK40" s="30">
        <f t="shared" si="34"/>
        <v>5.1888124780446826E-2</v>
      </c>
      <c r="BL40" s="30">
        <f t="shared" si="35"/>
        <v>0.10943969762887545</v>
      </c>
      <c r="BM40" s="30">
        <f t="shared" si="36"/>
        <v>0.14663976922901015</v>
      </c>
      <c r="BN40" s="30">
        <f t="shared" si="19"/>
        <v>3.3254735515572439E-2</v>
      </c>
      <c r="BO40" s="30">
        <f t="shared" si="20"/>
        <v>-1.5824574516666513E-2</v>
      </c>
      <c r="BP40" s="30">
        <f t="shared" si="37"/>
        <v>2.9247537218968011E-2</v>
      </c>
      <c r="BQ40" s="30">
        <f t="shared" si="38"/>
        <v>-6.1143386318185354E-2</v>
      </c>
      <c r="BR40" s="30"/>
      <c r="BV40" s="184"/>
      <c r="BY40" s="182"/>
    </row>
    <row r="41" spans="1:77" s="1" customFormat="1" x14ac:dyDescent="0.25">
      <c r="A41" s="21">
        <v>38990</v>
      </c>
      <c r="B41" s="30">
        <v>3.5400000000000001E-2</v>
      </c>
      <c r="C41" s="30">
        <v>2.7099999999999999E-2</v>
      </c>
      <c r="D41" s="30">
        <v>7.85E-2</v>
      </c>
      <c r="E41" s="31">
        <v>8.5000000000000006E-3</v>
      </c>
      <c r="F41" s="30">
        <v>1.9300000000000001E-2</v>
      </c>
      <c r="G41" s="100">
        <v>9.7891304347826086E-2</v>
      </c>
      <c r="H41" s="100">
        <v>5.8176331360946743E-2</v>
      </c>
      <c r="K41" s="29">
        <v>0.04</v>
      </c>
      <c r="L41" s="30">
        <v>2.2200000000000001E-2</v>
      </c>
      <c r="P41" s="29">
        <v>4.6416353005543698E-2</v>
      </c>
      <c r="Q41" s="29">
        <v>-1.7574059828439625E-2</v>
      </c>
      <c r="R41" s="29"/>
      <c r="T41" s="29">
        <f>VLOOKUP(A41,'Monthly Returns'!$A$5:$BJ$257,62,FALSE)</f>
        <v>7.6739770697878181E-3</v>
      </c>
      <c r="U41" s="29">
        <f t="shared" si="21"/>
        <v>1.4566107904314351E-6</v>
      </c>
      <c r="V41" s="29">
        <f t="shared" si="21"/>
        <v>6.3616911060916578E-7</v>
      </c>
      <c r="W41" s="29">
        <f t="shared" si="21"/>
        <v>1.8867981415346256E-5</v>
      </c>
      <c r="X41" s="29">
        <f t="shared" si="21"/>
        <v>4.1965930188784362E-7</v>
      </c>
      <c r="Y41" s="29">
        <f t="shared" si="22"/>
        <v>8.9260804349428162E-7</v>
      </c>
      <c r="Z41" s="29">
        <f t="shared" si="22"/>
        <v>1.4777440592790861E-5</v>
      </c>
      <c r="AA41" s="29">
        <f t="shared" si="22"/>
        <v>1.5299865562381282E-6</v>
      </c>
      <c r="AB41" s="29"/>
      <c r="AD41" s="29">
        <f t="shared" si="23"/>
        <v>6.6155590603038728E-7</v>
      </c>
      <c r="AE41" s="29">
        <f t="shared" si="23"/>
        <v>8.8776404346643924E-7</v>
      </c>
      <c r="AI41" s="29">
        <f t="shared" si="24"/>
        <v>5.2689420684099828E-6</v>
      </c>
      <c r="AJ41" s="29">
        <f t="shared" si="24"/>
        <v>1.3334456255801328E-5</v>
      </c>
      <c r="AT41" s="30">
        <f t="shared" si="27"/>
        <v>3.5400000000000001E-2</v>
      </c>
      <c r="AU41" s="30">
        <f t="shared" si="8"/>
        <v>3.9800000000000002E-2</v>
      </c>
      <c r="AV41" s="30">
        <f t="shared" si="28"/>
        <v>2.7099999999999999E-2</v>
      </c>
      <c r="AW41" s="30">
        <f t="shared" si="9"/>
        <v>5.1700000000000003E-2</v>
      </c>
      <c r="AX41" s="30">
        <f t="shared" si="29"/>
        <v>7.85E-2</v>
      </c>
      <c r="AY41" s="30">
        <f t="shared" si="10"/>
        <v>7.1900000000000006E-2</v>
      </c>
      <c r="AZ41" s="31">
        <f t="shared" si="30"/>
        <v>8.5000000000000006E-3</v>
      </c>
      <c r="BA41" s="30">
        <f t="shared" si="25"/>
        <v>9.4999999999999998E-3</v>
      </c>
      <c r="BB41" s="30">
        <f t="shared" si="31"/>
        <v>1.9300000000000001E-2</v>
      </c>
      <c r="BC41" s="30">
        <f t="shared" si="26"/>
        <v>3.0600000000000002E-2</v>
      </c>
      <c r="BD41" s="29">
        <f t="shared" si="32"/>
        <v>0.04</v>
      </c>
      <c r="BE41" s="30">
        <f t="shared" si="11"/>
        <v>4.0399999999999998E-2</v>
      </c>
      <c r="BF41" s="30">
        <f t="shared" si="33"/>
        <v>2.2200000000000001E-2</v>
      </c>
      <c r="BG41" s="30">
        <f t="shared" si="12"/>
        <v>3.2000000000000002E-3</v>
      </c>
      <c r="BH41" s="30"/>
      <c r="BI41" s="30"/>
      <c r="BK41" s="30">
        <f t="shared" si="34"/>
        <v>5.851250536685627E-3</v>
      </c>
      <c r="BL41" s="30">
        <f t="shared" si="35"/>
        <v>-5.0517298451930912E-2</v>
      </c>
      <c r="BM41" s="30">
        <f t="shared" si="36"/>
        <v>9.4833856851373063E-2</v>
      </c>
      <c r="BN41" s="30">
        <f t="shared" ref="BN41:BN72" si="39">(AZ41-$AZ$91*AZ37)/(1-$AZ$91)</f>
        <v>7.7165407217011659E-3</v>
      </c>
      <c r="BO41" s="30">
        <f t="shared" ref="BO41:BO72" si="40">(BB41-$BB$91*BB37)/(1-$BB$91)</f>
        <v>-1.7957187871994382E-2</v>
      </c>
      <c r="BP41" s="30">
        <f t="shared" si="37"/>
        <v>3.9731265957083574E-2</v>
      </c>
      <c r="BQ41" s="30">
        <f t="shared" si="38"/>
        <v>5.1377191886527965E-2</v>
      </c>
      <c r="BR41" s="30"/>
      <c r="BV41" s="184"/>
      <c r="BY41" s="182"/>
    </row>
    <row r="42" spans="1:77" s="1" customFormat="1" x14ac:dyDescent="0.25">
      <c r="A42" s="21">
        <v>39082</v>
      </c>
      <c r="B42" s="30">
        <v>4.0899999999999999E-2</v>
      </c>
      <c r="C42" s="30">
        <v>7.0000000000000007E-2</v>
      </c>
      <c r="D42" s="30">
        <v>0.18679999999999999</v>
      </c>
      <c r="E42" s="31">
        <v>6.4600000000000005E-2</v>
      </c>
      <c r="F42" s="30">
        <v>0.11550000000000001</v>
      </c>
      <c r="G42" s="100">
        <v>6.9382608695652173E-2</v>
      </c>
      <c r="H42" s="100">
        <v>4.1278106508875739E-3</v>
      </c>
      <c r="K42" s="29">
        <v>0.12560000000000002</v>
      </c>
      <c r="L42" s="30">
        <v>9.5600000000000004E-2</v>
      </c>
      <c r="P42" s="29">
        <v>7.1215065718812198E-2</v>
      </c>
      <c r="Q42" s="29">
        <v>8.7695444988364235E-2</v>
      </c>
      <c r="R42" s="29"/>
      <c r="T42" s="29">
        <f>VLOOKUP(A42,'Monthly Returns'!$A$5:$BJ$257,62,FALSE)</f>
        <v>7.9088786753236055E-3</v>
      </c>
      <c r="U42" s="29">
        <f t="shared" si="21"/>
        <v>2.939027201870852E-6</v>
      </c>
      <c r="V42" s="29">
        <f t="shared" si="21"/>
        <v>2.1389653326329249E-5</v>
      </c>
      <c r="W42" s="29">
        <f t="shared" si="21"/>
        <v>1.9715055730657968E-4</v>
      </c>
      <c r="X42" s="29">
        <f t="shared" si="21"/>
        <v>1.8761260287115092E-5</v>
      </c>
      <c r="Y42" s="29">
        <f t="shared" si="22"/>
        <v>5.7700981926386975E-5</v>
      </c>
      <c r="Z42" s="29">
        <f t="shared" si="22"/>
        <v>1.8692448851187707E-6</v>
      </c>
      <c r="AA42" s="29">
        <f t="shared" si="22"/>
        <v>1.2609043973097012E-5</v>
      </c>
      <c r="AB42" s="29"/>
      <c r="AD42" s="29">
        <f t="shared" si="23"/>
        <v>7.1204640666026433E-5</v>
      </c>
      <c r="AE42" s="29">
        <f t="shared" si="23"/>
        <v>3.1036882170018518E-5</v>
      </c>
      <c r="AI42" s="29">
        <f t="shared" si="24"/>
        <v>2.0572396838709594E-5</v>
      </c>
      <c r="AJ42" s="29">
        <f t="shared" si="24"/>
        <v>3.1975743069314343E-5</v>
      </c>
      <c r="AT42" s="30">
        <f t="shared" si="27"/>
        <v>4.0899999999999999E-2</v>
      </c>
      <c r="AU42" s="30">
        <f t="shared" si="8"/>
        <v>3.5400000000000001E-2</v>
      </c>
      <c r="AV42" s="30">
        <f t="shared" si="28"/>
        <v>7.0000000000000007E-2</v>
      </c>
      <c r="AW42" s="30">
        <f t="shared" si="9"/>
        <v>2.7099999999999999E-2</v>
      </c>
      <c r="AX42" s="30">
        <f t="shared" si="29"/>
        <v>0.18679999999999999</v>
      </c>
      <c r="AY42" s="30">
        <f t="shared" si="10"/>
        <v>7.85E-2</v>
      </c>
      <c r="AZ42" s="31">
        <f t="shared" si="30"/>
        <v>6.4600000000000005E-2</v>
      </c>
      <c r="BA42" s="30">
        <f t="shared" si="25"/>
        <v>0.1198</v>
      </c>
      <c r="BB42" s="30">
        <f t="shared" si="31"/>
        <v>0.11550000000000001</v>
      </c>
      <c r="BC42" s="30">
        <f t="shared" si="26"/>
        <v>0.2278</v>
      </c>
      <c r="BD42" s="29">
        <f t="shared" si="32"/>
        <v>0.12560000000000002</v>
      </c>
      <c r="BE42" s="30">
        <f t="shared" si="11"/>
        <v>0.04</v>
      </c>
      <c r="BF42" s="30">
        <f t="shared" si="33"/>
        <v>9.5600000000000004E-2</v>
      </c>
      <c r="BG42" s="30">
        <f t="shared" si="12"/>
        <v>2.2200000000000001E-2</v>
      </c>
      <c r="BH42" s="30"/>
      <c r="BI42" s="30"/>
      <c r="BK42" s="30">
        <f t="shared" si="34"/>
        <v>7.7835936829142943E-2</v>
      </c>
      <c r="BL42" s="30">
        <f t="shared" si="35"/>
        <v>0.20535699608080635</v>
      </c>
      <c r="BM42" s="30">
        <f t="shared" si="36"/>
        <v>0.45482374197025816</v>
      </c>
      <c r="BN42" s="30">
        <f t="shared" si="39"/>
        <v>2.1353047837904263E-2</v>
      </c>
      <c r="BO42" s="30">
        <f t="shared" si="40"/>
        <v>-0.25476391132964338</v>
      </c>
      <c r="BP42" s="30">
        <f t="shared" si="37"/>
        <v>0.18310908518411678</v>
      </c>
      <c r="BQ42" s="30">
        <f t="shared" si="38"/>
        <v>0.20831609918269225</v>
      </c>
      <c r="BR42" s="30"/>
      <c r="BV42" s="184"/>
      <c r="BY42" s="182"/>
    </row>
    <row r="43" spans="1:77" s="1" customFormat="1" x14ac:dyDescent="0.25">
      <c r="A43" s="21">
        <v>39172</v>
      </c>
      <c r="B43" s="30">
        <v>3.932180602999831E-2</v>
      </c>
      <c r="C43" s="30">
        <v>3.2300000000000002E-2</v>
      </c>
      <c r="D43" s="30">
        <v>8.0199999999999994E-2</v>
      </c>
      <c r="E43" s="31">
        <v>1.8599999999999998E-2</v>
      </c>
      <c r="F43" s="30">
        <v>2.1299999999999999E-2</v>
      </c>
      <c r="G43" s="100">
        <v>6.8695652173913047E-2</v>
      </c>
      <c r="H43" s="100">
        <v>2.8636686390532545E-2</v>
      </c>
      <c r="K43" s="29">
        <v>6.2899999999999998E-2</v>
      </c>
      <c r="L43" s="30">
        <v>2.18E-2</v>
      </c>
      <c r="P43" s="29">
        <v>1.2752169221315057E-2</v>
      </c>
      <c r="Q43" s="29">
        <v>2.4761241694540637E-2</v>
      </c>
      <c r="R43" s="29"/>
      <c r="T43" s="29">
        <f>VLOOKUP(A43,'Monthly Returns'!$A$5:$BJ$257,62,FALSE)</f>
        <v>8.1509706547400404E-3</v>
      </c>
      <c r="U43" s="29">
        <f t="shared" si="21"/>
        <v>2.5533358327745E-6</v>
      </c>
      <c r="V43" s="29">
        <f t="shared" si="21"/>
        <v>1.6679386671261496E-6</v>
      </c>
      <c r="W43" s="29">
        <f t="shared" si="21"/>
        <v>2.1438491037847265E-5</v>
      </c>
      <c r="X43" s="29">
        <f t="shared" si="21"/>
        <v>5.9640856054999045E-8</v>
      </c>
      <c r="Y43" s="29">
        <f t="shared" si="22"/>
        <v>6.2906114521861584E-7</v>
      </c>
      <c r="Z43" s="29">
        <f t="shared" si="22"/>
        <v>1.7581445304324316E-6</v>
      </c>
      <c r="AA43" s="29">
        <f t="shared" si="22"/>
        <v>1.9380285138060157E-6</v>
      </c>
      <c r="AB43" s="29"/>
      <c r="AD43" s="29">
        <f t="shared" si="23"/>
        <v>8.4432807878689728E-6</v>
      </c>
      <c r="AE43" s="29">
        <f t="shared" si="23"/>
        <v>1.0143846933230485E-6</v>
      </c>
      <c r="AI43" s="29">
        <f t="shared" si="24"/>
        <v>4.5375525727476124E-7</v>
      </c>
      <c r="AJ43" s="29">
        <f t="shared" si="24"/>
        <v>3.4494222719444748E-9</v>
      </c>
      <c r="AT43" s="30">
        <f t="shared" si="27"/>
        <v>3.932180602999831E-2</v>
      </c>
      <c r="AU43" s="30">
        <f t="shared" si="8"/>
        <v>4.0899999999999999E-2</v>
      </c>
      <c r="AV43" s="30">
        <f t="shared" si="28"/>
        <v>3.2300000000000002E-2</v>
      </c>
      <c r="AW43" s="30">
        <f t="shared" si="9"/>
        <v>7.0000000000000007E-2</v>
      </c>
      <c r="AX43" s="30">
        <f t="shared" si="29"/>
        <v>8.0199999999999994E-2</v>
      </c>
      <c r="AY43" s="30">
        <f t="shared" si="10"/>
        <v>0.18679999999999999</v>
      </c>
      <c r="AZ43" s="31">
        <f t="shared" si="30"/>
        <v>1.8599999999999998E-2</v>
      </c>
      <c r="BA43" s="30">
        <f t="shared" si="25"/>
        <v>2.3099999999999999E-2</v>
      </c>
      <c r="BB43" s="30">
        <f t="shared" si="31"/>
        <v>2.1299999999999999E-2</v>
      </c>
      <c r="BC43" s="30">
        <f t="shared" si="26"/>
        <v>4.0199999999999993E-2</v>
      </c>
      <c r="BD43" s="29">
        <f t="shared" si="32"/>
        <v>6.2899999999999998E-2</v>
      </c>
      <c r="BE43" s="30">
        <f t="shared" si="11"/>
        <v>0.12560000000000002</v>
      </c>
      <c r="BF43" s="30">
        <f t="shared" si="33"/>
        <v>2.18E-2</v>
      </c>
      <c r="BG43" s="30">
        <f t="shared" si="12"/>
        <v>9.5600000000000004E-2</v>
      </c>
      <c r="BH43" s="30"/>
      <c r="BI43" s="30"/>
      <c r="BK43" s="30">
        <f t="shared" si="34"/>
        <v>2.872324734270439E-2</v>
      </c>
      <c r="BL43" s="30">
        <f t="shared" si="35"/>
        <v>-8.6650087464951009E-2</v>
      </c>
      <c r="BM43" s="30">
        <f t="shared" si="36"/>
        <v>-0.18361653641763173</v>
      </c>
      <c r="BN43" s="30">
        <f t="shared" si="39"/>
        <v>1.5074433247655237E-2</v>
      </c>
      <c r="BO43" s="30">
        <f t="shared" si="40"/>
        <v>-4.1015119538114486E-2</v>
      </c>
      <c r="BP43" s="30">
        <f t="shared" si="37"/>
        <v>2.0775938772849036E-2</v>
      </c>
      <c r="BQ43" s="30">
        <f t="shared" si="38"/>
        <v>-9.1530355853987583E-2</v>
      </c>
      <c r="BR43" s="30"/>
      <c r="BV43" s="184"/>
      <c r="BY43" s="182"/>
    </row>
    <row r="44" spans="1:77" s="1" customFormat="1" x14ac:dyDescent="0.25">
      <c r="A44" s="21">
        <v>39263</v>
      </c>
      <c r="B44" s="30">
        <v>5.0662549285936602E-2</v>
      </c>
      <c r="C44" s="30">
        <v>6.3799999999999996E-2</v>
      </c>
      <c r="D44" s="30">
        <v>9.5699999999999993E-2</v>
      </c>
      <c r="E44" s="31">
        <v>2.3099999999999999E-2</v>
      </c>
      <c r="F44" s="30">
        <v>2.3300000000000001E-2</v>
      </c>
      <c r="G44" s="100">
        <v>0.215704347826087</v>
      </c>
      <c r="H44" s="100">
        <v>0.12331834319526626</v>
      </c>
      <c r="K44" s="29">
        <v>7.8200000000000006E-2</v>
      </c>
      <c r="L44" s="30">
        <v>6.3E-2</v>
      </c>
      <c r="P44" s="29">
        <v>5.7656574806350003E-2</v>
      </c>
      <c r="Q44" s="29">
        <v>6.6877151284967074E-2</v>
      </c>
      <c r="R44" s="29"/>
      <c r="T44" s="29">
        <f>VLOOKUP(A44,'Monthly Returns'!$A$5:$BJ$257,62,FALSE)</f>
        <v>8.4004731064754676E-3</v>
      </c>
      <c r="U44" s="29">
        <f t="shared" si="21"/>
        <v>7.0841866084321702E-6</v>
      </c>
      <c r="V44" s="29">
        <f t="shared" si="21"/>
        <v>1.7624952954527951E-5</v>
      </c>
      <c r="W44" s="29">
        <f t="shared" si="21"/>
        <v>3.7468370371375863E-5</v>
      </c>
      <c r="X44" s="29">
        <f t="shared" si="21"/>
        <v>4.3608556991518162E-7</v>
      </c>
      <c r="Y44" s="29">
        <f t="shared" si="22"/>
        <v>3.8672607003615434E-7</v>
      </c>
      <c r="Z44" s="29">
        <f t="shared" si="22"/>
        <v>2.1963359060998445E-4</v>
      </c>
      <c r="AA44" s="29">
        <f t="shared" si="22"/>
        <v>5.277564177612587E-5</v>
      </c>
      <c r="AB44" s="29"/>
      <c r="AD44" s="29">
        <f t="shared" si="23"/>
        <v>1.8941447183047425E-5</v>
      </c>
      <c r="AE44" s="29">
        <f t="shared" si="23"/>
        <v>7.5827726560477519E-6</v>
      </c>
      <c r="AI44" s="29">
        <f t="shared" si="24"/>
        <v>1.1777437048336663E-5</v>
      </c>
      <c r="AJ44" s="29">
        <f t="shared" si="24"/>
        <v>1.5364200758757031E-5</v>
      </c>
      <c r="AT44" s="30">
        <f t="shared" si="27"/>
        <v>5.0662549285936602E-2</v>
      </c>
      <c r="AU44" s="30">
        <f t="shared" si="8"/>
        <v>3.932180602999831E-2</v>
      </c>
      <c r="AV44" s="30">
        <f t="shared" si="28"/>
        <v>6.3799999999999996E-2</v>
      </c>
      <c r="AW44" s="30">
        <f t="shared" si="9"/>
        <v>3.2300000000000002E-2</v>
      </c>
      <c r="AX44" s="30">
        <f t="shared" si="29"/>
        <v>9.5699999999999993E-2</v>
      </c>
      <c r="AY44" s="30">
        <f t="shared" si="10"/>
        <v>8.0199999999999994E-2</v>
      </c>
      <c r="AZ44" s="31">
        <f t="shared" si="30"/>
        <v>2.3099999999999999E-2</v>
      </c>
      <c r="BA44" s="30">
        <f t="shared" si="25"/>
        <v>3.49E-2</v>
      </c>
      <c r="BB44" s="30">
        <f t="shared" si="31"/>
        <v>2.3300000000000001E-2</v>
      </c>
      <c r="BC44" s="30">
        <f t="shared" si="26"/>
        <v>2.4399999999999998E-2</v>
      </c>
      <c r="BD44" s="29">
        <f t="shared" si="32"/>
        <v>7.8200000000000006E-2</v>
      </c>
      <c r="BE44" s="30">
        <f t="shared" si="11"/>
        <v>6.2899999999999998E-2</v>
      </c>
      <c r="BF44" s="30">
        <f t="shared" si="33"/>
        <v>6.3E-2</v>
      </c>
      <c r="BG44" s="30">
        <f t="shared" si="12"/>
        <v>2.18E-2</v>
      </c>
      <c r="BH44" s="30"/>
      <c r="BI44" s="30"/>
      <c r="BK44" s="30">
        <f t="shared" si="34"/>
        <v>0.1268227268308213</v>
      </c>
      <c r="BL44" s="30">
        <f t="shared" si="35"/>
        <v>0.16318800411527737</v>
      </c>
      <c r="BM44" s="30">
        <f t="shared" si="36"/>
        <v>0.13405981533277009</v>
      </c>
      <c r="BN44" s="30">
        <f t="shared" si="39"/>
        <v>1.3855180516073736E-2</v>
      </c>
      <c r="BO44" s="30">
        <f t="shared" si="40"/>
        <v>1.9673194100956304E-2</v>
      </c>
      <c r="BP44" s="30">
        <f t="shared" si="37"/>
        <v>8.8479077141553578E-2</v>
      </c>
      <c r="BQ44" s="30">
        <f t="shared" si="38"/>
        <v>0.12626843714341854</v>
      </c>
      <c r="BR44" s="30"/>
      <c r="BV44" s="184"/>
      <c r="BY44" s="182"/>
    </row>
    <row r="45" spans="1:77" s="1" customFormat="1" x14ac:dyDescent="0.25">
      <c r="A45" s="21">
        <v>39355</v>
      </c>
      <c r="B45" s="30">
        <v>4.0027707736448419E-2</v>
      </c>
      <c r="C45" s="30">
        <v>3.39E-2</v>
      </c>
      <c r="D45" s="30">
        <v>3.85E-2</v>
      </c>
      <c r="E45" s="31">
        <v>3.9E-2</v>
      </c>
      <c r="F45" s="30">
        <v>2.76E-2</v>
      </c>
      <c r="G45" s="100">
        <v>0.10802391304347826</v>
      </c>
      <c r="H45" s="100">
        <v>2.8120710059171598E-2</v>
      </c>
      <c r="K45" s="29">
        <v>1.1699999999999999E-2</v>
      </c>
      <c r="L45" s="30">
        <v>2.6699999999999998E-2</v>
      </c>
      <c r="P45" s="29">
        <v>1.548195830302368E-2</v>
      </c>
      <c r="Q45" s="29">
        <v>1.5937997285941918E-4</v>
      </c>
      <c r="R45" s="29"/>
      <c r="T45" s="29">
        <f>VLOOKUP(A45,'Monthly Returns'!$A$5:$BJ$257,62,FALSE)</f>
        <v>8.6576128662149161E-3</v>
      </c>
      <c r="U45" s="29">
        <f t="shared" si="21"/>
        <v>2.9326907848565904E-6</v>
      </c>
      <c r="V45" s="29">
        <f t="shared" si="21"/>
        <v>2.1900853119909199E-6</v>
      </c>
      <c r="W45" s="29">
        <f t="shared" si="21"/>
        <v>7.9543496915063491E-7</v>
      </c>
      <c r="X45" s="29">
        <f t="shared" si="21"/>
        <v>4.6217889265533575E-6</v>
      </c>
      <c r="Y45" s="29">
        <f t="shared" si="22"/>
        <v>5.3462707411772345E-8</v>
      </c>
      <c r="Z45" s="29">
        <f t="shared" si="22"/>
        <v>2.5259539143666699E-5</v>
      </c>
      <c r="AA45" s="29">
        <f t="shared" si="22"/>
        <v>2.1985592776409536E-6</v>
      </c>
      <c r="AB45" s="29"/>
      <c r="AD45" s="29">
        <f t="shared" si="23"/>
        <v>3.1303975479485437E-6</v>
      </c>
      <c r="AE45" s="29">
        <f t="shared" si="23"/>
        <v>3.3880472745177168E-7</v>
      </c>
      <c r="AI45" s="29">
        <f t="shared" si="24"/>
        <v>1.9380794502744283E-7</v>
      </c>
      <c r="AJ45" s="29">
        <f t="shared" si="24"/>
        <v>4.966579926343921E-6</v>
      </c>
      <c r="AT45" s="30">
        <f t="shared" si="27"/>
        <v>4.0027707736448419E-2</v>
      </c>
      <c r="AU45" s="30">
        <f t="shared" si="8"/>
        <v>5.0662549285936602E-2</v>
      </c>
      <c r="AV45" s="30">
        <f t="shared" si="28"/>
        <v>3.39E-2</v>
      </c>
      <c r="AW45" s="30">
        <f t="shared" si="9"/>
        <v>6.3799999999999996E-2</v>
      </c>
      <c r="AX45" s="30">
        <f t="shared" si="29"/>
        <v>3.85E-2</v>
      </c>
      <c r="AY45" s="30">
        <f t="shared" si="10"/>
        <v>9.5699999999999993E-2</v>
      </c>
      <c r="AZ45" s="31">
        <f t="shared" si="30"/>
        <v>3.9E-2</v>
      </c>
      <c r="BA45" s="30">
        <f t="shared" si="25"/>
        <v>8.5000000000000006E-3</v>
      </c>
      <c r="BB45" s="30">
        <f t="shared" si="31"/>
        <v>2.76E-2</v>
      </c>
      <c r="BC45" s="30">
        <f t="shared" si="26"/>
        <v>1.9300000000000001E-2</v>
      </c>
      <c r="BD45" s="29">
        <f t="shared" si="32"/>
        <v>1.1699999999999999E-2</v>
      </c>
      <c r="BE45" s="30">
        <f t="shared" si="11"/>
        <v>7.8200000000000006E-2</v>
      </c>
      <c r="BF45" s="30">
        <f t="shared" si="33"/>
        <v>2.6699999999999998E-2</v>
      </c>
      <c r="BG45" s="30">
        <f t="shared" si="12"/>
        <v>6.3E-2</v>
      </c>
      <c r="BH45" s="30"/>
      <c r="BI45" s="30"/>
      <c r="BK45" s="30">
        <f t="shared" si="34"/>
        <v>-3.1391898747158913E-2</v>
      </c>
      <c r="BL45" s="30">
        <f t="shared" si="35"/>
        <v>-6.0439724541168048E-2</v>
      </c>
      <c r="BM45" s="30">
        <f t="shared" si="36"/>
        <v>-0.10306009271189995</v>
      </c>
      <c r="BN45" s="30">
        <f t="shared" si="39"/>
        <v>6.2895507988114496E-2</v>
      </c>
      <c r="BO45" s="30">
        <f t="shared" si="40"/>
        <v>5.4965899056420651E-2</v>
      </c>
      <c r="BP45" s="30">
        <f t="shared" si="37"/>
        <v>-3.2977034634857072E-2</v>
      </c>
      <c r="BQ45" s="30">
        <f t="shared" si="38"/>
        <v>-2.9043792920050795E-2</v>
      </c>
      <c r="BR45" s="30"/>
      <c r="BV45" s="184"/>
      <c r="BY45" s="182"/>
    </row>
    <row r="46" spans="1:77" s="1" customFormat="1" x14ac:dyDescent="0.25">
      <c r="A46" s="21">
        <v>39447</v>
      </c>
      <c r="B46" s="30">
        <v>2.1127567981889847E-2</v>
      </c>
      <c r="C46" s="30">
        <v>3.3700000000000001E-2</v>
      </c>
      <c r="D46" s="30">
        <v>2.3E-2</v>
      </c>
      <c r="E46" s="31">
        <v>9.3800000000000008E-2</v>
      </c>
      <c r="F46" s="30">
        <v>7.9199999999999993E-2</v>
      </c>
      <c r="G46" s="100">
        <v>0.1343</v>
      </c>
      <c r="H46" s="100">
        <v>8.1266272189349106E-2</v>
      </c>
      <c r="K46" s="29">
        <v>3.2599999999999997E-2</v>
      </c>
      <c r="L46" s="30">
        <v>3.4000000000000002E-2</v>
      </c>
      <c r="P46" s="29">
        <v>-3.3385324448889642E-2</v>
      </c>
      <c r="Q46" s="29">
        <v>-2.1039062810546127E-2</v>
      </c>
      <c r="R46" s="29"/>
      <c r="T46" s="29">
        <f>VLOOKUP(A46,'Monthly Returns'!$A$5:$BJ$257,62,FALSE)</f>
        <v>8.9226237131182443E-3</v>
      </c>
      <c r="U46" s="29">
        <f t="shared" si="21"/>
        <v>2.1881617152600279E-9</v>
      </c>
      <c r="V46" s="29">
        <f t="shared" si="21"/>
        <v>2.2007156219957662E-6</v>
      </c>
      <c r="W46" s="29">
        <f t="shared" si="21"/>
        <v>3.1215188792207982E-7</v>
      </c>
      <c r="X46" s="29">
        <f t="shared" si="21"/>
        <v>5.4153089913862002E-5</v>
      </c>
      <c r="Y46" s="29">
        <f t="shared" si="22"/>
        <v>2.1523895506142341E-5</v>
      </c>
      <c r="Z46" s="29">
        <f t="shared" si="22"/>
        <v>5.7520975621994398E-5</v>
      </c>
      <c r="AA46" s="29">
        <f t="shared" si="22"/>
        <v>1.2354059065701138E-5</v>
      </c>
      <c r="AB46" s="29"/>
      <c r="AD46" s="29">
        <f t="shared" si="23"/>
        <v>3.1697702947367925E-8</v>
      </c>
      <c r="AE46" s="29">
        <f t="shared" si="23"/>
        <v>9.7307495028698493E-9</v>
      </c>
      <c r="AI46" s="29">
        <f t="shared" si="24"/>
        <v>2.5633050258314725E-5</v>
      </c>
      <c r="AJ46" s="29">
        <f t="shared" si="24"/>
        <v>1.8188786081477881E-5</v>
      </c>
      <c r="AT46" s="30">
        <f t="shared" si="27"/>
        <v>2.1127567981889847E-2</v>
      </c>
      <c r="AU46" s="30">
        <f t="shared" si="8"/>
        <v>4.0027707736448419E-2</v>
      </c>
      <c r="AV46" s="30">
        <f t="shared" si="28"/>
        <v>3.3700000000000001E-2</v>
      </c>
      <c r="AW46" s="30">
        <f t="shared" si="9"/>
        <v>3.39E-2</v>
      </c>
      <c r="AX46" s="30">
        <f t="shared" si="29"/>
        <v>2.3E-2</v>
      </c>
      <c r="AY46" s="30">
        <f t="shared" si="10"/>
        <v>3.85E-2</v>
      </c>
      <c r="AZ46" s="31">
        <f t="shared" si="30"/>
        <v>9.3800000000000008E-2</v>
      </c>
      <c r="BA46" s="30">
        <f t="shared" si="25"/>
        <v>6.4600000000000005E-2</v>
      </c>
      <c r="BB46" s="30">
        <f t="shared" si="31"/>
        <v>7.9199999999999993E-2</v>
      </c>
      <c r="BC46" s="30">
        <f t="shared" si="26"/>
        <v>0.11550000000000001</v>
      </c>
      <c r="BD46" s="29">
        <f t="shared" si="32"/>
        <v>3.2599999999999997E-2</v>
      </c>
      <c r="BE46" s="30">
        <f t="shared" si="11"/>
        <v>1.1699999999999999E-2</v>
      </c>
      <c r="BF46" s="30">
        <f t="shared" si="33"/>
        <v>3.4000000000000002E-2</v>
      </c>
      <c r="BG46" s="30">
        <f t="shared" si="12"/>
        <v>2.6699999999999998E-2</v>
      </c>
      <c r="BH46" s="30"/>
      <c r="BI46" s="30"/>
      <c r="BK46" s="30">
        <f t="shared" si="34"/>
        <v>-0.10579868075199175</v>
      </c>
      <c r="BL46" s="30">
        <f t="shared" si="35"/>
        <v>3.3068965053236338E-2</v>
      </c>
      <c r="BM46" s="30">
        <f t="shared" si="36"/>
        <v>-1.53598153327701E-2</v>
      </c>
      <c r="BN46" s="30">
        <f t="shared" si="39"/>
        <v>0.11667701092632601</v>
      </c>
      <c r="BO46" s="30">
        <f t="shared" si="40"/>
        <v>-4.0484594668442182E-2</v>
      </c>
      <c r="BP46" s="30">
        <f t="shared" si="37"/>
        <v>4.6641353742383644E-2</v>
      </c>
      <c r="BQ46" s="30">
        <f t="shared" si="38"/>
        <v>4.52101842511397E-2</v>
      </c>
      <c r="BR46" s="30"/>
      <c r="BV46" s="184"/>
      <c r="BY46" s="182"/>
    </row>
    <row r="47" spans="1:77" s="1" customFormat="1" x14ac:dyDescent="0.25">
      <c r="A47" s="21">
        <v>39538</v>
      </c>
      <c r="B47" s="30">
        <v>1.3707966829512667E-2</v>
      </c>
      <c r="C47" s="30">
        <v>3.3E-3</v>
      </c>
      <c r="D47" s="30">
        <v>-7.1999999999999998E-3</v>
      </c>
      <c r="E47" s="31">
        <v>4.4999999999999998E-2</v>
      </c>
      <c r="F47" s="30">
        <v>1.1699999999999999E-2</v>
      </c>
      <c r="G47" s="100">
        <v>2.0093478260869563E-2</v>
      </c>
      <c r="H47" s="100">
        <v>3.444142011834319E-2</v>
      </c>
      <c r="K47" s="29">
        <v>-2.2499999999999999E-2</v>
      </c>
      <c r="L47" s="30">
        <v>-1.7399999999999999E-2</v>
      </c>
      <c r="P47" s="29">
        <v>-9.5181392039813795E-2</v>
      </c>
      <c r="Q47" s="29">
        <v>-0.12827625060906278</v>
      </c>
      <c r="R47" s="29"/>
      <c r="T47" s="29">
        <f>VLOOKUP(A47,'Monthly Returns'!$A$5:$BJ$257,62,FALSE)</f>
        <v>9.1957465823609471E-3</v>
      </c>
      <c r="U47" s="29">
        <f t="shared" si="21"/>
        <v>5.7606118122735855E-7</v>
      </c>
      <c r="V47" s="29">
        <f t="shared" si="21"/>
        <v>1.9857794868944859E-6</v>
      </c>
      <c r="W47" s="29">
        <f t="shared" si="21"/>
        <v>1.1993786636719537E-5</v>
      </c>
      <c r="X47" s="29">
        <f t="shared" si="21"/>
        <v>7.7897263555582025E-6</v>
      </c>
      <c r="Y47" s="29">
        <f t="shared" si="22"/>
        <v>3.1082379798536432E-6</v>
      </c>
      <c r="Z47" s="29">
        <f t="shared" si="22"/>
        <v>1.0577527461526768E-5</v>
      </c>
      <c r="AA47" s="29">
        <f t="shared" si="22"/>
        <v>8.5012129605616324E-7</v>
      </c>
      <c r="AB47" s="29"/>
      <c r="AD47" s="29">
        <f t="shared" si="23"/>
        <v>2.6041034117923371E-5</v>
      </c>
      <c r="AE47" s="29">
        <f t="shared" si="23"/>
        <v>2.3317619113693946E-5</v>
      </c>
      <c r="AI47" s="29">
        <f t="shared" si="24"/>
        <v>1.2245001865524019E-4</v>
      </c>
      <c r="AJ47" s="29">
        <f t="shared" si="24"/>
        <v>2.135416568369755E-4</v>
      </c>
      <c r="AT47" s="30">
        <f t="shared" si="27"/>
        <v>1.3707966829512667E-2</v>
      </c>
      <c r="AU47" s="30">
        <f t="shared" si="8"/>
        <v>2.1127567981889847E-2</v>
      </c>
      <c r="AV47" s="30">
        <f t="shared" si="28"/>
        <v>3.3E-3</v>
      </c>
      <c r="AW47" s="30">
        <f t="shared" si="9"/>
        <v>3.3700000000000001E-2</v>
      </c>
      <c r="AX47" s="30">
        <f t="shared" si="29"/>
        <v>-7.1999999999999998E-3</v>
      </c>
      <c r="AY47" s="30">
        <f t="shared" si="10"/>
        <v>2.3E-2</v>
      </c>
      <c r="AZ47" s="31">
        <f t="shared" si="30"/>
        <v>4.4999999999999998E-2</v>
      </c>
      <c r="BA47" s="30">
        <f t="shared" si="25"/>
        <v>1.8599999999999998E-2</v>
      </c>
      <c r="BB47" s="30">
        <f t="shared" si="31"/>
        <v>1.1699999999999999E-2</v>
      </c>
      <c r="BC47" s="30">
        <f t="shared" si="26"/>
        <v>2.1299999999999999E-2</v>
      </c>
      <c r="BD47" s="29">
        <f t="shared" si="32"/>
        <v>-2.2499999999999999E-2</v>
      </c>
      <c r="BE47" s="30">
        <f t="shared" si="11"/>
        <v>3.2599999999999997E-2</v>
      </c>
      <c r="BF47" s="30">
        <f t="shared" si="33"/>
        <v>-1.7399999999999999E-2</v>
      </c>
      <c r="BG47" s="30">
        <f t="shared" si="12"/>
        <v>3.4000000000000002E-2</v>
      </c>
      <c r="BH47" s="30"/>
      <c r="BI47" s="30"/>
      <c r="BK47" s="30">
        <f t="shared" si="34"/>
        <v>-3.6119291254421849E-2</v>
      </c>
      <c r="BL47" s="30">
        <f t="shared" si="35"/>
        <v>-9.2617311908077218E-2</v>
      </c>
      <c r="BM47" s="30">
        <f t="shared" si="36"/>
        <v>-8.1939769229010126E-2</v>
      </c>
      <c r="BN47" s="30">
        <f t="shared" si="39"/>
        <v>6.5683324947089269E-2</v>
      </c>
      <c r="BO47" s="30">
        <f t="shared" si="40"/>
        <v>-1.9952124209835942E-2</v>
      </c>
      <c r="BP47" s="30">
        <f t="shared" si="37"/>
        <v>-5.951811441173871E-2</v>
      </c>
      <c r="BQ47" s="30">
        <f t="shared" si="38"/>
        <v>-9.6331982261449345E-2</v>
      </c>
      <c r="BR47" s="30"/>
      <c r="BV47" s="184"/>
      <c r="BY47" s="182"/>
    </row>
    <row r="48" spans="1:77" s="1" customFormat="1" x14ac:dyDescent="0.25">
      <c r="A48" s="21">
        <v>39629</v>
      </c>
      <c r="B48" s="30">
        <v>3.1704714232863957E-3</v>
      </c>
      <c r="C48" s="30">
        <v>1.6000000000000001E-3</v>
      </c>
      <c r="D48" s="30">
        <v>-2.3300000000000001E-2</v>
      </c>
      <c r="E48" s="31">
        <v>1.01E-2</v>
      </c>
      <c r="F48" s="30">
        <v>4.4999999999999998E-2</v>
      </c>
      <c r="G48" s="100">
        <v>5.5986956521739129E-2</v>
      </c>
      <c r="H48" s="100">
        <v>4.385798816568047E-2</v>
      </c>
      <c r="K48" s="29">
        <v>1.1000000000000001E-2</v>
      </c>
      <c r="L48" s="30">
        <v>1.7000000000000001E-3</v>
      </c>
      <c r="P48" s="29">
        <v>-1.6902838888181559E-2</v>
      </c>
      <c r="Q48" s="29">
        <v>4.471186817089734E-2</v>
      </c>
      <c r="R48" s="29"/>
      <c r="T48" s="29">
        <f>VLOOKUP(A48,'Monthly Returns'!$A$5:$BJ$257,62,FALSE)</f>
        <v>9.4772297841809044E-3</v>
      </c>
      <c r="U48" s="29">
        <f t="shared" si="21"/>
        <v>3.2268809883661271E-6</v>
      </c>
      <c r="V48" s="29">
        <f t="shared" si="21"/>
        <v>2.5474671660602112E-6</v>
      </c>
      <c r="W48" s="29">
        <f t="shared" si="21"/>
        <v>2.5838534909319369E-5</v>
      </c>
      <c r="X48" s="29">
        <f t="shared" si="21"/>
        <v>3.1826456754310814E-7</v>
      </c>
      <c r="Y48" s="29">
        <f t="shared" si="22"/>
        <v>2.1082782384762301E-6</v>
      </c>
      <c r="Z48" s="29">
        <f t="shared" si="22"/>
        <v>3.7077642274535317E-8</v>
      </c>
      <c r="AA48" s="29">
        <f t="shared" si="22"/>
        <v>3.7297354042612567E-10</v>
      </c>
      <c r="AB48" s="29"/>
      <c r="AD48" s="29">
        <f t="shared" si="23"/>
        <v>3.6836922357237925E-6</v>
      </c>
      <c r="AE48" s="29">
        <f t="shared" si="23"/>
        <v>9.2584815323873218E-6</v>
      </c>
      <c r="AI48" s="29">
        <f t="shared" si="24"/>
        <v>1.3055923694901091E-5</v>
      </c>
      <c r="AJ48" s="29">
        <f t="shared" si="24"/>
        <v>4.022209498323086E-6</v>
      </c>
      <c r="AT48" s="30">
        <f t="shared" si="27"/>
        <v>3.1704714232863957E-3</v>
      </c>
      <c r="AU48" s="30">
        <f t="shared" si="8"/>
        <v>1.3707966829512667E-2</v>
      </c>
      <c r="AV48" s="30">
        <f t="shared" si="28"/>
        <v>1.6000000000000001E-3</v>
      </c>
      <c r="AW48" s="30">
        <f t="shared" si="9"/>
        <v>3.3E-3</v>
      </c>
      <c r="AX48" s="30">
        <f t="shared" si="29"/>
        <v>-2.3300000000000001E-2</v>
      </c>
      <c r="AY48" s="30">
        <f t="shared" si="10"/>
        <v>-7.1999999999999998E-3</v>
      </c>
      <c r="AZ48" s="31">
        <f t="shared" si="30"/>
        <v>1.01E-2</v>
      </c>
      <c r="BA48" s="30">
        <f t="shared" si="25"/>
        <v>2.3099999999999999E-2</v>
      </c>
      <c r="BB48" s="30">
        <f t="shared" si="31"/>
        <v>4.4999999999999998E-2</v>
      </c>
      <c r="BC48" s="30">
        <f t="shared" si="26"/>
        <v>2.3300000000000001E-2</v>
      </c>
      <c r="BD48" s="29">
        <f t="shared" si="32"/>
        <v>1.1000000000000001E-2</v>
      </c>
      <c r="BE48" s="30">
        <f t="shared" si="11"/>
        <v>-2.2499999999999999E-2</v>
      </c>
      <c r="BF48" s="30">
        <f t="shared" si="33"/>
        <v>1.7000000000000001E-3</v>
      </c>
      <c r="BG48" s="30">
        <f t="shared" si="12"/>
        <v>-1.7399999999999999E-2</v>
      </c>
      <c r="BH48" s="30"/>
      <c r="BI48" s="30"/>
      <c r="BK48" s="30">
        <f t="shared" si="34"/>
        <v>-6.7595394878851356E-2</v>
      </c>
      <c r="BL48" s="30">
        <f t="shared" si="35"/>
        <v>-3.7637970474911592E-3</v>
      </c>
      <c r="BM48" s="30">
        <f t="shared" si="36"/>
        <v>-6.3144711410167656E-2</v>
      </c>
      <c r="BN48" s="30">
        <f t="shared" si="39"/>
        <v>-8.4970617884865446E-5</v>
      </c>
      <c r="BO48" s="30">
        <f t="shared" si="40"/>
        <v>0.11654698909931664</v>
      </c>
      <c r="BP48" s="30">
        <f t="shared" si="37"/>
        <v>3.3506476094251302E-2</v>
      </c>
      <c r="BQ48" s="30">
        <f t="shared" si="38"/>
        <v>3.1030756054351797E-2</v>
      </c>
      <c r="BR48" s="30"/>
      <c r="BV48" s="184"/>
      <c r="BY48" s="182"/>
    </row>
    <row r="49" spans="1:77" s="1" customFormat="1" x14ac:dyDescent="0.25">
      <c r="A49" s="21">
        <v>39721</v>
      </c>
      <c r="B49" s="30">
        <v>-6.3339748838427672E-3</v>
      </c>
      <c r="C49" s="30">
        <v>-3.04E-2</v>
      </c>
      <c r="D49" s="30">
        <v>-0.1113</v>
      </c>
      <c r="E49" s="31">
        <v>9.8999999999999991E-3</v>
      </c>
      <c r="F49" s="30">
        <v>2.0899999999999998E-2</v>
      </c>
      <c r="G49" s="100">
        <v>-3.8641304347826089E-2</v>
      </c>
      <c r="H49" s="100">
        <v>-2.2444970414201178E-2</v>
      </c>
      <c r="K49" s="29">
        <v>-7.4200000000000002E-2</v>
      </c>
      <c r="L49" s="30">
        <v>-2.7699999999999999E-2</v>
      </c>
      <c r="P49" s="29">
        <v>-8.7291165155465422E-2</v>
      </c>
      <c r="Q49" s="29">
        <v>-6.9852234280261549E-2</v>
      </c>
      <c r="R49" s="29"/>
      <c r="T49" s="29">
        <f>VLOOKUP(A49,'Monthly Returns'!$A$5:$BJ$257,62,FALSE)</f>
        <v>9.7673292296301499E-3</v>
      </c>
      <c r="U49" s="29">
        <f t="shared" si="21"/>
        <v>7.6339519787878797E-6</v>
      </c>
      <c r="V49" s="29">
        <f t="shared" si="21"/>
        <v>2.2875905107211348E-5</v>
      </c>
      <c r="W49" s="29">
        <f t="shared" si="21"/>
        <v>1.9202742407834844E-4</v>
      </c>
      <c r="X49" s="29">
        <f t="shared" si="21"/>
        <v>3.5103805669613878E-7</v>
      </c>
      <c r="Y49" s="29">
        <f t="shared" si="22"/>
        <v>8.2401316077759621E-7</v>
      </c>
      <c r="Z49" s="29">
        <f t="shared" si="22"/>
        <v>8.3843536175894892E-5</v>
      </c>
      <c r="AA49" s="29">
        <f t="shared" si="22"/>
        <v>4.3195310841246882E-5</v>
      </c>
      <c r="AB49" s="29"/>
      <c r="AD49" s="29">
        <f t="shared" si="23"/>
        <v>1.0751091764075317E-4</v>
      </c>
      <c r="AE49" s="29">
        <f t="shared" si="23"/>
        <v>3.5935112650046403E-5</v>
      </c>
      <c r="AI49" s="29">
        <f t="shared" si="24"/>
        <v>1.1288313008264783E-4</v>
      </c>
      <c r="AJ49" s="29">
        <f t="shared" si="24"/>
        <v>8.6236090472560385E-5</v>
      </c>
      <c r="AT49" s="30">
        <f t="shared" si="27"/>
        <v>-6.3339748838427672E-3</v>
      </c>
      <c r="AU49" s="30">
        <f t="shared" si="8"/>
        <v>3.1704714232863957E-3</v>
      </c>
      <c r="AV49" s="30">
        <f t="shared" si="28"/>
        <v>-3.04E-2</v>
      </c>
      <c r="AW49" s="30">
        <f t="shared" si="9"/>
        <v>1.6000000000000001E-3</v>
      </c>
      <c r="AX49" s="30">
        <f t="shared" si="29"/>
        <v>-0.1113</v>
      </c>
      <c r="AY49" s="30">
        <f t="shared" si="10"/>
        <v>-2.3300000000000001E-2</v>
      </c>
      <c r="AZ49" s="31">
        <f t="shared" si="30"/>
        <v>9.8999999999999991E-3</v>
      </c>
      <c r="BA49" s="30">
        <f t="shared" si="25"/>
        <v>3.9E-2</v>
      </c>
      <c r="BB49" s="30">
        <f t="shared" si="31"/>
        <v>2.0899999999999998E-2</v>
      </c>
      <c r="BC49" s="30">
        <f t="shared" si="26"/>
        <v>2.76E-2</v>
      </c>
      <c r="BD49" s="29">
        <f t="shared" si="32"/>
        <v>-7.4200000000000002E-2</v>
      </c>
      <c r="BE49" s="30">
        <f t="shared" si="11"/>
        <v>1.1000000000000001E-2</v>
      </c>
      <c r="BF49" s="30">
        <f t="shared" si="33"/>
        <v>-2.7699999999999999E-2</v>
      </c>
      <c r="BG49" s="30">
        <f t="shared" si="12"/>
        <v>1.7000000000000001E-3</v>
      </c>
      <c r="BH49" s="30"/>
      <c r="BI49" s="30"/>
      <c r="BK49" s="30">
        <f t="shared" si="34"/>
        <v>-7.0162270955861639E-2</v>
      </c>
      <c r="BL49" s="30">
        <f t="shared" si="35"/>
        <v>-0.13136559148218654</v>
      </c>
      <c r="BM49" s="30">
        <f t="shared" si="36"/>
        <v>-0.32908475801830767</v>
      </c>
      <c r="BN49" s="30">
        <f t="shared" si="39"/>
        <v>-1.2898664998496125E-2</v>
      </c>
      <c r="BO49" s="30">
        <f t="shared" si="40"/>
        <v>-1.190545021448001E-3</v>
      </c>
      <c r="BP49" s="30">
        <f t="shared" si="37"/>
        <v>-0.13144035114120031</v>
      </c>
      <c r="BQ49" s="30">
        <f t="shared" si="38"/>
        <v>-7.284786534020643E-2</v>
      </c>
      <c r="BR49" s="30"/>
      <c r="BV49" s="184"/>
      <c r="BY49" s="182"/>
    </row>
    <row r="50" spans="1:77" s="1" customFormat="1" x14ac:dyDescent="0.25">
      <c r="A50" s="21">
        <v>39813</v>
      </c>
      <c r="B50" s="30">
        <v>-0.10920000000000001</v>
      </c>
      <c r="C50" s="30">
        <v>-0.1726</v>
      </c>
      <c r="D50" s="30">
        <v>-0.26229999999999998</v>
      </c>
      <c r="E50" s="31">
        <v>2.7400000000000001E-2</v>
      </c>
      <c r="F50" s="30">
        <v>7.3300000000000004E-2</v>
      </c>
      <c r="G50" s="100">
        <v>1.8891304347826088E-2</v>
      </c>
      <c r="H50" s="100">
        <v>2.1928994082840237E-3</v>
      </c>
      <c r="K50" s="29">
        <v>-0.1515</v>
      </c>
      <c r="L50" s="30">
        <v>-0.1244</v>
      </c>
      <c r="P50" s="29">
        <v>-0.22780313914521033</v>
      </c>
      <c r="Q50" s="29">
        <v>-0.27445242916149348</v>
      </c>
      <c r="R50" s="29"/>
      <c r="T50" s="29">
        <f>VLOOKUP(A50,'Monthly Returns'!$A$5:$BJ$257,62,FALSE)</f>
        <v>1.0066308663236951E-2</v>
      </c>
      <c r="U50" s="29">
        <f t="shared" si="21"/>
        <v>1.7228085063686926E-4</v>
      </c>
      <c r="V50" s="29">
        <f t="shared" si="21"/>
        <v>3.6567361337924324E-4</v>
      </c>
      <c r="W50" s="29">
        <f t="shared" si="21"/>
        <v>8.536837047286481E-4</v>
      </c>
      <c r="X50" s="29">
        <f t="shared" si="21"/>
        <v>1.332427197867075E-6</v>
      </c>
      <c r="Y50" s="29">
        <f t="shared" si="22"/>
        <v>1.8799196080626329E-5</v>
      </c>
      <c r="Z50" s="29">
        <f t="shared" si="22"/>
        <v>1.2414305286914465E-5</v>
      </c>
      <c r="AA50" s="29">
        <f t="shared" si="22"/>
        <v>1.7641709574671535E-5</v>
      </c>
      <c r="AB50" s="29"/>
      <c r="AD50" s="29">
        <f t="shared" si="23"/>
        <v>3.3422535933648852E-4</v>
      </c>
      <c r="AE50" s="29">
        <f t="shared" si="23"/>
        <v>2.4925000782558839E-4</v>
      </c>
      <c r="AI50" s="29">
        <f t="shared" si="24"/>
        <v>6.1920045977238497E-4</v>
      </c>
      <c r="AJ50" s="29">
        <f t="shared" si="24"/>
        <v>8.9731023095163619E-4</v>
      </c>
      <c r="AT50" s="30">
        <f t="shared" si="27"/>
        <v>-0.10920000000000001</v>
      </c>
      <c r="AU50" s="30">
        <f t="shared" si="8"/>
        <v>-6.3339748838427672E-3</v>
      </c>
      <c r="AV50" s="30">
        <f t="shared" si="28"/>
        <v>-0.1726</v>
      </c>
      <c r="AW50" s="30">
        <f t="shared" si="9"/>
        <v>-3.04E-2</v>
      </c>
      <c r="AX50" s="30">
        <f t="shared" si="29"/>
        <v>-0.26229999999999998</v>
      </c>
      <c r="AY50" s="30">
        <f t="shared" si="10"/>
        <v>-0.1113</v>
      </c>
      <c r="AZ50" s="31">
        <f t="shared" si="30"/>
        <v>2.7400000000000001E-2</v>
      </c>
      <c r="BA50" s="30">
        <f t="shared" si="25"/>
        <v>9.3800000000000008E-2</v>
      </c>
      <c r="BB50" s="30">
        <f t="shared" si="31"/>
        <v>7.3300000000000004E-2</v>
      </c>
      <c r="BC50" s="30">
        <f t="shared" si="26"/>
        <v>7.9199999999999993E-2</v>
      </c>
      <c r="BD50" s="29">
        <f t="shared" si="32"/>
        <v>-0.1515</v>
      </c>
      <c r="BE50" s="30">
        <f t="shared" si="11"/>
        <v>-7.4200000000000002E-2</v>
      </c>
      <c r="BF50" s="30">
        <f t="shared" si="33"/>
        <v>-0.1244</v>
      </c>
      <c r="BG50" s="30">
        <f t="shared" si="12"/>
        <v>-2.7699999999999999E-2</v>
      </c>
      <c r="BH50" s="30"/>
      <c r="BI50" s="30"/>
      <c r="BK50" s="30">
        <f t="shared" si="34"/>
        <v>-0.80000963737371211</v>
      </c>
      <c r="BL50" s="30">
        <f t="shared" si="35"/>
        <v>-0.62126584714896649</v>
      </c>
      <c r="BM50" s="30">
        <f t="shared" si="36"/>
        <v>-0.63599884614505053</v>
      </c>
      <c r="BN50" s="30">
        <f t="shared" si="39"/>
        <v>-2.4621696079042712E-2</v>
      </c>
      <c r="BO50" s="30">
        <f t="shared" si="40"/>
        <v>5.3847131996038369E-2</v>
      </c>
      <c r="BP50" s="30">
        <f t="shared" si="37"/>
        <v>-0.20343285379360077</v>
      </c>
      <c r="BQ50" s="30">
        <f t="shared" si="38"/>
        <v>-0.27289655028564497</v>
      </c>
      <c r="BR50" s="30"/>
      <c r="BV50" s="184"/>
      <c r="BY50" s="182"/>
    </row>
    <row r="51" spans="1:77" s="1" customFormat="1" x14ac:dyDescent="0.25">
      <c r="A51" s="21">
        <v>39903</v>
      </c>
      <c r="B51" s="30">
        <v>-0.13686355527066701</v>
      </c>
      <c r="C51" s="30">
        <v>-0.15329999999999999</v>
      </c>
      <c r="D51" s="30">
        <v>-0.14760000000000001</v>
      </c>
      <c r="E51" s="31">
        <v>7.3000000000000001E-3</v>
      </c>
      <c r="F51" s="30">
        <v>1.32E-2</v>
      </c>
      <c r="G51" s="100">
        <v>-0.12743043478260871</v>
      </c>
      <c r="H51" s="100">
        <v>-3.5731360946745561E-2</v>
      </c>
      <c r="K51" s="29">
        <v>-3.4300000000000004E-2</v>
      </c>
      <c r="L51" s="30">
        <v>-2.5600000000000001E-2</v>
      </c>
      <c r="P51" s="29">
        <v>-0.10804750287826614</v>
      </c>
      <c r="Q51" s="29">
        <v>-9.7404788364844452E-2</v>
      </c>
      <c r="R51" s="29"/>
      <c r="T51" s="29">
        <f>VLOOKUP(A51,'Monthly Returns'!$A$5:$BJ$257,62,FALSE)</f>
        <v>1.0374439902789708E-2</v>
      </c>
      <c r="U51" s="29">
        <f t="shared" si="21"/>
        <v>2.6058434403370345E-4</v>
      </c>
      <c r="V51" s="29">
        <f t="shared" si="21"/>
        <v>3.044068686011461E-4</v>
      </c>
      <c r="W51" s="29">
        <f t="shared" si="21"/>
        <v>3.2324117984391151E-4</v>
      </c>
      <c r="X51" s="29">
        <f t="shared" si="21"/>
        <v>7.6640163273968494E-7</v>
      </c>
      <c r="Y51" s="29">
        <f t="shared" si="22"/>
        <v>2.9577862738540353E-6</v>
      </c>
      <c r="Z51" s="29">
        <f t="shared" si="22"/>
        <v>3.4152937093119741E-4</v>
      </c>
      <c r="AA51" s="29">
        <f t="shared" si="22"/>
        <v>6.6044532506252912E-5</v>
      </c>
      <c r="AB51" s="29"/>
      <c r="AD51" s="29">
        <f t="shared" si="23"/>
        <v>4.3852497218761843E-5</v>
      </c>
      <c r="AE51" s="29">
        <f t="shared" si="23"/>
        <v>3.5571563717528951E-5</v>
      </c>
      <c r="AI51" s="29">
        <f t="shared" si="24"/>
        <v>1.7066825346010901E-4</v>
      </c>
      <c r="AJ51" s="29">
        <f t="shared" si="24"/>
        <v>1.5318914894063017E-4</v>
      </c>
      <c r="AT51" s="30">
        <f t="shared" si="27"/>
        <v>-0.13686355527066701</v>
      </c>
      <c r="AU51" s="30">
        <f t="shared" si="8"/>
        <v>-0.10920000000000001</v>
      </c>
      <c r="AV51" s="30">
        <f t="shared" si="28"/>
        <v>-0.15329999999999999</v>
      </c>
      <c r="AW51" s="30">
        <f t="shared" si="9"/>
        <v>-0.1726</v>
      </c>
      <c r="AX51" s="30">
        <f t="shared" si="29"/>
        <v>-0.14760000000000001</v>
      </c>
      <c r="AY51" s="30">
        <f t="shared" si="10"/>
        <v>-0.26229999999999998</v>
      </c>
      <c r="AZ51" s="31">
        <f t="shared" si="30"/>
        <v>7.3000000000000001E-3</v>
      </c>
      <c r="BA51" s="30">
        <f t="shared" si="25"/>
        <v>4.4999999999999998E-2</v>
      </c>
      <c r="BB51" s="30">
        <f t="shared" si="31"/>
        <v>1.32E-2</v>
      </c>
      <c r="BC51" s="30">
        <f t="shared" si="26"/>
        <v>1.1699999999999999E-2</v>
      </c>
      <c r="BD51" s="29">
        <f t="shared" si="32"/>
        <v>-3.4300000000000004E-2</v>
      </c>
      <c r="BE51" s="30">
        <f t="shared" si="11"/>
        <v>-0.1515</v>
      </c>
      <c r="BF51" s="30">
        <f t="shared" si="33"/>
        <v>-2.5600000000000001E-2</v>
      </c>
      <c r="BG51" s="30">
        <f t="shared" si="12"/>
        <v>-0.1244</v>
      </c>
      <c r="BH51" s="30"/>
      <c r="BI51" s="30"/>
      <c r="BK51" s="30">
        <f t="shared" si="34"/>
        <v>-0.32264161526100543</v>
      </c>
      <c r="BL51" s="30">
        <f t="shared" si="35"/>
        <v>-9.240512763730617E-2</v>
      </c>
      <c r="BM51" s="30">
        <f t="shared" si="36"/>
        <v>0.13626263346249867</v>
      </c>
      <c r="BN51" s="30">
        <f t="shared" si="39"/>
        <v>-2.223641479186611E-2</v>
      </c>
      <c r="BO51" s="30">
        <f t="shared" si="40"/>
        <v>1.8145644407786873E-2</v>
      </c>
      <c r="BP51" s="30">
        <f t="shared" si="37"/>
        <v>4.4439074574515E-2</v>
      </c>
      <c r="BQ51" s="30">
        <f t="shared" si="38"/>
        <v>0.12612139780994541</v>
      </c>
      <c r="BR51" s="30"/>
      <c r="BV51" s="184"/>
      <c r="BY51" s="182"/>
    </row>
    <row r="52" spans="1:77" s="1" customFormat="1" x14ac:dyDescent="0.25">
      <c r="A52" s="21">
        <v>39994</v>
      </c>
      <c r="B52" s="30">
        <v>-9.0336607747806913E-2</v>
      </c>
      <c r="C52" s="30">
        <v>-0.126</v>
      </c>
      <c r="D52" s="30">
        <v>-0.113</v>
      </c>
      <c r="E52" s="31">
        <v>-1.2E-2</v>
      </c>
      <c r="F52" s="30">
        <v>1.15E-2</v>
      </c>
      <c r="G52" s="100">
        <v>-0.26018478260869565</v>
      </c>
      <c r="H52" s="100">
        <v>-0.16046863905325442</v>
      </c>
      <c r="K52" s="29">
        <v>4.5499999999999999E-2</v>
      </c>
      <c r="L52" s="30">
        <v>2.3999999999999998E-3</v>
      </c>
      <c r="P52" s="29">
        <v>0.16817231618639905</v>
      </c>
      <c r="Q52" s="29">
        <v>0.2337734650504395</v>
      </c>
      <c r="R52" s="29"/>
      <c r="T52" s="29">
        <f>VLOOKUP(A52,'Monthly Returns'!$A$5:$BJ$257,62,FALSE)</f>
        <v>1.0692003086460677E-2</v>
      </c>
      <c r="U52" s="29">
        <f t="shared" si="21"/>
        <v>1.3402324377682396E-4</v>
      </c>
      <c r="V52" s="29">
        <f t="shared" si="21"/>
        <v>2.2169423217639642E-4</v>
      </c>
      <c r="W52" s="29">
        <f t="shared" si="21"/>
        <v>2.1533477629078688E-4</v>
      </c>
      <c r="X52" s="29">
        <f t="shared" si="21"/>
        <v>8.3197793209708132E-6</v>
      </c>
      <c r="Y52" s="29">
        <f t="shared" si="22"/>
        <v>3.6930416557703884E-6</v>
      </c>
      <c r="Z52" s="29">
        <f t="shared" si="22"/>
        <v>1.0554903488166334E-3</v>
      </c>
      <c r="AA52" s="29">
        <f t="shared" si="22"/>
        <v>4.4725160690277068E-4</v>
      </c>
      <c r="AB52" s="29"/>
      <c r="AD52" s="29">
        <f t="shared" si="23"/>
        <v>2.3371714819137517E-6</v>
      </c>
      <c r="AE52" s="29">
        <f t="shared" si="23"/>
        <v>9.982594780621458E-6</v>
      </c>
      <c r="AI52" s="29">
        <f t="shared" si="24"/>
        <v>2.3406786414178734E-4</v>
      </c>
      <c r="AJ52" s="29">
        <f t="shared" si="24"/>
        <v>4.7000410643827773E-4</v>
      </c>
      <c r="AT52" s="30">
        <f t="shared" si="27"/>
        <v>-9.0336607747806913E-2</v>
      </c>
      <c r="AU52" s="30">
        <f t="shared" si="8"/>
        <v>-0.13686355527066701</v>
      </c>
      <c r="AV52" s="30">
        <f t="shared" si="28"/>
        <v>-0.126</v>
      </c>
      <c r="AW52" s="30">
        <f t="shared" si="9"/>
        <v>-0.15329999999999999</v>
      </c>
      <c r="AX52" s="30">
        <f t="shared" si="29"/>
        <v>-0.113</v>
      </c>
      <c r="AY52" s="30">
        <f t="shared" si="10"/>
        <v>-0.14760000000000001</v>
      </c>
      <c r="AZ52" s="31">
        <f t="shared" si="30"/>
        <v>-1.2E-2</v>
      </c>
      <c r="BA52" s="30">
        <f t="shared" si="25"/>
        <v>1.01E-2</v>
      </c>
      <c r="BB52" s="30">
        <f t="shared" si="31"/>
        <v>1.15E-2</v>
      </c>
      <c r="BC52" s="30">
        <f t="shared" si="26"/>
        <v>4.4999999999999998E-2</v>
      </c>
      <c r="BD52" s="29">
        <f t="shared" si="32"/>
        <v>4.5499999999999999E-2</v>
      </c>
      <c r="BE52" s="30">
        <f t="shared" si="11"/>
        <v>-3.4300000000000004E-2</v>
      </c>
      <c r="BF52" s="30">
        <f t="shared" si="33"/>
        <v>2.3999999999999998E-3</v>
      </c>
      <c r="BG52" s="30">
        <f t="shared" si="12"/>
        <v>-2.5600000000000001E-2</v>
      </c>
      <c r="BH52" s="30"/>
      <c r="BI52" s="30"/>
      <c r="BK52" s="30">
        <f t="shared" si="34"/>
        <v>0.2221209185353222</v>
      </c>
      <c r="BL52" s="30">
        <f t="shared" si="35"/>
        <v>-3.9863729766759656E-2</v>
      </c>
      <c r="BM52" s="30">
        <f t="shared" si="36"/>
        <v>-2.7370992870074502E-2</v>
      </c>
      <c r="BN52" s="30">
        <f t="shared" si="39"/>
        <v>-2.9314450050404273E-2</v>
      </c>
      <c r="BO52" s="30">
        <f t="shared" si="40"/>
        <v>-9.895272510724E-2</v>
      </c>
      <c r="BP52" s="30">
        <f t="shared" si="37"/>
        <v>9.9112441561828482E-2</v>
      </c>
      <c r="BQ52" s="30">
        <f t="shared" si="38"/>
        <v>4.5397966990672799E-2</v>
      </c>
      <c r="BR52" s="30"/>
      <c r="BV52" s="184"/>
      <c r="BY52" s="182"/>
    </row>
    <row r="53" spans="1:77" s="1" customFormat="1" x14ac:dyDescent="0.25">
      <c r="A53" s="21">
        <v>40086</v>
      </c>
      <c r="B53" s="30">
        <v>-7.3158355455888557E-2</v>
      </c>
      <c r="C53" s="30">
        <v>-7.5999999999999998E-2</v>
      </c>
      <c r="D53" s="30">
        <v>-3.1E-2</v>
      </c>
      <c r="E53" s="31">
        <v>2.5999999999999999E-3</v>
      </c>
      <c r="F53" s="30">
        <v>1.01E-2</v>
      </c>
      <c r="G53" s="100">
        <v>-5.8906521739130441E-2</v>
      </c>
      <c r="H53" s="100">
        <v>-3.3022485207100591E-2</v>
      </c>
      <c r="K53" s="29">
        <v>5.9299999999999999E-2</v>
      </c>
      <c r="L53" s="30">
        <v>1.9900000000000001E-2</v>
      </c>
      <c r="P53" s="29">
        <v>0.16311935591864901</v>
      </c>
      <c r="Q53" s="29">
        <v>0.15950686916798729</v>
      </c>
      <c r="R53" s="29"/>
      <c r="T53" s="29">
        <f>VLOOKUP(A53,'Monthly Returns'!$A$5:$BJ$257,62,FALSE)</f>
        <v>1.1019286927494182E-2</v>
      </c>
      <c r="U53" s="29">
        <f t="shared" si="21"/>
        <v>9.8991368774836163E-5</v>
      </c>
      <c r="V53" s="29">
        <f t="shared" si="21"/>
        <v>9.7356231233555884E-5</v>
      </c>
      <c r="W53" s="29">
        <f t="shared" si="21"/>
        <v>3.9556791128688919E-5</v>
      </c>
      <c r="X53" s="29">
        <f t="shared" si="21"/>
        <v>1.9477363749252632E-6</v>
      </c>
      <c r="Y53" s="29">
        <f t="shared" si="22"/>
        <v>4.4011056781807396E-6</v>
      </c>
      <c r="Z53" s="29">
        <f t="shared" si="22"/>
        <v>1.4049498800082583E-4</v>
      </c>
      <c r="AA53" s="29">
        <f t="shared" si="22"/>
        <v>6.5467232858309866E-5</v>
      </c>
      <c r="AB53" s="29"/>
      <c r="AD53" s="29">
        <f t="shared" si="23"/>
        <v>9.0037642517091522E-6</v>
      </c>
      <c r="AE53" s="29">
        <f t="shared" si="23"/>
        <v>1.8782507166607685E-6</v>
      </c>
      <c r="AI53" s="29">
        <f t="shared" si="24"/>
        <v>2.250373472271683E-4</v>
      </c>
      <c r="AJ53" s="29">
        <f t="shared" si="24"/>
        <v>2.0200688961036944E-4</v>
      </c>
      <c r="AT53" s="30">
        <f t="shared" si="27"/>
        <v>-7.3158355455888557E-2</v>
      </c>
      <c r="AU53" s="30">
        <f t="shared" si="8"/>
        <v>-9.0336607747806913E-2</v>
      </c>
      <c r="AV53" s="30">
        <f t="shared" si="28"/>
        <v>-7.5999999999999998E-2</v>
      </c>
      <c r="AW53" s="30">
        <f t="shared" si="9"/>
        <v>-0.126</v>
      </c>
      <c r="AX53" s="30">
        <f t="shared" si="29"/>
        <v>-3.1E-2</v>
      </c>
      <c r="AY53" s="30">
        <f t="shared" si="10"/>
        <v>-0.113</v>
      </c>
      <c r="AZ53" s="31">
        <f t="shared" si="30"/>
        <v>2.5999999999999999E-3</v>
      </c>
      <c r="BA53" s="30">
        <f t="shared" si="25"/>
        <v>9.8999999999999991E-3</v>
      </c>
      <c r="BB53" s="30">
        <f t="shared" si="31"/>
        <v>1.01E-2</v>
      </c>
      <c r="BC53" s="30">
        <f t="shared" si="26"/>
        <v>2.0899999999999998E-2</v>
      </c>
      <c r="BD53" s="29">
        <f t="shared" si="32"/>
        <v>5.9299999999999999E-2</v>
      </c>
      <c r="BE53" s="30">
        <f t="shared" si="11"/>
        <v>4.5499999999999999E-2</v>
      </c>
      <c r="BF53" s="30">
        <f t="shared" si="33"/>
        <v>1.9900000000000001E-2</v>
      </c>
      <c r="BG53" s="30">
        <f t="shared" si="12"/>
        <v>2.3999999999999998E-3</v>
      </c>
      <c r="BH53" s="30"/>
      <c r="BI53" s="30"/>
      <c r="BK53" s="30">
        <f t="shared" si="34"/>
        <v>4.2204342996725319E-2</v>
      </c>
      <c r="BL53" s="30">
        <f t="shared" si="35"/>
        <v>8.1758736690916503E-2</v>
      </c>
      <c r="BM53" s="30">
        <f t="shared" si="36"/>
        <v>0.17193579724433214</v>
      </c>
      <c r="BN53" s="30">
        <f t="shared" si="39"/>
        <v>-3.1192527315815005E-3</v>
      </c>
      <c r="BO53" s="30">
        <f t="shared" si="40"/>
        <v>-2.5508639736065434E-2</v>
      </c>
      <c r="BP53" s="30">
        <f t="shared" si="37"/>
        <v>6.8571324480616952E-2</v>
      </c>
      <c r="BQ53" s="30">
        <f t="shared" si="38"/>
        <v>4.67737293691705E-2</v>
      </c>
      <c r="BR53" s="30"/>
      <c r="BV53" s="184"/>
      <c r="BY53" s="182"/>
    </row>
    <row r="54" spans="1:77" s="1" customFormat="1" x14ac:dyDescent="0.25">
      <c r="A54" s="21">
        <v>40178</v>
      </c>
      <c r="B54" s="30">
        <v>-3.4809136879947022E-2</v>
      </c>
      <c r="C54" s="30">
        <v>-0.13500000000000001</v>
      </c>
      <c r="D54" s="30">
        <v>-4.1000000000000002E-2</v>
      </c>
      <c r="E54" s="31">
        <v>-4.5499999999999999E-2</v>
      </c>
      <c r="F54" s="30">
        <v>2.7099999999999999E-2</v>
      </c>
      <c r="G54" s="100">
        <v>7.8141304347826096E-2</v>
      </c>
      <c r="H54" s="100">
        <v>3.09585798816568E-3</v>
      </c>
      <c r="K54" s="29">
        <v>6.0400000000000002E-2</v>
      </c>
      <c r="L54" s="30">
        <v>3.44E-2</v>
      </c>
      <c r="P54" s="29">
        <v>5.8984635668084984E-2</v>
      </c>
      <c r="Q54" s="29">
        <v>4.1404177832435218E-2</v>
      </c>
      <c r="R54" s="29"/>
      <c r="T54" s="29">
        <f>VLOOKUP(A54,'Monthly Returns'!$A$5:$BJ$257,62,FALSE)</f>
        <v>1.1356588976690878E-2</v>
      </c>
      <c r="U54" s="29">
        <f t="shared" si="21"/>
        <v>3.6165756382663009E-5</v>
      </c>
      <c r="V54" s="29">
        <f t="shared" si="21"/>
        <v>2.6582930089449718E-4</v>
      </c>
      <c r="W54" s="29">
        <f t="shared" si="21"/>
        <v>5.5511834139208861E-5</v>
      </c>
      <c r="X54" s="29">
        <f t="shared" si="21"/>
        <v>4.2806913516848588E-5</v>
      </c>
      <c r="Y54" s="29">
        <f t="shared" si="22"/>
        <v>1.0118976301483606E-7</v>
      </c>
      <c r="Z54" s="29">
        <f t="shared" si="22"/>
        <v>6.6137118209522429E-6</v>
      </c>
      <c r="AA54" s="29">
        <f t="shared" si="22"/>
        <v>1.9053669444438234E-5</v>
      </c>
      <c r="AB54" s="29"/>
      <c r="AD54" s="29">
        <f t="shared" si="23"/>
        <v>1.0007289384929261E-5</v>
      </c>
      <c r="AE54" s="29">
        <f t="shared" si="23"/>
        <v>2.3689997458040688E-8</v>
      </c>
      <c r="AI54" s="29">
        <f t="shared" si="24"/>
        <v>1.7071388624586369E-5</v>
      </c>
      <c r="AJ54" s="29">
        <f t="shared" si="24"/>
        <v>3.3963472957103135E-6</v>
      </c>
      <c r="AT54" s="30">
        <f t="shared" si="27"/>
        <v>-3.4809136879947022E-2</v>
      </c>
      <c r="AU54" s="30">
        <f t="shared" si="8"/>
        <v>-7.3158355455888557E-2</v>
      </c>
      <c r="AV54" s="30">
        <f t="shared" si="28"/>
        <v>-0.13500000000000001</v>
      </c>
      <c r="AW54" s="30">
        <f t="shared" si="9"/>
        <v>-7.5999999999999998E-2</v>
      </c>
      <c r="AX54" s="30">
        <f t="shared" si="29"/>
        <v>-4.1000000000000002E-2</v>
      </c>
      <c r="AY54" s="30">
        <f t="shared" si="10"/>
        <v>-3.1E-2</v>
      </c>
      <c r="AZ54" s="31">
        <f t="shared" si="30"/>
        <v>-4.5499999999999999E-2</v>
      </c>
      <c r="BA54" s="30">
        <f t="shared" si="25"/>
        <v>2.7400000000000001E-2</v>
      </c>
      <c r="BB54" s="30">
        <f t="shared" si="31"/>
        <v>2.7099999999999999E-2</v>
      </c>
      <c r="BC54" s="30">
        <f t="shared" si="26"/>
        <v>7.3300000000000004E-2</v>
      </c>
      <c r="BD54" s="29">
        <f t="shared" si="32"/>
        <v>6.0400000000000002E-2</v>
      </c>
      <c r="BE54" s="30">
        <f t="shared" si="11"/>
        <v>5.9299999999999999E-2</v>
      </c>
      <c r="BF54" s="30">
        <f t="shared" si="33"/>
        <v>3.44E-2</v>
      </c>
      <c r="BG54" s="30">
        <f t="shared" si="12"/>
        <v>1.9900000000000001E-2</v>
      </c>
      <c r="BH54" s="30"/>
      <c r="BI54" s="30"/>
      <c r="BK54" s="30">
        <f t="shared" si="34"/>
        <v>0.22272982944150241</v>
      </c>
      <c r="BL54" s="30">
        <f t="shared" si="35"/>
        <v>-0.32115530929528147</v>
      </c>
      <c r="BM54" s="30">
        <f t="shared" si="36"/>
        <v>-6.5748267956625875E-2</v>
      </c>
      <c r="BN54" s="30">
        <f t="shared" si="39"/>
        <v>-0.10261418138798513</v>
      </c>
      <c r="BO54" s="30">
        <f t="shared" si="40"/>
        <v>-0.12522584775983547</v>
      </c>
      <c r="BP54" s="30">
        <f t="shared" si="37"/>
        <v>6.1139018618020194E-2</v>
      </c>
      <c r="BQ54" s="30">
        <f t="shared" si="38"/>
        <v>5.6666804334455555E-2</v>
      </c>
      <c r="BR54" s="30"/>
      <c r="BV54" s="184"/>
      <c r="BY54" s="182"/>
    </row>
    <row r="55" spans="1:77" s="1" customFormat="1" x14ac:dyDescent="0.25">
      <c r="A55" s="21">
        <v>40268</v>
      </c>
      <c r="B55" s="30">
        <v>7.4717335085582306E-3</v>
      </c>
      <c r="C55" s="30">
        <v>-1.2999999999999999E-2</v>
      </c>
      <c r="D55" s="30">
        <v>2.4E-2</v>
      </c>
      <c r="E55" s="31">
        <v>-2.5000000000000001E-3</v>
      </c>
      <c r="F55" s="30">
        <v>1.11E-2</v>
      </c>
      <c r="G55" s="100">
        <v>0.10184130434782609</v>
      </c>
      <c r="H55" s="100">
        <v>2.5669822485207102E-2</v>
      </c>
      <c r="K55" s="29">
        <v>4.3700000000000003E-2</v>
      </c>
      <c r="L55" s="30">
        <v>6.7000000000000002E-3</v>
      </c>
      <c r="P55" s="29">
        <v>5.9446372097760047E-2</v>
      </c>
      <c r="Q55" s="29">
        <v>7.6139611294012477E-2</v>
      </c>
      <c r="R55" s="29"/>
      <c r="T55" s="29">
        <f>VLOOKUP(A55,'Monthly Returns'!$A$5:$BJ$257,62,FALSE)</f>
        <v>1.1704215892926695E-2</v>
      </c>
      <c r="U55" s="29">
        <f t="shared" si="21"/>
        <v>2.3437948551644281E-6</v>
      </c>
      <c r="V55" s="29">
        <f t="shared" si="21"/>
        <v>1.1244182929707589E-5</v>
      </c>
      <c r="W55" s="29">
        <f t="shared" si="21"/>
        <v>2.827130858975783E-7</v>
      </c>
      <c r="X55" s="29">
        <f t="shared" si="21"/>
        <v>3.960426049590361E-6</v>
      </c>
      <c r="Y55" s="29">
        <f t="shared" si="22"/>
        <v>4.2185531677361485E-6</v>
      </c>
      <c r="Z55" s="29">
        <f t="shared" si="22"/>
        <v>2.677841183939489E-5</v>
      </c>
      <c r="AA55" s="29">
        <f t="shared" si="22"/>
        <v>3.9567865548398646E-6</v>
      </c>
      <c r="AB55" s="29"/>
      <c r="AD55" s="29">
        <f t="shared" si="23"/>
        <v>1.9733927619401828E-6</v>
      </c>
      <c r="AE55" s="29">
        <f t="shared" si="23"/>
        <v>8.0684367966537694E-6</v>
      </c>
      <c r="AI55" s="29">
        <f t="shared" si="24"/>
        <v>1.8015502469284367E-5</v>
      </c>
      <c r="AJ55" s="29">
        <f t="shared" si="24"/>
        <v>3.1683389419616773E-5</v>
      </c>
      <c r="AT55" s="30">
        <f t="shared" si="27"/>
        <v>7.4717335085582306E-3</v>
      </c>
      <c r="AU55" s="30">
        <f t="shared" si="8"/>
        <v>-3.4809136879947022E-2</v>
      </c>
      <c r="AV55" s="30">
        <f t="shared" si="28"/>
        <v>-1.2999999999999999E-2</v>
      </c>
      <c r="AW55" s="30">
        <f t="shared" si="9"/>
        <v>-0.13500000000000001</v>
      </c>
      <c r="AX55" s="30">
        <f t="shared" si="29"/>
        <v>2.4E-2</v>
      </c>
      <c r="AY55" s="30">
        <f t="shared" si="10"/>
        <v>-4.1000000000000002E-2</v>
      </c>
      <c r="AZ55" s="31">
        <f t="shared" si="30"/>
        <v>-2.5000000000000001E-3</v>
      </c>
      <c r="BA55" s="30">
        <f t="shared" si="25"/>
        <v>7.3000000000000001E-3</v>
      </c>
      <c r="BB55" s="30">
        <f t="shared" si="31"/>
        <v>1.11E-2</v>
      </c>
      <c r="BC55" s="30">
        <f t="shared" si="26"/>
        <v>1.32E-2</v>
      </c>
      <c r="BD55" s="29">
        <f t="shared" si="32"/>
        <v>4.3700000000000003E-2</v>
      </c>
      <c r="BE55" s="30">
        <f t="shared" si="11"/>
        <v>6.0400000000000002E-2</v>
      </c>
      <c r="BF55" s="30">
        <f t="shared" si="33"/>
        <v>6.7000000000000002E-3</v>
      </c>
      <c r="BG55" s="30">
        <f t="shared" si="12"/>
        <v>3.44E-2</v>
      </c>
      <c r="BH55" s="30"/>
      <c r="BI55" s="30"/>
      <c r="BK55" s="30">
        <f t="shared" si="34"/>
        <v>0.29141419855419659</v>
      </c>
      <c r="BL55" s="30">
        <f t="shared" si="35"/>
        <v>0.37193131752583619</v>
      </c>
      <c r="BM55" s="30">
        <f t="shared" si="36"/>
        <v>0.18486374171806813</v>
      </c>
      <c r="BN55" s="30">
        <f t="shared" si="39"/>
        <v>-1.0177900927328591E-2</v>
      </c>
      <c r="BO55" s="30">
        <f t="shared" si="40"/>
        <v>4.1760978290983942E-3</v>
      </c>
      <c r="BP55" s="30">
        <f t="shared" si="37"/>
        <v>3.2480353708238908E-2</v>
      </c>
      <c r="BQ55" s="30">
        <f t="shared" si="38"/>
        <v>-3.5837274487201289E-2</v>
      </c>
      <c r="BR55" s="30"/>
      <c r="BV55" s="184"/>
      <c r="BY55" s="182"/>
    </row>
    <row r="56" spans="1:77" s="1" customFormat="1" x14ac:dyDescent="0.25">
      <c r="A56" s="21">
        <v>40359</v>
      </c>
      <c r="B56" s="30">
        <v>4.324035988517963E-2</v>
      </c>
      <c r="C56" s="30">
        <v>3.6999999999999998E-2</v>
      </c>
      <c r="D56" s="30">
        <v>3.9E-2</v>
      </c>
      <c r="E56" s="31">
        <v>9.8999999999999991E-3</v>
      </c>
      <c r="F56" s="30">
        <v>6.7000000000000002E-3</v>
      </c>
      <c r="G56" s="100">
        <v>0.1037304347826087</v>
      </c>
      <c r="H56" s="100">
        <v>4.4373964497041417E-2</v>
      </c>
      <c r="K56" s="29">
        <v>1.5800000000000002E-2</v>
      </c>
      <c r="L56" s="30">
        <v>5.1000000000000004E-3</v>
      </c>
      <c r="P56" s="29">
        <v>-0.11321036977644927</v>
      </c>
      <c r="Q56" s="29">
        <v>-9.2212814040854796E-2</v>
      </c>
      <c r="R56" s="29"/>
      <c r="T56" s="29">
        <f>VLOOKUP(A56,'Monthly Returns'!$A$5:$BJ$257,62,FALSE)</f>
        <v>1.2062483721952405E-2</v>
      </c>
      <c r="U56" s="29">
        <f t="shared" si="21"/>
        <v>5.6370356654106971E-6</v>
      </c>
      <c r="V56" s="29">
        <f t="shared" si="21"/>
        <v>4.3568112156172304E-6</v>
      </c>
      <c r="W56" s="29">
        <f t="shared" si="21"/>
        <v>1.2269015746386436E-6</v>
      </c>
      <c r="X56" s="29">
        <f t="shared" si="21"/>
        <v>4.3352596652906305E-7</v>
      </c>
      <c r="Y56" s="29">
        <f t="shared" si="22"/>
        <v>6.5964684372782893E-6</v>
      </c>
      <c r="Z56" s="29">
        <f t="shared" si="22"/>
        <v>2.982111889588538E-5</v>
      </c>
      <c r="AA56" s="29">
        <f t="shared" si="22"/>
        <v>1.2167102577335402E-9</v>
      </c>
      <c r="AB56" s="29"/>
      <c r="AD56" s="29">
        <f t="shared" si="23"/>
        <v>2.6834549768197423E-6</v>
      </c>
      <c r="AE56" s="29">
        <f t="shared" si="23"/>
        <v>9.359761338530644E-6</v>
      </c>
      <c r="AI56" s="29">
        <f t="shared" si="24"/>
        <v>2.1473491926020559E-4</v>
      </c>
      <c r="AJ56" s="29">
        <f t="shared" si="24"/>
        <v>1.6321942408692485E-4</v>
      </c>
      <c r="AT56" s="30">
        <f t="shared" si="27"/>
        <v>4.324035988517963E-2</v>
      </c>
      <c r="AU56" s="30">
        <f t="shared" si="8"/>
        <v>7.4717335085582306E-3</v>
      </c>
      <c r="AV56" s="30">
        <f t="shared" si="28"/>
        <v>3.6999999999999998E-2</v>
      </c>
      <c r="AW56" s="30">
        <f t="shared" si="9"/>
        <v>-1.2999999999999999E-2</v>
      </c>
      <c r="AX56" s="30">
        <f t="shared" si="29"/>
        <v>3.9E-2</v>
      </c>
      <c r="AY56" s="30">
        <f t="shared" si="10"/>
        <v>2.4E-2</v>
      </c>
      <c r="AZ56" s="31">
        <f t="shared" si="30"/>
        <v>9.8999999999999991E-3</v>
      </c>
      <c r="BA56" s="30">
        <f t="shared" si="25"/>
        <v>-1.2E-2</v>
      </c>
      <c r="BB56" s="30">
        <f t="shared" si="31"/>
        <v>6.7000000000000002E-3</v>
      </c>
      <c r="BC56" s="30">
        <f t="shared" si="26"/>
        <v>1.15E-2</v>
      </c>
      <c r="BD56" s="29">
        <f t="shared" si="32"/>
        <v>1.5800000000000002E-2</v>
      </c>
      <c r="BE56" s="30">
        <f t="shared" si="11"/>
        <v>4.3700000000000003E-2</v>
      </c>
      <c r="BF56" s="30">
        <f t="shared" si="33"/>
        <v>5.1000000000000004E-3</v>
      </c>
      <c r="BG56" s="30">
        <f t="shared" si="12"/>
        <v>6.7000000000000002E-3</v>
      </c>
      <c r="BH56" s="30"/>
      <c r="BI56" s="30"/>
      <c r="BK56" s="30">
        <f t="shared" si="34"/>
        <v>0.28344903703283497</v>
      </c>
      <c r="BL56" s="30">
        <f t="shared" si="35"/>
        <v>0.19475873669091645</v>
      </c>
      <c r="BM56" s="30">
        <f t="shared" si="36"/>
        <v>7.6122401934938799E-2</v>
      </c>
      <c r="BN56" s="30">
        <f t="shared" si="39"/>
        <v>2.7057758194744503E-2</v>
      </c>
      <c r="BO56" s="30">
        <f t="shared" si="40"/>
        <v>-9.1260621049179709E-3</v>
      </c>
      <c r="BP56" s="30">
        <f t="shared" si="37"/>
        <v>-2.9441994934212325E-3</v>
      </c>
      <c r="BQ56" s="30">
        <f t="shared" si="38"/>
        <v>2.6429733148186974E-3</v>
      </c>
      <c r="BR56" s="30"/>
      <c r="BV56" s="184"/>
      <c r="BY56" s="182"/>
    </row>
    <row r="57" spans="1:77" s="1" customFormat="1" x14ac:dyDescent="0.25">
      <c r="A57" s="21">
        <v>40451</v>
      </c>
      <c r="B57" s="30">
        <v>5.4504074992739598E-2</v>
      </c>
      <c r="C57" s="30">
        <v>4.5999999999999999E-2</v>
      </c>
      <c r="D57" s="30">
        <v>6.6000000000000003E-2</v>
      </c>
      <c r="E57" s="31">
        <v>-1E-3</v>
      </c>
      <c r="F57" s="30">
        <v>1.03E-2</v>
      </c>
      <c r="G57" s="100">
        <v>7.5050000000000006E-2</v>
      </c>
      <c r="H57" s="100">
        <v>8.6426035502958579E-3</v>
      </c>
      <c r="K57" s="29">
        <v>5.2600000000000001E-2</v>
      </c>
      <c r="L57" s="30">
        <v>3.8199999999999998E-2</v>
      </c>
      <c r="P57" s="29">
        <v>0.11530023876449191</v>
      </c>
      <c r="Q57" s="29">
        <v>0.12831521229078624</v>
      </c>
      <c r="R57" s="29"/>
      <c r="T57" s="29">
        <f>VLOOKUP(A57,'Monthly Returns'!$A$5:$BJ$257,62,FALSE)</f>
        <v>1.2431718183727288E-2</v>
      </c>
      <c r="U57" s="29">
        <f t="shared" si="21"/>
        <v>1.3440917510263236E-5</v>
      </c>
      <c r="V57" s="29">
        <f t="shared" si="21"/>
        <v>9.749891174195729E-6</v>
      </c>
      <c r="W57" s="29">
        <f t="shared" si="21"/>
        <v>1.7097534257011687E-5</v>
      </c>
      <c r="X57" s="29">
        <f t="shared" si="21"/>
        <v>3.5485223808742569E-6</v>
      </c>
      <c r="Y57" s="29">
        <f t="shared" si="22"/>
        <v>4.866349153283907E-6</v>
      </c>
      <c r="Z57" s="29">
        <f t="shared" si="22"/>
        <v>5.5038127206049976E-6</v>
      </c>
      <c r="AA57" s="29">
        <f t="shared" si="22"/>
        <v>1.5591049625150401E-5</v>
      </c>
      <c r="AB57" s="29"/>
      <c r="AD57" s="29">
        <f t="shared" si="23"/>
        <v>5.9541081998155954E-6</v>
      </c>
      <c r="AE57" s="29">
        <f t="shared" si="23"/>
        <v>3.4190609316929831E-7</v>
      </c>
      <c r="AI57" s="29">
        <f t="shared" si="24"/>
        <v>1.1240164058633339E-4</v>
      </c>
      <c r="AJ57" s="29">
        <f t="shared" si="24"/>
        <v>1.3499078549037026E-4</v>
      </c>
      <c r="AT57" s="30">
        <f t="shared" si="27"/>
        <v>5.4504074992739598E-2</v>
      </c>
      <c r="AU57" s="30">
        <f t="shared" si="8"/>
        <v>4.324035988517963E-2</v>
      </c>
      <c r="AV57" s="30">
        <f t="shared" si="28"/>
        <v>4.5999999999999999E-2</v>
      </c>
      <c r="AW57" s="30">
        <f t="shared" si="9"/>
        <v>3.6999999999999998E-2</v>
      </c>
      <c r="AX57" s="30">
        <f t="shared" si="29"/>
        <v>6.6000000000000003E-2</v>
      </c>
      <c r="AY57" s="30">
        <f t="shared" si="10"/>
        <v>3.9E-2</v>
      </c>
      <c r="AZ57" s="31">
        <f t="shared" si="30"/>
        <v>-1E-3</v>
      </c>
      <c r="BA57" s="30">
        <f t="shared" si="25"/>
        <v>2.5999999999999999E-3</v>
      </c>
      <c r="BB57" s="30">
        <f t="shared" si="31"/>
        <v>1.03E-2</v>
      </c>
      <c r="BC57" s="30">
        <f t="shared" si="26"/>
        <v>1.01E-2</v>
      </c>
      <c r="BD57" s="29">
        <f t="shared" si="32"/>
        <v>5.2600000000000001E-2</v>
      </c>
      <c r="BE57" s="30">
        <f t="shared" si="11"/>
        <v>1.5800000000000002E-2</v>
      </c>
      <c r="BF57" s="30">
        <f t="shared" si="33"/>
        <v>3.8199999999999998E-2</v>
      </c>
      <c r="BG57" s="30">
        <f t="shared" si="12"/>
        <v>5.1000000000000004E-3</v>
      </c>
      <c r="BH57" s="30"/>
      <c r="BI57" s="30"/>
      <c r="BK57" s="30">
        <f t="shared" si="34"/>
        <v>0.13014696038806653</v>
      </c>
      <c r="BL57" s="30">
        <f t="shared" si="35"/>
        <v>7.4396572604364969E-2</v>
      </c>
      <c r="BM57" s="30">
        <f t="shared" si="36"/>
        <v>0.13282032348288986</v>
      </c>
      <c r="BN57" s="30">
        <f t="shared" si="39"/>
        <v>-3.8204534018758088E-3</v>
      </c>
      <c r="BO57" s="30">
        <f t="shared" si="40"/>
        <v>1.0959419254371584E-2</v>
      </c>
      <c r="BP57" s="30">
        <f t="shared" si="37"/>
        <v>7.7323531948311874E-2</v>
      </c>
      <c r="BQ57" s="30">
        <f t="shared" si="38"/>
        <v>8.902973954968818E-2</v>
      </c>
      <c r="BR57" s="30"/>
      <c r="BV57" s="184"/>
      <c r="BY57" s="182"/>
    </row>
    <row r="58" spans="1:77" s="1" customFormat="1" x14ac:dyDescent="0.25">
      <c r="A58" s="21">
        <v>40543</v>
      </c>
      <c r="B58" s="30">
        <v>4.9899759455366087E-2</v>
      </c>
      <c r="C58" s="30">
        <v>5.3199999999999997E-2</v>
      </c>
      <c r="D58" s="30">
        <v>9.6500000000000002E-2</v>
      </c>
      <c r="E58" s="31">
        <v>-7.9000000000000008E-3</v>
      </c>
      <c r="F58" s="30">
        <v>5.79E-2</v>
      </c>
      <c r="G58" s="100">
        <v>2.7134782608695656E-2</v>
      </c>
      <c r="H58" s="100">
        <v>6.578698224852071E-3</v>
      </c>
      <c r="K58" s="29">
        <v>8.4399999999999989E-2</v>
      </c>
      <c r="L58" s="30">
        <v>8.3000000000000004E-2</v>
      </c>
      <c r="P58" s="29">
        <v>0.11592013660843281</v>
      </c>
      <c r="Q58" s="29">
        <v>0.17111993641957346</v>
      </c>
      <c r="R58" s="29"/>
      <c r="T58" s="29">
        <f>VLOOKUP(A58,'Monthly Returns'!$A$5:$BJ$257,62,FALSE)</f>
        <v>1.2812254968548136E-2</v>
      </c>
      <c r="U58" s="29">
        <f t="shared" si="21"/>
        <v>1.0244517926696143E-5</v>
      </c>
      <c r="V58" s="29">
        <f t="shared" si="21"/>
        <v>1.5879332686857126E-5</v>
      </c>
      <c r="W58" s="29">
        <f t="shared" si="21"/>
        <v>5.852337575598022E-5</v>
      </c>
      <c r="X58" s="29">
        <f t="shared" si="21"/>
        <v>7.2543247080082675E-6</v>
      </c>
      <c r="Y58" s="29">
        <f t="shared" si="22"/>
        <v>9.9125114332938737E-6</v>
      </c>
      <c r="Z58" s="29">
        <f t="shared" si="22"/>
        <v>9.2533167635021346E-6</v>
      </c>
      <c r="AA58" s="29">
        <f t="shared" si="22"/>
        <v>1.7995782741624277E-5</v>
      </c>
      <c r="AB58" s="29"/>
      <c r="AD58" s="29">
        <f t="shared" si="23"/>
        <v>3.6925672671005604E-5</v>
      </c>
      <c r="AE58" s="29">
        <f t="shared" si="23"/>
        <v>3.2087425724527482E-5</v>
      </c>
      <c r="AI58" s="29">
        <f t="shared" si="24"/>
        <v>1.1735761083745547E-4</v>
      </c>
      <c r="AJ58" s="29">
        <f t="shared" si="24"/>
        <v>2.7689477312725305E-4</v>
      </c>
      <c r="AT58" s="30">
        <f t="shared" si="27"/>
        <v>4.9899759455366087E-2</v>
      </c>
      <c r="AU58" s="30">
        <f t="shared" si="8"/>
        <v>5.4504074992739598E-2</v>
      </c>
      <c r="AV58" s="30">
        <f t="shared" si="28"/>
        <v>5.3199999999999997E-2</v>
      </c>
      <c r="AW58" s="30">
        <f t="shared" si="9"/>
        <v>4.5999999999999999E-2</v>
      </c>
      <c r="AX58" s="30">
        <f t="shared" si="29"/>
        <v>9.6500000000000002E-2</v>
      </c>
      <c r="AY58" s="30">
        <f t="shared" si="10"/>
        <v>6.6000000000000003E-2</v>
      </c>
      <c r="AZ58" s="31">
        <f t="shared" si="30"/>
        <v>-7.9000000000000008E-3</v>
      </c>
      <c r="BA58" s="30">
        <f t="shared" si="25"/>
        <v>-4.5499999999999999E-2</v>
      </c>
      <c r="BB58" s="30">
        <f t="shared" si="31"/>
        <v>5.79E-2</v>
      </c>
      <c r="BC58" s="30">
        <f t="shared" si="26"/>
        <v>2.7099999999999999E-2</v>
      </c>
      <c r="BD58" s="29">
        <f t="shared" si="32"/>
        <v>8.4399999999999989E-2</v>
      </c>
      <c r="BE58" s="30">
        <f t="shared" si="11"/>
        <v>5.2600000000000001E-2</v>
      </c>
      <c r="BF58" s="30">
        <f t="shared" si="33"/>
        <v>8.3000000000000004E-2</v>
      </c>
      <c r="BG58" s="30">
        <f t="shared" si="12"/>
        <v>3.8199999999999998E-2</v>
      </c>
      <c r="BH58" s="30"/>
      <c r="BI58" s="30"/>
      <c r="BK58" s="30">
        <f t="shared" si="34"/>
        <v>1.8978903486298909E-2</v>
      </c>
      <c r="BL58" s="30">
        <f t="shared" si="35"/>
        <v>7.5917258083491951E-2</v>
      </c>
      <c r="BM58" s="30">
        <f t="shared" si="36"/>
        <v>0.1719822172677089</v>
      </c>
      <c r="BN58" s="30">
        <f t="shared" si="39"/>
        <v>2.1558068864036228E-2</v>
      </c>
      <c r="BO58" s="30">
        <f t="shared" si="40"/>
        <v>0.15945056517322362</v>
      </c>
      <c r="BP58" s="30">
        <f t="shared" si="37"/>
        <v>0.10576435641185643</v>
      </c>
      <c r="BQ58" s="30">
        <f t="shared" si="38"/>
        <v>0.15179674718507649</v>
      </c>
      <c r="BR58" s="30"/>
      <c r="BV58" s="184"/>
      <c r="BY58" s="182"/>
    </row>
    <row r="59" spans="1:77" s="1" customFormat="1" x14ac:dyDescent="0.25">
      <c r="A59" s="21">
        <v>40633</v>
      </c>
      <c r="B59" s="30">
        <v>4.0099999999999997E-2</v>
      </c>
      <c r="C59" s="30">
        <v>3.6999999999999998E-2</v>
      </c>
      <c r="D59" s="30">
        <v>4.9000000000000002E-2</v>
      </c>
      <c r="E59" s="31">
        <v>7.4999999999999997E-3</v>
      </c>
      <c r="F59" s="30">
        <v>2.4E-2</v>
      </c>
      <c r="G59" s="100">
        <v>9.0334782608695652E-2</v>
      </c>
      <c r="H59" s="100">
        <v>4.9275739644970409E-2</v>
      </c>
      <c r="K59" s="29">
        <v>4.8799999999999996E-2</v>
      </c>
      <c r="L59" s="30">
        <v>5.0199999999999995E-2</v>
      </c>
      <c r="P59" s="29">
        <v>6.3821963974986184E-2</v>
      </c>
      <c r="Q59" s="29">
        <v>9.2390321813300869E-2</v>
      </c>
      <c r="R59" s="29"/>
      <c r="T59" s="29">
        <f>VLOOKUP(A59,'Monthly Returns'!$A$5:$BJ$257,62,FALSE)</f>
        <v>1.320444004224279E-2</v>
      </c>
      <c r="U59" s="29">
        <f t="shared" si="21"/>
        <v>4.5080957144572762E-6</v>
      </c>
      <c r="V59" s="29">
        <f t="shared" si="21"/>
        <v>4.7692708896503358E-6</v>
      </c>
      <c r="W59" s="29">
        <f t="shared" si="21"/>
        <v>5.326896947645494E-6</v>
      </c>
      <c r="X59" s="29">
        <f t="shared" si="21"/>
        <v>9.3059644652810467E-7</v>
      </c>
      <c r="Y59" s="29">
        <f t="shared" si="22"/>
        <v>4.8892377244313443E-7</v>
      </c>
      <c r="Z59" s="29">
        <f t="shared" si="22"/>
        <v>1.7424077598766545E-5</v>
      </c>
      <c r="AA59" s="29">
        <f t="shared" si="22"/>
        <v>3.5971319848339502E-7</v>
      </c>
      <c r="AB59" s="29"/>
      <c r="AD59" s="29">
        <f t="shared" si="23"/>
        <v>4.3186488783542505E-6</v>
      </c>
      <c r="AE59" s="29">
        <f t="shared" si="23"/>
        <v>3.9265516953251612E-6</v>
      </c>
      <c r="AI59" s="29">
        <f t="shared" si="24"/>
        <v>2.5111059240406892E-5</v>
      </c>
      <c r="AJ59" s="29">
        <f t="shared" si="24"/>
        <v>6.15604912361988E-5</v>
      </c>
      <c r="AT59" s="30">
        <f t="shared" si="27"/>
        <v>4.0099999999999997E-2</v>
      </c>
      <c r="AU59" s="30">
        <f t="shared" si="8"/>
        <v>4.9899759455366087E-2</v>
      </c>
      <c r="AV59" s="30">
        <f t="shared" si="28"/>
        <v>3.6999999999999998E-2</v>
      </c>
      <c r="AW59" s="30">
        <f t="shared" si="9"/>
        <v>5.3199999999999997E-2</v>
      </c>
      <c r="AX59" s="30">
        <f t="shared" si="29"/>
        <v>4.9000000000000002E-2</v>
      </c>
      <c r="AY59" s="30">
        <f t="shared" si="10"/>
        <v>9.6500000000000002E-2</v>
      </c>
      <c r="AZ59" s="31">
        <f t="shared" si="30"/>
        <v>7.4999999999999997E-3</v>
      </c>
      <c r="BA59" s="30">
        <f t="shared" si="25"/>
        <v>-2.5000000000000001E-3</v>
      </c>
      <c r="BB59" s="30">
        <f t="shared" si="31"/>
        <v>2.4E-2</v>
      </c>
      <c r="BC59" s="30">
        <f t="shared" si="26"/>
        <v>1.11E-2</v>
      </c>
      <c r="BD59" s="29">
        <f t="shared" si="32"/>
        <v>4.8799999999999996E-2</v>
      </c>
      <c r="BE59" s="30">
        <f t="shared" si="11"/>
        <v>8.4399999999999989E-2</v>
      </c>
      <c r="BF59" s="30">
        <f t="shared" si="33"/>
        <v>5.0199999999999995E-2</v>
      </c>
      <c r="BG59" s="30">
        <f t="shared" si="12"/>
        <v>8.3000000000000004E-2</v>
      </c>
      <c r="BH59" s="30"/>
      <c r="BI59" s="30"/>
      <c r="BK59" s="30">
        <f t="shared" si="34"/>
        <v>-2.5711508397126971E-2</v>
      </c>
      <c r="BL59" s="30">
        <f t="shared" si="35"/>
        <v>-1.4113830687856928E-2</v>
      </c>
      <c r="BM59" s="30">
        <f t="shared" si="36"/>
        <v>-6.8554272793972901E-2</v>
      </c>
      <c r="BN59" s="30">
        <f t="shared" si="39"/>
        <v>1.5334592782988359E-2</v>
      </c>
      <c r="BO59" s="30">
        <f t="shared" si="40"/>
        <v>6.6532541906967044E-2</v>
      </c>
      <c r="BP59" s="30">
        <f t="shared" si="37"/>
        <v>2.4882670180437428E-2</v>
      </c>
      <c r="BQ59" s="30">
        <f t="shared" si="38"/>
        <v>-1.6904704621671608E-4</v>
      </c>
      <c r="BR59" s="30"/>
      <c r="BV59" s="184"/>
      <c r="BY59" s="182"/>
    </row>
    <row r="60" spans="1:77" s="1" customFormat="1" x14ac:dyDescent="0.25">
      <c r="A60" s="21">
        <v>40724</v>
      </c>
      <c r="B60" s="30">
        <v>4.6199999999999998E-2</v>
      </c>
      <c r="C60" s="30">
        <v>6.0999999999999999E-2</v>
      </c>
      <c r="D60" s="30">
        <v>4.3999999999999997E-2</v>
      </c>
      <c r="E60" s="31">
        <v>6.6E-3</v>
      </c>
      <c r="F60" s="30">
        <v>1.4800000000000001E-2</v>
      </c>
      <c r="G60" s="100">
        <v>0.1449478260869565</v>
      </c>
      <c r="H60" s="100">
        <v>0.10706508875739645</v>
      </c>
      <c r="K60" s="29">
        <v>4.6300000000000001E-2</v>
      </c>
      <c r="L60" s="30">
        <v>7.0099999999999996E-2</v>
      </c>
      <c r="P60" s="29">
        <v>-2.6767784440540066E-4</v>
      </c>
      <c r="Q60" s="29">
        <v>-5.896576750222482E-3</v>
      </c>
      <c r="R60" s="29"/>
      <c r="T60" s="29">
        <f>VLOOKUP(A60,'Monthly Returns'!$A$5:$BJ$257,62,FALSE)</f>
        <v>1.3608629960705713E-2</v>
      </c>
      <c r="U60" s="29">
        <f t="shared" si="21"/>
        <v>8.2201516324887282E-6</v>
      </c>
      <c r="V60" s="29">
        <f t="shared" si="21"/>
        <v>2.516811290769391E-5</v>
      </c>
      <c r="W60" s="29">
        <f t="shared" si="21"/>
        <v>3.0968430311507774E-6</v>
      </c>
      <c r="X60" s="29">
        <f t="shared" si="21"/>
        <v>1.1757451429308412E-6</v>
      </c>
      <c r="Y60" s="29">
        <f t="shared" si="22"/>
        <v>3.1794008882913804E-6</v>
      </c>
      <c r="Z60" s="29">
        <f t="shared" si="22"/>
        <v>1.1254158619588791E-4</v>
      </c>
      <c r="AA60" s="29">
        <f t="shared" si="22"/>
        <v>5.4027606108230361E-5</v>
      </c>
      <c r="AB60" s="29"/>
      <c r="AD60" s="29">
        <f t="shared" si="23"/>
        <v>3.3053498701526707E-6</v>
      </c>
      <c r="AE60" s="29">
        <f t="shared" si="23"/>
        <v>1.8775817293325637E-5</v>
      </c>
      <c r="AI60" s="29">
        <f t="shared" si="24"/>
        <v>5.7084327159150756E-6</v>
      </c>
      <c r="AJ60" s="29">
        <f t="shared" si="24"/>
        <v>1.2253717379798039E-5</v>
      </c>
      <c r="AT60" s="30">
        <f t="shared" si="27"/>
        <v>4.6199999999999998E-2</v>
      </c>
      <c r="AU60" s="30">
        <f t="shared" si="8"/>
        <v>4.0099999999999997E-2</v>
      </c>
      <c r="AV60" s="30">
        <f t="shared" si="28"/>
        <v>6.0999999999999999E-2</v>
      </c>
      <c r="AW60" s="30">
        <f t="shared" si="9"/>
        <v>3.6999999999999998E-2</v>
      </c>
      <c r="AX60" s="30">
        <f t="shared" si="29"/>
        <v>4.3999999999999997E-2</v>
      </c>
      <c r="AY60" s="30">
        <f t="shared" si="10"/>
        <v>4.9000000000000002E-2</v>
      </c>
      <c r="AZ60" s="31">
        <f t="shared" si="30"/>
        <v>6.6E-3</v>
      </c>
      <c r="BA60" s="30">
        <f t="shared" si="25"/>
        <v>9.8999999999999991E-3</v>
      </c>
      <c r="BB60" s="30">
        <f t="shared" si="31"/>
        <v>1.4800000000000001E-2</v>
      </c>
      <c r="BC60" s="30">
        <f t="shared" si="26"/>
        <v>6.7000000000000002E-3</v>
      </c>
      <c r="BD60" s="29">
        <f t="shared" si="32"/>
        <v>4.6300000000000001E-2</v>
      </c>
      <c r="BE60" s="30">
        <f t="shared" si="11"/>
        <v>4.8799999999999996E-2</v>
      </c>
      <c r="BF60" s="30">
        <f t="shared" si="33"/>
        <v>7.0099999999999996E-2</v>
      </c>
      <c r="BG60" s="30">
        <f t="shared" si="12"/>
        <v>5.0199999999999995E-2</v>
      </c>
      <c r="BH60" s="30"/>
      <c r="BI60" s="30"/>
      <c r="BK60" s="30">
        <f t="shared" si="34"/>
        <v>8.7165311755958541E-2</v>
      </c>
      <c r="BL60" s="30">
        <f t="shared" si="35"/>
        <v>0.1367241936116399</v>
      </c>
      <c r="BM60" s="30">
        <f t="shared" si="36"/>
        <v>3.162586602168705E-2</v>
      </c>
      <c r="BN60" s="30">
        <f t="shared" si="39"/>
        <v>4.0145843816138428E-3</v>
      </c>
      <c r="BO60" s="30">
        <f t="shared" si="40"/>
        <v>4.1506479802049079E-2</v>
      </c>
      <c r="BP60" s="30">
        <f t="shared" si="37"/>
        <v>4.4620412231772294E-2</v>
      </c>
      <c r="BQ60" s="30">
        <f t="shared" si="38"/>
        <v>0.10065926939694245</v>
      </c>
      <c r="BR60" s="30"/>
      <c r="BV60" s="184"/>
      <c r="BY60" s="182"/>
    </row>
    <row r="61" spans="1:77" s="1" customFormat="1" x14ac:dyDescent="0.25">
      <c r="A61" s="21">
        <v>40816</v>
      </c>
      <c r="B61" s="30">
        <v>3.5200000000000002E-2</v>
      </c>
      <c r="C61" s="30">
        <v>3.6999999999999998E-2</v>
      </c>
      <c r="D61" s="30">
        <v>-6.0000000000000001E-3</v>
      </c>
      <c r="E61" s="31">
        <v>-3.4999999999999996E-3</v>
      </c>
      <c r="F61" s="30">
        <v>1.9699999999999999E-2</v>
      </c>
      <c r="G61" s="100">
        <v>8.3808695652173901E-2</v>
      </c>
      <c r="H61" s="100">
        <v>6.4755029585798804E-2</v>
      </c>
      <c r="K61" s="29">
        <v>-4.3200000000000002E-2</v>
      </c>
      <c r="L61" s="30">
        <v>-8.6E-3</v>
      </c>
      <c r="P61" s="29">
        <v>-0.15279106510365781</v>
      </c>
      <c r="Q61" s="29">
        <v>-0.22248157009809033</v>
      </c>
      <c r="R61" s="29"/>
      <c r="T61" s="29">
        <f>VLOOKUP(A61,'Monthly Returns'!$A$5:$BJ$257,62,FALSE)</f>
        <v>1.4025192194061533E-2</v>
      </c>
      <c r="U61" s="29">
        <f t="shared" si="21"/>
        <v>2.585415618892151E-6</v>
      </c>
      <c r="V61" s="29">
        <f t="shared" si="21"/>
        <v>5.0657158227761893E-6</v>
      </c>
      <c r="W61" s="29">
        <f t="shared" si="21"/>
        <v>1.709727104608872E-5</v>
      </c>
      <c r="X61" s="29">
        <f t="shared" si="21"/>
        <v>5.275800797501157E-6</v>
      </c>
      <c r="Y61" s="29">
        <f t="shared" si="22"/>
        <v>1.5125920834133945E-6</v>
      </c>
      <c r="Z61" s="29">
        <f t="shared" si="22"/>
        <v>1.2454671976047812E-5</v>
      </c>
      <c r="AA61" s="29">
        <f t="shared" si="22"/>
        <v>6.0088772799130156E-6</v>
      </c>
      <c r="AB61" s="29"/>
      <c r="AD61" s="29">
        <f t="shared" si="23"/>
        <v>7.6626010542341056E-5</v>
      </c>
      <c r="AE61" s="29">
        <f t="shared" si="23"/>
        <v>2.4219766208741832E-5</v>
      </c>
      <c r="AI61" s="29">
        <f t="shared" si="24"/>
        <v>4.197812865927789E-4</v>
      </c>
      <c r="AJ61" s="29">
        <f t="shared" si="24"/>
        <v>8.5284041657824076E-4</v>
      </c>
      <c r="AT61" s="30">
        <f t="shared" si="27"/>
        <v>3.5200000000000002E-2</v>
      </c>
      <c r="AU61" s="30">
        <f t="shared" si="8"/>
        <v>4.6199999999999998E-2</v>
      </c>
      <c r="AV61" s="30">
        <f t="shared" si="28"/>
        <v>3.6999999999999998E-2</v>
      </c>
      <c r="AW61" s="30">
        <f t="shared" si="9"/>
        <v>6.0999999999999999E-2</v>
      </c>
      <c r="AX61" s="30">
        <f t="shared" si="29"/>
        <v>-6.0000000000000001E-3</v>
      </c>
      <c r="AY61" s="30">
        <f t="shared" si="10"/>
        <v>4.3999999999999997E-2</v>
      </c>
      <c r="AZ61" s="31">
        <f t="shared" si="30"/>
        <v>-3.4999999999999996E-3</v>
      </c>
      <c r="BA61" s="30">
        <f t="shared" si="25"/>
        <v>-1E-3</v>
      </c>
      <c r="BB61" s="30">
        <f t="shared" si="31"/>
        <v>1.9699999999999999E-2</v>
      </c>
      <c r="BC61" s="30">
        <f t="shared" si="26"/>
        <v>1.03E-2</v>
      </c>
      <c r="BD61" s="29">
        <f t="shared" si="32"/>
        <v>-4.3200000000000002E-2</v>
      </c>
      <c r="BE61" s="30">
        <f t="shared" si="11"/>
        <v>4.6300000000000001E-2</v>
      </c>
      <c r="BF61" s="30">
        <f t="shared" si="33"/>
        <v>-8.6E-3</v>
      </c>
      <c r="BG61" s="30">
        <f t="shared" si="12"/>
        <v>7.0099999999999996E-2</v>
      </c>
      <c r="BH61" s="30"/>
      <c r="BI61" s="30"/>
      <c r="BK61" s="30">
        <f t="shared" si="34"/>
        <v>-3.8671873658285887E-2</v>
      </c>
      <c r="BL61" s="30">
        <f t="shared" si="35"/>
        <v>-3.8724193611639909E-2</v>
      </c>
      <c r="BM61" s="30">
        <f t="shared" si="36"/>
        <v>-0.12974133978312932</v>
      </c>
      <c r="BN61" s="30">
        <f t="shared" si="39"/>
        <v>-5.4586481957470886E-3</v>
      </c>
      <c r="BO61" s="30">
        <f t="shared" si="40"/>
        <v>5.0692704955464352E-2</v>
      </c>
      <c r="BP61" s="30">
        <f t="shared" si="37"/>
        <v>-0.103329242102552</v>
      </c>
      <c r="BQ61" s="30">
        <f t="shared" si="38"/>
        <v>-0.1294550000773553</v>
      </c>
      <c r="BR61" s="30"/>
      <c r="BV61" s="184"/>
      <c r="BY61" s="182"/>
    </row>
    <row r="62" spans="1:77" s="1" customFormat="1" x14ac:dyDescent="0.25">
      <c r="A62" s="21">
        <v>40908</v>
      </c>
      <c r="B62" s="30">
        <v>2.9700000000000001E-2</v>
      </c>
      <c r="C62" s="30">
        <v>3.2000000000000001E-2</v>
      </c>
      <c r="D62" s="30">
        <v>2.1999999999999999E-2</v>
      </c>
      <c r="E62" s="31">
        <v>5.1000000000000004E-3</v>
      </c>
      <c r="F62" s="30">
        <v>8.6999999999999994E-2</v>
      </c>
      <c r="G62" s="100">
        <v>7.9515217391304349E-2</v>
      </c>
      <c r="H62" s="100">
        <v>9.0424852071005896E-2</v>
      </c>
      <c r="K62" s="29">
        <v>5.2699999999999997E-2</v>
      </c>
      <c r="L62" s="30">
        <v>1.5700000000000002E-2</v>
      </c>
      <c r="P62" s="29">
        <v>0.12121938884745065</v>
      </c>
      <c r="Q62" s="29">
        <v>0.14991175837289283</v>
      </c>
      <c r="R62" s="29"/>
      <c r="T62" s="29">
        <f>VLOOKUP(A62,'Monthly Returns'!$A$5:$BJ$257,62,FALSE)</f>
        <v>1.445450546075131E-2</v>
      </c>
      <c r="U62" s="29">
        <f t="shared" si="21"/>
        <v>9.4303277413518328E-7</v>
      </c>
      <c r="V62" s="29">
        <f t="shared" si="21"/>
        <v>2.8350738764087271E-6</v>
      </c>
      <c r="W62" s="29">
        <f t="shared" si="21"/>
        <v>6.9112518358798297E-7</v>
      </c>
      <c r="X62" s="29">
        <f t="shared" si="21"/>
        <v>1.684412791714909E-6</v>
      </c>
      <c r="Y62" s="29">
        <f t="shared" si="22"/>
        <v>4.6822728517868258E-5</v>
      </c>
      <c r="Z62" s="29">
        <f t="shared" si="22"/>
        <v>9.4036213976137775E-6</v>
      </c>
      <c r="AA62" s="29">
        <f t="shared" si="22"/>
        <v>3.1077711177159474E-5</v>
      </c>
      <c r="AB62" s="29"/>
      <c r="AD62" s="29">
        <f t="shared" si="23"/>
        <v>6.9863232453606207E-6</v>
      </c>
      <c r="AE62" s="29">
        <f t="shared" si="23"/>
        <v>4.3039598349418248E-6</v>
      </c>
      <c r="AI62" s="29">
        <f t="shared" si="24"/>
        <v>1.4746811287999476E-4</v>
      </c>
      <c r="AJ62" s="29">
        <f t="shared" si="24"/>
        <v>2.2875561279534987E-4</v>
      </c>
      <c r="AT62" s="30">
        <f t="shared" si="27"/>
        <v>2.9700000000000001E-2</v>
      </c>
      <c r="AU62" s="30">
        <f t="shared" si="8"/>
        <v>3.5200000000000002E-2</v>
      </c>
      <c r="AV62" s="30">
        <f t="shared" si="28"/>
        <v>3.2000000000000001E-2</v>
      </c>
      <c r="AW62" s="30">
        <f t="shared" si="9"/>
        <v>3.6999999999999998E-2</v>
      </c>
      <c r="AX62" s="30">
        <f t="shared" si="29"/>
        <v>2.1999999999999999E-2</v>
      </c>
      <c r="AY62" s="30">
        <f t="shared" si="10"/>
        <v>-6.0000000000000001E-3</v>
      </c>
      <c r="AZ62" s="31">
        <f t="shared" si="30"/>
        <v>5.1000000000000004E-3</v>
      </c>
      <c r="BA62" s="30">
        <f t="shared" si="25"/>
        <v>-7.9000000000000008E-3</v>
      </c>
      <c r="BB62" s="30">
        <f t="shared" si="31"/>
        <v>8.6999999999999994E-2</v>
      </c>
      <c r="BC62" s="30">
        <f t="shared" si="26"/>
        <v>5.79E-2</v>
      </c>
      <c r="BD62" s="29">
        <f t="shared" si="32"/>
        <v>5.2699999999999997E-2</v>
      </c>
      <c r="BE62" s="30">
        <f t="shared" si="11"/>
        <v>-4.3200000000000002E-2</v>
      </c>
      <c r="BF62" s="30">
        <f t="shared" si="33"/>
        <v>1.5700000000000002E-2</v>
      </c>
      <c r="BG62" s="30">
        <f t="shared" si="12"/>
        <v>-8.6E-3</v>
      </c>
      <c r="BH62" s="30"/>
      <c r="BI62" s="30"/>
      <c r="BK62" s="30">
        <f t="shared" si="34"/>
        <v>-7.235936829142974E-3</v>
      </c>
      <c r="BL62" s="30">
        <f t="shared" si="35"/>
        <v>1.6224126330908362E-2</v>
      </c>
      <c r="BM62" s="30">
        <f t="shared" si="36"/>
        <v>9.1295150278552437E-2</v>
      </c>
      <c r="BN62" s="30">
        <f t="shared" si="39"/>
        <v>1.5284970617884867E-2</v>
      </c>
      <c r="BO62" s="30">
        <f t="shared" si="40"/>
        <v>0.18294550151106515</v>
      </c>
      <c r="BP62" s="30">
        <f t="shared" si="37"/>
        <v>0.11712898678921492</v>
      </c>
      <c r="BQ62" s="30">
        <f t="shared" si="38"/>
        <v>5.3016092781191029E-2</v>
      </c>
      <c r="BR62" s="30"/>
      <c r="BV62" s="184"/>
      <c r="BY62" s="182"/>
    </row>
    <row r="63" spans="1:77" s="1" customFormat="1" x14ac:dyDescent="0.25">
      <c r="A63" s="21">
        <v>40999</v>
      </c>
      <c r="B63" s="30">
        <v>2.8199999999999999E-2</v>
      </c>
      <c r="C63" s="30">
        <v>0.03</v>
      </c>
      <c r="D63" s="30">
        <v>2.5999999999999999E-2</v>
      </c>
      <c r="E63" s="31">
        <v>3.5999999999999999E-3</v>
      </c>
      <c r="F63" s="30">
        <v>3.78E-2</v>
      </c>
      <c r="G63" s="100">
        <v>-7.4191304347826087E-2</v>
      </c>
      <c r="H63" s="100">
        <v>-1.1093491124260354E-2</v>
      </c>
      <c r="K63" s="29">
        <v>5.3899999999999997E-2</v>
      </c>
      <c r="L63" s="30">
        <v>4.6600000000000003E-2</v>
      </c>
      <c r="P63" s="29">
        <v>0.12867474416989833</v>
      </c>
      <c r="Q63" s="29">
        <v>0.13275646154503074</v>
      </c>
      <c r="R63" s="29"/>
      <c r="T63" s="29">
        <f>VLOOKUP(A63,'Monthly Returns'!$A$5:$BJ$257,62,FALSE)</f>
        <v>1.4896960071845183E-2</v>
      </c>
      <c r="U63" s="29">
        <f t="shared" si="21"/>
        <v>6.4443935376479267E-7</v>
      </c>
      <c r="V63" s="29">
        <f t="shared" si="21"/>
        <v>2.1469209403725677E-6</v>
      </c>
      <c r="W63" s="29">
        <f t="shared" si="21"/>
        <v>1.265614660676249E-7</v>
      </c>
      <c r="X63" s="29">
        <f t="shared" si="21"/>
        <v>2.2519291356046243E-6</v>
      </c>
      <c r="Y63" s="29">
        <f t="shared" si="22"/>
        <v>8.8668531225231163E-7</v>
      </c>
      <c r="Z63" s="29">
        <f t="shared" si="22"/>
        <v>2.4483630073571358E-4</v>
      </c>
      <c r="AA63" s="29">
        <f t="shared" si="22"/>
        <v>4.5309208350297494E-5</v>
      </c>
      <c r="AB63" s="29"/>
      <c r="AD63" s="29">
        <f t="shared" si="23"/>
        <v>8.0076436979652015E-6</v>
      </c>
      <c r="AE63" s="29">
        <f t="shared" si="23"/>
        <v>2.7733227547681851E-6</v>
      </c>
      <c r="AI63" s="29">
        <f t="shared" si="24"/>
        <v>1.7524603895742908E-4</v>
      </c>
      <c r="AJ63" s="29">
        <f t="shared" si="24"/>
        <v>1.7584221726508957E-4</v>
      </c>
      <c r="AT63" s="30">
        <f t="shared" si="27"/>
        <v>2.8199999999999999E-2</v>
      </c>
      <c r="AU63" s="30">
        <f t="shared" si="8"/>
        <v>2.9700000000000001E-2</v>
      </c>
      <c r="AV63" s="30">
        <f t="shared" si="28"/>
        <v>0.03</v>
      </c>
      <c r="AW63" s="30">
        <f t="shared" si="9"/>
        <v>3.2000000000000001E-2</v>
      </c>
      <c r="AX63" s="30">
        <f t="shared" si="29"/>
        <v>2.5999999999999999E-2</v>
      </c>
      <c r="AY63" s="30">
        <f t="shared" si="10"/>
        <v>2.1999999999999999E-2</v>
      </c>
      <c r="AZ63" s="31">
        <f t="shared" si="30"/>
        <v>3.5999999999999999E-3</v>
      </c>
      <c r="BA63" s="30">
        <f t="shared" si="25"/>
        <v>7.4999999999999997E-3</v>
      </c>
      <c r="BB63" s="30">
        <f t="shared" si="31"/>
        <v>3.78E-2</v>
      </c>
      <c r="BC63" s="30">
        <f t="shared" si="26"/>
        <v>2.4E-2</v>
      </c>
      <c r="BD63" s="29">
        <f t="shared" si="32"/>
        <v>5.3899999999999997E-2</v>
      </c>
      <c r="BE63" s="30">
        <f t="shared" si="11"/>
        <v>5.2699999999999997E-2</v>
      </c>
      <c r="BF63" s="30">
        <f t="shared" si="33"/>
        <v>4.6600000000000003E-2</v>
      </c>
      <c r="BG63" s="30">
        <f t="shared" si="12"/>
        <v>1.5700000000000002E-2</v>
      </c>
      <c r="BH63" s="30"/>
      <c r="BI63" s="30"/>
      <c r="BK63" s="30">
        <f t="shared" si="34"/>
        <v>1.8126562682960996E-2</v>
      </c>
      <c r="BL63" s="30">
        <f t="shared" si="35"/>
        <v>2.3689650532363334E-2</v>
      </c>
      <c r="BM63" s="30">
        <f t="shared" si="36"/>
        <v>3.5899307182650352E-2</v>
      </c>
      <c r="BN63" s="30">
        <f t="shared" si="39"/>
        <v>5.4450881463454035E-4</v>
      </c>
      <c r="BO63" s="30">
        <f t="shared" si="40"/>
        <v>8.329992855163916E-2</v>
      </c>
      <c r="BP63" s="30">
        <f t="shared" si="37"/>
        <v>5.4706202128749305E-2</v>
      </c>
      <c r="BQ63" s="30">
        <f t="shared" si="38"/>
        <v>9.4051327857563913E-2</v>
      </c>
      <c r="BR63" s="30"/>
      <c r="BV63" s="184"/>
      <c r="BY63" s="182"/>
    </row>
    <row r="64" spans="1:77" s="1" customFormat="1" x14ac:dyDescent="0.25">
      <c r="A64" s="21">
        <v>41090</v>
      </c>
      <c r="B64" s="30">
        <v>2.58E-2</v>
      </c>
      <c r="C64" s="30">
        <v>3.3000000000000002E-2</v>
      </c>
      <c r="D64" s="30">
        <v>2.8000000000000001E-2</v>
      </c>
      <c r="E64" s="31">
        <v>6.0999999999999995E-3</v>
      </c>
      <c r="F64" s="30">
        <v>2.3399999999999997E-2</v>
      </c>
      <c r="G64" s="100">
        <v>9.050652173913043E-2</v>
      </c>
      <c r="H64" s="100">
        <v>2.0252071005917163E-2</v>
      </c>
      <c r="K64" s="29">
        <v>-1E-3</v>
      </c>
      <c r="L64" s="30">
        <v>5.5000000000000005E-3</v>
      </c>
      <c r="P64" s="29">
        <v>-3.1468908821315145E-2</v>
      </c>
      <c r="Q64" s="29">
        <v>-3.9379416314916815E-2</v>
      </c>
      <c r="R64" s="29"/>
      <c r="T64" s="29">
        <f>VLOOKUP(A64,'Monthly Returns'!$A$5:$BJ$257,62,FALSE)</f>
        <v>1.5352958285894539E-2</v>
      </c>
      <c r="U64" s="29">
        <f t="shared" si="21"/>
        <v>2.6789600397335326E-7</v>
      </c>
      <c r="V64" s="29">
        <f t="shared" si="21"/>
        <v>3.4566811762357557E-6</v>
      </c>
      <c r="W64" s="29">
        <f t="shared" si="21"/>
        <v>1.2846972598036315E-8</v>
      </c>
      <c r="X64" s="29">
        <f t="shared" si="21"/>
        <v>1.4729939076892518E-6</v>
      </c>
      <c r="Y64" s="29">
        <f t="shared" si="22"/>
        <v>6.8611180725395746E-7</v>
      </c>
      <c r="Z64" s="29">
        <f t="shared" si="22"/>
        <v>2.0451194119231107E-5</v>
      </c>
      <c r="AA64" s="29">
        <f t="shared" si="22"/>
        <v>8.6996704831496297E-6</v>
      </c>
      <c r="AB64" s="29"/>
      <c r="AD64" s="29">
        <f t="shared" si="23"/>
        <v>1.5442823276188293E-5</v>
      </c>
      <c r="AE64" s="29">
        <f t="shared" si="23"/>
        <v>1.1573294149406556E-5</v>
      </c>
      <c r="AI64" s="29">
        <f t="shared" si="24"/>
        <v>4.1008571489509298E-5</v>
      </c>
      <c r="AJ64" s="29">
        <f t="shared" si="24"/>
        <v>6.1887715416221204E-5</v>
      </c>
      <c r="AT64" s="30">
        <f t="shared" si="27"/>
        <v>2.58E-2</v>
      </c>
      <c r="AU64" s="30">
        <f t="shared" si="8"/>
        <v>2.8199999999999999E-2</v>
      </c>
      <c r="AV64" s="30">
        <f t="shared" si="28"/>
        <v>3.3000000000000002E-2</v>
      </c>
      <c r="AW64" s="30">
        <f t="shared" si="9"/>
        <v>0.03</v>
      </c>
      <c r="AX64" s="30">
        <f t="shared" si="29"/>
        <v>2.8000000000000001E-2</v>
      </c>
      <c r="AY64" s="30">
        <f t="shared" si="10"/>
        <v>2.5999999999999999E-2</v>
      </c>
      <c r="AZ64" s="31">
        <f t="shared" si="30"/>
        <v>6.0999999999999995E-3</v>
      </c>
      <c r="BA64" s="30">
        <f t="shared" si="25"/>
        <v>6.6E-3</v>
      </c>
      <c r="BB64" s="30">
        <f t="shared" si="31"/>
        <v>2.3399999999999997E-2</v>
      </c>
      <c r="BC64" s="30">
        <f t="shared" si="26"/>
        <v>1.4800000000000001E-2</v>
      </c>
      <c r="BD64" s="29">
        <f t="shared" si="32"/>
        <v>-1E-3</v>
      </c>
      <c r="BE64" s="30">
        <f t="shared" si="11"/>
        <v>5.3899999999999997E-2</v>
      </c>
      <c r="BF64" s="30">
        <f t="shared" si="33"/>
        <v>5.5000000000000005E-3</v>
      </c>
      <c r="BG64" s="30">
        <f t="shared" si="12"/>
        <v>4.6600000000000003E-2</v>
      </c>
      <c r="BH64" s="30"/>
      <c r="BI64" s="30"/>
      <c r="BK64" s="30">
        <f t="shared" si="34"/>
        <v>9.6825002927376242E-3</v>
      </c>
      <c r="BL64" s="30">
        <f t="shared" si="35"/>
        <v>4.2465524201454996E-2</v>
      </c>
      <c r="BM64" s="30">
        <f t="shared" si="36"/>
        <v>3.2949653591325186E-2</v>
      </c>
      <c r="BN64" s="30">
        <f t="shared" si="39"/>
        <v>5.7082703608505809E-3</v>
      </c>
      <c r="BO64" s="30">
        <f t="shared" si="40"/>
        <v>5.1755027937978017E-2</v>
      </c>
      <c r="BP64" s="30">
        <f t="shared" si="37"/>
        <v>-3.7883747390280491E-2</v>
      </c>
      <c r="BQ64" s="30">
        <f t="shared" si="38"/>
        <v>-5.7614872975594707E-2</v>
      </c>
      <c r="BR64" s="30"/>
      <c r="BV64" s="184"/>
      <c r="BY64" s="182"/>
    </row>
    <row r="65" spans="1:77" s="1" customFormat="1" x14ac:dyDescent="0.25">
      <c r="A65" s="21">
        <v>41182</v>
      </c>
      <c r="B65" s="30">
        <v>2.7699999999999999E-2</v>
      </c>
      <c r="C65" s="30">
        <v>2.4199999999999999E-2</v>
      </c>
      <c r="D65" s="30">
        <v>3.4099999999999998E-2</v>
      </c>
      <c r="E65" s="31">
        <v>7.4999999999999997E-3</v>
      </c>
      <c r="F65" s="30">
        <v>1.9100000000000002E-2</v>
      </c>
      <c r="G65" s="100">
        <v>9.2567391304347824E-2</v>
      </c>
      <c r="H65" s="100">
        <v>6.0111242603550295E-2</v>
      </c>
      <c r="K65" s="29">
        <v>4.4699999999999997E-2</v>
      </c>
      <c r="L65" s="30">
        <v>6.0999999999999995E-3</v>
      </c>
      <c r="P65" s="29">
        <v>6.2292028621760309E-2</v>
      </c>
      <c r="Q65" s="29">
        <v>4.8362682647858479E-2</v>
      </c>
      <c r="R65" s="29"/>
      <c r="T65" s="29">
        <f>VLOOKUP(A65,'Monthly Returns'!$A$5:$BJ$257,62,FALSE)</f>
        <v>1.5822914674646207E-2</v>
      </c>
      <c r="U65" s="29">
        <f t="shared" si="21"/>
        <v>5.8438093304864843E-7</v>
      </c>
      <c r="V65" s="29">
        <f t="shared" si="21"/>
        <v>6.0919816120608124E-7</v>
      </c>
      <c r="W65" s="29">
        <f t="shared" si="21"/>
        <v>4.2542714765818361E-7</v>
      </c>
      <c r="X65" s="29">
        <f t="shared" si="21"/>
        <v>1.1151361301832339E-6</v>
      </c>
      <c r="Y65" s="29">
        <f t="shared" si="22"/>
        <v>1.9093546739453613E-6</v>
      </c>
      <c r="Z65" s="29">
        <f t="shared" si="22"/>
        <v>2.352470338201931E-5</v>
      </c>
      <c r="AA65" s="29">
        <f t="shared" si="22"/>
        <v>4.0784984587316147E-6</v>
      </c>
      <c r="AB65" s="29"/>
      <c r="AD65" s="29">
        <f t="shared" si="23"/>
        <v>3.094565181099225E-6</v>
      </c>
      <c r="AE65" s="29">
        <f t="shared" si="23"/>
        <v>1.1411935727214278E-5</v>
      </c>
      <c r="AI65" s="29">
        <f t="shared" si="24"/>
        <v>2.8016325003625734E-5</v>
      </c>
      <c r="AJ65" s="29">
        <f t="shared" si="24"/>
        <v>9.3063767193258175E-6</v>
      </c>
      <c r="AT65" s="30">
        <f t="shared" si="27"/>
        <v>2.7699999999999999E-2</v>
      </c>
      <c r="AU65" s="30">
        <f t="shared" si="8"/>
        <v>2.58E-2</v>
      </c>
      <c r="AV65" s="30">
        <f t="shared" si="28"/>
        <v>2.4199999999999999E-2</v>
      </c>
      <c r="AW65" s="30">
        <f t="shared" si="9"/>
        <v>3.3000000000000002E-2</v>
      </c>
      <c r="AX65" s="30">
        <f t="shared" si="29"/>
        <v>3.4099999999999998E-2</v>
      </c>
      <c r="AY65" s="30">
        <f t="shared" si="10"/>
        <v>2.8000000000000001E-2</v>
      </c>
      <c r="AZ65" s="31">
        <f t="shared" si="30"/>
        <v>7.4999999999999997E-3</v>
      </c>
      <c r="BA65" s="30">
        <f t="shared" si="25"/>
        <v>-3.4999999999999996E-3</v>
      </c>
      <c r="BB65" s="30">
        <f t="shared" si="31"/>
        <v>1.9100000000000002E-2</v>
      </c>
      <c r="BC65" s="30">
        <f t="shared" si="26"/>
        <v>1.9699999999999999E-2</v>
      </c>
      <c r="BD65" s="29">
        <f t="shared" si="32"/>
        <v>4.4699999999999997E-2</v>
      </c>
      <c r="BE65" s="30">
        <f t="shared" si="11"/>
        <v>-1E-3</v>
      </c>
      <c r="BF65" s="30">
        <f t="shared" si="33"/>
        <v>6.0999999999999995E-3</v>
      </c>
      <c r="BG65" s="30">
        <f t="shared" si="12"/>
        <v>5.5000000000000005E-3</v>
      </c>
      <c r="BH65" s="30"/>
      <c r="BI65" s="30"/>
      <c r="BK65" s="30">
        <f t="shared" si="34"/>
        <v>4.0459687268249368E-2</v>
      </c>
      <c r="BL65" s="30">
        <f t="shared" si="35"/>
        <v>-3.5655376576013004E-3</v>
      </c>
      <c r="BM65" s="30">
        <f t="shared" si="36"/>
        <v>4.919644345354178E-2</v>
      </c>
      <c r="BN65" s="30">
        <f t="shared" si="39"/>
        <v>1.6118052061287191E-2</v>
      </c>
      <c r="BO65" s="30">
        <f t="shared" si="40"/>
        <v>1.7121742236885264E-2</v>
      </c>
      <c r="BP65" s="30">
        <f t="shared" si="37"/>
        <v>7.5402864403202513E-2</v>
      </c>
      <c r="BQ65" s="30">
        <f t="shared" si="38"/>
        <v>7.0213850069429859E-3</v>
      </c>
      <c r="BR65" s="30"/>
      <c r="BV65" s="184"/>
      <c r="BY65" s="182"/>
    </row>
    <row r="66" spans="1:77" s="1" customFormat="1" x14ac:dyDescent="0.25">
      <c r="A66" s="21">
        <v>41274</v>
      </c>
      <c r="B66" s="30">
        <v>2.35E-2</v>
      </c>
      <c r="C66" s="30">
        <v>3.9E-2</v>
      </c>
      <c r="D66" s="30">
        <v>3.5999999999999997E-2</v>
      </c>
      <c r="E66" s="31">
        <v>5.9200000000000003E-2</v>
      </c>
      <c r="F66" s="30">
        <v>9.5600000000000004E-2</v>
      </c>
      <c r="G66" s="100">
        <v>-1.717391304347826E-3</v>
      </c>
      <c r="H66" s="100">
        <v>7.0946745562130188E-3</v>
      </c>
      <c r="K66" s="29">
        <v>3.5200000000000002E-2</v>
      </c>
      <c r="L66" s="30">
        <v>1.15E-2</v>
      </c>
      <c r="P66" s="29">
        <v>2.498738215745977E-3</v>
      </c>
      <c r="Q66" s="29">
        <v>4.4711409984883321E-3</v>
      </c>
      <c r="R66" s="29"/>
      <c r="T66" s="29">
        <f>VLOOKUP(A66,'Monthly Returns'!$A$5:$BJ$257,62,FALSE)</f>
        <v>1.630725649995126E-2</v>
      </c>
      <c r="U66" s="29">
        <f t="shared" si="21"/>
        <v>5.746588034730636E-8</v>
      </c>
      <c r="V66" s="29">
        <f t="shared" si="21"/>
        <v>7.1948688950323701E-6</v>
      </c>
      <c r="W66" s="29">
        <f t="shared" si="21"/>
        <v>8.1863584607910472E-7</v>
      </c>
      <c r="X66" s="29">
        <f t="shared" si="21"/>
        <v>3.0581373588939506E-5</v>
      </c>
      <c r="Y66" s="29">
        <f t="shared" si="22"/>
        <v>6.9994254627070996E-5</v>
      </c>
      <c r="Z66" s="29">
        <f t="shared" si="22"/>
        <v>5.0641066285033965E-5</v>
      </c>
      <c r="AA66" s="29">
        <f t="shared" si="22"/>
        <v>2.2278432570745136E-5</v>
      </c>
      <c r="AB66" s="29"/>
      <c r="AD66" s="29">
        <f t="shared" si="23"/>
        <v>3.2799636027584788E-7</v>
      </c>
      <c r="AE66" s="29">
        <f t="shared" si="23"/>
        <v>7.5069949696799372E-6</v>
      </c>
      <c r="AI66" s="29">
        <f t="shared" si="24"/>
        <v>5.1173250931599778E-6</v>
      </c>
      <c r="AJ66" s="29">
        <f t="shared" si="24"/>
        <v>6.2899154003425076E-6</v>
      </c>
      <c r="AT66" s="30">
        <f t="shared" si="27"/>
        <v>2.35E-2</v>
      </c>
      <c r="AU66" s="30">
        <f t="shared" si="8"/>
        <v>2.7699999999999999E-2</v>
      </c>
      <c r="AV66" s="30">
        <f t="shared" si="28"/>
        <v>3.9E-2</v>
      </c>
      <c r="AW66" s="30">
        <f t="shared" si="9"/>
        <v>2.4199999999999999E-2</v>
      </c>
      <c r="AX66" s="30">
        <f t="shared" si="29"/>
        <v>3.5999999999999997E-2</v>
      </c>
      <c r="AY66" s="30">
        <f t="shared" si="10"/>
        <v>3.4099999999999998E-2</v>
      </c>
      <c r="AZ66" s="31">
        <f t="shared" si="30"/>
        <v>5.9200000000000003E-2</v>
      </c>
      <c r="BA66" s="30">
        <f t="shared" si="25"/>
        <v>5.1000000000000004E-3</v>
      </c>
      <c r="BB66" s="30">
        <f t="shared" si="31"/>
        <v>9.5600000000000004E-2</v>
      </c>
      <c r="BC66" s="30">
        <f t="shared" si="26"/>
        <v>8.6999999999999994E-2</v>
      </c>
      <c r="BD66" s="29">
        <f t="shared" si="32"/>
        <v>3.5200000000000002E-2</v>
      </c>
      <c r="BE66" s="30">
        <f t="shared" si="11"/>
        <v>4.4699999999999997E-2</v>
      </c>
      <c r="BF66" s="30">
        <f t="shared" si="33"/>
        <v>1.15E-2</v>
      </c>
      <c r="BG66" s="30">
        <f t="shared" si="12"/>
        <v>6.0999999999999995E-3</v>
      </c>
      <c r="BH66" s="30"/>
      <c r="BI66" s="30"/>
      <c r="BK66" s="30">
        <f t="shared" si="34"/>
        <v>-4.7056244877091537E-3</v>
      </c>
      <c r="BL66" s="30">
        <f t="shared" si="35"/>
        <v>8.5696586060511282E-2</v>
      </c>
      <c r="BM66" s="30">
        <f t="shared" si="36"/>
        <v>4.0702170911758907E-2</v>
      </c>
      <c r="BN66" s="30">
        <f t="shared" si="39"/>
        <v>0.10158514695596702</v>
      </c>
      <c r="BO66" s="30">
        <f t="shared" si="40"/>
        <v>0.12395502793797808</v>
      </c>
      <c r="BP66" s="30">
        <f t="shared" si="37"/>
        <v>2.8817566480734712E-2</v>
      </c>
      <c r="BQ66" s="30">
        <f t="shared" si="38"/>
        <v>1.9792465062486896E-2</v>
      </c>
      <c r="BR66" s="30"/>
      <c r="BV66" s="184"/>
      <c r="BY66" s="182"/>
    </row>
    <row r="67" spans="1:77" s="1" customFormat="1" x14ac:dyDescent="0.25">
      <c r="A67" s="21">
        <v>41364</v>
      </c>
      <c r="B67" s="30">
        <v>2.6800000000000001E-2</v>
      </c>
      <c r="C67" s="30">
        <v>1.7999999999999999E-2</v>
      </c>
      <c r="D67" s="30">
        <v>0.03</v>
      </c>
      <c r="E67" s="31">
        <v>1.5300000000000001E-2</v>
      </c>
      <c r="F67" s="30">
        <v>5.4400000000000004E-2</v>
      </c>
      <c r="G67" s="100">
        <v>7.6767391304347829E-2</v>
      </c>
      <c r="H67" s="100">
        <v>7.8686390532544375E-3</v>
      </c>
      <c r="K67" s="29">
        <v>4.6899999999999997E-2</v>
      </c>
      <c r="L67" s="30">
        <v>2.58E-2</v>
      </c>
      <c r="P67" s="29">
        <v>0.1107349796065058</v>
      </c>
      <c r="Q67" s="29">
        <v>0.13210371664548926</v>
      </c>
      <c r="R67" s="29"/>
      <c r="T67" s="29">
        <f>VLOOKUP(A67,'Monthly Returns'!$A$5:$BJ$257,62,FALSE)</f>
        <v>1.6806424102211032E-2</v>
      </c>
      <c r="U67" s="29">
        <f t="shared" si="21"/>
        <v>4.5047234049842701E-7</v>
      </c>
      <c r="V67" s="29">
        <f t="shared" si="21"/>
        <v>4.0649776113783973E-13</v>
      </c>
      <c r="W67" s="29">
        <f t="shared" si="21"/>
        <v>1.9793911648076561E-8</v>
      </c>
      <c r="X67" s="29">
        <f t="shared" si="21"/>
        <v>5.9498942927852965E-9</v>
      </c>
      <c r="Y67" s="29">
        <f t="shared" si="22"/>
        <v>9.9362810327305234E-6</v>
      </c>
      <c r="Z67" s="29">
        <f t="shared" si="22"/>
        <v>8.7047879764885124E-6</v>
      </c>
      <c r="AA67" s="29">
        <f t="shared" si="22"/>
        <v>2.2008882131429247E-5</v>
      </c>
      <c r="AB67" s="29"/>
      <c r="AD67" s="29">
        <f t="shared" si="23"/>
        <v>4.4024105056355473E-6</v>
      </c>
      <c r="AE67" s="29">
        <f t="shared" si="23"/>
        <v>8.6055594045459751E-7</v>
      </c>
      <c r="AI67" s="29">
        <f t="shared" si="24"/>
        <v>1.3771469211905075E-4</v>
      </c>
      <c r="AJ67" s="29">
        <f t="shared" si="24"/>
        <v>1.9600474466641125E-4</v>
      </c>
      <c r="AT67" s="30">
        <f t="shared" si="27"/>
        <v>2.6800000000000001E-2</v>
      </c>
      <c r="AU67" s="30">
        <f t="shared" si="8"/>
        <v>2.35E-2</v>
      </c>
      <c r="AV67" s="30">
        <f t="shared" si="28"/>
        <v>1.7999999999999999E-2</v>
      </c>
      <c r="AW67" s="30">
        <f t="shared" si="9"/>
        <v>3.9E-2</v>
      </c>
      <c r="AX67" s="30">
        <f t="shared" si="29"/>
        <v>0.03</v>
      </c>
      <c r="AY67" s="30">
        <f t="shared" si="10"/>
        <v>3.5999999999999997E-2</v>
      </c>
      <c r="AZ67" s="31">
        <f t="shared" si="30"/>
        <v>1.5300000000000001E-2</v>
      </c>
      <c r="BA67" s="30">
        <f t="shared" si="25"/>
        <v>3.5999999999999999E-3</v>
      </c>
      <c r="BB67" s="30">
        <f t="shared" si="31"/>
        <v>5.4400000000000004E-2</v>
      </c>
      <c r="BC67" s="30">
        <f t="shared" si="26"/>
        <v>3.78E-2</v>
      </c>
      <c r="BD67" s="29">
        <f t="shared" si="32"/>
        <v>4.6899999999999997E-2</v>
      </c>
      <c r="BE67" s="30">
        <f t="shared" si="11"/>
        <v>3.5200000000000002E-2</v>
      </c>
      <c r="BF67" s="30">
        <f t="shared" si="33"/>
        <v>2.58E-2</v>
      </c>
      <c r="BG67" s="30">
        <f t="shared" si="12"/>
        <v>1.15E-2</v>
      </c>
      <c r="BH67" s="30"/>
      <c r="BI67" s="30"/>
      <c r="BK67" s="30">
        <f t="shared" si="34"/>
        <v>4.896156209748579E-2</v>
      </c>
      <c r="BL67" s="30">
        <f t="shared" si="35"/>
        <v>-4.8258669410184925E-2</v>
      </c>
      <c r="BM67" s="30">
        <f t="shared" si="36"/>
        <v>1.5151039226024482E-2</v>
      </c>
      <c r="BN67" s="30">
        <f t="shared" si="39"/>
        <v>2.4466473556096383E-2</v>
      </c>
      <c r="BO67" s="30">
        <f t="shared" si="40"/>
        <v>0.10913179811284132</v>
      </c>
      <c r="BP67" s="30">
        <f t="shared" si="37"/>
        <v>5.4760470755305678E-2</v>
      </c>
      <c r="BQ67" s="30">
        <f t="shared" si="38"/>
        <v>4.7759675998807892E-2</v>
      </c>
      <c r="BR67" s="30"/>
      <c r="BV67" s="184"/>
      <c r="BY67" s="182"/>
    </row>
    <row r="68" spans="1:77" s="1" customFormat="1" x14ac:dyDescent="0.25">
      <c r="A68" s="21">
        <v>41455</v>
      </c>
      <c r="B68" s="30">
        <v>3.8600000000000002E-2</v>
      </c>
      <c r="C68" s="30">
        <v>0.03</v>
      </c>
      <c r="D68" s="30">
        <v>3.9E-2</v>
      </c>
      <c r="E68" s="31">
        <v>9.300000000000001E-3</v>
      </c>
      <c r="F68" s="30">
        <v>1.9699999999999999E-2</v>
      </c>
      <c r="G68" s="100">
        <v>6.0452173913043486E-2</v>
      </c>
      <c r="H68" s="100">
        <v>1.4834319526627218E-2</v>
      </c>
      <c r="K68" s="29">
        <v>0.03</v>
      </c>
      <c r="L68" s="30">
        <v>4.3200000000000002E-2</v>
      </c>
      <c r="P68" s="29">
        <v>2.6851770526673091E-2</v>
      </c>
      <c r="Q68" s="29">
        <v>3.7352785722707393E-2</v>
      </c>
      <c r="R68" s="29"/>
      <c r="T68" s="29">
        <f>VLOOKUP(A68,'Monthly Returns'!$A$5:$BJ$257,62,FALSE)</f>
        <v>1.7320871300713525E-2</v>
      </c>
      <c r="U68" s="29">
        <f t="shared" si="21"/>
        <v>4.992323929008192E-6</v>
      </c>
      <c r="V68" s="29">
        <f t="shared" si="21"/>
        <v>2.496250316954368E-6</v>
      </c>
      <c r="W68" s="29">
        <f t="shared" si="21"/>
        <v>1.7617436643072277E-6</v>
      </c>
      <c r="X68" s="29">
        <f t="shared" si="21"/>
        <v>7.5335440937501702E-7</v>
      </c>
      <c r="Y68" s="29">
        <f t="shared" si="22"/>
        <v>1.8680252252353982E-6</v>
      </c>
      <c r="Z68" s="29">
        <f t="shared" si="22"/>
        <v>7.1906572540072091E-7</v>
      </c>
      <c r="AA68" s="29">
        <f t="shared" si="22"/>
        <v>1.4790779376344248E-5</v>
      </c>
      <c r="AB68" s="29"/>
      <c r="AD68" s="29">
        <f t="shared" si="23"/>
        <v>8.8595660005933815E-9</v>
      </c>
      <c r="AE68" s="29">
        <f t="shared" si="23"/>
        <v>1.8177520076221864E-6</v>
      </c>
      <c r="AI68" s="29">
        <f t="shared" si="24"/>
        <v>7.6331252010988151E-7</v>
      </c>
      <c r="AJ68" s="29">
        <f t="shared" si="24"/>
        <v>3.0372593261836111E-6</v>
      </c>
      <c r="AT68" s="30">
        <f t="shared" si="27"/>
        <v>3.8600000000000002E-2</v>
      </c>
      <c r="AU68" s="30">
        <f t="shared" si="8"/>
        <v>2.6800000000000001E-2</v>
      </c>
      <c r="AV68" s="30">
        <f t="shared" si="28"/>
        <v>0.03</v>
      </c>
      <c r="AW68" s="30">
        <f t="shared" si="9"/>
        <v>1.7999999999999999E-2</v>
      </c>
      <c r="AX68" s="30">
        <f t="shared" si="29"/>
        <v>3.9E-2</v>
      </c>
      <c r="AY68" s="30">
        <f t="shared" si="10"/>
        <v>0.03</v>
      </c>
      <c r="AZ68" s="31">
        <f t="shared" si="30"/>
        <v>9.300000000000001E-3</v>
      </c>
      <c r="BA68" s="30">
        <f t="shared" si="25"/>
        <v>6.0999999999999995E-3</v>
      </c>
      <c r="BB68" s="30">
        <f t="shared" si="31"/>
        <v>1.9699999999999999E-2</v>
      </c>
      <c r="BC68" s="30">
        <f t="shared" si="26"/>
        <v>2.3399999999999997E-2</v>
      </c>
      <c r="BD68" s="29">
        <f t="shared" si="32"/>
        <v>0.03</v>
      </c>
      <c r="BE68" s="30">
        <f t="shared" si="11"/>
        <v>4.6899999999999997E-2</v>
      </c>
      <c r="BF68" s="30">
        <f t="shared" si="33"/>
        <v>4.3200000000000002E-2</v>
      </c>
      <c r="BG68" s="30">
        <f t="shared" si="12"/>
        <v>2.58E-2</v>
      </c>
      <c r="BH68" s="30"/>
      <c r="BI68" s="30"/>
      <c r="BK68" s="30">
        <f t="shared" si="34"/>
        <v>0.11784437356070672</v>
      </c>
      <c r="BL68" s="30">
        <f t="shared" si="35"/>
        <v>6.7862096805819949E-2</v>
      </c>
      <c r="BM68" s="30">
        <f t="shared" si="36"/>
        <v>6.1273441160963282E-2</v>
      </c>
      <c r="BN68" s="30">
        <f t="shared" si="39"/>
        <v>1.1807069690556275E-2</v>
      </c>
      <c r="BO68" s="30">
        <f t="shared" si="40"/>
        <v>7.5007437941257398E-3</v>
      </c>
      <c r="BP68" s="30">
        <f t="shared" si="37"/>
        <v>1.8645986686780688E-2</v>
      </c>
      <c r="BQ68" s="30">
        <f t="shared" si="38"/>
        <v>6.9920165201346668E-2</v>
      </c>
      <c r="BR68" s="30"/>
      <c r="BV68" s="184"/>
      <c r="BY68" s="182"/>
    </row>
    <row r="69" spans="1:77" s="1" customFormat="1" x14ac:dyDescent="0.25">
      <c r="A69" s="21">
        <v>41547</v>
      </c>
      <c r="B69" s="30">
        <v>3.56E-2</v>
      </c>
      <c r="C69" s="30">
        <v>1.9E-2</v>
      </c>
      <c r="D69" s="30">
        <v>3.1E-2</v>
      </c>
      <c r="E69" s="31">
        <v>1.0500000000000001E-2</v>
      </c>
      <c r="F69" s="30">
        <v>2.9399999999999999E-2</v>
      </c>
      <c r="G69" s="100">
        <v>8.0545652173913046E-2</v>
      </c>
      <c r="H69" s="100">
        <v>3.3280473372781061E-2</v>
      </c>
      <c r="K69" s="29">
        <v>4.99E-2</v>
      </c>
      <c r="L69" s="30">
        <v>6.5199999999999994E-2</v>
      </c>
      <c r="P69" s="29">
        <v>6.3481402463480663E-2</v>
      </c>
      <c r="Q69" s="29">
        <v>0.12802748187061086</v>
      </c>
      <c r="R69" s="29"/>
      <c r="T69" s="29">
        <f>VLOOKUP(A69,'Monthly Returns'!$A$5:$BJ$257,62,FALSE)</f>
        <v>1.7851065806224191E-2</v>
      </c>
      <c r="U69" s="29">
        <f t="shared" si="21"/>
        <v>3.4874307615387959E-6</v>
      </c>
      <c r="V69" s="29">
        <f t="shared" si="21"/>
        <v>1.8027081824614241E-8</v>
      </c>
      <c r="W69" s="29">
        <f t="shared" si="21"/>
        <v>7.762090528733592E-8</v>
      </c>
      <c r="X69" s="29">
        <f t="shared" si="21"/>
        <v>5.1957356763260688E-7</v>
      </c>
      <c r="Y69" s="29">
        <f t="shared" si="22"/>
        <v>8.3761663529257553E-9</v>
      </c>
      <c r="Z69" s="29">
        <f t="shared" si="22"/>
        <v>1.2570605799633698E-5</v>
      </c>
      <c r="AA69" s="29">
        <f t="shared" si="22"/>
        <v>2.0728642034733719E-6</v>
      </c>
      <c r="AB69" s="29"/>
      <c r="AD69" s="29">
        <f t="shared" si="23"/>
        <v>6.5702086491123722E-6</v>
      </c>
      <c r="AE69" s="29">
        <f t="shared" si="23"/>
        <v>1.8559666137332279E-5</v>
      </c>
      <c r="AI69" s="29">
        <f t="shared" si="24"/>
        <v>3.3419452176956082E-5</v>
      </c>
      <c r="AJ69" s="29">
        <f t="shared" si="24"/>
        <v>1.9276822387547744E-4</v>
      </c>
      <c r="AT69" s="30">
        <f t="shared" ref="AT69:AT88" si="41">B69</f>
        <v>3.56E-2</v>
      </c>
      <c r="AU69" s="30">
        <f t="shared" si="8"/>
        <v>3.8600000000000002E-2</v>
      </c>
      <c r="AV69" s="30">
        <f t="shared" ref="AV69:AV88" si="42">C69</f>
        <v>1.9E-2</v>
      </c>
      <c r="AW69" s="30">
        <f t="shared" si="9"/>
        <v>0.03</v>
      </c>
      <c r="AX69" s="30">
        <f t="shared" ref="AX69:AX88" si="43">D69</f>
        <v>3.1E-2</v>
      </c>
      <c r="AY69" s="30">
        <f t="shared" si="10"/>
        <v>3.9E-2</v>
      </c>
      <c r="AZ69" s="31">
        <f t="shared" ref="AZ69:AZ88" si="44">E69</f>
        <v>1.0500000000000001E-2</v>
      </c>
      <c r="BA69" s="30">
        <f t="shared" si="25"/>
        <v>7.4999999999999997E-3</v>
      </c>
      <c r="BB69" s="30">
        <f t="shared" ref="BB69:BB88" si="45">F69</f>
        <v>2.9399999999999999E-2</v>
      </c>
      <c r="BC69" s="30">
        <f t="shared" si="26"/>
        <v>1.9100000000000002E-2</v>
      </c>
      <c r="BD69" s="29">
        <f t="shared" ref="BD69:BD88" si="46">K69</f>
        <v>4.99E-2</v>
      </c>
      <c r="BE69" s="30">
        <f t="shared" si="11"/>
        <v>0.03</v>
      </c>
      <c r="BF69" s="30">
        <f t="shared" ref="BF69:BF88" si="47">L69</f>
        <v>6.5199999999999994E-2</v>
      </c>
      <c r="BG69" s="30">
        <f t="shared" si="12"/>
        <v>4.3200000000000002E-2</v>
      </c>
      <c r="BH69" s="30"/>
      <c r="BI69" s="30"/>
      <c r="BK69" s="30">
        <f t="shared" si="34"/>
        <v>1.5453125365921999E-2</v>
      </c>
      <c r="BL69" s="30">
        <f t="shared" si="35"/>
        <v>-1.5706922072001625E-2</v>
      </c>
      <c r="BM69" s="30">
        <f t="shared" si="36"/>
        <v>1.1201385634699298E-2</v>
      </c>
      <c r="BN69" s="30">
        <f t="shared" si="39"/>
        <v>1.2850377834896509E-2</v>
      </c>
      <c r="BO69" s="30">
        <f t="shared" si="40"/>
        <v>6.3360091600136462E-2</v>
      </c>
      <c r="BP69" s="30">
        <f t="shared" si="37"/>
        <v>6.3269518635092559E-2</v>
      </c>
      <c r="BQ69" s="30">
        <f t="shared" si="38"/>
        <v>9.8984116921242885E-2</v>
      </c>
      <c r="BR69" s="30"/>
      <c r="BV69" s="184"/>
      <c r="BY69" s="182"/>
    </row>
    <row r="70" spans="1:77" s="1" customFormat="1" x14ac:dyDescent="0.25">
      <c r="A70" s="21">
        <v>41639</v>
      </c>
      <c r="B70" s="30">
        <v>3.1699999999999999E-2</v>
      </c>
      <c r="C70" s="30"/>
      <c r="D70" s="30"/>
      <c r="E70" s="31">
        <v>5.9200000000000003E-2</v>
      </c>
      <c r="F70" s="30">
        <v>9.2600000000000002E-2</v>
      </c>
      <c r="G70" s="100">
        <v>5.1521739130434785E-2</v>
      </c>
      <c r="H70" s="100">
        <v>5.5725443786982243E-2</v>
      </c>
      <c r="K70" s="29">
        <v>6.6799999999999998E-2</v>
      </c>
      <c r="L70" s="30">
        <v>0.1191</v>
      </c>
      <c r="P70" s="29">
        <v>0.10103305057570089</v>
      </c>
      <c r="Q70" s="29">
        <v>8.1724466292070197E-2</v>
      </c>
      <c r="R70" s="29"/>
      <c r="T70" s="29">
        <f>VLOOKUP(A70,'Monthly Returns'!$A$5:$BJ$257,62,FALSE)</f>
        <v>1.8397489646206161E-2</v>
      </c>
      <c r="U70" s="29">
        <f t="shared" si="21"/>
        <v>1.8682708023513932E-6</v>
      </c>
      <c r="V70" s="29">
        <f t="shared" si="21"/>
        <v>5.9575298298897876E-6</v>
      </c>
      <c r="W70" s="29">
        <f t="shared" si="21"/>
        <v>1.5381460470128021E-5</v>
      </c>
      <c r="X70" s="29">
        <f t="shared" si="21"/>
        <v>3.4501235935729511E-5</v>
      </c>
      <c r="Y70" s="29">
        <f t="shared" si="22"/>
        <v>7.1899693363014597E-5</v>
      </c>
      <c r="Z70" s="29">
        <f t="shared" si="22"/>
        <v>1.1381603572375414E-7</v>
      </c>
      <c r="AA70" s="29">
        <f t="shared" si="22"/>
        <v>2.5051368851477334E-6</v>
      </c>
      <c r="AB70" s="29"/>
      <c r="AD70" s="29">
        <f t="shared" si="23"/>
        <v>2.3955620036815863E-5</v>
      </c>
      <c r="AE70" s="29">
        <f t="shared" si="23"/>
        <v>1.3652484687565905E-4</v>
      </c>
      <c r="AI70" s="29">
        <f t="shared" si="24"/>
        <v>1.2016923557841968E-4</v>
      </c>
      <c r="AJ70" s="29">
        <f t="shared" si="24"/>
        <v>6.1067613867213684E-5</v>
      </c>
      <c r="AT70" s="30">
        <f t="shared" si="41"/>
        <v>3.1699999999999999E-2</v>
      </c>
      <c r="AU70" s="30">
        <f t="shared" ref="AU70:AU88" si="48">AT69</f>
        <v>3.56E-2</v>
      </c>
      <c r="AV70" s="30">
        <f t="shared" si="42"/>
        <v>0</v>
      </c>
      <c r="AW70" s="30">
        <f t="shared" ref="AW70:AW88" si="49">AV69</f>
        <v>1.9E-2</v>
      </c>
      <c r="AX70" s="30">
        <f t="shared" si="43"/>
        <v>0</v>
      </c>
      <c r="AY70" s="30">
        <f t="shared" ref="AY70:AY88" si="50">AX69</f>
        <v>3.1E-2</v>
      </c>
      <c r="AZ70" s="31">
        <f t="shared" si="44"/>
        <v>5.9200000000000003E-2</v>
      </c>
      <c r="BA70" s="30">
        <f t="shared" si="25"/>
        <v>5.9200000000000003E-2</v>
      </c>
      <c r="BB70" s="30">
        <f t="shared" si="45"/>
        <v>9.2600000000000002E-2</v>
      </c>
      <c r="BC70" s="30">
        <f t="shared" si="26"/>
        <v>9.5600000000000004E-2</v>
      </c>
      <c r="BD70" s="29">
        <f t="shared" si="46"/>
        <v>6.6799999999999998E-2</v>
      </c>
      <c r="BE70" s="30">
        <f t="shared" ref="BE70:BE88" si="51">BD69</f>
        <v>4.99E-2</v>
      </c>
      <c r="BF70" s="30">
        <f t="shared" si="47"/>
        <v>0.1191</v>
      </c>
      <c r="BG70" s="30">
        <f t="shared" ref="BG70:BG88" si="52">BF69</f>
        <v>6.5199999999999994E-2</v>
      </c>
      <c r="BH70" s="30"/>
      <c r="BI70" s="30"/>
      <c r="BK70" s="30">
        <f t="shared" ref="BK70:BK88" si="53">(AT70-$AT$91*AT69)/(1-$AT$91)</f>
        <v>5.5090629756986377E-3</v>
      </c>
      <c r="BL70" s="30">
        <f t="shared" ref="BL70:BL88" si="54">(AV70-$AV$91*AV69)/(1-$AV$91)</f>
        <v>-5.9948319942548262E-2</v>
      </c>
      <c r="BM70" s="30">
        <f t="shared" ref="BM70:BM88" si="55">(AX70-$AX$91*AX69)/(1-$AX$91)</f>
        <v>-7.6719630665540189E-2</v>
      </c>
      <c r="BN70" s="30">
        <f t="shared" si="39"/>
        <v>5.9200000000000003E-2</v>
      </c>
      <c r="BO70" s="30">
        <f t="shared" si="40"/>
        <v>8.2708711184426242E-2</v>
      </c>
      <c r="BP70" s="30">
        <f t="shared" ref="BP70:BP88" si="56">(BD70-$BD$91*BD69)/(1-$BD$91)</f>
        <v>7.8154013313219306E-2</v>
      </c>
      <c r="BQ70" s="30">
        <f t="shared" ref="BQ70:BQ88" si="57">(BF70-$BF$91*BF69)/(1-$BF$91)</f>
        <v>0.20187108645704513</v>
      </c>
      <c r="BR70" s="30"/>
      <c r="BV70" s="184"/>
      <c r="BY70" s="182"/>
    </row>
    <row r="71" spans="1:77" s="1" customFormat="1" x14ac:dyDescent="0.25">
      <c r="A71" s="21">
        <v>41729</v>
      </c>
      <c r="B71" s="30">
        <v>2.52E-2</v>
      </c>
      <c r="C71" s="30"/>
      <c r="D71" s="30"/>
      <c r="E71" s="31">
        <v>1.6E-2</v>
      </c>
      <c r="F71" s="30">
        <v>2.41E-2</v>
      </c>
      <c r="G71" s="100">
        <v>8.569782608695653E-2</v>
      </c>
      <c r="H71" s="100">
        <v>8.4104142011834304E-2</v>
      </c>
      <c r="K71" s="29">
        <v>3.0599999999999999E-2</v>
      </c>
      <c r="L71" s="30">
        <v>4.9299999999999997E-2</v>
      </c>
      <c r="P71" s="29">
        <v>1.972761269657064E-2</v>
      </c>
      <c r="Q71" s="29">
        <v>4.847643362823284E-3</v>
      </c>
      <c r="R71" s="29"/>
      <c r="T71" s="29">
        <f>VLOOKUP(A71,'Monthly Returns'!$A$5:$BJ$257,62,FALSE)</f>
        <v>1.8960639603056544E-2</v>
      </c>
      <c r="U71" s="29">
        <f t="shared" si="21"/>
        <v>2.4262953331175021E-7</v>
      </c>
      <c r="V71" s="29">
        <f t="shared" si="21"/>
        <v>6.1398907242919834E-6</v>
      </c>
      <c r="W71" s="29">
        <f t="shared" si="21"/>
        <v>1.5852289315075068E-5</v>
      </c>
      <c r="X71" s="29">
        <f t="shared" si="21"/>
        <v>2.0904105162368824E-10</v>
      </c>
      <c r="Y71" s="29">
        <f t="shared" si="22"/>
        <v>6.7917437672539775E-7</v>
      </c>
      <c r="Z71" s="29">
        <f t="shared" si="22"/>
        <v>1.9039919672131187E-5</v>
      </c>
      <c r="AA71" s="29">
        <f t="shared" si="22"/>
        <v>3.0409532162306192E-5</v>
      </c>
      <c r="AB71" s="29"/>
      <c r="AD71" s="29">
        <f t="shared" si="23"/>
        <v>2.5158317024983386E-10</v>
      </c>
      <c r="AE71" s="29">
        <f t="shared" si="23"/>
        <v>5.065074476362515E-6</v>
      </c>
      <c r="AI71" s="29">
        <f t="shared" si="24"/>
        <v>4.4731464321823072E-9</v>
      </c>
      <c r="AJ71" s="29">
        <f t="shared" si="24"/>
        <v>7.0356436330209346E-6</v>
      </c>
      <c r="AT71" s="30">
        <f t="shared" si="41"/>
        <v>2.52E-2</v>
      </c>
      <c r="AU71" s="30">
        <f t="shared" si="48"/>
        <v>3.1699999999999999E-2</v>
      </c>
      <c r="AV71" s="30">
        <f t="shared" si="42"/>
        <v>0</v>
      </c>
      <c r="AW71" s="30">
        <f t="shared" si="49"/>
        <v>0</v>
      </c>
      <c r="AX71" s="30">
        <f t="shared" si="43"/>
        <v>0</v>
      </c>
      <c r="AY71" s="30">
        <f t="shared" si="50"/>
        <v>0</v>
      </c>
      <c r="AZ71" s="31">
        <f t="shared" si="44"/>
        <v>1.6E-2</v>
      </c>
      <c r="BA71" s="30">
        <f t="shared" si="25"/>
        <v>1.5300000000000001E-2</v>
      </c>
      <c r="BB71" s="30">
        <f t="shared" si="45"/>
        <v>2.41E-2</v>
      </c>
      <c r="BC71" s="30">
        <f t="shared" si="26"/>
        <v>5.4400000000000004E-2</v>
      </c>
      <c r="BD71" s="29">
        <f t="shared" si="46"/>
        <v>3.0599999999999999E-2</v>
      </c>
      <c r="BE71" s="30">
        <f t="shared" si="51"/>
        <v>6.6799999999999998E-2</v>
      </c>
      <c r="BF71" s="30">
        <f t="shared" si="47"/>
        <v>4.9299999999999997E-2</v>
      </c>
      <c r="BG71" s="30">
        <f t="shared" si="52"/>
        <v>0.1191</v>
      </c>
      <c r="BH71" s="30"/>
      <c r="BI71" s="30"/>
      <c r="BK71" s="30">
        <f t="shared" si="53"/>
        <v>-1.8451561707168929E-2</v>
      </c>
      <c r="BL71" s="30">
        <f t="shared" si="54"/>
        <v>0</v>
      </c>
      <c r="BM71" s="30">
        <f t="shared" si="55"/>
        <v>0</v>
      </c>
      <c r="BN71" s="30">
        <f t="shared" si="39"/>
        <v>1.6548421494809187E-2</v>
      </c>
      <c r="BO71" s="30">
        <f t="shared" si="40"/>
        <v>-7.5802017037294681E-2</v>
      </c>
      <c r="BP71" s="30">
        <f t="shared" si="56"/>
        <v>6.2795691160627684E-3</v>
      </c>
      <c r="BQ71" s="30">
        <f t="shared" si="57"/>
        <v>-5.7887789141034332E-2</v>
      </c>
      <c r="BR71" s="30"/>
      <c r="BV71" s="184"/>
      <c r="BY71" s="182"/>
    </row>
    <row r="72" spans="1:77" s="1" customFormat="1" x14ac:dyDescent="0.25">
      <c r="A72" s="21">
        <v>41820</v>
      </c>
      <c r="B72" s="30">
        <v>2.93E-2</v>
      </c>
      <c r="C72" s="30"/>
      <c r="D72" s="30"/>
      <c r="E72" s="31">
        <v>1.0800000000000001E-2</v>
      </c>
      <c r="F72" s="30">
        <v>1.7299999999999999E-2</v>
      </c>
      <c r="G72" s="100">
        <v>0.11472173913043479</v>
      </c>
      <c r="H72" s="100">
        <v>0.15363195266272187</v>
      </c>
      <c r="K72" s="29">
        <v>5.6500000000000002E-2</v>
      </c>
      <c r="L72" s="30">
        <v>2.9899999999999999E-2</v>
      </c>
      <c r="P72" s="29">
        <v>4.8721413418538306E-2</v>
      </c>
      <c r="Q72" s="29">
        <v>1.7243913784885434E-2</v>
      </c>
      <c r="R72" s="29"/>
      <c r="T72" s="29">
        <f>VLOOKUP(A72,'Monthly Returns'!$A$5:$BJ$257,62,FALSE)</f>
        <v>1.9541027665757202E-2</v>
      </c>
      <c r="U72" s="29">
        <f t="shared" si="21"/>
        <v>1.1517416764289937E-6</v>
      </c>
      <c r="V72" s="29">
        <f t="shared" si="21"/>
        <v>6.3278337134140971E-6</v>
      </c>
      <c r="W72" s="29">
        <f t="shared" si="21"/>
        <v>1.6337530302592366E-5</v>
      </c>
      <c r="X72" s="29">
        <f t="shared" si="21"/>
        <v>5.0726602570108324E-7</v>
      </c>
      <c r="Y72" s="29">
        <f t="shared" si="22"/>
        <v>3.1941026148652382E-6</v>
      </c>
      <c r="Z72" s="29">
        <f t="shared" si="22"/>
        <v>7.2028929954784724E-5</v>
      </c>
      <c r="AA72" s="29">
        <f t="shared" si="22"/>
        <v>2.3462538051113426E-4</v>
      </c>
      <c r="AB72" s="29"/>
      <c r="AD72" s="29">
        <f t="shared" si="23"/>
        <v>1.2991977956166525E-5</v>
      </c>
      <c r="AE72" s="29">
        <f t="shared" si="23"/>
        <v>1.824600327757143E-7</v>
      </c>
      <c r="AI72" s="29">
        <f t="shared" si="24"/>
        <v>1.588120899454912E-5</v>
      </c>
      <c r="AJ72" s="29">
        <f t="shared" si="24"/>
        <v>9.2141591052986102E-7</v>
      </c>
      <c r="AT72" s="30">
        <f t="shared" si="41"/>
        <v>2.93E-2</v>
      </c>
      <c r="AU72" s="30">
        <f t="shared" si="48"/>
        <v>2.52E-2</v>
      </c>
      <c r="AV72" s="30">
        <f t="shared" si="42"/>
        <v>0</v>
      </c>
      <c r="AW72" s="30">
        <f t="shared" si="49"/>
        <v>0</v>
      </c>
      <c r="AX72" s="30">
        <f t="shared" si="43"/>
        <v>0</v>
      </c>
      <c r="AY72" s="30">
        <f t="shared" si="50"/>
        <v>0</v>
      </c>
      <c r="AZ72" s="31">
        <f t="shared" si="44"/>
        <v>1.0800000000000001E-2</v>
      </c>
      <c r="BA72" s="30">
        <f t="shared" si="25"/>
        <v>9.300000000000001E-3</v>
      </c>
      <c r="BB72" s="30">
        <f t="shared" si="45"/>
        <v>1.7299999999999999E-2</v>
      </c>
      <c r="BC72" s="30">
        <f t="shared" si="26"/>
        <v>1.9699999999999999E-2</v>
      </c>
      <c r="BD72" s="29">
        <f t="shared" si="46"/>
        <v>5.6500000000000002E-2</v>
      </c>
      <c r="BE72" s="30">
        <f t="shared" si="51"/>
        <v>3.0599999999999999E-2</v>
      </c>
      <c r="BF72" s="30">
        <f t="shared" si="47"/>
        <v>2.9899999999999999E-2</v>
      </c>
      <c r="BG72" s="30">
        <f t="shared" si="52"/>
        <v>4.9299999999999997E-2</v>
      </c>
      <c r="BH72" s="30"/>
      <c r="BI72" s="30"/>
      <c r="BK72" s="30">
        <f t="shared" si="53"/>
        <v>5.6834061999906552E-2</v>
      </c>
      <c r="BL72" s="30">
        <f t="shared" si="54"/>
        <v>0</v>
      </c>
      <c r="BM72" s="30">
        <f t="shared" si="55"/>
        <v>0</v>
      </c>
      <c r="BN72" s="30">
        <f t="shared" si="39"/>
        <v>1.1975188917448254E-2</v>
      </c>
      <c r="BO72" s="30">
        <f t="shared" si="40"/>
        <v>9.3869689475410134E-3</v>
      </c>
      <c r="BP72" s="30">
        <f t="shared" si="56"/>
        <v>7.3900529278839069E-2</v>
      </c>
      <c r="BQ72" s="30">
        <f t="shared" si="57"/>
        <v>1.0855144217671333E-4</v>
      </c>
      <c r="BR72" s="30"/>
      <c r="BV72" s="184"/>
      <c r="BY72" s="182"/>
    </row>
    <row r="73" spans="1:77" s="1" customFormat="1" x14ac:dyDescent="0.25">
      <c r="A73" s="21">
        <v>41912</v>
      </c>
      <c r="B73" s="30">
        <v>3.2399999999999998E-2</v>
      </c>
      <c r="C73" s="30"/>
      <c r="D73" s="30"/>
      <c r="E73" s="31">
        <v>1.47E-2</v>
      </c>
      <c r="F73" s="30">
        <v>1.4499999999999999E-2</v>
      </c>
      <c r="G73" s="100">
        <v>5.2552173913043482E-2</v>
      </c>
      <c r="H73" s="100">
        <v>6.3594082840236682E-2</v>
      </c>
      <c r="K73" s="29">
        <v>1.66E-2</v>
      </c>
      <c r="L73" s="30">
        <v>2.4400000000000002E-2</v>
      </c>
      <c r="P73" s="29">
        <v>1.088314125325951E-4</v>
      </c>
      <c r="Q73" s="29">
        <v>-6.1292511417772366E-2</v>
      </c>
      <c r="R73" s="29"/>
      <c r="T73" s="29">
        <f>VLOOKUP(A73,'Monthly Returns'!$A$5:$BJ$257,62,FALSE)</f>
        <v>2.0139181495350607E-2</v>
      </c>
      <c r="U73" s="29">
        <f t="shared" si="21"/>
        <v>2.3391340263764377E-6</v>
      </c>
      <c r="V73" s="29">
        <f t="shared" si="21"/>
        <v>6.5215296660246952E-6</v>
      </c>
      <c r="W73" s="29">
        <f t="shared" si="21"/>
        <v>1.6837624590556482E-5</v>
      </c>
      <c r="X73" s="29">
        <f>(E73-AVERAGE(E$9:E$88))^2*$T73</f>
        <v>2.8759254654898212E-8</v>
      </c>
      <c r="Y73" s="29">
        <f t="shared" si="22"/>
        <v>4.8916506030845413E-6</v>
      </c>
      <c r="Z73" s="29">
        <f t="shared" si="22"/>
        <v>4.2742607526762747E-8</v>
      </c>
      <c r="AA73" s="29">
        <f t="shared" si="22"/>
        <v>7.6875744227872693E-6</v>
      </c>
      <c r="AB73" s="29"/>
      <c r="AD73" s="29">
        <f t="shared" si="23"/>
        <v>4.0125020274671598E-6</v>
      </c>
      <c r="AE73" s="29">
        <f t="shared" si="23"/>
        <v>1.4741868269625046E-6</v>
      </c>
      <c r="AI73" s="29">
        <f t="shared" si="24"/>
        <v>8.140069979671985E-6</v>
      </c>
      <c r="AJ73" s="29">
        <f t="shared" si="24"/>
        <v>1.4688935377775859E-4</v>
      </c>
      <c r="AT73" s="30">
        <f t="shared" si="41"/>
        <v>3.2399999999999998E-2</v>
      </c>
      <c r="AU73" s="30">
        <f t="shared" si="48"/>
        <v>2.93E-2</v>
      </c>
      <c r="AV73" s="30">
        <f t="shared" si="42"/>
        <v>0</v>
      </c>
      <c r="AW73" s="30">
        <f t="shared" si="49"/>
        <v>0</v>
      </c>
      <c r="AX73" s="30">
        <f t="shared" si="43"/>
        <v>0</v>
      </c>
      <c r="AY73" s="30">
        <f t="shared" si="50"/>
        <v>0</v>
      </c>
      <c r="AZ73" s="31">
        <f t="shared" si="44"/>
        <v>1.47E-2</v>
      </c>
      <c r="BA73" s="30">
        <f t="shared" si="25"/>
        <v>1.0500000000000001E-2</v>
      </c>
      <c r="BB73" s="30">
        <f t="shared" si="45"/>
        <v>1.4499999999999999E-2</v>
      </c>
      <c r="BC73" s="30">
        <f t="shared" si="26"/>
        <v>2.9399999999999999E-2</v>
      </c>
      <c r="BD73" s="29">
        <f t="shared" si="46"/>
        <v>1.66E-2</v>
      </c>
      <c r="BE73" s="30">
        <f t="shared" si="51"/>
        <v>5.6500000000000002E-2</v>
      </c>
      <c r="BF73" s="30">
        <f t="shared" si="47"/>
        <v>2.4400000000000002E-2</v>
      </c>
      <c r="BG73" s="30">
        <f t="shared" si="52"/>
        <v>2.9899999999999999E-2</v>
      </c>
      <c r="BH73" s="30"/>
      <c r="BI73" s="30"/>
      <c r="BK73" s="30">
        <f t="shared" si="53"/>
        <v>5.3218437121880562E-2</v>
      </c>
      <c r="BL73" s="30">
        <f t="shared" si="54"/>
        <v>0</v>
      </c>
      <c r="BM73" s="30">
        <f t="shared" si="55"/>
        <v>0</v>
      </c>
      <c r="BN73" s="30">
        <f t="shared" ref="BN73:BN88" si="58">(AZ73-$AZ$91*AZ69)/(1-$AZ$91)</f>
        <v>1.7990528968855109E-2</v>
      </c>
      <c r="BO73" s="30">
        <f t="shared" ref="BO73:BO88" si="59">(BB73-$BB$91*BB69)/(1-$BB$91)</f>
        <v>-3.4626734450682865E-2</v>
      </c>
      <c r="BP73" s="30">
        <f t="shared" si="56"/>
        <v>-1.0206220780914238E-2</v>
      </c>
      <c r="BQ73" s="30">
        <f t="shared" si="57"/>
        <v>1.5953970769689279E-2</v>
      </c>
      <c r="BR73" s="30"/>
      <c r="BV73" s="184"/>
      <c r="BY73" s="182"/>
    </row>
    <row r="74" spans="1:77" s="1" customFormat="1" x14ac:dyDescent="0.25">
      <c r="A74" s="21">
        <v>42004</v>
      </c>
      <c r="B74" s="30">
        <v>3.2599999999999997E-2</v>
      </c>
      <c r="C74" s="30"/>
      <c r="D74" s="30"/>
      <c r="E74" s="31">
        <v>6.0199999999999997E-2</v>
      </c>
      <c r="F74" s="30">
        <v>6.5600000000000006E-2</v>
      </c>
      <c r="G74" s="100">
        <v>9.7032608695652181E-2</v>
      </c>
      <c r="H74" s="100">
        <v>3.8569230769230765E-2</v>
      </c>
      <c r="K74" s="29">
        <v>8.3000000000000001E-3</v>
      </c>
      <c r="L74" s="30">
        <v>9.8799999999999999E-2</v>
      </c>
      <c r="P74" s="29">
        <v>5.2402019478879902E-2</v>
      </c>
      <c r="Q74" s="29">
        <v>0.10058756103304134</v>
      </c>
      <c r="R74" s="29"/>
      <c r="T74" s="29">
        <f>VLOOKUP(A74,'Monthly Returns'!$A$5:$BJ$257,62,FALSE)</f>
        <v>2.0755644904664035E-2</v>
      </c>
      <c r="U74" s="29">
        <f t="shared" ref="U74:AA88" si="60">(B74-AVERAGE(B$9:B$88))^2*$T74</f>
        <v>2.5010407398897619E-6</v>
      </c>
      <c r="V74" s="29">
        <f t="shared" si="60"/>
        <v>6.7211546812113537E-6</v>
      </c>
      <c r="W74" s="29">
        <f t="shared" si="60"/>
        <v>1.7353026840753708E-5</v>
      </c>
      <c r="X74" s="29">
        <f t="shared" si="60"/>
        <v>4.0741940838538006E-5</v>
      </c>
      <c r="Y74" s="29">
        <f t="shared" si="60"/>
        <v>2.6179410922946418E-5</v>
      </c>
      <c r="Z74" s="29">
        <f t="shared" si="60"/>
        <v>3.8419328859391337E-5</v>
      </c>
      <c r="AA74" s="29">
        <f t="shared" si="60"/>
        <v>6.2492504809716797E-7</v>
      </c>
      <c r="AB74" s="29"/>
      <c r="AD74" s="29">
        <f t="shared" ref="AD74:AE88" si="61">(K74-AVERAGE(K$9:K$88))^2*$T74</f>
        <v>1.0428481524083433E-5</v>
      </c>
      <c r="AE74" s="29">
        <f t="shared" si="61"/>
        <v>8.9985524436443464E-5</v>
      </c>
      <c r="AI74" s="29">
        <f t="shared" ref="AI74:AJ88" si="62">(P74-AVERAGE(P$9:P$88))^2*$T74</f>
        <v>2.1505172401315891E-5</v>
      </c>
      <c r="AJ74" s="29">
        <f t="shared" si="62"/>
        <v>1.2139372210668104E-4</v>
      </c>
      <c r="AT74" s="30">
        <f t="shared" si="41"/>
        <v>3.2599999999999997E-2</v>
      </c>
      <c r="AU74" s="30">
        <f t="shared" si="48"/>
        <v>3.2399999999999998E-2</v>
      </c>
      <c r="AV74" s="30">
        <f t="shared" si="42"/>
        <v>0</v>
      </c>
      <c r="AW74" s="30">
        <f t="shared" si="49"/>
        <v>0</v>
      </c>
      <c r="AX74" s="30">
        <f t="shared" si="43"/>
        <v>0</v>
      </c>
      <c r="AY74" s="30">
        <f t="shared" si="50"/>
        <v>0</v>
      </c>
      <c r="AZ74" s="31">
        <f t="shared" si="44"/>
        <v>6.0199999999999997E-2</v>
      </c>
      <c r="BA74" s="30">
        <f t="shared" ref="BA74:BA88" si="63">AZ70</f>
        <v>5.9200000000000003E-2</v>
      </c>
      <c r="BB74" s="30">
        <f t="shared" si="45"/>
        <v>6.5600000000000006E-2</v>
      </c>
      <c r="BC74" s="30">
        <f t="shared" ref="BC74:BC88" si="64">BB70</f>
        <v>9.2600000000000002E-2</v>
      </c>
      <c r="BD74" s="29">
        <f t="shared" si="46"/>
        <v>8.3000000000000001E-3</v>
      </c>
      <c r="BE74" s="30">
        <f t="shared" si="51"/>
        <v>1.66E-2</v>
      </c>
      <c r="BF74" s="30">
        <f t="shared" si="47"/>
        <v>9.8799999999999999E-2</v>
      </c>
      <c r="BG74" s="30">
        <f t="shared" si="52"/>
        <v>2.4400000000000002E-2</v>
      </c>
      <c r="BH74" s="30"/>
      <c r="BI74" s="30"/>
      <c r="BK74" s="30">
        <f t="shared" si="53"/>
        <v>3.3943124975605178E-2</v>
      </c>
      <c r="BL74" s="30">
        <f t="shared" si="54"/>
        <v>0</v>
      </c>
      <c r="BM74" s="30">
        <f t="shared" si="55"/>
        <v>0</v>
      </c>
      <c r="BN74" s="30">
        <f t="shared" si="58"/>
        <v>6.0983459278298825E-2</v>
      </c>
      <c r="BO74" s="30">
        <f t="shared" si="59"/>
        <v>-2.3421599340163551E-2</v>
      </c>
      <c r="BP74" s="30">
        <f t="shared" si="56"/>
        <v>2.7237686094840055E-3</v>
      </c>
      <c r="BQ74" s="30">
        <f t="shared" si="57"/>
        <v>0.21305174086093057</v>
      </c>
      <c r="BR74" s="30"/>
      <c r="BV74" s="184"/>
      <c r="BY74" s="182"/>
    </row>
    <row r="75" spans="1:77" s="1" customFormat="1" x14ac:dyDescent="0.25">
      <c r="A75" s="21">
        <v>42094</v>
      </c>
      <c r="B75" s="30">
        <v>3.39E-2</v>
      </c>
      <c r="C75" s="30"/>
      <c r="D75" s="30"/>
      <c r="E75" s="31">
        <v>1.7500000000000002E-2</v>
      </c>
      <c r="F75" s="30">
        <v>2.0799999999999999E-2</v>
      </c>
      <c r="G75" s="100">
        <v>2.8508695652173916E-2</v>
      </c>
      <c r="H75" s="100">
        <v>3.147455621301775E-2</v>
      </c>
      <c r="K75" s="29">
        <v>2.63E-2</v>
      </c>
      <c r="L75" s="30">
        <v>3.7900000000000003E-2</v>
      </c>
      <c r="P75" s="29">
        <v>1.800272710000983E-2</v>
      </c>
      <c r="Q75" s="29">
        <v>6.6298299051503307E-2</v>
      </c>
      <c r="R75" s="29"/>
      <c r="T75" s="29">
        <f>VLOOKUP(A75,'Monthly Returns'!$A$5:$BJ$257,62,FALSE)</f>
        <v>2.1390978352718117E-2</v>
      </c>
      <c r="U75" s="29">
        <f t="shared" si="60"/>
        <v>3.2242636246315418E-6</v>
      </c>
      <c r="V75" s="29">
        <f t="shared" si="60"/>
        <v>6.9268902484815034E-6</v>
      </c>
      <c r="W75" s="29">
        <f t="shared" si="60"/>
        <v>1.7884205632236774E-5</v>
      </c>
      <c r="X75" s="29">
        <f t="shared" si="60"/>
        <v>5.5103695011060603E-8</v>
      </c>
      <c r="Y75" s="29">
        <f t="shared" si="60"/>
        <v>1.8441424477363145E-6</v>
      </c>
      <c r="Z75" s="29">
        <f t="shared" si="60"/>
        <v>1.3909822613637552E-5</v>
      </c>
      <c r="AA75" s="29">
        <f t="shared" si="60"/>
        <v>3.3862345876675654E-6</v>
      </c>
      <c r="AB75" s="29"/>
      <c r="AD75" s="29">
        <f t="shared" si="61"/>
        <v>4.169936275277225E-7</v>
      </c>
      <c r="AE75" s="29">
        <f t="shared" si="61"/>
        <v>5.2292685243866396E-7</v>
      </c>
      <c r="AI75" s="29">
        <f t="shared" si="62"/>
        <v>1.045323170311781E-7</v>
      </c>
      <c r="AJ75" s="29">
        <f t="shared" si="62"/>
        <v>3.8071506627557E-5</v>
      </c>
      <c r="AT75" s="30">
        <f t="shared" si="41"/>
        <v>3.39E-2</v>
      </c>
      <c r="AU75" s="30">
        <f t="shared" si="48"/>
        <v>3.2599999999999997E-2</v>
      </c>
      <c r="AV75" s="30">
        <f t="shared" si="42"/>
        <v>0</v>
      </c>
      <c r="AW75" s="30">
        <f t="shared" si="49"/>
        <v>0</v>
      </c>
      <c r="AX75" s="30">
        <f t="shared" si="43"/>
        <v>0</v>
      </c>
      <c r="AY75" s="30">
        <f t="shared" si="50"/>
        <v>0</v>
      </c>
      <c r="AZ75" s="31">
        <f t="shared" si="44"/>
        <v>1.7500000000000002E-2</v>
      </c>
      <c r="BA75" s="30">
        <f t="shared" si="63"/>
        <v>1.6E-2</v>
      </c>
      <c r="BB75" s="30">
        <f t="shared" si="45"/>
        <v>2.0799999999999999E-2</v>
      </c>
      <c r="BC75" s="30">
        <f t="shared" si="64"/>
        <v>2.41E-2</v>
      </c>
      <c r="BD75" s="29">
        <f t="shared" si="46"/>
        <v>2.63E-2</v>
      </c>
      <c r="BE75" s="30">
        <f t="shared" si="51"/>
        <v>8.3000000000000001E-3</v>
      </c>
      <c r="BF75" s="30">
        <f t="shared" si="47"/>
        <v>3.7900000000000003E-2</v>
      </c>
      <c r="BG75" s="30">
        <f t="shared" si="52"/>
        <v>9.8799999999999999E-2</v>
      </c>
      <c r="BH75" s="30"/>
      <c r="BI75" s="30"/>
      <c r="BK75" s="30">
        <f t="shared" si="53"/>
        <v>4.2630312341433808E-2</v>
      </c>
      <c r="BL75" s="30">
        <f t="shared" si="54"/>
        <v>0</v>
      </c>
      <c r="BM75" s="30">
        <f t="shared" si="55"/>
        <v>0</v>
      </c>
      <c r="BN75" s="30">
        <f t="shared" si="58"/>
        <v>1.8675188917448255E-2</v>
      </c>
      <c r="BO75" s="30">
        <f t="shared" si="59"/>
        <v>9.9195823028688929E-3</v>
      </c>
      <c r="BP75" s="30">
        <f t="shared" si="56"/>
        <v>3.8393031931239503E-2</v>
      </c>
      <c r="BQ75" s="30">
        <f t="shared" si="57"/>
        <v>-5.562057820471332E-2</v>
      </c>
      <c r="BR75" s="30"/>
      <c r="BV75" s="184"/>
      <c r="BY75" s="182"/>
    </row>
    <row r="76" spans="1:77" s="1" customFormat="1" x14ac:dyDescent="0.25">
      <c r="A76" s="21">
        <v>42185</v>
      </c>
      <c r="B76" s="30">
        <v>3.8199999999999998E-2</v>
      </c>
      <c r="C76" s="30"/>
      <c r="D76" s="30"/>
      <c r="E76" s="31">
        <v>5.1000000000000004E-3</v>
      </c>
      <c r="F76" s="30">
        <v>1.1599999999999999E-2</v>
      </c>
      <c r="G76" s="100">
        <v>1.4254347826086958E-2</v>
      </c>
      <c r="H76" s="100">
        <v>0.12744615384615382</v>
      </c>
      <c r="K76" s="29">
        <v>4.19E-2</v>
      </c>
      <c r="L76" s="30">
        <v>5.3499999999999999E-2</v>
      </c>
      <c r="P76" s="29">
        <v>1.3785790907521189E-3</v>
      </c>
      <c r="Q76" s="29">
        <v>1.9768712293751323E-2</v>
      </c>
      <c r="R76" s="29"/>
      <c r="T76" s="29">
        <f>VLOOKUP(A76,'Monthly Returns'!$A$5:$BJ$257,62,FALSE)</f>
        <v>2.2045759454269374E-2</v>
      </c>
      <c r="U76" s="29">
        <f t="shared" si="60"/>
        <v>6.058265926590993E-6</v>
      </c>
      <c r="V76" s="29">
        <f t="shared" si="60"/>
        <v>7.1389234127640078E-6</v>
      </c>
      <c r="W76" s="29">
        <f t="shared" si="60"/>
        <v>1.8431643887334496E-5</v>
      </c>
      <c r="X76" s="29">
        <f t="shared" si="60"/>
        <v>2.5690369918689062E-6</v>
      </c>
      <c r="Y76" s="29">
        <f t="shared" si="60"/>
        <v>7.5329307370224586E-6</v>
      </c>
      <c r="Z76" s="29">
        <f t="shared" si="60"/>
        <v>3.4841842957605811E-5</v>
      </c>
      <c r="AA76" s="29">
        <f t="shared" si="60"/>
        <v>1.5330304379438246E-4</v>
      </c>
      <c r="AB76" s="29"/>
      <c r="AD76" s="29">
        <f t="shared" si="61"/>
        <v>2.7579240131919521E-6</v>
      </c>
      <c r="AE76" s="29">
        <f t="shared" si="61"/>
        <v>9.3048188279947284E-6</v>
      </c>
      <c r="AI76" s="29">
        <f t="shared" si="62"/>
        <v>7.8206823282093465E-6</v>
      </c>
      <c r="AJ76" s="29">
        <f t="shared" si="62"/>
        <v>4.1562745412283703E-7</v>
      </c>
      <c r="AT76" s="30">
        <f t="shared" si="41"/>
        <v>3.8199999999999998E-2</v>
      </c>
      <c r="AU76" s="30">
        <f t="shared" si="48"/>
        <v>3.39E-2</v>
      </c>
      <c r="AV76" s="30">
        <f t="shared" si="42"/>
        <v>0</v>
      </c>
      <c r="AW76" s="30">
        <f t="shared" si="49"/>
        <v>0</v>
      </c>
      <c r="AX76" s="30">
        <f t="shared" si="43"/>
        <v>0</v>
      </c>
      <c r="AY76" s="30">
        <f t="shared" si="50"/>
        <v>0</v>
      </c>
      <c r="AZ76" s="31">
        <f t="shared" si="44"/>
        <v>5.1000000000000004E-3</v>
      </c>
      <c r="BA76" s="30">
        <f t="shared" si="63"/>
        <v>1.0800000000000001E-2</v>
      </c>
      <c r="BB76" s="30">
        <f t="shared" si="45"/>
        <v>1.1599999999999999E-2</v>
      </c>
      <c r="BC76" s="30">
        <f t="shared" si="64"/>
        <v>1.7299999999999999E-2</v>
      </c>
      <c r="BD76" s="29">
        <f t="shared" si="46"/>
        <v>4.19E-2</v>
      </c>
      <c r="BE76" s="30">
        <f t="shared" si="51"/>
        <v>2.63E-2</v>
      </c>
      <c r="BF76" s="30">
        <f t="shared" si="47"/>
        <v>5.3499999999999999E-2</v>
      </c>
      <c r="BG76" s="30">
        <f t="shared" si="52"/>
        <v>3.7900000000000003E-2</v>
      </c>
      <c r="BH76" s="30"/>
      <c r="BI76" s="30"/>
      <c r="BK76" s="30">
        <f t="shared" si="53"/>
        <v>6.7077186975511752E-2</v>
      </c>
      <c r="BL76" s="30">
        <f t="shared" si="54"/>
        <v>0</v>
      </c>
      <c r="BM76" s="30">
        <f t="shared" si="55"/>
        <v>0</v>
      </c>
      <c r="BN76" s="30">
        <f t="shared" si="58"/>
        <v>6.3428211369663621E-4</v>
      </c>
      <c r="BO76" s="30">
        <f t="shared" si="59"/>
        <v>-7.1934487495900869E-3</v>
      </c>
      <c r="BP76" s="30">
        <f t="shared" si="56"/>
        <v>5.2380627673740902E-2</v>
      </c>
      <c r="BQ76" s="30">
        <f t="shared" si="57"/>
        <v>7.745601018051769E-2</v>
      </c>
      <c r="BR76" s="30"/>
      <c r="BV76" s="184"/>
      <c r="BY76" s="182"/>
    </row>
    <row r="77" spans="1:77" s="1" customFormat="1" x14ac:dyDescent="0.25">
      <c r="A77" s="21">
        <v>42277</v>
      </c>
      <c r="B77" s="30">
        <v>3.6799999999999999E-2</v>
      </c>
      <c r="C77" s="30"/>
      <c r="D77" s="30"/>
      <c r="E77" s="31">
        <v>7.7000000000000002E-3</v>
      </c>
      <c r="F77" s="30">
        <v>2.4500000000000001E-2</v>
      </c>
      <c r="G77" s="100">
        <v>4.5167391304347826E-2</v>
      </c>
      <c r="H77" s="100">
        <v>4.8888757396449704E-2</v>
      </c>
      <c r="K77" s="29">
        <v>-1.3599999999999999E-2</v>
      </c>
      <c r="L77" s="30">
        <v>-3.7000000000000002E-3</v>
      </c>
      <c r="P77" s="29">
        <v>-7.2492401616854107E-2</v>
      </c>
      <c r="Q77" s="29">
        <v>-0.13061578529530404</v>
      </c>
      <c r="R77" s="29"/>
      <c r="T77" s="29">
        <f>VLOOKUP(A77,'Monthly Returns'!$A$5:$BJ$257,62,FALSE)</f>
        <v>2.2720583504949893E-2</v>
      </c>
      <c r="U77" s="29">
        <f t="shared" si="60"/>
        <v>5.2336393629798897E-6</v>
      </c>
      <c r="V77" s="29">
        <f t="shared" si="60"/>
        <v>7.3574469444614586E-6</v>
      </c>
      <c r="W77" s="29">
        <f t="shared" si="60"/>
        <v>1.8995839310701648E-5</v>
      </c>
      <c r="X77" s="29">
        <f t="shared" si="60"/>
        <v>1.5258695150400136E-6</v>
      </c>
      <c r="Y77" s="29">
        <f t="shared" si="60"/>
        <v>7.0870555281768729E-7</v>
      </c>
      <c r="Z77" s="29">
        <f t="shared" si="60"/>
        <v>1.7761624478108222E-6</v>
      </c>
      <c r="AA77" s="29">
        <f t="shared" si="60"/>
        <v>5.3057069843664364E-7</v>
      </c>
      <c r="AB77" s="29"/>
      <c r="AD77" s="29">
        <f t="shared" si="61"/>
        <v>4.4619501043965724E-5</v>
      </c>
      <c r="AE77" s="29">
        <f t="shared" si="61"/>
        <v>3.0528286276805182E-5</v>
      </c>
      <c r="AI77" s="29">
        <f t="shared" si="62"/>
        <v>1.9526869108092595E-4</v>
      </c>
      <c r="AJ77" s="29">
        <f t="shared" si="62"/>
        <v>5.4393731991519392E-4</v>
      </c>
      <c r="AT77" s="30">
        <f t="shared" si="41"/>
        <v>3.6799999999999999E-2</v>
      </c>
      <c r="AU77" s="30">
        <f t="shared" si="48"/>
        <v>3.8199999999999998E-2</v>
      </c>
      <c r="AV77" s="30">
        <f t="shared" si="42"/>
        <v>0</v>
      </c>
      <c r="AW77" s="30">
        <f t="shared" si="49"/>
        <v>0</v>
      </c>
      <c r="AX77" s="30">
        <f t="shared" si="43"/>
        <v>0</v>
      </c>
      <c r="AY77" s="30">
        <f t="shared" si="50"/>
        <v>0</v>
      </c>
      <c r="AZ77" s="31">
        <f t="shared" si="44"/>
        <v>7.7000000000000002E-3</v>
      </c>
      <c r="BA77" s="30">
        <f t="shared" si="63"/>
        <v>1.47E-2</v>
      </c>
      <c r="BB77" s="30">
        <f t="shared" si="45"/>
        <v>2.4500000000000001E-2</v>
      </c>
      <c r="BC77" s="30">
        <f t="shared" si="64"/>
        <v>1.4499999999999999E-2</v>
      </c>
      <c r="BD77" s="29">
        <f t="shared" si="46"/>
        <v>-1.3599999999999999E-2</v>
      </c>
      <c r="BE77" s="30">
        <f t="shared" si="51"/>
        <v>4.19E-2</v>
      </c>
      <c r="BF77" s="30">
        <f t="shared" si="47"/>
        <v>-3.7000000000000002E-3</v>
      </c>
      <c r="BG77" s="30">
        <f t="shared" si="52"/>
        <v>5.3499999999999999E-2</v>
      </c>
      <c r="BH77" s="30"/>
      <c r="BI77" s="30"/>
      <c r="BK77" s="30">
        <f t="shared" si="53"/>
        <v>2.73981251707636E-2</v>
      </c>
      <c r="BL77" s="30">
        <f t="shared" si="54"/>
        <v>0</v>
      </c>
      <c r="BM77" s="30">
        <f t="shared" si="55"/>
        <v>0</v>
      </c>
      <c r="BN77" s="30">
        <f t="shared" si="58"/>
        <v>2.2157850519081493E-3</v>
      </c>
      <c r="BO77" s="30">
        <f t="shared" si="59"/>
        <v>5.7470962718579113E-2</v>
      </c>
      <c r="BP77" s="30">
        <f t="shared" si="56"/>
        <v>-5.0886848454655145E-2</v>
      </c>
      <c r="BQ77" s="30">
        <f t="shared" si="57"/>
        <v>-9.1538703995231563E-2</v>
      </c>
      <c r="BR77" s="30"/>
      <c r="BV77" s="184"/>
      <c r="BY77" s="182"/>
    </row>
    <row r="78" spans="1:77" s="1" customFormat="1" x14ac:dyDescent="0.25">
      <c r="A78" s="21">
        <v>42369</v>
      </c>
      <c r="B78" s="30">
        <v>3.3399999999999999E-2</v>
      </c>
      <c r="C78" s="30"/>
      <c r="D78" s="30"/>
      <c r="E78" s="31">
        <v>1.8599999999999998E-2</v>
      </c>
      <c r="F78" s="30">
        <v>4.2999999999999997E-2</v>
      </c>
      <c r="G78" s="100">
        <v>7.1958695652173915E-2</v>
      </c>
      <c r="H78" s="100">
        <v>6.9011834319526622E-2</v>
      </c>
      <c r="K78" s="29">
        <v>4.8999999999999998E-3</v>
      </c>
      <c r="L78" s="30">
        <v>1.5900000000000001E-2</v>
      </c>
      <c r="P78" s="29">
        <v>6.2697193488656211E-2</v>
      </c>
      <c r="Q78" s="29">
        <v>2.8760650872384774E-2</v>
      </c>
      <c r="R78" s="29"/>
      <c r="T78" s="29">
        <f>VLOOKUP(A78,'Monthly Returns'!$A$5:$BJ$257,62,FALSE)</f>
        <v>2.3416064022481618E-2</v>
      </c>
      <c r="U78" s="29">
        <f t="shared" si="60"/>
        <v>3.2478748319665634E-6</v>
      </c>
      <c r="V78" s="29">
        <f t="shared" si="60"/>
        <v>7.582659514707794E-6</v>
      </c>
      <c r="W78" s="29">
        <f t="shared" si="60"/>
        <v>1.9577304841808191E-5</v>
      </c>
      <c r="X78" s="29">
        <f t="shared" si="60"/>
        <v>1.7133592585409798E-7</v>
      </c>
      <c r="Y78" s="29">
        <f t="shared" si="60"/>
        <v>3.9057344993722647E-6</v>
      </c>
      <c r="Z78" s="29">
        <f t="shared" si="60"/>
        <v>7.5444531979784288E-6</v>
      </c>
      <c r="AA78" s="29">
        <f t="shared" si="60"/>
        <v>1.4582945860257998E-5</v>
      </c>
      <c r="AB78" s="29"/>
      <c r="AD78" s="29">
        <f t="shared" si="61"/>
        <v>1.5605027710465555E-5</v>
      </c>
      <c r="AE78" s="29">
        <f t="shared" si="61"/>
        <v>6.8116574594019776E-6</v>
      </c>
      <c r="AI78" s="29">
        <f t="shared" si="62"/>
        <v>4.2263161992062334E-5</v>
      </c>
      <c r="AJ78" s="29">
        <f t="shared" si="62"/>
        <v>5.0630098652876562E-7</v>
      </c>
      <c r="AT78" s="30">
        <f t="shared" si="41"/>
        <v>3.3399999999999999E-2</v>
      </c>
      <c r="AU78" s="30">
        <f t="shared" si="48"/>
        <v>3.6799999999999999E-2</v>
      </c>
      <c r="AV78" s="30">
        <f t="shared" si="42"/>
        <v>0</v>
      </c>
      <c r="AW78" s="30">
        <f t="shared" si="49"/>
        <v>0</v>
      </c>
      <c r="AX78" s="30">
        <f t="shared" si="43"/>
        <v>0</v>
      </c>
      <c r="AY78" s="30">
        <f t="shared" si="50"/>
        <v>0</v>
      </c>
      <c r="AZ78" s="31">
        <f t="shared" si="44"/>
        <v>1.8599999999999998E-2</v>
      </c>
      <c r="BA78" s="30">
        <f t="shared" si="63"/>
        <v>6.0199999999999997E-2</v>
      </c>
      <c r="BB78" s="30">
        <f t="shared" si="45"/>
        <v>4.2999999999999997E-2</v>
      </c>
      <c r="BC78" s="30">
        <f t="shared" si="64"/>
        <v>6.5600000000000006E-2</v>
      </c>
      <c r="BD78" s="29">
        <f t="shared" si="46"/>
        <v>4.8999999999999998E-3</v>
      </c>
      <c r="BE78" s="30">
        <f t="shared" si="51"/>
        <v>-1.3599999999999999E-2</v>
      </c>
      <c r="BF78" s="30">
        <f t="shared" si="47"/>
        <v>1.5900000000000001E-2</v>
      </c>
      <c r="BG78" s="30">
        <f t="shared" si="52"/>
        <v>-3.7000000000000002E-3</v>
      </c>
      <c r="BH78" s="30"/>
      <c r="BI78" s="30"/>
      <c r="BK78" s="30">
        <f t="shared" si="53"/>
        <v>1.0566875414711642E-2</v>
      </c>
      <c r="BL78" s="30">
        <f t="shared" si="54"/>
        <v>0</v>
      </c>
      <c r="BM78" s="30">
        <f t="shared" si="55"/>
        <v>0</v>
      </c>
      <c r="BN78" s="30">
        <f t="shared" si="58"/>
        <v>-1.3991905977231572E-2</v>
      </c>
      <c r="BO78" s="30">
        <f t="shared" si="59"/>
        <v>-3.1514375743988819E-2</v>
      </c>
      <c r="BP78" s="30">
        <f t="shared" si="56"/>
        <v>1.7328949484885045E-2</v>
      </c>
      <c r="BQ78" s="30">
        <f t="shared" si="57"/>
        <v>4.5998576893470963E-2</v>
      </c>
      <c r="BR78" s="30"/>
      <c r="BV78" s="184"/>
      <c r="BY78" s="182"/>
    </row>
    <row r="79" spans="1:77" s="1" customFormat="1" x14ac:dyDescent="0.25">
      <c r="A79" s="21">
        <v>42460</v>
      </c>
      <c r="B79" s="30">
        <v>2.18E-2</v>
      </c>
      <c r="C79" s="30"/>
      <c r="D79" s="30"/>
      <c r="E79" s="31">
        <v>-2.5999999999999999E-3</v>
      </c>
      <c r="F79" s="30">
        <v>1.38E-2</v>
      </c>
      <c r="G79" s="100">
        <v>-2.3356521739130432E-2</v>
      </c>
      <c r="H79" s="100">
        <v>-4.7727810650887567E-3</v>
      </c>
      <c r="K79" s="29">
        <v>2.3E-3</v>
      </c>
      <c r="L79" s="30">
        <v>-3.2500000000000001E-2</v>
      </c>
      <c r="P79" s="29">
        <v>9.6827658447655729E-3</v>
      </c>
      <c r="Q79" s="29">
        <v>-4.6829759290645034E-2</v>
      </c>
      <c r="R79" s="29"/>
      <c r="T79" s="29">
        <f>VLOOKUP(A79,'Monthly Returns'!$A$5:$BJ$257,62,FALSE)</f>
        <v>2.4132833304457306E-2</v>
      </c>
      <c r="U79" s="29">
        <f t="shared" si="60"/>
        <v>7.5791629434267218E-10</v>
      </c>
      <c r="V79" s="29">
        <f t="shared" si="60"/>
        <v>7.8147658759905907E-6</v>
      </c>
      <c r="W79" s="29">
        <f t="shared" si="60"/>
        <v>2.017656912127931E-5</v>
      </c>
      <c r="X79" s="29">
        <f t="shared" si="60"/>
        <v>8.2549982276100257E-6</v>
      </c>
      <c r="Y79" s="29">
        <f t="shared" si="60"/>
        <v>6.4000569550628818E-6</v>
      </c>
      <c r="Z79" s="29">
        <f t="shared" si="60"/>
        <v>1.4444526219801435E-4</v>
      </c>
      <c r="AA79" s="29">
        <f t="shared" si="60"/>
        <v>5.7539572566417434E-5</v>
      </c>
      <c r="AB79" s="29"/>
      <c r="AD79" s="29">
        <f t="shared" si="61"/>
        <v>1.9485405040266525E-5</v>
      </c>
      <c r="AE79" s="29">
        <f t="shared" si="61"/>
        <v>1.0339587337617536E-4</v>
      </c>
      <c r="AI79" s="29">
        <f t="shared" si="62"/>
        <v>2.6761550140393222E-6</v>
      </c>
      <c r="AJ79" s="29">
        <f t="shared" si="62"/>
        <v>1.2144969437909942E-4</v>
      </c>
      <c r="AT79" s="30">
        <f t="shared" si="41"/>
        <v>2.18E-2</v>
      </c>
      <c r="AU79" s="30">
        <f t="shared" si="48"/>
        <v>3.3399999999999999E-2</v>
      </c>
      <c r="AV79" s="30">
        <f t="shared" si="42"/>
        <v>0</v>
      </c>
      <c r="AW79" s="30">
        <f t="shared" si="49"/>
        <v>0</v>
      </c>
      <c r="AX79" s="30">
        <f t="shared" si="43"/>
        <v>0</v>
      </c>
      <c r="AY79" s="30">
        <f t="shared" si="50"/>
        <v>0</v>
      </c>
      <c r="AZ79" s="31">
        <f t="shared" si="44"/>
        <v>-2.5999999999999999E-3</v>
      </c>
      <c r="BA79" s="30">
        <f t="shared" si="63"/>
        <v>1.7500000000000002E-2</v>
      </c>
      <c r="BB79" s="30">
        <f t="shared" si="45"/>
        <v>1.38E-2</v>
      </c>
      <c r="BC79" s="30">
        <f t="shared" si="64"/>
        <v>2.0799999999999999E-2</v>
      </c>
      <c r="BD79" s="29">
        <f t="shared" si="46"/>
        <v>2.3E-3</v>
      </c>
      <c r="BE79" s="30">
        <f t="shared" si="51"/>
        <v>4.8999999999999998E-3</v>
      </c>
      <c r="BF79" s="30">
        <f t="shared" si="47"/>
        <v>-3.2500000000000001E-2</v>
      </c>
      <c r="BG79" s="30">
        <f t="shared" si="52"/>
        <v>1.5900000000000001E-2</v>
      </c>
      <c r="BH79" s="30"/>
      <c r="BI79" s="30"/>
      <c r="BK79" s="30">
        <f t="shared" si="53"/>
        <v>-5.6101248585101487E-2</v>
      </c>
      <c r="BL79" s="30">
        <f t="shared" si="54"/>
        <v>0</v>
      </c>
      <c r="BM79" s="30">
        <f t="shared" si="55"/>
        <v>0</v>
      </c>
      <c r="BN79" s="30">
        <f t="shared" si="58"/>
        <v>-1.8347531493806604E-2</v>
      </c>
      <c r="BO79" s="30">
        <f t="shared" si="59"/>
        <v>-9.2796739030053654E-3</v>
      </c>
      <c r="BP79" s="30">
        <f t="shared" si="56"/>
        <v>5.5322872104318274E-4</v>
      </c>
      <c r="BQ79" s="30">
        <f t="shared" si="57"/>
        <v>-0.1068250572267344</v>
      </c>
      <c r="BR79" s="30"/>
      <c r="BV79" s="184"/>
      <c r="BY79" s="182"/>
    </row>
    <row r="80" spans="1:77" s="1" customFormat="1" x14ac:dyDescent="0.25">
      <c r="A80" s="21">
        <v>42551</v>
      </c>
      <c r="B80" s="30">
        <v>2.1299999999999999E-2</v>
      </c>
      <c r="C80" s="30"/>
      <c r="D80" s="30"/>
      <c r="E80" s="31">
        <v>9.7999999999999997E-3</v>
      </c>
      <c r="F80" s="30">
        <v>1.2500000000000001E-2</v>
      </c>
      <c r="G80" s="100">
        <v>8.4152173913043474E-3</v>
      </c>
      <c r="H80" s="100">
        <v>2.0510059171597633E-2</v>
      </c>
      <c r="K80" s="29">
        <v>4.0800000000000003E-2</v>
      </c>
      <c r="L80" s="30">
        <v>2.8E-3</v>
      </c>
      <c r="P80" s="29">
        <v>2.6304882076734204E-2</v>
      </c>
      <c r="Q80" s="29">
        <v>3.240999002406153E-2</v>
      </c>
      <c r="R80" s="29"/>
      <c r="T80" s="29">
        <f>VLOOKUP(A80,'Monthly Returns'!$A$5:$BJ$257,62,FALSE)</f>
        <v>2.4871543003195204E-2</v>
      </c>
      <c r="U80" s="29">
        <f t="shared" si="60"/>
        <v>2.5913307290602655E-9</v>
      </c>
      <c r="V80" s="29">
        <f t="shared" si="60"/>
        <v>8.0539770483022146E-6</v>
      </c>
      <c r="W80" s="29">
        <f t="shared" si="60"/>
        <v>2.079417697151013E-5</v>
      </c>
      <c r="X80" s="29">
        <f t="shared" si="60"/>
        <v>9.2395357281427479E-7</v>
      </c>
      <c r="Y80" s="29">
        <f t="shared" si="60"/>
        <v>7.6910825820612401E-6</v>
      </c>
      <c r="Z80" s="29">
        <f t="shared" si="60"/>
        <v>5.170280417744544E-5</v>
      </c>
      <c r="AA80" s="29">
        <f t="shared" si="60"/>
        <v>1.37894966644549E-5</v>
      </c>
      <c r="AB80" s="29"/>
      <c r="AD80" s="29">
        <f t="shared" si="61"/>
        <v>2.529520369506708E-6</v>
      </c>
      <c r="AE80" s="29">
        <f t="shared" si="61"/>
        <v>2.2617335909399204E-5</v>
      </c>
      <c r="AI80" s="29">
        <f t="shared" si="62"/>
        <v>9.2290970220072693E-7</v>
      </c>
      <c r="AJ80" s="29">
        <f t="shared" si="62"/>
        <v>1.7131033903382196E-6</v>
      </c>
      <c r="AT80" s="30">
        <f t="shared" si="41"/>
        <v>2.1299999999999999E-2</v>
      </c>
      <c r="AU80" s="30">
        <f t="shared" si="48"/>
        <v>2.18E-2</v>
      </c>
      <c r="AV80" s="30">
        <f t="shared" si="42"/>
        <v>0</v>
      </c>
      <c r="AW80" s="30">
        <f t="shared" si="49"/>
        <v>0</v>
      </c>
      <c r="AX80" s="30">
        <f t="shared" si="43"/>
        <v>0</v>
      </c>
      <c r="AY80" s="30">
        <f t="shared" si="50"/>
        <v>0</v>
      </c>
      <c r="AZ80" s="31">
        <f t="shared" si="44"/>
        <v>9.7999999999999997E-3</v>
      </c>
      <c r="BA80" s="30">
        <f t="shared" si="63"/>
        <v>5.1000000000000004E-3</v>
      </c>
      <c r="BB80" s="30">
        <f t="shared" si="45"/>
        <v>1.2500000000000001E-2</v>
      </c>
      <c r="BC80" s="30">
        <f t="shared" si="64"/>
        <v>1.1599999999999999E-2</v>
      </c>
      <c r="BD80" s="29">
        <f t="shared" si="46"/>
        <v>4.0800000000000003E-2</v>
      </c>
      <c r="BE80" s="30">
        <f t="shared" si="51"/>
        <v>2.3E-3</v>
      </c>
      <c r="BF80" s="30">
        <f t="shared" si="47"/>
        <v>2.8E-3</v>
      </c>
      <c r="BG80" s="30">
        <f t="shared" si="52"/>
        <v>-3.2500000000000001E-2</v>
      </c>
      <c r="BH80" s="30"/>
      <c r="BI80" s="30"/>
      <c r="BK80" s="30">
        <f t="shared" si="53"/>
        <v>1.7942187560987012E-2</v>
      </c>
      <c r="BL80" s="30">
        <f t="shared" si="54"/>
        <v>0</v>
      </c>
      <c r="BM80" s="30">
        <f t="shared" si="55"/>
        <v>0</v>
      </c>
      <c r="BN80" s="30">
        <f t="shared" si="58"/>
        <v>1.3482258608004527E-2</v>
      </c>
      <c r="BO80" s="30">
        <f t="shared" si="59"/>
        <v>1.5467386644672124E-2</v>
      </c>
      <c r="BP80" s="30">
        <f t="shared" si="56"/>
        <v>6.6665651630706729E-2</v>
      </c>
      <c r="BQ80" s="30">
        <f t="shared" si="57"/>
        <v>5.7008151241812487E-2</v>
      </c>
      <c r="BR80" s="30"/>
      <c r="BV80" s="184"/>
      <c r="BY80" s="182"/>
    </row>
    <row r="81" spans="1:77" s="1" customFormat="1" x14ac:dyDescent="0.25">
      <c r="A81" s="21">
        <v>42643</v>
      </c>
      <c r="B81" s="30">
        <v>2.07E-2</v>
      </c>
      <c r="C81" s="30"/>
      <c r="D81" s="30"/>
      <c r="E81" s="31">
        <v>6.7000000000000002E-3</v>
      </c>
      <c r="F81" s="30">
        <v>1.3999999999999999E-2</v>
      </c>
      <c r="G81" s="100">
        <v>3.9500000000000004E-3</v>
      </c>
      <c r="H81" s="100">
        <v>-4.1923076923076924E-2</v>
      </c>
      <c r="K81" s="29">
        <v>3.7499999999999999E-2</v>
      </c>
      <c r="L81" s="30">
        <v>3.3099999999999997E-2</v>
      </c>
      <c r="P81" s="29">
        <v>4.3977531239625112E-2</v>
      </c>
      <c r="Q81" s="29">
        <v>9.2216209740719313E-2</v>
      </c>
      <c r="R81" s="29"/>
      <c r="T81" s="29">
        <f>VLOOKUP(A81,'Monthly Returns'!$A$5:$BJ$257,62,FALSE)</f>
        <v>2.5632864718190179E-2</v>
      </c>
      <c r="U81" s="29">
        <f t="shared" si="60"/>
        <v>2.1827093002410329E-8</v>
      </c>
      <c r="V81" s="29">
        <f t="shared" si="60"/>
        <v>8.3005105109891056E-6</v>
      </c>
      <c r="W81" s="29">
        <f t="shared" si="60"/>
        <v>2.1430689891992197E-5</v>
      </c>
      <c r="X81" s="29">
        <f t="shared" si="60"/>
        <v>2.1672080870151619E-6</v>
      </c>
      <c r="Y81" s="29">
        <f t="shared" si="60"/>
        <v>6.6319199573377597E-6</v>
      </c>
      <c r="Z81" s="29">
        <f t="shared" si="60"/>
        <v>6.4233501186255901E-5</v>
      </c>
      <c r="AA81" s="29">
        <f t="shared" si="60"/>
        <v>1.8949005555540574E-4</v>
      </c>
      <c r="AB81" s="29"/>
      <c r="AD81" s="29">
        <f t="shared" si="61"/>
        <v>1.1799742833002977E-6</v>
      </c>
      <c r="AE81" s="29">
        <f t="shared" si="61"/>
        <v>5.3376816195732076E-10</v>
      </c>
      <c r="AI81" s="29">
        <f t="shared" si="62"/>
        <v>1.4475838582686138E-5</v>
      </c>
      <c r="AJ81" s="29">
        <f t="shared" si="62"/>
        <v>1.1889443148830695E-4</v>
      </c>
      <c r="AT81" s="30">
        <f t="shared" si="41"/>
        <v>2.07E-2</v>
      </c>
      <c r="AU81" s="30">
        <f t="shared" si="48"/>
        <v>2.1299999999999999E-2</v>
      </c>
      <c r="AV81" s="30">
        <f t="shared" si="42"/>
        <v>0</v>
      </c>
      <c r="AW81" s="30">
        <f t="shared" si="49"/>
        <v>0</v>
      </c>
      <c r="AX81" s="30">
        <f t="shared" si="43"/>
        <v>0</v>
      </c>
      <c r="AY81" s="30">
        <f t="shared" si="50"/>
        <v>0</v>
      </c>
      <c r="AZ81" s="31">
        <f t="shared" si="44"/>
        <v>6.7000000000000002E-3</v>
      </c>
      <c r="BA81" s="30">
        <f t="shared" si="63"/>
        <v>7.7000000000000002E-3</v>
      </c>
      <c r="BB81" s="30">
        <f t="shared" si="45"/>
        <v>1.3999999999999999E-2</v>
      </c>
      <c r="BC81" s="30">
        <f t="shared" si="64"/>
        <v>2.4500000000000001E-2</v>
      </c>
      <c r="BD81" s="29">
        <f t="shared" si="46"/>
        <v>3.7499999999999999E-2</v>
      </c>
      <c r="BE81" s="30">
        <f t="shared" si="51"/>
        <v>4.0800000000000003E-2</v>
      </c>
      <c r="BF81" s="30">
        <f t="shared" si="47"/>
        <v>3.3099999999999997E-2</v>
      </c>
      <c r="BG81" s="30">
        <f t="shared" si="52"/>
        <v>2.8E-3</v>
      </c>
      <c r="BH81" s="30"/>
      <c r="BI81" s="30"/>
      <c r="BK81" s="30">
        <f t="shared" si="53"/>
        <v>1.6670625073184394E-2</v>
      </c>
      <c r="BL81" s="30">
        <f t="shared" si="54"/>
        <v>0</v>
      </c>
      <c r="BM81" s="30">
        <f t="shared" si="55"/>
        <v>0</v>
      </c>
      <c r="BN81" s="30">
        <f t="shared" si="58"/>
        <v>5.9165407217011638E-3</v>
      </c>
      <c r="BO81" s="30">
        <f t="shared" si="59"/>
        <v>-2.0619510854508073E-2</v>
      </c>
      <c r="BP81" s="30">
        <f t="shared" si="56"/>
        <v>3.5282944145939417E-2</v>
      </c>
      <c r="BQ81" s="30">
        <f t="shared" si="57"/>
        <v>7.9629942850620902E-2</v>
      </c>
      <c r="BR81" s="30"/>
      <c r="BV81" s="184"/>
      <c r="BY81" s="182"/>
    </row>
    <row r="82" spans="1:77" s="1" customFormat="1" x14ac:dyDescent="0.25">
      <c r="A82" s="21">
        <v>42735</v>
      </c>
      <c r="B82" s="30">
        <v>2.1100000000000001E-2</v>
      </c>
      <c r="C82" s="30"/>
      <c r="D82" s="30"/>
      <c r="E82" s="31">
        <v>1.18E-2</v>
      </c>
      <c r="F82" s="30">
        <v>2.8900000000000002E-2</v>
      </c>
      <c r="G82" s="100">
        <v>7.0069565217391314E-2</v>
      </c>
      <c r="H82" s="100">
        <v>3.6118343195266269E-3</v>
      </c>
      <c r="K82" s="29">
        <v>4.5100000000000001E-2</v>
      </c>
      <c r="L82" s="30">
        <v>-6.9999999999999999E-4</v>
      </c>
      <c r="P82" s="29">
        <v>4.2093579406659032E-2</v>
      </c>
      <c r="Q82" s="29">
        <v>3.5701180702404134E-2</v>
      </c>
      <c r="R82" s="29"/>
      <c r="T82" s="29">
        <f>VLOOKUP(A82,'Monthly Returns'!$A$5:$BJ$257,62,FALSE)</f>
        <v>2.6417490606699769E-2</v>
      </c>
      <c r="U82" s="29">
        <f t="shared" si="60"/>
        <v>7.2199425070100432E-9</v>
      </c>
      <c r="V82" s="29">
        <f t="shared" si="60"/>
        <v>8.5545904004735695E-6</v>
      </c>
      <c r="W82" s="29">
        <f t="shared" si="60"/>
        <v>2.2086686569801884E-5</v>
      </c>
      <c r="X82" s="29">
        <f t="shared" si="60"/>
        <v>4.4299556042101431E-7</v>
      </c>
      <c r="Y82" s="29">
        <f t="shared" si="60"/>
        <v>3.7096100747193328E-8</v>
      </c>
      <c r="Z82" s="29">
        <f t="shared" si="60"/>
        <v>6.8141685157498183E-6</v>
      </c>
      <c r="AA82" s="29">
        <f t="shared" si="60"/>
        <v>4.3212683246700739E-5</v>
      </c>
      <c r="AB82" s="29"/>
      <c r="AD82" s="29">
        <f t="shared" si="61"/>
        <v>5.4663801314285342E-6</v>
      </c>
      <c r="AE82" s="29">
        <f t="shared" si="61"/>
        <v>2.9923247126729407E-5</v>
      </c>
      <c r="AI82" s="29">
        <f t="shared" si="62"/>
        <v>1.2647254375368997E-5</v>
      </c>
      <c r="AJ82" s="29">
        <f t="shared" si="62"/>
        <v>3.5488996154123005E-6</v>
      </c>
      <c r="AT82" s="30">
        <f t="shared" si="41"/>
        <v>2.1100000000000001E-2</v>
      </c>
      <c r="AU82" s="30">
        <f t="shared" si="48"/>
        <v>2.07E-2</v>
      </c>
      <c r="AV82" s="30">
        <f t="shared" si="42"/>
        <v>0</v>
      </c>
      <c r="AW82" s="30">
        <f t="shared" si="49"/>
        <v>0</v>
      </c>
      <c r="AX82" s="30">
        <f t="shared" si="43"/>
        <v>0</v>
      </c>
      <c r="AY82" s="30">
        <f t="shared" si="50"/>
        <v>0</v>
      </c>
      <c r="AZ82" s="31">
        <f t="shared" si="44"/>
        <v>1.18E-2</v>
      </c>
      <c r="BA82" s="30">
        <f t="shared" si="63"/>
        <v>1.8599999999999998E-2</v>
      </c>
      <c r="BB82" s="30">
        <f t="shared" si="45"/>
        <v>2.8900000000000002E-2</v>
      </c>
      <c r="BC82" s="30">
        <f t="shared" si="64"/>
        <v>4.2999999999999997E-2</v>
      </c>
      <c r="BD82" s="29">
        <f t="shared" si="46"/>
        <v>4.5100000000000001E-2</v>
      </c>
      <c r="BE82" s="30">
        <f t="shared" si="51"/>
        <v>3.7499999999999999E-2</v>
      </c>
      <c r="BF82" s="30">
        <f t="shared" si="47"/>
        <v>-6.9999999999999999E-4</v>
      </c>
      <c r="BG82" s="30">
        <f t="shared" si="52"/>
        <v>3.3099999999999997E-2</v>
      </c>
      <c r="BH82" s="30"/>
      <c r="BI82" s="30"/>
      <c r="BK82" s="30">
        <f t="shared" si="53"/>
        <v>2.3786249951210415E-2</v>
      </c>
      <c r="BL82" s="30">
        <f t="shared" si="54"/>
        <v>0</v>
      </c>
      <c r="BM82" s="30">
        <f t="shared" si="55"/>
        <v>0</v>
      </c>
      <c r="BN82" s="30">
        <f t="shared" si="58"/>
        <v>6.4724769075679154E-3</v>
      </c>
      <c r="BO82" s="30">
        <f t="shared" si="59"/>
        <v>-1.7589057433196501E-2</v>
      </c>
      <c r="BP82" s="30">
        <f t="shared" si="56"/>
        <v>5.0205946815412239E-2</v>
      </c>
      <c r="BQ82" s="30">
        <f t="shared" si="57"/>
        <v>-5.2604688724455007E-2</v>
      </c>
      <c r="BR82" s="30"/>
      <c r="BV82" s="184"/>
      <c r="BY82" s="182"/>
    </row>
    <row r="83" spans="1:77" s="1" customFormat="1" x14ac:dyDescent="0.25">
      <c r="A83" s="21">
        <v>42825</v>
      </c>
      <c r="B83" s="30">
        <v>1.77E-2</v>
      </c>
      <c r="C83" s="30"/>
      <c r="D83" s="30"/>
      <c r="E83" s="31">
        <v>7.6E-3</v>
      </c>
      <c r="F83" s="30">
        <v>4.8999999999999998E-3</v>
      </c>
      <c r="G83" s="100">
        <v>6.4402173913043481E-2</v>
      </c>
      <c r="H83" s="100">
        <v>4.2697041420118341E-2</v>
      </c>
      <c r="K83" s="29">
        <v>3.8899999999999997E-2</v>
      </c>
      <c r="L83" s="30">
        <v>3.3000000000000002E-2</v>
      </c>
      <c r="P83" s="29">
        <v>5.7432406858634932E-2</v>
      </c>
      <c r="Q83" s="29">
        <v>5.3488118541921592E-2</v>
      </c>
      <c r="R83" s="29"/>
      <c r="T83" s="29">
        <f>VLOOKUP(A83,'Monthly Returns'!$A$5:$BJ$257,62,FALSE)</f>
        <v>2.7226134013020493E-2</v>
      </c>
      <c r="U83" s="29">
        <f t="shared" si="60"/>
        <v>4.1896182138031846E-7</v>
      </c>
      <c r="V83" s="29">
        <f t="shared" si="60"/>
        <v>8.8164477140279149E-6</v>
      </c>
      <c r="W83" s="29">
        <f t="shared" si="60"/>
        <v>2.276276340571503E-5</v>
      </c>
      <c r="X83" s="29">
        <f t="shared" si="60"/>
        <v>1.873349283687253E-6</v>
      </c>
      <c r="Y83" s="29">
        <f t="shared" si="60"/>
        <v>1.7269107312194853E-5</v>
      </c>
      <c r="Z83" s="29">
        <f t="shared" si="60"/>
        <v>2.9409107000126017E-6</v>
      </c>
      <c r="AA83" s="29">
        <f t="shared" si="60"/>
        <v>5.0307626107791953E-8</v>
      </c>
      <c r="AB83" s="29"/>
      <c r="AD83" s="29">
        <f t="shared" si="61"/>
        <v>1.8239091239020644E-6</v>
      </c>
      <c r="AE83" s="29">
        <f t="shared" si="61"/>
        <v>5.3440176519699739E-11</v>
      </c>
      <c r="AI83" s="29">
        <f t="shared" si="62"/>
        <v>3.7715273704829628E-5</v>
      </c>
      <c r="AJ83" s="29">
        <f t="shared" si="62"/>
        <v>2.3497028635241946E-5</v>
      </c>
      <c r="AT83" s="30">
        <f t="shared" si="41"/>
        <v>1.77E-2</v>
      </c>
      <c r="AU83" s="30">
        <f t="shared" si="48"/>
        <v>2.1100000000000001E-2</v>
      </c>
      <c r="AV83" s="30">
        <f t="shared" si="42"/>
        <v>0</v>
      </c>
      <c r="AW83" s="30">
        <f t="shared" si="49"/>
        <v>0</v>
      </c>
      <c r="AX83" s="30">
        <f t="shared" si="43"/>
        <v>0</v>
      </c>
      <c r="AY83" s="30">
        <f t="shared" si="50"/>
        <v>0</v>
      </c>
      <c r="AZ83" s="31">
        <f t="shared" si="44"/>
        <v>7.6E-3</v>
      </c>
      <c r="BA83" s="30">
        <f t="shared" si="63"/>
        <v>-2.5999999999999999E-3</v>
      </c>
      <c r="BB83" s="30">
        <f t="shared" si="45"/>
        <v>4.8999999999999998E-3</v>
      </c>
      <c r="BC83" s="30">
        <f t="shared" si="64"/>
        <v>1.38E-2</v>
      </c>
      <c r="BD83" s="29">
        <f t="shared" si="46"/>
        <v>3.8899999999999997E-2</v>
      </c>
      <c r="BE83" s="30">
        <f t="shared" si="51"/>
        <v>4.5100000000000001E-2</v>
      </c>
      <c r="BF83" s="30">
        <f t="shared" si="47"/>
        <v>3.3000000000000002E-2</v>
      </c>
      <c r="BG83" s="30">
        <f t="shared" si="52"/>
        <v>-6.9999999999999999E-4</v>
      </c>
      <c r="BH83" s="30"/>
      <c r="BI83" s="30"/>
      <c r="BK83" s="30">
        <f t="shared" si="53"/>
        <v>-5.1331245852883692E-3</v>
      </c>
      <c r="BL83" s="30">
        <f t="shared" si="54"/>
        <v>0</v>
      </c>
      <c r="BM83" s="30">
        <f t="shared" si="55"/>
        <v>0</v>
      </c>
      <c r="BN83" s="30">
        <f t="shared" si="58"/>
        <v>1.5591284638648126E-2</v>
      </c>
      <c r="BO83" s="30">
        <f t="shared" si="59"/>
        <v>-2.4444156819535399E-2</v>
      </c>
      <c r="BP83" s="30">
        <f t="shared" si="56"/>
        <v>3.4734622334795281E-2</v>
      </c>
      <c r="BQ83" s="30">
        <f t="shared" si="57"/>
        <v>8.4751124556631183E-2</v>
      </c>
      <c r="BR83" s="30"/>
      <c r="BV83" s="184"/>
      <c r="BY83" s="182"/>
    </row>
    <row r="84" spans="1:77" s="1" customFormat="1" x14ac:dyDescent="0.25">
      <c r="A84" s="21">
        <v>42916</v>
      </c>
      <c r="B84" s="30">
        <v>1.6990237686409702E-2</v>
      </c>
      <c r="C84" s="30"/>
      <c r="D84" s="30"/>
      <c r="E84" s="31">
        <v>6.9999999999999993E-3</v>
      </c>
      <c r="F84" s="30">
        <v>1.6299999999999999E-2</v>
      </c>
      <c r="G84" s="100">
        <v>7.7454347826086956E-2</v>
      </c>
      <c r="H84" s="100">
        <v>-9.0295857988165673E-4</v>
      </c>
      <c r="K84" s="29">
        <v>3.56E-2</v>
      </c>
      <c r="L84" s="30">
        <v>1.35E-2</v>
      </c>
      <c r="P84" s="29">
        <v>3.015568353256981E-2</v>
      </c>
      <c r="Q84" s="29">
        <v>4.3888037998276896E-2</v>
      </c>
      <c r="R84" s="29"/>
      <c r="T84" s="29">
        <f>VLOOKUP(A84,'Monthly Returns'!$A$5:$BJ$257,62,FALSE)</f>
        <v>2.8059530117026291E-2</v>
      </c>
      <c r="U84" s="29">
        <f t="shared" si="60"/>
        <v>6.0217075984900997E-7</v>
      </c>
      <c r="V84" s="29">
        <f t="shared" si="60"/>
        <v>9.0863205197860806E-6</v>
      </c>
      <c r="W84" s="29">
        <f t="shared" si="60"/>
        <v>2.3459535056425934E-5</v>
      </c>
      <c r="X84" s="29">
        <f t="shared" si="60"/>
        <v>2.2200987838774919E-6</v>
      </c>
      <c r="Y84" s="29">
        <f t="shared" si="60"/>
        <v>5.3320465834123213E-6</v>
      </c>
      <c r="Z84" s="29">
        <f t="shared" si="60"/>
        <v>1.5423875807108874E-5</v>
      </c>
      <c r="AA84" s="29">
        <f t="shared" si="60"/>
        <v>5.6717880873938529E-5</v>
      </c>
      <c r="AB84" s="29"/>
      <c r="AD84" s="29">
        <f t="shared" si="61"/>
        <v>6.6953882938418697E-7</v>
      </c>
      <c r="AE84" s="29">
        <f t="shared" si="61"/>
        <v>1.0621208797152593E-5</v>
      </c>
      <c r="AI84" s="29">
        <f t="shared" si="62"/>
        <v>2.7736977908178569E-6</v>
      </c>
      <c r="AJ84" s="29">
        <f t="shared" si="62"/>
        <v>1.0975280541207455E-5</v>
      </c>
      <c r="AT84" s="30">
        <f t="shared" si="41"/>
        <v>1.6990237686409702E-2</v>
      </c>
      <c r="AU84" s="30">
        <f t="shared" si="48"/>
        <v>1.77E-2</v>
      </c>
      <c r="AV84" s="30">
        <f t="shared" si="42"/>
        <v>0</v>
      </c>
      <c r="AW84" s="30">
        <f t="shared" si="49"/>
        <v>0</v>
      </c>
      <c r="AX84" s="30">
        <f t="shared" si="43"/>
        <v>0</v>
      </c>
      <c r="AY84" s="30">
        <f t="shared" si="50"/>
        <v>0</v>
      </c>
      <c r="AZ84" s="31">
        <f t="shared" si="44"/>
        <v>6.9999999999999993E-3</v>
      </c>
      <c r="BA84" s="30">
        <f t="shared" si="63"/>
        <v>9.7999999999999997E-3</v>
      </c>
      <c r="BB84" s="30">
        <f t="shared" si="45"/>
        <v>1.6299999999999999E-2</v>
      </c>
      <c r="BC84" s="30">
        <f t="shared" si="64"/>
        <v>1.2500000000000001E-2</v>
      </c>
      <c r="BD84" s="29">
        <f t="shared" si="46"/>
        <v>3.56E-2</v>
      </c>
      <c r="BE84" s="30">
        <f t="shared" si="51"/>
        <v>3.8899999999999997E-2</v>
      </c>
      <c r="BF84" s="30">
        <f t="shared" si="47"/>
        <v>1.35E-2</v>
      </c>
      <c r="BG84" s="30">
        <f t="shared" si="52"/>
        <v>3.3000000000000002E-2</v>
      </c>
      <c r="BH84" s="30"/>
      <c r="BI84" s="30"/>
      <c r="BK84" s="30">
        <f t="shared" si="53"/>
        <v>1.2223740235777405E-2</v>
      </c>
      <c r="BL84" s="30">
        <f t="shared" si="54"/>
        <v>0</v>
      </c>
      <c r="BM84" s="30">
        <f t="shared" si="55"/>
        <v>0</v>
      </c>
      <c r="BN84" s="30">
        <f t="shared" si="58"/>
        <v>4.8063140207632582E-3</v>
      </c>
      <c r="BO84" s="30">
        <f t="shared" si="59"/>
        <v>2.8828965833060053E-2</v>
      </c>
      <c r="BP84" s="30">
        <f t="shared" si="56"/>
        <v>3.3382944145939425E-2</v>
      </c>
      <c r="BQ84" s="30">
        <f t="shared" si="57"/>
        <v>-1.6445012725647128E-2</v>
      </c>
      <c r="BR84" s="30"/>
      <c r="BV84" s="184"/>
      <c r="BY84" s="182"/>
    </row>
    <row r="85" spans="1:77" s="1" customFormat="1" x14ac:dyDescent="0.25">
      <c r="A85" s="21">
        <v>43008</v>
      </c>
      <c r="B85" s="30">
        <v>1.8599999999999998E-2</v>
      </c>
      <c r="C85" s="30"/>
      <c r="D85" s="30"/>
      <c r="E85" s="31">
        <v>6.0000000000000001E-3</v>
      </c>
      <c r="F85" s="30">
        <v>1.0200000000000001E-2</v>
      </c>
      <c r="G85" s="100">
        <v>6.6806521739130431E-2</v>
      </c>
      <c r="H85" s="100">
        <v>4.2568047337278106E-2</v>
      </c>
      <c r="K85" s="29">
        <v>3.8699999999999998E-2</v>
      </c>
      <c r="L85" s="30">
        <v>3.2300000000000002E-2</v>
      </c>
      <c r="P85" s="29">
        <v>4.571352812108298E-2</v>
      </c>
      <c r="Q85" s="29">
        <v>6.218322739416382E-2</v>
      </c>
      <c r="R85" s="29"/>
      <c r="T85" s="29">
        <f>VLOOKUP(A85,'Monthly Returns'!$A$5:$BJ$257,62,FALSE)</f>
        <v>2.8918436602558894E-2</v>
      </c>
      <c r="U85" s="29">
        <f t="shared" si="60"/>
        <v>2.6423395500918737E-7</v>
      </c>
      <c r="V85" s="29">
        <f t="shared" si="60"/>
        <v>9.3644541731838133E-6</v>
      </c>
      <c r="W85" s="29">
        <f t="shared" si="60"/>
        <v>2.4177634993363835E-5</v>
      </c>
      <c r="X85" s="29">
        <f t="shared" si="60"/>
        <v>2.8314337691540606E-6</v>
      </c>
      <c r="Y85" s="29">
        <f t="shared" si="60"/>
        <v>1.1434732278975865E-5</v>
      </c>
      <c r="Z85" s="29">
        <f t="shared" si="60"/>
        <v>4.7361574544339508E-6</v>
      </c>
      <c r="AA85" s="29">
        <f t="shared" si="60"/>
        <v>6.4057213294877137E-8</v>
      </c>
      <c r="AB85" s="29"/>
      <c r="AD85" s="29">
        <f t="shared" si="61"/>
        <v>1.8437583367169392E-6</v>
      </c>
      <c r="AE85" s="29">
        <f t="shared" si="61"/>
        <v>1.2433120626414167E-8</v>
      </c>
      <c r="AI85" s="29">
        <f t="shared" si="62"/>
        <v>1.8804511387344517E-5</v>
      </c>
      <c r="AJ85" s="29">
        <f t="shared" si="62"/>
        <v>4.1917753529270087E-5</v>
      </c>
      <c r="AT85" s="30">
        <f t="shared" si="41"/>
        <v>1.8599999999999998E-2</v>
      </c>
      <c r="AU85" s="30">
        <f t="shared" si="48"/>
        <v>1.6990237686409702E-2</v>
      </c>
      <c r="AV85" s="30">
        <f t="shared" si="42"/>
        <v>0</v>
      </c>
      <c r="AW85" s="30">
        <f t="shared" si="49"/>
        <v>0</v>
      </c>
      <c r="AX85" s="30">
        <f t="shared" si="43"/>
        <v>0</v>
      </c>
      <c r="AY85" s="30">
        <f t="shared" si="50"/>
        <v>0</v>
      </c>
      <c r="AZ85" s="31">
        <f t="shared" si="44"/>
        <v>6.0000000000000001E-3</v>
      </c>
      <c r="BA85" s="30">
        <f t="shared" si="63"/>
        <v>6.7000000000000002E-3</v>
      </c>
      <c r="BB85" s="30">
        <f t="shared" si="45"/>
        <v>1.0200000000000001E-2</v>
      </c>
      <c r="BC85" s="30">
        <f t="shared" si="64"/>
        <v>1.3999999999999999E-2</v>
      </c>
      <c r="BD85" s="29">
        <f t="shared" si="46"/>
        <v>3.8699999999999998E-2</v>
      </c>
      <c r="BE85" s="30">
        <f t="shared" si="51"/>
        <v>3.56E-2</v>
      </c>
      <c r="BF85" s="30">
        <f t="shared" si="47"/>
        <v>3.2300000000000002E-2</v>
      </c>
      <c r="BG85" s="30">
        <f t="shared" si="52"/>
        <v>1.35E-2</v>
      </c>
      <c r="BH85" s="30"/>
      <c r="BI85" s="30"/>
      <c r="BK85" s="30">
        <f t="shared" si="53"/>
        <v>2.9410559840855673E-2</v>
      </c>
      <c r="BL85" s="30">
        <f t="shared" si="54"/>
        <v>0</v>
      </c>
      <c r="BM85" s="30">
        <f t="shared" si="55"/>
        <v>0</v>
      </c>
      <c r="BN85" s="30">
        <f t="shared" si="58"/>
        <v>5.4515785051908149E-3</v>
      </c>
      <c r="BO85" s="30">
        <f t="shared" si="59"/>
        <v>-2.3289658330600516E-3</v>
      </c>
      <c r="BP85" s="30">
        <f t="shared" si="56"/>
        <v>4.0782688832602353E-2</v>
      </c>
      <c r="BQ85" s="30">
        <f t="shared" si="57"/>
        <v>6.117006355088031E-2</v>
      </c>
      <c r="BR85" s="30"/>
      <c r="BV85" s="184"/>
      <c r="BY85" s="182"/>
    </row>
    <row r="86" spans="1:77" s="1" customFormat="1" x14ac:dyDescent="0.25">
      <c r="A86" s="21">
        <v>43100</v>
      </c>
      <c r="B86" s="30">
        <v>2.07E-2</v>
      </c>
      <c r="C86" s="30"/>
      <c r="D86" s="30"/>
      <c r="E86" s="31">
        <v>1.52E-2</v>
      </c>
      <c r="F86" s="30">
        <v>2.9300000000000003E-2</v>
      </c>
      <c r="G86" s="100">
        <v>6.0637362637362642E-2</v>
      </c>
      <c r="H86" s="100">
        <v>1.7509090909090908E-2</v>
      </c>
      <c r="K86" s="29">
        <v>5.0700000000000002E-2</v>
      </c>
      <c r="L86" s="30">
        <v>2.8199999999999999E-2</v>
      </c>
      <c r="P86" s="29">
        <v>6.3373050888889004E-2</v>
      </c>
      <c r="Q86" s="29">
        <v>4.5851300193094691E-2</v>
      </c>
      <c r="R86" s="29"/>
      <c r="T86" s="29">
        <f>VLOOKUP(A86,'Monthly Returns'!$A$5:$BJ$257,62,FALSE)</f>
        <v>2.9803634346277683E-2</v>
      </c>
      <c r="U86" s="29">
        <f t="shared" si="60"/>
        <v>2.5378618653746966E-8</v>
      </c>
      <c r="V86" s="29">
        <f t="shared" si="60"/>
        <v>9.6511015400240675E-6</v>
      </c>
      <c r="W86" s="29">
        <f t="shared" si="60"/>
        <v>2.4917716078614768E-5</v>
      </c>
      <c r="X86" s="29">
        <f t="shared" si="60"/>
        <v>1.4395900480110899E-8</v>
      </c>
      <c r="Y86" s="29">
        <f t="shared" si="60"/>
        <v>1.8365744575035171E-8</v>
      </c>
      <c r="Z86" s="29">
        <f t="shared" si="60"/>
        <v>1.3094258715543524E-6</v>
      </c>
      <c r="AA86" s="29">
        <f t="shared" si="60"/>
        <v>2.1004347944364609E-5</v>
      </c>
      <c r="AB86" s="29"/>
      <c r="AD86" s="29">
        <f t="shared" si="61"/>
        <v>1.1903352077846496E-5</v>
      </c>
      <c r="AE86" s="29">
        <f t="shared" si="61"/>
        <v>6.740582585736156E-7</v>
      </c>
      <c r="AI86" s="29">
        <f t="shared" si="62"/>
        <v>5.5517072932089415E-5</v>
      </c>
      <c r="AJ86" s="29">
        <f t="shared" si="62"/>
        <v>1.4086785100492114E-5</v>
      </c>
      <c r="AT86" s="30">
        <f t="shared" si="41"/>
        <v>2.07E-2</v>
      </c>
      <c r="AU86" s="30">
        <f t="shared" si="48"/>
        <v>1.8599999999999998E-2</v>
      </c>
      <c r="AV86" s="30">
        <f t="shared" si="42"/>
        <v>0</v>
      </c>
      <c r="AW86" s="30">
        <f t="shared" si="49"/>
        <v>0</v>
      </c>
      <c r="AX86" s="30">
        <f t="shared" si="43"/>
        <v>0</v>
      </c>
      <c r="AY86" s="30">
        <f t="shared" si="50"/>
        <v>0</v>
      </c>
      <c r="AZ86" s="31">
        <f t="shared" si="44"/>
        <v>1.52E-2</v>
      </c>
      <c r="BA86" s="30">
        <f t="shared" si="63"/>
        <v>1.18E-2</v>
      </c>
      <c r="BB86" s="30">
        <f t="shared" si="45"/>
        <v>2.9300000000000003E-2</v>
      </c>
      <c r="BC86" s="30">
        <f t="shared" si="64"/>
        <v>2.8900000000000002E-2</v>
      </c>
      <c r="BD86" s="29">
        <f t="shared" si="46"/>
        <v>5.0700000000000002E-2</v>
      </c>
      <c r="BE86" s="30">
        <f t="shared" si="51"/>
        <v>3.8699999999999998E-2</v>
      </c>
      <c r="BF86" s="30">
        <f t="shared" si="47"/>
        <v>2.8199999999999999E-2</v>
      </c>
      <c r="BG86" s="30">
        <f t="shared" si="52"/>
        <v>3.2300000000000002E-2</v>
      </c>
      <c r="BH86" s="30"/>
      <c r="BI86" s="30"/>
      <c r="BK86" s="30">
        <f t="shared" si="53"/>
        <v>3.4802812243854585E-2</v>
      </c>
      <c r="BL86" s="30">
        <f t="shared" si="54"/>
        <v>0</v>
      </c>
      <c r="BM86" s="30">
        <f t="shared" si="55"/>
        <v>0</v>
      </c>
      <c r="BN86" s="30">
        <f t="shared" si="58"/>
        <v>1.786376154621604E-2</v>
      </c>
      <c r="BO86" s="30">
        <f t="shared" si="59"/>
        <v>3.0618838508743172E-2</v>
      </c>
      <c r="BP86" s="30">
        <f t="shared" si="56"/>
        <v>5.8762021287493006E-2</v>
      </c>
      <c r="BQ86" s="30">
        <f t="shared" si="57"/>
        <v>2.1903869119222909E-2</v>
      </c>
      <c r="BR86" s="30"/>
      <c r="BV86" s="184"/>
      <c r="BY86" s="182"/>
    </row>
    <row r="87" spans="1:77" s="1" customFormat="1" x14ac:dyDescent="0.25">
      <c r="A87" s="21">
        <v>43190</v>
      </c>
      <c r="B87" s="30">
        <v>2.1999999999999999E-2</v>
      </c>
      <c r="C87" s="30"/>
      <c r="D87" s="30"/>
      <c r="E87" s="31">
        <v>9.1999999999999998E-3</v>
      </c>
      <c r="F87" s="30">
        <v>1.32E-2</v>
      </c>
      <c r="G87" s="100">
        <f>K87*$AI$94/$AD$94</f>
        <v>4.6724137931034478E-2</v>
      </c>
      <c r="H87" s="100">
        <f>L87*$AJ$94/$AE$94</f>
        <v>5.2211464968152876E-2</v>
      </c>
      <c r="K87" s="29">
        <v>2.7099999999999999E-2</v>
      </c>
      <c r="L87" s="30">
        <v>3.9600000000000003E-2</v>
      </c>
      <c r="P87" s="29">
        <v>-6.4451366898823359E-3</v>
      </c>
      <c r="Q87" s="29">
        <v>2.299330260596677E-2</v>
      </c>
      <c r="R87" s="29"/>
      <c r="T87" s="29">
        <f>VLOOKUP(A87,'Monthly Returns'!$A$5:$BJ$257,62,FALSE)</f>
        <v>3.0715928127595396E-2</v>
      </c>
      <c r="U87" s="29">
        <f t="shared" si="60"/>
        <v>4.3706615346903836E-9</v>
      </c>
      <c r="V87" s="29">
        <f t="shared" si="60"/>
        <v>9.946523226370497E-6</v>
      </c>
      <c r="W87" s="29">
        <f t="shared" si="60"/>
        <v>2.5680451158472565E-5</v>
      </c>
      <c r="X87" s="29">
        <f t="shared" si="60"/>
        <v>1.376780814361413E-6</v>
      </c>
      <c r="Y87" s="29">
        <f t="shared" si="60"/>
        <v>8.7572101680456672E-6</v>
      </c>
      <c r="Z87" s="29">
        <f>(G87-AVERAGE(G$9:G$88))^2*$T87</f>
        <v>1.630073040546615E-6</v>
      </c>
      <c r="AA87" s="29">
        <f t="shared" si="60"/>
        <v>2.0427812519917981E-6</v>
      </c>
      <c r="AB87" s="29"/>
      <c r="AD87" s="29">
        <f t="shared" si="61"/>
        <v>4.0144482732217657E-7</v>
      </c>
      <c r="AE87" s="29">
        <f>(L87-AVERAGE(L$9:L$88))^2*$T87</f>
        <v>1.356009105091229E-6</v>
      </c>
      <c r="AI87" s="29">
        <f t="shared" si="62"/>
        <v>2.1829000356245138E-5</v>
      </c>
      <c r="AJ87" s="29">
        <f t="shared" si="62"/>
        <v>3.8351880104527962E-8</v>
      </c>
      <c r="AT87" s="30">
        <f t="shared" si="41"/>
        <v>2.1999999999999999E-2</v>
      </c>
      <c r="AU87" s="30">
        <f t="shared" si="48"/>
        <v>2.07E-2</v>
      </c>
      <c r="AV87" s="30">
        <f t="shared" si="42"/>
        <v>0</v>
      </c>
      <c r="AW87" s="30">
        <f t="shared" si="49"/>
        <v>0</v>
      </c>
      <c r="AX87" s="30">
        <f t="shared" si="43"/>
        <v>0</v>
      </c>
      <c r="AY87" s="30">
        <f t="shared" si="50"/>
        <v>0</v>
      </c>
      <c r="AZ87" s="31">
        <f t="shared" si="44"/>
        <v>9.1999999999999998E-3</v>
      </c>
      <c r="BA87" s="30">
        <f t="shared" si="63"/>
        <v>7.6E-3</v>
      </c>
      <c r="BB87" s="30">
        <f t="shared" si="45"/>
        <v>1.32E-2</v>
      </c>
      <c r="BC87" s="30">
        <f t="shared" si="64"/>
        <v>4.8999999999999998E-3</v>
      </c>
      <c r="BD87" s="29">
        <f t="shared" si="46"/>
        <v>2.7099999999999999E-2</v>
      </c>
      <c r="BE87" s="30">
        <f t="shared" si="51"/>
        <v>5.0700000000000002E-2</v>
      </c>
      <c r="BF87" s="30">
        <f t="shared" si="47"/>
        <v>3.9600000000000003E-2</v>
      </c>
      <c r="BG87" s="30">
        <f t="shared" si="52"/>
        <v>2.8199999999999999E-2</v>
      </c>
      <c r="BH87" s="30"/>
      <c r="BI87" s="30"/>
      <c r="BK87" s="30">
        <f t="shared" si="53"/>
        <v>3.0730312341433794E-2</v>
      </c>
      <c r="BL87" s="30">
        <f t="shared" si="54"/>
        <v>0</v>
      </c>
      <c r="BM87" s="30">
        <f t="shared" si="55"/>
        <v>0</v>
      </c>
      <c r="BN87" s="30">
        <f t="shared" si="58"/>
        <v>1.0453534845278138E-2</v>
      </c>
      <c r="BO87" s="30">
        <f t="shared" si="59"/>
        <v>4.0565899056420655E-2</v>
      </c>
      <c r="BP87" s="30">
        <f t="shared" si="56"/>
        <v>1.1244691467930421E-2</v>
      </c>
      <c r="BQ87" s="30">
        <f t="shared" si="57"/>
        <v>5.7106315131916795E-2</v>
      </c>
      <c r="BR87" s="30"/>
      <c r="BV87" s="184"/>
      <c r="BY87" s="182"/>
    </row>
    <row r="88" spans="1:77" s="1" customFormat="1" x14ac:dyDescent="0.25">
      <c r="A88" s="21">
        <v>43281</v>
      </c>
      <c r="B88" s="30">
        <v>2.0500000000000001E-2</v>
      </c>
      <c r="C88" s="30"/>
      <c r="D88" s="30"/>
      <c r="E88" s="31">
        <v>4.7999999999999996E-3</v>
      </c>
      <c r="F88" s="30">
        <v>1.1299999999999999E-2</v>
      </c>
      <c r="G88" s="100"/>
      <c r="H88" s="100"/>
      <c r="K88" s="29"/>
      <c r="L88" s="30"/>
      <c r="P88" s="29">
        <v>3.8888376381488454E-2</v>
      </c>
      <c r="Q88" s="29">
        <v>7.2326165505717688E-2</v>
      </c>
      <c r="R88" s="29"/>
      <c r="T88" s="29">
        <f>VLOOKUP(A88,'Monthly Returns'!$A$5:$BJ$257,62,FALSE)</f>
        <v>3.1656147360345013E-2</v>
      </c>
      <c r="U88" s="29">
        <f t="shared" si="60"/>
        <v>3.990702684283037E-8</v>
      </c>
      <c r="V88" s="29">
        <f t="shared" si="60"/>
        <v>1.0250987815478014E-5</v>
      </c>
      <c r="W88" s="29">
        <f t="shared" si="60"/>
        <v>2.6466533675158455E-5</v>
      </c>
      <c r="X88" s="29">
        <f t="shared" si="60"/>
        <v>3.8968408753147971E-6</v>
      </c>
      <c r="Y88" s="29">
        <f t="shared" si="60"/>
        <v>1.1170701778562274E-5</v>
      </c>
      <c r="Z88" s="29">
        <f t="shared" si="60"/>
        <v>9.234011970873766E-5</v>
      </c>
      <c r="AA88" s="29">
        <f t="shared" si="60"/>
        <v>6.1443429516853576E-5</v>
      </c>
      <c r="AB88" s="29"/>
      <c r="AD88" s="29">
        <f t="shared" si="61"/>
        <v>2.986513399604342E-5</v>
      </c>
      <c r="AE88" s="29">
        <f t="shared" si="61"/>
        <v>3.438104243321516E-5</v>
      </c>
      <c r="AI88" s="29">
        <f t="shared" si="62"/>
        <v>1.1040318937783674E-5</v>
      </c>
      <c r="AJ88" s="29">
        <f t="shared" si="62"/>
        <v>7.3592000446138334E-5</v>
      </c>
      <c r="AT88" s="30">
        <f t="shared" si="41"/>
        <v>2.0500000000000001E-2</v>
      </c>
      <c r="AU88" s="30">
        <f t="shared" si="48"/>
        <v>2.1999999999999999E-2</v>
      </c>
      <c r="AV88" s="30">
        <f t="shared" si="42"/>
        <v>0</v>
      </c>
      <c r="AW88" s="30">
        <f t="shared" si="49"/>
        <v>0</v>
      </c>
      <c r="AX88" s="30">
        <f t="shared" si="43"/>
        <v>0</v>
      </c>
      <c r="AY88" s="30">
        <f t="shared" si="50"/>
        <v>0</v>
      </c>
      <c r="AZ88" s="31">
        <f t="shared" si="44"/>
        <v>4.7999999999999996E-3</v>
      </c>
      <c r="BA88" s="30">
        <f t="shared" si="63"/>
        <v>6.9999999999999993E-3</v>
      </c>
      <c r="BB88" s="30">
        <f t="shared" si="45"/>
        <v>1.1299999999999999E-2</v>
      </c>
      <c r="BC88" s="30">
        <f t="shared" si="64"/>
        <v>1.6299999999999999E-2</v>
      </c>
      <c r="BD88" s="29">
        <f t="shared" si="46"/>
        <v>0</v>
      </c>
      <c r="BE88" s="30">
        <f t="shared" si="51"/>
        <v>2.7099999999999999E-2</v>
      </c>
      <c r="BF88" s="30">
        <f t="shared" si="47"/>
        <v>0</v>
      </c>
      <c r="BG88" s="30">
        <f t="shared" si="52"/>
        <v>3.9600000000000003E-2</v>
      </c>
      <c r="BH88" s="30"/>
      <c r="BI88" s="30"/>
      <c r="BK88" s="30">
        <f t="shared" si="53"/>
        <v>1.0426562682961023E-2</v>
      </c>
      <c r="BL88" s="30">
        <f t="shared" si="54"/>
        <v>0</v>
      </c>
      <c r="BM88" s="30">
        <f t="shared" si="55"/>
        <v>0</v>
      </c>
      <c r="BN88" s="30">
        <f t="shared" si="58"/>
        <v>3.0763895877425605E-3</v>
      </c>
      <c r="BO88" s="30">
        <f t="shared" si="59"/>
        <v>-5.1854813592895526E-3</v>
      </c>
      <c r="BP88" s="30">
        <f t="shared" si="56"/>
        <v>-1.8206731407588366E-2</v>
      </c>
      <c r="BQ88" s="30">
        <f t="shared" si="57"/>
        <v>-6.0811410458237243E-2</v>
      </c>
      <c r="BR88" s="30"/>
      <c r="BV88" s="184"/>
      <c r="BY88" s="182"/>
    </row>
    <row r="89" spans="1:77" s="22" customFormat="1" x14ac:dyDescent="0.25"/>
    <row r="90" spans="1:77" x14ac:dyDescent="0.25">
      <c r="A90" s="29" t="s">
        <v>99</v>
      </c>
      <c r="AT90" s="154">
        <f>CORREL(AT9:AT88,AU9:AU88)</f>
        <v>0.87083264970447793</v>
      </c>
      <c r="AV90" s="154">
        <f>CORREL(AV9:AV88,AW9:AW88)</f>
        <v>0.76900421876417735</v>
      </c>
      <c r="AX90" s="154">
        <f>CORREL(AX9:AX88,AY9:AY88)</f>
        <v>0.72829686200827326</v>
      </c>
      <c r="AZ90" s="154">
        <f>CORREL(AZ9:AZ88,BA9:BA88)</f>
        <v>0.4650796867359891</v>
      </c>
      <c r="BB90" s="154">
        <f>CORREL(BB9:BB88,BC9:BC88)</f>
        <v>0.76701829171773972</v>
      </c>
      <c r="BD90" s="154">
        <f>CORREL(BD9:BD88,BE9:BE88)</f>
        <v>0.38390398906860618</v>
      </c>
      <c r="BF90" s="154">
        <f>CORREL(BF9:BF88,BG9:BG88)</f>
        <v>0.61267281493887904</v>
      </c>
    </row>
    <row r="91" spans="1:77" x14ac:dyDescent="0.25">
      <c r="A91" s="29" t="s">
        <v>100</v>
      </c>
      <c r="B91" s="29">
        <f t="shared" ref="B91:H91" si="65">SQRT((STDEV(B9:B88)^2+(1+AVERAGE(B9:B88))^2)^4-(1+AVERAGE(B9:B88))^(2*4))</f>
        <v>6.8887296548092447E-2</v>
      </c>
      <c r="C91" s="29">
        <f t="shared" si="65"/>
        <v>0.1069954615889727</v>
      </c>
      <c r="D91" s="29">
        <f t="shared" si="65"/>
        <v>0.14434402151269007</v>
      </c>
      <c r="E91" s="29">
        <f t="shared" si="65"/>
        <v>5.2450350334935197E-2</v>
      </c>
      <c r="F91" s="29">
        <f t="shared" si="65"/>
        <v>7.5731614378631074E-2</v>
      </c>
      <c r="G91" s="29">
        <f t="shared" si="65"/>
        <v>0.21619340108587851</v>
      </c>
      <c r="H91" s="29">
        <f t="shared" si="65"/>
        <v>0.38252648225019514</v>
      </c>
      <c r="K91" s="29">
        <f>SQRT((STDEV(K9:K88)^2+(1+AVERAGE(K9:K88))^2)^4-(1+AVERAGE(K9:K88))^(2*4))</f>
        <v>0.11616508984173746</v>
      </c>
      <c r="L91" s="29">
        <f>SQRT((STDEV(L9:L88)^2+(1+AVERAGE(L9:L88))^2)^4-(1+AVERAGE(L9:L88))^(2*4))</f>
        <v>0.2845651848152107</v>
      </c>
      <c r="P91" s="29">
        <f>SQRT((STDEV(P9:P88)^2+(1+AVERAGE(P9:P88))^2)^4-(1+AVERAGE(P9:P88))^(2*4))</f>
        <v>0.18032350660252497</v>
      </c>
      <c r="Q91" s="29">
        <f>SQRT((STDEV(Q9:Q88)^2+(1+AVERAGE(Q9:Q88))^2)^4-(1+AVERAGE(Q9:Q88))^(2*4))</f>
        <v>0.26278570671069906</v>
      </c>
      <c r="R91" s="29"/>
      <c r="T91" s="190" t="s">
        <v>328</v>
      </c>
      <c r="U91" s="194">
        <f t="shared" ref="U91:AA91" si="66">SUM(U9:U88)</f>
        <v>8.5335931768976798E-4</v>
      </c>
      <c r="V91" s="194">
        <f t="shared" si="66"/>
        <v>1.6932670446876343E-3</v>
      </c>
      <c r="W91" s="194">
        <f t="shared" si="66"/>
        <v>2.8008654236908459E-3</v>
      </c>
      <c r="X91" s="194">
        <f t="shared" si="66"/>
        <v>4.4947136382818682E-4</v>
      </c>
      <c r="Y91" s="194">
        <f t="shared" si="66"/>
        <v>8.7222072380515909E-4</v>
      </c>
      <c r="Z91" s="194">
        <f>SUM(Z9:Z88)</f>
        <v>4.9225180820294326E-3</v>
      </c>
      <c r="AA91" s="194">
        <f t="shared" si="66"/>
        <v>9.4125685486398086E-3</v>
      </c>
      <c r="AB91" s="194"/>
      <c r="AD91" s="194">
        <f>SUM(AD9:AD88)</f>
        <v>1.5717603771937341E-3</v>
      </c>
      <c r="AE91" s="194">
        <f>SUM(AE9:AE88)</f>
        <v>5.2978725126055382E-3</v>
      </c>
      <c r="AI91" s="194">
        <f>SUM(AI9:AI88)</f>
        <v>4.8010071677303413E-3</v>
      </c>
      <c r="AJ91" s="194">
        <f>SUM(AJ9:AJ88)</f>
        <v>8.8734060733729626E-3</v>
      </c>
      <c r="AT91" s="154">
        <f>SLOPE(AT6:AT88,AU6:AU88)</f>
        <v>0.87039286955901807</v>
      </c>
      <c r="AV91" s="154">
        <f>SLOPE(AV6:AV88,AW6:AW88)</f>
        <v>0.75933623395879035</v>
      </c>
      <c r="AX91" s="154">
        <f>SLOPE(AX6:AX88,AY6:AY88)</f>
        <v>0.71221587181029034</v>
      </c>
      <c r="AZ91" s="154">
        <f>SLOPE(AZ6:AZ88,BA6:BA88)</f>
        <v>0.43929193552775903</v>
      </c>
      <c r="BB91" s="154">
        <f>SLOPE(BB6:BB88,BC6:BC88)</f>
        <v>0.76728471117831487</v>
      </c>
      <c r="BD91" s="154">
        <f>SLOPE(BD6:BD88,BE6:BE88)</f>
        <v>0.40185488650233869</v>
      </c>
      <c r="BF91" s="154">
        <f>SLOPE(BF6:BF88,BG6:BG88)</f>
        <v>0.6056225102378151</v>
      </c>
      <c r="BK91" s="29">
        <f t="shared" ref="BK91:BQ91" si="67">SQRT((STDEV(BK9:BK88)^2+(1+AVERAGE(BK9:BK88))^2)^4-(1+AVERAGE(BK9:BK88))^(2*4))</f>
        <v>0.26200134711250084</v>
      </c>
      <c r="BL91" s="29">
        <f t="shared" si="67"/>
        <v>0.24954960519136568</v>
      </c>
      <c r="BM91" s="29">
        <f t="shared" si="67"/>
        <v>0.30256365557965736</v>
      </c>
      <c r="BN91" s="29">
        <f t="shared" si="67"/>
        <v>8.2591596345723828E-2</v>
      </c>
      <c r="BO91" s="29">
        <f t="shared" si="67"/>
        <v>0.20971793483939352</v>
      </c>
      <c r="BP91" s="29">
        <f t="shared" si="67"/>
        <v>0.17866080380620861</v>
      </c>
      <c r="BQ91" s="29">
        <f t="shared" si="67"/>
        <v>0.5840141358903197</v>
      </c>
      <c r="BV91" s="29"/>
      <c r="BY91" s="29"/>
    </row>
    <row r="92" spans="1:77" x14ac:dyDescent="0.25">
      <c r="A92" s="29" t="s">
        <v>101</v>
      </c>
      <c r="B92" s="29">
        <f t="shared" ref="B92:H92" si="68">SQRT((STDEV(B49:B88)^2+(1+AVERAGE(B49:B88))^2)^4-(1+AVERAGE(B49:B88))^(2*4))</f>
        <v>8.9035226907741349E-2</v>
      </c>
      <c r="C92" s="29">
        <f t="shared" si="68"/>
        <v>0.14561168421479734</v>
      </c>
      <c r="D92" s="29">
        <f t="shared" si="68"/>
        <v>0.16780825230067539</v>
      </c>
      <c r="E92" s="29">
        <f t="shared" si="68"/>
        <v>3.716619720291129E-2</v>
      </c>
      <c r="F92" s="29">
        <f t="shared" si="68"/>
        <v>5.2514046404623954E-2</v>
      </c>
      <c r="G92" s="29">
        <f t="shared" si="68"/>
        <v>0.16783752655469364</v>
      </c>
      <c r="H92" s="29">
        <f t="shared" si="68"/>
        <v>0.11468064889393273</v>
      </c>
      <c r="K92" s="29">
        <f>SQRT((STDEV(K49:K88)^2+(1+AVERAGE(K49:K88))^2)^4-(1+AVERAGE(K49:K88))^(2*4))</f>
        <v>9.2467828597112181E-2</v>
      </c>
      <c r="L92" s="29">
        <f>SQRT((STDEV(L49:L88)^2+(1+AVERAGE(L49:L88))^2)^4-(1+AVERAGE(L49:L88))^(2*4))</f>
        <v>8.6363988094662322E-2</v>
      </c>
      <c r="P92" s="29">
        <f>SQRT((STDEV(P49:P88)^2+(1+AVERAGE(P49:P88))^2)^4-(1+AVERAGE(P49:P88))^(2*4))</f>
        <v>0.17941213929792385</v>
      </c>
      <c r="Q92" s="29">
        <f>SQRT((STDEV(Q49:Q88)^2+(1+AVERAGE(Q49:Q88))^2)^4-(1+AVERAGE(Q49:Q88))^(2*4))</f>
        <v>0.2245222803886375</v>
      </c>
      <c r="R92" s="29"/>
      <c r="T92" s="190" t="s">
        <v>333</v>
      </c>
      <c r="U92" s="192">
        <f t="shared" ref="U92:AA92" si="69">SQRT(U91)</f>
        <v>2.9212314487040699E-2</v>
      </c>
      <c r="V92" s="192">
        <f t="shared" si="69"/>
        <v>4.1149326175377823E-2</v>
      </c>
      <c r="W92" s="192">
        <f t="shared" si="69"/>
        <v>5.2923203074746392E-2</v>
      </c>
      <c r="X92" s="192">
        <f t="shared" si="69"/>
        <v>2.1200739700024309E-2</v>
      </c>
      <c r="Y92" s="192">
        <f t="shared" si="69"/>
        <v>2.9533383209601284E-2</v>
      </c>
      <c r="Z92" s="192">
        <f>SQRT(Z91)</f>
        <v>7.0160659076361542E-2</v>
      </c>
      <c r="AA92" s="192">
        <f t="shared" si="69"/>
        <v>9.7018392836821454E-2</v>
      </c>
      <c r="AB92" s="192"/>
      <c r="AD92" s="192">
        <f>SQRT(AD91)</f>
        <v>3.96454332451259E-2</v>
      </c>
      <c r="AE92" s="192">
        <f>SQRT(AE91)</f>
        <v>7.2786485782771096E-2</v>
      </c>
      <c r="AI92" s="192">
        <f>SQRT(AI91)</f>
        <v>6.9289300528511191E-2</v>
      </c>
      <c r="AJ92" s="192">
        <f>SQRT(AJ91)</f>
        <v>9.4198758343053343E-2</v>
      </c>
      <c r="BK92" s="29">
        <f t="shared" ref="BK92:BQ92" si="70">SQRT((STDEV(BK49:BK88)^2+(1+AVERAGE(BK49:BK88))^2)^4-(1+AVERAGE(BK49:BK88))^(2*4))</f>
        <v>0.35557631566997089</v>
      </c>
      <c r="BL92" s="29">
        <f t="shared" si="70"/>
        <v>0.27704458228097389</v>
      </c>
      <c r="BM92" s="29">
        <f t="shared" si="70"/>
        <v>0.26981806827818283</v>
      </c>
      <c r="BN92" s="29">
        <f t="shared" si="70"/>
        <v>6.0237579763238083E-2</v>
      </c>
      <c r="BO92" s="29">
        <f t="shared" si="70"/>
        <v>0.13033506121896898</v>
      </c>
      <c r="BP92" s="29">
        <f t="shared" si="70"/>
        <v>0.13482444624487627</v>
      </c>
      <c r="BQ92" s="29">
        <f t="shared" si="70"/>
        <v>0.19671223319228157</v>
      </c>
      <c r="BV92" s="29"/>
      <c r="BY92" s="29"/>
    </row>
    <row r="93" spans="1:77" x14ac:dyDescent="0.25">
      <c r="A93" s="29" t="s">
        <v>102</v>
      </c>
      <c r="B93" s="29">
        <f t="shared" ref="B93:H93" si="71">SQRT((STDEV(B69:B88)^2+(1+AVERAGE(B69:B88))^2)^4-(1+AVERAGE(B69:B88))^(2*4))</f>
        <v>1.5449120420903222E-2</v>
      </c>
      <c r="C93" s="29" t="e">
        <f t="shared" si="71"/>
        <v>#DIV/0!</v>
      </c>
      <c r="D93" s="29" t="e">
        <f t="shared" si="71"/>
        <v>#DIV/0!</v>
      </c>
      <c r="E93" s="29">
        <f t="shared" si="71"/>
        <v>3.377132559681896E-2</v>
      </c>
      <c r="F93" s="29">
        <f t="shared" si="71"/>
        <v>4.5261745907174002E-2</v>
      </c>
      <c r="G93" s="29">
        <f t="shared" si="71"/>
        <v>8.1130604436962406E-2</v>
      </c>
      <c r="H93" s="29">
        <f t="shared" si="71"/>
        <v>0.10306025609119919</v>
      </c>
      <c r="K93" s="29">
        <f>SQRT((STDEV(K69:K88)^2+(1+AVERAGE(K69:K88))^2)^4-(1+AVERAGE(K69:K88))^(2*4))</f>
        <v>4.4912970978411418E-2</v>
      </c>
      <c r="L93" s="29">
        <f>SQRT((STDEV(L69:L88)^2+(1+AVERAGE(L69:L88))^2)^4-(1+AVERAGE(L69:L88))^(2*4))</f>
        <v>7.7269972603642739E-2</v>
      </c>
      <c r="P93" s="29">
        <f>SQRT((STDEV(P69:P88)^2+(1+AVERAGE(P69:P88))^2)^4-(1+AVERAGE(P69:P88))^(2*4))</f>
        <v>7.9461009777881175E-2</v>
      </c>
      <c r="Q93" s="29">
        <f>SQRT((STDEV(Q69:Q88)^2+(1+AVERAGE(Q69:Q88))^2)^4-(1+AVERAGE(Q69:Q88))^(2*4))</f>
        <v>0.13148228479930568</v>
      </c>
      <c r="R93" s="29"/>
      <c r="U93" s="192"/>
      <c r="V93" s="192"/>
      <c r="W93" s="192"/>
      <c r="X93" s="192"/>
      <c r="Y93" s="192"/>
      <c r="Z93" s="192"/>
      <c r="AA93" s="192"/>
      <c r="AB93" s="192"/>
      <c r="AD93" s="192"/>
      <c r="AE93" s="192"/>
      <c r="AI93" s="192"/>
      <c r="AJ93" s="192"/>
      <c r="BB93" s="29"/>
      <c r="BC93" s="29"/>
      <c r="BK93" s="29">
        <f t="shared" ref="BK93:BQ93" si="72">SQRT((STDEV(BK69:BK88)^2+(1+AVERAGE(BK69:BK88))^2)^4-(1+AVERAGE(BK69:BK88))^(2*4))</f>
        <v>5.8252250270255768E-2</v>
      </c>
      <c r="BL93" s="29">
        <f t="shared" si="72"/>
        <v>2.7049246616077709E-2</v>
      </c>
      <c r="BM93" s="29">
        <f t="shared" si="72"/>
        <v>3.4599515887263427E-2</v>
      </c>
      <c r="BN93" s="29">
        <f t="shared" si="72"/>
        <v>3.9401344339439578E-2</v>
      </c>
      <c r="BO93" s="29">
        <f t="shared" si="72"/>
        <v>7.7321796898375122E-2</v>
      </c>
      <c r="BP93" s="29">
        <f t="shared" si="72"/>
        <v>7.3990678030149776E-2</v>
      </c>
      <c r="BQ93" s="29">
        <f t="shared" si="72"/>
        <v>0.1912784642990209</v>
      </c>
      <c r="BV93" s="29"/>
    </row>
    <row r="94" spans="1:77" x14ac:dyDescent="0.25">
      <c r="A94" s="31" t="s">
        <v>103</v>
      </c>
      <c r="B94" s="29">
        <f>MROUND(SUMPRODUCT(B91:B93,'Building Blocks'!$B$23:$B$25),0.001)</f>
        <v>5.8000000000000003E-2</v>
      </c>
      <c r="C94" s="29" t="e">
        <f>MROUND(SUMPRODUCT(C91:C93,'Building Blocks'!$B$23:$B$25),0.001)</f>
        <v>#DIV/0!</v>
      </c>
      <c r="D94" s="29" t="e">
        <f>MROUND(SUMPRODUCT(D91:D93,'Building Blocks'!$B$23:$B$25),0.001)</f>
        <v>#DIV/0!</v>
      </c>
      <c r="E94" s="29">
        <f>MROUND(SUMPRODUCT(E91:E93,'Building Blocks'!$B$23:$B$25),0.001)</f>
        <v>4.1000000000000002E-2</v>
      </c>
      <c r="F94" s="29">
        <f>MROUND(SUMPRODUCT(F91:F93,'Building Blocks'!$B$23:$B$25),0.001)</f>
        <v>5.8000000000000003E-2</v>
      </c>
      <c r="G94" s="29">
        <f>MROUND(SUMPRODUCT(G91:G93,'Building Blocks'!$B$23:$B$25),0.001)</f>
        <v>0.155</v>
      </c>
      <c r="H94" s="29">
        <f>MROUND(SUMPRODUCT(H91:H93,'Building Blocks'!$B$23:$B$25),0.001)</f>
        <v>0.2</v>
      </c>
      <c r="K94" s="29">
        <f>MROUND(SUMPRODUCT(K91:K93,'Building Blocks'!$B$23:$B$25),0.001)</f>
        <v>8.5000000000000006E-2</v>
      </c>
      <c r="L94" s="29">
        <f>MROUND(SUMPRODUCT(L91:L93,'Building Blocks'!$B$23:$B$25),0.001)</f>
        <v>0.14899999999999999</v>
      </c>
      <c r="P94" s="29">
        <f>MROUND(SUMPRODUCT(P91:P93,'Building Blocks'!$B$23:$B$25),0.001)</f>
        <v>0.14599999999999999</v>
      </c>
      <c r="Q94" s="29">
        <f>MROUND(SUMPRODUCT(Q91:Q93,'Building Blocks'!$B$23:$B$25),0.001)</f>
        <v>0.20600000000000002</v>
      </c>
      <c r="R94" s="29"/>
      <c r="T94" s="190" t="s">
        <v>330</v>
      </c>
      <c r="U94" s="192">
        <f t="shared" ref="U94:AA94" si="73">MROUND(SQRT((U92^2+(1+SUMPRODUCT(B9:B88,$T$9:$T$88))^2)^4-(1+SUMPRODUCT(B9:B88,$T$9:$T$88))^(2*4)),0.001)</f>
        <v>6.2E-2</v>
      </c>
      <c r="V94" s="192">
        <f t="shared" si="73"/>
        <v>8.4000000000000005E-2</v>
      </c>
      <c r="W94" s="192">
        <f t="shared" si="73"/>
        <v>0.11</v>
      </c>
      <c r="X94" s="192">
        <f t="shared" si="73"/>
        <v>4.3999999999999997E-2</v>
      </c>
      <c r="Y94" s="192">
        <f t="shared" si="73"/>
        <v>6.4000000000000001E-2</v>
      </c>
      <c r="Z94" s="192">
        <f>MROUND(SQRT((Z92^2+(1+SUMPRODUCT(G9:G88,$T$9:$T$88))^2)^4-(1+SUMPRODUCT(G9:G88,$T$9:$T$88))^(2*4)),0.001)</f>
        <v>0.16300000000000001</v>
      </c>
      <c r="AA94" s="192">
        <f t="shared" si="73"/>
        <v>0.215</v>
      </c>
      <c r="AB94" s="192"/>
      <c r="AD94" s="192">
        <f>MROUND(SQRT((AD92^2+(1+SUMPRODUCT(K9:K88,$T$9:$T$88))^2)^4-(1+SUMPRODUCT(K9:K88,$T$9:$T$88))^(2*4)),0.001)</f>
        <v>8.7000000000000008E-2</v>
      </c>
      <c r="AE94" s="192">
        <f>MROUND(SQRT((AE92^2+(1+SUMPRODUCT(L9:L88,$T$9:$T$88))^2)^4-(1+SUMPRODUCT(L9:L88,$T$9:$T$88))^(2*4)),0.001)</f>
        <v>0.157</v>
      </c>
      <c r="AI94" s="192">
        <f>MROUND(SQRT((AI92^2+(1+SUMPRODUCT(P9:P88,$T$9:$T$88))^2)^4-(1+SUMPRODUCT(P9:P88,$T$9:$T$88))^(2*4)),0.001)</f>
        <v>0.15</v>
      </c>
      <c r="AJ94" s="192">
        <f>MROUND(SQRT((AJ92^2+(1+SUMPRODUCT(Q9:Q88,$T$9:$T$88))^2)^4-(1+SUMPRODUCT(Q9:Q88,$T$9:$T$88))^(2*4)),0.001)</f>
        <v>0.20700000000000002</v>
      </c>
      <c r="BB94" s="29"/>
      <c r="BC94" s="29"/>
      <c r="BK94" s="29">
        <f>MROUND(SUMPRODUCT(BK91:BK93,'Building Blocks'!$B$23:$B$25),0.001)</f>
        <v>0.22500000000000001</v>
      </c>
      <c r="BL94" s="29">
        <f>MROUND(SUMPRODUCT(BL91:BL93,'Building Blocks'!$B$23:$B$25),0.001)</f>
        <v>0.185</v>
      </c>
      <c r="BM94" s="29">
        <f>MROUND(SUMPRODUCT(BM91:BM93,'Building Blocks'!$B$23:$B$25),0.001)</f>
        <v>0.20200000000000001</v>
      </c>
      <c r="BN94" s="29">
        <f>MROUND(SUMPRODUCT(BN91:BN93,'Building Blocks'!$B$23:$B$25),0.001)</f>
        <v>6.0999999999999999E-2</v>
      </c>
      <c r="BO94" s="29">
        <f>MROUND(SUMPRODUCT(BO91:BO93,'Building Blocks'!$B$23:$B$25),0.001)</f>
        <v>0.13900000000000001</v>
      </c>
      <c r="BP94" s="29">
        <f>MROUND(SUMPRODUCT(BP91:BP93,'Building Blocks'!$B$23:$B$25),0.001)</f>
        <v>0.129</v>
      </c>
      <c r="BQ94" s="29">
        <f>MROUND(SUMPRODUCT(BQ91:BQ93,'Building Blocks'!$B$23:$B$25),0.001)</f>
        <v>0.32400000000000001</v>
      </c>
      <c r="BV94" s="29"/>
    </row>
    <row r="95" spans="1:77" x14ac:dyDescent="0.25">
      <c r="A95" s="31" t="s">
        <v>331</v>
      </c>
      <c r="B95" s="29">
        <f t="shared" ref="B95:H95" si="74">U94</f>
        <v>6.2E-2</v>
      </c>
      <c r="C95" s="29">
        <f t="shared" si="74"/>
        <v>8.4000000000000005E-2</v>
      </c>
      <c r="D95" s="29">
        <f t="shared" si="74"/>
        <v>0.11</v>
      </c>
      <c r="E95" s="29">
        <f t="shared" si="74"/>
        <v>4.3999999999999997E-2</v>
      </c>
      <c r="F95" s="29">
        <f t="shared" si="74"/>
        <v>6.4000000000000001E-2</v>
      </c>
      <c r="G95" s="29">
        <f>Z94</f>
        <v>0.16300000000000001</v>
      </c>
      <c r="H95" s="29">
        <f t="shared" si="74"/>
        <v>0.215</v>
      </c>
      <c r="K95" s="29">
        <f>AD94</f>
        <v>8.7000000000000008E-2</v>
      </c>
      <c r="L95" s="29">
        <f>AE94</f>
        <v>0.157</v>
      </c>
      <c r="P95" s="29">
        <f>AI94</f>
        <v>0.15</v>
      </c>
      <c r="Q95" s="29">
        <f>AJ94</f>
        <v>0.20700000000000002</v>
      </c>
    </row>
    <row r="96" spans="1:77" x14ac:dyDescent="0.25">
      <c r="K96" s="29"/>
      <c r="L96" s="29"/>
      <c r="P96" s="29"/>
      <c r="Q96" s="29"/>
      <c r="R96" s="29"/>
    </row>
    <row r="97" spans="11:18" x14ac:dyDescent="0.25">
      <c r="K97" s="29"/>
      <c r="L97" s="29"/>
      <c r="P97" s="29"/>
      <c r="Q97" s="29"/>
      <c r="R97" s="29"/>
    </row>
    <row r="98" spans="11:18" x14ac:dyDescent="0.25">
      <c r="K98" s="29"/>
      <c r="L98" s="29"/>
      <c r="P98" s="29"/>
      <c r="Q98" s="29"/>
      <c r="R98" s="29"/>
    </row>
    <row r="99" spans="11:18" x14ac:dyDescent="0.25">
      <c r="K99" s="29"/>
    </row>
    <row r="100" spans="11:18" x14ac:dyDescent="0.25">
      <c r="K100" s="29"/>
    </row>
    <row r="101" spans="11:18" x14ac:dyDescent="0.25">
      <c r="P101" s="193"/>
      <c r="Q101" s="193"/>
      <c r="R101" s="193"/>
    </row>
    <row r="102" spans="11:18" x14ac:dyDescent="0.25">
      <c r="P102" s="193"/>
      <c r="Q102" s="193"/>
      <c r="R102" s="193"/>
    </row>
    <row r="103" spans="11:18" x14ac:dyDescent="0.25">
      <c r="P103" s="193"/>
      <c r="Q103" s="193"/>
      <c r="R103" s="193"/>
    </row>
    <row r="157" spans="11:19" x14ac:dyDescent="0.25">
      <c r="L157" s="228"/>
      <c r="N157" s="229"/>
    </row>
    <row r="158" spans="11:19" x14ac:dyDescent="0.25">
      <c r="K158" s="229"/>
      <c r="M158" s="229"/>
      <c r="Q158" s="228"/>
      <c r="S158" s="229"/>
    </row>
    <row r="159" spans="11:19" x14ac:dyDescent="0.25">
      <c r="P159" s="228"/>
      <c r="R159" s="228"/>
    </row>
    <row r="160" spans="11:19" x14ac:dyDescent="0.25">
      <c r="M160" s="193"/>
    </row>
    <row r="163" spans="2:21" x14ac:dyDescent="0.25">
      <c r="J163" s="229"/>
      <c r="P163" s="15" t="s">
        <v>355</v>
      </c>
      <c r="Q163" s="15" t="s">
        <v>355</v>
      </c>
      <c r="R163" s="15" t="s">
        <v>355</v>
      </c>
      <c r="S163" s="15" t="s">
        <v>355</v>
      </c>
      <c r="T163" s="15" t="s">
        <v>355</v>
      </c>
      <c r="U163" s="15" t="s">
        <v>355</v>
      </c>
    </row>
    <row r="164" spans="2:21" x14ac:dyDescent="0.25">
      <c r="J164" s="230"/>
      <c r="K164" s="228"/>
      <c r="L164" s="231"/>
      <c r="M164" s="228"/>
      <c r="P164" s="15" t="s">
        <v>355</v>
      </c>
      <c r="Q164" s="15" t="s">
        <v>355</v>
      </c>
      <c r="R164" s="15" t="s">
        <v>355</v>
      </c>
      <c r="S164" s="15" t="s">
        <v>355</v>
      </c>
      <c r="T164" s="15" t="s">
        <v>355</v>
      </c>
      <c r="U164" s="15" t="s">
        <v>355</v>
      </c>
    </row>
    <row r="165" spans="2:21" x14ac:dyDescent="0.25">
      <c r="J165" s="230"/>
      <c r="K165" s="228"/>
      <c r="L165" s="231"/>
      <c r="M165" s="228"/>
      <c r="P165" s="15" t="s">
        <v>355</v>
      </c>
      <c r="Q165" s="15" t="s">
        <v>355</v>
      </c>
      <c r="R165" s="15" t="s">
        <v>355</v>
      </c>
      <c r="S165" s="15" t="s">
        <v>355</v>
      </c>
      <c r="T165" s="15" t="s">
        <v>355</v>
      </c>
      <c r="U165" s="15" t="s">
        <v>355</v>
      </c>
    </row>
    <row r="166" spans="2:21" x14ac:dyDescent="0.25">
      <c r="J166" s="230"/>
      <c r="K166" s="228"/>
      <c r="L166" s="231"/>
      <c r="M166" s="228"/>
      <c r="P166" s="15" t="s">
        <v>355</v>
      </c>
      <c r="Q166" s="15" t="s">
        <v>355</v>
      </c>
      <c r="R166" s="15" t="s">
        <v>355</v>
      </c>
      <c r="S166" s="15" t="s">
        <v>355</v>
      </c>
      <c r="T166" s="15" t="s">
        <v>355</v>
      </c>
      <c r="U166" s="15" t="s">
        <v>355</v>
      </c>
    </row>
    <row r="167" spans="2:21" x14ac:dyDescent="0.25">
      <c r="B167" s="229"/>
      <c r="C167" s="231"/>
      <c r="D167" s="193"/>
      <c r="J167" s="230"/>
      <c r="K167" s="228"/>
      <c r="P167" s="15" t="s">
        <v>355</v>
      </c>
      <c r="Q167" s="15" t="s">
        <v>355</v>
      </c>
      <c r="R167" s="15" t="s">
        <v>355</v>
      </c>
      <c r="S167" s="15" t="s">
        <v>355</v>
      </c>
      <c r="T167" s="15" t="s">
        <v>355</v>
      </c>
      <c r="U167" s="15" t="s">
        <v>355</v>
      </c>
    </row>
    <row r="168" spans="2:21" x14ac:dyDescent="0.25">
      <c r="B168" s="229"/>
      <c r="C168" s="231"/>
      <c r="D168" s="193"/>
      <c r="J168" s="230"/>
      <c r="K168" s="228"/>
      <c r="L168" s="228"/>
      <c r="M168" s="228"/>
      <c r="P168" s="15" t="s">
        <v>355</v>
      </c>
      <c r="Q168" s="15" t="s">
        <v>355</v>
      </c>
      <c r="R168" s="15" t="s">
        <v>355</v>
      </c>
      <c r="S168" s="15" t="s">
        <v>355</v>
      </c>
      <c r="T168" s="15" t="s">
        <v>355</v>
      </c>
      <c r="U168" s="15" t="s">
        <v>355</v>
      </c>
    </row>
    <row r="169" spans="2:21" x14ac:dyDescent="0.25">
      <c r="B169" s="229"/>
      <c r="C169" s="231"/>
      <c r="D169" s="193"/>
      <c r="E169" s="209"/>
      <c r="P169" s="15" t="s">
        <v>355</v>
      </c>
      <c r="Q169" s="15" t="s">
        <v>355</v>
      </c>
      <c r="R169" s="15" t="s">
        <v>355</v>
      </c>
      <c r="S169" s="15" t="s">
        <v>355</v>
      </c>
      <c r="T169" s="15" t="s">
        <v>355</v>
      </c>
      <c r="U169" s="15" t="s">
        <v>355</v>
      </c>
    </row>
    <row r="170" spans="2:21" x14ac:dyDescent="0.25">
      <c r="B170" s="229"/>
      <c r="C170" s="231"/>
      <c r="D170" s="193"/>
    </row>
    <row r="171" spans="2:21" x14ac:dyDescent="0.25">
      <c r="B171" s="229"/>
      <c r="C171" s="231"/>
      <c r="D171" s="193"/>
    </row>
    <row r="172" spans="2:21" x14ac:dyDescent="0.25">
      <c r="B172" s="229"/>
      <c r="C172" s="231"/>
      <c r="D172" s="193"/>
      <c r="E172" s="209"/>
    </row>
    <row r="239" spans="46:54" x14ac:dyDescent="0.25">
      <c r="AT239"/>
      <c r="AU239"/>
      <c r="AV239"/>
      <c r="AW239"/>
      <c r="AX239"/>
      <c r="AY239"/>
      <c r="AZ239"/>
      <c r="BA239"/>
      <c r="BB239"/>
    </row>
    <row r="240" spans="46:54" x14ac:dyDescent="0.25">
      <c r="AT240"/>
      <c r="AU240"/>
      <c r="AV240"/>
      <c r="AW240"/>
      <c r="AX240"/>
      <c r="AY240"/>
      <c r="AZ240"/>
      <c r="BA240"/>
      <c r="BB24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R418"/>
  <sheetViews>
    <sheetView showGridLines="0" zoomScale="90" zoomScaleNormal="90" workbookViewId="0">
      <pane xSplit="1" ySplit="3" topLeftCell="B262" activePane="bottomRight" state="frozen"/>
      <selection pane="topRight" activeCell="B1" sqref="B1"/>
      <selection pane="bottomLeft" activeCell="A4" sqref="A4"/>
      <selection pane="bottomRight" activeCell="J265" sqref="J265"/>
    </sheetView>
  </sheetViews>
  <sheetFormatPr defaultColWidth="9.140625" defaultRowHeight="15" x14ac:dyDescent="0.25"/>
  <cols>
    <col min="1" max="1" width="22" style="14" bestFit="1" customWidth="1"/>
    <col min="2" max="2" width="20.140625" style="26" bestFit="1" customWidth="1"/>
    <col min="3" max="3" width="17.7109375" style="26" bestFit="1" customWidth="1"/>
    <col min="4" max="4" width="14.42578125" style="26" bestFit="1" customWidth="1"/>
    <col min="5" max="5" width="15.7109375" style="26" bestFit="1" customWidth="1"/>
    <col min="6" max="6" width="26" style="26" bestFit="1" customWidth="1"/>
    <col min="7" max="7" width="13.7109375" style="26" bestFit="1" customWidth="1"/>
    <col min="8" max="8" width="22" style="26" bestFit="1" customWidth="1"/>
    <col min="9" max="9" width="33.42578125" style="26" bestFit="1" customWidth="1"/>
    <col min="10" max="10" width="14.7109375" style="26" bestFit="1" customWidth="1"/>
    <col min="11" max="11" width="14.7109375" style="26" customWidth="1"/>
    <col min="12" max="12" width="18.42578125" style="26" bestFit="1" customWidth="1"/>
    <col min="13" max="13" width="17.42578125" style="26" bestFit="1" customWidth="1"/>
    <col min="14" max="14" width="25.5703125" style="26" bestFit="1" customWidth="1"/>
    <col min="15" max="15" width="26.42578125" style="26" bestFit="1" customWidth="1"/>
    <col min="16" max="16" width="21.42578125" style="26" bestFit="1" customWidth="1"/>
    <col min="17" max="17" width="21.140625" style="26" bestFit="1" customWidth="1"/>
    <col min="18" max="18" width="30.28515625" style="26" bestFit="1" customWidth="1"/>
    <col min="19" max="19" width="25.140625" style="26" bestFit="1" customWidth="1"/>
    <col min="20" max="20" width="22.140625" style="26" bestFit="1" customWidth="1"/>
    <col min="21" max="21" width="17.7109375" style="26" bestFit="1" customWidth="1"/>
    <col min="22" max="22" width="14.140625" style="26" bestFit="1" customWidth="1"/>
    <col min="23" max="23" width="24.7109375" style="26" bestFit="1" customWidth="1"/>
    <col min="24" max="24" width="35.42578125" style="26" bestFit="1" customWidth="1"/>
    <col min="25" max="25" width="35.42578125" style="26" customWidth="1"/>
    <col min="26" max="26" width="25.5703125" style="26" bestFit="1" customWidth="1"/>
    <col min="27" max="27" width="16.7109375" style="26" bestFit="1" customWidth="1"/>
    <col min="28" max="28" width="19.85546875" style="26" bestFit="1" customWidth="1"/>
    <col min="29" max="29" width="18.85546875" style="26" bestFit="1" customWidth="1"/>
    <col min="30" max="30" width="19.42578125" style="26" bestFit="1" customWidth="1"/>
    <col min="31" max="31" width="29" style="26" bestFit="1" customWidth="1"/>
    <col min="32" max="32" width="29" style="26" customWidth="1"/>
    <col min="33" max="33" width="32.28515625" style="26" bestFit="1" customWidth="1"/>
    <col min="34" max="34" width="19.140625" style="26" bestFit="1" customWidth="1"/>
    <col min="35" max="35" width="22.85546875" style="26" bestFit="1" customWidth="1"/>
    <col min="36" max="36" width="20.85546875" style="26" bestFit="1" customWidth="1"/>
    <col min="37" max="37" width="20.5703125" style="26" bestFit="1" customWidth="1"/>
    <col min="38" max="38" width="16" style="26" bestFit="1" customWidth="1"/>
    <col min="39" max="40" width="21.85546875" style="26" bestFit="1" customWidth="1"/>
    <col min="41" max="41" width="21.7109375" style="26" bestFit="1" customWidth="1"/>
    <col min="42" max="42" width="52.85546875" style="26" bestFit="1" customWidth="1"/>
    <col min="43" max="43" width="16.5703125" style="26" bestFit="1" customWidth="1"/>
    <col min="44" max="45" width="16.5703125" style="26" customWidth="1"/>
    <col min="46" max="46" width="23" style="26" bestFit="1" customWidth="1"/>
    <col min="47" max="47" width="21.85546875" style="26" bestFit="1" customWidth="1"/>
    <col min="48" max="48" width="14.85546875" style="26" bestFit="1" customWidth="1"/>
    <col min="49" max="49" width="30.42578125" style="26" bestFit="1" customWidth="1"/>
    <col min="50" max="50" width="20" style="26" bestFit="1" customWidth="1"/>
    <col min="51" max="51" width="18.42578125" style="26" bestFit="1" customWidth="1"/>
    <col min="52" max="52" width="19.28515625" style="26" bestFit="1" customWidth="1"/>
    <col min="53" max="56" width="9.140625" style="15"/>
    <col min="57" max="57" width="15.85546875" style="26" bestFit="1" customWidth="1"/>
    <col min="58" max="58" width="22.28515625" style="15" bestFit="1" customWidth="1"/>
    <col min="59" max="59" width="9.140625" style="26"/>
    <col min="60" max="62" width="9.140625" style="15"/>
    <col min="63" max="63" width="11" style="15" bestFit="1" customWidth="1"/>
    <col min="64" max="64" width="19.5703125" style="15" bestFit="1" customWidth="1"/>
    <col min="65" max="65" width="18.28515625" style="15" bestFit="1" customWidth="1"/>
    <col min="66" max="66" width="19.7109375" style="15" bestFit="1" customWidth="1"/>
    <col min="67" max="67" width="20" style="15" bestFit="1" customWidth="1"/>
    <col min="68" max="68" width="12.85546875" style="15" bestFit="1" customWidth="1"/>
    <col min="69" max="69" width="29.28515625" style="15" bestFit="1" customWidth="1"/>
    <col min="70" max="70" width="28.42578125" style="15" bestFit="1" customWidth="1"/>
    <col min="71" max="71" width="15.42578125" style="15" bestFit="1" customWidth="1"/>
    <col min="72" max="72" width="13.42578125" style="15" bestFit="1" customWidth="1"/>
    <col min="73" max="73" width="14" style="15" bestFit="1" customWidth="1"/>
    <col min="74" max="74" width="12.42578125" style="15" bestFit="1" customWidth="1"/>
    <col min="75" max="75" width="17" style="15" bestFit="1" customWidth="1"/>
    <col min="76" max="76" width="25" style="15" bestFit="1" customWidth="1"/>
    <col min="77" max="77" width="17.28515625" style="15" bestFit="1" customWidth="1"/>
    <col min="78" max="78" width="27.140625" style="15" bestFit="1" customWidth="1"/>
    <col min="79" max="79" width="39.7109375" style="15" bestFit="1" customWidth="1"/>
    <col min="80" max="80" width="31.85546875" style="15" bestFit="1" customWidth="1"/>
    <col min="81" max="81" width="8.5703125" style="15" bestFit="1" customWidth="1"/>
    <col min="82" max="82" width="12.85546875" style="15" bestFit="1" customWidth="1"/>
    <col min="83" max="83" width="8.7109375" style="15" bestFit="1" customWidth="1"/>
    <col min="84" max="84" width="26.7109375" style="15" bestFit="1" customWidth="1"/>
    <col min="85" max="85" width="26.28515625" style="15" bestFit="1" customWidth="1"/>
    <col min="86" max="86" width="19.140625" style="15" bestFit="1" customWidth="1"/>
    <col min="87" max="87" width="13.85546875" style="15" bestFit="1" customWidth="1"/>
    <col min="88" max="88" width="14.7109375" style="15" bestFit="1" customWidth="1"/>
    <col min="89" max="89" width="22" style="15" bestFit="1" customWidth="1"/>
    <col min="90" max="90" width="20.5703125" style="15" bestFit="1" customWidth="1"/>
    <col min="91" max="91" width="21.85546875" style="15" bestFit="1" customWidth="1"/>
    <col min="92" max="93" width="30.85546875" style="15" bestFit="1" customWidth="1"/>
    <col min="94" max="94" width="40.28515625" style="15" bestFit="1" customWidth="1"/>
    <col min="95" max="95" width="15.5703125" style="15" bestFit="1" customWidth="1"/>
    <col min="96" max="96" width="12.42578125" style="15" bestFit="1" customWidth="1"/>
    <col min="97" max="97" width="26.28515625" style="15" bestFit="1" customWidth="1"/>
    <col min="98" max="98" width="25.85546875" style="15" bestFit="1" customWidth="1"/>
    <col min="99" max="99" width="19.7109375" style="15" bestFit="1" customWidth="1"/>
    <col min="100" max="100" width="27.42578125" style="15" bestFit="1" customWidth="1"/>
    <col min="101" max="101" width="30" style="15" bestFit="1" customWidth="1"/>
    <col min="102" max="102" width="12.85546875" style="15" bestFit="1" customWidth="1"/>
    <col min="103" max="103" width="30" style="15" bestFit="1" customWidth="1"/>
    <col min="104" max="104" width="19.42578125" style="15" bestFit="1" customWidth="1"/>
    <col min="105" max="105" width="27" style="15" bestFit="1" customWidth="1"/>
    <col min="106" max="106" width="27.7109375" style="15" bestFit="1" customWidth="1"/>
    <col min="107" max="107" width="11.140625" style="15" bestFit="1" customWidth="1"/>
    <col min="108" max="108" width="9.5703125" style="15" bestFit="1" customWidth="1"/>
    <col min="109" max="109" width="8.5703125" style="15" bestFit="1" customWidth="1"/>
    <col min="110" max="110" width="11.140625" style="15" bestFit="1" customWidth="1"/>
    <col min="111" max="111" width="17.42578125" style="15" bestFit="1" customWidth="1"/>
    <col min="112" max="112" width="19" style="15" bestFit="1" customWidth="1"/>
    <col min="113" max="113" width="13.28515625" style="15" bestFit="1" customWidth="1"/>
    <col min="114" max="117" width="9.140625" style="15"/>
    <col min="118" max="118" width="22.5703125" style="15" bestFit="1" customWidth="1"/>
    <col min="119" max="137" width="9.140625" style="15"/>
    <col min="138" max="138" width="22.140625" style="15" bestFit="1" customWidth="1"/>
    <col min="139" max="16384" width="9.140625" style="15"/>
  </cols>
  <sheetData>
    <row r="1" spans="1:148" s="1" customFormat="1" ht="15.75" thickBot="1" x14ac:dyDescent="0.3">
      <c r="A1" s="19" t="s">
        <v>0</v>
      </c>
      <c r="B1" s="3" t="s">
        <v>1</v>
      </c>
      <c r="C1" s="2" t="s">
        <v>2</v>
      </c>
      <c r="D1" s="3" t="s">
        <v>3</v>
      </c>
      <c r="E1" s="2" t="s">
        <v>4</v>
      </c>
      <c r="F1" s="3" t="s">
        <v>5</v>
      </c>
      <c r="G1" s="2" t="s">
        <v>6</v>
      </c>
      <c r="H1" s="3" t="s">
        <v>7</v>
      </c>
      <c r="I1" s="2" t="s">
        <v>8</v>
      </c>
      <c r="J1" s="3" t="s">
        <v>392</v>
      </c>
      <c r="K1" s="3" t="s">
        <v>285</v>
      </c>
      <c r="L1" s="4" t="s">
        <v>19</v>
      </c>
      <c r="M1" s="23" t="s">
        <v>20</v>
      </c>
      <c r="N1" s="4" t="s">
        <v>21</v>
      </c>
      <c r="O1" s="23" t="s">
        <v>22</v>
      </c>
      <c r="P1" s="4" t="s">
        <v>23</v>
      </c>
      <c r="Q1" s="5" t="s">
        <v>24</v>
      </c>
      <c r="R1" s="4" t="s">
        <v>25</v>
      </c>
      <c r="S1" s="5" t="s">
        <v>26</v>
      </c>
      <c r="T1" s="4" t="s">
        <v>27</v>
      </c>
      <c r="U1" s="23" t="s">
        <v>28</v>
      </c>
      <c r="V1" s="4" t="s">
        <v>29</v>
      </c>
      <c r="W1" s="23" t="s">
        <v>30</v>
      </c>
      <c r="X1" s="4" t="s">
        <v>259</v>
      </c>
      <c r="Y1" s="57" t="s">
        <v>262</v>
      </c>
      <c r="Z1" s="23" t="s">
        <v>31</v>
      </c>
      <c r="AA1" s="4" t="s">
        <v>160</v>
      </c>
      <c r="AB1" s="5" t="s">
        <v>166</v>
      </c>
      <c r="AC1" s="4" t="s">
        <v>169</v>
      </c>
      <c r="AD1" s="5" t="s">
        <v>170</v>
      </c>
      <c r="AE1" s="4" t="s">
        <v>211</v>
      </c>
      <c r="AF1" s="4" t="s">
        <v>213</v>
      </c>
      <c r="AG1" s="3" t="s">
        <v>32</v>
      </c>
      <c r="AH1" s="2" t="s">
        <v>61</v>
      </c>
      <c r="AI1" s="3" t="s">
        <v>62</v>
      </c>
      <c r="AJ1" s="2" t="s">
        <v>63</v>
      </c>
      <c r="AK1" s="3" t="s">
        <v>64</v>
      </c>
      <c r="AL1" s="2" t="s">
        <v>65</v>
      </c>
      <c r="AM1" s="3" t="s">
        <v>66</v>
      </c>
      <c r="AN1" s="3" t="s">
        <v>216</v>
      </c>
      <c r="AO1" s="2" t="s">
        <v>67</v>
      </c>
      <c r="AP1" s="3" t="s">
        <v>68</v>
      </c>
      <c r="AQ1" s="2" t="s">
        <v>217</v>
      </c>
      <c r="AR1" s="2" t="s">
        <v>345</v>
      </c>
      <c r="AS1" s="2" t="s">
        <v>349</v>
      </c>
      <c r="AT1" s="3" t="s">
        <v>69</v>
      </c>
      <c r="AU1" s="2" t="s">
        <v>70</v>
      </c>
      <c r="AV1" s="3" t="s">
        <v>71</v>
      </c>
      <c r="AW1" s="2" t="s">
        <v>72</v>
      </c>
      <c r="AX1" s="3" t="s">
        <v>73</v>
      </c>
      <c r="AY1" s="2" t="s">
        <v>222</v>
      </c>
      <c r="AZ1" s="16" t="s">
        <v>348</v>
      </c>
      <c r="BE1" s="2" t="s">
        <v>225</v>
      </c>
      <c r="BG1" s="188"/>
      <c r="BI1" s="188" t="s">
        <v>327</v>
      </c>
      <c r="BJ1" s="188" t="s">
        <v>332</v>
      </c>
      <c r="BK1" s="188" t="str">
        <f>B1</f>
        <v>U.S. Equity</v>
      </c>
      <c r="BL1" s="188" t="str">
        <f t="shared" ref="BL1:CL1" si="0">C1</f>
        <v>U.S. Large Cap Equity</v>
      </c>
      <c r="BM1" s="188" t="str">
        <f t="shared" si="0"/>
        <v>U.S. Mid Cap Equity</v>
      </c>
      <c r="BN1" s="188" t="str">
        <f t="shared" si="0"/>
        <v>U.S. Small Cap Equity</v>
      </c>
      <c r="BO1" s="188" t="str">
        <f t="shared" si="0"/>
        <v>U.S. Micro Cap Equity</v>
      </c>
      <c r="BP1" s="188" t="str">
        <f t="shared" si="0"/>
        <v>Global Equity</v>
      </c>
      <c r="BQ1" s="188" t="str">
        <f t="shared" si="0"/>
        <v>International Developed Equity</v>
      </c>
      <c r="BR1" s="188" t="str">
        <f t="shared" si="0"/>
        <v>International Small Cap Equity</v>
      </c>
      <c r="BS1" s="188" t="str">
        <f t="shared" si="0"/>
        <v>Global Emerging Markets Equity</v>
      </c>
      <c r="BT1" s="188" t="str">
        <f t="shared" si="0"/>
        <v>Korean Equity</v>
      </c>
      <c r="BU1" s="188" t="str">
        <f t="shared" si="0"/>
        <v>U.S. Aggregate</v>
      </c>
      <c r="BV1" s="188" t="str">
        <f t="shared" si="0"/>
        <v>U.S. Treasury</v>
      </c>
      <c r="BW1" s="188" t="str">
        <f t="shared" si="0"/>
        <v>U.S. Treasury Bills</v>
      </c>
      <c r="BX1" s="188" t="str">
        <f t="shared" si="0"/>
        <v>U.S. Intermediate Treasury</v>
      </c>
      <c r="BY1" s="188" t="str">
        <f t="shared" si="0"/>
        <v>U.S. Long Treasury</v>
      </c>
      <c r="BZ1" s="188" t="str">
        <f t="shared" si="0"/>
        <v>U.S. Investment Grade Credit</v>
      </c>
      <c r="CA1" s="188" t="str">
        <f t="shared" si="0"/>
        <v>U.S. Intermediate Investment Grade Credit</v>
      </c>
      <c r="CB1" s="188" t="str">
        <f t="shared" si="0"/>
        <v>U.S. Long Investment Grade Credit</v>
      </c>
      <c r="CC1" s="188" t="str">
        <f t="shared" si="0"/>
        <v>U.S. TIPS</v>
      </c>
      <c r="CD1" s="188" t="str">
        <f t="shared" si="0"/>
        <v>U.S. Agencies</v>
      </c>
      <c r="CE1" s="188" t="str">
        <f t="shared" si="0"/>
        <v>U.S. MBS</v>
      </c>
      <c r="CF1" s="188" t="str">
        <f t="shared" si="0"/>
        <v>U.S. Investment Grade CMBS</v>
      </c>
      <c r="CG1" s="188" t="str">
        <f t="shared" si="0"/>
        <v>U.S. Intermediate Municipal</v>
      </c>
      <c r="CH1" s="188" t="str">
        <f t="shared" si="0"/>
        <v>U.S. Short Municipal</v>
      </c>
      <c r="CI1" s="188" t="str">
        <f t="shared" si="0"/>
        <v>U.S. High Yield</v>
      </c>
      <c r="CJ1" s="188" t="str">
        <f t="shared" si="0"/>
        <v>U.S. Bank Loans</v>
      </c>
      <c r="CK1" s="188" t="str">
        <f t="shared" si="0"/>
        <v>Global Aggregate Ex-US</v>
      </c>
      <c r="CL1" s="188" t="str">
        <f t="shared" si="0"/>
        <v>Global Treasury Ex-US</v>
      </c>
      <c r="CM1" s="188" t="str">
        <f t="shared" ref="CM1:DI1" si="1">AD1</f>
        <v>Global Corporate Ex-US</v>
      </c>
      <c r="CN1" s="188" t="str">
        <f t="shared" si="1"/>
        <v>Emerging Markets Sovereign USD</v>
      </c>
      <c r="CO1" s="188" t="str">
        <f t="shared" si="1"/>
        <v>Emerging Markets Corporate USD</v>
      </c>
      <c r="CP1" s="188" t="str">
        <f t="shared" si="1"/>
        <v>Emerging Markets Sovereign Local Currency</v>
      </c>
      <c r="CQ1" s="188" t="str">
        <f t="shared" si="1"/>
        <v>Absolute Return</v>
      </c>
      <c r="CR1" s="188" t="str">
        <f t="shared" si="1"/>
        <v>Hedge Funds</v>
      </c>
      <c r="CS1" s="188" t="str">
        <f t="shared" si="1"/>
        <v>Hedge Funds - Equity Hedge</v>
      </c>
      <c r="CT1" s="188" t="str">
        <f t="shared" si="1"/>
        <v>Hedge Funds - Event Driven</v>
      </c>
      <c r="CU1" s="188" t="str">
        <f t="shared" si="1"/>
        <v>Hedge Funds - Macro</v>
      </c>
      <c r="CV1" s="188" t="str">
        <f t="shared" si="1"/>
        <v>Hedge Funds - Relative Value</v>
      </c>
      <c r="CW1" s="188" t="str">
        <f t="shared" si="1"/>
        <v>Hedge Funds - Managed Futures</v>
      </c>
      <c r="CX1" s="188" t="str">
        <f t="shared" si="1"/>
        <v>Commodities</v>
      </c>
      <c r="CY1" s="188" t="str">
        <f t="shared" si="1"/>
        <v>Global Natural Resources Equity</v>
      </c>
      <c r="CZ1" s="188" t="str">
        <f t="shared" si="1"/>
        <v>U.S. Core Real Estate</v>
      </c>
      <c r="DA1" s="188" t="str">
        <f t="shared" si="1"/>
        <v>U.S. Residential Real Estate</v>
      </c>
      <c r="DB1" s="188" t="str">
        <f t="shared" si="1"/>
        <v>Alternatives Basket</v>
      </c>
      <c r="DC1" s="188" t="str">
        <f t="shared" si="1"/>
        <v>Timberland</v>
      </c>
      <c r="DD1" s="188" t="str">
        <f t="shared" si="1"/>
        <v>Farmland</v>
      </c>
      <c r="DE1" s="188" t="str">
        <f t="shared" si="1"/>
        <v>U.S. REIT</v>
      </c>
      <c r="DF1" s="188" t="str">
        <f t="shared" si="1"/>
        <v>Global REIT</v>
      </c>
      <c r="DG1" s="188" t="str">
        <f t="shared" si="1"/>
        <v>U.S. Private Equity</v>
      </c>
      <c r="DH1" s="188" t="str">
        <f t="shared" si="1"/>
        <v>U.S. Venture Capital</v>
      </c>
      <c r="DI1" s="188" t="str">
        <f t="shared" si="1"/>
        <v>Energy Infrastructure</v>
      </c>
      <c r="DJ1" s="188"/>
      <c r="DK1" s="188"/>
      <c r="DL1" s="188"/>
      <c r="DM1" s="188"/>
      <c r="DN1" s="188" t="str">
        <f>BE1</f>
        <v>U.S. Small Cap Growth Equity</v>
      </c>
    </row>
    <row r="2" spans="1:148" s="1" customFormat="1" ht="15.75" thickBot="1" x14ac:dyDescent="0.3">
      <c r="A2" s="20" t="s">
        <v>10</v>
      </c>
      <c r="B2" s="7" t="s">
        <v>11</v>
      </c>
      <c r="C2" s="6" t="s">
        <v>386</v>
      </c>
      <c r="D2" s="7" t="s">
        <v>387</v>
      </c>
      <c r="E2" s="6" t="s">
        <v>388</v>
      </c>
      <c r="F2" s="7" t="s">
        <v>389</v>
      </c>
      <c r="G2" s="6" t="s">
        <v>390</v>
      </c>
      <c r="H2" s="7" t="s">
        <v>391</v>
      </c>
      <c r="I2" s="6" t="s">
        <v>384</v>
      </c>
      <c r="J2" s="7" t="s">
        <v>277</v>
      </c>
      <c r="K2" s="7" t="s">
        <v>284</v>
      </c>
      <c r="L2" s="8" t="s">
        <v>356</v>
      </c>
      <c r="M2" s="24" t="s">
        <v>357</v>
      </c>
      <c r="N2" s="8" t="s">
        <v>358</v>
      </c>
      <c r="O2" s="24" t="s">
        <v>359</v>
      </c>
      <c r="P2" s="8" t="s">
        <v>360</v>
      </c>
      <c r="Q2" s="9" t="s">
        <v>361</v>
      </c>
      <c r="R2" s="8" t="s">
        <v>362</v>
      </c>
      <c r="S2" s="9" t="s">
        <v>363</v>
      </c>
      <c r="T2" s="8" t="s">
        <v>364</v>
      </c>
      <c r="U2" s="24" t="s">
        <v>365</v>
      </c>
      <c r="V2" s="8" t="s">
        <v>366</v>
      </c>
      <c r="W2" s="24" t="s">
        <v>367</v>
      </c>
      <c r="X2" s="8" t="s">
        <v>260</v>
      </c>
      <c r="Y2" s="59" t="s">
        <v>263</v>
      </c>
      <c r="Z2" s="24" t="s">
        <v>368</v>
      </c>
      <c r="AA2" s="8" t="s">
        <v>45</v>
      </c>
      <c r="AB2" s="9" t="s">
        <v>369</v>
      </c>
      <c r="AC2" s="8" t="s">
        <v>370</v>
      </c>
      <c r="AD2" s="9" t="s">
        <v>371</v>
      </c>
      <c r="AE2" s="8" t="s">
        <v>372</v>
      </c>
      <c r="AF2" s="8" t="s">
        <v>373</v>
      </c>
      <c r="AG2" s="7" t="s">
        <v>374</v>
      </c>
      <c r="AH2" s="6" t="s">
        <v>214</v>
      </c>
      <c r="AI2" s="7" t="s">
        <v>74</v>
      </c>
      <c r="AJ2" s="6" t="s">
        <v>75</v>
      </c>
      <c r="AK2" s="7" t="s">
        <v>76</v>
      </c>
      <c r="AL2" s="6" t="s">
        <v>77</v>
      </c>
      <c r="AM2" s="7" t="s">
        <v>78</v>
      </c>
      <c r="AN2" s="7" t="s">
        <v>377</v>
      </c>
      <c r="AO2" s="6" t="s">
        <v>279</v>
      </c>
      <c r="AP2" s="7" t="s">
        <v>94</v>
      </c>
      <c r="AQ2" s="6" t="s">
        <v>378</v>
      </c>
      <c r="AR2" s="6" t="s">
        <v>346</v>
      </c>
      <c r="AS2" s="6" t="s">
        <v>350</v>
      </c>
      <c r="AT2" s="7" t="s">
        <v>79</v>
      </c>
      <c r="AU2" s="6" t="s">
        <v>80</v>
      </c>
      <c r="AV2" s="7" t="s">
        <v>81</v>
      </c>
      <c r="AW2" s="6" t="s">
        <v>278</v>
      </c>
      <c r="AX2" s="7" t="s">
        <v>227</v>
      </c>
      <c r="AY2" s="6" t="s">
        <v>228</v>
      </c>
      <c r="AZ2" s="17" t="s">
        <v>82</v>
      </c>
      <c r="BE2" s="6" t="s">
        <v>224</v>
      </c>
      <c r="BG2" s="188"/>
    </row>
    <row r="3" spans="1:148" s="1" customFormat="1" ht="15.75" customHeight="1" thickBot="1" x14ac:dyDescent="0.3">
      <c r="A3" s="20" t="s">
        <v>12</v>
      </c>
      <c r="B3" s="11" t="s">
        <v>13</v>
      </c>
      <c r="C3" s="10" t="s">
        <v>14</v>
      </c>
      <c r="D3" s="11" t="s">
        <v>15</v>
      </c>
      <c r="E3" s="10" t="s">
        <v>16</v>
      </c>
      <c r="F3" s="11" t="s">
        <v>96</v>
      </c>
      <c r="G3" s="10" t="s">
        <v>17</v>
      </c>
      <c r="H3" s="11"/>
      <c r="I3" s="10"/>
      <c r="J3" s="11" t="s">
        <v>18</v>
      </c>
      <c r="K3" s="11" t="s">
        <v>283</v>
      </c>
      <c r="L3" s="12" t="s">
        <v>47</v>
      </c>
      <c r="M3" s="25" t="s">
        <v>48</v>
      </c>
      <c r="N3" s="12" t="s">
        <v>97</v>
      </c>
      <c r="O3" s="25" t="s">
        <v>49</v>
      </c>
      <c r="P3" s="12" t="s">
        <v>50</v>
      </c>
      <c r="Q3" s="13" t="s">
        <v>51</v>
      </c>
      <c r="R3" s="12" t="s">
        <v>52</v>
      </c>
      <c r="S3" s="13" t="s">
        <v>53</v>
      </c>
      <c r="T3" s="12" t="s">
        <v>54</v>
      </c>
      <c r="U3" s="25" t="s">
        <v>55</v>
      </c>
      <c r="V3" s="12" t="s">
        <v>56</v>
      </c>
      <c r="W3" s="25" t="s">
        <v>57</v>
      </c>
      <c r="X3" s="12"/>
      <c r="Y3" s="12"/>
      <c r="Z3" s="25" t="s">
        <v>58</v>
      </c>
      <c r="AA3" s="12" t="s">
        <v>59</v>
      </c>
      <c r="AB3" s="13" t="s">
        <v>168</v>
      </c>
      <c r="AC3" s="12"/>
      <c r="AD3" s="13"/>
      <c r="AE3" s="12"/>
      <c r="AF3" s="12"/>
      <c r="AG3" s="11" t="s">
        <v>60</v>
      </c>
      <c r="AH3" s="10" t="s">
        <v>215</v>
      </c>
      <c r="AI3" s="11" t="s">
        <v>83</v>
      </c>
      <c r="AJ3" s="10" t="s">
        <v>84</v>
      </c>
      <c r="AK3" s="11" t="s">
        <v>85</v>
      </c>
      <c r="AL3" s="10" t="s">
        <v>86</v>
      </c>
      <c r="AM3" s="11" t="s">
        <v>87</v>
      </c>
      <c r="AN3" s="11"/>
      <c r="AO3" s="10" t="s">
        <v>88</v>
      </c>
      <c r="AP3" s="11" t="s">
        <v>95</v>
      </c>
      <c r="AQ3" s="10"/>
      <c r="AR3" s="10" t="s">
        <v>347</v>
      </c>
      <c r="AS3" s="10"/>
      <c r="AT3" s="11" t="s">
        <v>89</v>
      </c>
      <c r="AU3" s="10" t="s">
        <v>90</v>
      </c>
      <c r="AV3" s="11" t="s">
        <v>91</v>
      </c>
      <c r="AW3" s="10" t="s">
        <v>92</v>
      </c>
      <c r="AX3" s="11"/>
      <c r="AY3" s="10"/>
      <c r="AZ3" s="18" t="s">
        <v>93</v>
      </c>
      <c r="BE3" s="10" t="s">
        <v>226</v>
      </c>
      <c r="BG3" s="188"/>
      <c r="EH3" s="208"/>
      <c r="EI3" s="208"/>
    </row>
    <row r="4" spans="1:148" s="1" customFormat="1" x14ac:dyDescent="0.25">
      <c r="A4" s="21">
        <v>35703</v>
      </c>
      <c r="B4" s="29">
        <v>5.6705675542706002E-2</v>
      </c>
      <c r="C4" s="30">
        <v>5.4843938060153086E-2</v>
      </c>
      <c r="D4" s="29">
        <v>5.706386766803595E-2</v>
      </c>
      <c r="E4" s="30">
        <v>7.3194255755069548E-2</v>
      </c>
      <c r="F4" s="29">
        <v>0.10010265589218492</v>
      </c>
      <c r="G4" s="30">
        <v>5.3330905143477381E-2</v>
      </c>
      <c r="H4" s="29">
        <v>5.4064420998097162E-2</v>
      </c>
      <c r="I4" s="100">
        <v>5.5998761899154245E-2</v>
      </c>
      <c r="J4" s="29">
        <v>2.7708053594950544E-2</v>
      </c>
      <c r="K4" s="291">
        <v>-9.8990009679834956E-2</v>
      </c>
      <c r="L4" s="30">
        <v>1.4748186864389723E-2</v>
      </c>
      <c r="M4" s="29">
        <v>1.5188506502652688E-2</v>
      </c>
      <c r="N4" s="30">
        <v>4.8840048840050887E-3</v>
      </c>
      <c r="O4" s="29">
        <v>1.0879149538629562E-2</v>
      </c>
      <c r="P4" s="30">
        <v>2.7543283919882144E-2</v>
      </c>
      <c r="Q4" s="29">
        <v>1.7497461305837181E-2</v>
      </c>
      <c r="R4" s="30">
        <v>1.3975642760487128E-2</v>
      </c>
      <c r="S4" s="29">
        <v>2.3509096772180049E-2</v>
      </c>
      <c r="T4" s="100">
        <v>1.9788983702140328E-3</v>
      </c>
      <c r="U4" s="29">
        <v>1.40492531287848E-2</v>
      </c>
      <c r="V4" s="30">
        <v>1.2669799781111157E-2</v>
      </c>
      <c r="W4" s="100">
        <v>1.6308446455505221E-2</v>
      </c>
      <c r="X4" s="100">
        <v>1.185852562796922E-2</v>
      </c>
      <c r="Y4" s="100">
        <v>3.5441222807411029E-3</v>
      </c>
      <c r="Z4" s="29">
        <v>1.9817614780308634E-2</v>
      </c>
      <c r="AA4" s="30">
        <v>6.2069813176006683E-3</v>
      </c>
      <c r="AB4" s="29">
        <v>2.8185060431939801E-2</v>
      </c>
      <c r="AC4" s="30">
        <v>2.8204509999999999E-2</v>
      </c>
      <c r="AD4" s="100">
        <v>3.0532606929057116E-2</v>
      </c>
      <c r="AE4" s="30">
        <v>1.7848018400000002E-2</v>
      </c>
      <c r="AF4" s="100">
        <v>2.0056704973577588E-2</v>
      </c>
      <c r="AG4" s="100">
        <v>1.7751897704495732E-2</v>
      </c>
      <c r="AH4" s="100">
        <v>2.7380151493088839E-2</v>
      </c>
      <c r="AI4" s="29">
        <v>3.7198646480437692E-2</v>
      </c>
      <c r="AJ4" s="30">
        <v>5.6899728009124351E-2</v>
      </c>
      <c r="AK4" s="29">
        <v>3.5902364020757416E-2</v>
      </c>
      <c r="AL4" s="30">
        <v>3.0500650940795682E-2</v>
      </c>
      <c r="AM4" s="29">
        <v>1.8601999764116917E-2</v>
      </c>
      <c r="AN4" s="29"/>
      <c r="AO4" s="30">
        <v>1.1195679158114036E-2</v>
      </c>
      <c r="AP4" s="100">
        <v>2.2000180765744348E-2</v>
      </c>
      <c r="AQ4" s="291">
        <v>-9.8990009679834956E-2</v>
      </c>
      <c r="AR4" s="30">
        <v>-9.8990009679834956E-2</v>
      </c>
      <c r="AS4" s="291">
        <v>-9.8990009679834956E-2</v>
      </c>
      <c r="AT4" s="291">
        <v>-9.8990009679834956E-2</v>
      </c>
      <c r="AU4" s="291">
        <v>-9.8990009679834956E-2</v>
      </c>
      <c r="AV4" s="29">
        <v>8.7272866466764354E-2</v>
      </c>
      <c r="AW4" s="30">
        <v>4.3205034265764608E-2</v>
      </c>
      <c r="AX4" s="291">
        <v>-9.8990009679834956E-2</v>
      </c>
      <c r="AY4" s="291">
        <v>-9.8990009679834956E-2</v>
      </c>
      <c r="AZ4" s="29">
        <v>1.2229605542202648E-2</v>
      </c>
      <c r="BE4" s="30">
        <v>3.3907151387878365E-2</v>
      </c>
      <c r="BG4" s="188"/>
    </row>
    <row r="5" spans="1:148" s="1" customFormat="1" x14ac:dyDescent="0.25">
      <c r="A5" s="21">
        <v>35734</v>
      </c>
      <c r="B5" s="29">
        <v>-3.3590190262454467E-2</v>
      </c>
      <c r="C5" s="30">
        <v>-3.2402752913866295E-2</v>
      </c>
      <c r="D5" s="29">
        <v>-3.8903261684276713E-2</v>
      </c>
      <c r="E5" s="30">
        <v>-4.3928414599847976E-2</v>
      </c>
      <c r="F5" s="29">
        <v>-3.2147692136701211E-2</v>
      </c>
      <c r="G5" s="30">
        <v>-5.9543221720868122E-2</v>
      </c>
      <c r="H5" s="29">
        <v>-8.5139062832297441E-2</v>
      </c>
      <c r="I5" s="100">
        <v>-7.6310263884157389E-2</v>
      </c>
      <c r="J5" s="29">
        <v>-0.16408746076105318</v>
      </c>
      <c r="K5" s="291">
        <v>-0.31255954432124544</v>
      </c>
      <c r="L5" s="30">
        <v>1.4507220336727134E-2</v>
      </c>
      <c r="M5" s="29">
        <v>1.7412417620534137E-2</v>
      </c>
      <c r="N5" s="30">
        <v>4.1767922235722565E-3</v>
      </c>
      <c r="O5" s="29">
        <v>1.1744904603363748E-2</v>
      </c>
      <c r="P5" s="30">
        <v>3.3687943262411313E-2</v>
      </c>
      <c r="Q5" s="29">
        <v>1.267807986312941E-2</v>
      </c>
      <c r="R5" s="30">
        <v>9.2669698716718596E-3</v>
      </c>
      <c r="S5" s="29">
        <v>1.8507414145315204E-2</v>
      </c>
      <c r="T5" s="100">
        <v>1.0669702978538753E-2</v>
      </c>
      <c r="U5" s="29">
        <v>1.6561828171032689E-2</v>
      </c>
      <c r="V5" s="30">
        <v>1.1087235692761599E-2</v>
      </c>
      <c r="W5" s="100">
        <v>1.6974306650588966E-2</v>
      </c>
      <c r="X5" s="100">
        <v>1.1664772472408845E-2</v>
      </c>
      <c r="Y5" s="100">
        <v>3.4862158514657954E-3</v>
      </c>
      <c r="Z5" s="29">
        <v>8.9033406882665922E-4</v>
      </c>
      <c r="AA5" s="30">
        <v>3.847798204360986E-3</v>
      </c>
      <c r="AB5" s="29">
        <v>2.3413788119670542E-2</v>
      </c>
      <c r="AC5" s="30">
        <v>2.338937E-2</v>
      </c>
      <c r="AD5" s="100">
        <v>2.5363933176741002E-2</v>
      </c>
      <c r="AE5" s="30">
        <v>-8.1520243499999992E-2</v>
      </c>
      <c r="AF5" s="100">
        <v>-9.1608347582928629E-2</v>
      </c>
      <c r="AG5" s="100">
        <v>-8.1081215349799438E-2</v>
      </c>
      <c r="AH5" s="100">
        <v>-1.1262150879629972E-2</v>
      </c>
      <c r="AI5" s="29">
        <v>-1.5300746940222432E-2</v>
      </c>
      <c r="AJ5" s="30">
        <v>3.9013372861536055E-3</v>
      </c>
      <c r="AK5" s="29">
        <v>4.497914049288898E-3</v>
      </c>
      <c r="AL5" s="30">
        <v>-1.5999812547961456E-2</v>
      </c>
      <c r="AM5" s="29">
        <v>9.6007256025780752E-3</v>
      </c>
      <c r="AN5" s="29">
        <v>-1.5300746940222432E-2</v>
      </c>
      <c r="AO5" s="30">
        <v>3.9640243829413002E-3</v>
      </c>
      <c r="AP5" s="100">
        <v>-0.13028536218772951</v>
      </c>
      <c r="AQ5" s="291">
        <v>-0.31255954432124544</v>
      </c>
      <c r="AR5" s="30">
        <v>-0.31255954432124544</v>
      </c>
      <c r="AS5" s="291">
        <v>-0.31255954432124544</v>
      </c>
      <c r="AT5" s="291">
        <v>-0.31255954432124544</v>
      </c>
      <c r="AU5" s="291">
        <v>-0.31255954432124544</v>
      </c>
      <c r="AV5" s="29">
        <v>-2.7029734048307219E-2</v>
      </c>
      <c r="AW5" s="30">
        <v>-0.14479783832023596</v>
      </c>
      <c r="AX5" s="291">
        <v>-0.31255954432124544</v>
      </c>
      <c r="AY5" s="291">
        <v>-0.31255954432124544</v>
      </c>
      <c r="AZ5" s="29">
        <v>3.3172707591312189E-2</v>
      </c>
      <c r="BE5" s="30">
        <v>5.1237539234522123E-2</v>
      </c>
      <c r="BG5" s="188"/>
      <c r="EQ5" s="184"/>
      <c r="ER5" s="184"/>
    </row>
    <row r="6" spans="1:148" s="1" customFormat="1" x14ac:dyDescent="0.25">
      <c r="A6" s="21">
        <v>35764</v>
      </c>
      <c r="B6" s="29">
        <v>3.8287069114844918E-2</v>
      </c>
      <c r="C6" s="30">
        <v>4.3355505190911137E-2</v>
      </c>
      <c r="D6" s="29">
        <v>2.3803488786044991E-2</v>
      </c>
      <c r="E6" s="30">
        <v>-6.468070324363695E-3</v>
      </c>
      <c r="F6" s="29">
        <v>-1.9690373639413616E-2</v>
      </c>
      <c r="G6" s="30">
        <v>1.5298379683867047E-2</v>
      </c>
      <c r="H6" s="29">
        <v>-1.2496125632813326E-2</v>
      </c>
      <c r="I6" s="100">
        <v>-9.9199525494392919E-3</v>
      </c>
      <c r="J6" s="29">
        <v>-3.648763790066134E-2</v>
      </c>
      <c r="K6" s="291">
        <v>-0.25023958010821645</v>
      </c>
      <c r="L6" s="30">
        <v>4.6047884552311569E-3</v>
      </c>
      <c r="M6" s="29">
        <v>5.216146188463E-3</v>
      </c>
      <c r="N6" s="30">
        <v>4.2350449973531656E-3</v>
      </c>
      <c r="O6" s="29">
        <v>2.3071412091848487E-3</v>
      </c>
      <c r="P6" s="30">
        <v>1.3274666268923818E-2</v>
      </c>
      <c r="Q6" s="29">
        <v>5.6423752125367432E-3</v>
      </c>
      <c r="R6" s="30">
        <v>2.274314003427369E-3</v>
      </c>
      <c r="S6" s="29">
        <v>1.134572015886004E-2</v>
      </c>
      <c r="T6" s="100">
        <v>5.5937624401158903E-3</v>
      </c>
      <c r="U6" s="29">
        <v>4.4646353881099277E-3</v>
      </c>
      <c r="V6" s="30">
        <v>3.2821518844079467E-3</v>
      </c>
      <c r="W6" s="100">
        <v>-3.83071871579721E-3</v>
      </c>
      <c r="X6" s="100">
        <v>3.7025569590242004E-3</v>
      </c>
      <c r="Y6" s="100">
        <v>1.106572184930033E-3</v>
      </c>
      <c r="Z6" s="29">
        <v>9.5529084158414435E-3</v>
      </c>
      <c r="AA6" s="30">
        <v>3.8938914577755224E-3</v>
      </c>
      <c r="AB6" s="29">
        <v>-1.9629995763310371E-2</v>
      </c>
      <c r="AC6" s="30">
        <v>-1.9619830000000001E-2</v>
      </c>
      <c r="AD6" s="100">
        <v>-2.1264987034798497E-2</v>
      </c>
      <c r="AE6" s="30">
        <v>2.8214992900000003E-2</v>
      </c>
      <c r="AF6" s="100">
        <v>3.1706589255134698E-2</v>
      </c>
      <c r="AG6" s="100">
        <v>2.806304075156452E-2</v>
      </c>
      <c r="AH6" s="100">
        <v>-6.8452404265329954E-3</v>
      </c>
      <c r="AI6" s="29">
        <v>-9.299936808767284E-3</v>
      </c>
      <c r="AJ6" s="30">
        <v>-9.3008479656019327E-3</v>
      </c>
      <c r="AK6" s="29">
        <v>1.3602193238219096E-2</v>
      </c>
      <c r="AL6" s="30">
        <v>-2.5003125390672398E-3</v>
      </c>
      <c r="AM6" s="29">
        <v>1.3099755016741099E-2</v>
      </c>
      <c r="AN6" s="29">
        <v>-9.299936808767284E-3</v>
      </c>
      <c r="AO6" s="30">
        <v>-3.9698444508063591E-2</v>
      </c>
      <c r="AP6" s="100">
        <v>-2.8971166335403031E-2</v>
      </c>
      <c r="AQ6" s="291">
        <v>-0.25023958010821645</v>
      </c>
      <c r="AR6" s="30">
        <v>-0.25023958010821645</v>
      </c>
      <c r="AS6" s="291">
        <v>-0.25023958010821645</v>
      </c>
      <c r="AT6" s="291">
        <v>-0.25023958010821645</v>
      </c>
      <c r="AU6" s="291">
        <v>-0.25023958010821645</v>
      </c>
      <c r="AV6" s="29">
        <v>2.1616218885017524E-2</v>
      </c>
      <c r="AW6" s="30">
        <v>-1.6049239569443596E-2</v>
      </c>
      <c r="AX6" s="291">
        <v>-0.25023958010821645</v>
      </c>
      <c r="AY6" s="291">
        <v>-0.25023958010821645</v>
      </c>
      <c r="AZ6" s="29">
        <v>5.8131675003381122E-3</v>
      </c>
      <c r="BE6" s="30">
        <v>3.0010316046140906E-2</v>
      </c>
      <c r="BG6" s="188"/>
      <c r="EQ6" s="184"/>
      <c r="ER6" s="184"/>
    </row>
    <row r="7" spans="1:148" s="1" customFormat="1" x14ac:dyDescent="0.25">
      <c r="A7" s="21">
        <v>35795</v>
      </c>
      <c r="B7" s="29">
        <v>2.0030342684649982E-2</v>
      </c>
      <c r="C7" s="30">
        <v>2.0307486555603882E-2</v>
      </c>
      <c r="D7" s="29">
        <v>2.7552995088316656E-2</v>
      </c>
      <c r="E7" s="30">
        <v>1.7502876211194396E-2</v>
      </c>
      <c r="F7" s="29">
        <v>-7.9599958349331201E-3</v>
      </c>
      <c r="G7" s="30">
        <v>1.3129351449802984E-2</v>
      </c>
      <c r="H7" s="29">
        <v>1.150862362092675E-2</v>
      </c>
      <c r="I7" s="100">
        <v>8.9132671128224258E-3</v>
      </c>
      <c r="J7" s="29">
        <v>2.4098010392122449E-2</v>
      </c>
      <c r="K7" s="291">
        <v>-0.31028041058717104</v>
      </c>
      <c r="L7" s="30">
        <v>1.0068428750522385E-2</v>
      </c>
      <c r="M7" s="29">
        <v>1.0525125770165733E-2</v>
      </c>
      <c r="N7" s="30">
        <v>4.4431056555462867E-3</v>
      </c>
      <c r="O7" s="29">
        <v>8.1896708382298566E-3</v>
      </c>
      <c r="P7" s="30">
        <v>1.6770232049543088E-2</v>
      </c>
      <c r="Q7" s="29">
        <v>1.0596825260074327E-2</v>
      </c>
      <c r="R7" s="30">
        <v>7.5779163896187995E-3</v>
      </c>
      <c r="S7" s="29">
        <v>1.5618987479156576E-2</v>
      </c>
      <c r="T7" s="100">
        <v>-4.4481669593433582E-3</v>
      </c>
      <c r="U7" s="29">
        <v>1.00592638802246E-2</v>
      </c>
      <c r="V7" s="30">
        <v>9.1123311022536235E-3</v>
      </c>
      <c r="W7" s="100">
        <v>1.2268815235304986E-2</v>
      </c>
      <c r="X7" s="100">
        <v>8.0956880645268684E-3</v>
      </c>
      <c r="Y7" s="100">
        <v>2.4195342108758447E-3</v>
      </c>
      <c r="Z7" s="29">
        <v>8.7729379764778237E-3</v>
      </c>
      <c r="AA7" s="30">
        <v>5.8181818181819445E-3</v>
      </c>
      <c r="AB7" s="29">
        <v>-9.6994141937961631E-3</v>
      </c>
      <c r="AC7" s="30">
        <v>-9.7018199999999999E-3</v>
      </c>
      <c r="AD7" s="100">
        <v>-1.0507282811630773E-2</v>
      </c>
      <c r="AE7" s="30">
        <v>2.65560951E-2</v>
      </c>
      <c r="AF7" s="100">
        <v>2.9842403382493676E-2</v>
      </c>
      <c r="AG7" s="100">
        <v>2.6413076963550212E-2</v>
      </c>
      <c r="AH7" s="100">
        <v>6.4774208709131144E-3</v>
      </c>
      <c r="AI7" s="29">
        <v>8.8002175277563932E-3</v>
      </c>
      <c r="AJ7" s="30">
        <v>1.4200231124341212E-2</v>
      </c>
      <c r="AK7" s="29">
        <v>1.489829175973223E-2</v>
      </c>
      <c r="AL7" s="30">
        <v>2.9299132444889908E-2</v>
      </c>
      <c r="AM7" s="29">
        <v>8.9996886900138851E-3</v>
      </c>
      <c r="AN7" s="29">
        <v>0</v>
      </c>
      <c r="AO7" s="30">
        <v>-3.992969293451254E-2</v>
      </c>
      <c r="AP7" s="100">
        <v>1.913380825920212E-2</v>
      </c>
      <c r="AQ7" s="291">
        <v>-0.31028041058717104</v>
      </c>
      <c r="AR7" s="30">
        <v>-0.31028041058717104</v>
      </c>
      <c r="AS7" s="291">
        <v>-0.31028041058717104</v>
      </c>
      <c r="AT7" s="291">
        <v>-0.31028041058717104</v>
      </c>
      <c r="AU7" s="291">
        <v>-0.31028041058717104</v>
      </c>
      <c r="AV7" s="29">
        <v>2.3609891101169955E-2</v>
      </c>
      <c r="AW7" s="30">
        <v>-1.7626898942386116E-2</v>
      </c>
      <c r="AX7" s="291">
        <v>-0.31028041058717104</v>
      </c>
      <c r="AY7" s="291">
        <v>-0.31028041058717104</v>
      </c>
      <c r="AZ7" s="29">
        <v>-1.1088709677419373E-2</v>
      </c>
      <c r="BE7" s="30">
        <v>7.979911999815692E-2</v>
      </c>
      <c r="BG7" s="188"/>
      <c r="EQ7" s="184"/>
      <c r="ER7" s="184"/>
    </row>
    <row r="8" spans="1:148" s="1" customFormat="1" x14ac:dyDescent="0.25">
      <c r="A8" s="21">
        <v>35826</v>
      </c>
      <c r="B8" s="29">
        <v>5.1826977628532944E-3</v>
      </c>
      <c r="C8" s="30">
        <v>7.449979142269747E-3</v>
      </c>
      <c r="D8" s="29">
        <v>-1.883296102064369E-2</v>
      </c>
      <c r="E8" s="30">
        <v>-1.5781924261040858E-2</v>
      </c>
      <c r="F8" s="29">
        <v>-3.5883941362229166E-3</v>
      </c>
      <c r="G8" s="30">
        <v>2.2014529168725483E-2</v>
      </c>
      <c r="H8" s="29">
        <v>2.9912960731481641E-2</v>
      </c>
      <c r="I8" s="100">
        <v>4.5764788068693545E-2</v>
      </c>
      <c r="J8" s="29">
        <v>-7.8430265917919906E-2</v>
      </c>
      <c r="K8" s="291">
        <v>0.70591589451176029</v>
      </c>
      <c r="L8" s="30">
        <v>1.2838248412995856E-2</v>
      </c>
      <c r="M8" s="29">
        <v>1.5315597520864532E-2</v>
      </c>
      <c r="N8" s="30">
        <v>5.0982156245313881E-3</v>
      </c>
      <c r="O8" s="29">
        <v>1.3422415554140255E-2</v>
      </c>
      <c r="P8" s="30">
        <v>2.0350761085373925E-2</v>
      </c>
      <c r="Q8" s="29">
        <v>1.1860361032373534E-2</v>
      </c>
      <c r="R8" s="30">
        <v>1.3261126881540353E-2</v>
      </c>
      <c r="S8" s="29">
        <v>9.5886684671733224E-3</v>
      </c>
      <c r="T8" s="100">
        <v>4.5561879241431402E-3</v>
      </c>
      <c r="U8" s="29">
        <v>1.2583957384389777E-2</v>
      </c>
      <c r="V8" s="30">
        <v>9.9491982262851497E-3</v>
      </c>
      <c r="W8" s="100">
        <v>1.9627351664254666E-2</v>
      </c>
      <c r="X8" s="100">
        <v>1.0322807760955658E-2</v>
      </c>
      <c r="Y8" s="100">
        <v>3.0851468498850291E-3</v>
      </c>
      <c r="Z8" s="29">
        <v>1.8000911438553979E-2</v>
      </c>
      <c r="AA8" s="30">
        <v>5.7845263919016343E-3</v>
      </c>
      <c r="AB8" s="29">
        <v>4.5577967416601251E-3</v>
      </c>
      <c r="AC8" s="30">
        <v>4.5578200000000006E-3</v>
      </c>
      <c r="AD8" s="100">
        <v>4.937417704378797E-3</v>
      </c>
      <c r="AE8" s="30">
        <v>-6.5385886999999995E-3</v>
      </c>
      <c r="AF8" s="100">
        <v>-7.3477369621866928E-3</v>
      </c>
      <c r="AG8" s="100">
        <v>-6.5033750600667082E-3</v>
      </c>
      <c r="AH8" s="100">
        <v>-4.592575653632025E-3</v>
      </c>
      <c r="AI8" s="29">
        <v>-7.0986659143122965E-3</v>
      </c>
      <c r="AJ8" s="30">
        <v>-1.5987973226110341E-3</v>
      </c>
      <c r="AK8" s="29">
        <v>2.5008913433248736E-3</v>
      </c>
      <c r="AL8" s="30">
        <v>2.0003672171702291E-3</v>
      </c>
      <c r="AM8" s="29">
        <v>1.9799110551526722E-2</v>
      </c>
      <c r="AN8" s="29">
        <v>3.8E-3</v>
      </c>
      <c r="AO8" s="30">
        <v>3.6939040878773977E-3</v>
      </c>
      <c r="AP8" s="100">
        <v>-6.2273592108760892E-2</v>
      </c>
      <c r="AQ8" s="291">
        <v>0.70591589451176029</v>
      </c>
      <c r="AR8" s="30">
        <v>0.70591589451176029</v>
      </c>
      <c r="AS8" s="291">
        <v>0.70591589451176029</v>
      </c>
      <c r="AT8" s="291">
        <v>0.70591589451176029</v>
      </c>
      <c r="AU8" s="291">
        <v>0.70591589451176029</v>
      </c>
      <c r="AV8" s="29">
        <v>-5.2859262928486306E-3</v>
      </c>
      <c r="AW8" s="30">
        <v>-3.6256222635398516E-2</v>
      </c>
      <c r="AX8" s="291">
        <v>0.70591589451176029</v>
      </c>
      <c r="AY8" s="291">
        <v>0.70591589451176029</v>
      </c>
      <c r="AZ8" s="29">
        <v>3.8735983690111997E-2</v>
      </c>
      <c r="BE8" s="30">
        <v>-6.0063515090929553E-2</v>
      </c>
      <c r="BG8" s="188"/>
      <c r="EQ8" s="184"/>
      <c r="ER8" s="184"/>
    </row>
    <row r="9" spans="1:148" s="1" customFormat="1" x14ac:dyDescent="0.25">
      <c r="A9" s="21">
        <v>35854</v>
      </c>
      <c r="B9" s="29">
        <v>7.1537894388935541E-2</v>
      </c>
      <c r="C9" s="30">
        <v>7.1285856323768826E-2</v>
      </c>
      <c r="D9" s="29">
        <v>7.8182661811185161E-2</v>
      </c>
      <c r="E9" s="30">
        <v>7.3943376278520656E-2</v>
      </c>
      <c r="F9" s="29">
        <v>6.4858272207230394E-2</v>
      </c>
      <c r="G9" s="30">
        <v>6.8409917740768433E-2</v>
      </c>
      <c r="H9" s="29">
        <v>6.6725250445655027E-2</v>
      </c>
      <c r="I9" s="100">
        <v>6.4116280938570969E-2</v>
      </c>
      <c r="J9" s="29">
        <v>0.10437569534463575</v>
      </c>
      <c r="K9" s="291">
        <v>-6.1552602991560068E-2</v>
      </c>
      <c r="L9" s="30">
        <v>-7.5312739341337753E-4</v>
      </c>
      <c r="M9" s="29">
        <v>-2.9750426973719213E-3</v>
      </c>
      <c r="N9" s="30">
        <v>3.7296732806206823E-3</v>
      </c>
      <c r="O9" s="29">
        <v>-1.3398785809144442E-3</v>
      </c>
      <c r="P9" s="30">
        <v>-7.1854224095995178E-3</v>
      </c>
      <c r="Q9" s="29">
        <v>-3.2647043336309078E-4</v>
      </c>
      <c r="R9" s="30">
        <v>6.2026402571913053E-5</v>
      </c>
      <c r="S9" s="29">
        <v>-9.4302402786738959E-4</v>
      </c>
      <c r="T9" s="100">
        <v>-6.3860011056071642E-4</v>
      </c>
      <c r="U9" s="29">
        <v>-9.9115584019515701E-4</v>
      </c>
      <c r="V9" s="30">
        <v>2.1153609642110549E-3</v>
      </c>
      <c r="W9" s="100">
        <v>-3.5483012507764311E-4</v>
      </c>
      <c r="X9" s="100">
        <v>-6.0556464181251454E-4</v>
      </c>
      <c r="Y9" s="100">
        <v>-1.8098330322066145E-4</v>
      </c>
      <c r="Z9" s="29">
        <v>5.8568977094679564E-3</v>
      </c>
      <c r="AA9" s="30">
        <v>5.4517133956388797E-3</v>
      </c>
      <c r="AB9" s="29">
        <v>1.4624963799594548E-2</v>
      </c>
      <c r="AC9" s="30">
        <v>1.465058E-2</v>
      </c>
      <c r="AD9" s="100">
        <v>1.5843083683392958E-2</v>
      </c>
      <c r="AE9" s="30">
        <v>3.19661797E-2</v>
      </c>
      <c r="AF9" s="100">
        <v>3.5921984222924426E-2</v>
      </c>
      <c r="AG9" s="100">
        <v>3.179402549461334E-2</v>
      </c>
      <c r="AH9" s="100">
        <v>1.4894228008040633E-2</v>
      </c>
      <c r="AI9" s="29">
        <v>3.270008473759245E-2</v>
      </c>
      <c r="AJ9" s="30">
        <v>4.0898353629146289E-2</v>
      </c>
      <c r="AK9" s="29">
        <v>3.3599770747832824E-2</v>
      </c>
      <c r="AL9" s="30">
        <v>1.8999305609135098E-2</v>
      </c>
      <c r="AM9" s="29">
        <v>1.390170707706595E-2</v>
      </c>
      <c r="AN9" s="29">
        <v>8.8999999999999999E-3</v>
      </c>
      <c r="AO9" s="30">
        <v>-4.3009990331936865E-2</v>
      </c>
      <c r="AP9" s="100">
        <v>8.287425016207986E-2</v>
      </c>
      <c r="AQ9" s="291">
        <v>-6.1552602991560068E-2</v>
      </c>
      <c r="AR9" s="30">
        <v>-6.1552602991560068E-2</v>
      </c>
      <c r="AS9" s="291">
        <v>-6.1552602991560068E-2</v>
      </c>
      <c r="AT9" s="291">
        <v>-6.1552602991560068E-2</v>
      </c>
      <c r="AU9" s="291">
        <v>-6.1552602991560068E-2</v>
      </c>
      <c r="AV9" s="29">
        <v>-1.7015429223421918E-2</v>
      </c>
      <c r="AW9" s="30">
        <v>7.070769932891463E-2</v>
      </c>
      <c r="AX9" s="291">
        <v>-6.1552602991560068E-2</v>
      </c>
      <c r="AY9" s="291">
        <v>-6.1552602991560068E-2</v>
      </c>
      <c r="AZ9" s="29">
        <v>1.007523716061498E-2</v>
      </c>
      <c r="BE9" s="30">
        <v>-2.3843763122013861E-2</v>
      </c>
      <c r="BG9" s="188"/>
      <c r="EQ9" s="184"/>
      <c r="ER9" s="184"/>
    </row>
    <row r="10" spans="1:148" s="1" customFormat="1" x14ac:dyDescent="0.25">
      <c r="A10" s="21">
        <v>35885</v>
      </c>
      <c r="B10" s="29">
        <v>4.9560108952518389E-2</v>
      </c>
      <c r="C10" s="30">
        <v>5.0434831201670915E-2</v>
      </c>
      <c r="D10" s="29">
        <v>4.7428092273230193E-2</v>
      </c>
      <c r="E10" s="30">
        <v>4.1242530092829854E-2</v>
      </c>
      <c r="F10" s="29">
        <v>5.2430557970695402E-2</v>
      </c>
      <c r="G10" s="30">
        <v>4.2668249943836445E-2</v>
      </c>
      <c r="H10" s="29">
        <v>3.4552070535180501E-2</v>
      </c>
      <c r="I10" s="100">
        <v>3.0881830277047724E-2</v>
      </c>
      <c r="J10" s="29">
        <v>4.3395964842558588E-2</v>
      </c>
      <c r="K10" s="291">
        <v>-1.1059267701951869E-2</v>
      </c>
      <c r="L10" s="30">
        <v>3.4363383196434061E-3</v>
      </c>
      <c r="M10" s="29">
        <v>2.7297342100900401E-3</v>
      </c>
      <c r="N10" s="30">
        <v>4.83055885850181E-3</v>
      </c>
      <c r="O10" s="29">
        <v>2.992056801586207E-3</v>
      </c>
      <c r="P10" s="30">
        <v>2.0722109367823371E-3</v>
      </c>
      <c r="Q10" s="29">
        <v>3.6976949981037954E-3</v>
      </c>
      <c r="R10" s="30">
        <v>3.4732631100176103E-3</v>
      </c>
      <c r="S10" s="29">
        <v>4.0454427246372493E-3</v>
      </c>
      <c r="T10" s="100">
        <v>-7.2388407708690039E-4</v>
      </c>
      <c r="U10" s="29">
        <v>3.5106464168510598E-3</v>
      </c>
      <c r="V10" s="30">
        <v>4.23406396504733E-3</v>
      </c>
      <c r="W10" s="100">
        <v>1.3310852781969196E-3</v>
      </c>
      <c r="X10" s="100">
        <v>2.7630451393490831E-3</v>
      </c>
      <c r="Y10" s="100">
        <v>8.2578308200169349E-4</v>
      </c>
      <c r="Z10" s="29">
        <v>9.3832288691912957E-3</v>
      </c>
      <c r="AA10" s="30">
        <v>7.7459333849727585E-3</v>
      </c>
      <c r="AB10" s="29">
        <v>-1.1131725417439675E-2</v>
      </c>
      <c r="AC10" s="30">
        <v>-1.1130320000000001E-2</v>
      </c>
      <c r="AD10" s="100">
        <v>-1.2058891888261529E-2</v>
      </c>
      <c r="AE10" s="30">
        <v>2.1442344800000002E-2</v>
      </c>
      <c r="AF10" s="100">
        <v>2.4095828116992839E-2</v>
      </c>
      <c r="AG10" s="100">
        <v>2.1326866820919794E-2</v>
      </c>
      <c r="AH10" s="100">
        <v>4.200856393714747E-2</v>
      </c>
      <c r="AI10" s="29">
        <v>2.9998992745309483E-2</v>
      </c>
      <c r="AJ10" s="30">
        <v>4.5401141964914515E-2</v>
      </c>
      <c r="AK10" s="29">
        <v>2.9299350443599437E-2</v>
      </c>
      <c r="AL10" s="30">
        <v>5.0500671979405221E-2</v>
      </c>
      <c r="AM10" s="29">
        <v>1.5697385276166154E-2</v>
      </c>
      <c r="AN10" s="29">
        <v>2.7699999999999999E-2</v>
      </c>
      <c r="AO10" s="30">
        <v>2.8960714454091541E-3</v>
      </c>
      <c r="AP10" s="100">
        <v>3.4456374489406985E-2</v>
      </c>
      <c r="AQ10" s="291">
        <v>-1.1059267701951869E-2</v>
      </c>
      <c r="AR10" s="30">
        <v>-1.1059267701951869E-2</v>
      </c>
      <c r="AS10" s="291">
        <v>-1.1059267701951869E-2</v>
      </c>
      <c r="AT10" s="291">
        <v>-1.1059267701951869E-2</v>
      </c>
      <c r="AU10" s="291">
        <v>-1.1059267701951869E-2</v>
      </c>
      <c r="AV10" s="29">
        <v>1.7942264783360029E-2</v>
      </c>
      <c r="AW10" s="30">
        <v>-7.7498353159954902E-5</v>
      </c>
      <c r="AX10" s="291">
        <v>-1.1059267701951869E-2</v>
      </c>
      <c r="AY10" s="291">
        <v>-1.1059267701951869E-2</v>
      </c>
      <c r="AZ10" s="29">
        <v>-1.1788328259602299E-2</v>
      </c>
      <c r="BE10" s="30">
        <v>5.6358301500303298E-4</v>
      </c>
      <c r="BG10" s="188"/>
      <c r="EQ10" s="184"/>
      <c r="ER10" s="184"/>
    </row>
    <row r="11" spans="1:148" s="1" customFormat="1" x14ac:dyDescent="0.25">
      <c r="A11" s="21">
        <v>35915</v>
      </c>
      <c r="B11" s="29">
        <v>9.833708596695967E-3</v>
      </c>
      <c r="C11" s="30">
        <v>1.02806771149202E-2</v>
      </c>
      <c r="D11" s="29">
        <v>2.4965367729157251E-3</v>
      </c>
      <c r="E11" s="30">
        <v>5.5330949547474084E-3</v>
      </c>
      <c r="F11" s="29">
        <v>2.2310800272000497E-2</v>
      </c>
      <c r="G11" s="30">
        <v>9.3725472090124828E-3</v>
      </c>
      <c r="H11" s="29">
        <v>7.1619352695737604E-3</v>
      </c>
      <c r="I11" s="100">
        <v>8.1071796104768765E-3</v>
      </c>
      <c r="J11" s="29">
        <v>-1.0893365835683566E-2</v>
      </c>
      <c r="K11" s="291">
        <v>-3.2612414687291813E-2</v>
      </c>
      <c r="L11" s="30">
        <v>5.2196053469129033E-3</v>
      </c>
      <c r="M11" s="29">
        <v>4.4526738085790551E-3</v>
      </c>
      <c r="N11" s="30">
        <v>4.5115006286515769E-3</v>
      </c>
      <c r="O11" s="29">
        <v>4.7351287363124328E-3</v>
      </c>
      <c r="P11" s="30">
        <v>3.7385652873704878E-3</v>
      </c>
      <c r="Q11" s="29">
        <v>6.318551561270036E-3</v>
      </c>
      <c r="R11" s="30">
        <v>5.7378315735256979E-3</v>
      </c>
      <c r="S11" s="29">
        <v>7.2617818691151914E-3</v>
      </c>
      <c r="T11" s="100">
        <v>3.6835487032893521E-3</v>
      </c>
      <c r="U11" s="29">
        <v>4.7151874667274996E-3</v>
      </c>
      <c r="V11" s="30">
        <v>5.6582790521466642E-3</v>
      </c>
      <c r="W11" s="100">
        <v>5.494505494505475E-3</v>
      </c>
      <c r="X11" s="100">
        <v>4.1969107350887311E-3</v>
      </c>
      <c r="Y11" s="100">
        <v>1.254318227506056E-3</v>
      </c>
      <c r="Z11" s="29">
        <v>3.9498824221047002E-3</v>
      </c>
      <c r="AA11" s="30">
        <v>7.863773428723464E-3</v>
      </c>
      <c r="AB11" s="29">
        <v>2.2850820224178614E-2</v>
      </c>
      <c r="AC11" s="30">
        <v>2.2848609999999998E-2</v>
      </c>
      <c r="AD11" s="100">
        <v>2.4754075429292113E-2</v>
      </c>
      <c r="AE11" s="30">
        <v>5.9693501000000005E-3</v>
      </c>
      <c r="AF11" s="100">
        <v>6.7080552673396991E-3</v>
      </c>
      <c r="AG11" s="100">
        <v>5.9372021006837018E-3</v>
      </c>
      <c r="AH11" s="100">
        <v>-1.8609703113685705E-2</v>
      </c>
      <c r="AI11" s="29">
        <v>9.60029385247263E-3</v>
      </c>
      <c r="AJ11" s="30">
        <v>1.3899896583597915E-2</v>
      </c>
      <c r="AK11" s="29">
        <v>3.1000182778424534E-3</v>
      </c>
      <c r="AL11" s="30">
        <v>-1.2991716654443541E-3</v>
      </c>
      <c r="AM11" s="29">
        <v>1.930067688874515E-2</v>
      </c>
      <c r="AN11" s="29">
        <v>2.0500000000000001E-2</v>
      </c>
      <c r="AO11" s="30">
        <v>-1.3081990772764285E-2</v>
      </c>
      <c r="AP11" s="100">
        <v>-8.6493270525540115E-3</v>
      </c>
      <c r="AQ11" s="291">
        <v>-3.2612414687291813E-2</v>
      </c>
      <c r="AR11" s="30">
        <v>-3.2612414687291813E-2</v>
      </c>
      <c r="AS11" s="291">
        <v>-3.2612414687291813E-2</v>
      </c>
      <c r="AT11" s="291">
        <v>-3.2612414687291813E-2</v>
      </c>
      <c r="AU11" s="291">
        <v>-3.2612414687291813E-2</v>
      </c>
      <c r="AV11" s="29">
        <v>-3.2572702264401565E-2</v>
      </c>
      <c r="AW11" s="30">
        <v>-3.1040496027901598E-2</v>
      </c>
      <c r="AX11" s="291">
        <v>-3.2612414687291813E-2</v>
      </c>
      <c r="AY11" s="291">
        <v>-3.2612414687291813E-2</v>
      </c>
      <c r="AZ11" s="29">
        <v>1.7958969653274037E-2</v>
      </c>
      <c r="BE11" s="30">
        <v>-1.3339655777234505E-2</v>
      </c>
      <c r="BG11" s="188"/>
      <c r="EQ11" s="184"/>
      <c r="ER11" s="184"/>
    </row>
    <row r="12" spans="1:148" s="1" customFormat="1" x14ac:dyDescent="0.25">
      <c r="A12" s="21">
        <v>35946</v>
      </c>
      <c r="B12" s="29">
        <v>-2.4678423840288843E-2</v>
      </c>
      <c r="C12" s="30">
        <v>-2.1637402265500927E-2</v>
      </c>
      <c r="D12" s="29">
        <v>-3.0949258164214899E-2</v>
      </c>
      <c r="E12" s="30">
        <v>-5.3856637043329658E-2</v>
      </c>
      <c r="F12" s="29">
        <v>-5.0202421588571355E-2</v>
      </c>
      <c r="G12" s="30">
        <v>-1.8973561430793096E-2</v>
      </c>
      <c r="H12" s="29">
        <v>-1.8134422422711904E-2</v>
      </c>
      <c r="I12" s="100">
        <v>-4.6064278349199324E-3</v>
      </c>
      <c r="J12" s="29">
        <v>-0.13704074523170273</v>
      </c>
      <c r="K12" s="291">
        <v>-0.2489761727475801</v>
      </c>
      <c r="L12" s="30">
        <v>9.485815602836789E-3</v>
      </c>
      <c r="M12" s="29">
        <v>1.0391063904494402E-2</v>
      </c>
      <c r="N12" s="30">
        <v>4.4912384037698594E-3</v>
      </c>
      <c r="O12" s="29">
        <v>6.9396170839468585E-3</v>
      </c>
      <c r="P12" s="30">
        <v>1.910019993301737E-2</v>
      </c>
      <c r="Q12" s="29">
        <v>1.1869374302491797E-2</v>
      </c>
      <c r="R12" s="30">
        <v>8.562766306128955E-3</v>
      </c>
      <c r="S12" s="29">
        <v>1.7238095238095053E-2</v>
      </c>
      <c r="T12" s="100">
        <v>6.279807442583385E-3</v>
      </c>
      <c r="U12" s="29">
        <v>9.5375066232683547E-3</v>
      </c>
      <c r="V12" s="30">
        <v>6.6472232349010785E-3</v>
      </c>
      <c r="W12" s="100">
        <v>1.3044244667724358E-2</v>
      </c>
      <c r="X12" s="100">
        <v>7.6272282459370015E-3</v>
      </c>
      <c r="Y12" s="100">
        <v>2.2795270183475942E-3</v>
      </c>
      <c r="Z12" s="29">
        <v>3.4768605778907613E-3</v>
      </c>
      <c r="AA12" s="30">
        <v>7.0984395166020509E-3</v>
      </c>
      <c r="AB12" s="29">
        <v>3.3863230175901204E-3</v>
      </c>
      <c r="AC12" s="30">
        <v>3.3642199999999998E-3</v>
      </c>
      <c r="AD12" s="100">
        <v>3.6683714012452733E-3</v>
      </c>
      <c r="AE12" s="30">
        <v>-3.8093255600000001E-2</v>
      </c>
      <c r="AF12" s="100">
        <v>-4.2807283807612069E-2</v>
      </c>
      <c r="AG12" s="100">
        <v>-3.7888103961300774E-2</v>
      </c>
      <c r="AH12" s="100">
        <v>-5.2018003394083134E-3</v>
      </c>
      <c r="AI12" s="29">
        <v>-2.079932338411894E-2</v>
      </c>
      <c r="AJ12" s="30">
        <v>-1.2700183597536885E-2</v>
      </c>
      <c r="AK12" s="29">
        <v>-1.1899024917704226E-2</v>
      </c>
      <c r="AL12" s="30">
        <v>7.9928118820471461E-4</v>
      </c>
      <c r="AM12" s="29">
        <v>3.0015692005811445E-3</v>
      </c>
      <c r="AN12" s="29">
        <v>3.6299999999999999E-2</v>
      </c>
      <c r="AO12" s="30">
        <v>-4.9251832143659136E-2</v>
      </c>
      <c r="AP12" s="100">
        <v>-0.10881028351696312</v>
      </c>
      <c r="AQ12" s="291">
        <v>-0.2489761727475801</v>
      </c>
      <c r="AR12" s="30">
        <v>-0.2489761727475801</v>
      </c>
      <c r="AS12" s="291">
        <v>-0.2489761727475801</v>
      </c>
      <c r="AT12" s="291">
        <v>-0.2489761727475801</v>
      </c>
      <c r="AU12" s="291">
        <v>-0.2489761727475801</v>
      </c>
      <c r="AV12" s="29">
        <v>-7.0062855407803104E-3</v>
      </c>
      <c r="AW12" s="30">
        <v>-4.7742361222204432E-2</v>
      </c>
      <c r="AX12" s="291">
        <v>-0.2489761727475801</v>
      </c>
      <c r="AY12" s="291">
        <v>-0.2489761727475801</v>
      </c>
      <c r="AZ12" s="29">
        <v>-6.4387354323610646E-3</v>
      </c>
      <c r="BE12" s="30">
        <v>8.8287463780184927E-2</v>
      </c>
      <c r="BF12" s="104"/>
      <c r="BG12" s="188"/>
      <c r="EQ12" s="184"/>
      <c r="ER12" s="184"/>
    </row>
    <row r="13" spans="1:148" s="1" customFormat="1" x14ac:dyDescent="0.25">
      <c r="A13" s="21">
        <v>35976</v>
      </c>
      <c r="B13" s="29">
        <v>3.3813653077244599E-2</v>
      </c>
      <c r="C13" s="30">
        <v>3.7020159501679473E-2</v>
      </c>
      <c r="D13" s="29">
        <v>1.385022160857563E-2</v>
      </c>
      <c r="E13" s="30">
        <v>2.1036745839018156E-3</v>
      </c>
      <c r="F13" s="29">
        <v>-2.6720261976698856E-2</v>
      </c>
      <c r="G13" s="30">
        <v>1.8016337797008397E-2</v>
      </c>
      <c r="H13" s="29">
        <v>-3.7592082196445942E-3</v>
      </c>
      <c r="I13" s="100">
        <v>7.7587101155742119E-3</v>
      </c>
      <c r="J13" s="29">
        <v>-0.10489612087752442</v>
      </c>
      <c r="K13" s="291">
        <v>-9.5426942619903365E-2</v>
      </c>
      <c r="L13" s="30">
        <v>8.4808490885597276E-3</v>
      </c>
      <c r="M13" s="29">
        <v>1.1522213655072111E-2</v>
      </c>
      <c r="N13" s="30">
        <v>4.5444550318844978E-3</v>
      </c>
      <c r="O13" s="29">
        <v>6.7279790321070898E-3</v>
      </c>
      <c r="P13" s="30">
        <v>2.3233580640342533E-2</v>
      </c>
      <c r="Q13" s="29">
        <v>7.3906096995310921E-3</v>
      </c>
      <c r="R13" s="30">
        <v>5.4840151115083113E-3</v>
      </c>
      <c r="S13" s="29">
        <v>1.0485909559030171E-2</v>
      </c>
      <c r="T13" s="100">
        <v>2.8467501133382367E-3</v>
      </c>
      <c r="U13" s="29">
        <v>1.0572092674514533E-2</v>
      </c>
      <c r="V13" s="30">
        <v>4.7684005939374607E-3</v>
      </c>
      <c r="W13" s="100">
        <v>5.9161301548633638E-3</v>
      </c>
      <c r="X13" s="100">
        <v>6.8191681586607369E-3</v>
      </c>
      <c r="Y13" s="100">
        <v>2.0380245036725176E-3</v>
      </c>
      <c r="Z13" s="29">
        <v>3.5924649415541854E-3</v>
      </c>
      <c r="AA13" s="30">
        <v>6.7571503465952976E-3</v>
      </c>
      <c r="AB13" s="29">
        <v>-2.765538576919524E-3</v>
      </c>
      <c r="AC13" s="30">
        <v>-2.7714299999999996E-3</v>
      </c>
      <c r="AD13" s="100">
        <v>-2.9958815422847186E-3</v>
      </c>
      <c r="AE13" s="30">
        <v>-3.28765601E-2</v>
      </c>
      <c r="AF13" s="100">
        <v>-3.6945023906507876E-2</v>
      </c>
      <c r="AG13" s="100">
        <v>-3.2699503031154757E-2</v>
      </c>
      <c r="AH13" s="100">
        <v>1.6002225106619639E-2</v>
      </c>
      <c r="AI13" s="29">
        <v>-1.3004277659424135E-3</v>
      </c>
      <c r="AJ13" s="30">
        <v>4.9991406012865891E-3</v>
      </c>
      <c r="AK13" s="29">
        <v>3.0985368694342874E-3</v>
      </c>
      <c r="AL13" s="30">
        <v>5.7004710730839125E-3</v>
      </c>
      <c r="AM13" s="29">
        <v>1.5993358837564919E-3</v>
      </c>
      <c r="AN13" s="29">
        <v>1.0500000000000001E-2</v>
      </c>
      <c r="AO13" s="30">
        <v>-2.1464203663014159E-2</v>
      </c>
      <c r="AP13" s="100">
        <v>-8.3287467776208698E-2</v>
      </c>
      <c r="AQ13" s="291">
        <v>-9.5426942619903365E-2</v>
      </c>
      <c r="AR13" s="30">
        <v>-9.5426942619903365E-2</v>
      </c>
      <c r="AS13" s="291">
        <v>-9.5426942619903365E-2</v>
      </c>
      <c r="AT13" s="291">
        <v>-9.5426942619903365E-2</v>
      </c>
      <c r="AU13" s="291">
        <v>-9.5426942619903365E-2</v>
      </c>
      <c r="AV13" s="29">
        <v>-6.7696819090994342E-3</v>
      </c>
      <c r="AW13" s="30">
        <v>-2.8265137913293548E-2</v>
      </c>
      <c r="AX13" s="291">
        <v>-9.5426942619903365E-2</v>
      </c>
      <c r="AY13" s="291">
        <v>-9.5426942619903365E-2</v>
      </c>
      <c r="AZ13" s="29">
        <v>-1.9635798068822541E-2</v>
      </c>
      <c r="BE13" s="30">
        <v>4.1945869515480405E-2</v>
      </c>
      <c r="BF13" s="104"/>
      <c r="BG13" s="188"/>
      <c r="EQ13" s="184"/>
      <c r="ER13" s="184"/>
    </row>
    <row r="14" spans="1:148" s="1" customFormat="1" x14ac:dyDescent="0.25">
      <c r="A14" s="21">
        <v>36007</v>
      </c>
      <c r="B14" s="29">
        <v>-1.8156629234437838E-2</v>
      </c>
      <c r="C14" s="30">
        <v>-1.2026254828926719E-2</v>
      </c>
      <c r="D14" s="29">
        <v>-4.7692205288531686E-2</v>
      </c>
      <c r="E14" s="30">
        <v>-8.0953770189723273E-2</v>
      </c>
      <c r="F14" s="29">
        <v>-6.0099120072358625E-2</v>
      </c>
      <c r="G14" s="30">
        <v>3.2671356685720632E-4</v>
      </c>
      <c r="H14" s="29">
        <v>9.5050712187552122E-3</v>
      </c>
      <c r="I14" s="100">
        <v>1.031501853092014E-2</v>
      </c>
      <c r="J14" s="29">
        <v>3.1706355647274309E-2</v>
      </c>
      <c r="K14" s="291">
        <v>0.30848061378271008</v>
      </c>
      <c r="L14" s="30">
        <v>2.1272625489829888E-3</v>
      </c>
      <c r="M14" s="29">
        <v>1.5674654298718504E-3</v>
      </c>
      <c r="N14" s="30">
        <v>4.5968624589565188E-3</v>
      </c>
      <c r="O14" s="29">
        <v>3.9168284150210564E-3</v>
      </c>
      <c r="P14" s="30">
        <v>-4.1849963016312719E-3</v>
      </c>
      <c r="Q14" s="29">
        <v>-9.4134981377647087E-4</v>
      </c>
      <c r="R14" s="30">
        <v>2.6260504201680579E-3</v>
      </c>
      <c r="S14" s="29">
        <v>-6.606133605114306E-3</v>
      </c>
      <c r="T14" s="100">
        <v>4.9881537373079876E-3</v>
      </c>
      <c r="U14" s="29">
        <v>1.4838996883810296E-3</v>
      </c>
      <c r="V14" s="30">
        <v>5.0701653210303288E-3</v>
      </c>
      <c r="W14" s="100">
        <v>9.5139249264830639E-4</v>
      </c>
      <c r="X14" s="100">
        <v>1.7104609323498529E-3</v>
      </c>
      <c r="Y14" s="100">
        <v>5.112003710124333E-4</v>
      </c>
      <c r="Z14" s="29">
        <v>5.6873932478105349E-3</v>
      </c>
      <c r="AA14" s="30">
        <v>5.4967308916276103E-3</v>
      </c>
      <c r="AB14" s="29">
        <v>9.4007050528790437E-3</v>
      </c>
      <c r="AC14" s="30">
        <v>6.6641300000000007E-3</v>
      </c>
      <c r="AD14" s="100">
        <v>1.0183694050564879E-2</v>
      </c>
      <c r="AE14" s="30">
        <v>-1.3065439000000002E-3</v>
      </c>
      <c r="AF14" s="100">
        <v>-1.4682282901124452E-3</v>
      </c>
      <c r="AG14" s="100">
        <v>-1.2995074937413166E-3</v>
      </c>
      <c r="AH14" s="100">
        <v>2.0002555070903316E-2</v>
      </c>
      <c r="AI14" s="29">
        <v>-7.8996956080591429E-3</v>
      </c>
      <c r="AJ14" s="30">
        <v>-6.699076466264442E-3</v>
      </c>
      <c r="AK14" s="29">
        <v>-5.6989842939281221E-3</v>
      </c>
      <c r="AL14" s="30">
        <v>2.2998890388685744E-3</v>
      </c>
      <c r="AM14" s="29">
        <v>-5.1004291895243581E-3</v>
      </c>
      <c r="AN14" s="29">
        <v>2.0199999999999999E-2</v>
      </c>
      <c r="AO14" s="30">
        <v>-6.0231711063325699E-2</v>
      </c>
      <c r="AP14" s="100">
        <v>2.5174830605572854E-2</v>
      </c>
      <c r="AQ14" s="291">
        <v>0.30848061378271008</v>
      </c>
      <c r="AR14" s="30">
        <v>0.30848061378271008</v>
      </c>
      <c r="AS14" s="291">
        <v>0.30848061378271008</v>
      </c>
      <c r="AT14" s="291">
        <v>0.30848061378271008</v>
      </c>
      <c r="AU14" s="291">
        <v>0.30848061378271008</v>
      </c>
      <c r="AV14" s="29">
        <v>-6.4917879951007285E-2</v>
      </c>
      <c r="AW14" s="30">
        <v>-5.6877978152114039E-2</v>
      </c>
      <c r="AX14" s="291">
        <v>0.30848061378271008</v>
      </c>
      <c r="AY14" s="291">
        <v>0.30848061378271008</v>
      </c>
      <c r="AZ14" s="29">
        <v>8.9238498149126766E-3</v>
      </c>
      <c r="BE14" s="30">
        <v>6.1328970755363255E-3</v>
      </c>
      <c r="BF14" s="104"/>
      <c r="BG14" s="188">
        <f t="shared" ref="BG14:BG77" si="2">BG15+1</f>
        <v>242</v>
      </c>
      <c r="BH14" s="29">
        <f>(1-'Building Blocks'!$B$54)*'Building Blocks'!$B$54^BG14</f>
        <v>8.7845009190148286E-4</v>
      </c>
      <c r="BI14" s="29">
        <f t="shared" ref="BI14:BI77" si="3">BH14/SUM($BH$17:$BH$256)</f>
        <v>9.6493597003160386E-4</v>
      </c>
      <c r="BK14" s="191">
        <f t="shared" ref="BK14:BK77" si="4">(B14-AVERAGE(B$17:B$256))^2*$BI14</f>
        <v>6.2089888438884184E-7</v>
      </c>
      <c r="BL14" s="191">
        <f t="shared" ref="BL14:BL77" si="5">(C14-AVERAGE(C$17:C$256))^2*$BI14</f>
        <v>3.5292320870929576E-7</v>
      </c>
      <c r="BM14" s="191">
        <f t="shared" ref="BM14:BM77" si="6">(D14-AVERAGE(D$17:D$256))^2*$BI14</f>
        <v>3.1363720472154425E-6</v>
      </c>
      <c r="BN14" s="191">
        <f t="shared" ref="BN14:BN77" si="7">(E14-AVERAGE(E$17:E$256))^2*$BI14</f>
        <v>7.8218913889059578E-6</v>
      </c>
      <c r="BO14" s="191">
        <f t="shared" ref="BO14:BO77" si="8">(F14-AVERAGE(F$17:F$256))^2*$BI14</f>
        <v>4.8325626818332955E-6</v>
      </c>
      <c r="BP14" s="191">
        <f t="shared" ref="BP14:BP77" si="9">(G14-AVERAGE(G$17:G$256))^2*$BI14</f>
        <v>3.610256268481217E-8</v>
      </c>
      <c r="BQ14" s="191">
        <f t="shared" ref="BQ14:BQ77" si="10">(H14-AVERAGE(H$17:H$256))^2*$BI14</f>
        <v>1.0105351237287773E-8</v>
      </c>
      <c r="BR14" s="191">
        <f t="shared" ref="BR14:BR77" si="11">(I14-AVERAGE(I$17:I$256))^2*$BI14</f>
        <v>1.7190334126671125E-9</v>
      </c>
      <c r="BS14" s="191">
        <f t="shared" ref="BS14:BS77" si="12">(J14-AVERAGE(J$17:J$256))^2*$BI14</f>
        <v>4.4971578023215651E-7</v>
      </c>
      <c r="BT14" s="191">
        <f t="shared" ref="BT14:BT77" si="13">(K14-AVERAGE(K$17:K$256))^2*$BI14</f>
        <v>1.07286864466755E-4</v>
      </c>
      <c r="BU14" s="191">
        <f t="shared" ref="BU14:BU77" si="14">(L14-AVERAGE(L$17:L$256))^2*$BI14</f>
        <v>2.4086881396532582E-9</v>
      </c>
      <c r="BV14" s="191">
        <f t="shared" ref="BV14:BV77" si="15">(M14-AVERAGE(M$17:M$256))^2*$BI14</f>
        <v>3.0946638125239025E-9</v>
      </c>
      <c r="BW14" s="191">
        <f t="shared" ref="BW14:BW77" si="16">(N14-AVERAGE(N$17:N$256))^2*$BI14</f>
        <v>8.1061358364185474E-9</v>
      </c>
      <c r="BX14" s="191">
        <f t="shared" ref="BX14:BX77" si="17">(O14-AVERAGE(O$17:O$256))^2*$BI14</f>
        <v>8.1668348173874979E-10</v>
      </c>
      <c r="BY14" s="191">
        <f t="shared" ref="BY14:BY77" si="18">(P14-AVERAGE(P$17:P$256))^2*$BI14</f>
        <v>8.4085399764803524E-8</v>
      </c>
      <c r="BZ14" s="191">
        <f t="shared" ref="BZ14:BZ77" si="19">(Q14-AVERAGE(Q$17:Q$256))^2*$BI14</f>
        <v>2.7029710668814685E-8</v>
      </c>
      <c r="CA14" s="191">
        <f t="shared" ref="CA14:CA77" si="20">(R14-AVERAGE(R$17:R$256))^2*$BI14</f>
        <v>1.8134895714692294E-9</v>
      </c>
      <c r="CB14" s="191">
        <f t="shared" ref="CB14:CB77" si="21">(S14-AVERAGE(S$17:S$256))^2*$BI14</f>
        <v>1.4262990362150171E-7</v>
      </c>
      <c r="CC14" s="191">
        <f t="shared" ref="CC14:CC77" si="22">(T14-AVERAGE(T$17:T$256))^2*$BI14</f>
        <v>3.1923495159037221E-10</v>
      </c>
      <c r="CD14" s="191">
        <f t="shared" ref="CD14:CD77" si="23">(U14-AVERAGE(U$17:U$256))^2*$BI14</f>
        <v>3.2069620395699019E-9</v>
      </c>
      <c r="CE14" s="191">
        <f t="shared" ref="CE14:CE77" si="24">(V14-AVERAGE(V$17:V$256))^2*$BI14</f>
        <v>1.8063068275879623E-9</v>
      </c>
      <c r="CF14" s="191">
        <f t="shared" ref="CF14:CF77" si="25">(W14-AVERAGE(W$17:W$256))^2*$BI14</f>
        <v>1.196409019873347E-8</v>
      </c>
      <c r="CG14" s="191">
        <f t="shared" ref="CG14:CG77" si="26">(X14-AVERAGE(X$17:X$256))^2*$BI14</f>
        <v>3.4886364024127586E-9</v>
      </c>
      <c r="CH14" s="191">
        <f t="shared" ref="CH14:CH77" si="27">(Y14-AVERAGE(Y$17:Y$256))^2*$BI14</f>
        <v>3.5842390865151045E-9</v>
      </c>
      <c r="CI14" s="191">
        <f t="shared" ref="CI14:CI77" si="28">(Z14-AVERAGE(Z$17:Z$256))^2*$BI14</f>
        <v>5.7408449597127514E-11</v>
      </c>
      <c r="CJ14" s="191">
        <f t="shared" ref="CJ14:CJ77" si="29">(AA14-AVERAGE(AA$17:AA$256))^2*$BI14</f>
        <v>1.8166273203136431E-9</v>
      </c>
      <c r="CK14" s="191">
        <f t="shared" ref="CK14:CK77" si="30">(AB14-AVERAGE(AB$17:AB$256))^2*$BI14</f>
        <v>3.9094163237239299E-8</v>
      </c>
      <c r="CL14" s="191">
        <f t="shared" ref="CL14:CL77" si="31">(AC14-AVERAGE(AC$17:AC$256))^2*$BI14</f>
        <v>1.2333784182905906E-8</v>
      </c>
      <c r="CM14" s="191">
        <f t="shared" ref="CM14:CM77" si="32">(AD14-AVERAGE(AD$17:AD$256))^2*$BI14</f>
        <v>4.5899419754099256E-8</v>
      </c>
      <c r="CN14" s="191">
        <f t="shared" ref="CN14:CN77" si="33">(AE14-AVERAGE(AE$17:AE$256))^2*$BI14</f>
        <v>6.5628603707554706E-8</v>
      </c>
      <c r="CO14" s="191">
        <f t="shared" ref="CO14:CO77" si="34">(AF14-AVERAGE(AF$17:AF$256))^2*$BI14</f>
        <v>4.6331576113687404E-8</v>
      </c>
      <c r="CP14" s="191">
        <f t="shared" ref="CP14:CP77" si="35">(AG14-AVERAGE(AG$17:AG$256))^2*$BI14</f>
        <v>3.0596943032551242E-8</v>
      </c>
      <c r="CQ14" s="191">
        <f t="shared" ref="CQ14:CQ77" si="36">(AH14-AVERAGE(AH$17:AH$256))^2*$BI14</f>
        <v>2.5843751285047196E-7</v>
      </c>
      <c r="CR14" s="191">
        <f t="shared" ref="CR14:CR77" si="37">(AI14-AVERAGE(AI$17:AI$256))^2*$BI14</f>
        <v>1.788177764238413E-7</v>
      </c>
      <c r="CS14" s="191">
        <f t="shared" ref="CS14:CS77" si="38">(AJ14-AVERAGE(AJ$17:AJ$256))^2*$BI14</f>
        <v>1.619502155324672E-7</v>
      </c>
      <c r="CT14" s="191">
        <f t="shared" ref="CT14:CT77" si="39">(AK14-AVERAGE(AK$17:AK$256))^2*$BI14</f>
        <v>1.4137721355218198E-7</v>
      </c>
      <c r="CU14" s="191">
        <f t="shared" ref="CU14:CU77" si="40">(AL14-AVERAGE(AL$17:AL$256))^2*$BI14</f>
        <v>3.9747011486362148E-9</v>
      </c>
      <c r="CV14" s="191">
        <f t="shared" ref="CV14:CV77" si="41">(AM14-AVERAGE(AM$17:AM$256))^2*$BI14</f>
        <v>1.1073852861048599E-7</v>
      </c>
      <c r="CW14" s="191">
        <f t="shared" ref="CW14:CW77" si="42">(AN14-AVERAGE(AN$17:AN$256))^2*$BI14</f>
        <v>2.1208758228604089E-7</v>
      </c>
      <c r="CX14" s="191">
        <f t="shared" ref="CX14:CX77" si="43">(AO14-AVERAGE(AO$17:AO$256))^2*$BI14</f>
        <v>3.7809979407158746E-6</v>
      </c>
      <c r="CY14" s="191">
        <f t="shared" ref="CY14:CY77" si="44">(AP14-AVERAGE(AP$17:AP$256))^2*$BI14</f>
        <v>2.9050455593143742E-7</v>
      </c>
      <c r="CZ14" s="191"/>
      <c r="DA14" s="191">
        <f t="shared" ref="DA14:DA77" si="45">(AR14-AVERAGE(AR$17:AR$256))^2*$BI14</f>
        <v>1.07286864466755E-4</v>
      </c>
      <c r="DB14" s="191"/>
      <c r="DC14" s="191"/>
      <c r="DD14" s="191"/>
      <c r="DE14" s="191">
        <f t="shared" ref="DE14:DE77" si="46">(AV14-AVERAGE(AV$17:AV$256))^2*$BI14</f>
        <v>5.3915686265444851E-6</v>
      </c>
      <c r="DF14" s="191">
        <f t="shared" ref="DF14:DF77" si="47">(AW14-AVERAGE(AW$17:AW$256))^2*$BI14</f>
        <v>4.1731635295785966E-6</v>
      </c>
      <c r="DG14" s="191"/>
      <c r="DH14" s="191"/>
      <c r="DI14" s="191">
        <f t="shared" ref="DI14:DI77" si="48">(AZ14-AVERAGE(AZ$17:AZ$256))^2*$BI14</f>
        <v>1.6948333967175046E-9</v>
      </c>
      <c r="DN14" s="191">
        <f t="shared" ref="DN14:DN77" si="49">(BE14-AVERAGE(BE$17:BE$256))^2*$BI14</f>
        <v>2.6335869579138504E-9</v>
      </c>
      <c r="DR14" s="1">
        <v>1.3888888888888887E-3</v>
      </c>
      <c r="EQ14" s="184"/>
      <c r="ER14" s="184"/>
    </row>
    <row r="15" spans="1:148" s="1" customFormat="1" x14ac:dyDescent="0.25">
      <c r="A15" s="21">
        <v>36038</v>
      </c>
      <c r="B15" s="29">
        <v>-0.15318969961739881</v>
      </c>
      <c r="C15" s="30">
        <v>-0.14947410631343849</v>
      </c>
      <c r="D15" s="29">
        <v>-0.15995491928537686</v>
      </c>
      <c r="E15" s="30">
        <v>-0.19417959942635377</v>
      </c>
      <c r="F15" s="29">
        <v>-0.2122966547920313</v>
      </c>
      <c r="G15" s="30">
        <v>-0.14010213332275168</v>
      </c>
      <c r="H15" s="29">
        <v>-0.14102317750510129</v>
      </c>
      <c r="I15" s="100">
        <v>-0.12312731029883528</v>
      </c>
      <c r="J15" s="29">
        <v>-0.28913975691322957</v>
      </c>
      <c r="K15" s="291">
        <v>-0.16535086800829268</v>
      </c>
      <c r="L15" s="30">
        <v>1.6274392968866458E-2</v>
      </c>
      <c r="M15" s="29">
        <v>2.7162611212348642E-2</v>
      </c>
      <c r="N15" s="30">
        <v>4.9389889599071868E-3</v>
      </c>
      <c r="O15" s="29">
        <v>1.9762434009447105E-2</v>
      </c>
      <c r="P15" s="30">
        <v>4.5133798549619852E-2</v>
      </c>
      <c r="Q15" s="29">
        <v>4.68045882834911E-3</v>
      </c>
      <c r="R15" s="30">
        <v>7.1019865414836403E-3</v>
      </c>
      <c r="S15" s="29">
        <v>8.580728802334292E-4</v>
      </c>
      <c r="T15" s="100">
        <v>2.3124148190207805E-3</v>
      </c>
      <c r="U15" s="29">
        <v>1.9928878352348578E-2</v>
      </c>
      <c r="V15" s="30">
        <v>9.0730867621393596E-3</v>
      </c>
      <c r="W15" s="100">
        <v>1.520781128488724E-2</v>
      </c>
      <c r="X15" s="100">
        <v>1.3085697101311503E-2</v>
      </c>
      <c r="Y15" s="100">
        <v>3.9108833687050443E-3</v>
      </c>
      <c r="Z15" s="29">
        <v>-5.5179142500948686E-2</v>
      </c>
      <c r="AA15" s="30">
        <v>1.8414086776383787E-3</v>
      </c>
      <c r="AB15" s="29">
        <v>2.514551804423748E-2</v>
      </c>
      <c r="AC15" s="30">
        <v>2.5124499999999998E-2</v>
      </c>
      <c r="AD15" s="100">
        <v>2.7239899674019467E-2</v>
      </c>
      <c r="AE15" s="30">
        <v>-0.2951369808</v>
      </c>
      <c r="AF15" s="100">
        <v>-0.3316600878615204</v>
      </c>
      <c r="AG15" s="100">
        <v>-0.29354751740816898</v>
      </c>
      <c r="AH15" s="100">
        <v>-1.7606326826388075E-2</v>
      </c>
      <c r="AI15" s="29">
        <v>-8.6999293836900637E-2</v>
      </c>
      <c r="AJ15" s="30">
        <v>-7.6500239950471172E-2</v>
      </c>
      <c r="AK15" s="29">
        <v>-8.9001121515335124E-2</v>
      </c>
      <c r="AL15" s="30">
        <v>-3.699994276884333E-2</v>
      </c>
      <c r="AM15" s="29">
        <v>-5.8000227200568633E-2</v>
      </c>
      <c r="AN15" s="29">
        <v>6.9800000000000001E-2</v>
      </c>
      <c r="AO15" s="30">
        <v>-6.3360495614342205E-2</v>
      </c>
      <c r="AP15" s="100">
        <v>-0.22957682310148511</v>
      </c>
      <c r="AQ15" s="291">
        <v>-0.16535086800829268</v>
      </c>
      <c r="AR15" s="30">
        <v>-0.16535086800829268</v>
      </c>
      <c r="AS15" s="291">
        <v>-0.16535086800829268</v>
      </c>
      <c r="AT15" s="291">
        <v>-0.16535086800829268</v>
      </c>
      <c r="AU15" s="291">
        <v>-0.16535086800829268</v>
      </c>
      <c r="AV15" s="29">
        <v>-9.437304764321941E-2</v>
      </c>
      <c r="AW15" s="30">
        <v>-0.10632983903305271</v>
      </c>
      <c r="AX15" s="291">
        <v>-0.16535086800829268</v>
      </c>
      <c r="AY15" s="291">
        <v>-0.16535086800829268</v>
      </c>
      <c r="AZ15" s="29">
        <v>-9.1397497215488399E-2</v>
      </c>
      <c r="BE15" s="30">
        <v>-7.2652666793482479E-2</v>
      </c>
      <c r="BF15" s="104"/>
      <c r="BG15" s="188">
        <f t="shared" si="2"/>
        <v>241</v>
      </c>
      <c r="BH15" s="29">
        <f>(1-'Building Blocks'!$B$54)*'Building Blocks'!$B$54^BG15</f>
        <v>8.87323325153013E-4</v>
      </c>
      <c r="BI15" s="29">
        <f t="shared" si="3"/>
        <v>9.7468279801172109E-4</v>
      </c>
      <c r="BK15" s="191">
        <f t="shared" si="4"/>
        <v>2.5076672391367365E-5</v>
      </c>
      <c r="BL15" s="191">
        <f t="shared" si="5"/>
        <v>2.3894262918761824E-5</v>
      </c>
      <c r="BM15" s="191">
        <f t="shared" si="6"/>
        <v>2.7928416245772799E-5</v>
      </c>
      <c r="BN15" s="191">
        <f t="shared" si="7"/>
        <v>4.0268597166499994E-5</v>
      </c>
      <c r="BO15" s="191">
        <f t="shared" si="8"/>
        <v>4.8455202249817923E-5</v>
      </c>
      <c r="BP15" s="191">
        <f t="shared" si="9"/>
        <v>2.0931905686066041E-5</v>
      </c>
      <c r="BQ15" s="191">
        <f t="shared" si="10"/>
        <v>2.1145711277395789E-5</v>
      </c>
      <c r="BR15" s="191">
        <f t="shared" si="11"/>
        <v>1.7010571689623678E-5</v>
      </c>
      <c r="BS15" s="191">
        <f t="shared" si="12"/>
        <v>8.7287910564774805E-5</v>
      </c>
      <c r="BT15" s="191">
        <f t="shared" si="13"/>
        <v>1.9209441679174668E-5</v>
      </c>
      <c r="BU15" s="191">
        <f t="shared" si="14"/>
        <v>1.5393578147721652E-7</v>
      </c>
      <c r="BV15" s="191">
        <f t="shared" si="15"/>
        <v>5.5229897379851296E-7</v>
      </c>
      <c r="BW15" s="191">
        <f t="shared" si="16"/>
        <v>1.0235129181427891E-8</v>
      </c>
      <c r="BX15" s="191">
        <f t="shared" si="17"/>
        <v>2.7396852633867099E-7</v>
      </c>
      <c r="BY15" s="191">
        <f t="shared" si="18"/>
        <v>1.5582346268683274E-6</v>
      </c>
      <c r="BZ15" s="191">
        <f t="shared" si="19"/>
        <v>1.0561589665429228E-10</v>
      </c>
      <c r="CA15" s="191">
        <f t="shared" si="20"/>
        <v>9.3971119612094833E-9</v>
      </c>
      <c r="CB15" s="191">
        <f t="shared" si="21"/>
        <v>2.1472356024831356E-8</v>
      </c>
      <c r="CC15" s="191">
        <f t="shared" si="22"/>
        <v>4.3006275784174974E-9</v>
      </c>
      <c r="CD15" s="191">
        <f t="shared" si="23"/>
        <v>2.6929378534387067E-7</v>
      </c>
      <c r="CE15" s="191">
        <f t="shared" si="24"/>
        <v>2.8118469612454168E-8</v>
      </c>
      <c r="CF15" s="191">
        <f t="shared" si="25"/>
        <v>1.123272608209554E-7</v>
      </c>
      <c r="CG15" s="191">
        <f t="shared" si="26"/>
        <v>8.7480848750793294E-8</v>
      </c>
      <c r="CH15" s="191">
        <f t="shared" si="27"/>
        <v>2.1130272985825984E-9</v>
      </c>
      <c r="CI15" s="191">
        <f t="shared" si="28"/>
        <v>3.6399404343745563E-6</v>
      </c>
      <c r="CJ15" s="191">
        <f t="shared" si="29"/>
        <v>5.0811518924572086E-9</v>
      </c>
      <c r="CK15" s="191">
        <f t="shared" si="30"/>
        <v>4.7647291865512601E-7</v>
      </c>
      <c r="CL15" s="191">
        <f t="shared" si="31"/>
        <v>4.7327266283813965E-7</v>
      </c>
      <c r="CM15" s="191">
        <f t="shared" si="32"/>
        <v>5.5922580414074298E-7</v>
      </c>
      <c r="CN15" s="191">
        <f t="shared" si="33"/>
        <v>8.8940578489322592E-5</v>
      </c>
      <c r="CO15" s="191">
        <f t="shared" si="34"/>
        <v>1.1077335831738308E-4</v>
      </c>
      <c r="CP15" s="191">
        <f t="shared" si="35"/>
        <v>8.6485492947651376E-5</v>
      </c>
      <c r="CQ15" s="191">
        <f t="shared" si="36"/>
        <v>4.3985726563538747E-7</v>
      </c>
      <c r="CR15" s="191">
        <f t="shared" si="37"/>
        <v>8.378021435019741E-6</v>
      </c>
      <c r="CS15" s="191">
        <f t="shared" si="38"/>
        <v>6.6752153753757121E-6</v>
      </c>
      <c r="CT15" s="191">
        <f t="shared" si="39"/>
        <v>8.8719453143243962E-6</v>
      </c>
      <c r="CU15" s="191">
        <f t="shared" si="40"/>
        <v>1.6648742560174082E-6</v>
      </c>
      <c r="CV15" s="191">
        <f t="shared" si="41"/>
        <v>3.9441062015690672E-6</v>
      </c>
      <c r="CW15" s="191">
        <f t="shared" si="42"/>
        <v>4.0455581448371469E-6</v>
      </c>
      <c r="CX15" s="191">
        <f t="shared" si="43"/>
        <v>4.2105198693498125E-6</v>
      </c>
      <c r="CY15" s="191">
        <f t="shared" si="44"/>
        <v>5.4932166193337441E-5</v>
      </c>
      <c r="CZ15" s="191"/>
      <c r="DA15" s="191">
        <f t="shared" si="45"/>
        <v>1.9209441679174668E-5</v>
      </c>
      <c r="DB15" s="191"/>
      <c r="DC15" s="191"/>
      <c r="DD15" s="191"/>
      <c r="DE15" s="191">
        <f t="shared" si="46"/>
        <v>1.058370408177598E-5</v>
      </c>
      <c r="DF15" s="191">
        <f t="shared" si="47"/>
        <v>1.2938454349087228E-5</v>
      </c>
      <c r="DG15" s="191"/>
      <c r="DH15" s="191"/>
      <c r="DI15" s="191">
        <f t="shared" si="48"/>
        <v>1.0070462523982874E-5</v>
      </c>
      <c r="DN15" s="191">
        <f t="shared" si="49"/>
        <v>6.3064029511921593E-6</v>
      </c>
      <c r="DR15" s="1">
        <v>1.3888888888888887E-3</v>
      </c>
      <c r="EQ15" s="184"/>
      <c r="ER15" s="184"/>
    </row>
    <row r="16" spans="1:148" s="1" customFormat="1" x14ac:dyDescent="0.25">
      <c r="A16" s="21">
        <v>36068</v>
      </c>
      <c r="B16" s="29">
        <v>6.8215439664610633E-2</v>
      </c>
      <c r="C16" s="30">
        <v>6.73487202873293E-2</v>
      </c>
      <c r="D16" s="29">
        <v>6.4716947978790573E-2</v>
      </c>
      <c r="E16" s="30">
        <v>7.8257579473237859E-2</v>
      </c>
      <c r="F16" s="29">
        <v>5.3564737702182397E-2</v>
      </c>
      <c r="G16" s="30">
        <v>1.9892656329868696E-2</v>
      </c>
      <c r="H16" s="29">
        <v>-2.1123834886817572E-2</v>
      </c>
      <c r="I16" s="100">
        <v>-3.026386889033383E-2</v>
      </c>
      <c r="J16" s="29">
        <v>6.3434853126689505E-2</v>
      </c>
      <c r="K16" s="291">
        <v>-2.496424718368162E-2</v>
      </c>
      <c r="L16" s="30">
        <v>2.3416028436366476E-2</v>
      </c>
      <c r="M16" s="29">
        <v>2.787401903489739E-2</v>
      </c>
      <c r="N16" s="30">
        <v>5.5651922520958408E-3</v>
      </c>
      <c r="O16" s="29">
        <v>2.412497303679495E-2</v>
      </c>
      <c r="P16" s="30">
        <v>3.6601331637615031E-2</v>
      </c>
      <c r="Q16" s="29">
        <v>3.2396505499658446E-2</v>
      </c>
      <c r="R16" s="30">
        <v>2.9938083282486261E-2</v>
      </c>
      <c r="S16" s="29">
        <v>3.633432424120997E-2</v>
      </c>
      <c r="T16" s="100">
        <v>2.0224985742226975E-2</v>
      </c>
      <c r="U16" s="29">
        <v>2.2227064719982481E-2</v>
      </c>
      <c r="V16" s="30">
        <v>1.2071600345918254E-2</v>
      </c>
      <c r="W16" s="100">
        <v>2.5619201634181632E-2</v>
      </c>
      <c r="X16" s="100">
        <v>1.8828048211701188E-2</v>
      </c>
      <c r="Y16" s="100">
        <v>5.6270827641990116E-3</v>
      </c>
      <c r="Z16" s="29">
        <v>4.5130323370241587E-3</v>
      </c>
      <c r="AA16" s="30">
        <v>-4.5950603101664322E-3</v>
      </c>
      <c r="AB16" s="29">
        <v>6.8635021576197941E-2</v>
      </c>
      <c r="AC16" s="30">
        <v>6.8012169999999997E-2</v>
      </c>
      <c r="AD16" s="100">
        <v>7.4351663726739028E-2</v>
      </c>
      <c r="AE16" s="30">
        <v>7.0446244800000002E-2</v>
      </c>
      <c r="AF16" s="100">
        <v>7.9163945082554615E-2</v>
      </c>
      <c r="AG16" s="100">
        <v>7.0066855789181856E-2</v>
      </c>
      <c r="AH16" s="100">
        <v>-5.7007558510153711E-3</v>
      </c>
      <c r="AI16" s="29">
        <v>6.8997338254983553E-3</v>
      </c>
      <c r="AJ16" s="30">
        <v>3.1599762783603547E-2</v>
      </c>
      <c r="AK16" s="29">
        <v>-6.198142960527897E-3</v>
      </c>
      <c r="AL16" s="30">
        <v>-4.9995542745072674E-3</v>
      </c>
      <c r="AM16" s="29">
        <v>1.9016873996975381E-3</v>
      </c>
      <c r="AN16" s="29">
        <v>1.15E-2</v>
      </c>
      <c r="AO16" s="30">
        <v>7.7584630980672253E-2</v>
      </c>
      <c r="AP16" s="100">
        <v>5.0367241814846905E-2</v>
      </c>
      <c r="AQ16" s="291">
        <v>-2.496424718368162E-2</v>
      </c>
      <c r="AR16" s="30">
        <v>-2.496424718368162E-2</v>
      </c>
      <c r="AS16" s="291">
        <v>-2.496424718368162E-2</v>
      </c>
      <c r="AT16" s="291">
        <v>-2.496424718368162E-2</v>
      </c>
      <c r="AU16" s="291">
        <v>-2.496424718368162E-2</v>
      </c>
      <c r="AV16" s="29">
        <v>5.6611741398078674E-2</v>
      </c>
      <c r="AW16" s="30">
        <v>5.90995333572637E-2</v>
      </c>
      <c r="AX16" s="291">
        <v>-2.496424718368162E-2</v>
      </c>
      <c r="AY16" s="291">
        <v>-2.496424718368162E-2</v>
      </c>
      <c r="AZ16" s="29">
        <v>7.3262186328237666E-2</v>
      </c>
      <c r="BE16" s="30">
        <v>1.0217641000742628E-2</v>
      </c>
      <c r="BF16" s="104"/>
      <c r="BG16" s="188">
        <f t="shared" si="2"/>
        <v>240</v>
      </c>
      <c r="BH16" s="29">
        <f>(1-'Building Blocks'!$B$54)*'Building Blocks'!$B$54^BG16</f>
        <v>8.9628618702324535E-4</v>
      </c>
      <c r="BI16" s="29">
        <f t="shared" si="3"/>
        <v>9.8452807879971819E-4</v>
      </c>
      <c r="BJ16" s="29">
        <f t="shared" ref="BJ16:BJ79" si="50">SUM(BI14:BI16)</f>
        <v>2.924146846843043E-3</v>
      </c>
      <c r="BK16" s="191">
        <f t="shared" si="4"/>
        <v>3.6640933929525923E-6</v>
      </c>
      <c r="BL16" s="191">
        <f t="shared" si="5"/>
        <v>3.5739507918687385E-6</v>
      </c>
      <c r="BM16" s="191">
        <f t="shared" si="6"/>
        <v>3.0213885436511761E-6</v>
      </c>
      <c r="BN16" s="191">
        <f t="shared" si="7"/>
        <v>4.7114619890744921E-6</v>
      </c>
      <c r="BO16" s="191">
        <f t="shared" si="8"/>
        <v>1.8115499532521168E-6</v>
      </c>
      <c r="BP16" s="191">
        <f t="shared" si="9"/>
        <v>1.7808257198998696E-7</v>
      </c>
      <c r="BQ16" s="191">
        <f t="shared" si="10"/>
        <v>7.3875440668082053E-7</v>
      </c>
      <c r="BR16" s="191">
        <f t="shared" si="11"/>
        <v>1.5162756469844981E-6</v>
      </c>
      <c r="BS16" s="191">
        <f t="shared" si="12"/>
        <v>2.7987063130420335E-6</v>
      </c>
      <c r="BT16" s="191">
        <f t="shared" si="13"/>
        <v>3.0338113728806615E-36</v>
      </c>
      <c r="BU16" s="191">
        <f t="shared" si="14"/>
        <v>3.8242787577135276E-7</v>
      </c>
      <c r="BV16" s="191">
        <f t="shared" si="15"/>
        <v>5.9172113602134533E-7</v>
      </c>
      <c r="BW16" s="191">
        <f t="shared" si="16"/>
        <v>1.4720237290389227E-8</v>
      </c>
      <c r="BX16" s="191">
        <f t="shared" si="17"/>
        <v>4.3949095482887674E-7</v>
      </c>
      <c r="BY16" s="191">
        <f t="shared" si="18"/>
        <v>9.7388577851818551E-7</v>
      </c>
      <c r="BZ16" s="191">
        <f t="shared" si="19"/>
        <v>7.7436551685854635E-7</v>
      </c>
      <c r="CA16" s="191">
        <f t="shared" si="20"/>
        <v>6.6253025859395599E-7</v>
      </c>
      <c r="CB16" s="191">
        <f t="shared" si="21"/>
        <v>9.329094800502969E-7</v>
      </c>
      <c r="CC16" s="191">
        <f t="shared" si="22"/>
        <v>2.4615152859547353E-7</v>
      </c>
      <c r="CD16" s="191">
        <f t="shared" si="23"/>
        <v>3.5243240114849029E-7</v>
      </c>
      <c r="CE16" s="191">
        <f t="shared" si="24"/>
        <v>6.8966810627922038E-8</v>
      </c>
      <c r="CF16" s="191">
        <f t="shared" si="25"/>
        <v>4.4026039311762661E-7</v>
      </c>
      <c r="CG16" s="191">
        <f t="shared" si="26"/>
        <v>2.2794943379627906E-7</v>
      </c>
      <c r="CH16" s="191">
        <f t="shared" si="27"/>
        <v>1.000975609230544E-8</v>
      </c>
      <c r="CI16" s="191">
        <f t="shared" si="28"/>
        <v>1.9803849269769353E-9</v>
      </c>
      <c r="CJ16" s="191">
        <f t="shared" si="29"/>
        <v>7.4856751306188067E-8</v>
      </c>
      <c r="CK16" s="191">
        <f t="shared" si="30"/>
        <v>4.2367061912779129E-6</v>
      </c>
      <c r="CL16" s="191">
        <f t="shared" si="31"/>
        <v>4.1498110336341831E-6</v>
      </c>
      <c r="CM16" s="191">
        <f t="shared" si="32"/>
        <v>4.9720800974093087E-6</v>
      </c>
      <c r="CN16" s="191">
        <f t="shared" si="33"/>
        <v>3.9705839880476368E-6</v>
      </c>
      <c r="CO16" s="191">
        <f t="shared" si="34"/>
        <v>5.3480684845212295E-6</v>
      </c>
      <c r="CP16" s="191">
        <f t="shared" si="35"/>
        <v>4.2542745575803836E-6</v>
      </c>
      <c r="CQ16" s="191">
        <f t="shared" si="36"/>
        <v>8.584616274064846E-8</v>
      </c>
      <c r="CR16" s="191">
        <f t="shared" si="37"/>
        <v>1.3856713496936504E-9</v>
      </c>
      <c r="CS16" s="191">
        <f t="shared" si="38"/>
        <v>6.3236631215321604E-7</v>
      </c>
      <c r="CT16" s="191">
        <f t="shared" si="39"/>
        <v>1.5639004031657306E-7</v>
      </c>
      <c r="CU16" s="191">
        <f t="shared" si="40"/>
        <v>8.5683871027943045E-8</v>
      </c>
      <c r="CV16" s="191">
        <f t="shared" si="41"/>
        <v>1.3555618465595518E-8</v>
      </c>
      <c r="CW16" s="191">
        <f t="shared" si="42"/>
        <v>3.6940814639479541E-8</v>
      </c>
      <c r="CX16" s="191">
        <f t="shared" si="43"/>
        <v>5.5704004087064279E-6</v>
      </c>
      <c r="CY16" s="191">
        <f t="shared" si="44"/>
        <v>1.7819476501670553E-6</v>
      </c>
      <c r="CZ16" s="191"/>
      <c r="DA16" s="191">
        <f t="shared" si="45"/>
        <v>3.0338113728806615E-36</v>
      </c>
      <c r="DB16" s="191"/>
      <c r="DC16" s="191"/>
      <c r="DD16" s="191"/>
      <c r="DE16" s="191">
        <f t="shared" si="46"/>
        <v>2.1545208582832101E-6</v>
      </c>
      <c r="DF16" s="191">
        <f t="shared" si="47"/>
        <v>2.4824572583965894E-6</v>
      </c>
      <c r="DG16" s="191"/>
      <c r="DH16" s="191"/>
      <c r="DI16" s="191">
        <f t="shared" si="48"/>
        <v>3.9092092756030439E-6</v>
      </c>
      <c r="DN16" s="191">
        <f t="shared" si="49"/>
        <v>5.8264114683520954E-9</v>
      </c>
      <c r="DR16" s="1">
        <v>1.3888888888888887E-3</v>
      </c>
      <c r="EQ16" s="184"/>
      <c r="ER16" s="184"/>
    </row>
    <row r="17" spans="1:148" s="1" customFormat="1" x14ac:dyDescent="0.25">
      <c r="A17" s="21">
        <v>36099</v>
      </c>
      <c r="B17" s="279">
        <v>7.5908000000000003E-2</v>
      </c>
      <c r="C17" s="280">
        <v>7.8983999999999999E-2</v>
      </c>
      <c r="D17" s="279">
        <v>6.8191000000000002E-2</v>
      </c>
      <c r="E17" s="280">
        <v>4.0782999999999993E-2</v>
      </c>
      <c r="F17" s="279">
        <v>3.1000999999999997E-2</v>
      </c>
      <c r="G17" s="280">
        <v>9.1325000000000003E-2</v>
      </c>
      <c r="H17" s="279">
        <v>0.104751</v>
      </c>
      <c r="I17" s="281">
        <v>0.104057538724739</v>
      </c>
      <c r="J17" s="279">
        <v>0.10530400000000001</v>
      </c>
      <c r="K17" s="291">
        <v>-2.496424718368162E-2</v>
      </c>
      <c r="L17" s="280">
        <v>-5.2759999999999994E-3</v>
      </c>
      <c r="M17" s="279">
        <v>-3.1979999999999999E-3</v>
      </c>
      <c r="N17" s="280">
        <v>4.0969999999999999E-3</v>
      </c>
      <c r="O17" s="279">
        <v>2.006E-3</v>
      </c>
      <c r="P17" s="280">
        <v>-1.512E-2</v>
      </c>
      <c r="Q17" s="279">
        <v>-1.5422999999999999E-2</v>
      </c>
      <c r="R17" s="280">
        <v>-8.0409999999999995E-3</v>
      </c>
      <c r="S17" s="279">
        <v>-2.7066E-2</v>
      </c>
      <c r="T17" s="281">
        <v>2.1229999999999999E-3</v>
      </c>
      <c r="U17" s="279">
        <v>-4.4860000000000004E-3</v>
      </c>
      <c r="V17" s="280">
        <v>-1.2880000000000001E-3</v>
      </c>
      <c r="W17" s="281">
        <v>-2.0913000000000001E-2</v>
      </c>
      <c r="X17" s="281">
        <v>1.4480000000000001E-3</v>
      </c>
      <c r="Y17" s="281">
        <v>4.5379999999999995E-3</v>
      </c>
      <c r="Z17" s="279">
        <v>-2.0497999999999999E-2</v>
      </c>
      <c r="AA17" s="280">
        <v>-7.4350000000000006E-3</v>
      </c>
      <c r="AB17" s="279">
        <v>2.8130000000000002E-2</v>
      </c>
      <c r="AC17" s="280">
        <v>2.6296E-2</v>
      </c>
      <c r="AD17" s="281">
        <v>2.9637201147430303E-2</v>
      </c>
      <c r="AE17" s="280">
        <v>2.19837185978882E-2</v>
      </c>
      <c r="AF17" s="281">
        <v>2.1159453703277903E-2</v>
      </c>
      <c r="AG17" s="281">
        <v>3.2997192447297902E-2</v>
      </c>
      <c r="AH17" s="281">
        <v>1.54E-2</v>
      </c>
      <c r="AI17" s="279">
        <v>1.2199999999999999E-2</v>
      </c>
      <c r="AJ17" s="280">
        <v>2.4700000000000003E-2</v>
      </c>
      <c r="AK17" s="279">
        <v>1.2500000000000001E-2</v>
      </c>
      <c r="AL17" s="280">
        <v>-1.83E-2</v>
      </c>
      <c r="AM17" s="279">
        <v>-4.7999999999999996E-3</v>
      </c>
      <c r="AN17" s="279">
        <v>-2.9540999999999998E-2</v>
      </c>
      <c r="AO17" s="280">
        <v>-2.9742000000000001E-2</v>
      </c>
      <c r="AP17" s="281">
        <v>7.6549270607463804E-2</v>
      </c>
      <c r="AQ17" s="291">
        <v>-2.496424718368162E-2</v>
      </c>
      <c r="AR17" s="30">
        <v>-2.496424718368162E-2</v>
      </c>
      <c r="AS17" s="291">
        <v>-2.496424718368162E-2</v>
      </c>
      <c r="AT17" s="291">
        <v>-2.496424718368162E-2</v>
      </c>
      <c r="AU17" s="291">
        <v>-2.496424718368162E-2</v>
      </c>
      <c r="AV17" s="279">
        <v>-1.8513999999999999E-2</v>
      </c>
      <c r="AW17" s="280">
        <v>9.5177999999999999E-2</v>
      </c>
      <c r="AX17" s="291">
        <v>-2.496424718368162E-2</v>
      </c>
      <c r="AY17" s="291">
        <v>-2.496424718368162E-2</v>
      </c>
      <c r="AZ17" s="279">
        <v>3.6795000000000001E-2</v>
      </c>
      <c r="BE17" s="30">
        <v>-8.350472948440546E-2</v>
      </c>
      <c r="BF17" s="104"/>
      <c r="BG17" s="188">
        <f t="shared" si="2"/>
        <v>239</v>
      </c>
      <c r="BH17" s="29">
        <f>(1-'Building Blocks'!$B$54)*'Building Blocks'!$B$54^BG17</f>
        <v>9.0533958285176307E-4</v>
      </c>
      <c r="BI17" s="29">
        <f t="shared" si="3"/>
        <v>9.9447280686840232E-4</v>
      </c>
      <c r="BJ17" s="29">
        <f t="shared" si="50"/>
        <v>2.9536836836798414E-3</v>
      </c>
      <c r="BK17" s="191">
        <f t="shared" si="4"/>
        <v>4.6933426097280124E-6</v>
      </c>
      <c r="BL17" s="191">
        <f t="shared" si="5"/>
        <v>5.1389947749457057E-6</v>
      </c>
      <c r="BM17" s="191">
        <f t="shared" si="6"/>
        <v>3.4466892643789414E-6</v>
      </c>
      <c r="BN17" s="191">
        <f t="shared" si="7"/>
        <v>9.9950917274856658E-7</v>
      </c>
      <c r="BO17" s="191">
        <f t="shared" si="8"/>
        <v>4.1109320471007464E-7</v>
      </c>
      <c r="BP17" s="191">
        <f t="shared" si="9"/>
        <v>7.1650547808024596E-6</v>
      </c>
      <c r="BQ17" s="191">
        <f t="shared" si="10"/>
        <v>9.6451099542877452E-6</v>
      </c>
      <c r="BR17" s="191">
        <f t="shared" si="11"/>
        <v>8.9897191309164992E-6</v>
      </c>
      <c r="BS17" s="191">
        <f t="shared" si="12"/>
        <v>9.0102985222606594E-6</v>
      </c>
      <c r="BT17" s="191">
        <f t="shared" si="13"/>
        <v>3.0644559322026887E-36</v>
      </c>
      <c r="BU17" s="191">
        <f t="shared" si="14"/>
        <v>8.025192390580022E-8</v>
      </c>
      <c r="BV17" s="191">
        <f t="shared" si="15"/>
        <v>4.274759157581829E-8</v>
      </c>
      <c r="BW17" s="191">
        <f t="shared" si="16"/>
        <v>5.7211644182231494E-9</v>
      </c>
      <c r="BX17" s="191">
        <f t="shared" si="17"/>
        <v>9.7635721425228294E-10</v>
      </c>
      <c r="BY17" s="191">
        <f t="shared" si="18"/>
        <v>4.0859923840507411E-7</v>
      </c>
      <c r="BZ17" s="191">
        <f t="shared" si="19"/>
        <v>3.8886086180430707E-7</v>
      </c>
      <c r="CA17" s="191">
        <f t="shared" si="20"/>
        <v>1.4411148178740274E-7</v>
      </c>
      <c r="CB17" s="191">
        <f t="shared" si="21"/>
        <v>1.0580336228721075E-6</v>
      </c>
      <c r="CC17" s="191">
        <f t="shared" si="22"/>
        <v>5.214982002352131E-9</v>
      </c>
      <c r="CD17" s="191">
        <f t="shared" si="23"/>
        <v>6.0394338296069011E-8</v>
      </c>
      <c r="CE17" s="191">
        <f t="shared" si="24"/>
        <v>2.4762224217960141E-8</v>
      </c>
      <c r="CF17" s="191">
        <f t="shared" si="25"/>
        <v>6.408663847906735E-7</v>
      </c>
      <c r="CG17" s="191">
        <f t="shared" si="26"/>
        <v>4.6565106004594081E-9</v>
      </c>
      <c r="CH17" s="191">
        <f t="shared" si="27"/>
        <v>4.3835369340134354E-9</v>
      </c>
      <c r="CI17" s="191">
        <f t="shared" si="28"/>
        <v>6.9464754848483741E-7</v>
      </c>
      <c r="CJ17" s="191">
        <f t="shared" si="29"/>
        <v>1.3288664673801494E-7</v>
      </c>
      <c r="CK17" s="191">
        <f t="shared" si="30"/>
        <v>6.2624910990325231E-7</v>
      </c>
      <c r="CL17" s="191">
        <f t="shared" si="31"/>
        <v>5.3559078958762143E-7</v>
      </c>
      <c r="CM17" s="191">
        <f t="shared" si="32"/>
        <v>6.9050653111963692E-7</v>
      </c>
      <c r="CN17" s="191">
        <f t="shared" si="33"/>
        <v>2.250481830081534E-7</v>
      </c>
      <c r="CO17" s="191">
        <f t="shared" si="34"/>
        <v>2.4507711757082015E-7</v>
      </c>
      <c r="CP17" s="191">
        <f t="shared" si="35"/>
        <v>8.1717739787639179E-7</v>
      </c>
      <c r="CQ17" s="191">
        <f t="shared" si="36"/>
        <v>1.3760143174963963E-7</v>
      </c>
      <c r="CR17" s="191">
        <f t="shared" si="37"/>
        <v>4.1843740032757666E-8</v>
      </c>
      <c r="CS17" s="191">
        <f t="shared" si="38"/>
        <v>3.3829920780851639E-7</v>
      </c>
      <c r="CT17" s="191">
        <f t="shared" si="39"/>
        <v>3.6939603892014587E-8</v>
      </c>
      <c r="CU17" s="191">
        <f t="shared" si="40"/>
        <v>5.0926176341344741E-7</v>
      </c>
      <c r="CV17" s="191">
        <f t="shared" si="41"/>
        <v>1.0781675516758648E-7</v>
      </c>
      <c r="CW17" s="191">
        <f t="shared" si="42"/>
        <v>1.2123562973810825E-6</v>
      </c>
      <c r="CX17" s="191">
        <f t="shared" si="43"/>
        <v>1.025184306614959E-6</v>
      </c>
      <c r="CY17" s="191">
        <f t="shared" si="44"/>
        <v>4.6970949746788563E-6</v>
      </c>
      <c r="CZ17" s="191"/>
      <c r="DA17" s="191">
        <f t="shared" si="45"/>
        <v>3.0644559322026887E-36</v>
      </c>
      <c r="DB17" s="191"/>
      <c r="DC17" s="191"/>
      <c r="DD17" s="191"/>
      <c r="DE17" s="191">
        <f t="shared" si="46"/>
        <v>7.9903349814246709E-7</v>
      </c>
      <c r="DF17" s="191">
        <f t="shared" si="47"/>
        <v>7.4052722161339871E-6</v>
      </c>
      <c r="DG17" s="191"/>
      <c r="DH17" s="191"/>
      <c r="DI17" s="191">
        <f t="shared" si="48"/>
        <v>7.0078723787077613E-7</v>
      </c>
      <c r="DN17" s="191">
        <f t="shared" si="49"/>
        <v>8.2877434607099118E-6</v>
      </c>
      <c r="DR17" s="1">
        <v>1.3888888888888887E-3</v>
      </c>
      <c r="EQ17" s="184"/>
      <c r="ER17" s="184"/>
    </row>
    <row r="18" spans="1:148" s="1" customFormat="1" x14ac:dyDescent="0.25">
      <c r="A18" s="21">
        <v>36129</v>
      </c>
      <c r="B18" s="279">
        <v>6.1161E-2</v>
      </c>
      <c r="C18" s="280">
        <v>6.1900000000000004E-2</v>
      </c>
      <c r="D18" s="279">
        <v>4.7346000000000006E-2</v>
      </c>
      <c r="E18" s="280">
        <v>5.2393000000000002E-2</v>
      </c>
      <c r="F18" s="279">
        <v>7.6976000000000003E-2</v>
      </c>
      <c r="G18" s="280">
        <v>6.0712999999999996E-2</v>
      </c>
      <c r="H18" s="279">
        <v>5.3737000000000007E-2</v>
      </c>
      <c r="I18" s="281">
        <v>5.4807242395019405E-2</v>
      </c>
      <c r="J18" s="279">
        <v>8.3168000000000006E-2</v>
      </c>
      <c r="K18" s="291">
        <v>-2.496424718368162E-2</v>
      </c>
      <c r="L18" s="280">
        <v>5.6639999999999998E-3</v>
      </c>
      <c r="M18" s="279">
        <v>-2.24E-4</v>
      </c>
      <c r="N18" s="280">
        <v>3.006E-3</v>
      </c>
      <c r="O18" s="279">
        <v>-3.7169999999999998E-3</v>
      </c>
      <c r="P18" s="280">
        <v>7.6759999999999997E-3</v>
      </c>
      <c r="Q18" s="279">
        <v>1.8844E-2</v>
      </c>
      <c r="R18" s="280">
        <v>7.8329999999999997E-3</v>
      </c>
      <c r="S18" s="279">
        <v>3.6637000000000003E-2</v>
      </c>
      <c r="T18" s="281">
        <v>-1.1540000000000001E-3</v>
      </c>
      <c r="U18" s="279">
        <v>2.9170000000000003E-3</v>
      </c>
      <c r="V18" s="280">
        <v>4.9810000000000002E-3</v>
      </c>
      <c r="W18" s="281">
        <v>2.3140000000000001E-2</v>
      </c>
      <c r="X18" s="281">
        <v>2.5000000000000001E-3</v>
      </c>
      <c r="Y18" s="281">
        <v>2.3730000000000001E-3</v>
      </c>
      <c r="Z18" s="279">
        <v>4.1501999999999997E-2</v>
      </c>
      <c r="AA18" s="280">
        <v>6.9289999999999994E-3</v>
      </c>
      <c r="AB18" s="279">
        <v>-1.5647000000000001E-2</v>
      </c>
      <c r="AC18" s="280">
        <v>-1.3167999999999999E-2</v>
      </c>
      <c r="AD18" s="281">
        <v>-1.6330875306483802E-2</v>
      </c>
      <c r="AE18" s="280">
        <v>-4.2590826369388402E-3</v>
      </c>
      <c r="AF18" s="281">
        <v>-6.2262444816403393E-3</v>
      </c>
      <c r="AG18" s="281">
        <v>-1.70097853701635E-2</v>
      </c>
      <c r="AH18" s="281">
        <v>2.92E-2</v>
      </c>
      <c r="AI18" s="279">
        <v>3.7100000000000001E-2</v>
      </c>
      <c r="AJ18" s="280">
        <v>3.8399999999999997E-2</v>
      </c>
      <c r="AK18" s="279">
        <v>2.4300000000000002E-2</v>
      </c>
      <c r="AL18" s="280">
        <v>1.9799999999999998E-2</v>
      </c>
      <c r="AM18" s="279">
        <v>1.66E-2</v>
      </c>
      <c r="AN18" s="279">
        <v>-4.7220000000000005E-3</v>
      </c>
      <c r="AO18" s="280">
        <v>-7.2051999999999991E-2</v>
      </c>
      <c r="AP18" s="281">
        <v>6.1796376613083799E-2</v>
      </c>
      <c r="AQ18" s="291">
        <v>-2.496424718368162E-2</v>
      </c>
      <c r="AR18" s="30">
        <v>-2.496424718368162E-2</v>
      </c>
      <c r="AS18" s="291">
        <v>-2.496424718368162E-2</v>
      </c>
      <c r="AT18" s="291">
        <v>-2.496424718368162E-2</v>
      </c>
      <c r="AU18" s="291">
        <v>-2.496424718368162E-2</v>
      </c>
      <c r="AV18" s="279">
        <v>1.4724999999999999E-2</v>
      </c>
      <c r="AW18" s="280">
        <v>2.9853000000000001E-2</v>
      </c>
      <c r="AX18" s="291">
        <v>-2.496424718368162E-2</v>
      </c>
      <c r="AY18" s="291">
        <v>-2.496424718368162E-2</v>
      </c>
      <c r="AZ18" s="279">
        <v>-2.9504000000000002E-2</v>
      </c>
      <c r="BE18" s="30">
        <v>-0.23084299358298743</v>
      </c>
      <c r="BF18" s="104"/>
      <c r="BG18" s="188">
        <f t="shared" si="2"/>
        <v>238</v>
      </c>
      <c r="BH18" s="29">
        <f>(1-'Building Blocks'!$B$54)*'Building Blocks'!$B$54^BG18</f>
        <v>9.1448442712299292E-4</v>
      </c>
      <c r="BI18" s="29">
        <f t="shared" si="3"/>
        <v>1.0045179867357599E-3</v>
      </c>
      <c r="BJ18" s="29">
        <f t="shared" si="50"/>
        <v>2.9835188724038801E-3</v>
      </c>
      <c r="BK18" s="191">
        <f t="shared" si="4"/>
        <v>2.9238708876959456E-6</v>
      </c>
      <c r="BL18" s="191">
        <f t="shared" si="5"/>
        <v>3.0167971533022944E-6</v>
      </c>
      <c r="BM18" s="191">
        <f t="shared" si="6"/>
        <v>1.4525426843918479E-6</v>
      </c>
      <c r="BN18" s="191">
        <f t="shared" si="7"/>
        <v>1.8844700299830187E-6</v>
      </c>
      <c r="BO18" s="191">
        <f t="shared" si="8"/>
        <v>4.4164421480771018E-6</v>
      </c>
      <c r="BP18" s="191">
        <f t="shared" si="9"/>
        <v>2.9584903597073123E-6</v>
      </c>
      <c r="BQ18" s="191">
        <f t="shared" si="10"/>
        <v>2.2633969618306984E-6</v>
      </c>
      <c r="BR18" s="191">
        <f t="shared" si="11"/>
        <v>2.1095978236704557E-6</v>
      </c>
      <c r="BS18" s="191">
        <f t="shared" si="12"/>
        <v>5.3604136784141341E-6</v>
      </c>
      <c r="BT18" s="191">
        <f t="shared" si="13"/>
        <v>3.0954100325279681E-36</v>
      </c>
      <c r="BU18" s="191">
        <f t="shared" si="14"/>
        <v>3.846349530160125E-9</v>
      </c>
      <c r="BV18" s="191">
        <f t="shared" si="15"/>
        <v>1.2890912016122051E-8</v>
      </c>
      <c r="BW18" s="191">
        <f t="shared" si="16"/>
        <v>1.7173675640621778E-9</v>
      </c>
      <c r="BX18" s="191">
        <f t="shared" si="17"/>
        <v>4.5279433606878057E-8</v>
      </c>
      <c r="BY18" s="191">
        <f t="shared" si="18"/>
        <v>6.4098421356556568E-9</v>
      </c>
      <c r="BZ18" s="191">
        <f t="shared" si="19"/>
        <v>2.1098791037534383E-7</v>
      </c>
      <c r="CA18" s="191">
        <f t="shared" si="20"/>
        <v>1.4781698817606473E-8</v>
      </c>
      <c r="CB18" s="191">
        <f t="shared" si="21"/>
        <v>9.7066184825553625E-7</v>
      </c>
      <c r="CC18" s="191">
        <f t="shared" si="22"/>
        <v>3.1131181928232785E-8</v>
      </c>
      <c r="CD18" s="191">
        <f t="shared" si="23"/>
        <v>1.5274474784485355E-10</v>
      </c>
      <c r="CE18" s="191">
        <f t="shared" si="24"/>
        <v>1.6432959474928876E-9</v>
      </c>
      <c r="CF18" s="191">
        <f t="shared" si="25"/>
        <v>3.5004652636207004E-7</v>
      </c>
      <c r="CG18" s="191">
        <f t="shared" si="26"/>
        <v>1.2418700641291622E-9</v>
      </c>
      <c r="CH18" s="191">
        <f t="shared" si="27"/>
        <v>4.3096332925929255E-12</v>
      </c>
      <c r="CI18" s="191">
        <f t="shared" si="28"/>
        <v>1.2709905972714743E-6</v>
      </c>
      <c r="CJ18" s="191">
        <f t="shared" si="29"/>
        <v>7.8999805078142032E-9</v>
      </c>
      <c r="CK18" s="191">
        <f t="shared" si="30"/>
        <v>3.5061587321779982E-7</v>
      </c>
      <c r="CL18" s="191">
        <f t="shared" si="31"/>
        <v>2.6548220272015383E-7</v>
      </c>
      <c r="CM18" s="191">
        <f t="shared" si="32"/>
        <v>3.8659144826330462E-7</v>
      </c>
      <c r="CN18" s="191">
        <f t="shared" si="33"/>
        <v>1.2599692990170114E-7</v>
      </c>
      <c r="CO18" s="191">
        <f t="shared" si="34"/>
        <v>1.3721045862415602E-7</v>
      </c>
      <c r="CP18" s="191">
        <f t="shared" si="35"/>
        <v>4.5751021821738557E-7</v>
      </c>
      <c r="CQ18" s="191">
        <f t="shared" si="36"/>
        <v>6.5641504435629246E-7</v>
      </c>
      <c r="CR18" s="191">
        <f t="shared" si="37"/>
        <v>9.8957098901788163E-7</v>
      </c>
      <c r="CS18" s="191">
        <f t="shared" si="38"/>
        <v>1.0379019260245257E-6</v>
      </c>
      <c r="CT18" s="191">
        <f t="shared" si="39"/>
        <v>3.2166569093942331E-7</v>
      </c>
      <c r="CU18" s="191">
        <f t="shared" si="40"/>
        <v>2.404191133345401E-7</v>
      </c>
      <c r="CV18" s="191">
        <f t="shared" si="41"/>
        <v>1.2127500580134253E-7</v>
      </c>
      <c r="CW18" s="191">
        <f t="shared" si="42"/>
        <v>1.024005488527709E-7</v>
      </c>
      <c r="CX18" s="191">
        <f t="shared" si="43"/>
        <v>5.562962952382572E-6</v>
      </c>
      <c r="CY18" s="191">
        <f t="shared" si="44"/>
        <v>2.9262085458539189E-6</v>
      </c>
      <c r="CZ18" s="191"/>
      <c r="DA18" s="191">
        <f t="shared" si="45"/>
        <v>3.0954100325279681E-36</v>
      </c>
      <c r="DB18" s="191"/>
      <c r="DC18" s="191"/>
      <c r="DD18" s="191"/>
      <c r="DE18" s="191">
        <f t="shared" si="46"/>
        <v>2.4053302620158935E-8</v>
      </c>
      <c r="DF18" s="191">
        <f t="shared" si="47"/>
        <v>4.4163075105323437E-7</v>
      </c>
      <c r="DG18" s="191"/>
      <c r="DH18" s="191"/>
      <c r="DI18" s="191">
        <f t="shared" si="48"/>
        <v>1.5874527678008302E-6</v>
      </c>
      <c r="DN18" s="191">
        <f t="shared" si="49"/>
        <v>5.7200565656311309E-5</v>
      </c>
      <c r="DR18" s="1">
        <v>1.3888888888888887E-3</v>
      </c>
      <c r="EQ18" s="184"/>
      <c r="ER18" s="184"/>
    </row>
    <row r="19" spans="1:148" s="1" customFormat="1" x14ac:dyDescent="0.25">
      <c r="A19" s="21">
        <v>36160</v>
      </c>
      <c r="B19" s="279">
        <v>6.3557000000000002E-2</v>
      </c>
      <c r="C19" s="280">
        <v>6.3699000000000006E-2</v>
      </c>
      <c r="D19" s="279">
        <v>5.8646000000000004E-2</v>
      </c>
      <c r="E19" s="280">
        <v>6.1882E-2</v>
      </c>
      <c r="F19" s="279">
        <v>2.8976000000000002E-2</v>
      </c>
      <c r="G19" s="280">
        <v>4.6440000000000002E-2</v>
      </c>
      <c r="H19" s="279">
        <v>3.4456000000000001E-2</v>
      </c>
      <c r="I19" s="281">
        <v>3.6192843141219996E-2</v>
      </c>
      <c r="J19" s="279">
        <v>-1.4493000000000001E-2</v>
      </c>
      <c r="K19" s="291">
        <v>-2.496424718368162E-2</v>
      </c>
      <c r="L19" s="280">
        <v>3.0070000000000001E-3</v>
      </c>
      <c r="M19" s="279">
        <v>1.9559999999999998E-3</v>
      </c>
      <c r="N19" s="280">
        <v>3.9969999999999997E-3</v>
      </c>
      <c r="O19" s="279">
        <v>3.787E-3</v>
      </c>
      <c r="P19" s="280">
        <v>-2.091E-3</v>
      </c>
      <c r="Q19" s="279">
        <v>2.9039999999999999E-3</v>
      </c>
      <c r="R19" s="280">
        <v>4.333E-3</v>
      </c>
      <c r="S19" s="279">
        <v>6.0599999999999998E-4</v>
      </c>
      <c r="T19" s="281">
        <v>-4.8180000000000002E-3</v>
      </c>
      <c r="U19" s="279">
        <v>3.424E-3</v>
      </c>
      <c r="V19" s="280">
        <v>4.2449999999999996E-3</v>
      </c>
      <c r="W19" s="281">
        <v>-4.9700000000000005E-4</v>
      </c>
      <c r="X19" s="281">
        <v>2.7209999999999999E-3</v>
      </c>
      <c r="Y19" s="281">
        <v>2.5879999999999996E-3</v>
      </c>
      <c r="Z19" s="279">
        <v>1.1020000000000001E-3</v>
      </c>
      <c r="AA19" s="280">
        <v>9.7789999999999995E-3</v>
      </c>
      <c r="AB19" s="279">
        <v>2.5929000000000001E-2</v>
      </c>
      <c r="AC19" s="280">
        <v>2.6678999999999998E-2</v>
      </c>
      <c r="AD19" s="281">
        <v>2.7326039206797898E-2</v>
      </c>
      <c r="AE19" s="280">
        <v>2.0664295030310299E-2</v>
      </c>
      <c r="AF19" s="281">
        <v>1.9782568085144999E-2</v>
      </c>
      <c r="AG19" s="281">
        <v>3.0482964469678801E-2</v>
      </c>
      <c r="AH19" s="281">
        <v>3.8800000000000001E-2</v>
      </c>
      <c r="AI19" s="279">
        <v>2.7900000000000001E-2</v>
      </c>
      <c r="AJ19" s="280">
        <v>5.3899999999999997E-2</v>
      </c>
      <c r="AK19" s="279">
        <v>2.7300000000000001E-2</v>
      </c>
      <c r="AL19" s="280">
        <v>2.4399999999999998E-2</v>
      </c>
      <c r="AM19" s="279">
        <v>6.3E-3</v>
      </c>
      <c r="AN19" s="279">
        <v>1.9588000000000001E-2</v>
      </c>
      <c r="AO19" s="280">
        <v>-3.3950000000000001E-2</v>
      </c>
      <c r="AP19" s="281">
        <v>6.4193334232296798E-2</v>
      </c>
      <c r="AQ19" s="291">
        <v>-2.496424718368162E-2</v>
      </c>
      <c r="AR19" s="30">
        <v>-2.496424718368162E-2</v>
      </c>
      <c r="AS19" s="291">
        <v>-2.496424718368162E-2</v>
      </c>
      <c r="AT19" s="291">
        <v>-2.496424718368162E-2</v>
      </c>
      <c r="AU19" s="291">
        <v>-2.496424718368162E-2</v>
      </c>
      <c r="AV19" s="279">
        <v>-2.5207999999999998E-2</v>
      </c>
      <c r="AW19" s="280">
        <v>-1.422E-2</v>
      </c>
      <c r="AX19" s="291">
        <v>-2.496424718368162E-2</v>
      </c>
      <c r="AY19" s="291">
        <v>-2.496424718368162E-2</v>
      </c>
      <c r="AZ19" s="279">
        <v>-4.6778000000000007E-2</v>
      </c>
      <c r="BE19" s="30">
        <v>0.10138998984023484</v>
      </c>
      <c r="BF19" s="104"/>
      <c r="BG19" s="188">
        <f t="shared" si="2"/>
        <v>237</v>
      </c>
      <c r="BH19" s="29">
        <f>(1-'Building Blocks'!$B$54)*'Building Blocks'!$B$54^BG19</f>
        <v>9.2372164355857868E-4</v>
      </c>
      <c r="BI19" s="29">
        <f t="shared" si="3"/>
        <v>1.0146646330664239E-3</v>
      </c>
      <c r="BJ19" s="29">
        <f t="shared" si="50"/>
        <v>3.0136554266705865E-3</v>
      </c>
      <c r="BK19" s="191">
        <f t="shared" si="4"/>
        <v>3.2215548721312757E-6</v>
      </c>
      <c r="BL19" s="191">
        <f t="shared" si="5"/>
        <v>3.2506218273764447E-6</v>
      </c>
      <c r="BM19" s="191">
        <f t="shared" si="6"/>
        <v>2.4687775004800975E-6</v>
      </c>
      <c r="BN19" s="191">
        <f t="shared" si="7"/>
        <v>2.8289101637795005E-6</v>
      </c>
      <c r="BO19" s="191">
        <f t="shared" si="8"/>
        <v>3.400499005772307E-7</v>
      </c>
      <c r="BP19" s="191">
        <f t="shared" si="9"/>
        <v>1.6231833775445983E-6</v>
      </c>
      <c r="BQ19" s="191">
        <f t="shared" si="10"/>
        <v>8.0616169721706667E-7</v>
      </c>
      <c r="BR19" s="191">
        <f t="shared" si="11"/>
        <v>7.5138254166429925E-7</v>
      </c>
      <c r="BS19" s="191">
        <f t="shared" si="12"/>
        <v>6.1458308432268975E-7</v>
      </c>
      <c r="BT19" s="191">
        <f t="shared" si="13"/>
        <v>3.1266768005333006E-36</v>
      </c>
      <c r="BU19" s="191">
        <f t="shared" si="14"/>
        <v>4.974757374721446E-10</v>
      </c>
      <c r="BV19" s="191">
        <f t="shared" si="15"/>
        <v>1.9953062030970894E-9</v>
      </c>
      <c r="BW19" s="191">
        <f t="shared" si="16"/>
        <v>5.3607324875199943E-9</v>
      </c>
      <c r="BX19" s="191">
        <f t="shared" si="17"/>
        <v>6.3349269584474668E-10</v>
      </c>
      <c r="BY19" s="191">
        <f t="shared" si="18"/>
        <v>5.319999860840251E-8</v>
      </c>
      <c r="BZ19" s="191">
        <f t="shared" si="19"/>
        <v>2.1253337757856666E-9</v>
      </c>
      <c r="CA19" s="191">
        <f t="shared" si="20"/>
        <v>1.1457999078596408E-10</v>
      </c>
      <c r="CB19" s="191">
        <f t="shared" si="21"/>
        <v>2.4818602840889812E-8</v>
      </c>
      <c r="CC19" s="191">
        <f t="shared" si="22"/>
        <v>8.6460407971480486E-8</v>
      </c>
      <c r="CD19" s="191">
        <f t="shared" si="23"/>
        <v>1.3902608013324413E-11</v>
      </c>
      <c r="CE19" s="191">
        <f t="shared" si="24"/>
        <v>2.9920040117395461E-10</v>
      </c>
      <c r="CF19" s="191">
        <f t="shared" si="25"/>
        <v>2.5059011449456804E-8</v>
      </c>
      <c r="CG19" s="191">
        <f t="shared" si="26"/>
        <v>8.0531203859690292E-10</v>
      </c>
      <c r="CH19" s="191">
        <f t="shared" si="27"/>
        <v>2.2678008215193072E-11</v>
      </c>
      <c r="CI19" s="191">
        <f t="shared" si="28"/>
        <v>2.3664230762015813E-8</v>
      </c>
      <c r="CJ19" s="191">
        <f t="shared" si="29"/>
        <v>3.2440670220975557E-8</v>
      </c>
      <c r="CK19" s="191">
        <f t="shared" si="30"/>
        <v>5.3179438590426368E-7</v>
      </c>
      <c r="CL19" s="191">
        <f t="shared" si="31"/>
        <v>5.6465158632196516E-7</v>
      </c>
      <c r="CM19" s="191">
        <f t="shared" si="32"/>
        <v>5.8636010953593198E-7</v>
      </c>
      <c r="CN19" s="191">
        <f t="shared" si="33"/>
        <v>1.9110503853678751E-7</v>
      </c>
      <c r="CO19" s="191">
        <f t="shared" si="34"/>
        <v>2.0811308659248422E-7</v>
      </c>
      <c r="CP19" s="191">
        <f t="shared" si="35"/>
        <v>6.9392570082160532E-7</v>
      </c>
      <c r="CQ19" s="191">
        <f t="shared" si="36"/>
        <v>1.2545625111592575E-6</v>
      </c>
      <c r="CR19" s="191">
        <f t="shared" si="37"/>
        <v>4.994649406821002E-7</v>
      </c>
      <c r="CS19" s="191">
        <f t="shared" si="38"/>
        <v>2.3032342992119334E-6</v>
      </c>
      <c r="CT19" s="191">
        <f t="shared" si="39"/>
        <v>4.4298930798680836E-7</v>
      </c>
      <c r="CU19" s="191">
        <f t="shared" si="40"/>
        <v>4.0873411740660513E-7</v>
      </c>
      <c r="CV19" s="191">
        <f t="shared" si="41"/>
        <v>4.7986665383348582E-10</v>
      </c>
      <c r="CW19" s="191">
        <f t="shared" si="42"/>
        <v>2.0498522249320419E-7</v>
      </c>
      <c r="CX19" s="191">
        <f t="shared" si="43"/>
        <v>1.338144738902711E-6</v>
      </c>
      <c r="CY19" s="191">
        <f t="shared" si="44"/>
        <v>3.2241305310154885E-6</v>
      </c>
      <c r="CZ19" s="191"/>
      <c r="DA19" s="191">
        <f t="shared" si="45"/>
        <v>3.1266768005333006E-36</v>
      </c>
      <c r="DB19" s="191"/>
      <c r="DC19" s="191"/>
      <c r="DD19" s="191"/>
      <c r="DE19" s="191">
        <f t="shared" si="46"/>
        <v>1.2457801946984987E-6</v>
      </c>
      <c r="DF19" s="191">
        <f t="shared" si="47"/>
        <v>5.4168367413455712E-7</v>
      </c>
      <c r="DG19" s="191"/>
      <c r="DH19" s="191"/>
      <c r="DI19" s="191">
        <f t="shared" si="48"/>
        <v>3.2997866292707476E-6</v>
      </c>
      <c r="DN19" s="191">
        <f t="shared" si="49"/>
        <v>8.890393129721537E-6</v>
      </c>
      <c r="DR19" s="1">
        <v>1.3888888888888887E-3</v>
      </c>
      <c r="EQ19" s="184"/>
      <c r="ER19" s="184"/>
    </row>
    <row r="20" spans="1:148" s="1" customFormat="1" x14ac:dyDescent="0.25">
      <c r="A20" s="21">
        <v>36191</v>
      </c>
      <c r="B20" s="279">
        <v>3.3972000000000002E-2</v>
      </c>
      <c r="C20" s="280">
        <v>3.5681999999999998E-2</v>
      </c>
      <c r="D20" s="279">
        <v>-1.7180000000000001E-3</v>
      </c>
      <c r="E20" s="280">
        <v>1.3289E-2</v>
      </c>
      <c r="F20" s="279">
        <v>4.8354999999999995E-2</v>
      </c>
      <c r="G20" s="280">
        <v>2.0438999999999999E-2</v>
      </c>
      <c r="H20" s="279">
        <v>-1.0709999999999999E-3</v>
      </c>
      <c r="I20" s="281">
        <v>-1.0345E-2</v>
      </c>
      <c r="J20" s="279">
        <v>-1.6133999999999999E-2</v>
      </c>
      <c r="K20" s="291">
        <v>-2.496424718368162E-2</v>
      </c>
      <c r="L20" s="280">
        <v>7.143E-3</v>
      </c>
      <c r="M20" s="279">
        <v>5.8060000000000004E-3</v>
      </c>
      <c r="N20" s="280">
        <v>3.9100000000000003E-3</v>
      </c>
      <c r="O20" s="279">
        <v>4.359E-3</v>
      </c>
      <c r="P20" s="280">
        <v>9.0089999999999996E-3</v>
      </c>
      <c r="Q20" s="279">
        <v>9.8829999999999994E-3</v>
      </c>
      <c r="R20" s="280">
        <v>7.9610000000000011E-3</v>
      </c>
      <c r="S20" s="279">
        <v>1.3098E-2</v>
      </c>
      <c r="T20" s="281">
        <v>1.0444999999999999E-2</v>
      </c>
      <c r="U20" s="279">
        <v>5.8640000000000003E-3</v>
      </c>
      <c r="V20" s="280">
        <v>7.1189999999999995E-3</v>
      </c>
      <c r="W20" s="281">
        <v>1.5002E-2</v>
      </c>
      <c r="X20" s="281">
        <v>1.3773000000000001E-2</v>
      </c>
      <c r="Y20" s="281">
        <v>8.8370000000000011E-3</v>
      </c>
      <c r="Z20" s="279">
        <v>1.4841999999999999E-2</v>
      </c>
      <c r="AA20" s="280">
        <v>8.567E-3</v>
      </c>
      <c r="AB20" s="279">
        <v>-1.3337000000000002E-2</v>
      </c>
      <c r="AC20" s="280">
        <v>-1.3796999999999999E-2</v>
      </c>
      <c r="AD20" s="281">
        <v>-1.39052578222218E-2</v>
      </c>
      <c r="AE20" s="280">
        <v>-2.8743173297581196E-3</v>
      </c>
      <c r="AF20" s="281">
        <v>-4.7811714339860596E-3</v>
      </c>
      <c r="AG20" s="281">
        <v>-1.43710454209131E-2</v>
      </c>
      <c r="AH20" s="281">
        <v>5.4900000000000004E-2</v>
      </c>
      <c r="AI20" s="279">
        <v>2.2400000000000003E-2</v>
      </c>
      <c r="AJ20" s="280">
        <v>4.9800000000000004E-2</v>
      </c>
      <c r="AK20" s="279">
        <v>1.6500000000000001E-2</v>
      </c>
      <c r="AL20" s="280">
        <v>8.1000000000000013E-3</v>
      </c>
      <c r="AM20" s="279">
        <v>2.6099999999999998E-2</v>
      </c>
      <c r="AN20" s="279">
        <v>-7.1060000000000003E-3</v>
      </c>
      <c r="AO20" s="280">
        <v>-4.3619999999999996E-3</v>
      </c>
      <c r="AP20" s="281">
        <v>3.4596509873191003E-2</v>
      </c>
      <c r="AQ20" s="291">
        <v>-2.496424718368162E-2</v>
      </c>
      <c r="AR20" s="30">
        <v>-2.496424718368162E-2</v>
      </c>
      <c r="AS20" s="291">
        <v>-2.496424718368162E-2</v>
      </c>
      <c r="AT20" s="291">
        <v>-2.496424718368162E-2</v>
      </c>
      <c r="AU20" s="291">
        <v>-2.496424718368162E-2</v>
      </c>
      <c r="AV20" s="279">
        <v>-2.0892000000000001E-2</v>
      </c>
      <c r="AW20" s="280">
        <v>-2.6259000000000001E-2</v>
      </c>
      <c r="AX20" s="291">
        <v>-2.496424718368162E-2</v>
      </c>
      <c r="AY20" s="291">
        <v>-2.496424718368162E-2</v>
      </c>
      <c r="AZ20" s="279">
        <v>4.3378E-2</v>
      </c>
      <c r="BE20" s="30">
        <v>5.2157247546216867E-2</v>
      </c>
      <c r="BF20" s="104"/>
      <c r="BG20" s="188">
        <f t="shared" si="2"/>
        <v>236</v>
      </c>
      <c r="BH20" s="29">
        <f>(1-'Building Blocks'!$B$54)*'Building Blocks'!$B$54^BG20</f>
        <v>9.3305216521068571E-4</v>
      </c>
      <c r="BI20" s="29">
        <f t="shared" si="3"/>
        <v>1.0249137707741658E-3</v>
      </c>
      <c r="BJ20" s="29">
        <f t="shared" si="50"/>
        <v>3.0440963905763495E-3</v>
      </c>
      <c r="BK20" s="191">
        <f t="shared" si="4"/>
        <v>7.3405303093938227E-7</v>
      </c>
      <c r="BL20" s="191">
        <f t="shared" si="5"/>
        <v>8.3738437230839175E-7</v>
      </c>
      <c r="BM20" s="191">
        <f t="shared" si="6"/>
        <v>1.2486306974554075E-7</v>
      </c>
      <c r="BN20" s="191">
        <f t="shared" si="7"/>
        <v>1.8154888548568765E-8</v>
      </c>
      <c r="BO20" s="191">
        <f t="shared" si="8"/>
        <v>1.4555948203223066E-6</v>
      </c>
      <c r="BP20" s="191">
        <f t="shared" si="9"/>
        <v>2.0075541511175308E-7</v>
      </c>
      <c r="BQ20" s="191">
        <f t="shared" si="10"/>
        <v>5.521690399433957E-8</v>
      </c>
      <c r="BR20" s="191">
        <f t="shared" si="11"/>
        <v>3.8277130467219497E-7</v>
      </c>
      <c r="BS20" s="191">
        <f t="shared" si="12"/>
        <v>7.063365925689122E-7</v>
      </c>
      <c r="BT20" s="191">
        <f t="shared" si="13"/>
        <v>3.158259394478082E-36</v>
      </c>
      <c r="BU20" s="191">
        <f t="shared" si="14"/>
        <v>1.2098792424020124E-8</v>
      </c>
      <c r="BV20" s="191">
        <f t="shared" si="15"/>
        <v>6.140457741383058E-9</v>
      </c>
      <c r="BW20" s="191">
        <f t="shared" si="16"/>
        <v>5.0127299397867206E-9</v>
      </c>
      <c r="BX20" s="191">
        <f t="shared" si="17"/>
        <v>1.9016789438192908E-9</v>
      </c>
      <c r="BY20" s="191">
        <f t="shared" si="18"/>
        <v>1.5263421266484209E-8</v>
      </c>
      <c r="BZ20" s="191">
        <f t="shared" si="19"/>
        <v>3.1362295153644171E-8</v>
      </c>
      <c r="CA20" s="191">
        <f t="shared" si="20"/>
        <v>1.6105112019612277E-8</v>
      </c>
      <c r="CB20" s="191">
        <f t="shared" si="21"/>
        <v>5.8365463769825106E-8</v>
      </c>
      <c r="CC20" s="191">
        <f t="shared" si="22"/>
        <v>3.7291872781412543E-8</v>
      </c>
      <c r="CD20" s="191">
        <f t="shared" si="23"/>
        <v>6.7014253495129931E-9</v>
      </c>
      <c r="CE20" s="191">
        <f t="shared" si="24"/>
        <v>1.1966954529288906E-8</v>
      </c>
      <c r="CF20" s="191">
        <f t="shared" si="25"/>
        <v>1.1363059074658346E-7</v>
      </c>
      <c r="CG20" s="191">
        <f t="shared" si="26"/>
        <v>1.0582059619117099E-7</v>
      </c>
      <c r="CH20" s="191">
        <f t="shared" si="27"/>
        <v>4.1960792012566979E-8</v>
      </c>
      <c r="CI20" s="191">
        <f t="shared" si="28"/>
        <v>8.1378589990599839E-8</v>
      </c>
      <c r="CJ20" s="191">
        <f t="shared" si="29"/>
        <v>2.0226247497990798E-8</v>
      </c>
      <c r="CK20" s="191">
        <f t="shared" si="30"/>
        <v>2.7473990739779004E-7</v>
      </c>
      <c r="CL20" s="191">
        <f t="shared" si="31"/>
        <v>2.9223881464677346E-7</v>
      </c>
      <c r="CM20" s="191">
        <f t="shared" si="32"/>
        <v>3.0293009190334278E-7</v>
      </c>
      <c r="CN20" s="191">
        <f t="shared" si="33"/>
        <v>9.8730227288072002E-8</v>
      </c>
      <c r="CO20" s="191">
        <f t="shared" si="34"/>
        <v>1.0751706233502921E-7</v>
      </c>
      <c r="CP20" s="191">
        <f t="shared" si="35"/>
        <v>3.5850149576230372E-7</v>
      </c>
      <c r="CQ20" s="191">
        <f t="shared" si="36"/>
        <v>2.6933571901736831E-6</v>
      </c>
      <c r="CR20" s="191">
        <f t="shared" si="37"/>
        <v>2.8538053027442305E-7</v>
      </c>
      <c r="CS20" s="191">
        <f t="shared" si="38"/>
        <v>1.9433143459196723E-6</v>
      </c>
      <c r="CT20" s="191">
        <f t="shared" si="39"/>
        <v>1.0444097931486458E-7</v>
      </c>
      <c r="CU20" s="191">
        <f t="shared" si="40"/>
        <v>1.4571215356025961E-8</v>
      </c>
      <c r="CV20" s="191">
        <f t="shared" si="41"/>
        <v>4.3020330321244618E-7</v>
      </c>
      <c r="CW20" s="191">
        <f t="shared" si="42"/>
        <v>1.5964437370723206E-7</v>
      </c>
      <c r="CX20" s="191">
        <f t="shared" si="43"/>
        <v>4.6384823934429338E-8</v>
      </c>
      <c r="CY20" s="191">
        <f t="shared" si="44"/>
        <v>7.3463991220810611E-7</v>
      </c>
      <c r="CZ20" s="191"/>
      <c r="DA20" s="191">
        <f t="shared" si="45"/>
        <v>3.158259394478082E-36</v>
      </c>
      <c r="DB20" s="191"/>
      <c r="DC20" s="191"/>
      <c r="DD20" s="191"/>
      <c r="DE20" s="191">
        <f t="shared" si="46"/>
        <v>9.6745826615599749E-7</v>
      </c>
      <c r="DF20" s="191">
        <f t="shared" si="47"/>
        <v>1.2658933644536864E-6</v>
      </c>
      <c r="DG20" s="191"/>
      <c r="DH20" s="191"/>
      <c r="DI20" s="191">
        <f t="shared" si="48"/>
        <v>1.1248640815200639E-6</v>
      </c>
      <c r="DN20" s="191">
        <f t="shared" si="49"/>
        <v>2.017953315416507E-6</v>
      </c>
      <c r="DR20" s="1">
        <v>1.3888888888888887E-3</v>
      </c>
      <c r="EQ20" s="184"/>
      <c r="ER20" s="184"/>
    </row>
    <row r="21" spans="1:148" s="1" customFormat="1" x14ac:dyDescent="0.25">
      <c r="A21" s="21">
        <v>36219</v>
      </c>
      <c r="B21" s="279">
        <v>-3.542E-2</v>
      </c>
      <c r="C21" s="280">
        <v>-3.1736E-2</v>
      </c>
      <c r="D21" s="279">
        <v>-3.3255E-2</v>
      </c>
      <c r="E21" s="280">
        <v>-8.0995000000000011E-2</v>
      </c>
      <c r="F21" s="279">
        <v>-6.7304000000000003E-2</v>
      </c>
      <c r="G21" s="280">
        <v>-2.5135000000000001E-2</v>
      </c>
      <c r="H21" s="279">
        <v>-2.2391999999999999E-2</v>
      </c>
      <c r="I21" s="281">
        <v>-1.3998E-2</v>
      </c>
      <c r="J21" s="279">
        <v>9.7269999999999995E-3</v>
      </c>
      <c r="K21" s="291">
        <v>-2.496424718368162E-2</v>
      </c>
      <c r="L21" s="280">
        <v>-1.746E-2</v>
      </c>
      <c r="M21" s="279">
        <v>-2.5525000000000003E-2</v>
      </c>
      <c r="N21" s="280">
        <v>2.9030000000000002E-3</v>
      </c>
      <c r="O21" s="279">
        <v>-1.4572E-2</v>
      </c>
      <c r="P21" s="280">
        <v>-4.9173999999999995E-2</v>
      </c>
      <c r="Q21" s="279">
        <v>-2.3733000000000001E-2</v>
      </c>
      <c r="R21" s="280">
        <v>-1.6985E-2</v>
      </c>
      <c r="S21" s="279">
        <v>-3.5233E-2</v>
      </c>
      <c r="T21" s="281">
        <v>-6.9670000000000001E-3</v>
      </c>
      <c r="U21" s="279">
        <v>-1.6317999999999999E-2</v>
      </c>
      <c r="V21" s="280">
        <v>-3.9550000000000002E-3</v>
      </c>
      <c r="W21" s="281">
        <v>-2.6131000000000001E-2</v>
      </c>
      <c r="X21" s="281">
        <v>-5.6249999999999998E-3</v>
      </c>
      <c r="Y21" s="281">
        <v>1.17E-3</v>
      </c>
      <c r="Z21" s="279">
        <v>-5.8890000000000001E-3</v>
      </c>
      <c r="AA21" s="280">
        <v>-1.6050000000000001E-3</v>
      </c>
      <c r="AB21" s="279">
        <v>-3.9954000000000003E-2</v>
      </c>
      <c r="AC21" s="280">
        <v>-3.7450999999999998E-2</v>
      </c>
      <c r="AD21" s="281">
        <v>-4.1854461535903296E-2</v>
      </c>
      <c r="AE21" s="280">
        <v>-1.8830290568385498E-2</v>
      </c>
      <c r="AF21" s="281">
        <v>-2.14320412649011E-2</v>
      </c>
      <c r="AG21" s="281">
        <v>-4.47759550439428E-2</v>
      </c>
      <c r="AH21" s="281">
        <v>-2.5699999999999997E-2</v>
      </c>
      <c r="AI21" s="279">
        <v>-1.32E-2</v>
      </c>
      <c r="AJ21" s="280">
        <v>-2.41E-2</v>
      </c>
      <c r="AK21" s="279">
        <v>-4.7999999999999996E-3</v>
      </c>
      <c r="AL21" s="280">
        <v>-1.24E-2</v>
      </c>
      <c r="AM21" s="279">
        <v>1.1000000000000001E-3</v>
      </c>
      <c r="AN21" s="279">
        <v>-1.2666999999999999E-2</v>
      </c>
      <c r="AO21" s="280">
        <v>-3.4842999999999999E-2</v>
      </c>
      <c r="AP21" s="281">
        <v>-3.4823224313966998E-2</v>
      </c>
      <c r="AQ21" s="291">
        <v>-2.496424718368162E-2</v>
      </c>
      <c r="AR21" s="30">
        <v>-2.496424718368162E-2</v>
      </c>
      <c r="AS21" s="291">
        <v>-2.496424718368162E-2</v>
      </c>
      <c r="AT21" s="291">
        <v>-2.496424718368162E-2</v>
      </c>
      <c r="AU21" s="291">
        <v>-2.496424718368162E-2</v>
      </c>
      <c r="AV21" s="279">
        <v>-2.3488000000000002E-2</v>
      </c>
      <c r="AW21" s="280">
        <v>-5.3330000000000001E-3</v>
      </c>
      <c r="AX21" s="291">
        <v>-2.496424718368162E-2</v>
      </c>
      <c r="AY21" s="291">
        <v>-2.496424718368162E-2</v>
      </c>
      <c r="AZ21" s="279">
        <v>-4.6886000000000004E-2</v>
      </c>
      <c r="BE21" s="30">
        <v>7.7574158475364419E-2</v>
      </c>
      <c r="BF21" s="104"/>
      <c r="BG21" s="188">
        <f t="shared" si="2"/>
        <v>235</v>
      </c>
      <c r="BH21" s="29">
        <f>(1-'Building Blocks'!$B$54)*'Building Blocks'!$B$54^BG21</f>
        <v>9.4247693455624796E-4</v>
      </c>
      <c r="BI21" s="29">
        <f t="shared" si="3"/>
        <v>1.0352664351254198E-3</v>
      </c>
      <c r="BJ21" s="29">
        <f t="shared" si="50"/>
        <v>3.0748448389660097E-3</v>
      </c>
      <c r="BK21" s="191">
        <f t="shared" si="4"/>
        <v>1.8813990974400545E-6</v>
      </c>
      <c r="BL21" s="191">
        <f t="shared" si="5"/>
        <v>1.5612865928810092E-6</v>
      </c>
      <c r="BM21" s="191">
        <f t="shared" si="6"/>
        <v>1.8765174459312998E-6</v>
      </c>
      <c r="BN21" s="191">
        <f t="shared" si="7"/>
        <v>8.399686670640569E-6</v>
      </c>
      <c r="BO21" s="191">
        <f t="shared" si="8"/>
        <v>6.2942496375785576E-6</v>
      </c>
      <c r="BP21" s="191">
        <f t="shared" si="9"/>
        <v>1.0323661407651762E-6</v>
      </c>
      <c r="BQ21" s="191">
        <f t="shared" si="10"/>
        <v>8.50418928179665E-7</v>
      </c>
      <c r="BR21" s="191">
        <f t="shared" si="11"/>
        <v>5.4662255775873195E-7</v>
      </c>
      <c r="BS21" s="191">
        <f t="shared" si="12"/>
        <v>1.5826244830076661E-10</v>
      </c>
      <c r="BT21" s="191">
        <f t="shared" si="13"/>
        <v>3.1901610045233147E-36</v>
      </c>
      <c r="BU21" s="191">
        <f t="shared" si="14"/>
        <v>4.6385167726126806E-7</v>
      </c>
      <c r="BV21" s="191">
        <f t="shared" si="15"/>
        <v>8.6366636509264439E-7</v>
      </c>
      <c r="BW21" s="191">
        <f t="shared" si="16"/>
        <v>1.5020686412703084E-9</v>
      </c>
      <c r="BX21" s="191">
        <f t="shared" si="17"/>
        <v>3.195499865459792E-7</v>
      </c>
      <c r="BY21" s="191">
        <f t="shared" si="18"/>
        <v>3.055164147415684E-6</v>
      </c>
      <c r="BZ21" s="191">
        <f t="shared" si="19"/>
        <v>8.1654231658907278E-7</v>
      </c>
      <c r="CA21" s="191">
        <f t="shared" si="20"/>
        <v>4.5576836173011577E-7</v>
      </c>
      <c r="CB21" s="191">
        <f t="shared" si="21"/>
        <v>1.7220532996151999E-6</v>
      </c>
      <c r="CC21" s="191">
        <f t="shared" si="22"/>
        <v>1.3407087127756859E-7</v>
      </c>
      <c r="CD21" s="191">
        <f t="shared" si="23"/>
        <v>3.9872096084918653E-7</v>
      </c>
      <c r="CE21" s="191">
        <f t="shared" si="24"/>
        <v>6.0696911361776995E-8</v>
      </c>
      <c r="CF21" s="191">
        <f t="shared" si="25"/>
        <v>9.696096544641519E-7</v>
      </c>
      <c r="CG21" s="191">
        <f t="shared" si="26"/>
        <v>8.8328946442142092E-8</v>
      </c>
      <c r="CH21" s="191">
        <f t="shared" si="27"/>
        <v>1.6658391974454376E-9</v>
      </c>
      <c r="CI21" s="191">
        <f t="shared" si="28"/>
        <v>1.446471044462845E-7</v>
      </c>
      <c r="CJ21" s="191">
        <f t="shared" si="29"/>
        <v>3.3986498718281746E-8</v>
      </c>
      <c r="CK21" s="191">
        <f t="shared" si="30"/>
        <v>1.9132803246990327E-6</v>
      </c>
      <c r="CL21" s="191">
        <f t="shared" si="31"/>
        <v>1.7014467934289457E-6</v>
      </c>
      <c r="CM21" s="191">
        <f t="shared" si="32"/>
        <v>2.109595908681585E-6</v>
      </c>
      <c r="CN21" s="191">
        <f t="shared" si="33"/>
        <v>6.8755428766243765E-7</v>
      </c>
      <c r="CO21" s="191">
        <f t="shared" si="34"/>
        <v>7.4874553858390454E-7</v>
      </c>
      <c r="CP21" s="191">
        <f t="shared" si="35"/>
        <v>2.4965934680325464E-6</v>
      </c>
      <c r="CQ21" s="191">
        <f t="shared" si="36"/>
        <v>8.9101702579763415E-7</v>
      </c>
      <c r="CR21" s="191">
        <f t="shared" si="37"/>
        <v>3.7033111331854947E-7</v>
      </c>
      <c r="CS21" s="191">
        <f t="shared" si="38"/>
        <v>9.5398716896314478E-7</v>
      </c>
      <c r="CT21" s="191">
        <f t="shared" si="39"/>
        <v>1.2998762757072464E-7</v>
      </c>
      <c r="CU21" s="191">
        <f t="shared" si="40"/>
        <v>2.8974481743354656E-7</v>
      </c>
      <c r="CV21" s="191">
        <f t="shared" si="41"/>
        <v>2.1078905931117067E-8</v>
      </c>
      <c r="CW21" s="191">
        <f t="shared" si="42"/>
        <v>3.3697604120744067E-7</v>
      </c>
      <c r="CX21" s="191">
        <f t="shared" si="43"/>
        <v>1.4332866456901324E-6</v>
      </c>
      <c r="CY21" s="191">
        <f t="shared" si="44"/>
        <v>1.882903291064694E-6</v>
      </c>
      <c r="CZ21" s="191"/>
      <c r="DA21" s="191">
        <f t="shared" si="45"/>
        <v>3.1901610045233147E-36</v>
      </c>
      <c r="DB21" s="191"/>
      <c r="DC21" s="191"/>
      <c r="DD21" s="191"/>
      <c r="DE21" s="191">
        <f t="shared" si="46"/>
        <v>1.1493501150817592E-6</v>
      </c>
      <c r="DF21" s="191">
        <f t="shared" si="47"/>
        <v>2.0928951935072979E-7</v>
      </c>
      <c r="DG21" s="191"/>
      <c r="DH21" s="191"/>
      <c r="DI21" s="191">
        <f t="shared" si="48"/>
        <v>3.3795500108974754E-6</v>
      </c>
      <c r="DN21" s="191">
        <f t="shared" si="49"/>
        <v>5.0422996326962013E-6</v>
      </c>
      <c r="DR21" s="1">
        <v>1.3888888888888887E-3</v>
      </c>
      <c r="EQ21" s="184"/>
      <c r="ER21" s="184"/>
    </row>
    <row r="22" spans="1:148" s="1" customFormat="1" x14ac:dyDescent="0.25">
      <c r="A22" s="21">
        <v>36250</v>
      </c>
      <c r="B22" s="279">
        <v>3.6692000000000002E-2</v>
      </c>
      <c r="C22" s="280">
        <v>3.8317999999999998E-2</v>
      </c>
      <c r="D22" s="279">
        <v>3.1326E-2</v>
      </c>
      <c r="E22" s="280">
        <v>1.5611999999999999E-2</v>
      </c>
      <c r="F22" s="279">
        <v>-9.016999999999999E-3</v>
      </c>
      <c r="G22" s="280">
        <v>4.4978999999999998E-2</v>
      </c>
      <c r="H22" s="279">
        <v>4.8282999999999993E-2</v>
      </c>
      <c r="I22" s="281">
        <v>5.8548999999999997E-2</v>
      </c>
      <c r="J22" s="279">
        <v>0.13179099999999999</v>
      </c>
      <c r="K22" s="291">
        <v>-2.496424718368162E-2</v>
      </c>
      <c r="L22" s="280">
        <v>5.548E-3</v>
      </c>
      <c r="M22" s="279">
        <v>3.8379999999999998E-3</v>
      </c>
      <c r="N22" s="280">
        <v>4.3769999999999998E-3</v>
      </c>
      <c r="O22" s="279">
        <v>6.6279999999999993E-3</v>
      </c>
      <c r="P22" s="280">
        <v>-2.307E-3</v>
      </c>
      <c r="Q22" s="279">
        <v>7.0780000000000001E-3</v>
      </c>
      <c r="R22" s="280">
        <v>9.3229999999999997E-3</v>
      </c>
      <c r="S22" s="279">
        <v>3.045E-3</v>
      </c>
      <c r="T22" s="281">
        <v>7.4399999999999998E-4</v>
      </c>
      <c r="U22" s="279">
        <v>4.2859999999999999E-3</v>
      </c>
      <c r="V22" s="280">
        <v>6.7140000000000003E-3</v>
      </c>
      <c r="W22" s="281">
        <v>9.391E-3</v>
      </c>
      <c r="X22" s="281">
        <v>-2.1700000000000002E-4</v>
      </c>
      <c r="Y22" s="281">
        <v>9.9700000000000006E-4</v>
      </c>
      <c r="Z22" s="279">
        <v>9.5420000000000001E-3</v>
      </c>
      <c r="AA22" s="280">
        <v>-6.0769999999999999E-3</v>
      </c>
      <c r="AB22" s="279">
        <v>-2.202E-3</v>
      </c>
      <c r="AC22" s="280">
        <v>4.3300000000000001E-4</v>
      </c>
      <c r="AD22" s="281">
        <v>-2.21294150739129E-3</v>
      </c>
      <c r="AE22" s="280">
        <v>3.8007310232537101E-3</v>
      </c>
      <c r="AF22" s="281">
        <v>2.1845811139058601E-3</v>
      </c>
      <c r="AG22" s="281">
        <v>-1.6514050161929601E-3</v>
      </c>
      <c r="AH22" s="281">
        <v>2.8900000000000002E-2</v>
      </c>
      <c r="AI22" s="279">
        <v>3.1400000000000004E-2</v>
      </c>
      <c r="AJ22" s="280">
        <v>4.0500000000000001E-2</v>
      </c>
      <c r="AK22" s="279">
        <v>2.06E-2</v>
      </c>
      <c r="AL22" s="280">
        <v>1.0700000000000001E-2</v>
      </c>
      <c r="AM22" s="279">
        <v>5.6999999999999993E-3</v>
      </c>
      <c r="AN22" s="279">
        <v>-1.0423999999999999E-2</v>
      </c>
      <c r="AO22" s="280">
        <v>9.5838000000000007E-2</v>
      </c>
      <c r="AP22" s="281">
        <v>3.7317596986821799E-2</v>
      </c>
      <c r="AQ22" s="291">
        <v>-2.496424718368162E-2</v>
      </c>
      <c r="AR22" s="30">
        <v>-2.496424718368162E-2</v>
      </c>
      <c r="AS22" s="291">
        <v>-2.496424718368162E-2</v>
      </c>
      <c r="AT22" s="291">
        <v>-2.496424718368162E-2</v>
      </c>
      <c r="AU22" s="291">
        <v>-2.496424718368162E-2</v>
      </c>
      <c r="AV22" s="279">
        <v>-4.5119999999999995E-3</v>
      </c>
      <c r="AW22" s="280">
        <v>2.9708999999999999E-2</v>
      </c>
      <c r="AX22" s="291">
        <v>-2.496424718368162E-2</v>
      </c>
      <c r="AY22" s="291">
        <v>-2.496424718368162E-2</v>
      </c>
      <c r="AZ22" s="279">
        <v>-4.9580000000000006E-3</v>
      </c>
      <c r="BE22" s="30">
        <v>9.0493373721623582E-2</v>
      </c>
      <c r="BF22" s="104"/>
      <c r="BG22" s="188">
        <f t="shared" si="2"/>
        <v>234</v>
      </c>
      <c r="BH22" s="29">
        <f>(1-'Building Blocks'!$B$54)*'Building Blocks'!$B$54^BG22</f>
        <v>9.5199690359216982E-4</v>
      </c>
      <c r="BI22" s="29">
        <f t="shared" si="3"/>
        <v>1.0457236718438585E-3</v>
      </c>
      <c r="BJ22" s="29">
        <f t="shared" si="50"/>
        <v>3.105903877743444E-3</v>
      </c>
      <c r="BK22" s="191">
        <f t="shared" si="4"/>
        <v>9.0893645787718022E-7</v>
      </c>
      <c r="BL22" s="191">
        <f t="shared" si="5"/>
        <v>1.0192365044495015E-6</v>
      </c>
      <c r="BM22" s="191">
        <f t="shared" si="6"/>
        <v>5.0642630996664964E-7</v>
      </c>
      <c r="BN22" s="191">
        <f t="shared" si="7"/>
        <v>4.4614501735775516E-8</v>
      </c>
      <c r="BO22" s="191">
        <f t="shared" si="8"/>
        <v>4.05270635354171E-7</v>
      </c>
      <c r="BP22" s="191">
        <f t="shared" si="9"/>
        <v>1.5528877458718719E-6</v>
      </c>
      <c r="BQ22" s="191">
        <f t="shared" si="10"/>
        <v>1.8458920250158721E-6</v>
      </c>
      <c r="BR22" s="191">
        <f t="shared" si="11"/>
        <v>2.569402669059879E-6</v>
      </c>
      <c r="BS22" s="191">
        <f t="shared" si="12"/>
        <v>1.5481229930489988E-5</v>
      </c>
      <c r="BT22" s="191">
        <f t="shared" si="13"/>
        <v>3.2223848530538534E-36</v>
      </c>
      <c r="BU22" s="191">
        <f t="shared" si="14"/>
        <v>3.5434653017646444E-9</v>
      </c>
      <c r="BV22" s="191">
        <f t="shared" si="15"/>
        <v>2.4062529920232908E-10</v>
      </c>
      <c r="BW22" s="191">
        <f t="shared" si="16"/>
        <v>7.5025871677602173E-9</v>
      </c>
      <c r="BX22" s="191">
        <f t="shared" si="17"/>
        <v>1.3788128381425117E-8</v>
      </c>
      <c r="BY22" s="191">
        <f t="shared" si="18"/>
        <v>5.8148358592405129E-8</v>
      </c>
      <c r="BZ22" s="191">
        <f t="shared" si="19"/>
        <v>7.7749623004311461E-9</v>
      </c>
      <c r="CA22" s="191">
        <f t="shared" si="20"/>
        <v>2.9663750424094835E-8</v>
      </c>
      <c r="CB22" s="191">
        <f t="shared" si="21"/>
        <v>6.570829790288606E-9</v>
      </c>
      <c r="CC22" s="191">
        <f t="shared" si="22"/>
        <v>1.4076849187550809E-8</v>
      </c>
      <c r="CD22" s="191">
        <f t="shared" si="23"/>
        <v>1.002375352543643E-9</v>
      </c>
      <c r="CE22" s="191">
        <f t="shared" si="24"/>
        <v>9.4871132218147881E-9</v>
      </c>
      <c r="CF22" s="191">
        <f t="shared" si="25"/>
        <v>2.529683001521203E-8</v>
      </c>
      <c r="CG22" s="191">
        <f t="shared" si="26"/>
        <v>1.5330672502155298E-8</v>
      </c>
      <c r="CH22" s="191">
        <f t="shared" si="27"/>
        <v>2.1729324850760482E-9</v>
      </c>
      <c r="CI22" s="191">
        <f t="shared" si="28"/>
        <v>1.3633198133843391E-8</v>
      </c>
      <c r="CJ22" s="191">
        <f t="shared" si="29"/>
        <v>1.0883202602190294E-7</v>
      </c>
      <c r="CK22" s="191">
        <f t="shared" si="30"/>
        <v>2.8686583704474414E-8</v>
      </c>
      <c r="CL22" s="191">
        <f t="shared" si="31"/>
        <v>7.3765621129902229E-9</v>
      </c>
      <c r="CM22" s="191">
        <f t="shared" si="32"/>
        <v>3.1630022446674467E-8</v>
      </c>
      <c r="CN22" s="191">
        <f t="shared" si="33"/>
        <v>1.0308778786768459E-8</v>
      </c>
      <c r="CO22" s="191">
        <f t="shared" si="34"/>
        <v>1.1226243895712353E-8</v>
      </c>
      <c r="CP22" s="191">
        <f t="shared" si="35"/>
        <v>3.7432432964586938E-8</v>
      </c>
      <c r="CQ22" s="191">
        <f t="shared" si="36"/>
        <v>6.673964898355579E-7</v>
      </c>
      <c r="CR22" s="191">
        <f t="shared" si="37"/>
        <v>6.8997130620501051E-7</v>
      </c>
      <c r="CS22" s="191">
        <f t="shared" si="38"/>
        <v>1.226266187459994E-6</v>
      </c>
      <c r="CT22" s="191">
        <f t="shared" si="39"/>
        <v>2.1070123495932286E-7</v>
      </c>
      <c r="CU22" s="191">
        <f t="shared" si="40"/>
        <v>4.2439497046868143E-8</v>
      </c>
      <c r="CV22" s="191">
        <f t="shared" si="41"/>
        <v>8.0429640200165096E-12</v>
      </c>
      <c r="CW22" s="191">
        <f t="shared" si="42"/>
        <v>2.6100599388212415E-7</v>
      </c>
      <c r="CX22" s="191">
        <f t="shared" si="43"/>
        <v>9.136629436413676E-6</v>
      </c>
      <c r="CY22" s="191">
        <f t="shared" si="44"/>
        <v>9.0966315984434566E-7</v>
      </c>
      <c r="CZ22" s="191"/>
      <c r="DA22" s="191">
        <f t="shared" si="45"/>
        <v>3.2223848530538534E-36</v>
      </c>
      <c r="DB22" s="191"/>
      <c r="DC22" s="191"/>
      <c r="DD22" s="191"/>
      <c r="DE22" s="191">
        <f t="shared" si="46"/>
        <v>2.151467470968211E-7</v>
      </c>
      <c r="DF22" s="191">
        <f t="shared" si="47"/>
        <v>4.5345347664160002E-7</v>
      </c>
      <c r="DG22" s="191"/>
      <c r="DH22" s="191"/>
      <c r="DI22" s="191">
        <f t="shared" si="48"/>
        <v>2.4183134910012566E-7</v>
      </c>
      <c r="DN22" s="191">
        <f t="shared" si="49"/>
        <v>7.1534641025963127E-6</v>
      </c>
      <c r="DR22" s="1">
        <v>1.3888888888888887E-3</v>
      </c>
      <c r="EQ22" s="184"/>
      <c r="ER22" s="184"/>
    </row>
    <row r="23" spans="1:148" s="1" customFormat="1" x14ac:dyDescent="0.25">
      <c r="A23" s="21">
        <v>36280</v>
      </c>
      <c r="B23" s="279">
        <v>4.5141999999999995E-2</v>
      </c>
      <c r="C23" s="280">
        <v>4.1822999999999999E-2</v>
      </c>
      <c r="D23" s="279">
        <v>7.3871999999999993E-2</v>
      </c>
      <c r="E23" s="280">
        <v>8.9606999999999992E-2</v>
      </c>
      <c r="F23" s="279">
        <v>9.3508999999999995E-2</v>
      </c>
      <c r="G23" s="280">
        <v>4.3203999999999999E-2</v>
      </c>
      <c r="H23" s="279">
        <v>5.0016999999999999E-2</v>
      </c>
      <c r="I23" s="281">
        <v>7.9488000000000003E-2</v>
      </c>
      <c r="J23" s="279">
        <v>0.12372</v>
      </c>
      <c r="K23" s="291">
        <v>-2.496424718368162E-2</v>
      </c>
      <c r="L23" s="280">
        <v>3.1700000000000001E-3</v>
      </c>
      <c r="M23" s="279">
        <v>2.3769999999999998E-3</v>
      </c>
      <c r="N23" s="280">
        <v>3.5149999999999999E-3</v>
      </c>
      <c r="O23" s="279">
        <v>2.8089999999999999E-3</v>
      </c>
      <c r="P23" s="280">
        <v>1.418E-3</v>
      </c>
      <c r="Q23" s="279">
        <v>2.9260000000000002E-3</v>
      </c>
      <c r="R23" s="280">
        <v>3.888E-3</v>
      </c>
      <c r="S23" s="279">
        <v>1.1720000000000001E-3</v>
      </c>
      <c r="T23" s="281">
        <v>5.8299999999999992E-3</v>
      </c>
      <c r="U23" s="279">
        <v>1.818E-3</v>
      </c>
      <c r="V23" s="280">
        <v>4.6110000000000005E-3</v>
      </c>
      <c r="W23" s="281">
        <v>1.9940000000000001E-3</v>
      </c>
      <c r="X23" s="281">
        <v>2.5979999999999996E-3</v>
      </c>
      <c r="Y23" s="281">
        <v>2.9380000000000001E-3</v>
      </c>
      <c r="Z23" s="279">
        <v>1.9376999999999998E-2</v>
      </c>
      <c r="AA23" s="280">
        <v>4.8549999999999999E-3</v>
      </c>
      <c r="AB23" s="279">
        <v>-4.6050000000000006E-3</v>
      </c>
      <c r="AC23" s="280">
        <v>-2.6090000000000002E-3</v>
      </c>
      <c r="AD23" s="281">
        <v>-4.7362137215392602E-3</v>
      </c>
      <c r="AE23" s="280">
        <v>2.3602154244851902E-3</v>
      </c>
      <c r="AF23" s="281">
        <v>6.8132980069667503E-4</v>
      </c>
      <c r="AG23" s="281">
        <v>-4.3963799504132201E-3</v>
      </c>
      <c r="AH23" s="281">
        <v>4.99E-2</v>
      </c>
      <c r="AI23" s="279">
        <v>4.4999999999999998E-2</v>
      </c>
      <c r="AJ23" s="280">
        <v>5.2499999999999998E-2</v>
      </c>
      <c r="AK23" s="279">
        <v>5.1299999999999998E-2</v>
      </c>
      <c r="AL23" s="280">
        <v>3.8599999999999995E-2</v>
      </c>
      <c r="AM23" s="279">
        <v>2.7999999999999997E-2</v>
      </c>
      <c r="AN23" s="279">
        <v>3.7047999999999998E-2</v>
      </c>
      <c r="AO23" s="280">
        <v>4.0427999999999999E-2</v>
      </c>
      <c r="AP23" s="281">
        <v>4.5770974233211706E-2</v>
      </c>
      <c r="AQ23" s="291">
        <v>-2.496424718368162E-2</v>
      </c>
      <c r="AR23" s="30">
        <v>-2.496424718368162E-2</v>
      </c>
      <c r="AS23" s="291">
        <v>-2.496424718368162E-2</v>
      </c>
      <c r="AT23" s="291">
        <v>-2.496424718368162E-2</v>
      </c>
      <c r="AU23" s="291">
        <v>-2.496424718368162E-2</v>
      </c>
      <c r="AV23" s="279">
        <v>9.4894999999999993E-2</v>
      </c>
      <c r="AW23" s="280">
        <v>9.8638999999999991E-2</v>
      </c>
      <c r="AX23" s="291">
        <v>-2.496424718368162E-2</v>
      </c>
      <c r="AY23" s="291">
        <v>-2.496424718368162E-2</v>
      </c>
      <c r="AZ23" s="279">
        <v>7.5716000000000006E-2</v>
      </c>
      <c r="BE23" s="30">
        <v>4.4980803875955377E-2</v>
      </c>
      <c r="BF23" s="104"/>
      <c r="BG23" s="188">
        <f t="shared" si="2"/>
        <v>233</v>
      </c>
      <c r="BH23" s="29">
        <f>(1-'Building Blocks'!$B$54)*'Building Blocks'!$B$54^BG23</f>
        <v>9.6161303393148463E-4</v>
      </c>
      <c r="BI23" s="29">
        <f t="shared" si="3"/>
        <v>1.0562865372160187E-3</v>
      </c>
      <c r="BJ23" s="29">
        <f t="shared" si="50"/>
        <v>3.1372766441852972E-3</v>
      </c>
      <c r="BK23" s="191">
        <f t="shared" si="4"/>
        <v>1.519831100821259E-6</v>
      </c>
      <c r="BL23" s="191">
        <f t="shared" si="5"/>
        <v>1.2736768945844928E-6</v>
      </c>
      <c r="BM23" s="191">
        <f t="shared" si="6"/>
        <v>4.4015635869624736E-6</v>
      </c>
      <c r="BN23" s="191">
        <f t="shared" si="7"/>
        <v>6.8495507506772942E-6</v>
      </c>
      <c r="BO23" s="191">
        <f t="shared" si="8"/>
        <v>7.2486775238170679E-6</v>
      </c>
      <c r="BP23" s="191">
        <f t="shared" si="9"/>
        <v>1.4274001749742625E-6</v>
      </c>
      <c r="BQ23" s="191">
        <f t="shared" si="10"/>
        <v>2.0216193805282236E-6</v>
      </c>
      <c r="BR23" s="191">
        <f t="shared" si="11"/>
        <v>5.251156508988152E-6</v>
      </c>
      <c r="BS23" s="191">
        <f t="shared" si="12"/>
        <v>1.3631818492045635E-5</v>
      </c>
      <c r="BT23" s="191">
        <f t="shared" si="13"/>
        <v>3.2549341950038924E-36</v>
      </c>
      <c r="BU23" s="191">
        <f t="shared" si="14"/>
        <v>3.0483195371117422E-10</v>
      </c>
      <c r="BV23" s="191">
        <f t="shared" si="15"/>
        <v>1.0171680692030055E-9</v>
      </c>
      <c r="BW23" s="191">
        <f t="shared" si="16"/>
        <v>3.4855272923735987E-9</v>
      </c>
      <c r="BX23" s="191">
        <f t="shared" si="17"/>
        <v>3.7273840577110993E-11</v>
      </c>
      <c r="BY23" s="191">
        <f t="shared" si="18"/>
        <v>1.4711247380427816E-8</v>
      </c>
      <c r="BZ23" s="191">
        <f t="shared" si="19"/>
        <v>2.1457623399311098E-9</v>
      </c>
      <c r="CA23" s="191">
        <f t="shared" si="20"/>
        <v>1.254014757978106E-11</v>
      </c>
      <c r="CB23" s="191">
        <f t="shared" si="21"/>
        <v>2.0261409066813426E-8</v>
      </c>
      <c r="CC23" s="191">
        <f t="shared" si="22"/>
        <v>2.1209934307073982E-9</v>
      </c>
      <c r="CD23" s="191">
        <f t="shared" si="23"/>
        <v>2.3417446789572524E-9</v>
      </c>
      <c r="CE23" s="191">
        <f t="shared" si="24"/>
        <v>8.7283750514068544E-10</v>
      </c>
      <c r="CF23" s="191">
        <f t="shared" si="25"/>
        <v>6.4892082999770785E-9</v>
      </c>
      <c r="CG23" s="191">
        <f t="shared" si="26"/>
        <v>1.0858196894018886E-9</v>
      </c>
      <c r="CH23" s="191">
        <f t="shared" si="27"/>
        <v>2.6354375510703224E-10</v>
      </c>
      <c r="CI23" s="191">
        <f t="shared" si="28"/>
        <v>1.9096247745724098E-7</v>
      </c>
      <c r="CJ23" s="191">
        <f t="shared" si="29"/>
        <v>5.6345427413489168E-10</v>
      </c>
      <c r="CK23" s="191">
        <f t="shared" si="30"/>
        <v>6.1664438056116677E-8</v>
      </c>
      <c r="CL23" s="191">
        <f t="shared" si="31"/>
        <v>3.4293968305759967E-8</v>
      </c>
      <c r="CM23" s="191">
        <f t="shared" si="32"/>
        <v>6.7991629117283592E-8</v>
      </c>
      <c r="CN23" s="191">
        <f t="shared" si="33"/>
        <v>2.2159663816355452E-8</v>
      </c>
      <c r="CO23" s="191">
        <f t="shared" si="34"/>
        <v>2.4131839066010339E-8</v>
      </c>
      <c r="CP23" s="191">
        <f t="shared" si="35"/>
        <v>8.0464441761829079E-8</v>
      </c>
      <c r="CQ23" s="191">
        <f t="shared" si="36"/>
        <v>2.2607251395970575E-6</v>
      </c>
      <c r="CR23" s="191">
        <f t="shared" si="37"/>
        <v>1.6303137351951149E-6</v>
      </c>
      <c r="CS23" s="191">
        <f t="shared" si="38"/>
        <v>2.2588722423801784E-6</v>
      </c>
      <c r="CT23" s="191">
        <f t="shared" si="39"/>
        <v>2.1289779659258772E-6</v>
      </c>
      <c r="CU23" s="191">
        <f t="shared" si="40"/>
        <v>1.2405771786240336E-6</v>
      </c>
      <c r="CV23" s="191">
        <f t="shared" si="41"/>
        <v>5.2942043658563221E-7</v>
      </c>
      <c r="CW23" s="191">
        <f t="shared" si="42"/>
        <v>1.0596756227307805E-6</v>
      </c>
      <c r="CX23" s="191">
        <f t="shared" si="43"/>
        <v>1.5303109733644682E-6</v>
      </c>
      <c r="CY23" s="191">
        <f t="shared" si="44"/>
        <v>1.5210462179410085E-6</v>
      </c>
      <c r="CZ23" s="191"/>
      <c r="DA23" s="191">
        <f t="shared" si="45"/>
        <v>3.2549341950038924E-36</v>
      </c>
      <c r="DB23" s="191"/>
      <c r="DC23" s="191"/>
      <c r="DD23" s="191"/>
      <c r="DE23" s="191">
        <f t="shared" si="46"/>
        <v>7.6430546409254084E-6</v>
      </c>
      <c r="DF23" s="191">
        <f t="shared" si="47"/>
        <v>8.5091556223478577E-6</v>
      </c>
      <c r="DG23" s="191"/>
      <c r="DH23" s="191"/>
      <c r="DI23" s="191">
        <f t="shared" si="48"/>
        <v>4.5271473943372242E-6</v>
      </c>
      <c r="DN23" s="191">
        <f t="shared" si="49"/>
        <v>1.4614055578654208E-6</v>
      </c>
      <c r="DR23" s="1">
        <v>1.3888888888888887E-3</v>
      </c>
      <c r="EQ23" s="184"/>
      <c r="ER23" s="184"/>
    </row>
    <row r="24" spans="1:148" s="1" customFormat="1" x14ac:dyDescent="0.25">
      <c r="A24" s="21">
        <v>36311</v>
      </c>
      <c r="B24" s="279">
        <v>-1.9009000000000002E-2</v>
      </c>
      <c r="C24" s="280">
        <v>-2.1619000000000003E-2</v>
      </c>
      <c r="D24" s="279">
        <v>-2.8679999999999999E-3</v>
      </c>
      <c r="E24" s="280">
        <v>1.4607000000000002E-2</v>
      </c>
      <c r="F24" s="279">
        <v>2.9878999999999999E-2</v>
      </c>
      <c r="G24" s="280">
        <v>-3.5335999999999999E-2</v>
      </c>
      <c r="H24" s="279">
        <v>-4.6973000000000001E-2</v>
      </c>
      <c r="I24" s="281">
        <v>-3.5385E-2</v>
      </c>
      <c r="J24" s="279">
        <v>-5.8170000000000001E-3</v>
      </c>
      <c r="K24" s="291">
        <v>-2.496424718368162E-2</v>
      </c>
      <c r="L24" s="280">
        <v>-8.761999999999999E-3</v>
      </c>
      <c r="M24" s="279">
        <v>-9.3299999999999998E-3</v>
      </c>
      <c r="N24" s="280">
        <v>3.6420000000000003E-3</v>
      </c>
      <c r="O24" s="279">
        <v>-6.3670000000000003E-3</v>
      </c>
      <c r="P24" s="280">
        <v>-1.5737000000000001E-2</v>
      </c>
      <c r="Q24" s="279">
        <v>-1.3375E-2</v>
      </c>
      <c r="R24" s="280">
        <v>-1.107E-2</v>
      </c>
      <c r="S24" s="279">
        <v>-1.7611000000000002E-2</v>
      </c>
      <c r="T24" s="281">
        <v>6.7390000000000002E-3</v>
      </c>
      <c r="U24" s="279">
        <v>-6.6180000000000006E-3</v>
      </c>
      <c r="V24" s="280">
        <v>-5.5859999999999998E-3</v>
      </c>
      <c r="W24" s="279">
        <v>-1.1026000000000001E-2</v>
      </c>
      <c r="X24" s="281">
        <v>-5.2500000000000003E-3</v>
      </c>
      <c r="Y24" s="281">
        <v>-1.219E-3</v>
      </c>
      <c r="Z24" s="279">
        <v>-1.3541000000000001E-2</v>
      </c>
      <c r="AA24" s="280">
        <v>1.218E-2</v>
      </c>
      <c r="AB24" s="279">
        <v>-1.9570000000000001E-2</v>
      </c>
      <c r="AC24" s="280">
        <v>-2.0461E-2</v>
      </c>
      <c r="AD24" s="281">
        <v>-2.0450224826293502E-2</v>
      </c>
      <c r="AE24" s="280">
        <v>-6.6107857971423002E-3</v>
      </c>
      <c r="AF24" s="281">
        <v>-8.6803663716609903E-3</v>
      </c>
      <c r="AG24" s="281">
        <v>-2.14910740372239E-2</v>
      </c>
      <c r="AH24" s="281">
        <v>-1.2800000000000001E-2</v>
      </c>
      <c r="AI24" s="279">
        <v>7.1999999999999998E-3</v>
      </c>
      <c r="AJ24" s="280">
        <v>1.2199999999999999E-2</v>
      </c>
      <c r="AK24" s="279">
        <v>0.02</v>
      </c>
      <c r="AL24" s="280">
        <v>-9.0000000000000011E-3</v>
      </c>
      <c r="AM24" s="279">
        <v>1.1699999999999999E-2</v>
      </c>
      <c r="AN24" s="279">
        <v>-1.3221E-2</v>
      </c>
      <c r="AO24" s="280">
        <v>-6.1449999999999998E-2</v>
      </c>
      <c r="AP24" s="281">
        <v>-1.8405665261836301E-2</v>
      </c>
      <c r="AQ24" s="291">
        <v>-2.496424718368162E-2</v>
      </c>
      <c r="AR24" s="30">
        <v>-2.496424718368162E-2</v>
      </c>
      <c r="AS24" s="291">
        <v>-2.496424718368162E-2</v>
      </c>
      <c r="AT24" s="291">
        <v>-2.496424718368162E-2</v>
      </c>
      <c r="AU24" s="291">
        <v>-2.496424718368162E-2</v>
      </c>
      <c r="AV24" s="279">
        <v>2.1965999999999999E-2</v>
      </c>
      <c r="AW24" s="280">
        <v>-2.2564999999999998E-2</v>
      </c>
      <c r="AX24" s="291">
        <v>-2.496424718368162E-2</v>
      </c>
      <c r="AY24" s="291">
        <v>-2.496424718368162E-2</v>
      </c>
      <c r="AZ24" s="279">
        <v>-2.4496000000000004E-2</v>
      </c>
      <c r="BE24" s="30">
        <v>-9.1476229581081925E-2</v>
      </c>
      <c r="BF24" s="104"/>
      <c r="BG24" s="188">
        <f t="shared" si="2"/>
        <v>232</v>
      </c>
      <c r="BH24" s="29">
        <f>(1-'Building Blocks'!$B$54)*'Building Blocks'!$B$54^BG24</f>
        <v>9.7132629690048966E-4</v>
      </c>
      <c r="BI24" s="29">
        <f t="shared" si="3"/>
        <v>1.0669560981979988E-3</v>
      </c>
      <c r="BJ24" s="29">
        <f t="shared" si="50"/>
        <v>3.1689663072578759E-3</v>
      </c>
      <c r="BK24" s="191">
        <f t="shared" si="4"/>
        <v>7.3345886205616178E-7</v>
      </c>
      <c r="BL24" s="191">
        <f t="shared" si="5"/>
        <v>8.7989961992833099E-7</v>
      </c>
      <c r="BM24" s="191">
        <f t="shared" si="6"/>
        <v>1.584822245661317E-7</v>
      </c>
      <c r="BN24" s="191">
        <f t="shared" si="7"/>
        <v>3.2590137276157262E-8</v>
      </c>
      <c r="BO24" s="191">
        <f t="shared" si="8"/>
        <v>3.9372021623706647E-7</v>
      </c>
      <c r="BP24" s="191">
        <f t="shared" si="9"/>
        <v>1.8623958143561166E-6</v>
      </c>
      <c r="BQ24" s="191">
        <f t="shared" si="10"/>
        <v>3.0245046220306838E-6</v>
      </c>
      <c r="BR24" s="191">
        <f t="shared" si="11"/>
        <v>2.1000672454657005E-6</v>
      </c>
      <c r="BS24" s="191">
        <f t="shared" si="12"/>
        <v>2.7092557529548183E-7</v>
      </c>
      <c r="BT24" s="191">
        <f t="shared" si="13"/>
        <v>3.2878123181857502E-36</v>
      </c>
      <c r="BU24" s="191">
        <f t="shared" si="14"/>
        <v>1.6589145717248455E-7</v>
      </c>
      <c r="BV24" s="191">
        <f t="shared" si="15"/>
        <v>1.7177264275177142E-7</v>
      </c>
      <c r="BW24" s="191">
        <f t="shared" si="16"/>
        <v>4.0302365483343524E-9</v>
      </c>
      <c r="BX24" s="191">
        <f t="shared" si="17"/>
        <v>9.3552510455553483E-8</v>
      </c>
      <c r="BY24" s="191">
        <f t="shared" si="18"/>
        <v>4.654745182288264E-7</v>
      </c>
      <c r="BZ24" s="191">
        <f t="shared" si="19"/>
        <v>3.3525998342499342E-7</v>
      </c>
      <c r="CA24" s="191">
        <f t="shared" si="20"/>
        <v>2.4221315376741053E-7</v>
      </c>
      <c r="CB24" s="191">
        <f t="shared" si="21"/>
        <v>5.7243312653465271E-7</v>
      </c>
      <c r="CC24" s="191">
        <f t="shared" si="22"/>
        <v>5.772671740201854E-9</v>
      </c>
      <c r="CD24" s="191">
        <f t="shared" si="23"/>
        <v>1.0510003010359765E-7</v>
      </c>
      <c r="CE24" s="191">
        <f t="shared" si="24"/>
        <v>9.2042546479960109E-8</v>
      </c>
      <c r="CF24" s="191">
        <f t="shared" si="25"/>
        <v>2.5628962318328568E-7</v>
      </c>
      <c r="CG24" s="191">
        <f t="shared" si="26"/>
        <v>8.3791237880750747E-8</v>
      </c>
      <c r="CH24" s="191">
        <f t="shared" si="27"/>
        <v>1.4272998480899694E-8</v>
      </c>
      <c r="CI24" s="191">
        <f t="shared" si="28"/>
        <v>4.0455858859987813E-7</v>
      </c>
      <c r="CJ24" s="191">
        <f t="shared" si="29"/>
        <v>6.9233570223731866E-8</v>
      </c>
      <c r="CK24" s="191">
        <f t="shared" si="30"/>
        <v>5.4522779413046617E-7</v>
      </c>
      <c r="CL24" s="191">
        <f t="shared" si="31"/>
        <v>5.9173358799260631E-7</v>
      </c>
      <c r="CM24" s="191">
        <f t="shared" si="32"/>
        <v>6.0117187688011658E-7</v>
      </c>
      <c r="CN24" s="191">
        <f t="shared" si="33"/>
        <v>1.9593245316318456E-7</v>
      </c>
      <c r="CO24" s="191">
        <f t="shared" si="34"/>
        <v>2.1337013353301935E-7</v>
      </c>
      <c r="CP24" s="191">
        <f t="shared" si="35"/>
        <v>7.114546320493015E-7</v>
      </c>
      <c r="CQ24" s="191">
        <f t="shared" si="36"/>
        <v>2.8826775368864576E-7</v>
      </c>
      <c r="CR24" s="191">
        <f t="shared" si="37"/>
        <v>2.3580304759485463E-9</v>
      </c>
      <c r="CS24" s="191">
        <f t="shared" si="38"/>
        <v>3.7696189664891488E-8</v>
      </c>
      <c r="CT24" s="191">
        <f t="shared" si="39"/>
        <v>1.9718932963277777E-7</v>
      </c>
      <c r="CU24" s="191">
        <f t="shared" si="40"/>
        <v>1.8957072949874885E-7</v>
      </c>
      <c r="CV24" s="191">
        <f t="shared" si="41"/>
        <v>3.9541490401640068E-8</v>
      </c>
      <c r="CW24" s="191">
        <f t="shared" si="42"/>
        <v>3.6894686759426264E-7</v>
      </c>
      <c r="CX24" s="191">
        <f t="shared" si="43"/>
        <v>4.3450714033807123E-6</v>
      </c>
      <c r="CY24" s="191">
        <f t="shared" si="44"/>
        <v>7.3404526828211224E-7</v>
      </c>
      <c r="CZ24" s="191"/>
      <c r="DA24" s="191">
        <f t="shared" si="45"/>
        <v>3.2878123181857502E-36</v>
      </c>
      <c r="DB24" s="191"/>
      <c r="DC24" s="191"/>
      <c r="DD24" s="191"/>
      <c r="DE24" s="191">
        <f t="shared" si="46"/>
        <v>1.5710187720002795E-7</v>
      </c>
      <c r="DF24" s="191">
        <f t="shared" si="47"/>
        <v>1.0553490776754856E-6</v>
      </c>
      <c r="DG24" s="191"/>
      <c r="DH24" s="191"/>
      <c r="DI24" s="191">
        <f t="shared" si="48"/>
        <v>1.2880565542008965E-6</v>
      </c>
      <c r="DN24" s="191">
        <f t="shared" si="49"/>
        <v>1.051248610115089E-5</v>
      </c>
      <c r="DR24" s="1">
        <v>1.3888888888888887E-3</v>
      </c>
      <c r="EQ24" s="184"/>
      <c r="ER24" s="184"/>
    </row>
    <row r="25" spans="1:148" s="1" customFormat="1" x14ac:dyDescent="0.25">
      <c r="A25" s="21">
        <v>36341</v>
      </c>
      <c r="B25" s="279">
        <v>5.0538E-2</v>
      </c>
      <c r="C25" s="280">
        <v>5.0957999999999996E-2</v>
      </c>
      <c r="D25" s="279">
        <v>3.5268000000000001E-2</v>
      </c>
      <c r="E25" s="280">
        <v>4.5220000000000003E-2</v>
      </c>
      <c r="F25" s="279">
        <v>4.2759999999999999E-2</v>
      </c>
      <c r="G25" s="280">
        <v>4.9785000000000003E-2</v>
      </c>
      <c r="H25" s="279">
        <v>4.5951000000000006E-2</v>
      </c>
      <c r="I25" s="281">
        <v>5.6797000000000007E-2</v>
      </c>
      <c r="J25" s="279">
        <v>0.113492</v>
      </c>
      <c r="K25" s="291">
        <v>-2.496424718368162E-2</v>
      </c>
      <c r="L25" s="280">
        <v>-3.1940000000000002E-3</v>
      </c>
      <c r="M25" s="279">
        <v>-2.0920000000000001E-3</v>
      </c>
      <c r="N25" s="280">
        <v>3.8390000000000004E-3</v>
      </c>
      <c r="O25" s="279">
        <v>1.828E-3</v>
      </c>
      <c r="P25" s="280">
        <v>-1.0582000000000001E-2</v>
      </c>
      <c r="Q25" s="279">
        <v>-5.215E-3</v>
      </c>
      <c r="R25" s="280">
        <v>-9.1600000000000004E-4</v>
      </c>
      <c r="S25" s="279">
        <v>-1.3223E-2</v>
      </c>
      <c r="T25" s="280">
        <v>3.6299999999999999E-4</v>
      </c>
      <c r="U25" s="279">
        <v>-1.8540000000000002E-3</v>
      </c>
      <c r="V25" s="280">
        <v>-3.522E-3</v>
      </c>
      <c r="W25" s="279">
        <v>-5.0299999999999997E-3</v>
      </c>
      <c r="X25" s="281">
        <v>-1.5177000000000001E-2</v>
      </c>
      <c r="Y25" s="281">
        <v>-5.9069999999999999E-3</v>
      </c>
      <c r="Z25" s="279">
        <v>-2.1329999999999999E-3</v>
      </c>
      <c r="AA25" s="280">
        <v>6.3759999999999997E-3</v>
      </c>
      <c r="AB25" s="279">
        <v>-2.4243000000000001E-2</v>
      </c>
      <c r="AC25" s="280">
        <v>-2.3218000000000003E-2</v>
      </c>
      <c r="AD25" s="281">
        <v>-2.5357112490343999E-2</v>
      </c>
      <c r="AE25" s="280">
        <v>-9.4120880830537799E-3</v>
      </c>
      <c r="AF25" s="281">
        <v>-1.1603667822608299E-2</v>
      </c>
      <c r="AG25" s="281">
        <v>-2.6829096454040902E-2</v>
      </c>
      <c r="AH25" s="281">
        <v>2.3900000000000001E-2</v>
      </c>
      <c r="AI25" s="279">
        <v>3.6299999999999999E-2</v>
      </c>
      <c r="AJ25" s="280">
        <v>3.7999999999999999E-2</v>
      </c>
      <c r="AK25" s="279">
        <v>2.9300000000000003E-2</v>
      </c>
      <c r="AL25" s="280">
        <v>2.1600000000000001E-2</v>
      </c>
      <c r="AM25" s="279">
        <v>1.37E-2</v>
      </c>
      <c r="AN25" s="279">
        <v>3.0849999999999999E-2</v>
      </c>
      <c r="AO25" s="280">
        <v>5.5885999999999998E-2</v>
      </c>
      <c r="AP25" s="281">
        <v>5.1169130874811702E-2</v>
      </c>
      <c r="AQ25" s="291">
        <v>-2.496424718368162E-2</v>
      </c>
      <c r="AR25" s="30">
        <v>-2.496424718368162E-2</v>
      </c>
      <c r="AS25" s="291">
        <v>-2.496424718368162E-2</v>
      </c>
      <c r="AT25" s="291">
        <v>-2.496424718368162E-2</v>
      </c>
      <c r="AU25" s="291">
        <v>-2.496424718368162E-2</v>
      </c>
      <c r="AV25" s="279">
        <v>-1.6194E-2</v>
      </c>
      <c r="AW25" s="280">
        <v>2.2313E-2</v>
      </c>
      <c r="AX25" s="291">
        <v>-2.496424718368162E-2</v>
      </c>
      <c r="AY25" s="291">
        <v>-2.496424718368162E-2</v>
      </c>
      <c r="AZ25" s="279">
        <v>1.6406E-2</v>
      </c>
      <c r="BE25" s="30">
        <v>3.5616021941998088E-2</v>
      </c>
      <c r="BF25" s="104"/>
      <c r="BG25" s="188">
        <f t="shared" si="2"/>
        <v>231</v>
      </c>
      <c r="BH25" s="29">
        <f>(1-'Building Blocks'!$B$54)*'Building Blocks'!$B$54^BG25</f>
        <v>9.811376736368583E-4</v>
      </c>
      <c r="BI25" s="29">
        <f t="shared" si="3"/>
        <v>1.0777334325232312E-3</v>
      </c>
      <c r="BJ25" s="29">
        <f t="shared" si="50"/>
        <v>3.2009760679372486E-3</v>
      </c>
      <c r="BK25" s="191">
        <f t="shared" si="4"/>
        <v>2.0232543292223271E-6</v>
      </c>
      <c r="BL25" s="191">
        <f t="shared" si="5"/>
        <v>2.0732089810603966E-6</v>
      </c>
      <c r="BM25" s="191">
        <f t="shared" si="6"/>
        <v>7.2566075993456359E-7</v>
      </c>
      <c r="BN25" s="191">
        <f t="shared" si="7"/>
        <v>1.4076077305494522E-6</v>
      </c>
      <c r="BO25" s="191">
        <f t="shared" si="8"/>
        <v>1.1098639278962048E-6</v>
      </c>
      <c r="BP25" s="191">
        <f t="shared" si="9"/>
        <v>2.0245114286740817E-6</v>
      </c>
      <c r="BQ25" s="191">
        <f t="shared" si="10"/>
        <v>1.6970702840608782E-6</v>
      </c>
      <c r="BR25" s="191">
        <f t="shared" si="11"/>
        <v>2.4641703997695713E-6</v>
      </c>
      <c r="BS25" s="191">
        <f t="shared" si="12"/>
        <v>1.1516860414496452E-5</v>
      </c>
      <c r="BT25" s="191">
        <f t="shared" si="13"/>
        <v>3.3210225436219703E-36</v>
      </c>
      <c r="BU25" s="191">
        <f t="shared" si="14"/>
        <v>5.1328799520478222E-8</v>
      </c>
      <c r="BV25" s="191">
        <f t="shared" si="15"/>
        <v>3.2014999464425255E-8</v>
      </c>
      <c r="BW25" s="191">
        <f t="shared" si="16"/>
        <v>4.9380484403206533E-9</v>
      </c>
      <c r="BX25" s="191">
        <f t="shared" si="17"/>
        <v>1.4724105404165948E-9</v>
      </c>
      <c r="BY25" s="191">
        <f t="shared" si="18"/>
        <v>2.6673226328582725E-7</v>
      </c>
      <c r="BZ25" s="191">
        <f t="shared" si="19"/>
        <v>9.8627370892655233E-8</v>
      </c>
      <c r="CA25" s="191">
        <f t="shared" si="20"/>
        <v>2.6013423850977893E-8</v>
      </c>
      <c r="CB25" s="191">
        <f t="shared" si="21"/>
        <v>3.7988939936004939E-7</v>
      </c>
      <c r="CC25" s="191">
        <f t="shared" si="22"/>
        <v>1.7677268013355691E-8</v>
      </c>
      <c r="CD25" s="191">
        <f t="shared" si="23"/>
        <v>2.8705820001166498E-8</v>
      </c>
      <c r="CE25" s="191">
        <f t="shared" si="24"/>
        <v>5.6242397314099238E-8</v>
      </c>
      <c r="CF25" s="191">
        <f t="shared" si="25"/>
        <v>9.7318518914512447E-8</v>
      </c>
      <c r="CG25" s="191">
        <f t="shared" si="26"/>
        <v>3.8046375937259215E-7</v>
      </c>
      <c r="CH25" s="191">
        <f t="shared" si="27"/>
        <v>7.5061299405748845E-8</v>
      </c>
      <c r="CI25" s="191">
        <f t="shared" si="28"/>
        <v>7.008831256780293E-8</v>
      </c>
      <c r="CJ25" s="191">
        <f t="shared" si="29"/>
        <v>5.4626353559680976E-9</v>
      </c>
      <c r="CK25" s="191">
        <f t="shared" si="30"/>
        <v>8.0196419666380335E-7</v>
      </c>
      <c r="CL25" s="191">
        <f t="shared" si="31"/>
        <v>7.4585100447888994E-7</v>
      </c>
      <c r="CM25" s="191">
        <f t="shared" si="32"/>
        <v>8.842511817797511E-7</v>
      </c>
      <c r="CN25" s="191">
        <f t="shared" si="33"/>
        <v>2.88192960984271E-7</v>
      </c>
      <c r="CO25" s="191">
        <f t="shared" si="34"/>
        <v>3.1384168153744068E-7</v>
      </c>
      <c r="CP25" s="191">
        <f t="shared" si="35"/>
        <v>1.0464637874231922E-6</v>
      </c>
      <c r="CQ25" s="191">
        <f t="shared" si="36"/>
        <v>4.4250203478529141E-7</v>
      </c>
      <c r="CR25" s="191">
        <f t="shared" si="37"/>
        <v>1.0082644909726679E-6</v>
      </c>
      <c r="CS25" s="191">
        <f t="shared" si="38"/>
        <v>1.0860089446252349E-6</v>
      </c>
      <c r="CT25" s="191">
        <f t="shared" si="39"/>
        <v>5.6491076003237344E-7</v>
      </c>
      <c r="CU25" s="191">
        <f t="shared" si="40"/>
        <v>3.2145744059631617E-7</v>
      </c>
      <c r="CV25" s="191">
        <f t="shared" si="41"/>
        <v>7.049550439437568E-8</v>
      </c>
      <c r="CW25" s="191">
        <f t="shared" si="42"/>
        <v>6.9944835309844639E-7</v>
      </c>
      <c r="CX25" s="191">
        <f t="shared" si="43"/>
        <v>3.087123802040305E-6</v>
      </c>
      <c r="CY25" s="191">
        <f t="shared" si="44"/>
        <v>2.0248719372392449E-6</v>
      </c>
      <c r="CZ25" s="191"/>
      <c r="DA25" s="191">
        <f t="shared" si="45"/>
        <v>3.3210225436219703E-36</v>
      </c>
      <c r="DB25" s="191"/>
      <c r="DC25" s="191"/>
      <c r="DD25" s="191"/>
      <c r="DE25" s="191">
        <f t="shared" si="46"/>
        <v>7.2998458786809674E-7</v>
      </c>
      <c r="DF25" s="191">
        <f t="shared" si="47"/>
        <v>1.943187082689245E-7</v>
      </c>
      <c r="DG25" s="191"/>
      <c r="DH25" s="191"/>
      <c r="DI25" s="191">
        <f t="shared" si="48"/>
        <v>4.0853427751914081E-8</v>
      </c>
      <c r="DN25" s="191">
        <f t="shared" si="49"/>
        <v>8.3477829559631635E-7</v>
      </c>
      <c r="DR25" s="1">
        <v>1.3888888888888887E-3</v>
      </c>
      <c r="EQ25" s="184"/>
      <c r="ER25" s="184"/>
    </row>
    <row r="26" spans="1:148" s="1" customFormat="1" x14ac:dyDescent="0.25">
      <c r="A26" s="21">
        <v>36372</v>
      </c>
      <c r="B26" s="279">
        <v>-3.0324E-2</v>
      </c>
      <c r="C26" s="280">
        <v>-3.0532E-2</v>
      </c>
      <c r="D26" s="279">
        <v>-2.7452000000000001E-2</v>
      </c>
      <c r="E26" s="280">
        <v>-2.7440000000000003E-2</v>
      </c>
      <c r="F26" s="279">
        <v>8.4189999999999994E-3</v>
      </c>
      <c r="G26" s="280">
        <v>-4.0870000000000004E-3</v>
      </c>
      <c r="H26" s="279">
        <v>2.3458E-2</v>
      </c>
      <c r="I26" s="281">
        <v>3.2348000000000002E-2</v>
      </c>
      <c r="J26" s="279">
        <v>-2.7167E-2</v>
      </c>
      <c r="K26" s="291">
        <v>-2.496424718368162E-2</v>
      </c>
      <c r="L26" s="280">
        <v>-4.248E-3</v>
      </c>
      <c r="M26" s="279">
        <v>-8.4500000000000005E-4</v>
      </c>
      <c r="N26" s="280">
        <v>4.3109999999999997E-3</v>
      </c>
      <c r="O26" s="279">
        <v>9.2299999999999988E-4</v>
      </c>
      <c r="P26" s="280">
        <v>-4.8010000000000006E-3</v>
      </c>
      <c r="Q26" s="279">
        <v>-5.5329999999999997E-3</v>
      </c>
      <c r="R26" s="280">
        <v>-3.228E-3</v>
      </c>
      <c r="S26" s="279">
        <v>-9.8420000000000001E-3</v>
      </c>
      <c r="T26" s="280">
        <v>2.0000000000000002E-5</v>
      </c>
      <c r="U26" s="279">
        <v>-4.065E-3</v>
      </c>
      <c r="V26" s="280">
        <v>-6.7810000000000006E-3</v>
      </c>
      <c r="W26" s="279">
        <v>-1.4829000000000002E-2</v>
      </c>
      <c r="X26" s="281">
        <v>6.8820000000000001E-3</v>
      </c>
      <c r="Y26" s="281">
        <v>4.8079999999999998E-3</v>
      </c>
      <c r="Z26" s="279">
        <v>4.0260000000000001E-3</v>
      </c>
      <c r="AA26" s="280">
        <v>8.7460000000000003E-3</v>
      </c>
      <c r="AB26" s="279">
        <v>3.1479E-2</v>
      </c>
      <c r="AC26" s="280">
        <v>3.3107999999999999E-2</v>
      </c>
      <c r="AD26" s="281">
        <v>3.3153821474180896E-2</v>
      </c>
      <c r="AE26" s="280">
        <v>2.39913285605497E-2</v>
      </c>
      <c r="AF26" s="281">
        <v>2.32544968360026E-2</v>
      </c>
      <c r="AG26" s="281">
        <v>3.6822794217877902E-2</v>
      </c>
      <c r="AH26" s="281">
        <v>-6.0000000000000001E-3</v>
      </c>
      <c r="AI26" s="279">
        <v>5.1999999999999998E-3</v>
      </c>
      <c r="AJ26" s="280">
        <v>6.0999999999999995E-3</v>
      </c>
      <c r="AK26" s="279">
        <v>8.1000000000000013E-3</v>
      </c>
      <c r="AL26" s="280">
        <v>4.5999999999999999E-3</v>
      </c>
      <c r="AM26" s="279">
        <v>8.3000000000000001E-3</v>
      </c>
      <c r="AN26" s="279">
        <v>6.4500000000000007E-4</v>
      </c>
      <c r="AO26" s="280">
        <v>1.7587999999999999E-2</v>
      </c>
      <c r="AP26" s="281">
        <v>-2.9725187574605696E-2</v>
      </c>
      <c r="AQ26" s="291">
        <v>-2.496424718368162E-2</v>
      </c>
      <c r="AR26" s="30">
        <v>-2.496424718368162E-2</v>
      </c>
      <c r="AS26" s="291">
        <v>-2.496424718368162E-2</v>
      </c>
      <c r="AT26" s="291">
        <v>-2.496424718368162E-2</v>
      </c>
      <c r="AU26" s="291">
        <v>-2.496424718368162E-2</v>
      </c>
      <c r="AV26" s="279">
        <v>-3.1820000000000001E-2</v>
      </c>
      <c r="AW26" s="280">
        <v>-1.2917000000000001E-2</v>
      </c>
      <c r="AX26" s="291">
        <v>-2.496424718368162E-2</v>
      </c>
      <c r="AY26" s="291">
        <v>-2.496424718368162E-2</v>
      </c>
      <c r="AZ26" s="279">
        <v>2.7490000000000001E-2</v>
      </c>
      <c r="BE26" s="30">
        <v>8.8311357645015631E-2</v>
      </c>
      <c r="BF26" s="104"/>
      <c r="BG26" s="188">
        <f t="shared" si="2"/>
        <v>230</v>
      </c>
      <c r="BH26" s="29">
        <f>(1-'Building Blocks'!$B$54)*'Building Blocks'!$B$54^BG26</f>
        <v>9.9104815518874577E-4</v>
      </c>
      <c r="BI26" s="29">
        <f t="shared" si="3"/>
        <v>1.0886196288113447E-3</v>
      </c>
      <c r="BJ26" s="29">
        <f t="shared" si="50"/>
        <v>3.2333091595325748E-3</v>
      </c>
      <c r="BK26" s="191">
        <f t="shared" si="4"/>
        <v>1.5336411004771839E-6</v>
      </c>
      <c r="BL26" s="191">
        <f t="shared" si="5"/>
        <v>1.5415266641425507E-6</v>
      </c>
      <c r="BM26" s="191">
        <f t="shared" si="6"/>
        <v>1.4719749791811037E-6</v>
      </c>
      <c r="BN26" s="191">
        <f t="shared" si="7"/>
        <v>1.4519231988522912E-6</v>
      </c>
      <c r="BO26" s="191">
        <f t="shared" si="8"/>
        <v>5.5126066053320871E-9</v>
      </c>
      <c r="BP26" s="191">
        <f t="shared" si="9"/>
        <v>1.2071744126893544E-7</v>
      </c>
      <c r="BQ26" s="191">
        <f t="shared" si="10"/>
        <v>3.2164776808258341E-7</v>
      </c>
      <c r="BR26" s="191">
        <f t="shared" si="11"/>
        <v>5.9444060235002936E-7</v>
      </c>
      <c r="BS26" s="191">
        <f t="shared" si="12"/>
        <v>1.5133666682143105E-6</v>
      </c>
      <c r="BT26" s="191">
        <f t="shared" si="13"/>
        <v>3.3545682258807782E-36</v>
      </c>
      <c r="BU26" s="191">
        <f t="shared" si="14"/>
        <v>6.8893590765376764E-8</v>
      </c>
      <c r="BV26" s="191">
        <f t="shared" si="15"/>
        <v>1.9233514906734204E-8</v>
      </c>
      <c r="BW26" s="191">
        <f t="shared" si="16"/>
        <v>7.4301886659160245E-9</v>
      </c>
      <c r="BX26" s="191">
        <f t="shared" si="17"/>
        <v>4.6819938918218025E-9</v>
      </c>
      <c r="BY26" s="191">
        <f t="shared" si="18"/>
        <v>1.0779628504494285E-7</v>
      </c>
      <c r="BZ26" s="191">
        <f t="shared" si="19"/>
        <v>1.0635702151285416E-7</v>
      </c>
      <c r="CA26" s="191">
        <f t="shared" si="20"/>
        <v>5.6825969573375305E-8</v>
      </c>
      <c r="CB26" s="191">
        <f t="shared" si="21"/>
        <v>2.5796569897442282E-7</v>
      </c>
      <c r="CC26" s="191">
        <f t="shared" si="22"/>
        <v>2.1008391420089035E-8</v>
      </c>
      <c r="CD26" s="191">
        <f t="shared" si="23"/>
        <v>5.9161670972589969E-8</v>
      </c>
      <c r="CE26" s="191">
        <f t="shared" si="24"/>
        <v>1.1963142088073979E-7</v>
      </c>
      <c r="CF26" s="191">
        <f t="shared" si="25"/>
        <v>4.0556681126947784E-7</v>
      </c>
      <c r="CG26" s="191">
        <f t="shared" si="26"/>
        <v>1.164133146051094E-8</v>
      </c>
      <c r="CH26" s="191">
        <f t="shared" si="27"/>
        <v>6.1120878367050712E-9</v>
      </c>
      <c r="CI26" s="191">
        <f t="shared" si="28"/>
        <v>3.9519068078504871E-9</v>
      </c>
      <c r="CJ26" s="191">
        <f t="shared" si="29"/>
        <v>2.3249640002938077E-8</v>
      </c>
      <c r="CK26" s="191">
        <f t="shared" si="30"/>
        <v>8.8072370844892896E-7</v>
      </c>
      <c r="CL26" s="191">
        <f t="shared" si="31"/>
        <v>9.8100289788425331E-7</v>
      </c>
      <c r="CM26" s="191">
        <f t="shared" si="32"/>
        <v>9.7109195554760219E-7</v>
      </c>
      <c r="CN26" s="191">
        <f t="shared" si="33"/>
        <v>3.1649589146602157E-7</v>
      </c>
      <c r="CO26" s="191">
        <f t="shared" si="34"/>
        <v>3.4466352834623774E-7</v>
      </c>
      <c r="CP26" s="191">
        <f t="shared" si="35"/>
        <v>1.1492351796388665E-6</v>
      </c>
      <c r="CQ26" s="191">
        <f t="shared" si="36"/>
        <v>1.0110377920795331E-7</v>
      </c>
      <c r="CR26" s="191">
        <f t="shared" si="37"/>
        <v>2.8690993858397705E-10</v>
      </c>
      <c r="CS26" s="191">
        <f t="shared" si="38"/>
        <v>2.6508216834302109E-11</v>
      </c>
      <c r="CT26" s="191">
        <f t="shared" si="39"/>
        <v>3.1263860161334894E-9</v>
      </c>
      <c r="CU26" s="191">
        <f t="shared" si="40"/>
        <v>7.968156591277148E-11</v>
      </c>
      <c r="CV26" s="191">
        <f t="shared" si="41"/>
        <v>7.8638956755527183E-9</v>
      </c>
      <c r="CW26" s="191">
        <f t="shared" si="42"/>
        <v>2.4350772437722461E-8</v>
      </c>
      <c r="CX26" s="191">
        <f t="shared" si="43"/>
        <v>2.522646793612732E-7</v>
      </c>
      <c r="CY26" s="191">
        <f t="shared" si="44"/>
        <v>1.5348672588021012E-6</v>
      </c>
      <c r="CZ26" s="191"/>
      <c r="DA26" s="191">
        <f t="shared" si="45"/>
        <v>3.3545682258807782E-36</v>
      </c>
      <c r="DB26" s="191"/>
      <c r="DC26" s="191"/>
      <c r="DD26" s="191"/>
      <c r="DE26" s="191">
        <f t="shared" si="46"/>
        <v>1.8886003251898301E-6</v>
      </c>
      <c r="DF26" s="191">
        <f t="shared" si="47"/>
        <v>5.1746476493147896E-7</v>
      </c>
      <c r="DG26" s="191"/>
      <c r="DH26" s="191"/>
      <c r="DI26" s="191">
        <f t="shared" si="48"/>
        <v>3.2358881943880744E-7</v>
      </c>
      <c r="DN26" s="191">
        <f t="shared" si="49"/>
        <v>7.059156099158591E-6</v>
      </c>
      <c r="DR26" s="1">
        <v>1.3888888888888887E-3</v>
      </c>
      <c r="EQ26" s="184"/>
      <c r="ER26" s="184"/>
    </row>
    <row r="27" spans="1:148" s="1" customFormat="1" x14ac:dyDescent="0.25">
      <c r="A27" s="21">
        <v>36403</v>
      </c>
      <c r="B27" s="279">
        <v>-1.137E-2</v>
      </c>
      <c r="C27" s="280">
        <v>-9.3699999999999999E-3</v>
      </c>
      <c r="D27" s="279">
        <v>-2.5897E-2</v>
      </c>
      <c r="E27" s="280">
        <v>-3.7009E-2</v>
      </c>
      <c r="F27" s="279">
        <v>-2.9083999999999999E-2</v>
      </c>
      <c r="G27" s="280">
        <v>-1.199E-3</v>
      </c>
      <c r="H27" s="279">
        <v>3.4689999999999999E-3</v>
      </c>
      <c r="I27" s="281">
        <v>2.3821999999999999E-2</v>
      </c>
      <c r="J27" s="279">
        <v>9.1000000000000004E-3</v>
      </c>
      <c r="K27" s="291">
        <v>-2.496424718368162E-2</v>
      </c>
      <c r="L27" s="280">
        <v>-5.0799999999999999E-4</v>
      </c>
      <c r="M27" s="279">
        <v>1.46E-4</v>
      </c>
      <c r="N27" s="280">
        <v>3.5999999999999999E-3</v>
      </c>
      <c r="O27" s="279">
        <v>2.0339999999999998E-3</v>
      </c>
      <c r="P27" s="280">
        <v>-3.9119999999999997E-3</v>
      </c>
      <c r="Q27" s="279">
        <v>-2.434E-3</v>
      </c>
      <c r="R27" s="280">
        <v>-7.0400000000000009E-4</v>
      </c>
      <c r="S27" s="279">
        <v>-5.7410000000000004E-3</v>
      </c>
      <c r="T27" s="280">
        <v>1.7489999999999999E-3</v>
      </c>
      <c r="U27" s="279">
        <v>-6.8500000000000006E-4</v>
      </c>
      <c r="V27" s="280">
        <v>-3.5000000000000004E-5</v>
      </c>
      <c r="W27" s="279">
        <v>-2.8219999999999999E-3</v>
      </c>
      <c r="X27" s="281">
        <v>-2.3219999999999998E-3</v>
      </c>
      <c r="Y27" s="281">
        <v>1.3309999999999999E-3</v>
      </c>
      <c r="Z27" s="279">
        <v>-1.1054999999999999E-2</v>
      </c>
      <c r="AA27" s="280">
        <v>3.57E-4</v>
      </c>
      <c r="AB27" s="279">
        <v>-2.4660000000000003E-3</v>
      </c>
      <c r="AC27" s="280">
        <v>2.2919999999999998E-3</v>
      </c>
      <c r="AD27" s="281">
        <v>-2.4901549341640999E-3</v>
      </c>
      <c r="AE27" s="280">
        <v>3.6424721310044802E-3</v>
      </c>
      <c r="AF27" s="281">
        <v>2.01942990845966E-3</v>
      </c>
      <c r="AG27" s="281">
        <v>-1.9529752961072999E-3</v>
      </c>
      <c r="AH27" s="281">
        <v>1.4000000000000002E-3</v>
      </c>
      <c r="AI27" s="279">
        <v>-1E-4</v>
      </c>
      <c r="AJ27" s="280">
        <v>4.0000000000000002E-4</v>
      </c>
      <c r="AK27" s="279">
        <v>-7.8000000000000005E-3</v>
      </c>
      <c r="AL27" s="280">
        <v>-5.5000000000000005E-3</v>
      </c>
      <c r="AM27" s="279">
        <v>8.0000000000000002E-3</v>
      </c>
      <c r="AN27" s="279">
        <v>2.6410000000000001E-3</v>
      </c>
      <c r="AO27" s="280">
        <v>5.8007000000000003E-2</v>
      </c>
      <c r="AP27" s="281">
        <v>-1.0763612151165001E-2</v>
      </c>
      <c r="AQ27" s="291">
        <v>-2.496424718368162E-2</v>
      </c>
      <c r="AR27" s="30">
        <v>-2.496424718368162E-2</v>
      </c>
      <c r="AS27" s="291">
        <v>-2.496424718368162E-2</v>
      </c>
      <c r="AT27" s="291">
        <v>-2.496424718368162E-2</v>
      </c>
      <c r="AU27" s="291">
        <v>-2.496424718368162E-2</v>
      </c>
      <c r="AV27" s="279">
        <v>-1.2709E-2</v>
      </c>
      <c r="AW27" s="280">
        <v>-1.0013000000000001E-2</v>
      </c>
      <c r="AX27" s="291">
        <v>-2.496424718368162E-2</v>
      </c>
      <c r="AY27" s="291">
        <v>-2.496424718368162E-2</v>
      </c>
      <c r="AZ27" s="279">
        <v>1.5271E-2</v>
      </c>
      <c r="BE27" s="30">
        <v>1.5845440042989711E-3</v>
      </c>
      <c r="BF27" s="104"/>
      <c r="BG27" s="188">
        <f t="shared" si="2"/>
        <v>229</v>
      </c>
      <c r="BH27" s="29">
        <f>(1-'Building Blocks'!$B$54)*'Building Blocks'!$B$54^BG27</f>
        <v>1.0010587426148947E-3</v>
      </c>
      <c r="BI27" s="29">
        <f t="shared" si="3"/>
        <v>1.0996157866781258E-3</v>
      </c>
      <c r="BJ27" s="29">
        <f t="shared" si="50"/>
        <v>3.2659688480127015E-3</v>
      </c>
      <c r="BK27" s="191">
        <f t="shared" si="4"/>
        <v>3.7960165761152228E-7</v>
      </c>
      <c r="BL27" s="191">
        <f t="shared" si="5"/>
        <v>2.9822044030861671E-7</v>
      </c>
      <c r="BM27" s="191">
        <f t="shared" si="6"/>
        <v>1.3637507206813361E-6</v>
      </c>
      <c r="BN27" s="191">
        <f t="shared" si="7"/>
        <v>2.3358247088936032E-6</v>
      </c>
      <c r="BO27" s="191">
        <f t="shared" si="8"/>
        <v>1.7377501651145568E-6</v>
      </c>
      <c r="BP27" s="191">
        <f t="shared" si="9"/>
        <v>6.4225305439121298E-8</v>
      </c>
      <c r="BQ27" s="191">
        <f t="shared" si="10"/>
        <v>8.6206029063265626E-9</v>
      </c>
      <c r="BR27" s="191">
        <f t="shared" si="11"/>
        <v>2.4221935488661781E-7</v>
      </c>
      <c r="BS27" s="191">
        <f t="shared" si="12"/>
        <v>1.139530245463465E-9</v>
      </c>
      <c r="BT27" s="191">
        <f t="shared" si="13"/>
        <v>3.3884527534149271E-36</v>
      </c>
      <c r="BU27" s="191">
        <f t="shared" si="14"/>
        <v>1.9537914101732874E-8</v>
      </c>
      <c r="BV27" s="191">
        <f t="shared" si="15"/>
        <v>1.1346852642856555E-8</v>
      </c>
      <c r="BW27" s="191">
        <f t="shared" si="16"/>
        <v>3.9760226698773066E-9</v>
      </c>
      <c r="BX27" s="191">
        <f t="shared" si="17"/>
        <v>1.0194319382164905E-9</v>
      </c>
      <c r="BY27" s="191">
        <f t="shared" si="18"/>
        <v>9.0298948237730891E-8</v>
      </c>
      <c r="BZ27" s="191">
        <f t="shared" si="19"/>
        <v>5.0626325520084867E-8</v>
      </c>
      <c r="CA27" s="191">
        <f t="shared" si="20"/>
        <v>2.4300419443154973E-8</v>
      </c>
      <c r="CB27" s="191">
        <f t="shared" si="21"/>
        <v>1.402284803067282E-7</v>
      </c>
      <c r="CC27" s="191">
        <f t="shared" si="22"/>
        <v>7.8036879986550338E-9</v>
      </c>
      <c r="CD27" s="191">
        <f t="shared" si="23"/>
        <v>1.7523072007965389E-8</v>
      </c>
      <c r="CE27" s="191">
        <f t="shared" si="24"/>
        <v>1.5356114833505496E-8</v>
      </c>
      <c r="CF27" s="191">
        <f t="shared" si="25"/>
        <v>5.8511729940706339E-8</v>
      </c>
      <c r="CG27" s="191">
        <f t="shared" si="26"/>
        <v>3.8718540030678967E-8</v>
      </c>
      <c r="CH27" s="191">
        <f t="shared" si="27"/>
        <v>1.3487406157487194E-9</v>
      </c>
      <c r="CI27" s="191">
        <f t="shared" si="28"/>
        <v>3.1727727901023419E-7</v>
      </c>
      <c r="CJ27" s="191">
        <f t="shared" si="29"/>
        <v>1.5609147620967909E-8</v>
      </c>
      <c r="CK27" s="191">
        <f t="shared" si="30"/>
        <v>3.3282531945306967E-8</v>
      </c>
      <c r="CL27" s="191">
        <f t="shared" si="31"/>
        <v>6.9838360204053994E-10</v>
      </c>
      <c r="CM27" s="191">
        <f t="shared" si="32"/>
        <v>3.6697546259160129E-8</v>
      </c>
      <c r="CN27" s="191">
        <f t="shared" si="33"/>
        <v>1.1960373630485992E-8</v>
      </c>
      <c r="CO27" s="191">
        <f t="shared" si="34"/>
        <v>1.3024828084585569E-8</v>
      </c>
      <c r="CP27" s="191">
        <f t="shared" si="35"/>
        <v>4.342957525960495E-8</v>
      </c>
      <c r="CQ27" s="191">
        <f t="shared" si="36"/>
        <v>5.5030732126606468E-9</v>
      </c>
      <c r="CR27" s="191">
        <f t="shared" si="37"/>
        <v>3.7161877164110644E-8</v>
      </c>
      <c r="CS27" s="191">
        <f t="shared" si="38"/>
        <v>3.7709424150049517E-8</v>
      </c>
      <c r="CT27" s="191">
        <f t="shared" si="39"/>
        <v>2.218932438116519E-7</v>
      </c>
      <c r="CU27" s="191">
        <f t="shared" si="40"/>
        <v>1.0624286414831338E-7</v>
      </c>
      <c r="CV27" s="191">
        <f t="shared" si="41"/>
        <v>6.2690319760929145E-9</v>
      </c>
      <c r="CW27" s="191">
        <f t="shared" si="42"/>
        <v>8.2165540123821693E-9</v>
      </c>
      <c r="CX27" s="191">
        <f t="shared" si="43"/>
        <v>3.4044025044869348E-6</v>
      </c>
      <c r="CY27" s="191">
        <f t="shared" si="44"/>
        <v>3.7990515217259303E-7</v>
      </c>
      <c r="CZ27" s="191"/>
      <c r="DA27" s="191">
        <f t="shared" si="45"/>
        <v>3.3884527534149271E-36</v>
      </c>
      <c r="DB27" s="191"/>
      <c r="DC27" s="191"/>
      <c r="DD27" s="191"/>
      <c r="DE27" s="191">
        <f t="shared" si="46"/>
        <v>5.5869254191140797E-7</v>
      </c>
      <c r="DF27" s="191">
        <f t="shared" si="47"/>
        <v>3.9272309702673146E-7</v>
      </c>
      <c r="DG27" s="191"/>
      <c r="DH27" s="191"/>
      <c r="DI27" s="191">
        <f t="shared" si="48"/>
        <v>2.7731185697660167E-8</v>
      </c>
      <c r="DN27" s="191">
        <f t="shared" si="49"/>
        <v>4.2274799410209432E-8</v>
      </c>
      <c r="DR27" s="1">
        <v>1.3888888888888887E-3</v>
      </c>
      <c r="EQ27" s="184"/>
      <c r="ER27" s="184"/>
    </row>
    <row r="28" spans="1:148" s="1" customFormat="1" x14ac:dyDescent="0.25">
      <c r="A28" s="21">
        <v>36433</v>
      </c>
      <c r="B28" s="279">
        <v>-2.5558000000000001E-2</v>
      </c>
      <c r="C28" s="280">
        <v>-2.7496E-2</v>
      </c>
      <c r="D28" s="279">
        <v>-3.5154999999999999E-2</v>
      </c>
      <c r="E28" s="280">
        <v>2.1799999999999999E-4</v>
      </c>
      <c r="F28" s="279">
        <v>-5.2900000000000004E-3</v>
      </c>
      <c r="G28" s="280">
        <v>-1.0782E-2</v>
      </c>
      <c r="H28" s="279">
        <v>6.7600000000000004E-3</v>
      </c>
      <c r="I28" s="281">
        <v>-2.1499999999999999E-4</v>
      </c>
      <c r="J28" s="279">
        <v>-3.3842999999999998E-2</v>
      </c>
      <c r="K28" s="291">
        <v>-2.496424718368162E-2</v>
      </c>
      <c r="L28" s="280">
        <v>1.1604000000000001E-2</v>
      </c>
      <c r="M28" s="279">
        <v>7.6600000000000001E-3</v>
      </c>
      <c r="N28" s="280">
        <v>4.7599999999999995E-3</v>
      </c>
      <c r="O28" s="279">
        <v>7.7749999999999998E-3</v>
      </c>
      <c r="P28" s="280">
        <v>7.3929999999999994E-3</v>
      </c>
      <c r="Q28" s="279">
        <v>1.0862E-2</v>
      </c>
      <c r="R28" s="280">
        <v>1.0993999999999999E-2</v>
      </c>
      <c r="S28" s="279">
        <v>1.0597000000000001E-2</v>
      </c>
      <c r="T28" s="280">
        <v>3.9639999999999996E-3</v>
      </c>
      <c r="U28" s="279">
        <v>1.0038E-2</v>
      </c>
      <c r="V28" s="280">
        <v>1.6225E-2</v>
      </c>
      <c r="W28" s="279">
        <v>1.9467999999999999E-2</v>
      </c>
      <c r="X28" s="281">
        <v>3.6240000000000001E-3</v>
      </c>
      <c r="Y28" s="281">
        <v>3.6009999999999996E-3</v>
      </c>
      <c r="Z28" s="279">
        <v>-7.1960000000000001E-3</v>
      </c>
      <c r="AA28" s="280">
        <v>-7.8110000000000002E-3</v>
      </c>
      <c r="AB28" s="279">
        <v>1.2888999999999999E-2</v>
      </c>
      <c r="AC28" s="280">
        <v>1.6141000000000003E-2</v>
      </c>
      <c r="AD28" s="281">
        <v>1.3633376005595398E-2</v>
      </c>
      <c r="AE28" s="280">
        <v>1.2847264898000098E-2</v>
      </c>
      <c r="AF28" s="281">
        <v>1.1625099452499199E-2</v>
      </c>
      <c r="AG28" s="281">
        <v>1.55872203405768E-2</v>
      </c>
      <c r="AH28" s="281">
        <v>4.6999999999999993E-3</v>
      </c>
      <c r="AI28" s="279">
        <v>1.6000000000000001E-3</v>
      </c>
      <c r="AJ28" s="280">
        <v>3.4999999999999996E-3</v>
      </c>
      <c r="AK28" s="279">
        <v>1.6200000000000003E-2</v>
      </c>
      <c r="AL28" s="280">
        <v>1.0800000000000001E-2</v>
      </c>
      <c r="AM28" s="279">
        <v>4.7999999999999996E-3</v>
      </c>
      <c r="AN28" s="279">
        <v>7.4419999999999998E-3</v>
      </c>
      <c r="AO28" s="280">
        <v>5.2027999999999998E-2</v>
      </c>
      <c r="AP28" s="281">
        <v>-2.4957282727707E-2</v>
      </c>
      <c r="AQ28" s="291">
        <v>-2.496424718368162E-2</v>
      </c>
      <c r="AR28" s="30">
        <v>-2.496424718368162E-2</v>
      </c>
      <c r="AS28" s="291">
        <v>-2.496424718368162E-2</v>
      </c>
      <c r="AT28" s="291">
        <v>-2.496424718368162E-2</v>
      </c>
      <c r="AU28" s="291">
        <v>-2.496424718368162E-2</v>
      </c>
      <c r="AV28" s="279">
        <v>-3.7964000000000005E-2</v>
      </c>
      <c r="AW28" s="280">
        <v>-4.2046E-2</v>
      </c>
      <c r="AX28" s="291">
        <v>-2.496424718368162E-2</v>
      </c>
      <c r="AY28" s="291">
        <v>-2.496424718368162E-2</v>
      </c>
      <c r="AZ28" s="279">
        <v>-4.6604E-2</v>
      </c>
      <c r="BE28" s="30">
        <v>5.2674902576191007E-2</v>
      </c>
      <c r="BF28" s="104"/>
      <c r="BG28" s="188">
        <f t="shared" si="2"/>
        <v>228</v>
      </c>
      <c r="BH28" s="29">
        <f>(1-'Building Blocks'!$B$54)*'Building Blocks'!$B$54^BG28</f>
        <v>1.0111704470857521E-3</v>
      </c>
      <c r="BI28" s="29">
        <f t="shared" si="3"/>
        <v>1.1107230168465917E-3</v>
      </c>
      <c r="BJ28" s="29">
        <f t="shared" si="50"/>
        <v>3.2989584323360622E-3</v>
      </c>
      <c r="BK28" s="191">
        <f t="shared" si="4"/>
        <v>1.1926230854454756E-6</v>
      </c>
      <c r="BL28" s="191">
        <f t="shared" si="5"/>
        <v>1.3292734883206211E-6</v>
      </c>
      <c r="BM28" s="191">
        <f t="shared" si="6"/>
        <v>2.1969957769897502E-6</v>
      </c>
      <c r="BN28" s="191">
        <f t="shared" si="7"/>
        <v>8.7235602682967655E-8</v>
      </c>
      <c r="BO28" s="191">
        <f t="shared" si="8"/>
        <v>2.8290032655715661E-7</v>
      </c>
      <c r="BP28" s="191">
        <f t="shared" si="9"/>
        <v>3.2956943250875923E-7</v>
      </c>
      <c r="BQ28" s="191">
        <f t="shared" si="10"/>
        <v>2.678423905883113E-10</v>
      </c>
      <c r="BR28" s="191">
        <f t="shared" si="11"/>
        <v>9.3915363151650381E-8</v>
      </c>
      <c r="BS28" s="191">
        <f t="shared" si="12"/>
        <v>2.1465482279187024E-6</v>
      </c>
      <c r="BT28" s="191">
        <f t="shared" si="13"/>
        <v>3.4226795489039667E-36</v>
      </c>
      <c r="BU28" s="191">
        <f t="shared" si="14"/>
        <v>6.926400360650766E-8</v>
      </c>
      <c r="BV28" s="191">
        <f t="shared" si="15"/>
        <v>2.055343092877975E-8</v>
      </c>
      <c r="BW28" s="191">
        <f t="shared" si="16"/>
        <v>1.041079167676806E-8</v>
      </c>
      <c r="BX28" s="191">
        <f t="shared" si="17"/>
        <v>2.5358603332291245E-8</v>
      </c>
      <c r="BY28" s="191">
        <f t="shared" si="18"/>
        <v>5.5884341083498295E-9</v>
      </c>
      <c r="BZ28" s="191">
        <f t="shared" si="19"/>
        <v>4.7082977516586576E-8</v>
      </c>
      <c r="CA28" s="191">
        <f t="shared" si="20"/>
        <v>5.437943510128999E-8</v>
      </c>
      <c r="CB28" s="191">
        <f t="shared" si="21"/>
        <v>2.8273558950834857E-8</v>
      </c>
      <c r="CC28" s="191">
        <f t="shared" si="22"/>
        <v>2.2389378017715975E-10</v>
      </c>
      <c r="CD28" s="191">
        <f t="shared" si="23"/>
        <v>5.0323627905487503E-8</v>
      </c>
      <c r="CE28" s="191">
        <f t="shared" si="24"/>
        <v>1.7419042016935385E-7</v>
      </c>
      <c r="CF28" s="191">
        <f t="shared" si="25"/>
        <v>2.4975970011273331E-7</v>
      </c>
      <c r="CG28" s="191">
        <f t="shared" si="26"/>
        <v>1.6306925704749983E-13</v>
      </c>
      <c r="CH28" s="191">
        <f t="shared" si="27"/>
        <v>1.5010380269853414E-9</v>
      </c>
      <c r="CI28" s="191">
        <f t="shared" si="28"/>
        <v>1.9140670349014525E-7</v>
      </c>
      <c r="CJ28" s="191">
        <f t="shared" si="29"/>
        <v>1.5823298178676716E-7</v>
      </c>
      <c r="CK28" s="191">
        <f t="shared" si="30"/>
        <v>1.0783989778320591E-7</v>
      </c>
      <c r="CL28" s="191">
        <f t="shared" si="31"/>
        <v>1.892185820996297E-7</v>
      </c>
      <c r="CM28" s="191">
        <f t="shared" si="32"/>
        <v>1.1890500530384991E-7</v>
      </c>
      <c r="CN28" s="191">
        <f t="shared" si="33"/>
        <v>3.8753225622379433E-8</v>
      </c>
      <c r="CO28" s="191">
        <f t="shared" si="34"/>
        <v>4.220220179142901E-8</v>
      </c>
      <c r="CP28" s="191">
        <f t="shared" si="35"/>
        <v>1.4071768831950957E-7</v>
      </c>
      <c r="CQ28" s="191">
        <f t="shared" si="36"/>
        <v>1.2548858012419924E-9</v>
      </c>
      <c r="CR28" s="191">
        <f t="shared" si="37"/>
        <v>1.8793271157998573E-8</v>
      </c>
      <c r="CS28" s="191">
        <f t="shared" si="38"/>
        <v>8.4368172684783383E-9</v>
      </c>
      <c r="CT28" s="191">
        <f t="shared" si="39"/>
        <v>1.0655767189282325E-7</v>
      </c>
      <c r="CU28" s="191">
        <f t="shared" si="40"/>
        <v>4.6503710596063958E-8</v>
      </c>
      <c r="CV28" s="191">
        <f t="shared" si="41"/>
        <v>7.3288980103857239E-10</v>
      </c>
      <c r="CW28" s="191">
        <f t="shared" si="42"/>
        <v>4.747694920258789E-9</v>
      </c>
      <c r="CX28" s="191">
        <f t="shared" si="43"/>
        <v>2.739463247322365E-6</v>
      </c>
      <c r="CY28" s="191">
        <f t="shared" si="44"/>
        <v>1.1935765971401312E-6</v>
      </c>
      <c r="CZ28" s="191"/>
      <c r="DA28" s="191">
        <f t="shared" si="45"/>
        <v>3.4226795489039667E-36</v>
      </c>
      <c r="DB28" s="191"/>
      <c r="DC28" s="191"/>
      <c r="DD28" s="191"/>
      <c r="DE28" s="191">
        <f t="shared" si="46"/>
        <v>2.5373598391699052E-6</v>
      </c>
      <c r="DF28" s="191">
        <f t="shared" si="47"/>
        <v>2.8812125286180509E-6</v>
      </c>
      <c r="DG28" s="191"/>
      <c r="DH28" s="191"/>
      <c r="DI28" s="191">
        <f t="shared" si="48"/>
        <v>3.590168531437627E-6</v>
      </c>
      <c r="DN28" s="191">
        <f t="shared" si="49"/>
        <v>2.2382264238842726E-6</v>
      </c>
      <c r="DR28" s="1">
        <v>1.3888888888888887E-3</v>
      </c>
      <c r="EQ28" s="184"/>
      <c r="ER28" s="184"/>
    </row>
    <row r="29" spans="1:148" s="1" customFormat="1" x14ac:dyDescent="0.25">
      <c r="A29" s="21">
        <v>36464</v>
      </c>
      <c r="B29" s="279">
        <v>6.2726000000000004E-2</v>
      </c>
      <c r="C29" s="280">
        <v>6.7222000000000004E-2</v>
      </c>
      <c r="D29" s="279">
        <v>4.7384000000000003E-2</v>
      </c>
      <c r="E29" s="280">
        <v>4.0500000000000006E-3</v>
      </c>
      <c r="F29" s="279">
        <v>-6.0840000000000009E-3</v>
      </c>
      <c r="G29" s="280">
        <v>5.0647000000000005E-2</v>
      </c>
      <c r="H29" s="279">
        <v>3.7236999999999999E-2</v>
      </c>
      <c r="I29" s="281">
        <v>-1.4079E-2</v>
      </c>
      <c r="J29" s="279">
        <v>2.1291999999999998E-2</v>
      </c>
      <c r="K29" s="291">
        <v>-2.496424718368162E-2</v>
      </c>
      <c r="L29" s="280">
        <v>3.689E-3</v>
      </c>
      <c r="M29" s="279">
        <v>1.0870000000000001E-3</v>
      </c>
      <c r="N29" s="280">
        <v>3.5699999999999998E-3</v>
      </c>
      <c r="O29" s="279">
        <v>1.2880000000000001E-3</v>
      </c>
      <c r="P29" s="280">
        <v>6.4500000000000007E-4</v>
      </c>
      <c r="Q29" s="279">
        <v>4.5960000000000003E-3</v>
      </c>
      <c r="R29" s="280">
        <v>3.8440000000000002E-3</v>
      </c>
      <c r="S29" s="279">
        <v>6.1750000000000008E-3</v>
      </c>
      <c r="T29" s="280">
        <v>1.6489999999999999E-3</v>
      </c>
      <c r="U29" s="279">
        <v>3.64E-3</v>
      </c>
      <c r="V29" s="280">
        <v>5.757E-3</v>
      </c>
      <c r="W29" s="279">
        <v>2.8599999999999997E-3</v>
      </c>
      <c r="X29" s="281">
        <v>-4.6610000000000002E-3</v>
      </c>
      <c r="Y29" s="281">
        <v>2.12E-4</v>
      </c>
      <c r="Z29" s="279">
        <v>-6.6420000000000003E-3</v>
      </c>
      <c r="AA29" s="280">
        <v>6.6699999999999995E-4</v>
      </c>
      <c r="AB29" s="279">
        <v>-6.0070000000000002E-3</v>
      </c>
      <c r="AC29" s="280">
        <v>-3.434E-3</v>
      </c>
      <c r="AD29" s="281">
        <v>-6.2083850258403293E-3</v>
      </c>
      <c r="AE29" s="280">
        <v>1.5197647921616499E-3</v>
      </c>
      <c r="AF29" s="281">
        <v>-1.9572319186232499E-4</v>
      </c>
      <c r="AG29" s="281">
        <v>-5.99790090662495E-3</v>
      </c>
      <c r="AH29" s="281">
        <v>1.2E-2</v>
      </c>
      <c r="AI29" s="279">
        <v>1.6E-2</v>
      </c>
      <c r="AJ29" s="280">
        <v>2.3300000000000001E-2</v>
      </c>
      <c r="AK29" s="279">
        <v>4.1999999999999997E-3</v>
      </c>
      <c r="AL29" s="280">
        <v>-7.4999999999999997E-3</v>
      </c>
      <c r="AM29" s="279">
        <v>5.3E-3</v>
      </c>
      <c r="AN29" s="279">
        <v>-3.0823999999999997E-2</v>
      </c>
      <c r="AO29" s="280">
        <v>-3.9635999999999998E-2</v>
      </c>
      <c r="AP29" s="281">
        <v>6.3362002103095699E-2</v>
      </c>
      <c r="AQ29" s="291">
        <v>-2.496424718368162E-2</v>
      </c>
      <c r="AR29" s="30">
        <v>-2.496424718368162E-2</v>
      </c>
      <c r="AS29" s="291">
        <v>-2.496424718368162E-2</v>
      </c>
      <c r="AT29" s="291">
        <v>-2.496424718368162E-2</v>
      </c>
      <c r="AU29" s="291">
        <v>-2.496424718368162E-2</v>
      </c>
      <c r="AV29" s="279">
        <v>-2.4594999999999999E-2</v>
      </c>
      <c r="AW29" s="280">
        <v>-1.3480000000000001E-2</v>
      </c>
      <c r="AX29" s="291">
        <v>-2.496424718368162E-2</v>
      </c>
      <c r="AY29" s="291">
        <v>-2.496424718368162E-2</v>
      </c>
      <c r="AZ29" s="279">
        <v>-1.7870999999999998E-2</v>
      </c>
      <c r="BE29" s="30">
        <v>-3.0922760442354424E-2</v>
      </c>
      <c r="BF29" s="104"/>
      <c r="BG29" s="188">
        <f t="shared" si="2"/>
        <v>227</v>
      </c>
      <c r="BH29" s="29">
        <f>(1-'Building Blocks'!$B$54)*'Building Blocks'!$B$54^BG29</f>
        <v>1.0213842899856082E-3</v>
      </c>
      <c r="BI29" s="29">
        <f t="shared" si="3"/>
        <v>1.1219424412591836E-3</v>
      </c>
      <c r="BJ29" s="29">
        <f t="shared" si="50"/>
        <v>3.3322812447839009E-3</v>
      </c>
      <c r="BK29" s="191">
        <f t="shared" si="4"/>
        <v>3.4578674807463404E-6</v>
      </c>
      <c r="BL29" s="191">
        <f t="shared" si="5"/>
        <v>4.0556668803858152E-6</v>
      </c>
      <c r="BM29" s="191">
        <f t="shared" si="6"/>
        <v>1.6255836204342675E-6</v>
      </c>
      <c r="BN29" s="191">
        <f t="shared" si="7"/>
        <v>2.8388975267415636E-8</v>
      </c>
      <c r="BO29" s="191">
        <f t="shared" si="8"/>
        <v>3.1489901913061405E-7</v>
      </c>
      <c r="BP29" s="191">
        <f t="shared" si="9"/>
        <v>2.1922237330577879E-6</v>
      </c>
      <c r="BQ29" s="191">
        <f t="shared" si="10"/>
        <v>1.0759662441592495E-6</v>
      </c>
      <c r="BR29" s="191">
        <f t="shared" si="11"/>
        <v>5.965714191232198E-7</v>
      </c>
      <c r="BS29" s="191">
        <f t="shared" si="12"/>
        <v>1.4008411240164916E-7</v>
      </c>
      <c r="BT29" s="191">
        <f t="shared" si="13"/>
        <v>3.4572520695999666E-36</v>
      </c>
      <c r="BU29" s="191">
        <f t="shared" si="14"/>
        <v>3.7180239499121819E-13</v>
      </c>
      <c r="BV29" s="191">
        <f t="shared" si="15"/>
        <v>5.787923277144504E-9</v>
      </c>
      <c r="BW29" s="191">
        <f t="shared" si="16"/>
        <v>3.9297571265703869E-9</v>
      </c>
      <c r="BX29" s="191">
        <f t="shared" si="17"/>
        <v>3.2762607766333834E-9</v>
      </c>
      <c r="BY29" s="191">
        <f t="shared" si="18"/>
        <v>2.2769175985476154E-8</v>
      </c>
      <c r="BZ29" s="191">
        <f t="shared" si="19"/>
        <v>6.7191210097632868E-11</v>
      </c>
      <c r="CA29" s="191">
        <f t="shared" si="20"/>
        <v>2.6249247789126528E-11</v>
      </c>
      <c r="CB29" s="191">
        <f t="shared" si="21"/>
        <v>4.3588370841835626E-10</v>
      </c>
      <c r="CC29" s="191">
        <f t="shared" si="22"/>
        <v>8.5711182871528386E-9</v>
      </c>
      <c r="CD29" s="191">
        <f t="shared" si="23"/>
        <v>1.2445155273416773E-10</v>
      </c>
      <c r="CE29" s="191">
        <f t="shared" si="24"/>
        <v>4.7381062582856158E-9</v>
      </c>
      <c r="CF29" s="191">
        <f t="shared" si="25"/>
        <v>2.9175573344419499E-9</v>
      </c>
      <c r="CG29" s="191">
        <f t="shared" si="26"/>
        <v>7.6786412327192822E-8</v>
      </c>
      <c r="CH29" s="191">
        <f t="shared" si="27"/>
        <v>5.5618077884246384E-9</v>
      </c>
      <c r="CI29" s="191">
        <f t="shared" si="28"/>
        <v>1.7736572915240425E-7</v>
      </c>
      <c r="CJ29" s="191">
        <f t="shared" si="29"/>
        <v>1.3413110315794065E-8</v>
      </c>
      <c r="CK29" s="191">
        <f t="shared" si="30"/>
        <v>9.1739341086637115E-8</v>
      </c>
      <c r="CL29" s="191">
        <f t="shared" si="31"/>
        <v>4.7737268627609293E-8</v>
      </c>
      <c r="CM29" s="191">
        <f t="shared" si="32"/>
        <v>1.0115242190239821E-7</v>
      </c>
      <c r="CN29" s="191">
        <f t="shared" si="33"/>
        <v>3.296734749068542E-8</v>
      </c>
      <c r="CO29" s="191">
        <f t="shared" si="34"/>
        <v>3.5901389600110998E-8</v>
      </c>
      <c r="CP29" s="191">
        <f t="shared" si="35"/>
        <v>1.197084592162608E-7</v>
      </c>
      <c r="CQ29" s="191">
        <f t="shared" si="36"/>
        <v>7.8466831379981911E-8</v>
      </c>
      <c r="CR29" s="191">
        <f t="shared" si="37"/>
        <v>1.1871795110704332E-7</v>
      </c>
      <c r="CS29" s="191">
        <f t="shared" si="38"/>
        <v>3.2592021061347877E-7</v>
      </c>
      <c r="CT29" s="191">
        <f t="shared" si="39"/>
        <v>5.4565821968404419E-9</v>
      </c>
      <c r="CU29" s="191">
        <f t="shared" si="40"/>
        <v>1.5700012161963965E-7</v>
      </c>
      <c r="CV29" s="191">
        <f t="shared" si="41"/>
        <v>1.0942449360175478E-10</v>
      </c>
      <c r="CW29" s="191">
        <f t="shared" si="42"/>
        <v>1.4701191198090775E-6</v>
      </c>
      <c r="CX29" s="191">
        <f t="shared" si="43"/>
        <v>1.9792340893912745E-6</v>
      </c>
      <c r="CY29" s="191">
        <f t="shared" si="44"/>
        <v>3.4606320734510287E-6</v>
      </c>
      <c r="CZ29" s="191"/>
      <c r="DA29" s="191">
        <f t="shared" si="45"/>
        <v>3.4572520695999666E-36</v>
      </c>
      <c r="DB29" s="191"/>
      <c r="DC29" s="191"/>
      <c r="DD29" s="191"/>
      <c r="DE29" s="191">
        <f t="shared" si="46"/>
        <v>1.3297177767868452E-6</v>
      </c>
      <c r="DF29" s="191">
        <f t="shared" si="47"/>
        <v>5.6120306340439874E-7</v>
      </c>
      <c r="DG29" s="191"/>
      <c r="DH29" s="191"/>
      <c r="DI29" s="191">
        <f t="shared" si="48"/>
        <v>8.8716794785529421E-7</v>
      </c>
      <c r="DN29" s="191">
        <f t="shared" si="49"/>
        <v>1.6809918108795938E-6</v>
      </c>
      <c r="DR29" s="1">
        <v>1.3888888888888887E-3</v>
      </c>
      <c r="EQ29" s="184"/>
      <c r="ER29" s="184"/>
    </row>
    <row r="30" spans="1:148" s="1" customFormat="1" x14ac:dyDescent="0.25">
      <c r="A30" s="21">
        <v>36494</v>
      </c>
      <c r="B30" s="279">
        <v>2.7982999999999997E-2</v>
      </c>
      <c r="C30" s="280">
        <v>2.5724999999999998E-2</v>
      </c>
      <c r="D30" s="279">
        <v>2.8761999999999999E-2</v>
      </c>
      <c r="E30" s="280">
        <v>5.9709999999999999E-2</v>
      </c>
      <c r="F30" s="279">
        <v>0.117604</v>
      </c>
      <c r="G30" s="280">
        <v>3.107E-2</v>
      </c>
      <c r="H30" s="279">
        <v>3.9988000000000003E-2</v>
      </c>
      <c r="I30" s="281">
        <v>6.3429999999999997E-3</v>
      </c>
      <c r="J30" s="279">
        <v>8.9664999999999995E-2</v>
      </c>
      <c r="K30" s="291">
        <v>-2.496424718368162E-2</v>
      </c>
      <c r="L30" s="280">
        <v>-6.8999999999999997E-5</v>
      </c>
      <c r="M30" s="279">
        <v>-1.9040000000000001E-3</v>
      </c>
      <c r="N30" s="280">
        <v>3.6259999999999999E-3</v>
      </c>
      <c r="O30" s="279">
        <v>4.2900000000000002E-4</v>
      </c>
      <c r="P30" s="280">
        <v>-6.7970000000000001E-3</v>
      </c>
      <c r="Q30" s="279">
        <v>1.067E-3</v>
      </c>
      <c r="R30" s="280">
        <v>2.3830000000000001E-3</v>
      </c>
      <c r="S30" s="279">
        <v>-1.7310000000000001E-3</v>
      </c>
      <c r="T30" s="280">
        <v>6.4090000000000006E-3</v>
      </c>
      <c r="U30" s="279">
        <v>5.5800000000000001E-4</v>
      </c>
      <c r="V30" s="280">
        <v>5.4600000000000004E-4</v>
      </c>
      <c r="W30" s="279">
        <v>3.859E-3</v>
      </c>
      <c r="X30" s="281">
        <v>7.8019999999999999E-3</v>
      </c>
      <c r="Y30" s="281">
        <v>4.261E-3</v>
      </c>
      <c r="Z30" s="279">
        <v>1.176E-2</v>
      </c>
      <c r="AA30" s="280">
        <v>5.8349999999999999E-3</v>
      </c>
      <c r="AB30" s="279">
        <v>-1.9986999999999998E-2</v>
      </c>
      <c r="AC30" s="280">
        <v>-1.4859000000000001E-2</v>
      </c>
      <c r="AD30" s="281">
        <v>-2.0888096034491398E-2</v>
      </c>
      <c r="AE30" s="280">
        <v>-6.8607629110359605E-3</v>
      </c>
      <c r="AF30" s="281">
        <v>-8.9412302075362396E-3</v>
      </c>
      <c r="AG30" s="281">
        <v>-2.1967418002088502E-2</v>
      </c>
      <c r="AH30" s="281">
        <v>5.3600000000000002E-2</v>
      </c>
      <c r="AI30" s="279">
        <v>5.0599999999999999E-2</v>
      </c>
      <c r="AJ30" s="280">
        <v>6.7599999999999993E-2</v>
      </c>
      <c r="AK30" s="279">
        <v>3.3799999999999997E-2</v>
      </c>
      <c r="AL30" s="280">
        <v>3.8300000000000001E-2</v>
      </c>
      <c r="AM30" s="279">
        <v>1.0800000000000001E-2</v>
      </c>
      <c r="AN30" s="279">
        <v>2.0920999999999999E-2</v>
      </c>
      <c r="AO30" s="280">
        <v>2.3451E-2</v>
      </c>
      <c r="AP30" s="281">
        <v>2.8605116224832597E-2</v>
      </c>
      <c r="AQ30" s="291">
        <v>-2.496424718368162E-2</v>
      </c>
      <c r="AR30" s="30">
        <v>-2.496424718368162E-2</v>
      </c>
      <c r="AS30" s="291">
        <v>-2.496424718368162E-2</v>
      </c>
      <c r="AT30" s="291">
        <v>-2.496424718368162E-2</v>
      </c>
      <c r="AU30" s="291">
        <v>-2.496424718368162E-2</v>
      </c>
      <c r="AV30" s="279">
        <v>-1.6265000000000002E-2</v>
      </c>
      <c r="AW30" s="280">
        <v>2.6735000000000002E-2</v>
      </c>
      <c r="AX30" s="291">
        <v>-2.496424718368162E-2</v>
      </c>
      <c r="AY30" s="291">
        <v>-2.496424718368162E-2</v>
      </c>
      <c r="AZ30" s="279">
        <v>-7.8195000000000001E-2</v>
      </c>
      <c r="BE30" s="30">
        <v>-3.7398386177520559E-2</v>
      </c>
      <c r="BF30" s="104"/>
      <c r="BG30" s="188">
        <f t="shared" si="2"/>
        <v>226</v>
      </c>
      <c r="BH30" s="29">
        <f>(1-'Building Blocks'!$B$54)*'Building Blocks'!$B$54^BG30</f>
        <v>1.031701303015766E-3</v>
      </c>
      <c r="BI30" s="29">
        <f t="shared" si="3"/>
        <v>1.1332751931910946E-3</v>
      </c>
      <c r="BJ30" s="29">
        <f t="shared" si="50"/>
        <v>3.3659406512968702E-3</v>
      </c>
      <c r="BK30" s="191">
        <f t="shared" si="4"/>
        <v>4.8903242699869906E-7</v>
      </c>
      <c r="BL30" s="191">
        <f t="shared" si="5"/>
        <v>3.9319518753936391E-7</v>
      </c>
      <c r="BM30" s="191">
        <f t="shared" si="6"/>
        <v>4.2838733165926776E-7</v>
      </c>
      <c r="BN30" s="191">
        <f t="shared" si="7"/>
        <v>2.9050054282822673E-6</v>
      </c>
      <c r="BO30" s="191">
        <f t="shared" si="8"/>
        <v>1.2959035905027572E-5</v>
      </c>
      <c r="BP30" s="191">
        <f t="shared" si="9"/>
        <v>6.8729396681389776E-7</v>
      </c>
      <c r="BQ30" s="191">
        <f t="shared" si="10"/>
        <v>1.2885057620976461E-6</v>
      </c>
      <c r="BR30" s="191">
        <f t="shared" si="11"/>
        <v>7.8822679055217814E-9</v>
      </c>
      <c r="BS30" s="191">
        <f t="shared" si="12"/>
        <v>7.1710562624058573E-6</v>
      </c>
      <c r="BT30" s="191">
        <f t="shared" si="13"/>
        <v>3.4921738076767341E-36</v>
      </c>
      <c r="BU30" s="191">
        <f t="shared" si="14"/>
        <v>1.6160184567436668E-8</v>
      </c>
      <c r="BV30" s="191">
        <f t="shared" si="15"/>
        <v>3.1382530850713649E-8</v>
      </c>
      <c r="BW30" s="191">
        <f t="shared" si="16"/>
        <v>4.2105533715946926E-9</v>
      </c>
      <c r="BX30" s="191">
        <f t="shared" si="17"/>
        <v>7.4726507379124846E-9</v>
      </c>
      <c r="BY30" s="191">
        <f t="shared" si="18"/>
        <v>1.6175147991700183E-7</v>
      </c>
      <c r="BZ30" s="191">
        <f t="shared" si="19"/>
        <v>1.2224061135838583E-8</v>
      </c>
      <c r="CA30" s="191">
        <f t="shared" si="20"/>
        <v>2.9520249216160321E-9</v>
      </c>
      <c r="CB30" s="191">
        <f t="shared" si="21"/>
        <v>6.0106262797282407E-8</v>
      </c>
      <c r="CC30" s="191">
        <f t="shared" si="22"/>
        <v>4.5151184540488125E-9</v>
      </c>
      <c r="CD30" s="191">
        <f t="shared" si="23"/>
        <v>8.5638242727488689E-9</v>
      </c>
      <c r="CE30" s="191">
        <f t="shared" si="24"/>
        <v>1.1287622874531027E-8</v>
      </c>
      <c r="CF30" s="191">
        <f t="shared" si="25"/>
        <v>4.2667214173246057E-10</v>
      </c>
      <c r="CG30" s="191">
        <f t="shared" si="26"/>
        <v>1.9897000599987857E-8</v>
      </c>
      <c r="CH30" s="191">
        <f t="shared" si="27"/>
        <v>3.7641806371541832E-9</v>
      </c>
      <c r="CI30" s="191">
        <f t="shared" si="28"/>
        <v>3.8501490851769575E-8</v>
      </c>
      <c r="CJ30" s="191">
        <f t="shared" si="29"/>
        <v>3.3152151192502843E-9</v>
      </c>
      <c r="CK30" s="191">
        <f t="shared" si="30"/>
        <v>6.0068043922283415E-7</v>
      </c>
      <c r="CL30" s="191">
        <f t="shared" si="31"/>
        <v>3.6506036280953666E-7</v>
      </c>
      <c r="CM30" s="191">
        <f t="shared" si="32"/>
        <v>6.6231434079523903E-7</v>
      </c>
      <c r="CN30" s="191">
        <f t="shared" si="33"/>
        <v>2.1585985397491793E-7</v>
      </c>
      <c r="CO30" s="191">
        <f t="shared" si="34"/>
        <v>2.3507104169561095E-7</v>
      </c>
      <c r="CP30" s="191">
        <f t="shared" si="35"/>
        <v>7.8381345460945155E-7</v>
      </c>
      <c r="CQ30" s="191">
        <f t="shared" si="36"/>
        <v>2.8289869792531263E-6</v>
      </c>
      <c r="CR30" s="191">
        <f t="shared" si="37"/>
        <v>2.2833331764548244E-6</v>
      </c>
      <c r="CS30" s="191">
        <f t="shared" si="38"/>
        <v>4.2646060217944817E-6</v>
      </c>
      <c r="CT30" s="191">
        <f t="shared" si="39"/>
        <v>8.5048623899828455E-7</v>
      </c>
      <c r="CU30" s="191">
        <f t="shared" si="40"/>
        <v>1.3077972885029357E-6</v>
      </c>
      <c r="CV30" s="191">
        <f t="shared" si="41"/>
        <v>3.0498964114378223E-8</v>
      </c>
      <c r="CW30" s="191">
        <f t="shared" si="42"/>
        <v>2.7390425721650514E-7</v>
      </c>
      <c r="CX30" s="191">
        <f t="shared" si="43"/>
        <v>5.038592055367131E-7</v>
      </c>
      <c r="CY30" s="191">
        <f t="shared" si="44"/>
        <v>4.8942341233505567E-7</v>
      </c>
      <c r="CZ30" s="191"/>
      <c r="DA30" s="191">
        <f t="shared" si="45"/>
        <v>3.4921738076767341E-36</v>
      </c>
      <c r="DB30" s="191"/>
      <c r="DC30" s="191"/>
      <c r="DD30" s="191"/>
      <c r="DE30" s="191">
        <f t="shared" si="46"/>
        <v>7.7179875250525864E-7</v>
      </c>
      <c r="DF30" s="191">
        <f t="shared" si="47"/>
        <v>3.6107483796720491E-7</v>
      </c>
      <c r="DG30" s="191"/>
      <c r="DH30" s="191"/>
      <c r="DI30" s="191">
        <f t="shared" si="48"/>
        <v>8.864895231549902E-6</v>
      </c>
      <c r="DN30" s="191">
        <f t="shared" si="49"/>
        <v>2.3136199332092654E-6</v>
      </c>
      <c r="DR30" s="1">
        <v>1.3888888888888887E-3</v>
      </c>
      <c r="EQ30" s="184"/>
      <c r="ER30" s="184"/>
    </row>
    <row r="31" spans="1:148" s="1" customFormat="1" x14ac:dyDescent="0.25">
      <c r="A31" s="21">
        <v>36525</v>
      </c>
      <c r="B31" s="279">
        <v>6.3808000000000004E-2</v>
      </c>
      <c r="C31" s="280">
        <v>6.0252999999999994E-2</v>
      </c>
      <c r="D31" s="279">
        <v>8.7985000000000008E-2</v>
      </c>
      <c r="E31" s="280">
        <v>0.11320000000000001</v>
      </c>
      <c r="F31" s="279">
        <v>0.14532899999999999</v>
      </c>
      <c r="G31" s="280">
        <v>8.3307999999999993E-2</v>
      </c>
      <c r="H31" s="279">
        <v>9.5368999999999995E-2</v>
      </c>
      <c r="I31" s="281">
        <v>1.3672E-2</v>
      </c>
      <c r="J31" s="279">
        <v>0.12718099999999999</v>
      </c>
      <c r="K31" s="291">
        <v>-2.496424718368162E-2</v>
      </c>
      <c r="L31" s="280">
        <v>-4.8219999999999999E-3</v>
      </c>
      <c r="M31" s="279">
        <v>-6.6439999999999997E-3</v>
      </c>
      <c r="N31" s="280">
        <v>4.5669999999999999E-3</v>
      </c>
      <c r="O31" s="279">
        <v>-2.8120000000000003E-3</v>
      </c>
      <c r="P31" s="280">
        <v>-1.4945E-2</v>
      </c>
      <c r="Q31" s="279">
        <v>-5.2969999999999996E-3</v>
      </c>
      <c r="R31" s="280">
        <v>-3.5119999999999999E-3</v>
      </c>
      <c r="S31" s="279">
        <v>-9.1180000000000011E-3</v>
      </c>
      <c r="T31" s="280">
        <v>-8.6339999999999993E-3</v>
      </c>
      <c r="U31" s="279">
        <v>-5.8389999999999996E-3</v>
      </c>
      <c r="V31" s="280">
        <v>-2.4450000000000001E-3</v>
      </c>
      <c r="W31" s="279">
        <v>-4.5960000000000003E-3</v>
      </c>
      <c r="X31" s="281">
        <v>-4.1460000000000004E-3</v>
      </c>
      <c r="Y31" s="281">
        <v>-1.191E-3</v>
      </c>
      <c r="Z31" s="279">
        <v>1.1246000000000001E-2</v>
      </c>
      <c r="AA31" s="280">
        <v>9.0559999999999998E-3</v>
      </c>
      <c r="AB31" s="279">
        <v>-2.2360000000000001E-3</v>
      </c>
      <c r="AC31" s="280">
        <v>-9.2000000000000003E-4</v>
      </c>
      <c r="AD31" s="281">
        <v>-2.24864323659687E-3</v>
      </c>
      <c r="AE31" s="280">
        <v>3.7803491962216103E-3</v>
      </c>
      <c r="AF31" s="281">
        <v>2.1633116404771798E-3</v>
      </c>
      <c r="AG31" s="281">
        <v>-1.6902436128486001E-3</v>
      </c>
      <c r="AH31" s="281">
        <v>5.8400000000000001E-2</v>
      </c>
      <c r="AI31" s="279">
        <v>7.6499999999999999E-2</v>
      </c>
      <c r="AJ31" s="280">
        <v>0.10880000000000001</v>
      </c>
      <c r="AK31" s="279">
        <v>3.39E-2</v>
      </c>
      <c r="AL31" s="280">
        <v>6.8199999999999997E-2</v>
      </c>
      <c r="AM31" s="279">
        <v>1.5100000000000001E-2</v>
      </c>
      <c r="AN31" s="279">
        <v>4.1444999999999996E-2</v>
      </c>
      <c r="AO31" s="280">
        <v>2.8745E-2</v>
      </c>
      <c r="AP31" s="281">
        <v>6.4444434550503193E-2</v>
      </c>
      <c r="AQ31" s="291">
        <v>-2.496424718368162E-2</v>
      </c>
      <c r="AR31" s="30">
        <v>-2.496424718368162E-2</v>
      </c>
      <c r="AS31" s="291">
        <v>-2.496424718368162E-2</v>
      </c>
      <c r="AT31" s="291">
        <v>-2.496424718368162E-2</v>
      </c>
      <c r="AU31" s="291">
        <v>-2.496424718368162E-2</v>
      </c>
      <c r="AV31" s="279">
        <v>3.1667000000000001E-2</v>
      </c>
      <c r="AW31" s="280">
        <v>4.8701999999999995E-2</v>
      </c>
      <c r="AX31" s="291">
        <v>-2.496424718368162E-2</v>
      </c>
      <c r="AY31" s="291">
        <v>-2.496424718368162E-2</v>
      </c>
      <c r="AZ31" s="279">
        <v>-2.9940999999999999E-2</v>
      </c>
      <c r="BE31" s="30">
        <v>1.9288309273585158E-2</v>
      </c>
      <c r="BF31" s="104"/>
      <c r="BG31" s="188">
        <f t="shared" si="2"/>
        <v>225</v>
      </c>
      <c r="BH31" s="29">
        <f>(1-'Building Blocks'!$B$54)*'Building Blocks'!$B$54^BG31</f>
        <v>1.0421225282987534E-3</v>
      </c>
      <c r="BI31" s="29">
        <f t="shared" si="3"/>
        <v>1.1447224173647419E-3</v>
      </c>
      <c r="BJ31" s="29">
        <f t="shared" si="50"/>
        <v>3.3999400518150199E-3</v>
      </c>
      <c r="BK31" s="191">
        <f t="shared" si="4"/>
        <v>3.6669396647894291E-6</v>
      </c>
      <c r="BL31" s="191">
        <f t="shared" si="5"/>
        <v>3.2343265884297659E-6</v>
      </c>
      <c r="BM31" s="191">
        <f t="shared" si="6"/>
        <v>7.0838289588875822E-6</v>
      </c>
      <c r="BN31" s="191">
        <f t="shared" si="7"/>
        <v>1.2409846827579782E-5</v>
      </c>
      <c r="BO31" s="191">
        <f t="shared" si="8"/>
        <v>2.0757520379580374E-5</v>
      </c>
      <c r="BP31" s="191">
        <f t="shared" si="9"/>
        <v>6.7632021061166556E-6</v>
      </c>
      <c r="BQ31" s="191">
        <f t="shared" si="10"/>
        <v>9.0877465235497792E-6</v>
      </c>
      <c r="BR31" s="191">
        <f t="shared" si="11"/>
        <v>2.5197792144688065E-8</v>
      </c>
      <c r="BS31" s="191">
        <f t="shared" si="12"/>
        <v>1.5686988562702203E-5</v>
      </c>
      <c r="BT31" s="191">
        <f t="shared" si="13"/>
        <v>3.5274482905825592E-36</v>
      </c>
      <c r="BU31" s="191">
        <f t="shared" si="14"/>
        <v>8.3275492261778002E-8</v>
      </c>
      <c r="BV31" s="191">
        <f t="shared" si="15"/>
        <v>1.1452509585428458E-7</v>
      </c>
      <c r="BW31" s="191">
        <f t="shared" si="16"/>
        <v>9.419329505559101E-9</v>
      </c>
      <c r="BX31" s="191">
        <f t="shared" si="17"/>
        <v>3.8626068981038112E-8</v>
      </c>
      <c r="BY31" s="191">
        <f t="shared" si="18"/>
        <v>4.6224617616385667E-7</v>
      </c>
      <c r="BZ31" s="191">
        <f t="shared" si="19"/>
        <v>1.0656139808455823E-7</v>
      </c>
      <c r="CA31" s="191">
        <f t="shared" si="20"/>
        <v>6.4544549917561468E-8</v>
      </c>
      <c r="CB31" s="191">
        <f t="shared" si="21"/>
        <v>2.4634423656328065E-7</v>
      </c>
      <c r="CC31" s="191">
        <f t="shared" si="22"/>
        <v>1.9485859680184104E-7</v>
      </c>
      <c r="CD31" s="191">
        <f t="shared" si="23"/>
        <v>9.5754113015736004E-8</v>
      </c>
      <c r="CE31" s="191">
        <f t="shared" si="24"/>
        <v>4.3253681846359429E-8</v>
      </c>
      <c r="CF31" s="191">
        <f t="shared" si="25"/>
        <v>9.414123304833086E-8</v>
      </c>
      <c r="CG31" s="191">
        <f t="shared" si="26"/>
        <v>6.8894836874018778E-8</v>
      </c>
      <c r="CH31" s="191">
        <f t="shared" si="27"/>
        <v>1.5079737765179031E-8</v>
      </c>
      <c r="CI31" s="191">
        <f t="shared" si="28"/>
        <v>3.2333769316392223E-8</v>
      </c>
      <c r="CJ31" s="191">
        <f t="shared" si="29"/>
        <v>2.7837744494013655E-8</v>
      </c>
      <c r="CK31" s="191">
        <f t="shared" si="30"/>
        <v>3.1811367604259859E-8</v>
      </c>
      <c r="CL31" s="191">
        <f t="shared" si="31"/>
        <v>1.8397536012543848E-8</v>
      </c>
      <c r="CM31" s="191">
        <f t="shared" si="32"/>
        <v>3.5075430443298385E-8</v>
      </c>
      <c r="CN31" s="191">
        <f t="shared" si="33"/>
        <v>1.1431697650554947E-8</v>
      </c>
      <c r="CO31" s="191">
        <f t="shared" si="34"/>
        <v>1.244910077340029E-8</v>
      </c>
      <c r="CP31" s="191">
        <f t="shared" si="35"/>
        <v>4.1509888302682753E-8</v>
      </c>
      <c r="CQ31" s="191">
        <f t="shared" si="36"/>
        <v>3.4329962489567656E-6</v>
      </c>
      <c r="CR31" s="191">
        <f t="shared" si="37"/>
        <v>5.7359135931730599E-6</v>
      </c>
      <c r="CS31" s="191">
        <f t="shared" si="38"/>
        <v>1.2037056749589862E-5</v>
      </c>
      <c r="CT31" s="191">
        <f t="shared" si="39"/>
        <v>8.6536031316932828E-7</v>
      </c>
      <c r="CU31" s="191">
        <f t="shared" si="40"/>
        <v>4.6698340021353085E-6</v>
      </c>
      <c r="CV31" s="191">
        <f t="shared" si="41"/>
        <v>1.0304384972328444E-7</v>
      </c>
      <c r="CW31" s="191">
        <f t="shared" si="42"/>
        <v>1.489373800739119E-6</v>
      </c>
      <c r="CX31" s="191">
        <f t="shared" si="43"/>
        <v>7.9659597707404353E-7</v>
      </c>
      <c r="CY31" s="191">
        <f t="shared" si="44"/>
        <v>3.6698714123772789E-6</v>
      </c>
      <c r="CZ31" s="191"/>
      <c r="DA31" s="191">
        <f t="shared" si="45"/>
        <v>3.5274482905825592E-36</v>
      </c>
      <c r="DB31" s="191"/>
      <c r="DC31" s="191"/>
      <c r="DD31" s="191"/>
      <c r="DE31" s="191">
        <f t="shared" si="46"/>
        <v>5.4578487674374322E-7</v>
      </c>
      <c r="DF31" s="191">
        <f t="shared" si="47"/>
        <v>1.8148081196579304E-6</v>
      </c>
      <c r="DG31" s="191"/>
      <c r="DH31" s="191"/>
      <c r="DI31" s="191">
        <f t="shared" si="48"/>
        <v>1.849010774950741E-6</v>
      </c>
      <c r="DN31" s="191">
        <f t="shared" si="49"/>
        <v>1.5147793478699218E-7</v>
      </c>
      <c r="DR31" s="1">
        <v>1.3888888888888887E-3</v>
      </c>
      <c r="EQ31" s="184"/>
      <c r="ER31" s="184"/>
    </row>
    <row r="32" spans="1:148" s="1" customFormat="1" x14ac:dyDescent="0.25">
      <c r="A32" s="21">
        <v>36556</v>
      </c>
      <c r="B32" s="279">
        <v>-3.9199999999999999E-2</v>
      </c>
      <c r="C32" s="280">
        <v>-4.0940999999999998E-2</v>
      </c>
      <c r="D32" s="279">
        <v>-3.3091000000000002E-2</v>
      </c>
      <c r="E32" s="280">
        <v>-1.6057999999999999E-2</v>
      </c>
      <c r="F32" s="279">
        <v>4.6108999999999997E-2</v>
      </c>
      <c r="G32" s="280">
        <v>-5.3941999999999997E-2</v>
      </c>
      <c r="H32" s="279">
        <v>-5.4263000000000006E-2</v>
      </c>
      <c r="I32" s="281">
        <v>2.1589999999999999E-3</v>
      </c>
      <c r="J32" s="279">
        <v>5.9589999999999999E-3</v>
      </c>
      <c r="K32" s="291">
        <v>-2.496424718368162E-2</v>
      </c>
      <c r="L32" s="280">
        <v>-3.271E-3</v>
      </c>
      <c r="M32" s="279">
        <v>2.6090000000000002E-3</v>
      </c>
      <c r="N32" s="280">
        <v>4.071E-3</v>
      </c>
      <c r="O32" s="279">
        <v>-2.7429999999999998E-3</v>
      </c>
      <c r="P32" s="280">
        <v>1.4242999999999999E-2</v>
      </c>
      <c r="Q32" s="279">
        <v>-3.5239999999999998E-3</v>
      </c>
      <c r="R32" s="280">
        <v>-4.2589999999999998E-3</v>
      </c>
      <c r="S32" s="279">
        <v>-1.882E-3</v>
      </c>
      <c r="T32" s="280">
        <v>5.4400000000000004E-3</v>
      </c>
      <c r="U32" s="279">
        <v>-2.9289999999999997E-3</v>
      </c>
      <c r="V32" s="280">
        <v>-8.6650000000000008E-3</v>
      </c>
      <c r="W32" s="279">
        <v>-7.9749999999999995E-3</v>
      </c>
      <c r="X32" s="281">
        <v>-2.5240000000000002E-3</v>
      </c>
      <c r="Y32" s="281">
        <v>1.9220000000000001E-3</v>
      </c>
      <c r="Z32" s="279">
        <v>-4.3119999999999999E-3</v>
      </c>
      <c r="AA32" s="280">
        <v>7.8750000000000001E-3</v>
      </c>
      <c r="AB32" s="279">
        <v>-2.8818999999999997E-2</v>
      </c>
      <c r="AC32" s="280">
        <v>-3.0467000000000001E-2</v>
      </c>
      <c r="AD32" s="281">
        <v>-3.0162145221072797E-2</v>
      </c>
      <c r="AE32" s="280">
        <v>-1.2155242215373601E-2</v>
      </c>
      <c r="AF32" s="281">
        <v>-1.4466288717009199E-2</v>
      </c>
      <c r="AG32" s="281">
        <v>-3.2056314639222698E-2</v>
      </c>
      <c r="AH32" s="281">
        <v>9.4999999999999998E-3</v>
      </c>
      <c r="AI32" s="279">
        <v>6.4000000000000003E-3</v>
      </c>
      <c r="AJ32" s="280">
        <v>2.5000000000000001E-3</v>
      </c>
      <c r="AK32" s="279">
        <v>7.4000000000000003E-3</v>
      </c>
      <c r="AL32" s="280">
        <v>1.1399999999999999E-2</v>
      </c>
      <c r="AM32" s="279">
        <v>1.8200000000000001E-2</v>
      </c>
      <c r="AN32" s="279">
        <v>-1.4691000000000001E-2</v>
      </c>
      <c r="AO32" s="280">
        <v>5.4214999999999999E-2</v>
      </c>
      <c r="AP32" s="281">
        <v>-3.8604735082174504E-2</v>
      </c>
      <c r="AQ32" s="291">
        <v>-2.496424718368162E-2</v>
      </c>
      <c r="AR32" s="30">
        <v>-2.496424718368162E-2</v>
      </c>
      <c r="AS32" s="291">
        <v>-2.496424718368162E-2</v>
      </c>
      <c r="AT32" s="291">
        <v>-2.496424718368162E-2</v>
      </c>
      <c r="AU32" s="291">
        <v>-2.496424718368162E-2</v>
      </c>
      <c r="AV32" s="279">
        <v>3.2940000000000001E-3</v>
      </c>
      <c r="AW32" s="280">
        <v>-4.1909999999999996E-2</v>
      </c>
      <c r="AX32" s="291">
        <v>-2.496424718368162E-2</v>
      </c>
      <c r="AY32" s="291">
        <v>-2.496424718368162E-2</v>
      </c>
      <c r="AZ32" s="279">
        <v>0.10754899999999999</v>
      </c>
      <c r="BE32" s="30">
        <v>2.5614594866992135E-2</v>
      </c>
      <c r="BF32" s="104"/>
      <c r="BG32" s="188">
        <f t="shared" si="2"/>
        <v>224</v>
      </c>
      <c r="BH32" s="29">
        <f>(1-'Building Blocks'!$B$54)*'Building Blocks'!$B$54^BG32</f>
        <v>1.0526490184835893E-3</v>
      </c>
      <c r="BI32" s="29">
        <f t="shared" si="3"/>
        <v>1.156285270065396E-3</v>
      </c>
      <c r="BJ32" s="29">
        <f t="shared" si="50"/>
        <v>3.4342828806212325E-3</v>
      </c>
      <c r="BK32" s="191">
        <f t="shared" si="4"/>
        <v>2.4904992451556383E-6</v>
      </c>
      <c r="BL32" s="191">
        <f t="shared" si="5"/>
        <v>2.668443166705156E-6</v>
      </c>
      <c r="BM32" s="191">
        <f t="shared" si="6"/>
        <v>2.0797596294876826E-6</v>
      </c>
      <c r="BN32" s="191">
        <f t="shared" si="7"/>
        <v>7.3069321587283421E-7</v>
      </c>
      <c r="BO32" s="191">
        <f t="shared" si="8"/>
        <v>1.4522623118304917E-6</v>
      </c>
      <c r="BP32" s="191">
        <f t="shared" si="9"/>
        <v>4.2162815823881783E-6</v>
      </c>
      <c r="BQ32" s="191">
        <f t="shared" si="10"/>
        <v>4.2367627313306972E-6</v>
      </c>
      <c r="BR32" s="191">
        <f t="shared" si="11"/>
        <v>5.3801952047287003E-8</v>
      </c>
      <c r="BS32" s="191">
        <f t="shared" si="12"/>
        <v>2.0000471007901757E-8</v>
      </c>
      <c r="BT32" s="191">
        <f t="shared" si="13"/>
        <v>3.563079081396525E-36</v>
      </c>
      <c r="BU32" s="191">
        <f t="shared" si="14"/>
        <v>5.6305696721727906E-8</v>
      </c>
      <c r="BV32" s="191">
        <f t="shared" si="15"/>
        <v>6.4921137161417449E-10</v>
      </c>
      <c r="BW32" s="191">
        <f t="shared" si="16"/>
        <v>6.508630827735181E-9</v>
      </c>
      <c r="BX32" s="191">
        <f t="shared" si="17"/>
        <v>3.8094833466788E-8</v>
      </c>
      <c r="BY32" s="191">
        <f t="shared" si="18"/>
        <v>9.5606131014087893E-8</v>
      </c>
      <c r="BZ32" s="191">
        <f t="shared" si="19"/>
        <v>7.1712837833310093E-8</v>
      </c>
      <c r="CA32" s="191">
        <f t="shared" si="20"/>
        <v>7.8813384539573827E-8</v>
      </c>
      <c r="CB32" s="191">
        <f t="shared" si="21"/>
        <v>6.389613178273558E-8</v>
      </c>
      <c r="CC32" s="191">
        <f t="shared" si="22"/>
        <v>1.2196368787178389E-9</v>
      </c>
      <c r="CD32" s="191">
        <f t="shared" si="23"/>
        <v>4.4964488927187994E-8</v>
      </c>
      <c r="CE32" s="191">
        <f t="shared" si="24"/>
        <v>1.7684466346661882E-7</v>
      </c>
      <c r="CF32" s="191">
        <f t="shared" si="25"/>
        <v>1.7915777474291369E-7</v>
      </c>
      <c r="CG32" s="191">
        <f t="shared" si="26"/>
        <v>4.3533058459030443E-8</v>
      </c>
      <c r="CH32" s="191">
        <f t="shared" si="27"/>
        <v>3.084648231372018E-10</v>
      </c>
      <c r="CI32" s="191">
        <f t="shared" si="28"/>
        <v>1.2132365471307662E-7</v>
      </c>
      <c r="CJ32" s="191">
        <f t="shared" si="29"/>
        <v>1.6263405412815739E-8</v>
      </c>
      <c r="CK32" s="191">
        <f t="shared" si="30"/>
        <v>1.1732994057832407E-6</v>
      </c>
      <c r="CL32" s="191">
        <f t="shared" si="31"/>
        <v>1.3019786260760565E-6</v>
      </c>
      <c r="CM32" s="191">
        <f t="shared" si="32"/>
        <v>1.2936879108335668E-6</v>
      </c>
      <c r="CN32" s="191">
        <f t="shared" si="33"/>
        <v>4.2163556837127384E-7</v>
      </c>
      <c r="CO32" s="191">
        <f t="shared" si="34"/>
        <v>4.5916047124016794E-7</v>
      </c>
      <c r="CP32" s="191">
        <f t="shared" si="35"/>
        <v>1.5310101686148355E-6</v>
      </c>
      <c r="CQ32" s="191">
        <f t="shared" si="36"/>
        <v>3.9745909181207285E-8</v>
      </c>
      <c r="CR32" s="191">
        <f t="shared" si="37"/>
        <v>5.4513518924470523E-10</v>
      </c>
      <c r="CS32" s="191">
        <f t="shared" si="38"/>
        <v>1.6312734185164777E-8</v>
      </c>
      <c r="CT32" s="191">
        <f t="shared" si="39"/>
        <v>1.143974866110109E-9</v>
      </c>
      <c r="CU32" s="191">
        <f t="shared" si="40"/>
        <v>5.7805728246260034E-8</v>
      </c>
      <c r="CV32" s="191">
        <f t="shared" si="41"/>
        <v>1.8321362222767141E-7</v>
      </c>
      <c r="CW32" s="191">
        <f t="shared" si="42"/>
        <v>4.655500829507E-7</v>
      </c>
      <c r="CX32" s="191">
        <f t="shared" si="43"/>
        <v>3.1085408696219537E-6</v>
      </c>
      <c r="CY32" s="191">
        <f t="shared" si="44"/>
        <v>2.4924904192195699E-6</v>
      </c>
      <c r="CZ32" s="191"/>
      <c r="DA32" s="191">
        <f t="shared" si="45"/>
        <v>3.563079081396525E-36</v>
      </c>
      <c r="DB32" s="191"/>
      <c r="DC32" s="191"/>
      <c r="DD32" s="191"/>
      <c r="DE32" s="191">
        <f t="shared" si="46"/>
        <v>4.9420257577386237E-8</v>
      </c>
      <c r="DF32" s="191">
        <f t="shared" si="47"/>
        <v>2.9834038955417436E-6</v>
      </c>
      <c r="DG32" s="191"/>
      <c r="DH32" s="191"/>
      <c r="DI32" s="191">
        <f t="shared" si="48"/>
        <v>1.0946854222496405E-5</v>
      </c>
      <c r="DN32" s="191">
        <f t="shared" si="49"/>
        <v>3.6757863679321326E-7</v>
      </c>
      <c r="DR32" s="1">
        <v>1.3888888888888887E-3</v>
      </c>
      <c r="EQ32" s="184"/>
      <c r="ER32" s="184"/>
    </row>
    <row r="33" spans="1:148" s="1" customFormat="1" x14ac:dyDescent="0.25">
      <c r="A33" s="21">
        <v>36585</v>
      </c>
      <c r="B33" s="279">
        <v>9.2689999999999995E-3</v>
      </c>
      <c r="C33" s="280">
        <v>-2.6750000000000003E-3</v>
      </c>
      <c r="D33" s="279">
        <v>7.6858999999999997E-2</v>
      </c>
      <c r="E33" s="280">
        <v>0.16513600000000001</v>
      </c>
      <c r="F33" s="279">
        <v>0.24288000000000001</v>
      </c>
      <c r="G33" s="280">
        <v>3.3950000000000004E-3</v>
      </c>
      <c r="H33" s="279">
        <v>2.7012999999999999E-2</v>
      </c>
      <c r="I33" s="281">
        <v>2.5356E-2</v>
      </c>
      <c r="J33" s="279">
        <v>1.3207E-2</v>
      </c>
      <c r="K33" s="291">
        <v>-2.496424718368162E-2</v>
      </c>
      <c r="L33" s="280">
        <v>1.2092E-2</v>
      </c>
      <c r="M33" s="279">
        <v>1.5038000000000001E-2</v>
      </c>
      <c r="N33" s="280">
        <v>4.6629999999999996E-3</v>
      </c>
      <c r="O33" s="279">
        <v>7.8220000000000008E-3</v>
      </c>
      <c r="P33" s="280">
        <v>3.0183000000000001E-2</v>
      </c>
      <c r="Q33" s="279">
        <v>9.2720000000000007E-3</v>
      </c>
      <c r="R33" s="280">
        <v>8.1759999999999992E-3</v>
      </c>
      <c r="S33" s="279">
        <v>1.1739999999999999E-2</v>
      </c>
      <c r="T33" s="280">
        <v>8.8839999999999995E-3</v>
      </c>
      <c r="U33" s="279">
        <v>1.1462000000000002E-2</v>
      </c>
      <c r="V33" s="280">
        <v>1.1592999999999999E-2</v>
      </c>
      <c r="W33" s="279">
        <v>9.4780000000000003E-3</v>
      </c>
      <c r="X33" s="281">
        <v>4.7599999999999995E-3</v>
      </c>
      <c r="Y33" s="281">
        <v>3.14E-3</v>
      </c>
      <c r="Z33" s="279">
        <v>1.933E-3</v>
      </c>
      <c r="AA33" s="280">
        <v>4.9109999999999996E-3</v>
      </c>
      <c r="AB33" s="279">
        <v>-1.4100999999999999E-2</v>
      </c>
      <c r="AC33" s="280">
        <v>-1.5415000000000002E-2</v>
      </c>
      <c r="AD33" s="281">
        <v>-1.47074966784885E-2</v>
      </c>
      <c r="AE33" s="280">
        <v>-3.3323089724793596E-3</v>
      </c>
      <c r="AF33" s="281">
        <v>-5.2591090133833999E-3</v>
      </c>
      <c r="AG33" s="281">
        <v>-1.52437715339985E-2</v>
      </c>
      <c r="AH33" s="281">
        <v>5.9500000000000004E-2</v>
      </c>
      <c r="AI33" s="279">
        <v>6.1600000000000002E-2</v>
      </c>
      <c r="AJ33" s="280">
        <v>0.1</v>
      </c>
      <c r="AK33" s="279">
        <v>3.7599999999999995E-2</v>
      </c>
      <c r="AL33" s="280">
        <v>3.6699999999999997E-2</v>
      </c>
      <c r="AM33" s="279">
        <v>1.2699999999999999E-2</v>
      </c>
      <c r="AN33" s="279">
        <v>8.1440000000000002E-3</v>
      </c>
      <c r="AO33" s="280">
        <v>1.7482999999999999E-2</v>
      </c>
      <c r="AP33" s="281">
        <v>9.8836367231829002E-3</v>
      </c>
      <c r="AQ33" s="291">
        <v>-2.496424718368162E-2</v>
      </c>
      <c r="AR33" s="30">
        <v>-2.496424718368162E-2</v>
      </c>
      <c r="AS33" s="291">
        <v>-2.496424718368162E-2</v>
      </c>
      <c r="AT33" s="291">
        <v>-2.496424718368162E-2</v>
      </c>
      <c r="AU33" s="291">
        <v>-2.496424718368162E-2</v>
      </c>
      <c r="AV33" s="279">
        <v>-1.1913E-2</v>
      </c>
      <c r="AW33" s="280">
        <v>-3.9579000000000003E-2</v>
      </c>
      <c r="AX33" s="291">
        <v>-2.496424718368162E-2</v>
      </c>
      <c r="AY33" s="291">
        <v>-2.496424718368162E-2</v>
      </c>
      <c r="AZ33" s="279">
        <v>-2.4956999999999997E-2</v>
      </c>
      <c r="BE33" s="30">
        <v>0.10573607316689038</v>
      </c>
      <c r="BF33" s="104"/>
      <c r="BG33" s="188">
        <f t="shared" si="2"/>
        <v>223</v>
      </c>
      <c r="BH33" s="29">
        <f>(1-'Building Blocks'!$B$54)*'Building Blocks'!$B$54^BG33</f>
        <v>1.0632818368521105E-3</v>
      </c>
      <c r="BI33" s="29">
        <f t="shared" si="3"/>
        <v>1.1679649192579758E-3</v>
      </c>
      <c r="BJ33" s="29">
        <f t="shared" si="50"/>
        <v>3.4689726066881137E-3</v>
      </c>
      <c r="BK33" s="191">
        <f t="shared" si="4"/>
        <v>4.9520059809658037E-9</v>
      </c>
      <c r="BL33" s="191">
        <f t="shared" si="5"/>
        <v>1.1156048845536038E-7</v>
      </c>
      <c r="BM33" s="191">
        <f t="shared" si="6"/>
        <v>5.3277596407879958E-6</v>
      </c>
      <c r="BN33" s="191">
        <f t="shared" si="7"/>
        <v>2.8443913486975639E-5</v>
      </c>
      <c r="BO33" s="191">
        <f t="shared" si="8"/>
        <v>6.29787815220865E-5</v>
      </c>
      <c r="BP33" s="191">
        <f t="shared" si="9"/>
        <v>1.0853953359121412E-8</v>
      </c>
      <c r="BQ33" s="191">
        <f t="shared" si="10"/>
        <v>5.0259414286745194E-7</v>
      </c>
      <c r="BR33" s="191">
        <f t="shared" si="11"/>
        <v>3.1320599825411732E-7</v>
      </c>
      <c r="BS33" s="191">
        <f t="shared" si="12"/>
        <v>1.1144719186604369E-8</v>
      </c>
      <c r="BT33" s="191">
        <f t="shared" si="13"/>
        <v>3.5990697791884092E-36</v>
      </c>
      <c r="BU33" s="191">
        <f t="shared" si="14"/>
        <v>8.2113541418094119E-8</v>
      </c>
      <c r="BV33" s="191">
        <f t="shared" si="15"/>
        <v>1.5932816505002534E-7</v>
      </c>
      <c r="BW33" s="191">
        <f t="shared" si="16"/>
        <v>1.0264610503407276E-8</v>
      </c>
      <c r="BX33" s="191">
        <f t="shared" si="17"/>
        <v>2.7192643953900063E-8</v>
      </c>
      <c r="BY33" s="191">
        <f t="shared" si="18"/>
        <v>7.3191038692744212E-7</v>
      </c>
      <c r="BZ33" s="191">
        <f t="shared" si="19"/>
        <v>2.8280511003573969E-8</v>
      </c>
      <c r="CA33" s="191">
        <f t="shared" si="20"/>
        <v>2.0397793982293831E-8</v>
      </c>
      <c r="CB33" s="191">
        <f t="shared" si="21"/>
        <v>4.4727343259506266E-8</v>
      </c>
      <c r="CC33" s="191">
        <f t="shared" si="22"/>
        <v>2.3347737645522337E-8</v>
      </c>
      <c r="CD33" s="191">
        <f t="shared" si="23"/>
        <v>7.7675400041223248E-8</v>
      </c>
      <c r="CE33" s="191">
        <f t="shared" si="24"/>
        <v>7.2727161425819108E-8</v>
      </c>
      <c r="CF33" s="191">
        <f t="shared" si="25"/>
        <v>2.9262324580554283E-8</v>
      </c>
      <c r="CG33" s="191">
        <f t="shared" si="26"/>
        <v>1.5395785137167698E-9</v>
      </c>
      <c r="CH33" s="191">
        <f t="shared" si="27"/>
        <v>5.7475816468792014E-10</v>
      </c>
      <c r="CI33" s="191">
        <f t="shared" si="28"/>
        <v>1.8671635591961015E-8</v>
      </c>
      <c r="CJ33" s="191">
        <f t="shared" si="29"/>
        <v>7.2222977354503017E-10</v>
      </c>
      <c r="CK33" s="191">
        <f t="shared" si="30"/>
        <v>3.4298748448344867E-7</v>
      </c>
      <c r="CL33" s="191">
        <f t="shared" si="31"/>
        <v>3.9990634971283765E-7</v>
      </c>
      <c r="CM33" s="191">
        <f t="shared" si="32"/>
        <v>3.781803349224776E-7</v>
      </c>
      <c r="CN33" s="191">
        <f t="shared" si="33"/>
        <v>1.2325560061787862E-7</v>
      </c>
      <c r="CO33" s="191">
        <f t="shared" si="34"/>
        <v>1.3422515534282534E-7</v>
      </c>
      <c r="CP33" s="191">
        <f t="shared" si="35"/>
        <v>4.4755611727361013E-7</v>
      </c>
      <c r="CQ33" s="191">
        <f t="shared" si="36"/>
        <v>3.6448277802762181E-6</v>
      </c>
      <c r="CR33" s="191">
        <f t="shared" si="37"/>
        <v>3.6479221811415995E-6</v>
      </c>
      <c r="CS33" s="191">
        <f t="shared" si="38"/>
        <v>1.0263992718124684E-5</v>
      </c>
      <c r="CT33" s="191">
        <f t="shared" si="39"/>
        <v>1.1365548018805188E-6</v>
      </c>
      <c r="CU33" s="191">
        <f t="shared" si="40"/>
        <v>1.223854654021962E-6</v>
      </c>
      <c r="CV33" s="191">
        <f t="shared" si="41"/>
        <v>5.8673291528409648E-8</v>
      </c>
      <c r="CW33" s="191">
        <f t="shared" si="42"/>
        <v>8.9582274141809176E-9</v>
      </c>
      <c r="CX33" s="191">
        <f t="shared" si="43"/>
        <v>2.6693045828758774E-7</v>
      </c>
      <c r="CY33" s="191">
        <f t="shared" si="44"/>
        <v>4.9559651493505692E-9</v>
      </c>
      <c r="CZ33" s="191"/>
      <c r="DA33" s="191">
        <f t="shared" si="45"/>
        <v>3.5990697791884092E-36</v>
      </c>
      <c r="DB33" s="191"/>
      <c r="DC33" s="191"/>
      <c r="DD33" s="191"/>
      <c r="DE33" s="191">
        <f t="shared" si="46"/>
        <v>5.5224735356202914E-7</v>
      </c>
      <c r="DF33" s="191">
        <f t="shared" si="47"/>
        <v>2.743302424165287E-6</v>
      </c>
      <c r="DG33" s="191"/>
      <c r="DH33" s="191"/>
      <c r="DI33" s="191">
        <f t="shared" si="48"/>
        <v>1.4476609798241977E-6</v>
      </c>
      <c r="DN33" s="191">
        <f t="shared" si="49"/>
        <v>1.1205948389139355E-5</v>
      </c>
      <c r="DR33" s="1">
        <v>1.3888888888888887E-3</v>
      </c>
      <c r="EQ33" s="184"/>
      <c r="ER33" s="184"/>
    </row>
    <row r="34" spans="1:148" s="1" customFormat="1" x14ac:dyDescent="0.25">
      <c r="A34" s="21">
        <v>36616</v>
      </c>
      <c r="B34" s="279">
        <v>7.8338999999999992E-2</v>
      </c>
      <c r="C34" s="280">
        <v>9.1120000000000007E-2</v>
      </c>
      <c r="D34" s="279">
        <v>5.7264999999999996E-2</v>
      </c>
      <c r="E34" s="280">
        <v>-6.5931000000000003E-2</v>
      </c>
      <c r="F34" s="279">
        <v>-9.6791000000000002E-2</v>
      </c>
      <c r="G34" s="280">
        <v>6.5739000000000006E-2</v>
      </c>
      <c r="H34" s="279">
        <v>3.7631999999999999E-2</v>
      </c>
      <c r="I34" s="281">
        <v>2.3932000000000002E-2</v>
      </c>
      <c r="J34" s="279">
        <v>4.8809999999999999E-3</v>
      </c>
      <c r="K34" s="291">
        <v>-2.496424718368162E-2</v>
      </c>
      <c r="L34" s="280">
        <v>1.3166000000000001E-2</v>
      </c>
      <c r="M34" s="279">
        <v>1.9859999999999999E-2</v>
      </c>
      <c r="N34" s="280">
        <v>4.8430000000000001E-3</v>
      </c>
      <c r="O34" s="279">
        <v>1.2738000000000001E-2</v>
      </c>
      <c r="P34" s="280">
        <v>3.4207999999999995E-2</v>
      </c>
      <c r="Q34" s="279">
        <v>8.5199999999999998E-3</v>
      </c>
      <c r="R34" s="280">
        <v>8.4749999999999999E-3</v>
      </c>
      <c r="S34" s="279">
        <v>8.6350000000000003E-3</v>
      </c>
      <c r="T34" s="280">
        <v>3.0592000000000001E-2</v>
      </c>
      <c r="U34" s="279">
        <v>9.7909999999999994E-3</v>
      </c>
      <c r="V34" s="280">
        <v>1.0936999999999999E-2</v>
      </c>
      <c r="W34" s="279">
        <v>1.4419E-2</v>
      </c>
      <c r="X34" s="281">
        <v>1.4668E-2</v>
      </c>
      <c r="Y34" s="281">
        <v>5.5179999999999995E-3</v>
      </c>
      <c r="Z34" s="279">
        <v>-2.1021000000000001E-2</v>
      </c>
      <c r="AA34" s="280">
        <v>-4.9120000000000006E-3</v>
      </c>
      <c r="AB34" s="279">
        <v>2.6147E-2</v>
      </c>
      <c r="AC34" s="280">
        <v>3.2718999999999998E-2</v>
      </c>
      <c r="AD34" s="281">
        <v>2.7554950294057301E-2</v>
      </c>
      <c r="AE34" s="280">
        <v>2.0794978509516102E-2</v>
      </c>
      <c r="AF34" s="281">
        <v>1.9918942944187702E-2</v>
      </c>
      <c r="AG34" s="281">
        <v>3.0731988412941398E-2</v>
      </c>
      <c r="AH34" s="281">
        <v>1.55E-2</v>
      </c>
      <c r="AI34" s="279">
        <v>9.300000000000001E-3</v>
      </c>
      <c r="AJ34" s="280">
        <v>1.7299999999999999E-2</v>
      </c>
      <c r="AK34" s="279">
        <v>2.9999999999999997E-4</v>
      </c>
      <c r="AL34" s="280">
        <v>-2.2700000000000001E-2</v>
      </c>
      <c r="AM34" s="279">
        <v>1.8000000000000002E-2</v>
      </c>
      <c r="AN34" s="279">
        <v>-2.0135E-2</v>
      </c>
      <c r="AO34" s="280">
        <v>9.691E-3</v>
      </c>
      <c r="AP34" s="281">
        <v>7.8981242215271405E-2</v>
      </c>
      <c r="AQ34" s="291">
        <v>-2.496424718368162E-2</v>
      </c>
      <c r="AR34" s="30">
        <v>-2.496424718368162E-2</v>
      </c>
      <c r="AS34" s="291">
        <v>-2.496424718368162E-2</v>
      </c>
      <c r="AT34" s="291">
        <v>-2.496424718368162E-2</v>
      </c>
      <c r="AU34" s="291">
        <v>-2.496424718368162E-2</v>
      </c>
      <c r="AV34" s="279">
        <v>3.288E-2</v>
      </c>
      <c r="AW34" s="280">
        <v>5.9804000000000003E-2</v>
      </c>
      <c r="AX34" s="291">
        <v>-2.496424718368162E-2</v>
      </c>
      <c r="AY34" s="291">
        <v>-2.496424718368162E-2</v>
      </c>
      <c r="AZ34" s="279">
        <v>-6.3610000000000003E-3</v>
      </c>
      <c r="BE34" s="30">
        <v>0.17625180228166948</v>
      </c>
      <c r="BF34" s="104"/>
      <c r="BG34" s="188">
        <f t="shared" si="2"/>
        <v>222</v>
      </c>
      <c r="BH34" s="29">
        <f>(1-'Building Blocks'!$B$54)*'Building Blocks'!$B$54^BG34</f>
        <v>1.0740220574263742E-3</v>
      </c>
      <c r="BI34" s="29">
        <f t="shared" si="3"/>
        <v>1.1797625447050259E-3</v>
      </c>
      <c r="BJ34" s="29">
        <f t="shared" si="50"/>
        <v>3.5040127340283979E-3</v>
      </c>
      <c r="BK34" s="191">
        <f t="shared" si="4"/>
        <v>5.9688288950675346E-6</v>
      </c>
      <c r="BL34" s="191">
        <f t="shared" si="5"/>
        <v>8.3287101435461461E-6</v>
      </c>
      <c r="BM34" s="191">
        <f t="shared" si="6"/>
        <v>2.7119963476540793E-6</v>
      </c>
      <c r="BN34" s="191">
        <f t="shared" si="7"/>
        <v>6.6381553125736572E-6</v>
      </c>
      <c r="BO34" s="191">
        <f t="shared" si="8"/>
        <v>1.3623562903459072E-5</v>
      </c>
      <c r="BP34" s="191">
        <f t="shared" si="9"/>
        <v>4.1480005709138063E-6</v>
      </c>
      <c r="BQ34" s="191">
        <f t="shared" si="10"/>
        <v>1.1604636225396088E-6</v>
      </c>
      <c r="BR34" s="191">
        <f t="shared" si="11"/>
        <v>2.6374019811057092E-7</v>
      </c>
      <c r="BS34" s="191">
        <f t="shared" si="12"/>
        <v>3.2356212470723264E-8</v>
      </c>
      <c r="BT34" s="191">
        <f t="shared" si="13"/>
        <v>3.6354240193822309E-36</v>
      </c>
      <c r="BU34" s="191">
        <f t="shared" si="14"/>
        <v>1.0555196112297151E-7</v>
      </c>
      <c r="BV34" s="191">
        <f t="shared" si="15"/>
        <v>3.2125621641617062E-7</v>
      </c>
      <c r="BW34" s="191">
        <f t="shared" si="16"/>
        <v>1.1665598084344207E-8</v>
      </c>
      <c r="BX34" s="191">
        <f t="shared" si="17"/>
        <v>1.1194767178682098E-7</v>
      </c>
      <c r="BY34" s="191">
        <f t="shared" si="18"/>
        <v>9.9615756089576136E-7</v>
      </c>
      <c r="BZ34" s="191">
        <f t="shared" si="19"/>
        <v>2.0502188842260636E-8</v>
      </c>
      <c r="CA34" s="191">
        <f t="shared" si="20"/>
        <v>2.365760980160129E-8</v>
      </c>
      <c r="CB34" s="191">
        <f t="shared" si="21"/>
        <v>1.121572477774856E-8</v>
      </c>
      <c r="CC34" s="191">
        <f t="shared" si="22"/>
        <v>8.0854031238462366E-7</v>
      </c>
      <c r="CD34" s="191">
        <f t="shared" si="23"/>
        <v>4.9600707631698396E-8</v>
      </c>
      <c r="CE34" s="191">
        <f t="shared" si="24"/>
        <v>6.1755362628995022E-8</v>
      </c>
      <c r="CF34" s="191">
        <f t="shared" si="25"/>
        <v>1.1671513400643073E-7</v>
      </c>
      <c r="CG34" s="191">
        <f t="shared" si="26"/>
        <v>1.4421147858854481E-7</v>
      </c>
      <c r="CH34" s="191">
        <f t="shared" si="27"/>
        <v>1.1188066030392705E-8</v>
      </c>
      <c r="CI34" s="191">
        <f t="shared" si="28"/>
        <v>8.5701127698454869E-7</v>
      </c>
      <c r="CJ34" s="191">
        <f t="shared" si="29"/>
        <v>9.6340373628098043E-8</v>
      </c>
      <c r="CK34" s="191">
        <f t="shared" si="30"/>
        <v>6.3015551100483136E-7</v>
      </c>
      <c r="CL34" s="191">
        <f t="shared" si="31"/>
        <v>1.0357611494809463E-6</v>
      </c>
      <c r="CM34" s="191">
        <f t="shared" si="32"/>
        <v>6.9481375556300822E-7</v>
      </c>
      <c r="CN34" s="191">
        <f t="shared" si="33"/>
        <v>2.2645198295949495E-7</v>
      </c>
      <c r="CO34" s="191">
        <f t="shared" si="34"/>
        <v>2.466058535113773E-7</v>
      </c>
      <c r="CP34" s="191">
        <f t="shared" si="35"/>
        <v>8.2227476669779283E-7</v>
      </c>
      <c r="CQ34" s="191">
        <f t="shared" si="36"/>
        <v>1.6602655757474999E-7</v>
      </c>
      <c r="CR34" s="191">
        <f t="shared" si="37"/>
        <v>1.5176322494780998E-8</v>
      </c>
      <c r="CS34" s="191">
        <f t="shared" si="38"/>
        <v>1.4389436772307263E-7</v>
      </c>
      <c r="CT34" s="191">
        <f t="shared" si="39"/>
        <v>4.3975821086123354E-8</v>
      </c>
      <c r="CU34" s="191">
        <f t="shared" si="40"/>
        <v>8.6192436041193893E-7</v>
      </c>
      <c r="CV34" s="191">
        <f t="shared" si="41"/>
        <v>1.810405925934835E-7</v>
      </c>
      <c r="CW34" s="191">
        <f t="shared" si="42"/>
        <v>7.6771430246574167E-7</v>
      </c>
      <c r="CX34" s="191">
        <f t="shared" si="43"/>
        <v>6.331205945397834E-8</v>
      </c>
      <c r="CY34" s="191">
        <f t="shared" si="44"/>
        <v>5.9736010215040474E-6</v>
      </c>
      <c r="CZ34" s="191"/>
      <c r="DA34" s="191">
        <f t="shared" si="45"/>
        <v>3.6354240193822309E-36</v>
      </c>
      <c r="DB34" s="191"/>
      <c r="DC34" s="191"/>
      <c r="DD34" s="191"/>
      <c r="DE34" s="191">
        <f t="shared" si="46"/>
        <v>6.2672241356182166E-7</v>
      </c>
      <c r="DF34" s="191">
        <f t="shared" si="47"/>
        <v>3.0587868777642448E-6</v>
      </c>
      <c r="DG34" s="191"/>
      <c r="DH34" s="191"/>
      <c r="DI34" s="191">
        <f t="shared" si="48"/>
        <v>3.254930447433186E-7</v>
      </c>
      <c r="DN34" s="191">
        <f t="shared" si="49"/>
        <v>3.3482934588461975E-5</v>
      </c>
      <c r="DR34" s="1">
        <v>1.3888888888888887E-3</v>
      </c>
      <c r="EQ34" s="184"/>
      <c r="ER34" s="184"/>
    </row>
    <row r="35" spans="1:148" s="1" customFormat="1" x14ac:dyDescent="0.25">
      <c r="A35" s="21">
        <v>36646</v>
      </c>
      <c r="B35" s="279">
        <v>-3.5240999999999995E-2</v>
      </c>
      <c r="C35" s="280">
        <v>-3.3336000000000005E-2</v>
      </c>
      <c r="D35" s="279">
        <v>-4.7326E-2</v>
      </c>
      <c r="E35" s="280">
        <v>-6.0174999999999999E-2</v>
      </c>
      <c r="F35" s="279">
        <v>-0.15822800000000001</v>
      </c>
      <c r="G35" s="280">
        <v>-4.4856E-2</v>
      </c>
      <c r="H35" s="279">
        <v>-5.5815000000000003E-2</v>
      </c>
      <c r="I35" s="281">
        <v>-7.0480000000000001E-2</v>
      </c>
      <c r="J35" s="279">
        <v>-9.4794000000000003E-2</v>
      </c>
      <c r="K35" s="291">
        <v>-2.496424718368162E-2</v>
      </c>
      <c r="L35" s="280">
        <v>-2.8539999999999998E-3</v>
      </c>
      <c r="M35" s="279">
        <v>-3.1669999999999997E-3</v>
      </c>
      <c r="N35" s="280">
        <v>5.1539999999999997E-3</v>
      </c>
      <c r="O35" s="279">
        <v>-6.8199999999999999E-4</v>
      </c>
      <c r="P35" s="280">
        <v>-8.0079999999999995E-3</v>
      </c>
      <c r="Q35" s="279">
        <v>-8.7840000000000001E-3</v>
      </c>
      <c r="R35" s="280">
        <v>-5.7520000000000002E-3</v>
      </c>
      <c r="S35" s="279">
        <v>-1.5664000000000001E-2</v>
      </c>
      <c r="T35" s="280">
        <v>1.2265999999999999E-2</v>
      </c>
      <c r="U35" s="279">
        <v>-1.421E-3</v>
      </c>
      <c r="V35" s="280">
        <v>6.8599999999999998E-4</v>
      </c>
      <c r="W35" s="279">
        <v>-1.4050000000000002E-3</v>
      </c>
      <c r="X35" s="281">
        <v>-3.8609999999999998E-3</v>
      </c>
      <c r="Y35" s="281">
        <v>3.2599999999999996E-4</v>
      </c>
      <c r="Z35" s="279">
        <v>1.5970000000000001E-3</v>
      </c>
      <c r="AA35" s="280">
        <v>3.0049999999999999E-3</v>
      </c>
      <c r="AB35" s="279">
        <v>-4.3312999999999997E-2</v>
      </c>
      <c r="AC35" s="280">
        <v>-4.3228999999999997E-2</v>
      </c>
      <c r="AD35" s="281">
        <v>-4.5381582371243699E-2</v>
      </c>
      <c r="AE35" s="280">
        <v>-2.0843895186056498E-2</v>
      </c>
      <c r="AF35" s="281">
        <v>-2.3533340125104898E-2</v>
      </c>
      <c r="AG35" s="281">
        <v>-4.8612979931186198E-2</v>
      </c>
      <c r="AH35" s="280">
        <v>-3.85E-2</v>
      </c>
      <c r="AI35" s="279">
        <v>-2.8500000000000001E-2</v>
      </c>
      <c r="AJ35" s="280">
        <v>-4.1900000000000007E-2</v>
      </c>
      <c r="AK35" s="279">
        <v>-1.4800000000000001E-2</v>
      </c>
      <c r="AL35" s="280">
        <v>-3.6799999999999999E-2</v>
      </c>
      <c r="AM35" s="279">
        <v>1.41E-2</v>
      </c>
      <c r="AN35" s="279">
        <v>-1.4003000000000002E-2</v>
      </c>
      <c r="AO35" s="280">
        <v>-1.2277E-2</v>
      </c>
      <c r="AP35" s="281">
        <v>-3.4644152772297904E-2</v>
      </c>
      <c r="AQ35" s="291">
        <v>-2.496424718368162E-2</v>
      </c>
      <c r="AR35" s="30">
        <v>-2.496424718368162E-2</v>
      </c>
      <c r="AS35" s="291">
        <v>-2.496424718368162E-2</v>
      </c>
      <c r="AT35" s="291">
        <v>-2.496424718368162E-2</v>
      </c>
      <c r="AU35" s="291">
        <v>-2.496424718368162E-2</v>
      </c>
      <c r="AV35" s="279">
        <v>6.7193000000000003E-2</v>
      </c>
      <c r="AW35" s="280">
        <v>7.2000000000000002E-5</v>
      </c>
      <c r="AX35" s="291">
        <v>-2.496424718368162E-2</v>
      </c>
      <c r="AY35" s="291">
        <v>-2.496424718368162E-2</v>
      </c>
      <c r="AZ35" s="279">
        <v>2.7394999999999999E-2</v>
      </c>
      <c r="BE35" s="30">
        <v>-9.3062217954211768E-3</v>
      </c>
      <c r="BF35" s="104"/>
      <c r="BG35" s="188">
        <f t="shared" si="2"/>
        <v>221</v>
      </c>
      <c r="BH35" s="29">
        <f>(1-'Building Blocks'!$B$54)*'Building Blocks'!$B$54^BG35</f>
        <v>1.0848707650771457E-3</v>
      </c>
      <c r="BI35" s="29">
        <f t="shared" si="3"/>
        <v>1.1916793380858848E-3</v>
      </c>
      <c r="BJ35" s="29">
        <f t="shared" si="50"/>
        <v>3.5394068020488867E-3</v>
      </c>
      <c r="BK35" s="191">
        <f t="shared" si="4"/>
        <v>2.1475010467436822E-6</v>
      </c>
      <c r="BL35" s="191">
        <f t="shared" si="5"/>
        <v>1.9483134105376836E-6</v>
      </c>
      <c r="BM35" s="191">
        <f t="shared" si="6"/>
        <v>3.8237655914328677E-6</v>
      </c>
      <c r="BN35" s="191">
        <f t="shared" si="7"/>
        <v>5.7156392784338591E-6</v>
      </c>
      <c r="BO35" s="191">
        <f t="shared" si="8"/>
        <v>3.3994199855867282E-5</v>
      </c>
      <c r="BP35" s="191">
        <f t="shared" si="9"/>
        <v>3.1360633511426764E-6</v>
      </c>
      <c r="BQ35" s="191">
        <f t="shared" si="10"/>
        <v>4.5932270680542057E-6</v>
      </c>
      <c r="BR35" s="191">
        <f t="shared" si="11"/>
        <v>7.5241891025657396E-6</v>
      </c>
      <c r="BS35" s="191">
        <f t="shared" si="12"/>
        <v>1.3116248571057464E-5</v>
      </c>
      <c r="BT35" s="191">
        <f t="shared" si="13"/>
        <v>3.6721454741234657E-36</v>
      </c>
      <c r="BU35" s="191">
        <f t="shared" si="14"/>
        <v>5.1301080636044474E-8</v>
      </c>
      <c r="BV35" s="191">
        <f t="shared" si="15"/>
        <v>5.0741287751621746E-8</v>
      </c>
      <c r="BW35" s="191">
        <f t="shared" si="16"/>
        <v>1.4229498125268518E-8</v>
      </c>
      <c r="BX35" s="191">
        <f t="shared" si="17"/>
        <v>1.612811347017265E-8</v>
      </c>
      <c r="BY35" s="191">
        <f t="shared" si="18"/>
        <v>2.0631688526343282E-7</v>
      </c>
      <c r="BZ35" s="191">
        <f t="shared" si="19"/>
        <v>2.0560706049069733E-7</v>
      </c>
      <c r="CA35" s="191">
        <f t="shared" si="20"/>
        <v>1.1325981238328935E-7</v>
      </c>
      <c r="CB35" s="191">
        <f t="shared" si="21"/>
        <v>5.3638172186223013E-7</v>
      </c>
      <c r="CC35" s="191">
        <f t="shared" si="22"/>
        <v>7.3490944732523173E-8</v>
      </c>
      <c r="CD35" s="191">
        <f t="shared" si="23"/>
        <v>2.6638170482041912E-8</v>
      </c>
      <c r="CE35" s="191">
        <f t="shared" si="24"/>
        <v>1.0839640624640376E-8</v>
      </c>
      <c r="CF35" s="191">
        <f t="shared" si="25"/>
        <v>4.1167854276326243E-8</v>
      </c>
      <c r="CG35" s="191">
        <f t="shared" si="26"/>
        <v>6.6548123454601952E-8</v>
      </c>
      <c r="CH35" s="191">
        <f t="shared" si="27"/>
        <v>5.3180552461048316E-9</v>
      </c>
      <c r="CI35" s="191">
        <f t="shared" si="28"/>
        <v>2.2387160616193019E-8</v>
      </c>
      <c r="CJ35" s="191">
        <f t="shared" si="29"/>
        <v>1.4938750746665198E-9</v>
      </c>
      <c r="CK35" s="191">
        <f t="shared" si="30"/>
        <v>2.5599550398975734E-6</v>
      </c>
      <c r="CL35" s="191">
        <f t="shared" si="31"/>
        <v>2.5565713179331273E-6</v>
      </c>
      <c r="CM35" s="191">
        <f t="shared" si="32"/>
        <v>2.8226238512258974E-6</v>
      </c>
      <c r="CN35" s="191">
        <f t="shared" si="33"/>
        <v>9.1994259345217192E-7</v>
      </c>
      <c r="CO35" s="191">
        <f t="shared" si="34"/>
        <v>1.0018160383268501E-6</v>
      </c>
      <c r="CP35" s="191">
        <f t="shared" si="35"/>
        <v>3.3404237468812338E-6</v>
      </c>
      <c r="CQ35" s="191">
        <f t="shared" si="36"/>
        <v>2.1158669338093431E-6</v>
      </c>
      <c r="CR35" s="191">
        <f t="shared" si="37"/>
        <v>1.3949262420214842E-6</v>
      </c>
      <c r="CS35" s="191">
        <f t="shared" si="38"/>
        <v>2.763510045858031E-6</v>
      </c>
      <c r="CT35" s="191">
        <f t="shared" si="39"/>
        <v>5.3585808460996306E-7</v>
      </c>
      <c r="CU35" s="191">
        <f t="shared" si="40"/>
        <v>2.0158829021020231E-6</v>
      </c>
      <c r="CV35" s="191">
        <f t="shared" si="41"/>
        <v>8.5849832316278559E-8</v>
      </c>
      <c r="CW35" s="191">
        <f t="shared" si="42"/>
        <v>4.47462242359935E-7</v>
      </c>
      <c r="CX35" s="191">
        <f t="shared" si="43"/>
        <v>2.5549430492139356E-7</v>
      </c>
      <c r="CY35" s="191">
        <f t="shared" si="44"/>
        <v>2.1492179910049046E-6</v>
      </c>
      <c r="CZ35" s="191"/>
      <c r="DA35" s="191">
        <f t="shared" si="45"/>
        <v>3.6721454741234657E-36</v>
      </c>
      <c r="DB35" s="191"/>
      <c r="DC35" s="191"/>
      <c r="DD35" s="191"/>
      <c r="DE35" s="191">
        <f t="shared" si="46"/>
        <v>3.9210151088701074E-6</v>
      </c>
      <c r="DF35" s="191">
        <f t="shared" si="47"/>
        <v>9.2562807036988375E-8</v>
      </c>
      <c r="DG35" s="191"/>
      <c r="DH35" s="191"/>
      <c r="DI35" s="191">
        <f t="shared" si="48"/>
        <v>3.5033009704448291E-7</v>
      </c>
      <c r="DN35" s="191">
        <f t="shared" si="49"/>
        <v>3.4809934803303086E-7</v>
      </c>
      <c r="DR35" s="1">
        <v>1.3888888888888887E-3</v>
      </c>
      <c r="EQ35" s="184"/>
      <c r="ER35" s="184"/>
    </row>
    <row r="36" spans="1:148" s="1" customFormat="1" x14ac:dyDescent="0.25">
      <c r="A36" s="21">
        <v>36677</v>
      </c>
      <c r="B36" s="279">
        <v>-2.8086000000000003E-2</v>
      </c>
      <c r="C36" s="280">
        <v>-2.5863000000000001E-2</v>
      </c>
      <c r="D36" s="279">
        <v>-2.649E-2</v>
      </c>
      <c r="E36" s="280">
        <v>-5.8282E-2</v>
      </c>
      <c r="F36" s="279">
        <v>-9.3116000000000004E-2</v>
      </c>
      <c r="G36" s="280">
        <v>-2.5952000000000003E-2</v>
      </c>
      <c r="H36" s="279">
        <v>-2.5579999999999999E-2</v>
      </c>
      <c r="I36" s="281">
        <v>3.3600000000000001E-3</v>
      </c>
      <c r="J36" s="279">
        <v>-4.1341000000000003E-2</v>
      </c>
      <c r="K36" s="291">
        <v>-2.496424718368162E-2</v>
      </c>
      <c r="L36" s="280">
        <v>-4.5900000000000004E-4</v>
      </c>
      <c r="M36" s="279">
        <v>1.5329999999999999E-3</v>
      </c>
      <c r="N36" s="280">
        <v>5.594E-3</v>
      </c>
      <c r="O36" s="279">
        <v>4.1810000000000007E-3</v>
      </c>
      <c r="P36" s="280">
        <v>-3.6220000000000002E-3</v>
      </c>
      <c r="Q36" s="279">
        <v>-3.7239999999999999E-3</v>
      </c>
      <c r="R36" s="280">
        <v>-4.6999999999999999E-4</v>
      </c>
      <c r="S36" s="279">
        <v>-1.1394999999999999E-2</v>
      </c>
      <c r="T36" s="280">
        <v>-2.6410000000000001E-3</v>
      </c>
      <c r="U36" s="279">
        <v>-2.2239999999999998E-3</v>
      </c>
      <c r="V36" s="280">
        <v>4.6100000000000004E-4</v>
      </c>
      <c r="W36" s="279">
        <v>-4.5510000000000004E-3</v>
      </c>
      <c r="X36" s="281">
        <v>-2.9110000000000004E-3</v>
      </c>
      <c r="Y36" s="281">
        <v>1.0150000000000001E-3</v>
      </c>
      <c r="Z36" s="279">
        <v>-1.0251999999999999E-2</v>
      </c>
      <c r="AA36" s="280">
        <v>7.5160000000000001E-3</v>
      </c>
      <c r="AB36" s="279">
        <v>9.2350000000000002E-3</v>
      </c>
      <c r="AC36" s="280">
        <v>1.0286E-2</v>
      </c>
      <c r="AD36" s="281">
        <v>9.7964901668535706E-3</v>
      </c>
      <c r="AE36" s="280">
        <v>1.06568179575506E-2</v>
      </c>
      <c r="AF36" s="281">
        <v>9.3392566316642806E-3</v>
      </c>
      <c r="AG36" s="281">
        <v>1.1413213511762501E-2</v>
      </c>
      <c r="AH36" s="280">
        <v>-7.000000000000001E-4</v>
      </c>
      <c r="AI36" s="279">
        <v>-1.9599999999999999E-2</v>
      </c>
      <c r="AJ36" s="280">
        <v>-2.4399999999999998E-2</v>
      </c>
      <c r="AK36" s="279">
        <v>-7.7000000000000002E-3</v>
      </c>
      <c r="AL36" s="280">
        <v>-1.54E-2</v>
      </c>
      <c r="AM36" s="279">
        <v>6.8000000000000005E-3</v>
      </c>
      <c r="AN36" s="279">
        <v>7.9920000000000008E-3</v>
      </c>
      <c r="AO36" s="280">
        <v>6.7303000000000002E-2</v>
      </c>
      <c r="AP36" s="281">
        <v>-2.7486293103905001E-2</v>
      </c>
      <c r="AQ36" s="291">
        <v>-2.496424718368162E-2</v>
      </c>
      <c r="AR36" s="30">
        <v>-2.496424718368162E-2</v>
      </c>
      <c r="AS36" s="291">
        <v>-2.496424718368162E-2</v>
      </c>
      <c r="AT36" s="291">
        <v>-2.496424718368162E-2</v>
      </c>
      <c r="AU36" s="291">
        <v>-2.496424718368162E-2</v>
      </c>
      <c r="AV36" s="279">
        <v>9.836000000000001E-3</v>
      </c>
      <c r="AW36" s="280">
        <v>-3.2698999999999999E-2</v>
      </c>
      <c r="AX36" s="291">
        <v>-2.496424718368162E-2</v>
      </c>
      <c r="AY36" s="291">
        <v>-2.496424718368162E-2</v>
      </c>
      <c r="AZ36" s="279">
        <v>1.1053E-2</v>
      </c>
      <c r="BE36" s="30">
        <v>0.23266448511179405</v>
      </c>
      <c r="BF36" s="104"/>
      <c r="BG36" s="188">
        <f t="shared" si="2"/>
        <v>220</v>
      </c>
      <c r="BH36" s="29">
        <f>(1-'Building Blocks'!$B$54)*'Building Blocks'!$B$54^BG36</f>
        <v>1.0958290556334807E-3</v>
      </c>
      <c r="BI36" s="29">
        <f t="shared" si="3"/>
        <v>1.2037165031170557E-3</v>
      </c>
      <c r="BJ36" s="29">
        <f t="shared" si="50"/>
        <v>3.5751583859079663E-3</v>
      </c>
      <c r="BK36" s="191">
        <f t="shared" si="4"/>
        <v>1.4995913979289864E-6</v>
      </c>
      <c r="BL36" s="191">
        <f t="shared" si="5"/>
        <v>1.3077728888277048E-6</v>
      </c>
      <c r="BM36" s="191">
        <f t="shared" si="6"/>
        <v>1.5435558429259436E-6</v>
      </c>
      <c r="BN36" s="191">
        <f t="shared" si="7"/>
        <v>5.4620715449018731E-6</v>
      </c>
      <c r="BO36" s="191">
        <f t="shared" si="8"/>
        <v>1.2965698094228734E-5</v>
      </c>
      <c r="BP36" s="191">
        <f t="shared" si="9"/>
        <v>1.2632585574583221E-6</v>
      </c>
      <c r="BQ36" s="191">
        <f t="shared" si="10"/>
        <v>1.220995636704568E-6</v>
      </c>
      <c r="BR36" s="191">
        <f t="shared" si="11"/>
        <v>3.802258862435677E-8</v>
      </c>
      <c r="BS36" s="191">
        <f t="shared" si="12"/>
        <v>3.1874742754959898E-6</v>
      </c>
      <c r="BT36" s="191">
        <f t="shared" si="13"/>
        <v>3.7092378526499665E-36</v>
      </c>
      <c r="BU36" s="191">
        <f t="shared" si="14"/>
        <v>2.0893216890353402E-8</v>
      </c>
      <c r="BV36" s="191">
        <f t="shared" si="15"/>
        <v>4.0104830752454466E-9</v>
      </c>
      <c r="BW36" s="191">
        <f t="shared" si="16"/>
        <v>1.8266614544923523E-8</v>
      </c>
      <c r="BX36" s="191">
        <f t="shared" si="17"/>
        <v>1.6878647893791946E-9</v>
      </c>
      <c r="BY36" s="191">
        <f t="shared" si="18"/>
        <v>9.2622150360914858E-8</v>
      </c>
      <c r="BZ36" s="191">
        <f t="shared" si="19"/>
        <v>7.8494514008381655E-8</v>
      </c>
      <c r="CA36" s="191">
        <f t="shared" si="20"/>
        <v>2.4018618152587995E-8</v>
      </c>
      <c r="CB36" s="191">
        <f t="shared" si="21"/>
        <v>3.4569594398822395E-7</v>
      </c>
      <c r="CC36" s="191">
        <f t="shared" si="22"/>
        <v>5.9895133058160221E-8</v>
      </c>
      <c r="CD36" s="191">
        <f t="shared" si="23"/>
        <v>3.6823327065047386E-8</v>
      </c>
      <c r="CE36" s="191">
        <f t="shared" si="24"/>
        <v>1.2643740588271299E-8</v>
      </c>
      <c r="CF36" s="191">
        <f t="shared" si="25"/>
        <v>9.8012864914095486E-8</v>
      </c>
      <c r="CG36" s="191">
        <f t="shared" si="26"/>
        <v>5.1215738176900041E-8</v>
      </c>
      <c r="CH36" s="191">
        <f t="shared" si="27"/>
        <v>2.4391536444533736E-9</v>
      </c>
      <c r="CI36" s="191">
        <f t="shared" si="28"/>
        <v>3.1525271252553398E-7</v>
      </c>
      <c r="CJ36" s="191">
        <f t="shared" si="29"/>
        <v>1.384435229218503E-8</v>
      </c>
      <c r="CK36" s="191">
        <f t="shared" si="30"/>
        <v>4.6262155906711726E-8</v>
      </c>
      <c r="CL36" s="191">
        <f t="shared" si="31"/>
        <v>6.2349684506759885E-8</v>
      </c>
      <c r="CM36" s="191">
        <f t="shared" si="32"/>
        <v>5.1008967984312943E-8</v>
      </c>
      <c r="CN36" s="191">
        <f t="shared" si="33"/>
        <v>1.6624716848625184E-8</v>
      </c>
      <c r="CO36" s="191">
        <f t="shared" si="34"/>
        <v>1.8104290517842639E-8</v>
      </c>
      <c r="CP36" s="191">
        <f t="shared" si="35"/>
        <v>6.0366374316825692E-8</v>
      </c>
      <c r="CQ36" s="191">
        <f t="shared" si="36"/>
        <v>2.2642258716590464E-8</v>
      </c>
      <c r="CR36" s="191">
        <f t="shared" si="37"/>
        <v>7.7130175705019088E-7</v>
      </c>
      <c r="CS36" s="191">
        <f t="shared" si="38"/>
        <v>1.1312445195195208E-6</v>
      </c>
      <c r="CT36" s="191">
        <f t="shared" si="39"/>
        <v>2.3949209267602631E-7</v>
      </c>
      <c r="CU36" s="191">
        <f t="shared" si="40"/>
        <v>4.6854828795665116E-7</v>
      </c>
      <c r="CV36" s="191">
        <f t="shared" si="41"/>
        <v>1.6980001635863133E-9</v>
      </c>
      <c r="CW36" s="191">
        <f t="shared" si="42"/>
        <v>8.2468203538417303E-9</v>
      </c>
      <c r="CX36" s="191">
        <f t="shared" si="43"/>
        <v>5.0759495296408808E-6</v>
      </c>
      <c r="CY36" s="191">
        <f t="shared" si="44"/>
        <v>1.5007903332444053E-6</v>
      </c>
      <c r="CZ36" s="191"/>
      <c r="DA36" s="191">
        <f t="shared" si="45"/>
        <v>3.7092378526499665E-36</v>
      </c>
      <c r="DB36" s="191"/>
      <c r="DC36" s="191"/>
      <c r="DD36" s="191"/>
      <c r="DE36" s="191">
        <f t="shared" si="46"/>
        <v>2.3039886192393081E-14</v>
      </c>
      <c r="DF36" s="191">
        <f t="shared" si="47"/>
        <v>2.0815315856933016E-6</v>
      </c>
      <c r="DG36" s="191"/>
      <c r="DH36" s="191"/>
      <c r="DI36" s="191">
        <f t="shared" si="48"/>
        <v>7.7781129774197418E-10</v>
      </c>
      <c r="DN36" s="191">
        <f t="shared" si="49"/>
        <v>6.0872911638108078E-5</v>
      </c>
      <c r="DR36" s="1">
        <v>1.3888888888888887E-3</v>
      </c>
      <c r="EQ36" s="184"/>
      <c r="ER36" s="184"/>
    </row>
    <row r="37" spans="1:148" s="1" customFormat="1" x14ac:dyDescent="0.25">
      <c r="A37" s="21">
        <v>36707</v>
      </c>
      <c r="B37" s="279">
        <v>2.9609E-2</v>
      </c>
      <c r="C37" s="280">
        <v>2.5493999999999999E-2</v>
      </c>
      <c r="D37" s="279">
        <v>2.9579000000000001E-2</v>
      </c>
      <c r="E37" s="280">
        <v>8.7170999999999998E-2</v>
      </c>
      <c r="F37" s="279">
        <v>0.132434</v>
      </c>
      <c r="G37" s="280">
        <v>3.3896000000000003E-2</v>
      </c>
      <c r="H37" s="279">
        <v>4.258E-2</v>
      </c>
      <c r="I37" s="281">
        <v>8.2855000000000012E-2</v>
      </c>
      <c r="J37" s="279">
        <v>3.5224999999999999E-2</v>
      </c>
      <c r="K37" s="291">
        <v>-2.496424718368162E-2</v>
      </c>
      <c r="L37" s="280">
        <v>2.0802999999999999E-2</v>
      </c>
      <c r="M37" s="279">
        <v>1.6857E-2</v>
      </c>
      <c r="N37" s="280">
        <v>5.0329999999999993E-3</v>
      </c>
      <c r="O37" s="279">
        <v>1.4432E-2</v>
      </c>
      <c r="P37" s="280">
        <v>2.1652999999999999E-2</v>
      </c>
      <c r="Q37" s="279">
        <v>2.5114999999999998E-2</v>
      </c>
      <c r="R37" s="280">
        <v>2.0839E-2</v>
      </c>
      <c r="S37" s="279">
        <v>3.5464999999999997E-2</v>
      </c>
      <c r="T37" s="280">
        <v>1.2536E-2</v>
      </c>
      <c r="U37" s="279">
        <v>2.0857999999999998E-2</v>
      </c>
      <c r="V37" s="280">
        <v>2.1377E-2</v>
      </c>
      <c r="W37" s="279">
        <v>2.8181999999999999E-2</v>
      </c>
      <c r="X37" s="281">
        <v>2.3005000000000001E-2</v>
      </c>
      <c r="Y37" s="281">
        <v>1.2428E-2</v>
      </c>
      <c r="Z37" s="279">
        <v>2.0365000000000001E-2</v>
      </c>
      <c r="AA37" s="280">
        <v>8.1079999999999989E-3</v>
      </c>
      <c r="AB37" s="279">
        <v>2.9382999999999999E-2</v>
      </c>
      <c r="AC37" s="280">
        <v>2.7265000000000001E-2</v>
      </c>
      <c r="AD37" s="281">
        <v>3.0952914873742202E-2</v>
      </c>
      <c r="AE37" s="280">
        <v>2.2734848870570999E-2</v>
      </c>
      <c r="AF37" s="281">
        <v>2.1943296356399401E-2</v>
      </c>
      <c r="AG37" s="281">
        <v>3.4428508965224702E-2</v>
      </c>
      <c r="AH37" s="280">
        <v>5.1999999999999998E-3</v>
      </c>
      <c r="AI37" s="279">
        <v>3.6799999999999999E-2</v>
      </c>
      <c r="AJ37" s="280">
        <v>4.8499999999999995E-2</v>
      </c>
      <c r="AK37" s="279">
        <v>2.92E-2</v>
      </c>
      <c r="AL37" s="280">
        <v>1.24E-2</v>
      </c>
      <c r="AM37" s="279">
        <v>2.18E-2</v>
      </c>
      <c r="AN37" s="279">
        <v>-2.1469000000000002E-2</v>
      </c>
      <c r="AO37" s="280">
        <v>2.3599000000000002E-2</v>
      </c>
      <c r="AP37" s="281">
        <v>3.0231766094966299E-2</v>
      </c>
      <c r="AQ37" s="291">
        <v>-2.496424718368162E-2</v>
      </c>
      <c r="AR37" s="30">
        <v>-2.496424718368162E-2</v>
      </c>
      <c r="AS37" s="291">
        <v>-2.496424718368162E-2</v>
      </c>
      <c r="AT37" s="291">
        <v>-2.496424718368162E-2</v>
      </c>
      <c r="AU37" s="291">
        <v>-2.496424718368162E-2</v>
      </c>
      <c r="AV37" s="279">
        <v>2.5651999999999998E-2</v>
      </c>
      <c r="AW37" s="280">
        <v>7.1041999999999994E-2</v>
      </c>
      <c r="AX37" s="291">
        <v>-2.496424718368162E-2</v>
      </c>
      <c r="AY37" s="291">
        <v>-2.496424718368162E-2</v>
      </c>
      <c r="AZ37" s="279">
        <v>5.4946000000000002E-2</v>
      </c>
      <c r="BE37" s="30">
        <v>-0.10511596365709897</v>
      </c>
      <c r="BF37" s="104"/>
      <c r="BG37" s="188">
        <f t="shared" si="2"/>
        <v>219</v>
      </c>
      <c r="BH37" s="29">
        <f>(1-'Building Blocks'!$B$54)*'Building Blocks'!$B$54^BG37</f>
        <v>1.1068980359934149E-3</v>
      </c>
      <c r="BI37" s="29">
        <f t="shared" si="3"/>
        <v>1.2158752556737937E-3</v>
      </c>
      <c r="BJ37" s="29">
        <f t="shared" si="50"/>
        <v>3.6112710968767342E-3</v>
      </c>
      <c r="BK37" s="191">
        <f t="shared" si="4"/>
        <v>6.1002809127299324E-7</v>
      </c>
      <c r="BL37" s="191">
        <f t="shared" si="5"/>
        <v>4.1145528089570805E-7</v>
      </c>
      <c r="BM37" s="191">
        <f t="shared" si="6"/>
        <v>4.9904948036920221E-7</v>
      </c>
      <c r="BN37" s="191">
        <f t="shared" si="7"/>
        <v>7.4146082149305949E-6</v>
      </c>
      <c r="BO37" s="191">
        <f t="shared" si="8"/>
        <v>1.802734733447853E-5</v>
      </c>
      <c r="BP37" s="191">
        <f t="shared" si="9"/>
        <v>9.1633526920099007E-7</v>
      </c>
      <c r="BQ37" s="191">
        <f t="shared" si="10"/>
        <v>1.6031233294594387E-6</v>
      </c>
      <c r="BR37" s="191">
        <f t="shared" si="11"/>
        <v>6.6356060906180057E-6</v>
      </c>
      <c r="BS37" s="191">
        <f t="shared" si="12"/>
        <v>7.6644165114446897E-7</v>
      </c>
      <c r="BT37" s="191">
        <f t="shared" si="13"/>
        <v>3.7467049016666331E-36</v>
      </c>
      <c r="BU37" s="191">
        <f t="shared" si="14"/>
        <v>3.5535928341824117E-7</v>
      </c>
      <c r="BV37" s="191">
        <f t="shared" si="15"/>
        <v>2.2155031663439983E-7</v>
      </c>
      <c r="BW37" s="191">
        <f t="shared" si="16"/>
        <v>1.3519453815947909E-8</v>
      </c>
      <c r="BX37" s="191">
        <f t="shared" si="17"/>
        <v>1.5899107721600395E-7</v>
      </c>
      <c r="BY37" s="191">
        <f t="shared" si="18"/>
        <v>3.3114509636769599E-7</v>
      </c>
      <c r="BZ37" s="191">
        <f t="shared" si="19"/>
        <v>5.2420285577535911E-7</v>
      </c>
      <c r="CA37" s="191">
        <f t="shared" si="20"/>
        <v>3.4488832660916172E-7</v>
      </c>
      <c r="CB37" s="191">
        <f t="shared" si="21"/>
        <v>1.0879721897173147E-6</v>
      </c>
      <c r="CC37" s="191">
        <f t="shared" si="22"/>
        <v>8.0227829976423871E-8</v>
      </c>
      <c r="CD37" s="191">
        <f t="shared" si="23"/>
        <v>3.7453760869113401E-7</v>
      </c>
      <c r="CE37" s="191">
        <f t="shared" si="24"/>
        <v>3.7984734370132343E-7</v>
      </c>
      <c r="CF37" s="191">
        <f t="shared" si="25"/>
        <v>6.8348730563436648E-7</v>
      </c>
      <c r="CG37" s="191">
        <f t="shared" si="26"/>
        <v>4.5728214097644614E-7</v>
      </c>
      <c r="CH37" s="191">
        <f t="shared" si="27"/>
        <v>1.2133232581393485E-7</v>
      </c>
      <c r="CI37" s="191">
        <f t="shared" si="28"/>
        <v>2.5330506126914039E-7</v>
      </c>
      <c r="CJ37" s="191">
        <f t="shared" si="29"/>
        <v>1.9292507656310484E-8</v>
      </c>
      <c r="CK37" s="191">
        <f t="shared" si="30"/>
        <v>8.4404402403807997E-7</v>
      </c>
      <c r="CL37" s="191">
        <f t="shared" si="31"/>
        <v>7.1065695380078246E-7</v>
      </c>
      <c r="CM37" s="191">
        <f t="shared" si="32"/>
        <v>9.3064868585734794E-7</v>
      </c>
      <c r="CN37" s="191">
        <f t="shared" si="33"/>
        <v>3.0331472090715339E-7</v>
      </c>
      <c r="CO37" s="191">
        <f t="shared" si="34"/>
        <v>3.3030925432546128E-7</v>
      </c>
      <c r="CP37" s="191">
        <f t="shared" si="35"/>
        <v>1.101372741852064E-6</v>
      </c>
      <c r="CQ37" s="191">
        <f t="shared" si="36"/>
        <v>2.9700288304176231E-9</v>
      </c>
      <c r="CR37" s="191">
        <f t="shared" si="37"/>
        <v>1.1749954065268577E-6</v>
      </c>
      <c r="CS37" s="191">
        <f t="shared" si="38"/>
        <v>2.1697922102858265E-6</v>
      </c>
      <c r="CT37" s="191">
        <f t="shared" si="39"/>
        <v>6.3176469566994268E-7</v>
      </c>
      <c r="CU37" s="191">
        <f t="shared" si="40"/>
        <v>7.9194466357514565E-8</v>
      </c>
      <c r="CV37" s="191">
        <f t="shared" si="41"/>
        <v>3.1860993544190688E-7</v>
      </c>
      <c r="CW37" s="191">
        <f t="shared" si="42"/>
        <v>8.7612965501240624E-7</v>
      </c>
      <c r="CX37" s="191">
        <f t="shared" si="43"/>
        <v>5.4819889870716517E-7</v>
      </c>
      <c r="CY37" s="191">
        <f t="shared" si="44"/>
        <v>6.1051581361058264E-7</v>
      </c>
      <c r="CZ37" s="191"/>
      <c r="DA37" s="191">
        <f t="shared" si="45"/>
        <v>3.7467049016666331E-36</v>
      </c>
      <c r="DB37" s="191"/>
      <c r="DC37" s="191"/>
      <c r="DD37" s="191"/>
      <c r="DE37" s="191">
        <f t="shared" si="46"/>
        <v>3.0431444486898463E-7</v>
      </c>
      <c r="DF37" s="191">
        <f t="shared" si="47"/>
        <v>4.6974797674111637E-6</v>
      </c>
      <c r="DG37" s="191"/>
      <c r="DH37" s="191"/>
      <c r="DI37" s="191">
        <f t="shared" si="48"/>
        <v>2.4290857990430221E-6</v>
      </c>
      <c r="DN37" s="191">
        <f t="shared" si="49"/>
        <v>1.5498296013533113E-5</v>
      </c>
      <c r="DR37" s="1">
        <v>1.3888888888888887E-3</v>
      </c>
      <c r="EQ37" s="184"/>
      <c r="ER37" s="184"/>
    </row>
    <row r="38" spans="1:148" s="1" customFormat="1" x14ac:dyDescent="0.25">
      <c r="A38" s="21">
        <v>36738</v>
      </c>
      <c r="B38" s="279">
        <v>-1.7676000000000001E-2</v>
      </c>
      <c r="C38" s="280">
        <v>-1.6615000000000001E-2</v>
      </c>
      <c r="D38" s="279">
        <v>-1.1217999999999999E-2</v>
      </c>
      <c r="E38" s="280">
        <v>-3.2173E-2</v>
      </c>
      <c r="F38" s="279">
        <v>-4.7939999999999997E-2</v>
      </c>
      <c r="G38" s="280">
        <v>-2.9371999999999999E-2</v>
      </c>
      <c r="H38" s="279">
        <v>-3.9477999999999999E-2</v>
      </c>
      <c r="I38" s="281">
        <v>-5.9109999999999996E-2</v>
      </c>
      <c r="J38" s="279">
        <v>-5.1429999999999997E-2</v>
      </c>
      <c r="K38" s="291">
        <v>-2.496424718368162E-2</v>
      </c>
      <c r="L38" s="280">
        <v>9.077E-3</v>
      </c>
      <c r="M38" s="279">
        <v>1.0299000000000001E-2</v>
      </c>
      <c r="N38" s="280">
        <v>4.744E-3</v>
      </c>
      <c r="O38" s="279">
        <v>6.7520000000000002E-3</v>
      </c>
      <c r="P38" s="280">
        <v>1.7215000000000001E-2</v>
      </c>
      <c r="Q38" s="279">
        <v>1.2118E-2</v>
      </c>
      <c r="R38" s="280">
        <v>9.2329999999999999E-3</v>
      </c>
      <c r="S38" s="279">
        <v>1.9258000000000001E-2</v>
      </c>
      <c r="T38" s="280">
        <v>8.464000000000001E-3</v>
      </c>
      <c r="U38" s="279">
        <v>7.9319999999999998E-3</v>
      </c>
      <c r="V38" s="280">
        <v>6.4229999999999999E-3</v>
      </c>
      <c r="W38" s="279">
        <v>7.5190000000000005E-3</v>
      </c>
      <c r="X38" s="281">
        <v>1.2963000000000001E-2</v>
      </c>
      <c r="Y38" s="281">
        <v>7.8230000000000001E-3</v>
      </c>
      <c r="Z38" s="279">
        <v>7.6290000000000004E-3</v>
      </c>
      <c r="AA38" s="280">
        <v>7.3919999999999993E-3</v>
      </c>
      <c r="AB38" s="279">
        <v>-2.6918999999999998E-2</v>
      </c>
      <c r="AC38" s="280">
        <v>-2.673E-2</v>
      </c>
      <c r="AD38" s="281">
        <v>-2.81670485889957E-2</v>
      </c>
      <c r="AE38" s="280">
        <v>-1.1016257763579999E-2</v>
      </c>
      <c r="AF38" s="281">
        <v>-1.3277700495994799E-2</v>
      </c>
      <c r="AG38" s="281">
        <v>-2.98859224731725E-2</v>
      </c>
      <c r="AH38" s="280">
        <v>-4.4000000000000003E-3</v>
      </c>
      <c r="AI38" s="279">
        <v>-6.0000000000000001E-3</v>
      </c>
      <c r="AJ38" s="280">
        <v>-1.5800000000000002E-2</v>
      </c>
      <c r="AK38" s="279">
        <v>1.5E-3</v>
      </c>
      <c r="AL38" s="280">
        <v>5.0000000000000001E-4</v>
      </c>
      <c r="AM38" s="279">
        <v>9.300000000000001E-3</v>
      </c>
      <c r="AN38" s="279">
        <v>9.7540000000000005E-3</v>
      </c>
      <c r="AO38" s="280">
        <v>-5.0098999999999998E-2</v>
      </c>
      <c r="AP38" s="281">
        <v>-1.70721324962224E-2</v>
      </c>
      <c r="AQ38" s="291">
        <v>-2.496424718368162E-2</v>
      </c>
      <c r="AR38" s="30">
        <v>-2.496424718368162E-2</v>
      </c>
      <c r="AS38" s="291">
        <v>-2.496424718368162E-2</v>
      </c>
      <c r="AT38" s="291">
        <v>-2.496424718368162E-2</v>
      </c>
      <c r="AU38" s="291">
        <v>-2.496424718368162E-2</v>
      </c>
      <c r="AV38" s="279">
        <v>8.7401999999999994E-2</v>
      </c>
      <c r="AW38" s="280">
        <v>4.5407999999999997E-2</v>
      </c>
      <c r="AX38" s="291">
        <v>-2.496424718368162E-2</v>
      </c>
      <c r="AY38" s="291">
        <v>-2.496424718368162E-2</v>
      </c>
      <c r="AZ38" s="279">
        <v>4.3697999999999994E-2</v>
      </c>
      <c r="BE38" s="30">
        <v>-0.1009654875428968</v>
      </c>
      <c r="BF38" s="104"/>
      <c r="BG38" s="188">
        <f t="shared" si="2"/>
        <v>218</v>
      </c>
      <c r="BH38" s="29">
        <f>(1-'Building Blocks'!$B$54)*'Building Blocks'!$B$54^BG38</f>
        <v>1.1180788242357725E-3</v>
      </c>
      <c r="BI38" s="29">
        <f t="shared" si="3"/>
        <v>1.2281568239129227E-3</v>
      </c>
      <c r="BJ38" s="29">
        <f t="shared" si="50"/>
        <v>3.6477485827037717E-3</v>
      </c>
      <c r="BK38" s="191">
        <f t="shared" si="4"/>
        <v>7.6060787880204466E-7</v>
      </c>
      <c r="BL38" s="191">
        <f t="shared" si="5"/>
        <v>6.9061666481230713E-7</v>
      </c>
      <c r="BM38" s="191">
        <f t="shared" si="6"/>
        <v>5.1802628656993344E-7</v>
      </c>
      <c r="BN38" s="191">
        <f t="shared" si="7"/>
        <v>2.0901149082101506E-6</v>
      </c>
      <c r="BO38" s="191">
        <f t="shared" si="8"/>
        <v>4.2187801550790954E-6</v>
      </c>
      <c r="BP38" s="191">
        <f t="shared" si="9"/>
        <v>1.5754138166056107E-6</v>
      </c>
      <c r="BQ38" s="191">
        <f t="shared" si="10"/>
        <v>2.5702648512000089E-6</v>
      </c>
      <c r="BR38" s="191">
        <f t="shared" si="11"/>
        <v>5.6940882609935116E-6</v>
      </c>
      <c r="BS38" s="191">
        <f t="shared" si="12"/>
        <v>4.6524481250416424E-6</v>
      </c>
      <c r="BT38" s="191">
        <f t="shared" si="13"/>
        <v>3.7845504057238711E-36</v>
      </c>
      <c r="BU38" s="191">
        <f t="shared" si="14"/>
        <v>3.5413542525813418E-8</v>
      </c>
      <c r="BV38" s="191">
        <f t="shared" si="15"/>
        <v>5.9164245306661286E-8</v>
      </c>
      <c r="BW38" s="191">
        <f t="shared" si="16"/>
        <v>1.1391490177947674E-8</v>
      </c>
      <c r="BX38" s="191">
        <f t="shared" si="17"/>
        <v>1.7318425467388479E-8</v>
      </c>
      <c r="BY38" s="191">
        <f t="shared" si="18"/>
        <v>1.7877767195174878E-7</v>
      </c>
      <c r="BZ38" s="191">
        <f t="shared" si="19"/>
        <v>7.4084817598229674E-8</v>
      </c>
      <c r="CA38" s="191">
        <f t="shared" si="20"/>
        <v>3.3671310012615282E-8</v>
      </c>
      <c r="CB38" s="191">
        <f t="shared" si="21"/>
        <v>2.3072494773577492E-7</v>
      </c>
      <c r="CC38" s="191">
        <f t="shared" si="22"/>
        <v>2.015508182739916E-8</v>
      </c>
      <c r="CD38" s="191">
        <f t="shared" si="23"/>
        <v>2.6271657422857778E-8</v>
      </c>
      <c r="CE38" s="191">
        <f t="shared" si="24"/>
        <v>9.0932449388197675E-9</v>
      </c>
      <c r="CF38" s="191">
        <f t="shared" si="25"/>
        <v>1.1398036805210383E-8</v>
      </c>
      <c r="CG38" s="191">
        <f t="shared" si="26"/>
        <v>1.0739418743138219E-7</v>
      </c>
      <c r="CH38" s="191">
        <f t="shared" si="27"/>
        <v>3.5607754597654766E-8</v>
      </c>
      <c r="CI38" s="191">
        <f t="shared" si="28"/>
        <v>3.5397407810829161E-9</v>
      </c>
      <c r="CJ38" s="191">
        <f t="shared" si="29"/>
        <v>1.3111381861881416E-8</v>
      </c>
      <c r="CK38" s="191">
        <f t="shared" si="30"/>
        <v>1.1019969474631388E-6</v>
      </c>
      <c r="CL38" s="191">
        <f t="shared" si="31"/>
        <v>1.0920393214495177E-6</v>
      </c>
      <c r="CM38" s="191">
        <f t="shared" si="32"/>
        <v>1.2150693349723976E-6</v>
      </c>
      <c r="CN38" s="191">
        <f t="shared" si="33"/>
        <v>3.9601239632168683E-7</v>
      </c>
      <c r="CO38" s="191">
        <f t="shared" si="34"/>
        <v>4.3125687715201717E-7</v>
      </c>
      <c r="CP38" s="191">
        <f t="shared" si="35"/>
        <v>1.4379693060717878E-6</v>
      </c>
      <c r="CQ38" s="191">
        <f t="shared" si="36"/>
        <v>7.9332432041469943E-8</v>
      </c>
      <c r="CR38" s="191">
        <f t="shared" si="37"/>
        <v>1.6850698971314608E-7</v>
      </c>
      <c r="CS38" s="191">
        <f t="shared" si="38"/>
        <v>5.9746041577782249E-7</v>
      </c>
      <c r="CT38" s="191">
        <f t="shared" si="39"/>
        <v>2.9552322144060702E-8</v>
      </c>
      <c r="CU38" s="191">
        <f t="shared" si="40"/>
        <v>1.8010574974178775E-8</v>
      </c>
      <c r="CV38" s="191">
        <f t="shared" si="41"/>
        <v>1.6701865893101292E-8</v>
      </c>
      <c r="CW38" s="191">
        <f t="shared" si="42"/>
        <v>2.3555714173336194E-8</v>
      </c>
      <c r="CX38" s="191">
        <f t="shared" si="43"/>
        <v>3.3805120457247888E-6</v>
      </c>
      <c r="CY38" s="191">
        <f t="shared" si="44"/>
        <v>7.612159908840054E-7</v>
      </c>
      <c r="CZ38" s="191"/>
      <c r="DA38" s="191">
        <f t="shared" si="45"/>
        <v>3.7845504057238711E-36</v>
      </c>
      <c r="DB38" s="191"/>
      <c r="DC38" s="191"/>
      <c r="DD38" s="191"/>
      <c r="DE38" s="191">
        <f t="shared" si="46"/>
        <v>7.3900198944012132E-6</v>
      </c>
      <c r="DF38" s="191">
        <f t="shared" si="47"/>
        <v>1.6382477401878264E-6</v>
      </c>
      <c r="DG38" s="191"/>
      <c r="DH38" s="191"/>
      <c r="DI38" s="191">
        <f t="shared" si="48"/>
        <v>1.3740932540472176E-6</v>
      </c>
      <c r="DN38" s="191">
        <f t="shared" si="49"/>
        <v>1.4524990953780352E-5</v>
      </c>
      <c r="DR38" s="1">
        <v>1.3888888888888887E-3</v>
      </c>
      <c r="EQ38" s="184"/>
      <c r="ER38" s="184"/>
    </row>
    <row r="39" spans="1:148" s="1" customFormat="1" x14ac:dyDescent="0.25">
      <c r="A39" s="21">
        <v>36769</v>
      </c>
      <c r="B39" s="279">
        <v>7.4162000000000006E-2</v>
      </c>
      <c r="C39" s="280">
        <v>7.4018E-2</v>
      </c>
      <c r="D39" s="279">
        <v>9.5839999999999995E-2</v>
      </c>
      <c r="E39" s="280">
        <v>7.6299999999999993E-2</v>
      </c>
      <c r="F39" s="279">
        <v>7.6323000000000002E-2</v>
      </c>
      <c r="G39" s="280">
        <v>3.1086999999999997E-2</v>
      </c>
      <c r="H39" s="279">
        <v>1.2364E-2</v>
      </c>
      <c r="I39" s="281">
        <v>5.2415000000000003E-2</v>
      </c>
      <c r="J39" s="279">
        <v>4.9170000000000004E-3</v>
      </c>
      <c r="K39" s="291">
        <v>-2.496424718368162E-2</v>
      </c>
      <c r="L39" s="280">
        <v>1.4496999999999999E-2</v>
      </c>
      <c r="M39" s="279">
        <v>1.4683E-2</v>
      </c>
      <c r="N39" s="280">
        <v>5.1809999999999998E-3</v>
      </c>
      <c r="O39" s="279">
        <v>1.0414000000000001E-2</v>
      </c>
      <c r="P39" s="280">
        <v>2.2795999999999997E-2</v>
      </c>
      <c r="Q39" s="279">
        <v>1.3014E-2</v>
      </c>
      <c r="R39" s="280">
        <v>1.2809999999999998E-2</v>
      </c>
      <c r="S39" s="279">
        <v>1.3506000000000001E-2</v>
      </c>
      <c r="T39" s="280">
        <v>7.149E-3</v>
      </c>
      <c r="U39" s="279">
        <v>1.5029999999999998E-2</v>
      </c>
      <c r="V39" s="280">
        <v>1.5157E-2</v>
      </c>
      <c r="W39" s="279">
        <v>1.8458000000000002E-2</v>
      </c>
      <c r="X39" s="281">
        <v>1.3517999999999999E-2</v>
      </c>
      <c r="Y39" s="281">
        <v>7.5070000000000007E-3</v>
      </c>
      <c r="Z39" s="279">
        <v>6.842E-3</v>
      </c>
      <c r="AA39" s="280">
        <v>2.6179999999999997E-3</v>
      </c>
      <c r="AB39" s="279">
        <v>-2.1743999999999999E-2</v>
      </c>
      <c r="AC39" s="280">
        <v>-1.5917000000000001E-2</v>
      </c>
      <c r="AD39" s="281">
        <v>-2.2733035393733201E-2</v>
      </c>
      <c r="AE39" s="280">
        <v>-7.9140237961946303E-3</v>
      </c>
      <c r="AF39" s="281">
        <v>-1.00403615256005E-2</v>
      </c>
      <c r="AG39" s="281">
        <v>-2.39744595998518E-2</v>
      </c>
      <c r="AH39" s="280">
        <v>3.5799999999999998E-2</v>
      </c>
      <c r="AI39" s="279">
        <v>3.8100000000000002E-2</v>
      </c>
      <c r="AJ39" s="280">
        <v>5.3499999999999999E-2</v>
      </c>
      <c r="AK39" s="279">
        <v>2.0099999999999996E-2</v>
      </c>
      <c r="AL39" s="280">
        <v>1.7299999999999999E-2</v>
      </c>
      <c r="AM39" s="279">
        <v>1.5900000000000001E-2</v>
      </c>
      <c r="AN39" s="279">
        <v>3.1387999999999999E-2</v>
      </c>
      <c r="AO39" s="280">
        <v>9.8352999999999996E-2</v>
      </c>
      <c r="AP39" s="281">
        <v>7.4802572776434706E-2</v>
      </c>
      <c r="AQ39" s="291">
        <v>-2.496424718368162E-2</v>
      </c>
      <c r="AR39" s="30">
        <v>-2.496424718368162E-2</v>
      </c>
      <c r="AS39" s="291">
        <v>-2.496424718368162E-2</v>
      </c>
      <c r="AT39" s="291">
        <v>-2.496424718368162E-2</v>
      </c>
      <c r="AU39" s="291">
        <v>-2.496424718368162E-2</v>
      </c>
      <c r="AV39" s="279">
        <v>-4.0585000000000003E-2</v>
      </c>
      <c r="AW39" s="280">
        <v>2.6716000000000004E-2</v>
      </c>
      <c r="AX39" s="291">
        <v>-2.496424718368162E-2</v>
      </c>
      <c r="AY39" s="291">
        <v>-2.496424718368162E-2</v>
      </c>
      <c r="AZ39" s="279">
        <v>3.0459999999999997E-2</v>
      </c>
      <c r="BE39" s="30">
        <v>-8.7564471117172804E-2</v>
      </c>
      <c r="BF39" s="104"/>
      <c r="BG39" s="188">
        <f t="shared" si="2"/>
        <v>217</v>
      </c>
      <c r="BH39" s="29">
        <f>(1-'Building Blocks'!$B$54)*'Building Blocks'!$B$54^BG39</f>
        <v>1.1293725497331035E-3</v>
      </c>
      <c r="BI39" s="29">
        <f t="shared" si="3"/>
        <v>1.2405624483968916E-3</v>
      </c>
      <c r="BJ39" s="29">
        <f t="shared" si="50"/>
        <v>3.6845945279836076E-3</v>
      </c>
      <c r="BK39" s="191">
        <f t="shared" si="4"/>
        <v>5.5609236187769887E-6</v>
      </c>
      <c r="BL39" s="191">
        <f t="shared" si="5"/>
        <v>5.5555475891413827E-6</v>
      </c>
      <c r="BM39" s="191">
        <f t="shared" si="6"/>
        <v>9.2865842443816546E-6</v>
      </c>
      <c r="BN39" s="191">
        <f t="shared" si="7"/>
        <v>5.6054749598285332E-6</v>
      </c>
      <c r="BO39" s="191">
        <f t="shared" si="8"/>
        <v>5.347330703627209E-6</v>
      </c>
      <c r="BP39" s="191">
        <f t="shared" si="9"/>
        <v>7.533992276613861E-7</v>
      </c>
      <c r="BQ39" s="191">
        <f t="shared" si="10"/>
        <v>4.6086630567918613E-8</v>
      </c>
      <c r="BR39" s="191">
        <f t="shared" si="11"/>
        <v>2.3404128902987608E-6</v>
      </c>
      <c r="BS39" s="191">
        <f t="shared" si="12"/>
        <v>3.3557550390739201E-8</v>
      </c>
      <c r="BT39" s="191">
        <f t="shared" si="13"/>
        <v>3.8227781875998698E-36</v>
      </c>
      <c r="BU39" s="191">
        <f t="shared" si="14"/>
        <v>1.4442590078534868E-7</v>
      </c>
      <c r="BV39" s="191">
        <f t="shared" si="15"/>
        <v>1.591004485106142E-7</v>
      </c>
      <c r="BW39" s="191">
        <f t="shared" si="16"/>
        <v>1.5045589033809965E-8</v>
      </c>
      <c r="BX39" s="191">
        <f t="shared" si="17"/>
        <v>6.8248444112194635E-8</v>
      </c>
      <c r="BY39" s="191">
        <f t="shared" si="18"/>
        <v>3.8629088656284845E-7</v>
      </c>
      <c r="BZ39" s="191">
        <f t="shared" si="19"/>
        <v>9.3095195637416228E-8</v>
      </c>
      <c r="CA39" s="191">
        <f t="shared" si="20"/>
        <v>9.6354117438994179E-8</v>
      </c>
      <c r="CB39" s="191">
        <f t="shared" si="21"/>
        <v>7.8491570569138313E-8</v>
      </c>
      <c r="CC39" s="191">
        <f t="shared" si="22"/>
        <v>9.2866713525369209E-9</v>
      </c>
      <c r="CD39" s="191">
        <f t="shared" si="23"/>
        <v>1.7049049603592408E-7</v>
      </c>
      <c r="CE39" s="191">
        <f t="shared" si="24"/>
        <v>1.6278362433827385E-7</v>
      </c>
      <c r="CF39" s="191">
        <f t="shared" si="25"/>
        <v>2.4264365155796502E-7</v>
      </c>
      <c r="CG39" s="191">
        <f t="shared" si="26"/>
        <v>1.2173781649942568E-7</v>
      </c>
      <c r="CH39" s="191">
        <f t="shared" si="27"/>
        <v>3.1869667516222678E-8</v>
      </c>
      <c r="CI39" s="191">
        <f t="shared" si="28"/>
        <v>1.0288720183681177E-9</v>
      </c>
      <c r="CJ39" s="191">
        <f t="shared" si="29"/>
        <v>2.816022863369913E-9</v>
      </c>
      <c r="CK39" s="191">
        <f t="shared" si="30"/>
        <v>7.6173976913900986E-7</v>
      </c>
      <c r="CL39" s="191">
        <f t="shared" si="31"/>
        <v>4.481231859921608E-7</v>
      </c>
      <c r="CM39" s="191">
        <f t="shared" si="32"/>
        <v>8.3989945420490672E-7</v>
      </c>
      <c r="CN39" s="191">
        <f t="shared" si="33"/>
        <v>2.7373795548590543E-7</v>
      </c>
      <c r="CO39" s="191">
        <f t="shared" si="34"/>
        <v>2.9810020326973415E-7</v>
      </c>
      <c r="CP39" s="191">
        <f t="shared" si="35"/>
        <v>9.9397589962267071E-7</v>
      </c>
      <c r="CQ39" s="191">
        <f t="shared" si="36"/>
        <v>1.2833038050973952E-6</v>
      </c>
      <c r="CR39" s="191">
        <f t="shared" si="37"/>
        <v>1.3012178622800875E-6</v>
      </c>
      <c r="CS39" s="191">
        <f t="shared" si="38"/>
        <v>2.7689244744499027E-6</v>
      </c>
      <c r="CT39" s="191">
        <f t="shared" si="39"/>
        <v>2.3265977212520789E-7</v>
      </c>
      <c r="CU39" s="191">
        <f t="shared" si="40"/>
        <v>2.087060969654612E-7</v>
      </c>
      <c r="CV39" s="191">
        <f t="shared" si="41"/>
        <v>1.3129712412194436E-7</v>
      </c>
      <c r="CW39" s="191">
        <f t="shared" si="42"/>
        <v>8.3948916462420827E-7</v>
      </c>
      <c r="CX39" s="191">
        <f t="shared" si="43"/>
        <v>1.1430081099639537E-5</v>
      </c>
      <c r="CY39" s="191">
        <f t="shared" si="44"/>
        <v>5.5653696216829431E-6</v>
      </c>
      <c r="CZ39" s="191"/>
      <c r="DA39" s="191">
        <f t="shared" si="45"/>
        <v>3.8227781875998698E-36</v>
      </c>
      <c r="DB39" s="191"/>
      <c r="DC39" s="191"/>
      <c r="DD39" s="191"/>
      <c r="DE39" s="191">
        <f t="shared" si="46"/>
        <v>3.1533063863507039E-6</v>
      </c>
      <c r="DF39" s="191">
        <f t="shared" si="47"/>
        <v>3.944168108788748E-7</v>
      </c>
      <c r="DG39" s="191"/>
      <c r="DH39" s="191"/>
      <c r="DI39" s="191">
        <f t="shared" si="48"/>
        <v>5.0674303562961038E-7</v>
      </c>
      <c r="DN39" s="191">
        <f t="shared" si="49"/>
        <v>1.1278589084132966E-5</v>
      </c>
      <c r="DR39" s="1">
        <v>1.3888888888888887E-3</v>
      </c>
      <c r="EQ39" s="184"/>
      <c r="ER39" s="184"/>
    </row>
    <row r="40" spans="1:148" s="1" customFormat="1" x14ac:dyDescent="0.25">
      <c r="A40" s="21">
        <v>36799</v>
      </c>
      <c r="B40" s="279">
        <v>-4.5279E-2</v>
      </c>
      <c r="C40" s="280">
        <v>-4.6416000000000006E-2</v>
      </c>
      <c r="D40" s="279">
        <v>-1.4253E-2</v>
      </c>
      <c r="E40" s="280">
        <v>-2.9389999999999999E-2</v>
      </c>
      <c r="F40" s="279">
        <v>-1.5387E-2</v>
      </c>
      <c r="G40" s="280">
        <v>-5.4924000000000001E-2</v>
      </c>
      <c r="H40" s="279">
        <v>-5.5468000000000003E-2</v>
      </c>
      <c r="I40" s="281">
        <v>-4.7973000000000002E-2</v>
      </c>
      <c r="J40" s="279">
        <v>-8.7316000000000005E-2</v>
      </c>
      <c r="K40" s="291">
        <v>-2.496424718368162E-2</v>
      </c>
      <c r="L40" s="280">
        <v>6.2860000000000008E-3</v>
      </c>
      <c r="M40" s="279">
        <v>7.9200000000000006E-4</v>
      </c>
      <c r="N40" s="280">
        <v>5.3500000000000006E-3</v>
      </c>
      <c r="O40" s="279">
        <v>7.7139999999999995E-3</v>
      </c>
      <c r="P40" s="280">
        <v>-1.2123999999999999E-2</v>
      </c>
      <c r="Q40" s="279">
        <v>5.2580000000000005E-3</v>
      </c>
      <c r="R40" s="280">
        <v>9.6959999999999998E-3</v>
      </c>
      <c r="S40" s="279">
        <v>-5.7620000000000006E-3</v>
      </c>
      <c r="T40" s="280">
        <v>5.4469999999999996E-3</v>
      </c>
      <c r="U40" s="279">
        <v>8.8570000000000003E-3</v>
      </c>
      <c r="V40" s="280">
        <v>1.0366999999999999E-2</v>
      </c>
      <c r="W40" s="279">
        <v>1.3947000000000001E-2</v>
      </c>
      <c r="X40" s="281">
        <v>-3.4300000000000003E-3</v>
      </c>
      <c r="Y40" s="281">
        <v>4.57E-4</v>
      </c>
      <c r="Z40" s="279">
        <v>-8.7390000000000002E-3</v>
      </c>
      <c r="AA40" s="280">
        <v>3.5820000000000001E-3</v>
      </c>
      <c r="AB40" s="279">
        <v>-3.8100000000000005E-4</v>
      </c>
      <c r="AC40" s="280">
        <v>-2.676E-3</v>
      </c>
      <c r="AD40" s="281">
        <v>-3.0079889317428401E-4</v>
      </c>
      <c r="AE40" s="280">
        <v>4.8923577004728004E-3</v>
      </c>
      <c r="AF40" s="281">
        <v>3.3237490878359199E-3</v>
      </c>
      <c r="AG40" s="281">
        <v>4.2874452821613901E-4</v>
      </c>
      <c r="AH40" s="280">
        <v>-2.2000000000000001E-3</v>
      </c>
      <c r="AI40" s="279">
        <v>-1.24E-2</v>
      </c>
      <c r="AJ40" s="280">
        <v>-1.0800000000000001E-2</v>
      </c>
      <c r="AK40" s="279">
        <v>6.3E-3</v>
      </c>
      <c r="AL40" s="280">
        <v>-2.1899999999999999E-2</v>
      </c>
      <c r="AM40" s="279">
        <v>9.1000000000000004E-3</v>
      </c>
      <c r="AN40" s="279">
        <v>4.13E-3</v>
      </c>
      <c r="AO40" s="280">
        <v>-6.2100000000000002E-3</v>
      </c>
      <c r="AP40" s="281">
        <v>-4.4686164701204595E-2</v>
      </c>
      <c r="AQ40" s="291">
        <v>-2.496424718368162E-2</v>
      </c>
      <c r="AR40" s="30">
        <v>-2.496424718368162E-2</v>
      </c>
      <c r="AS40" s="291">
        <v>-2.496424718368162E-2</v>
      </c>
      <c r="AT40" s="291">
        <v>-2.496424718368162E-2</v>
      </c>
      <c r="AU40" s="291">
        <v>-2.496424718368162E-2</v>
      </c>
      <c r="AV40" s="279">
        <v>3.1817999999999999E-2</v>
      </c>
      <c r="AW40" s="280">
        <v>1.4289999999999999E-3</v>
      </c>
      <c r="AX40" s="291">
        <v>-2.496424718368162E-2</v>
      </c>
      <c r="AY40" s="291">
        <v>-2.496424718368162E-2</v>
      </c>
      <c r="AZ40" s="279">
        <v>9.0528999999999998E-2</v>
      </c>
      <c r="BE40" s="30">
        <v>0.12918074754384468</v>
      </c>
      <c r="BF40" s="104"/>
      <c r="BG40" s="188">
        <f t="shared" si="2"/>
        <v>216</v>
      </c>
      <c r="BH40" s="29">
        <f>(1-'Building Blocks'!$B$54)*'Building Blocks'!$B$54^BG40</f>
        <v>1.1407803532657614E-3</v>
      </c>
      <c r="BI40" s="29">
        <f t="shared" si="3"/>
        <v>1.2530933822190826E-3</v>
      </c>
      <c r="BJ40" s="29">
        <f t="shared" si="50"/>
        <v>3.7218126545288969E-3</v>
      </c>
      <c r="BK40" s="191">
        <f t="shared" si="4"/>
        <v>3.4523794050229799E-6</v>
      </c>
      <c r="BL40" s="191">
        <f t="shared" si="5"/>
        <v>3.5885813535856799E-6</v>
      </c>
      <c r="BM40" s="191">
        <f t="shared" si="6"/>
        <v>6.9630126108055996E-7</v>
      </c>
      <c r="BN40" s="191">
        <f t="shared" si="7"/>
        <v>1.8545282511948782E-6</v>
      </c>
      <c r="BO40" s="191">
        <f t="shared" si="8"/>
        <v>8.5076365448344696E-7</v>
      </c>
      <c r="BP40" s="191">
        <f t="shared" si="9"/>
        <v>4.7191044652044202E-6</v>
      </c>
      <c r="BQ40" s="191">
        <f t="shared" si="10"/>
        <v>4.7761020848120075E-6</v>
      </c>
      <c r="BR40" s="191">
        <f t="shared" si="11"/>
        <v>4.0646305002131966E-6</v>
      </c>
      <c r="BS40" s="191">
        <f t="shared" si="12"/>
        <v>1.1896094059018448E-5</v>
      </c>
      <c r="BT40" s="191">
        <f t="shared" si="13"/>
        <v>3.8613921086867377E-36</v>
      </c>
      <c r="BU40" s="191">
        <f t="shared" si="14"/>
        <v>8.3333065106798308E-9</v>
      </c>
      <c r="BV40" s="191">
        <f t="shared" si="15"/>
        <v>8.2527959021036351E-9</v>
      </c>
      <c r="BW40" s="191">
        <f t="shared" si="16"/>
        <v>1.6708365822700484E-8</v>
      </c>
      <c r="BX40" s="191">
        <f t="shared" si="17"/>
        <v>2.7883212560325381E-8</v>
      </c>
      <c r="BY40" s="191">
        <f t="shared" si="18"/>
        <v>3.739089965297225E-7</v>
      </c>
      <c r="BZ40" s="191">
        <f t="shared" si="19"/>
        <v>1.0302215385165643E-9</v>
      </c>
      <c r="CA40" s="191">
        <f t="shared" si="20"/>
        <v>4.0699315093941708E-8</v>
      </c>
      <c r="CB40" s="191">
        <f t="shared" si="21"/>
        <v>1.6039559379898771E-7</v>
      </c>
      <c r="CC40" s="191">
        <f t="shared" si="22"/>
        <v>1.3398278916416613E-9</v>
      </c>
      <c r="CD40" s="191">
        <f t="shared" si="23"/>
        <v>3.8599162331875952E-8</v>
      </c>
      <c r="CE40" s="191">
        <f t="shared" si="24"/>
        <v>5.566561376509989E-8</v>
      </c>
      <c r="CF40" s="191">
        <f t="shared" si="25"/>
        <v>1.1248319222332591E-7</v>
      </c>
      <c r="CG40" s="191">
        <f t="shared" si="26"/>
        <v>6.2138546111755984E-8</v>
      </c>
      <c r="CH40" s="191">
        <f t="shared" si="27"/>
        <v>4.9200734898021773E-9</v>
      </c>
      <c r="CI40" s="191">
        <f t="shared" si="28"/>
        <v>2.6968818461306133E-7</v>
      </c>
      <c r="CJ40" s="191">
        <f t="shared" si="29"/>
        <v>3.6898018378097033E-10</v>
      </c>
      <c r="CK40" s="191">
        <f t="shared" si="30"/>
        <v>1.4627411271569646E-8</v>
      </c>
      <c r="CL40" s="191">
        <f t="shared" si="31"/>
        <v>4.1645997698602206E-8</v>
      </c>
      <c r="CM40" s="191">
        <f t="shared" si="32"/>
        <v>1.612828322894099E-8</v>
      </c>
      <c r="CN40" s="191">
        <f t="shared" si="33"/>
        <v>5.2564902316400679E-9</v>
      </c>
      <c r="CO40" s="191">
        <f t="shared" si="34"/>
        <v>5.7243096002372618E-9</v>
      </c>
      <c r="CP40" s="191">
        <f t="shared" si="35"/>
        <v>1.9086957077536979E-8</v>
      </c>
      <c r="CQ40" s="191">
        <f t="shared" si="36"/>
        <v>4.2694823602052681E-8</v>
      </c>
      <c r="CR40" s="191">
        <f t="shared" si="37"/>
        <v>4.1113286360378797E-7</v>
      </c>
      <c r="CS40" s="191">
        <f t="shared" si="38"/>
        <v>3.6453576613427225E-7</v>
      </c>
      <c r="CT40" s="191">
        <f t="shared" si="39"/>
        <v>1.3904310267597832E-11</v>
      </c>
      <c r="CU40" s="191">
        <f t="shared" si="40"/>
        <v>8.6210853064666974E-7</v>
      </c>
      <c r="CV40" s="191">
        <f t="shared" si="41"/>
        <v>1.5242692172472532E-8</v>
      </c>
      <c r="CW40" s="191">
        <f t="shared" si="42"/>
        <v>1.9408702481598728E-9</v>
      </c>
      <c r="CX40" s="191">
        <f t="shared" si="43"/>
        <v>9.2148350972104957E-8</v>
      </c>
      <c r="CY40" s="191">
        <f t="shared" si="44"/>
        <v>3.455139609967236E-6</v>
      </c>
      <c r="CZ40" s="191"/>
      <c r="DA40" s="191">
        <f t="shared" si="45"/>
        <v>3.8613921086867377E-36</v>
      </c>
      <c r="DB40" s="191"/>
      <c r="DC40" s="191"/>
      <c r="DD40" s="191"/>
      <c r="DE40" s="191">
        <f t="shared" si="46"/>
        <v>6.0574620013643368E-7</v>
      </c>
      <c r="DF40" s="191">
        <f t="shared" si="47"/>
        <v>6.9667493057680058E-8</v>
      </c>
      <c r="DG40" s="191"/>
      <c r="DH40" s="191"/>
      <c r="DI40" s="191">
        <f t="shared" si="48"/>
        <v>8.076004292773885E-6</v>
      </c>
      <c r="DN40" s="191">
        <f t="shared" si="49"/>
        <v>1.8466760837689681E-5</v>
      </c>
      <c r="DR40" s="1">
        <v>1.3888888888888887E-3</v>
      </c>
      <c r="EQ40" s="184"/>
      <c r="ER40" s="184"/>
    </row>
    <row r="41" spans="1:148" s="1" customFormat="1" x14ac:dyDescent="0.25">
      <c r="A41" s="21">
        <v>36830</v>
      </c>
      <c r="B41" s="279">
        <v>-1.4237999999999999E-2</v>
      </c>
      <c r="C41" s="280">
        <v>-1.2045999999999999E-2</v>
      </c>
      <c r="D41" s="279">
        <v>-1.5437000000000001E-2</v>
      </c>
      <c r="E41" s="280">
        <v>-4.4640000000000006E-2</v>
      </c>
      <c r="F41" s="279">
        <v>-8.8340999999999989E-2</v>
      </c>
      <c r="G41" s="280">
        <v>-1.9564999999999999E-2</v>
      </c>
      <c r="H41" s="279">
        <v>-3.1786000000000002E-2</v>
      </c>
      <c r="I41" s="281">
        <v>-7.0480000000000001E-2</v>
      </c>
      <c r="J41" s="279">
        <v>-7.2502999999999998E-2</v>
      </c>
      <c r="K41" s="291">
        <v>-2.496424718368162E-2</v>
      </c>
      <c r="L41" s="280">
        <v>6.6080000000000002E-3</v>
      </c>
      <c r="M41" s="279">
        <v>9.7490000000000007E-3</v>
      </c>
      <c r="N41" s="280">
        <v>5.0619999999999997E-3</v>
      </c>
      <c r="O41" s="279">
        <v>6.5759999999999994E-3</v>
      </c>
      <c r="P41" s="280">
        <v>1.5646E-2</v>
      </c>
      <c r="Q41" s="279">
        <v>9.8400000000000007E-4</v>
      </c>
      <c r="R41" s="280">
        <v>9.1100000000000003E-4</v>
      </c>
      <c r="S41" s="279">
        <v>1.1479999999999999E-3</v>
      </c>
      <c r="T41" s="280">
        <v>1.1951E-2</v>
      </c>
      <c r="U41" s="279">
        <v>8.8789999999999997E-3</v>
      </c>
      <c r="V41" s="280">
        <v>7.1809999999999999E-3</v>
      </c>
      <c r="W41" s="279">
        <v>7.8490000000000001E-3</v>
      </c>
      <c r="X41" s="281">
        <v>8.7089999999999997E-3</v>
      </c>
      <c r="Y41" s="281">
        <v>5.5910000000000005E-3</v>
      </c>
      <c r="Z41" s="279">
        <v>-3.2029999999999996E-2</v>
      </c>
      <c r="AA41" s="280">
        <v>-5.1999999999999995E-4</v>
      </c>
      <c r="AB41" s="279">
        <v>-1.9984999999999999E-2</v>
      </c>
      <c r="AC41" s="280">
        <v>-2.0889000000000001E-2</v>
      </c>
      <c r="AD41" s="281">
        <v>-2.0885995932773498E-2</v>
      </c>
      <c r="AE41" s="280">
        <v>-6.8595639800340703E-3</v>
      </c>
      <c r="AF41" s="281">
        <v>-8.9399790620404394E-3</v>
      </c>
      <c r="AG41" s="281">
        <v>-2.1965133378755899E-2</v>
      </c>
      <c r="AH41" s="280">
        <v>-9.4999999999999998E-3</v>
      </c>
      <c r="AI41" s="279">
        <v>-1.7899999999999999E-2</v>
      </c>
      <c r="AJ41" s="280">
        <v>-2.0099999999999996E-2</v>
      </c>
      <c r="AK41" s="279">
        <v>-1.32E-2</v>
      </c>
      <c r="AL41" s="280">
        <v>-7.3000000000000001E-3</v>
      </c>
      <c r="AM41" s="279">
        <v>-4.5000000000000005E-3</v>
      </c>
      <c r="AN41" s="279">
        <v>3.1023000000000002E-2</v>
      </c>
      <c r="AO41" s="280">
        <v>-2.4177000000000001E-2</v>
      </c>
      <c r="AP41" s="281">
        <v>-1.3632758416566899E-2</v>
      </c>
      <c r="AQ41" s="291">
        <v>-2.496424718368162E-2</v>
      </c>
      <c r="AR41" s="30">
        <v>-2.496424718368162E-2</v>
      </c>
      <c r="AS41" s="291">
        <v>-2.496424718368162E-2</v>
      </c>
      <c r="AT41" s="291">
        <v>-2.496424718368162E-2</v>
      </c>
      <c r="AU41" s="291">
        <v>-2.496424718368162E-2</v>
      </c>
      <c r="AV41" s="279">
        <v>-4.3292000000000004E-2</v>
      </c>
      <c r="AW41" s="280">
        <v>-5.1066E-2</v>
      </c>
      <c r="AX41" s="291">
        <v>-2.496424718368162E-2</v>
      </c>
      <c r="AY41" s="291">
        <v>-2.496424718368162E-2</v>
      </c>
      <c r="AZ41" s="279">
        <v>-3.7850000000000002E-2</v>
      </c>
      <c r="BE41" s="30">
        <v>-8.5700603918147267E-2</v>
      </c>
      <c r="BF41" s="104"/>
      <c r="BG41" s="188">
        <f t="shared" si="2"/>
        <v>215</v>
      </c>
      <c r="BH41" s="29">
        <f>(1-'Building Blocks'!$B$54)*'Building Blocks'!$B$54^BG41</f>
        <v>1.1523033871371326E-3</v>
      </c>
      <c r="BI41" s="29">
        <f t="shared" si="3"/>
        <v>1.2657508911303864E-3</v>
      </c>
      <c r="BJ41" s="29">
        <f t="shared" si="50"/>
        <v>3.7594067217463609E-3</v>
      </c>
      <c r="BK41" s="191">
        <f t="shared" si="4"/>
        <v>5.8226157593222834E-7</v>
      </c>
      <c r="BL41" s="191">
        <f t="shared" si="5"/>
        <v>4.6390203655720008E-7</v>
      </c>
      <c r="BM41" s="191">
        <f t="shared" si="6"/>
        <v>7.7576301715580413E-7</v>
      </c>
      <c r="BN41" s="191">
        <f t="shared" si="7"/>
        <v>3.6527865246063339E-6</v>
      </c>
      <c r="BO41" s="191">
        <f t="shared" si="8"/>
        <v>1.2408205990619795E-5</v>
      </c>
      <c r="BP41" s="191">
        <f t="shared" si="9"/>
        <v>8.5620386372348164E-7</v>
      </c>
      <c r="BQ41" s="191">
        <f t="shared" si="10"/>
        <v>1.8330329333998231E-6</v>
      </c>
      <c r="BR41" s="191">
        <f t="shared" si="11"/>
        <v>7.9918722740494029E-6</v>
      </c>
      <c r="BS41" s="191">
        <f t="shared" si="12"/>
        <v>8.6403036367164952E-6</v>
      </c>
      <c r="BT41" s="191">
        <f t="shared" si="13"/>
        <v>3.900396069380543E-36</v>
      </c>
      <c r="BU41" s="191">
        <f t="shared" si="14"/>
        <v>1.0650808291225715E-8</v>
      </c>
      <c r="BV41" s="191">
        <f t="shared" si="15"/>
        <v>5.1694456172265973E-8</v>
      </c>
      <c r="BW41" s="191">
        <f t="shared" si="16"/>
        <v>1.4319891051861293E-8</v>
      </c>
      <c r="BX41" s="191">
        <f t="shared" si="17"/>
        <v>1.6214667275665082E-8</v>
      </c>
      <c r="BY41" s="191">
        <f t="shared" si="18"/>
        <v>1.3944450430609054E-7</v>
      </c>
      <c r="BZ41" s="191">
        <f t="shared" si="19"/>
        <v>1.4351803798511262E-8</v>
      </c>
      <c r="CA41" s="191">
        <f t="shared" si="20"/>
        <v>1.2053921466847534E-8</v>
      </c>
      <c r="CB41" s="191">
        <f t="shared" si="21"/>
        <v>2.4546120979557852E-8</v>
      </c>
      <c r="CC41" s="191">
        <f t="shared" si="22"/>
        <v>7.1922349951154799E-8</v>
      </c>
      <c r="CD41" s="191">
        <f t="shared" si="23"/>
        <v>3.9298764868232386E-8</v>
      </c>
      <c r="CE41" s="191">
        <f t="shared" si="24"/>
        <v>1.5320161409652658E-8</v>
      </c>
      <c r="CF41" s="191">
        <f t="shared" si="25"/>
        <v>1.4429728799184713E-8</v>
      </c>
      <c r="CG41" s="191">
        <f t="shared" si="26"/>
        <v>3.288496546755388E-8</v>
      </c>
      <c r="CH41" s="191">
        <f t="shared" si="27"/>
        <v>1.2579356704719645E-8</v>
      </c>
      <c r="CI41" s="191">
        <f t="shared" si="28"/>
        <v>1.8240241567996463E-6</v>
      </c>
      <c r="CJ41" s="191">
        <f t="shared" si="29"/>
        <v>2.730561046278432E-8</v>
      </c>
      <c r="CK41" s="191">
        <f t="shared" si="30"/>
        <v>6.7078121280864364E-7</v>
      </c>
      <c r="CL41" s="191">
        <f t="shared" si="31"/>
        <v>7.2773295212407268E-7</v>
      </c>
      <c r="CM41" s="191">
        <f t="shared" si="32"/>
        <v>7.3960793088915732E-7</v>
      </c>
      <c r="CN41" s="191">
        <f t="shared" si="33"/>
        <v>2.4105118993608129E-7</v>
      </c>
      <c r="CO41" s="191">
        <f t="shared" si="34"/>
        <v>2.6250436696221157E-7</v>
      </c>
      <c r="CP41" s="191">
        <f t="shared" si="35"/>
        <v>8.7528626765157635E-7</v>
      </c>
      <c r="CQ41" s="191">
        <f t="shared" si="36"/>
        <v>2.1844703352408344E-7</v>
      </c>
      <c r="CR41" s="191">
        <f t="shared" si="37"/>
        <v>7.0577191129251885E-7</v>
      </c>
      <c r="CS41" s="191">
        <f t="shared" si="38"/>
        <v>8.7924265712030508E-7</v>
      </c>
      <c r="CT41" s="191">
        <f t="shared" si="39"/>
        <v>4.8651573145545895E-7</v>
      </c>
      <c r="CU41" s="191">
        <f t="shared" si="40"/>
        <v>1.7118547200485072E-7</v>
      </c>
      <c r="CV41" s="191">
        <f t="shared" si="41"/>
        <v>1.2943392836607324E-7</v>
      </c>
      <c r="CW41" s="191">
        <f t="shared" si="42"/>
        <v>8.3266642968055695E-7</v>
      </c>
      <c r="CX41" s="191">
        <f t="shared" si="43"/>
        <v>8.917171545784182E-7</v>
      </c>
      <c r="CY41" s="191">
        <f t="shared" si="44"/>
        <v>5.8272709871874026E-7</v>
      </c>
      <c r="CZ41" s="191"/>
      <c r="DA41" s="191">
        <f t="shared" si="45"/>
        <v>3.900396069380543E-36</v>
      </c>
      <c r="DB41" s="191"/>
      <c r="DC41" s="191"/>
      <c r="DD41" s="191"/>
      <c r="DE41" s="191">
        <f t="shared" si="46"/>
        <v>3.572100313949218E-6</v>
      </c>
      <c r="DF41" s="191">
        <f t="shared" si="47"/>
        <v>4.5493091618303577E-6</v>
      </c>
      <c r="DG41" s="191"/>
      <c r="DH41" s="191"/>
      <c r="DI41" s="191">
        <f t="shared" si="48"/>
        <v>2.9283504196923114E-6</v>
      </c>
      <c r="DN41" s="191">
        <f t="shared" si="49"/>
        <v>1.1062092235544902E-5</v>
      </c>
      <c r="DR41" s="1">
        <v>1.3888888888888887E-3</v>
      </c>
      <c r="EQ41" s="184"/>
      <c r="ER41" s="184"/>
    </row>
    <row r="42" spans="1:148" s="1" customFormat="1" x14ac:dyDescent="0.25">
      <c r="A42" s="21">
        <v>36860</v>
      </c>
      <c r="B42" s="279">
        <v>-9.2170000000000002E-2</v>
      </c>
      <c r="C42" s="280">
        <v>-9.1449000000000003E-2</v>
      </c>
      <c r="D42" s="279">
        <v>-8.9998000000000009E-2</v>
      </c>
      <c r="E42" s="280">
        <v>-0.10265100000000001</v>
      </c>
      <c r="F42" s="279">
        <v>-0.13219900000000001</v>
      </c>
      <c r="G42" s="280">
        <v>-6.1952E-2</v>
      </c>
      <c r="H42" s="279">
        <v>-4.4861999999999999E-2</v>
      </c>
      <c r="I42" s="281">
        <v>-9.0669999999999987E-3</v>
      </c>
      <c r="J42" s="279">
        <v>-8.7432999999999997E-2</v>
      </c>
      <c r="K42" s="291">
        <v>-2.496424718368162E-2</v>
      </c>
      <c r="L42" s="280">
        <v>1.6354999999999998E-2</v>
      </c>
      <c r="M42" s="279">
        <v>2.0494999999999999E-2</v>
      </c>
      <c r="N42" s="280">
        <v>5.4879999999999998E-3</v>
      </c>
      <c r="O42" s="279">
        <v>1.4499E-2</v>
      </c>
      <c r="P42" s="280">
        <v>3.1563000000000001E-2</v>
      </c>
      <c r="Q42" s="279">
        <v>1.2956000000000001E-2</v>
      </c>
      <c r="R42" s="280">
        <v>1.1869000000000001E-2</v>
      </c>
      <c r="S42" s="279">
        <v>1.5717999999999999E-2</v>
      </c>
      <c r="T42" s="280">
        <v>1.4750000000000001E-2</v>
      </c>
      <c r="U42" s="279">
        <v>1.7479999999999999E-2</v>
      </c>
      <c r="V42" s="280">
        <v>1.5042999999999999E-2</v>
      </c>
      <c r="W42" s="279">
        <v>1.9199999999999998E-2</v>
      </c>
      <c r="X42" s="281">
        <v>4.8549999999999999E-3</v>
      </c>
      <c r="Y42" s="281">
        <v>3.9950000000000003E-3</v>
      </c>
      <c r="Z42" s="279">
        <v>-3.9601999999999998E-2</v>
      </c>
      <c r="AA42" s="280">
        <v>3.8800000000000002E-3</v>
      </c>
      <c r="AB42" s="279">
        <v>1.7624999999999998E-2</v>
      </c>
      <c r="AC42" s="280">
        <v>1.9226E-2</v>
      </c>
      <c r="AD42" s="281">
        <v>1.8606416873762199E-2</v>
      </c>
      <c r="AE42" s="280">
        <v>1.56863335104711E-2</v>
      </c>
      <c r="AF42" s="281">
        <v>1.45878119865644E-2</v>
      </c>
      <c r="AG42" s="281">
        <v>2.09972083923733E-2</v>
      </c>
      <c r="AH42" s="280">
        <v>1.78E-2</v>
      </c>
      <c r="AI42" s="279">
        <v>-3.49E-2</v>
      </c>
      <c r="AJ42" s="280">
        <v>-4.2999999999999997E-2</v>
      </c>
      <c r="AK42" s="279">
        <v>-2.3199999999999998E-2</v>
      </c>
      <c r="AL42" s="280">
        <v>2.5000000000000001E-3</v>
      </c>
      <c r="AM42" s="279">
        <v>-1E-3</v>
      </c>
      <c r="AN42" s="279">
        <v>7.6075999999999991E-2</v>
      </c>
      <c r="AO42" s="280">
        <v>8.0417000000000002E-2</v>
      </c>
      <c r="AP42" s="281">
        <v>-9.15959058207865E-2</v>
      </c>
      <c r="AQ42" s="291">
        <v>-2.496424718368162E-2</v>
      </c>
      <c r="AR42" s="30">
        <v>-2.496424718368162E-2</v>
      </c>
      <c r="AS42" s="291">
        <v>-2.496424718368162E-2</v>
      </c>
      <c r="AT42" s="291">
        <v>-2.496424718368162E-2</v>
      </c>
      <c r="AU42" s="291">
        <v>-2.496424718368162E-2</v>
      </c>
      <c r="AV42" s="279">
        <v>1.2840000000000001E-2</v>
      </c>
      <c r="AW42" s="280">
        <v>1.5273000000000002E-2</v>
      </c>
      <c r="AX42" s="291">
        <v>-2.496424718368162E-2</v>
      </c>
      <c r="AY42" s="291">
        <v>-2.496424718368162E-2</v>
      </c>
      <c r="AZ42" s="279">
        <v>-1.2912E-2</v>
      </c>
      <c r="BE42" s="30">
        <v>0.10518717299257641</v>
      </c>
      <c r="BF42" s="104"/>
      <c r="BG42" s="188">
        <f t="shared" si="2"/>
        <v>214</v>
      </c>
      <c r="BH42" s="29">
        <f>(1-'Building Blocks'!$B$54)*'Building Blocks'!$B$54^BG42</f>
        <v>1.1639428152900328E-3</v>
      </c>
      <c r="BI42" s="29">
        <f t="shared" si="3"/>
        <v>1.278536253667057E-3</v>
      </c>
      <c r="BJ42" s="29">
        <f t="shared" si="50"/>
        <v>3.7973805270165263E-3</v>
      </c>
      <c r="BK42" s="191">
        <f t="shared" si="4"/>
        <v>1.2627292216058147E-5</v>
      </c>
      <c r="BL42" s="191">
        <f t="shared" si="5"/>
        <v>1.2416589506417774E-5</v>
      </c>
      <c r="BM42" s="191">
        <f t="shared" si="6"/>
        <v>1.2611454819031761E-5</v>
      </c>
      <c r="BN42" s="191">
        <f t="shared" si="7"/>
        <v>1.5961083227807443E-5</v>
      </c>
      <c r="BO42" s="191">
        <f t="shared" si="8"/>
        <v>2.6096652425070456E-5</v>
      </c>
      <c r="BP42" s="191">
        <f t="shared" si="9"/>
        <v>5.9809127893197095E-6</v>
      </c>
      <c r="BQ42" s="191">
        <f t="shared" si="10"/>
        <v>3.34257036657051E-6</v>
      </c>
      <c r="BR42" s="191">
        <f t="shared" si="11"/>
        <v>4.1642524135983169E-7</v>
      </c>
      <c r="BS42" s="191">
        <f t="shared" si="12"/>
        <v>1.2166800511875922E-5</v>
      </c>
      <c r="BT42" s="191">
        <f t="shared" si="13"/>
        <v>3.939794009475296E-36</v>
      </c>
      <c r="BU42" s="191">
        <f t="shared" si="14"/>
        <v>2.0452327575710481E-7</v>
      </c>
      <c r="BV42" s="191">
        <f t="shared" si="15"/>
        <v>3.7546288481112508E-7</v>
      </c>
      <c r="BW42" s="191">
        <f t="shared" si="16"/>
        <v>1.8360500270827788E-8</v>
      </c>
      <c r="BX42" s="191">
        <f t="shared" si="17"/>
        <v>1.6914964907524596E-7</v>
      </c>
      <c r="BY42" s="191">
        <f t="shared" si="18"/>
        <v>8.9197093338236116E-7</v>
      </c>
      <c r="BZ42" s="191">
        <f t="shared" si="19"/>
        <v>9.4664384827920386E-8</v>
      </c>
      <c r="CA42" s="191">
        <f t="shared" si="20"/>
        <v>7.9229664247163738E-8</v>
      </c>
      <c r="CB42" s="191">
        <f t="shared" si="21"/>
        <v>1.3214150406523561E-7</v>
      </c>
      <c r="CC42" s="191">
        <f t="shared" si="22"/>
        <v>1.3661693274800855E-7</v>
      </c>
      <c r="CD42" s="191">
        <f t="shared" si="23"/>
        <v>2.5682656372201192E-7</v>
      </c>
      <c r="CE42" s="191">
        <f t="shared" si="24"/>
        <v>1.6444386013761854E-7</v>
      </c>
      <c r="CF42" s="191">
        <f t="shared" si="25"/>
        <v>2.7731011041863207E-7</v>
      </c>
      <c r="CG42" s="191">
        <f t="shared" si="26"/>
        <v>1.9757719957257728E-9</v>
      </c>
      <c r="CH42" s="191">
        <f t="shared" si="27"/>
        <v>3.0974998731032187E-9</v>
      </c>
      <c r="CI42" s="191">
        <f t="shared" si="28"/>
        <v>2.6507664155861133E-6</v>
      </c>
      <c r="CJ42" s="191">
        <f t="shared" si="29"/>
        <v>7.6517206631961517E-11</v>
      </c>
      <c r="CK42" s="191">
        <f t="shared" si="30"/>
        <v>2.7213782071635073E-7</v>
      </c>
      <c r="CL42" s="191">
        <f t="shared" si="31"/>
        <v>3.3293678776241669E-7</v>
      </c>
      <c r="CM42" s="191">
        <f t="shared" si="32"/>
        <v>3.0006101341738456E-7</v>
      </c>
      <c r="CN42" s="191">
        <f t="shared" si="33"/>
        <v>9.7795144314815428E-8</v>
      </c>
      <c r="CO42" s="191">
        <f t="shared" si="34"/>
        <v>1.0649875844689191E-7</v>
      </c>
      <c r="CP42" s="191">
        <f t="shared" si="35"/>
        <v>3.5510609544993033E-7</v>
      </c>
      <c r="CQ42" s="191">
        <f t="shared" si="36"/>
        <v>2.5645929663425525E-7</v>
      </c>
      <c r="CR42" s="191">
        <f t="shared" si="37"/>
        <v>2.1088768021110754E-6</v>
      </c>
      <c r="CS42" s="191">
        <f t="shared" si="38"/>
        <v>3.1019310255028658E-6</v>
      </c>
      <c r="CT42" s="191">
        <f t="shared" si="39"/>
        <v>1.1206063523224615E-6</v>
      </c>
      <c r="CU42" s="191">
        <f t="shared" si="40"/>
        <v>4.2791362450242863E-9</v>
      </c>
      <c r="CV42" s="191">
        <f t="shared" si="41"/>
        <v>5.590081578563214E-8</v>
      </c>
      <c r="CW42" s="191">
        <f t="shared" si="42"/>
        <v>6.3910158327143801E-6</v>
      </c>
      <c r="CX42" s="191">
        <f t="shared" si="43"/>
        <v>7.7889188245017575E-6</v>
      </c>
      <c r="CY42" s="191">
        <f t="shared" si="44"/>
        <v>1.2637387837169955E-5</v>
      </c>
      <c r="CZ42" s="191"/>
      <c r="DA42" s="191">
        <f t="shared" si="45"/>
        <v>3.939794009475296E-36</v>
      </c>
      <c r="DB42" s="191"/>
      <c r="DC42" s="191"/>
      <c r="DD42" s="191"/>
      <c r="DE42" s="191">
        <f t="shared" si="46"/>
        <v>1.1571162407082139E-8</v>
      </c>
      <c r="DF42" s="191">
        <f t="shared" si="47"/>
        <v>5.2167745632175016E-8</v>
      </c>
      <c r="DG42" s="191"/>
      <c r="DH42" s="191"/>
      <c r="DI42" s="191">
        <f t="shared" si="48"/>
        <v>6.8585654230498139E-7</v>
      </c>
      <c r="DN42" s="191">
        <f t="shared" si="49"/>
        <v>1.212971965777824E-5</v>
      </c>
      <c r="DR42" s="1">
        <v>1.3888888888888887E-3</v>
      </c>
      <c r="EQ42" s="184"/>
      <c r="ER42" s="184"/>
    </row>
    <row r="43" spans="1:148" s="1" customFormat="1" x14ac:dyDescent="0.25">
      <c r="A43" s="21">
        <v>36891</v>
      </c>
      <c r="B43" s="279">
        <v>1.6805E-2</v>
      </c>
      <c r="C43" s="280">
        <v>1.2088000000000002E-2</v>
      </c>
      <c r="D43" s="279">
        <v>7.6097999999999999E-2</v>
      </c>
      <c r="E43" s="280">
        <v>8.5882E-2</v>
      </c>
      <c r="F43" s="279">
        <v>8.2540000000000009E-3</v>
      </c>
      <c r="G43" s="280">
        <v>1.6702999999999999E-2</v>
      </c>
      <c r="H43" s="279">
        <v>3.4148999999999999E-2</v>
      </c>
      <c r="I43" s="281">
        <v>8.8070000000000006E-3</v>
      </c>
      <c r="J43" s="279">
        <v>2.4142E-2</v>
      </c>
      <c r="K43" s="291">
        <v>-2.496424718368162E-2</v>
      </c>
      <c r="L43" s="280">
        <v>1.8554000000000001E-2</v>
      </c>
      <c r="M43" s="279">
        <v>1.9081000000000001E-2</v>
      </c>
      <c r="N43" s="280">
        <v>6.3579999999999999E-3</v>
      </c>
      <c r="O43" s="279">
        <v>1.6608000000000001E-2</v>
      </c>
      <c r="P43" s="280">
        <v>2.3538999999999997E-2</v>
      </c>
      <c r="Q43" s="279">
        <v>1.9403999999999998E-2</v>
      </c>
      <c r="R43" s="280">
        <v>1.9637000000000002E-2</v>
      </c>
      <c r="S43" s="279">
        <v>1.8835999999999999E-2</v>
      </c>
      <c r="T43" s="280">
        <v>1.0017E-2</v>
      </c>
      <c r="U43" s="279">
        <v>2.2099000000000001E-2</v>
      </c>
      <c r="V43" s="280">
        <v>1.6101000000000001E-2</v>
      </c>
      <c r="W43" s="279">
        <v>2.6857000000000002E-2</v>
      </c>
      <c r="X43" s="281">
        <v>2.027E-2</v>
      </c>
      <c r="Y43" s="281">
        <v>1.0864E-2</v>
      </c>
      <c r="Z43" s="279">
        <v>1.9303999999999998E-2</v>
      </c>
      <c r="AA43" s="280">
        <v>4.7320000000000001E-3</v>
      </c>
      <c r="AB43" s="279">
        <v>3.6948000000000002E-2</v>
      </c>
      <c r="AC43" s="280">
        <v>4.1368000000000002E-2</v>
      </c>
      <c r="AD43" s="281">
        <v>3.8896549621985799E-2</v>
      </c>
      <c r="AE43" s="280">
        <v>2.72698053852127E-2</v>
      </c>
      <c r="AF43" s="281">
        <v>2.6675754194280202E-2</v>
      </c>
      <c r="AG43" s="281">
        <v>4.30700967211032E-2</v>
      </c>
      <c r="AH43" s="280">
        <v>5.0300000000000004E-2</v>
      </c>
      <c r="AI43" s="279">
        <v>2.07E-2</v>
      </c>
      <c r="AJ43" s="280">
        <v>3.1600000000000003E-2</v>
      </c>
      <c r="AK43" s="279">
        <v>2.3900000000000001E-2</v>
      </c>
      <c r="AL43" s="280">
        <v>4.6100000000000002E-2</v>
      </c>
      <c r="AM43" s="279">
        <v>6.4000000000000003E-3</v>
      </c>
      <c r="AN43" s="279">
        <v>-1.018E-2</v>
      </c>
      <c r="AO43" s="280">
        <v>3.1995000000000003E-2</v>
      </c>
      <c r="AP43" s="281">
        <v>1.74226486674188E-2</v>
      </c>
      <c r="AQ43" s="291">
        <v>-2.496424718368162E-2</v>
      </c>
      <c r="AR43" s="30">
        <v>-2.496424718368162E-2</v>
      </c>
      <c r="AS43" s="291">
        <v>-2.496424718368162E-2</v>
      </c>
      <c r="AT43" s="291">
        <v>-2.496424718368162E-2</v>
      </c>
      <c r="AU43" s="291">
        <v>-2.496424718368162E-2</v>
      </c>
      <c r="AV43" s="279">
        <v>7.0388000000000006E-2</v>
      </c>
      <c r="AW43" s="280">
        <v>8.8002999999999998E-2</v>
      </c>
      <c r="AX43" s="291">
        <v>-2.496424718368162E-2</v>
      </c>
      <c r="AY43" s="291">
        <v>-2.496424718368162E-2</v>
      </c>
      <c r="AZ43" s="279">
        <v>0.11246600000000001</v>
      </c>
      <c r="BE43" s="30">
        <v>-4.967923043686584E-2</v>
      </c>
      <c r="BF43" s="104"/>
      <c r="BG43" s="188">
        <f t="shared" si="2"/>
        <v>213</v>
      </c>
      <c r="BH43" s="29">
        <f>(1-'Building Blocks'!$B$54)*'Building Blocks'!$B$54^BG43</f>
        <v>1.1756998134242757E-3</v>
      </c>
      <c r="BI43" s="29">
        <f t="shared" si="3"/>
        <v>1.2914507612798558E-3</v>
      </c>
      <c r="BJ43" s="29">
        <f t="shared" si="50"/>
        <v>3.8357379060772988E-3</v>
      </c>
      <c r="BK43" s="191">
        <f t="shared" si="4"/>
        <v>1.1889842695309941E-7</v>
      </c>
      <c r="BL43" s="191">
        <f t="shared" si="5"/>
        <v>3.215365511215072E-8</v>
      </c>
      <c r="BM43" s="191">
        <f t="shared" si="6"/>
        <v>5.7590427800062892E-6</v>
      </c>
      <c r="BN43" s="191">
        <f t="shared" si="7"/>
        <v>7.6176336841309965E-6</v>
      </c>
      <c r="BO43" s="191">
        <f t="shared" si="8"/>
        <v>7.5339028445890504E-9</v>
      </c>
      <c r="BP43" s="191">
        <f t="shared" si="9"/>
        <v>1.3593599716329257E-7</v>
      </c>
      <c r="BQ43" s="191">
        <f t="shared" si="10"/>
        <v>1.0038419453295162E-6</v>
      </c>
      <c r="BR43" s="191">
        <f t="shared" si="11"/>
        <v>3.8781567860567962E-11</v>
      </c>
      <c r="BS43" s="191">
        <f t="shared" si="12"/>
        <v>2.5399340078090896E-7</v>
      </c>
      <c r="BT43" s="191">
        <f t="shared" si="13"/>
        <v>3.9795899085609056E-36</v>
      </c>
      <c r="BU43" s="191">
        <f t="shared" si="14"/>
        <v>2.8467106446587015E-7</v>
      </c>
      <c r="BV43" s="191">
        <f t="shared" si="15"/>
        <v>3.1925054547503457E-7</v>
      </c>
      <c r="BW43" s="191">
        <f t="shared" si="16"/>
        <v>2.8039011483053722E-8</v>
      </c>
      <c r="BX43" s="191">
        <f t="shared" si="17"/>
        <v>2.3925856454959041E-7</v>
      </c>
      <c r="BY43" s="191">
        <f t="shared" si="18"/>
        <v>4.3671411320709711E-7</v>
      </c>
      <c r="BZ43" s="191">
        <f t="shared" si="19"/>
        <v>2.926226016679327E-7</v>
      </c>
      <c r="CA43" s="191">
        <f t="shared" si="20"/>
        <v>3.1590293732942877E-7</v>
      </c>
      <c r="CB43" s="191">
        <f t="shared" si="21"/>
        <v>2.2790585079241633E-7</v>
      </c>
      <c r="CC43" s="191">
        <f t="shared" si="22"/>
        <v>4.0558195707406287E-8</v>
      </c>
      <c r="CD43" s="191">
        <f t="shared" si="23"/>
        <v>4.5606460046985688E-7</v>
      </c>
      <c r="CE43" s="191">
        <f t="shared" si="24"/>
        <v>1.985422430026683E-7</v>
      </c>
      <c r="CF43" s="191">
        <f t="shared" si="25"/>
        <v>6.4709656096512473E-7</v>
      </c>
      <c r="CG43" s="191">
        <f t="shared" si="26"/>
        <v>3.5836835351905227E-7</v>
      </c>
      <c r="CH43" s="191">
        <f t="shared" si="27"/>
        <v>9.1678862987896484E-8</v>
      </c>
      <c r="CI43" s="191">
        <f t="shared" si="28"/>
        <v>2.3094869632946249E-7</v>
      </c>
      <c r="CJ43" s="191">
        <f t="shared" si="29"/>
        <v>4.7640224644127464E-10</v>
      </c>
      <c r="CK43" s="191">
        <f t="shared" si="30"/>
        <v>1.4852355363014338E-6</v>
      </c>
      <c r="CL43" s="191">
        <f t="shared" si="31"/>
        <v>1.892345116521824E-6</v>
      </c>
      <c r="CM43" s="191">
        <f t="shared" si="32"/>
        <v>1.6376308115241148E-6</v>
      </c>
      <c r="CN43" s="191">
        <f t="shared" si="33"/>
        <v>5.3373258899388328E-7</v>
      </c>
      <c r="CO43" s="191">
        <f t="shared" si="34"/>
        <v>5.812339505069137E-7</v>
      </c>
      <c r="CP43" s="191">
        <f t="shared" si="35"/>
        <v>1.9380481210996923E-6</v>
      </c>
      <c r="CQ43" s="191">
        <f t="shared" si="36"/>
        <v>2.8120407794040425E-6</v>
      </c>
      <c r="CR43" s="191">
        <f t="shared" si="37"/>
        <v>2.900584576984377E-7</v>
      </c>
      <c r="CS43" s="191">
        <f t="shared" si="38"/>
        <v>8.2951950371551465E-7</v>
      </c>
      <c r="CT43" s="191">
        <f t="shared" si="39"/>
        <v>3.9526557328863389E-7</v>
      </c>
      <c r="CU43" s="191">
        <f t="shared" si="40"/>
        <v>2.2532955210754209E-6</v>
      </c>
      <c r="CV43" s="191">
        <f t="shared" si="41"/>
        <v>8.013081198228023E-10</v>
      </c>
      <c r="CW43" s="191">
        <f t="shared" si="42"/>
        <v>3.1245812658311719E-7</v>
      </c>
      <c r="CX43" s="191">
        <f t="shared" si="43"/>
        <v>1.1337851731617119E-6</v>
      </c>
      <c r="CY43" s="191">
        <f t="shared" si="44"/>
        <v>1.1899348719632052E-7</v>
      </c>
      <c r="CZ43" s="191"/>
      <c r="DA43" s="191">
        <f t="shared" si="45"/>
        <v>3.9795899085609056E-36</v>
      </c>
      <c r="DB43" s="191"/>
      <c r="DC43" s="191"/>
      <c r="DD43" s="191"/>
      <c r="DE43" s="191">
        <f t="shared" si="46"/>
        <v>4.7358462233234464E-6</v>
      </c>
      <c r="DF43" s="191">
        <f t="shared" si="47"/>
        <v>8.0839786852167105E-6</v>
      </c>
      <c r="DG43" s="191"/>
      <c r="DH43" s="191"/>
      <c r="DI43" s="191">
        <f t="shared" si="48"/>
        <v>1.3493444873343172E-5</v>
      </c>
      <c r="DN43" s="191">
        <f t="shared" si="49"/>
        <v>4.2645412824342086E-6</v>
      </c>
      <c r="DR43" s="1">
        <v>1.3888888888888887E-3</v>
      </c>
      <c r="EQ43" s="184"/>
      <c r="ER43" s="184"/>
    </row>
    <row r="44" spans="1:148" s="1" customFormat="1" x14ac:dyDescent="0.25">
      <c r="A44" s="21">
        <v>36922</v>
      </c>
      <c r="B44" s="279">
        <v>3.4209000000000003E-2</v>
      </c>
      <c r="C44" s="280">
        <v>3.2905000000000004E-2</v>
      </c>
      <c r="D44" s="279">
        <v>1.6107E-2</v>
      </c>
      <c r="E44" s="280">
        <v>5.2062999999999998E-2</v>
      </c>
      <c r="F44" s="279">
        <v>0.14880399999999999</v>
      </c>
      <c r="G44" s="280">
        <v>2.5285000000000002E-2</v>
      </c>
      <c r="H44" s="279">
        <v>1.4999999999999999E-2</v>
      </c>
      <c r="I44" s="281">
        <v>2.955E-2</v>
      </c>
      <c r="J44" s="279">
        <v>0.13769999999999999</v>
      </c>
      <c r="K44" s="291">
        <v>-2.496424718368162E-2</v>
      </c>
      <c r="L44" s="280">
        <v>1.6345999999999999E-2</v>
      </c>
      <c r="M44" s="279">
        <v>8.1349999999999999E-3</v>
      </c>
      <c r="N44" s="280">
        <v>7.2109999999999995E-3</v>
      </c>
      <c r="O44" s="279">
        <v>1.1810000000000001E-2</v>
      </c>
      <c r="P44" s="280">
        <v>1.701E-3</v>
      </c>
      <c r="Q44" s="279">
        <v>2.7362999999999998E-2</v>
      </c>
      <c r="R44" s="280">
        <v>2.1146999999999999E-2</v>
      </c>
      <c r="S44" s="279">
        <v>4.3487999999999999E-2</v>
      </c>
      <c r="T44" s="280">
        <v>2.1133000000000002E-2</v>
      </c>
      <c r="U44" s="279">
        <v>1.4903999999999999E-2</v>
      </c>
      <c r="V44" s="280">
        <v>1.5569E-2</v>
      </c>
      <c r="W44" s="279">
        <v>1.6944999999999998E-2</v>
      </c>
      <c r="X44" s="281">
        <v>1.6211E-2</v>
      </c>
      <c r="Y44" s="281">
        <v>1.4538000000000001E-2</v>
      </c>
      <c r="Z44" s="279">
        <v>7.4916999999999997E-2</v>
      </c>
      <c r="AA44" s="280">
        <v>9.9679999999999994E-3</v>
      </c>
      <c r="AB44" s="279">
        <v>-3.7680000000000001E-3</v>
      </c>
      <c r="AC44" s="280">
        <v>-4.6369999999999996E-3</v>
      </c>
      <c r="AD44" s="281">
        <v>-3.8573211525663696E-3</v>
      </c>
      <c r="AE44" s="280">
        <v>2.86196804877535E-3</v>
      </c>
      <c r="AF44" s="281">
        <v>1.2049341906908801E-3</v>
      </c>
      <c r="AG44" s="281">
        <v>-3.44026508568481E-3</v>
      </c>
      <c r="AH44" s="280">
        <v>2.1400000000000002E-2</v>
      </c>
      <c r="AI44" s="279">
        <v>3.39E-2</v>
      </c>
      <c r="AJ44" s="280">
        <v>2.8799999999999999E-2</v>
      </c>
      <c r="AK44" s="279">
        <v>4.5899999999999996E-2</v>
      </c>
      <c r="AL44" s="280">
        <v>2.1499999999999998E-2</v>
      </c>
      <c r="AM44" s="279">
        <v>2.0400000000000001E-2</v>
      </c>
      <c r="AN44" s="279">
        <v>-1.1670000000000001E-3</v>
      </c>
      <c r="AO44" s="280">
        <v>-2.3492000000000002E-2</v>
      </c>
      <c r="AP44" s="281">
        <v>3.4833604595959605E-2</v>
      </c>
      <c r="AQ44" s="291">
        <v>-2.496424718368162E-2</v>
      </c>
      <c r="AR44" s="30">
        <v>-2.496424718368162E-2</v>
      </c>
      <c r="AS44" s="291">
        <v>-2.496424718368162E-2</v>
      </c>
      <c r="AT44" s="291">
        <v>-2.496424718368162E-2</v>
      </c>
      <c r="AU44" s="291">
        <v>-2.496424718368162E-2</v>
      </c>
      <c r="AV44" s="279">
        <v>1.0437E-2</v>
      </c>
      <c r="AW44" s="280">
        <v>1.5056E-2</v>
      </c>
      <c r="AX44" s="291">
        <v>-2.496424718368162E-2</v>
      </c>
      <c r="AY44" s="291">
        <v>-2.496424718368162E-2</v>
      </c>
      <c r="AZ44" s="279">
        <v>9.9692000000000003E-2</v>
      </c>
      <c r="BE44" s="30">
        <v>-8.1174214038398196E-2</v>
      </c>
      <c r="BF44" s="104"/>
      <c r="BG44" s="188">
        <f t="shared" si="2"/>
        <v>212</v>
      </c>
      <c r="BH44" s="29">
        <f>(1-'Building Blocks'!$B$54)*'Building Blocks'!$B$54^BG44</f>
        <v>1.1875755691154301E-3</v>
      </c>
      <c r="BI44" s="29">
        <f t="shared" si="3"/>
        <v>1.3044957184645007E-3</v>
      </c>
      <c r="BJ44" s="29">
        <f t="shared" si="50"/>
        <v>3.8744827334114135E-3</v>
      </c>
      <c r="BK44" s="191">
        <f t="shared" si="4"/>
        <v>9.5091339432193008E-7</v>
      </c>
      <c r="BL44" s="191">
        <f t="shared" si="5"/>
        <v>8.6877698155494611E-7</v>
      </c>
      <c r="BM44" s="191">
        <f t="shared" si="6"/>
        <v>6.009714101428809E-8</v>
      </c>
      <c r="BN44" s="191">
        <f t="shared" si="7"/>
        <v>2.4100777522115268E-6</v>
      </c>
      <c r="BO44" s="191">
        <f t="shared" si="8"/>
        <v>2.4891337629550168E-5</v>
      </c>
      <c r="BP44" s="191">
        <f t="shared" si="9"/>
        <v>4.6310120638980567E-7</v>
      </c>
      <c r="BQ44" s="191">
        <f t="shared" si="10"/>
        <v>9.9443603240613621E-8</v>
      </c>
      <c r="BR44" s="191">
        <f t="shared" si="11"/>
        <v>5.5194905169383265E-7</v>
      </c>
      <c r="BS44" s="191">
        <f t="shared" si="12"/>
        <v>2.1233498460945359E-5</v>
      </c>
      <c r="BT44" s="191">
        <f t="shared" si="13"/>
        <v>4.019787786425157E-36</v>
      </c>
      <c r="BU44" s="191">
        <f t="shared" si="14"/>
        <v>2.0837905044332957E-7</v>
      </c>
      <c r="BV44" s="191">
        <f t="shared" si="15"/>
        <v>2.9764396095808851E-8</v>
      </c>
      <c r="BW44" s="191">
        <f t="shared" si="16"/>
        <v>3.9641046875921997E-8</v>
      </c>
      <c r="BX44" s="191">
        <f t="shared" si="17"/>
        <v>1.0132228650363327E-7</v>
      </c>
      <c r="BY44" s="191">
        <f t="shared" si="18"/>
        <v>1.5517160684762022E-8</v>
      </c>
      <c r="BZ44" s="191">
        <f t="shared" si="19"/>
        <v>6.9078174401405532E-7</v>
      </c>
      <c r="CA44" s="191">
        <f t="shared" si="20"/>
        <v>3.8368340629813752E-7</v>
      </c>
      <c r="CB44" s="191">
        <f t="shared" si="21"/>
        <v>1.8773821984276039E-6</v>
      </c>
      <c r="CC44" s="191">
        <f t="shared" si="22"/>
        <v>3.6468400818005357E-7</v>
      </c>
      <c r="CD44" s="191">
        <f t="shared" si="23"/>
        <v>1.7544380161119204E-7</v>
      </c>
      <c r="CE44" s="191">
        <f t="shared" si="24"/>
        <v>1.8370728237366317E-7</v>
      </c>
      <c r="CF44" s="191">
        <f t="shared" si="25"/>
        <v>2.0292861884696015E-7</v>
      </c>
      <c r="CG44" s="191">
        <f t="shared" si="26"/>
        <v>2.0707270320660012E-7</v>
      </c>
      <c r="CH44" s="191">
        <f t="shared" si="27"/>
        <v>1.9097543406831814E-7</v>
      </c>
      <c r="CI44" s="191">
        <f t="shared" si="28"/>
        <v>6.2081285906559182E-6</v>
      </c>
      <c r="CJ44" s="191">
        <f t="shared" si="29"/>
        <v>4.4541856689668397E-8</v>
      </c>
      <c r="CK44" s="191">
        <f t="shared" si="30"/>
        <v>6.0383471196565741E-8</v>
      </c>
      <c r="CL44" s="191">
        <f t="shared" si="31"/>
        <v>7.7865577248020556E-8</v>
      </c>
      <c r="CM44" s="191">
        <f t="shared" si="32"/>
        <v>6.6579226339091379E-8</v>
      </c>
      <c r="CN44" s="191">
        <f t="shared" si="33"/>
        <v>2.1699336991651236E-8</v>
      </c>
      <c r="CO44" s="191">
        <f t="shared" si="34"/>
        <v>2.363054387743762E-8</v>
      </c>
      <c r="CP44" s="191">
        <f t="shared" si="35"/>
        <v>7.8792938922941945E-8</v>
      </c>
      <c r="CQ44" s="191">
        <f t="shared" si="36"/>
        <v>4.1159606558205417E-7</v>
      </c>
      <c r="CR44" s="191">
        <f t="shared" si="37"/>
        <v>1.0364033621685399E-6</v>
      </c>
      <c r="CS44" s="191">
        <f t="shared" si="38"/>
        <v>6.6298368871777896E-7</v>
      </c>
      <c r="CT44" s="191">
        <f t="shared" si="39"/>
        <v>2.0347894249720065E-6</v>
      </c>
      <c r="CU44" s="191">
        <f t="shared" si="40"/>
        <v>3.8460139956292183E-7</v>
      </c>
      <c r="CV44" s="191">
        <f t="shared" si="41"/>
        <v>2.8526199872844309E-7</v>
      </c>
      <c r="CW44" s="191">
        <f t="shared" si="42"/>
        <v>5.5821535105020051E-8</v>
      </c>
      <c r="CX44" s="191">
        <f t="shared" si="43"/>
        <v>8.7218944364434518E-7</v>
      </c>
      <c r="CY44" s="191">
        <f t="shared" si="44"/>
        <v>9.516736571854914E-7</v>
      </c>
      <c r="CZ44" s="191"/>
      <c r="DA44" s="191">
        <f t="shared" si="45"/>
        <v>4.019787786425157E-36</v>
      </c>
      <c r="DB44" s="191"/>
      <c r="DC44" s="191"/>
      <c r="DD44" s="191"/>
      <c r="DE44" s="191">
        <f t="shared" si="46"/>
        <v>4.7807014372791886E-10</v>
      </c>
      <c r="DF44" s="191">
        <f t="shared" si="47"/>
        <v>4.9671985929872083E-8</v>
      </c>
      <c r="DG44" s="191"/>
      <c r="DH44" s="191"/>
      <c r="DI44" s="191">
        <f t="shared" si="48"/>
        <v>1.0435996293947547E-5</v>
      </c>
      <c r="DN44" s="191">
        <f t="shared" si="49"/>
        <v>1.0323431195184582E-5</v>
      </c>
      <c r="DR44" s="1">
        <v>1.3888888888888887E-3</v>
      </c>
      <c r="EQ44" s="184"/>
      <c r="ER44" s="184"/>
    </row>
    <row r="45" spans="1:148" s="1" customFormat="1" x14ac:dyDescent="0.25">
      <c r="A45" s="21">
        <v>36950</v>
      </c>
      <c r="B45" s="279">
        <v>-9.1369000000000006E-2</v>
      </c>
      <c r="C45" s="280">
        <v>-9.3278E-2</v>
      </c>
      <c r="D45" s="279">
        <v>-6.0868999999999999E-2</v>
      </c>
      <c r="E45" s="280">
        <v>-6.5614000000000006E-2</v>
      </c>
      <c r="F45" s="279">
        <v>-8.1792000000000004E-2</v>
      </c>
      <c r="G45" s="280">
        <v>-8.4140999999999994E-2</v>
      </c>
      <c r="H45" s="279">
        <v>-7.9170999999999991E-2</v>
      </c>
      <c r="I45" s="281">
        <v>-2.198E-2</v>
      </c>
      <c r="J45" s="279">
        <v>-7.8299999999999995E-2</v>
      </c>
      <c r="K45" s="291">
        <v>-2.496424718368162E-2</v>
      </c>
      <c r="L45" s="280">
        <v>8.7130000000000003E-3</v>
      </c>
      <c r="M45" s="279">
        <v>1.209E-2</v>
      </c>
      <c r="N45" s="280">
        <v>3.9909999999999998E-3</v>
      </c>
      <c r="O45" s="279">
        <v>9.2429999999999995E-3</v>
      </c>
      <c r="P45" s="280">
        <v>1.7100999999999998E-2</v>
      </c>
      <c r="Q45" s="279">
        <v>8.7299999999999999E-3</v>
      </c>
      <c r="R45" s="280">
        <v>9.8399999999999998E-3</v>
      </c>
      <c r="S45" s="279">
        <v>5.8009999999999997E-3</v>
      </c>
      <c r="T45" s="280">
        <v>1.7860000000000001E-2</v>
      </c>
      <c r="U45" s="279">
        <v>9.7230000000000007E-3</v>
      </c>
      <c r="V45" s="280">
        <v>5.7260000000000002E-3</v>
      </c>
      <c r="W45" s="279">
        <v>1.1592E-2</v>
      </c>
      <c r="X45" s="281">
        <v>9.4600000000000001E-4</v>
      </c>
      <c r="Y45" s="281">
        <v>3.588E-3</v>
      </c>
      <c r="Z45" s="279">
        <v>1.3324000000000001E-2</v>
      </c>
      <c r="AA45" s="280">
        <v>9.9410000000000002E-3</v>
      </c>
      <c r="AB45" s="279">
        <v>-3.9870000000000001E-3</v>
      </c>
      <c r="AC45" s="280">
        <v>-4.921E-3</v>
      </c>
      <c r="AD45" s="281">
        <v>-3.558E-3</v>
      </c>
      <c r="AE45" s="280">
        <v>2.7306851040686097E-3</v>
      </c>
      <c r="AF45" s="281">
        <v>1.0679337589002802E-3</v>
      </c>
      <c r="AG45" s="281">
        <v>-3.69043134061375E-3</v>
      </c>
      <c r="AH45" s="280">
        <v>8.9999999999999998E-4</v>
      </c>
      <c r="AI45" s="279">
        <v>-2.2099999999999998E-2</v>
      </c>
      <c r="AJ45" s="280">
        <v>-2.5600000000000001E-2</v>
      </c>
      <c r="AK45" s="279">
        <v>-3.8E-3</v>
      </c>
      <c r="AL45" s="280">
        <v>-1.7100000000000001E-2</v>
      </c>
      <c r="AM45" s="279">
        <v>1.0500000000000001E-2</v>
      </c>
      <c r="AN45" s="279">
        <v>5.2000999999999999E-2</v>
      </c>
      <c r="AO45" s="280">
        <v>-4.2139999999999999E-3</v>
      </c>
      <c r="AP45" s="281">
        <v>-9.0794585681809203E-2</v>
      </c>
      <c r="AQ45" s="291">
        <v>-2.496424718368162E-2</v>
      </c>
      <c r="AR45" s="30">
        <v>-2.496424718368162E-2</v>
      </c>
      <c r="AS45" s="291">
        <v>-2.496424718368162E-2</v>
      </c>
      <c r="AT45" s="291">
        <v>-2.496424718368162E-2</v>
      </c>
      <c r="AU45" s="291">
        <v>-2.496424718368162E-2</v>
      </c>
      <c r="AV45" s="279">
        <v>-1.5972E-2</v>
      </c>
      <c r="AW45" s="280">
        <v>-1.255E-3</v>
      </c>
      <c r="AX45" s="291">
        <v>-2.496424718368162E-2</v>
      </c>
      <c r="AY45" s="291">
        <v>-2.496424718368162E-2</v>
      </c>
      <c r="AZ45" s="279">
        <v>2.3043000000000001E-2</v>
      </c>
      <c r="BE45" s="30">
        <v>-0.18156635435836666</v>
      </c>
      <c r="BF45" s="104"/>
      <c r="BG45" s="188">
        <f t="shared" si="2"/>
        <v>211</v>
      </c>
      <c r="BH45" s="29">
        <f>(1-'Building Blocks'!$B$54)*'Building Blocks'!$B$54^BG45</f>
        <v>1.1995712819347776E-3</v>
      </c>
      <c r="BI45" s="29">
        <f t="shared" si="3"/>
        <v>1.3176724428934348E-3</v>
      </c>
      <c r="BJ45" s="29">
        <f t="shared" si="50"/>
        <v>3.9136189226377915E-3</v>
      </c>
      <c r="BK45" s="191">
        <f t="shared" si="4"/>
        <v>1.2804878804843883E-5</v>
      </c>
      <c r="BL45" s="191">
        <f t="shared" si="5"/>
        <v>1.3276073530670008E-5</v>
      </c>
      <c r="BM45" s="191">
        <f t="shared" si="6"/>
        <v>6.491427497211939E-6</v>
      </c>
      <c r="BN45" s="191">
        <f t="shared" si="7"/>
        <v>7.3515989189187044E-6</v>
      </c>
      <c r="BO45" s="191">
        <f t="shared" si="8"/>
        <v>1.1264902937116897E-5</v>
      </c>
      <c r="BP45" s="191">
        <f t="shared" si="9"/>
        <v>1.0812217339029797E-5</v>
      </c>
      <c r="BQ45" s="191">
        <f t="shared" si="10"/>
        <v>9.6189863272818949E-6</v>
      </c>
      <c r="BR45" s="191">
        <f t="shared" si="11"/>
        <v>1.2630411677772895E-6</v>
      </c>
      <c r="BS45" s="191">
        <f t="shared" si="12"/>
        <v>1.0301221240396607E-5</v>
      </c>
      <c r="BT45" s="191">
        <f t="shared" si="13"/>
        <v>4.0603917034597538E-36</v>
      </c>
      <c r="BU45" s="191">
        <f t="shared" si="14"/>
        <v>3.3018225433841568E-8</v>
      </c>
      <c r="BV45" s="191">
        <f t="shared" si="15"/>
        <v>1.0046256132593341E-7</v>
      </c>
      <c r="BW45" s="191">
        <f t="shared" si="16"/>
        <v>6.9253030284371292E-9</v>
      </c>
      <c r="BX45" s="191">
        <f t="shared" si="17"/>
        <v>5.1408186345410334E-8</v>
      </c>
      <c r="BY45" s="191">
        <f t="shared" si="18"/>
        <v>1.8820051238831909E-7</v>
      </c>
      <c r="BZ45" s="191">
        <f t="shared" si="19"/>
        <v>2.5263992190950394E-8</v>
      </c>
      <c r="CA45" s="191">
        <f t="shared" si="20"/>
        <v>4.498683396875859E-8</v>
      </c>
      <c r="CB45" s="191">
        <f t="shared" si="21"/>
        <v>8.1896725472699521E-11</v>
      </c>
      <c r="CC45" s="191">
        <f t="shared" si="22"/>
        <v>2.3826494838780585E-7</v>
      </c>
      <c r="CD45" s="191">
        <f t="shared" si="23"/>
        <v>5.4242975775423776E-8</v>
      </c>
      <c r="CE45" s="191">
        <f t="shared" si="24"/>
        <v>5.3980786546933815E-9</v>
      </c>
      <c r="CF45" s="191">
        <f t="shared" si="25"/>
        <v>6.6787512520738299E-8</v>
      </c>
      <c r="CG45" s="191">
        <f t="shared" si="26"/>
        <v>9.3646110153525597E-9</v>
      </c>
      <c r="CH45" s="191">
        <f t="shared" si="27"/>
        <v>1.7411068118353546E-9</v>
      </c>
      <c r="CI45" s="191">
        <f t="shared" si="28"/>
        <v>7.2013289508352541E-8</v>
      </c>
      <c r="CJ45" s="191">
        <f t="shared" si="29"/>
        <v>4.4576954579254659E-8</v>
      </c>
      <c r="CK45" s="191">
        <f t="shared" si="30"/>
        <v>6.4983225827902817E-8</v>
      </c>
      <c r="CL45" s="191">
        <f t="shared" si="31"/>
        <v>8.4540764342872909E-8</v>
      </c>
      <c r="CM45" s="191">
        <f t="shared" si="32"/>
        <v>6.1734422036169032E-8</v>
      </c>
      <c r="CN45" s="191">
        <f t="shared" si="33"/>
        <v>2.335229969562321E-8</v>
      </c>
      <c r="CO45" s="191">
        <f t="shared" si="34"/>
        <v>2.5430617663978061E-8</v>
      </c>
      <c r="CP45" s="191">
        <f t="shared" si="35"/>
        <v>8.479504808535923E-8</v>
      </c>
      <c r="CQ45" s="191">
        <f t="shared" si="36"/>
        <v>9.8715080437541132E-9</v>
      </c>
      <c r="CR45" s="191">
        <f t="shared" si="37"/>
        <v>1.0193300935971668E-6</v>
      </c>
      <c r="CS45" s="191">
        <f t="shared" si="38"/>
        <v>1.337184083326938E-6</v>
      </c>
      <c r="CT45" s="191">
        <f t="shared" si="39"/>
        <v>1.3723415326162407E-7</v>
      </c>
      <c r="CU45" s="191">
        <f t="shared" si="40"/>
        <v>6.0510352348377123E-7</v>
      </c>
      <c r="CV45" s="191">
        <f t="shared" si="41"/>
        <v>3.1478682468268935E-8</v>
      </c>
      <c r="CW45" s="191">
        <f t="shared" si="42"/>
        <v>2.864655986929119E-6</v>
      </c>
      <c r="CX45" s="191">
        <f t="shared" si="43"/>
        <v>5.703927458838916E-8</v>
      </c>
      <c r="CY45" s="191">
        <f t="shared" si="44"/>
        <v>1.2815116407853651E-5</v>
      </c>
      <c r="CZ45" s="191"/>
      <c r="DA45" s="191">
        <f t="shared" si="45"/>
        <v>4.0603917034597538E-36</v>
      </c>
      <c r="DB45" s="191"/>
      <c r="DC45" s="191"/>
      <c r="DD45" s="191"/>
      <c r="DE45" s="191">
        <f t="shared" si="46"/>
        <v>8.7734197283306934E-7</v>
      </c>
      <c r="DF45" s="191">
        <f t="shared" si="47"/>
        <v>1.3549057034705913E-7</v>
      </c>
      <c r="DG45" s="191"/>
      <c r="DH45" s="191"/>
      <c r="DI45" s="191">
        <f t="shared" si="48"/>
        <v>2.1568004853191702E-7</v>
      </c>
      <c r="DN45" s="191">
        <f t="shared" si="49"/>
        <v>4.7243718882916772E-5</v>
      </c>
      <c r="DR45" s="1">
        <v>1.3888888888888887E-3</v>
      </c>
      <c r="EQ45" s="184"/>
      <c r="ER45" s="184"/>
    </row>
    <row r="46" spans="1:148" s="1" customFormat="1" x14ac:dyDescent="0.25">
      <c r="A46" s="21">
        <v>36981</v>
      </c>
      <c r="B46" s="279">
        <v>-6.5186999999999995E-2</v>
      </c>
      <c r="C46" s="280">
        <v>-6.6417000000000004E-2</v>
      </c>
      <c r="D46" s="279">
        <v>-6.2042E-2</v>
      </c>
      <c r="E46" s="280">
        <v>-4.8916000000000001E-2</v>
      </c>
      <c r="F46" s="279">
        <v>-4.6386000000000004E-2</v>
      </c>
      <c r="G46" s="280">
        <v>-6.7312999999999998E-2</v>
      </c>
      <c r="H46" s="279">
        <v>-7.0684999999999998E-2</v>
      </c>
      <c r="I46" s="281">
        <v>-6.9579000000000002E-2</v>
      </c>
      <c r="J46" s="279">
        <v>-9.8221000000000003E-2</v>
      </c>
      <c r="K46" s="291">
        <v>-2.496424718368162E-2</v>
      </c>
      <c r="L46" s="280">
        <v>5.0179999999999999E-3</v>
      </c>
      <c r="M46" s="279">
        <v>3.2069999999999998E-3</v>
      </c>
      <c r="N46" s="280">
        <v>5.3639999999999998E-3</v>
      </c>
      <c r="O46" s="279">
        <v>7.9159999999999994E-3</v>
      </c>
      <c r="P46" s="280">
        <v>-5.0260000000000001E-3</v>
      </c>
      <c r="Q46" s="279">
        <v>6.1900000000000002E-3</v>
      </c>
      <c r="R46" s="280">
        <v>8.2559999999999995E-3</v>
      </c>
      <c r="S46" s="279">
        <v>6.02E-4</v>
      </c>
      <c r="T46" s="280">
        <v>8.7600000000000004E-3</v>
      </c>
      <c r="U46" s="279">
        <v>4.3509999999999998E-3</v>
      </c>
      <c r="V46" s="280">
        <v>5.8040000000000001E-3</v>
      </c>
      <c r="W46" s="279">
        <v>2.7929999999999999E-3</v>
      </c>
      <c r="X46" s="281">
        <v>8.3040000000000006E-3</v>
      </c>
      <c r="Y46" s="281">
        <v>6.5959999999999994E-3</v>
      </c>
      <c r="Z46" s="279">
        <v>-2.3553000000000001E-2</v>
      </c>
      <c r="AA46" s="280">
        <v>1.573E-3</v>
      </c>
      <c r="AB46" s="279">
        <v>-4.1124999999999995E-2</v>
      </c>
      <c r="AC46" s="280">
        <v>-4.0663999999999999E-2</v>
      </c>
      <c r="AD46" s="281">
        <v>-4.3901000000000003E-2</v>
      </c>
      <c r="AE46" s="280">
        <v>-1.95322646699909E-2</v>
      </c>
      <c r="AF46" s="281">
        <v>-2.2164586952694697E-2</v>
      </c>
      <c r="AG46" s="281">
        <v>-4.6113602005229494E-2</v>
      </c>
      <c r="AH46" s="280">
        <v>2.2000000000000002E-2</v>
      </c>
      <c r="AI46" s="279">
        <v>-1.5900000000000001E-2</v>
      </c>
      <c r="AJ46" s="280">
        <v>-2.3E-2</v>
      </c>
      <c r="AK46" s="279">
        <v>-2.5000000000000001E-3</v>
      </c>
      <c r="AL46" s="280">
        <v>8.3000000000000001E-3</v>
      </c>
      <c r="AM46" s="279">
        <v>2.5999999999999999E-3</v>
      </c>
      <c r="AN46" s="279">
        <v>6.6113999999999992E-2</v>
      </c>
      <c r="AO46" s="280">
        <v>-4.2606000000000005E-2</v>
      </c>
      <c r="AP46" s="281">
        <v>-6.4602121413764299E-2</v>
      </c>
      <c r="AQ46" s="291">
        <v>-2.496424718368162E-2</v>
      </c>
      <c r="AR46" s="30">
        <v>-2.496424718368162E-2</v>
      </c>
      <c r="AS46" s="291">
        <v>-2.496424718368162E-2</v>
      </c>
      <c r="AT46" s="291">
        <v>-2.496424718368162E-2</v>
      </c>
      <c r="AU46" s="291">
        <v>-2.496424718368162E-2</v>
      </c>
      <c r="AV46" s="279">
        <v>9.7050000000000001E-3</v>
      </c>
      <c r="AW46" s="280">
        <v>-6.3374E-2</v>
      </c>
      <c r="AX46" s="291">
        <v>-2.496424718368162E-2</v>
      </c>
      <c r="AY46" s="291">
        <v>-2.496424718368162E-2</v>
      </c>
      <c r="AZ46" s="279">
        <v>2.6230000000000003E-2</v>
      </c>
      <c r="BE46" s="30">
        <v>6.1190523221118287E-2</v>
      </c>
      <c r="BF46" s="104"/>
      <c r="BG46" s="188">
        <f t="shared" si="2"/>
        <v>210</v>
      </c>
      <c r="BH46" s="29">
        <f>(1-'Building Blocks'!$B$54)*'Building Blocks'!$B$54^BG46</f>
        <v>1.2116881635704825E-3</v>
      </c>
      <c r="BI46" s="29">
        <f t="shared" si="3"/>
        <v>1.3309822655489241E-3</v>
      </c>
      <c r="BJ46" s="29">
        <f t="shared" si="50"/>
        <v>3.9531504269068596E-3</v>
      </c>
      <c r="BK46" s="191">
        <f t="shared" si="4"/>
        <v>6.9760937677183669E-6</v>
      </c>
      <c r="BL46" s="191">
        <f t="shared" si="5"/>
        <v>7.1932886908636488E-6</v>
      </c>
      <c r="BM46" s="191">
        <f t="shared" si="6"/>
        <v>6.7779915131514293E-6</v>
      </c>
      <c r="BN46" s="191">
        <f t="shared" si="7"/>
        <v>4.4768453827380051E-6</v>
      </c>
      <c r="BO46" s="191">
        <f t="shared" si="8"/>
        <v>4.3327562294304848E-6</v>
      </c>
      <c r="BP46" s="191">
        <f t="shared" si="9"/>
        <v>7.2405620473372689E-6</v>
      </c>
      <c r="BQ46" s="191">
        <f t="shared" si="10"/>
        <v>7.8819551873829379E-6</v>
      </c>
      <c r="BR46" s="191">
        <f t="shared" si="11"/>
        <v>8.2142396541742077E-6</v>
      </c>
      <c r="BS46" s="191">
        <f t="shared" si="12"/>
        <v>1.562218634365616E-5</v>
      </c>
      <c r="BT46" s="191">
        <f t="shared" si="13"/>
        <v>4.1014057610704585E-36</v>
      </c>
      <c r="BU46" s="191">
        <f t="shared" si="14"/>
        <v>2.2868747178259E-9</v>
      </c>
      <c r="BV46" s="191">
        <f t="shared" si="15"/>
        <v>3.0471789804485405E-11</v>
      </c>
      <c r="BW46" s="191">
        <f t="shared" si="16"/>
        <v>1.7883256893790196E-8</v>
      </c>
      <c r="BX46" s="191">
        <f t="shared" si="17"/>
        <v>3.2207157738749108E-8</v>
      </c>
      <c r="BY46" s="191">
        <f t="shared" si="18"/>
        <v>1.3782270676545975E-7</v>
      </c>
      <c r="BZ46" s="191">
        <f t="shared" si="19"/>
        <v>4.4999103589005909E-9</v>
      </c>
      <c r="CA46" s="191">
        <f t="shared" si="20"/>
        <v>2.4143267514455263E-8</v>
      </c>
      <c r="CB46" s="191">
        <f t="shared" si="21"/>
        <v>3.2608385164404354E-8</v>
      </c>
      <c r="CC46" s="191">
        <f t="shared" si="22"/>
        <v>2.5151122766519329E-8</v>
      </c>
      <c r="CD46" s="191">
        <f t="shared" si="23"/>
        <v>1.450836024582702E-9</v>
      </c>
      <c r="CE46" s="191">
        <f t="shared" si="24"/>
        <v>5.8809572530984013E-9</v>
      </c>
      <c r="CF46" s="191">
        <f t="shared" si="25"/>
        <v>3.7547384605397506E-9</v>
      </c>
      <c r="CG46" s="191">
        <f t="shared" si="26"/>
        <v>2.9302850739971933E-8</v>
      </c>
      <c r="CH46" s="191">
        <f t="shared" si="27"/>
        <v>2.3005770582199213E-8</v>
      </c>
      <c r="CI46" s="191">
        <f t="shared" si="28"/>
        <v>1.1570554098466243E-6</v>
      </c>
      <c r="CJ46" s="191">
        <f t="shared" si="29"/>
        <v>8.6658311162812061E-9</v>
      </c>
      <c r="CK46" s="191">
        <f t="shared" si="30"/>
        <v>2.595624542206868E-6</v>
      </c>
      <c r="CL46" s="191">
        <f t="shared" si="31"/>
        <v>2.5479258434591554E-6</v>
      </c>
      <c r="CM46" s="191">
        <f t="shared" si="32"/>
        <v>2.9636812765458369E-6</v>
      </c>
      <c r="CN46" s="191">
        <f t="shared" si="33"/>
        <v>9.3276074609553452E-7</v>
      </c>
      <c r="CO46" s="191">
        <f t="shared" si="34"/>
        <v>1.0157749864082262E-6</v>
      </c>
      <c r="CP46" s="191">
        <f t="shared" si="35"/>
        <v>3.3869680223456057E-6</v>
      </c>
      <c r="CQ46" s="191">
        <f t="shared" si="36"/>
        <v>4.4880283902421304E-7</v>
      </c>
      <c r="CR46" s="191">
        <f t="shared" si="37"/>
        <v>6.2175236546778985E-7</v>
      </c>
      <c r="CS46" s="191">
        <f t="shared" si="38"/>
        <v>1.1392093066903064E-6</v>
      </c>
      <c r="CT46" s="191">
        <f t="shared" si="39"/>
        <v>1.0555359646995337E-7</v>
      </c>
      <c r="CU46" s="191">
        <f t="shared" si="40"/>
        <v>2.0983247151858673E-8</v>
      </c>
      <c r="CV46" s="191">
        <f t="shared" si="41"/>
        <v>1.2077268245444754E-8</v>
      </c>
      <c r="CW46" s="191">
        <f t="shared" si="42"/>
        <v>4.9103699939704121E-6</v>
      </c>
      <c r="CX46" s="191">
        <f t="shared" si="43"/>
        <v>2.6918087412656457E-6</v>
      </c>
      <c r="CY46" s="191">
        <f t="shared" si="44"/>
        <v>6.9816712104760325E-6</v>
      </c>
      <c r="CZ46" s="191"/>
      <c r="DA46" s="191">
        <f t="shared" si="45"/>
        <v>4.1014057610704585E-36</v>
      </c>
      <c r="DB46" s="191"/>
      <c r="DC46" s="191"/>
      <c r="DD46" s="191"/>
      <c r="DE46" s="191">
        <f t="shared" si="46"/>
        <v>2.134082406962908E-11</v>
      </c>
      <c r="DF46" s="191">
        <f t="shared" si="47"/>
        <v>6.9495993681911971E-6</v>
      </c>
      <c r="DG46" s="191"/>
      <c r="DH46" s="191"/>
      <c r="DI46" s="191">
        <f t="shared" si="48"/>
        <v>3.3991632214933994E-7</v>
      </c>
      <c r="DN46" s="191">
        <f t="shared" si="49"/>
        <v>3.7961677185079866E-6</v>
      </c>
      <c r="DR46" s="1">
        <v>1.3888888888888887E-3</v>
      </c>
      <c r="EQ46" s="184"/>
      <c r="ER46" s="184"/>
    </row>
    <row r="47" spans="1:148" s="1" customFormat="1" x14ac:dyDescent="0.25">
      <c r="A47" s="21">
        <v>37011</v>
      </c>
      <c r="B47" s="279">
        <v>8.0197000000000004E-2</v>
      </c>
      <c r="C47" s="280">
        <v>8.0349000000000004E-2</v>
      </c>
      <c r="D47" s="279">
        <v>8.5521999999999987E-2</v>
      </c>
      <c r="E47" s="280">
        <v>7.8230000000000008E-2</v>
      </c>
      <c r="F47" s="279">
        <v>5.4831999999999999E-2</v>
      </c>
      <c r="G47" s="280">
        <v>7.2834999999999997E-2</v>
      </c>
      <c r="H47" s="279">
        <v>6.8014999999999992E-2</v>
      </c>
      <c r="I47" s="281">
        <v>8.7195999999999996E-2</v>
      </c>
      <c r="J47" s="279">
        <v>4.9412000000000005E-2</v>
      </c>
      <c r="K47" s="291">
        <v>-2.496424718368162E-2</v>
      </c>
      <c r="L47" s="280">
        <v>-4.1510000000000002E-3</v>
      </c>
      <c r="M47" s="279">
        <v>-1.2428E-2</v>
      </c>
      <c r="N47" s="280">
        <v>4.3940000000000003E-3</v>
      </c>
      <c r="O47" s="279">
        <v>-4.0000000000000001E-3</v>
      </c>
      <c r="P47" s="280">
        <v>-2.7205E-2</v>
      </c>
      <c r="Q47" s="279">
        <v>-3.6070000000000004E-3</v>
      </c>
      <c r="R47" s="280">
        <v>-1.926E-3</v>
      </c>
      <c r="S47" s="279">
        <v>-8.3280000000000003E-3</v>
      </c>
      <c r="T47" s="280">
        <v>6.5639999999999995E-3</v>
      </c>
      <c r="U47" s="279">
        <v>-5.012E-3</v>
      </c>
      <c r="V47" s="280">
        <v>1.3880000000000001E-3</v>
      </c>
      <c r="W47" s="279">
        <v>-2.5709999999999999E-3</v>
      </c>
      <c r="X47" s="281">
        <v>-9.7230000000000007E-3</v>
      </c>
      <c r="Y47" s="281">
        <v>-1.0549999999999999E-3</v>
      </c>
      <c r="Z47" s="279">
        <v>-1.2447999999999999E-2</v>
      </c>
      <c r="AA47" s="280">
        <v>-2.0760000000000002E-3</v>
      </c>
      <c r="AB47" s="279">
        <v>1.2959999999999998E-3</v>
      </c>
      <c r="AC47" s="280">
        <v>7.7899999999999996E-4</v>
      </c>
      <c r="AD47" s="281">
        <v>4.5690000000000001E-3</v>
      </c>
      <c r="AE47" s="280">
        <v>5.8976613455559504E-3</v>
      </c>
      <c r="AF47" s="281">
        <v>4.3728345860680499E-3</v>
      </c>
      <c r="AG47" s="281">
        <v>2.3444011926719698E-3</v>
      </c>
      <c r="AH47" s="280">
        <v>5.0000000000000001E-4</v>
      </c>
      <c r="AI47" s="279">
        <v>1.95E-2</v>
      </c>
      <c r="AJ47" s="280">
        <v>2.2700000000000001E-2</v>
      </c>
      <c r="AK47" s="279">
        <v>1.23E-2</v>
      </c>
      <c r="AL47" s="280">
        <v>-1.1999999999999999E-3</v>
      </c>
      <c r="AM47" s="279">
        <v>7.6E-3</v>
      </c>
      <c r="AN47" s="279">
        <v>-4.5444999999999999E-2</v>
      </c>
      <c r="AO47" s="280">
        <v>3.5184E-2</v>
      </c>
      <c r="AP47" s="281">
        <v>8.0839984809803089E-2</v>
      </c>
      <c r="AQ47" s="291">
        <v>-2.496424718368162E-2</v>
      </c>
      <c r="AR47" s="30">
        <v>-2.496424718368162E-2</v>
      </c>
      <c r="AS47" s="291">
        <v>-2.496424718368162E-2</v>
      </c>
      <c r="AT47" s="291">
        <v>-2.496424718368162E-2</v>
      </c>
      <c r="AU47" s="291">
        <v>-2.496424718368162E-2</v>
      </c>
      <c r="AV47" s="279">
        <v>2.3855000000000001E-2</v>
      </c>
      <c r="AW47" s="280">
        <v>2.4802000000000001E-2</v>
      </c>
      <c r="AX47" s="291">
        <v>-2.496424718368162E-2</v>
      </c>
      <c r="AY47" s="291">
        <v>-2.496424718368162E-2</v>
      </c>
      <c r="AZ47" s="279">
        <v>0.109041</v>
      </c>
      <c r="BE47" s="30">
        <v>8.094081821284127E-2</v>
      </c>
      <c r="BF47" s="104"/>
      <c r="BG47" s="188">
        <f t="shared" si="2"/>
        <v>209</v>
      </c>
      <c r="BH47" s="29">
        <f>(1-'Building Blocks'!$B$54)*'Building Blocks'!$B$54^BG47</f>
        <v>1.2239274379499824E-3</v>
      </c>
      <c r="BI47" s="29">
        <f t="shared" si="3"/>
        <v>1.3444265308574991E-3</v>
      </c>
      <c r="BJ47" s="29">
        <f t="shared" si="50"/>
        <v>3.9930812392998585E-3</v>
      </c>
      <c r="BK47" s="191">
        <f t="shared" si="4"/>
        <v>7.161915478307614E-6</v>
      </c>
      <c r="BL47" s="191">
        <f t="shared" si="5"/>
        <v>7.2137465529152034E-6</v>
      </c>
      <c r="BM47" s="191">
        <f t="shared" si="6"/>
        <v>7.8068305609274166E-6</v>
      </c>
      <c r="BN47" s="191">
        <f t="shared" si="7"/>
        <v>6.4286281087349718E-6</v>
      </c>
      <c r="BO47" s="191">
        <f t="shared" si="8"/>
        <v>2.6220943137429054E-6</v>
      </c>
      <c r="BP47" s="191">
        <f t="shared" si="9"/>
        <v>5.9260142318090284E-6</v>
      </c>
      <c r="BQ47" s="191">
        <f t="shared" si="10"/>
        <v>5.1257286402477254E-6</v>
      </c>
      <c r="BR47" s="191">
        <f t="shared" si="11"/>
        <v>8.2247945242523282E-6</v>
      </c>
      <c r="BS47" s="191">
        <f t="shared" si="12"/>
        <v>2.0758206701891144E-6</v>
      </c>
      <c r="BT47" s="191">
        <f t="shared" si="13"/>
        <v>4.1428341020913724E-36</v>
      </c>
      <c r="BU47" s="191">
        <f t="shared" si="14"/>
        <v>8.3020183808383522E-8</v>
      </c>
      <c r="BV47" s="191">
        <f t="shared" si="15"/>
        <v>3.3504121609037855E-7</v>
      </c>
      <c r="BW47" s="191">
        <f t="shared" si="16"/>
        <v>9.7684686648299884E-9</v>
      </c>
      <c r="BX47" s="191">
        <f t="shared" si="17"/>
        <v>6.5817624142078898E-8</v>
      </c>
      <c r="BY47" s="191">
        <f t="shared" si="18"/>
        <v>1.4074017698826333E-6</v>
      </c>
      <c r="BZ47" s="191">
        <f t="shared" si="19"/>
        <v>8.5148188597689698E-8</v>
      </c>
      <c r="CA47" s="191">
        <f t="shared" si="20"/>
        <v>4.7164412517064622E-8</v>
      </c>
      <c r="CB47" s="191">
        <f t="shared" si="21"/>
        <v>2.589983348813314E-7</v>
      </c>
      <c r="CC47" s="191">
        <f t="shared" si="22"/>
        <v>6.2205627104606603E-9</v>
      </c>
      <c r="CD47" s="191">
        <f t="shared" si="23"/>
        <v>9.3040849549727533E-8</v>
      </c>
      <c r="CE47" s="191">
        <f t="shared" si="24"/>
        <v>7.1987053751140893E-9</v>
      </c>
      <c r="CF47" s="191">
        <f t="shared" si="25"/>
        <v>6.6699935840892419E-8</v>
      </c>
      <c r="CG47" s="191">
        <f t="shared" si="26"/>
        <v>2.3906473390126004E-7</v>
      </c>
      <c r="CH47" s="191">
        <f t="shared" si="27"/>
        <v>1.6408110397871266E-8</v>
      </c>
      <c r="CI47" s="191">
        <f t="shared" si="28"/>
        <v>4.5414590383336193E-7</v>
      </c>
      <c r="CJ47" s="191">
        <f t="shared" si="29"/>
        <v>5.1690384084272034E-8</v>
      </c>
      <c r="CK47" s="191">
        <f t="shared" si="30"/>
        <v>4.0684365797618036E-9</v>
      </c>
      <c r="CL47" s="191">
        <f t="shared" si="31"/>
        <v>7.173632092933408E-9</v>
      </c>
      <c r="CM47" s="191">
        <f t="shared" si="32"/>
        <v>2.2103302866591639E-9</v>
      </c>
      <c r="CN47" s="191">
        <f t="shared" si="33"/>
        <v>1.4620288404094411E-9</v>
      </c>
      <c r="CO47" s="191">
        <f t="shared" si="34"/>
        <v>1.5921471092258302E-9</v>
      </c>
      <c r="CP47" s="191">
        <f t="shared" si="35"/>
        <v>5.3088050188023402E-9</v>
      </c>
      <c r="CQ47" s="191">
        <f t="shared" si="36"/>
        <v>1.3230893847980875E-8</v>
      </c>
      <c r="CR47" s="191">
        <f t="shared" si="37"/>
        <v>2.5553653398793835E-7</v>
      </c>
      <c r="CS47" s="191">
        <f t="shared" si="38"/>
        <v>3.6353781237761622E-7</v>
      </c>
      <c r="CT47" s="191">
        <f t="shared" si="39"/>
        <v>4.6714850496411239E-8</v>
      </c>
      <c r="CU47" s="191">
        <f t="shared" si="40"/>
        <v>4.1105657507119219E-8</v>
      </c>
      <c r="CV47" s="191">
        <f t="shared" si="41"/>
        <v>5.3117637364016808E-9</v>
      </c>
      <c r="CW47" s="191">
        <f t="shared" si="42"/>
        <v>3.472149526526985E-6</v>
      </c>
      <c r="CX47" s="191">
        <f t="shared" si="43"/>
        <v>1.448032764088933E-6</v>
      </c>
      <c r="CY47" s="191">
        <f t="shared" si="44"/>
        <v>7.167641487008982E-6</v>
      </c>
      <c r="CZ47" s="191"/>
      <c r="DA47" s="191">
        <f t="shared" si="45"/>
        <v>4.1428341020913724E-36</v>
      </c>
      <c r="DB47" s="191"/>
      <c r="DC47" s="191"/>
      <c r="DD47" s="191"/>
      <c r="DE47" s="191">
        <f t="shared" si="46"/>
        <v>2.6438826179456825E-7</v>
      </c>
      <c r="DF47" s="191">
        <f t="shared" si="47"/>
        <v>3.405988173666764E-7</v>
      </c>
      <c r="DG47" s="191"/>
      <c r="DH47" s="191"/>
      <c r="DI47" s="191">
        <f t="shared" si="48"/>
        <v>1.3121373886411438E-5</v>
      </c>
      <c r="DN47" s="191">
        <f t="shared" si="49"/>
        <v>7.1950759668763371E-6</v>
      </c>
      <c r="DR47" s="1">
        <v>1.3888888888888887E-3</v>
      </c>
      <c r="EQ47" s="184"/>
      <c r="ER47" s="184"/>
    </row>
    <row r="48" spans="1:148" s="1" customFormat="1" x14ac:dyDescent="0.25">
      <c r="A48" s="21">
        <v>37042</v>
      </c>
      <c r="B48" s="279">
        <v>8.0320000000000009E-3</v>
      </c>
      <c r="C48" s="280">
        <v>6.7600000000000004E-3</v>
      </c>
      <c r="D48" s="279">
        <v>1.8627000000000001E-2</v>
      </c>
      <c r="E48" s="280">
        <v>2.4580000000000001E-2</v>
      </c>
      <c r="F48" s="279">
        <v>0.10415200000000001</v>
      </c>
      <c r="G48" s="280">
        <v>-1.1146E-2</v>
      </c>
      <c r="H48" s="279">
        <v>-2.7616000000000002E-2</v>
      </c>
      <c r="I48" s="281">
        <v>2.013E-3</v>
      </c>
      <c r="J48" s="279">
        <v>1.1937999999999999E-2</v>
      </c>
      <c r="K48" s="291">
        <v>-2.496424718368162E-2</v>
      </c>
      <c r="L48" s="280">
        <v>6.0409999999999995E-3</v>
      </c>
      <c r="M48" s="279">
        <v>3.1190000000000002E-3</v>
      </c>
      <c r="N48" s="280">
        <v>4.2490000000000002E-3</v>
      </c>
      <c r="O48" s="279">
        <v>4.1419999999999998E-3</v>
      </c>
      <c r="P48" s="280">
        <v>1.271E-3</v>
      </c>
      <c r="Q48" s="279">
        <v>9.1690000000000001E-3</v>
      </c>
      <c r="R48" s="280">
        <v>7.6E-3</v>
      </c>
      <c r="S48" s="279">
        <v>1.3720000000000001E-2</v>
      </c>
      <c r="T48" s="280">
        <v>1.1725000000000001E-2</v>
      </c>
      <c r="U48" s="279">
        <v>3.9750000000000002E-3</v>
      </c>
      <c r="V48" s="280">
        <v>6.6300000000000005E-3</v>
      </c>
      <c r="W48" s="279">
        <v>4.2959999999999995E-3</v>
      </c>
      <c r="X48" s="280">
        <v>1.1257E-2</v>
      </c>
      <c r="Y48" s="280">
        <v>8.6529999999999992E-3</v>
      </c>
      <c r="Z48" s="279">
        <v>1.8006000000000001E-2</v>
      </c>
      <c r="AA48" s="280">
        <v>9.3179999999999999E-3</v>
      </c>
      <c r="AB48" s="279">
        <v>-1.5759999999999999E-3</v>
      </c>
      <c r="AC48" s="280">
        <v>-3.8929999999999998E-3</v>
      </c>
      <c r="AD48" s="281">
        <v>2.8310000000000002E-3</v>
      </c>
      <c r="AE48" s="280">
        <v>4.1759964268446798E-3</v>
      </c>
      <c r="AF48" s="281">
        <v>2.5761896540926897E-3</v>
      </c>
      <c r="AG48" s="281">
        <v>-9.3631791306276297E-4</v>
      </c>
      <c r="AH48" s="280">
        <v>-1E-4</v>
      </c>
      <c r="AI48" s="279">
        <v>1.1899999999999999E-2</v>
      </c>
      <c r="AJ48" s="280">
        <v>9.0000000000000011E-3</v>
      </c>
      <c r="AK48" s="279">
        <v>1.9400000000000001E-2</v>
      </c>
      <c r="AL48" s="280">
        <v>-1E-3</v>
      </c>
      <c r="AM48" s="279">
        <v>9.300000000000001E-3</v>
      </c>
      <c r="AN48" s="279">
        <v>8.3999999999999995E-3</v>
      </c>
      <c r="AO48" s="280">
        <v>-2.0969999999999999E-2</v>
      </c>
      <c r="AP48" s="281">
        <v>8.6461423262853502E-3</v>
      </c>
      <c r="AQ48" s="291">
        <v>-2.496424718368162E-2</v>
      </c>
      <c r="AR48" s="30">
        <v>-2.496424718368162E-2</v>
      </c>
      <c r="AS48" s="291">
        <v>-2.496424718368162E-2</v>
      </c>
      <c r="AT48" s="291">
        <v>-2.496424718368162E-2</v>
      </c>
      <c r="AU48" s="291">
        <v>-2.496424718368162E-2</v>
      </c>
      <c r="AV48" s="279">
        <v>2.4209000000000001E-2</v>
      </c>
      <c r="AW48" s="280">
        <v>9.0629999999999999E-3</v>
      </c>
      <c r="AX48" s="291">
        <v>-2.496424718368162E-2</v>
      </c>
      <c r="AY48" s="291">
        <v>-2.496424718368162E-2</v>
      </c>
      <c r="AZ48" s="279">
        <v>1.3421000000000001E-2</v>
      </c>
      <c r="BE48" s="30">
        <v>-0.13707631452230473</v>
      </c>
      <c r="BF48" s="104"/>
      <c r="BG48" s="188">
        <f t="shared" si="2"/>
        <v>208</v>
      </c>
      <c r="BH48" s="29">
        <f>(1-'Building Blocks'!$B$54)*'Building Blocks'!$B$54^BG48</f>
        <v>1.2362903413636187E-3</v>
      </c>
      <c r="BI48" s="29">
        <f t="shared" si="3"/>
        <v>1.3580065968257569E-3</v>
      </c>
      <c r="BJ48" s="29">
        <f t="shared" si="50"/>
        <v>4.0334153932321797E-3</v>
      </c>
      <c r="BK48" s="191">
        <f t="shared" si="4"/>
        <v>9.1778799237478439E-10</v>
      </c>
      <c r="BL48" s="191">
        <f t="shared" si="5"/>
        <v>1.5540048996094778E-10</v>
      </c>
      <c r="BM48" s="191">
        <f t="shared" si="6"/>
        <v>1.1764182358743691E-7</v>
      </c>
      <c r="BN48" s="191">
        <f t="shared" si="7"/>
        <v>3.2625056042113818E-7</v>
      </c>
      <c r="BO48" s="191">
        <f t="shared" si="8"/>
        <v>1.186764029039638E-5</v>
      </c>
      <c r="BP48" s="191">
        <f t="shared" si="9"/>
        <v>4.2015196525247812E-7</v>
      </c>
      <c r="BQ48" s="191">
        <f t="shared" si="10"/>
        <v>1.5592482219792541E-6</v>
      </c>
      <c r="BR48" s="191">
        <f t="shared" si="11"/>
        <v>6.5921892607560194E-8</v>
      </c>
      <c r="BS48" s="191">
        <f t="shared" si="12"/>
        <v>4.4983228408379766E-9</v>
      </c>
      <c r="BT48" s="191">
        <f t="shared" si="13"/>
        <v>4.1846809112034071E-36</v>
      </c>
      <c r="BU48" s="191">
        <f t="shared" si="14"/>
        <v>7.3965227929977938E-9</v>
      </c>
      <c r="BV48" s="191">
        <f t="shared" si="15"/>
        <v>7.7770971461144459E-11</v>
      </c>
      <c r="BW48" s="191">
        <f t="shared" si="16"/>
        <v>8.8341320600802858E-9</v>
      </c>
      <c r="BX48" s="191">
        <f t="shared" si="17"/>
        <v>1.7808471044246466E-9</v>
      </c>
      <c r="BY48" s="191">
        <f t="shared" si="18"/>
        <v>2.0432735383092571E-8</v>
      </c>
      <c r="BZ48" s="191">
        <f t="shared" si="19"/>
        <v>3.1519922525123458E-8</v>
      </c>
      <c r="CA48" s="191">
        <f t="shared" si="20"/>
        <v>1.7629518403250974E-8</v>
      </c>
      <c r="CB48" s="191">
        <f t="shared" si="21"/>
        <v>9.0607820186656186E-8</v>
      </c>
      <c r="CC48" s="191">
        <f t="shared" si="22"/>
        <v>7.2606869089794106E-8</v>
      </c>
      <c r="CD48" s="191">
        <f t="shared" si="23"/>
        <v>6.0607341405712822E-10</v>
      </c>
      <c r="CE48" s="191">
        <f t="shared" si="24"/>
        <v>1.1642639240815563E-8</v>
      </c>
      <c r="CF48" s="191">
        <f t="shared" si="25"/>
        <v>4.2348915247121328E-11</v>
      </c>
      <c r="CG48" s="191">
        <f t="shared" si="26"/>
        <v>7.9372509984161398E-8</v>
      </c>
      <c r="CH48" s="191">
        <f t="shared" si="27"/>
        <v>5.2446228688978358E-8</v>
      </c>
      <c r="CI48" s="191">
        <f t="shared" si="28"/>
        <v>1.9799488867678601E-7</v>
      </c>
      <c r="CJ48" s="191">
        <f t="shared" si="29"/>
        <v>3.6626815011679914E-8</v>
      </c>
      <c r="CK48" s="191">
        <f t="shared" si="30"/>
        <v>2.8880320033817086E-8</v>
      </c>
      <c r="CL48" s="191">
        <f t="shared" si="31"/>
        <v>6.619943939391344E-8</v>
      </c>
      <c r="CM48" s="191">
        <f t="shared" si="32"/>
        <v>2.821151794170017E-10</v>
      </c>
      <c r="CN48" s="191">
        <f t="shared" si="33"/>
        <v>1.0378399658418015E-8</v>
      </c>
      <c r="CO48" s="191">
        <f t="shared" si="34"/>
        <v>1.1302060915510416E-8</v>
      </c>
      <c r="CP48" s="191">
        <f t="shared" si="35"/>
        <v>3.7685234840043296E-8</v>
      </c>
      <c r="CQ48" s="191">
        <f t="shared" si="36"/>
        <v>1.8965637448992557E-8</v>
      </c>
      <c r="CR48" s="191">
        <f t="shared" si="37"/>
        <v>5.1976791122547343E-8</v>
      </c>
      <c r="CS48" s="191">
        <f t="shared" si="38"/>
        <v>1.0224817977963803E-8</v>
      </c>
      <c r="CT48" s="191">
        <f t="shared" si="39"/>
        <v>2.293146961862011E-7</v>
      </c>
      <c r="CU48" s="191">
        <f t="shared" si="40"/>
        <v>3.8571572338608732E-8</v>
      </c>
      <c r="CV48" s="191">
        <f t="shared" si="41"/>
        <v>1.8467710002919614E-8</v>
      </c>
      <c r="CW48" s="191">
        <f t="shared" si="42"/>
        <v>1.2430443516114089E-8</v>
      </c>
      <c r="CX48" s="191">
        <f t="shared" si="43"/>
        <v>7.394872202730346E-7</v>
      </c>
      <c r="CY48" s="191">
        <f t="shared" si="44"/>
        <v>9.1852177121455278E-10</v>
      </c>
      <c r="CZ48" s="191"/>
      <c r="DA48" s="191">
        <f t="shared" si="45"/>
        <v>4.1846809112034071E-36</v>
      </c>
      <c r="DB48" s="191"/>
      <c r="DC48" s="191"/>
      <c r="DD48" s="191"/>
      <c r="DE48" s="191">
        <f t="shared" si="46"/>
        <v>2.8071206597014257E-7</v>
      </c>
      <c r="DF48" s="191">
        <f t="shared" si="47"/>
        <v>4.2882168129875521E-11</v>
      </c>
      <c r="DG48" s="191"/>
      <c r="DH48" s="191"/>
      <c r="DI48" s="191">
        <f t="shared" si="48"/>
        <v>1.3662405197994053E-8</v>
      </c>
      <c r="DN48" s="191">
        <f t="shared" si="49"/>
        <v>2.8497478704237317E-5</v>
      </c>
      <c r="DR48" s="1">
        <v>1.3888888888888887E-3</v>
      </c>
      <c r="EQ48" s="184"/>
      <c r="ER48" s="184"/>
    </row>
    <row r="49" spans="1:148" s="1" customFormat="1" x14ac:dyDescent="0.25">
      <c r="A49" s="21">
        <v>37072</v>
      </c>
      <c r="B49" s="279">
        <v>-1.8440000000000002E-2</v>
      </c>
      <c r="C49" s="280">
        <v>-2.2589000000000001E-2</v>
      </c>
      <c r="D49" s="279">
        <v>-9.4059999999999994E-3</v>
      </c>
      <c r="E49" s="280">
        <v>3.4529999999999998E-2</v>
      </c>
      <c r="F49" s="279">
        <v>2.9331999999999997E-2</v>
      </c>
      <c r="G49" s="280">
        <v>-3.0638000000000002E-2</v>
      </c>
      <c r="H49" s="279">
        <v>-3.8355E-2</v>
      </c>
      <c r="I49" s="281">
        <v>-2.8081999999999999E-2</v>
      </c>
      <c r="J49" s="279">
        <v>-2.0528000000000001E-2</v>
      </c>
      <c r="K49" s="291">
        <v>-2.496424718368162E-2</v>
      </c>
      <c r="L49" s="280">
        <v>3.7730000000000003E-3</v>
      </c>
      <c r="M49" s="279">
        <v>5.3659999999999992E-3</v>
      </c>
      <c r="N49" s="280">
        <v>2.738E-3</v>
      </c>
      <c r="O49" s="279">
        <v>3.6109999999999996E-3</v>
      </c>
      <c r="P49" s="280">
        <v>8.5990000000000007E-3</v>
      </c>
      <c r="Q49" s="279">
        <v>5.071E-3</v>
      </c>
      <c r="R49" s="280">
        <v>4.4380000000000001E-3</v>
      </c>
      <c r="S49" s="279">
        <v>6.8979999999999996E-3</v>
      </c>
      <c r="T49" s="280">
        <v>-1.3179999999999999E-3</v>
      </c>
      <c r="U49" s="279">
        <v>2.9659999999999999E-3</v>
      </c>
      <c r="V49" s="280">
        <v>2.1390000000000003E-3</v>
      </c>
      <c r="W49" s="279">
        <v>1.0689999999999999E-3</v>
      </c>
      <c r="X49" s="280">
        <v>5.1809999999999998E-3</v>
      </c>
      <c r="Y49" s="280">
        <v>4.4460000000000003E-3</v>
      </c>
      <c r="Z49" s="279">
        <v>-2.8050000000000002E-2</v>
      </c>
      <c r="AA49" s="280">
        <v>3.7230000000000002E-3</v>
      </c>
      <c r="AB49" s="279">
        <v>-1.5982E-2</v>
      </c>
      <c r="AC49" s="280">
        <v>-1.5075E-2</v>
      </c>
      <c r="AD49" s="281">
        <v>-1.7329000000000001E-2</v>
      </c>
      <c r="AE49" s="280">
        <v>-4.4599035797551001E-3</v>
      </c>
      <c r="AF49" s="281">
        <v>-6.4358113521876007E-3</v>
      </c>
      <c r="AG49" s="281">
        <v>-1.73924597783881E-2</v>
      </c>
      <c r="AH49" s="280">
        <v>3.8E-3</v>
      </c>
      <c r="AI49" s="279">
        <v>2.8999999999999998E-3</v>
      </c>
      <c r="AJ49" s="280">
        <v>-3.2000000000000002E-3</v>
      </c>
      <c r="AK49" s="279">
        <v>1.11E-2</v>
      </c>
      <c r="AL49" s="280">
        <v>4.3E-3</v>
      </c>
      <c r="AM49" s="279">
        <v>-2.3E-3</v>
      </c>
      <c r="AN49" s="279">
        <v>1.6359999999999999E-3</v>
      </c>
      <c r="AO49" s="280">
        <v>-3.9881E-2</v>
      </c>
      <c r="AP49" s="281">
        <v>-1.78364378472569E-2</v>
      </c>
      <c r="AQ49" s="291">
        <v>-2.496424718368162E-2</v>
      </c>
      <c r="AR49" s="30">
        <v>-2.496424718368162E-2</v>
      </c>
      <c r="AS49" s="291">
        <v>-2.496424718368162E-2</v>
      </c>
      <c r="AT49" s="291">
        <v>-2.496424718368162E-2</v>
      </c>
      <c r="AU49" s="291">
        <v>-2.496424718368162E-2</v>
      </c>
      <c r="AV49" s="279">
        <v>5.8612999999999998E-2</v>
      </c>
      <c r="AW49" s="280">
        <v>2.5200999999999998E-2</v>
      </c>
      <c r="AX49" s="291">
        <v>-2.496424718368162E-2</v>
      </c>
      <c r="AY49" s="291">
        <v>-2.496424718368162E-2</v>
      </c>
      <c r="AZ49" s="279">
        <v>-1.6531000000000001E-2</v>
      </c>
      <c r="BE49" s="30">
        <v>-9.0918401554205719E-2</v>
      </c>
      <c r="BF49" s="104"/>
      <c r="BG49" s="188">
        <f t="shared" si="2"/>
        <v>207</v>
      </c>
      <c r="BH49" s="29">
        <f>(1-'Building Blocks'!$B$54)*'Building Blocks'!$B$54^BG49</f>
        <v>1.2487781225895137E-3</v>
      </c>
      <c r="BI49" s="29">
        <f t="shared" si="3"/>
        <v>1.371723835177532E-3</v>
      </c>
      <c r="BJ49" s="29">
        <f t="shared" si="50"/>
        <v>4.0741569628607883E-3</v>
      </c>
      <c r="BK49" s="191">
        <f t="shared" si="4"/>
        <v>9.0248152442978128E-7</v>
      </c>
      <c r="BL49" s="191">
        <f t="shared" si="5"/>
        <v>1.2089476012085253E-6</v>
      </c>
      <c r="BM49" s="191">
        <f t="shared" si="6"/>
        <v>4.8099063774298369E-7</v>
      </c>
      <c r="BN49" s="191">
        <f t="shared" si="7"/>
        <v>8.8845150225400547E-7</v>
      </c>
      <c r="BO49" s="191">
        <f t="shared" si="8"/>
        <v>4.7776643420433633E-7</v>
      </c>
      <c r="BP49" s="191">
        <f t="shared" si="9"/>
        <v>1.8861668215863307E-6</v>
      </c>
      <c r="BQ49" s="191">
        <f t="shared" si="10"/>
        <v>2.7315079090108228E-6</v>
      </c>
      <c r="BR49" s="191">
        <f t="shared" si="11"/>
        <v>1.8842181691347236E-6</v>
      </c>
      <c r="BS49" s="191">
        <f t="shared" si="12"/>
        <v>1.2882908588692588E-6</v>
      </c>
      <c r="BT49" s="191">
        <f t="shared" si="13"/>
        <v>4.2269504153569761E-36</v>
      </c>
      <c r="BU49" s="191">
        <f t="shared" si="14"/>
        <v>5.9383182476493517E-12</v>
      </c>
      <c r="BV49" s="191">
        <f t="shared" si="15"/>
        <v>5.5291798642693152E-9</v>
      </c>
      <c r="BW49" s="191">
        <f t="shared" si="16"/>
        <v>1.482325312256309E-9</v>
      </c>
      <c r="BX49" s="191">
        <f t="shared" si="17"/>
        <v>5.1738710136081469E-10</v>
      </c>
      <c r="BY49" s="191">
        <f t="shared" si="18"/>
        <v>1.6318110241625948E-8</v>
      </c>
      <c r="BZ49" s="191">
        <f t="shared" si="19"/>
        <v>7.1055031007825741E-10</v>
      </c>
      <c r="CA49" s="191">
        <f t="shared" si="20"/>
        <v>2.6682463642157061E-10</v>
      </c>
      <c r="CB49" s="191">
        <f t="shared" si="21"/>
        <v>2.4862973370190691E-9</v>
      </c>
      <c r="CC49" s="191">
        <f t="shared" si="22"/>
        <v>4.5052934257333141E-8</v>
      </c>
      <c r="CD49" s="191">
        <f t="shared" si="23"/>
        <v>1.5945474953827744E-10</v>
      </c>
      <c r="CE49" s="191">
        <f t="shared" si="24"/>
        <v>3.3509716065394283E-9</v>
      </c>
      <c r="CF49" s="191">
        <f t="shared" si="25"/>
        <v>1.589064729845281E-8</v>
      </c>
      <c r="CG49" s="191">
        <f t="shared" si="26"/>
        <v>3.3773584469772231E-9</v>
      </c>
      <c r="CH49" s="191">
        <f t="shared" si="27"/>
        <v>5.5281242152311908E-9</v>
      </c>
      <c r="CI49" s="191">
        <f t="shared" si="28"/>
        <v>1.5839697259972714E-6</v>
      </c>
      <c r="CJ49" s="191">
        <f t="shared" si="29"/>
        <v>2.2127645000135166E-10</v>
      </c>
      <c r="CK49" s="191">
        <f t="shared" si="30"/>
        <v>4.961092687424382E-7</v>
      </c>
      <c r="CL49" s="191">
        <f t="shared" si="31"/>
        <v>4.5257116714364385E-7</v>
      </c>
      <c r="CM49" s="191">
        <f t="shared" si="32"/>
        <v>5.8299729219387927E-7</v>
      </c>
      <c r="CN49" s="191">
        <f t="shared" si="33"/>
        <v>1.7828127455740056E-7</v>
      </c>
      <c r="CO49" s="191">
        <f t="shared" si="34"/>
        <v>1.9414802777499813E-7</v>
      </c>
      <c r="CP49" s="191">
        <f t="shared" si="35"/>
        <v>6.4736104991180734E-7</v>
      </c>
      <c r="CQ49" s="191">
        <f t="shared" si="36"/>
        <v>3.6408074938502444E-11</v>
      </c>
      <c r="CR49" s="191">
        <f t="shared" si="37"/>
        <v>1.0857302371580878E-8</v>
      </c>
      <c r="CS49" s="191">
        <f t="shared" si="38"/>
        <v>1.2265515966901063E-7</v>
      </c>
      <c r="CT49" s="191">
        <f t="shared" si="39"/>
        <v>3.0232595783863007E-8</v>
      </c>
      <c r="CU49" s="191">
        <f t="shared" si="40"/>
        <v>1.1900361792647054E-12</v>
      </c>
      <c r="CV49" s="191">
        <f t="shared" si="41"/>
        <v>8.5876072891657148E-8</v>
      </c>
      <c r="CW49" s="191">
        <f t="shared" si="42"/>
        <v>1.917207854270513E-8</v>
      </c>
      <c r="CX49" s="191">
        <f t="shared" si="43"/>
        <v>2.44819020580192E-6</v>
      </c>
      <c r="CY49" s="191">
        <f t="shared" si="44"/>
        <v>9.0320306562603389E-7</v>
      </c>
      <c r="CZ49" s="191"/>
      <c r="DA49" s="191">
        <f t="shared" si="45"/>
        <v>4.2269504153569761E-36</v>
      </c>
      <c r="DB49" s="191"/>
      <c r="DC49" s="191"/>
      <c r="DD49" s="191"/>
      <c r="DE49" s="191">
        <f t="shared" si="46"/>
        <v>3.2641849662957334E-6</v>
      </c>
      <c r="DF49" s="191">
        <f t="shared" si="47"/>
        <v>3.6515571957784667E-7</v>
      </c>
      <c r="DG49" s="191"/>
      <c r="DH49" s="191"/>
      <c r="DI49" s="191">
        <f t="shared" si="48"/>
        <v>9.8376800857629051E-7</v>
      </c>
      <c r="DN49" s="191">
        <f t="shared" si="49"/>
        <v>1.3363816557640091E-5</v>
      </c>
      <c r="DR49" s="1">
        <v>1.3888888888888887E-3</v>
      </c>
      <c r="EQ49" s="184"/>
      <c r="ER49" s="184"/>
    </row>
    <row r="50" spans="1:148" s="1" customFormat="1" x14ac:dyDescent="0.25">
      <c r="A50" s="21">
        <v>37103</v>
      </c>
      <c r="B50" s="279">
        <v>-1.6482E-2</v>
      </c>
      <c r="C50" s="280">
        <v>-1.3654999999999999E-2</v>
      </c>
      <c r="D50" s="279">
        <v>-2.8624999999999998E-2</v>
      </c>
      <c r="E50" s="280">
        <v>-5.4128999999999997E-2</v>
      </c>
      <c r="F50" s="279">
        <v>-2.9798000000000002E-2</v>
      </c>
      <c r="G50" s="280">
        <v>-1.576E-2</v>
      </c>
      <c r="H50" s="279">
        <v>-2.2248E-2</v>
      </c>
      <c r="I50" s="281">
        <v>-3.9921999999999999E-2</v>
      </c>
      <c r="J50" s="279">
        <v>-6.3190999999999997E-2</v>
      </c>
      <c r="K50" s="291">
        <v>-2.496424718368162E-2</v>
      </c>
      <c r="L50" s="280">
        <v>2.2357000000000002E-2</v>
      </c>
      <c r="M50" s="279">
        <v>2.4948000000000001E-2</v>
      </c>
      <c r="N50" s="280">
        <v>3.5370000000000002E-3</v>
      </c>
      <c r="O50" s="279">
        <v>1.8133999999999997E-2</v>
      </c>
      <c r="P50" s="280">
        <v>3.7234999999999997E-2</v>
      </c>
      <c r="Q50" s="279">
        <v>2.6113000000000001E-2</v>
      </c>
      <c r="R50" s="280">
        <v>2.3395000000000003E-2</v>
      </c>
      <c r="S50" s="279">
        <v>3.4264000000000003E-2</v>
      </c>
      <c r="T50" s="280">
        <v>1.6541999999999998E-2</v>
      </c>
      <c r="U50" s="279">
        <v>2.1963E-2</v>
      </c>
      <c r="V50" s="280">
        <v>1.7749999999999998E-2</v>
      </c>
      <c r="W50" s="279">
        <v>2.7917999999999998E-2</v>
      </c>
      <c r="X50" s="280">
        <v>1.2702E-2</v>
      </c>
      <c r="Y50" s="280">
        <v>7.5260000000000006E-3</v>
      </c>
      <c r="Z50" s="279">
        <v>1.4718E-2</v>
      </c>
      <c r="AA50" s="280">
        <v>7.058E-3</v>
      </c>
      <c r="AB50" s="279">
        <v>2.35E-2</v>
      </c>
      <c r="AC50" s="280">
        <v>2.4348000000000002E-2</v>
      </c>
      <c r="AD50" s="281">
        <v>2.5590000000000002E-2</v>
      </c>
      <c r="AE50" s="280">
        <v>1.9208193328517299E-2</v>
      </c>
      <c r="AF50" s="281">
        <v>1.8263051880490301E-2</v>
      </c>
      <c r="AG50" s="281">
        <v>2.77082894321336E-2</v>
      </c>
      <c r="AH50" s="280">
        <v>6.8000000000000005E-3</v>
      </c>
      <c r="AI50" s="279">
        <v>-8.3000000000000001E-3</v>
      </c>
      <c r="AJ50" s="280">
        <v>-1.06E-2</v>
      </c>
      <c r="AK50" s="279">
        <v>3.0000000000000001E-3</v>
      </c>
      <c r="AL50" s="280">
        <v>-3.0000000000000001E-3</v>
      </c>
      <c r="AM50" s="279">
        <v>6.9999999999999993E-3</v>
      </c>
      <c r="AN50" s="279">
        <v>-1.3320000000000001E-3</v>
      </c>
      <c r="AO50" s="280">
        <v>1.302E-2</v>
      </c>
      <c r="AP50" s="281">
        <v>-1.58776552853124E-2</v>
      </c>
      <c r="AQ50" s="291">
        <v>-2.496424718368162E-2</v>
      </c>
      <c r="AR50" s="30">
        <v>-2.496424718368162E-2</v>
      </c>
      <c r="AS50" s="291">
        <v>-2.496424718368162E-2</v>
      </c>
      <c r="AT50" s="291">
        <v>-2.496424718368162E-2</v>
      </c>
      <c r="AU50" s="291">
        <v>-2.496424718368162E-2</v>
      </c>
      <c r="AV50" s="279">
        <v>-1.9862999999999999E-2</v>
      </c>
      <c r="AW50" s="280">
        <v>-1.8062999999999999E-2</v>
      </c>
      <c r="AX50" s="291">
        <v>-2.496424718368162E-2</v>
      </c>
      <c r="AY50" s="291">
        <v>-2.496424718368162E-2</v>
      </c>
      <c r="AZ50" s="279">
        <v>5.5850999999999998E-2</v>
      </c>
      <c r="BE50" s="30">
        <v>0.12242653293038996</v>
      </c>
      <c r="BF50" s="104"/>
      <c r="BG50" s="188">
        <f t="shared" si="2"/>
        <v>206</v>
      </c>
      <c r="BH50" s="29">
        <f>(1-'Building Blocks'!$B$54)*'Building Blocks'!$B$54^BG50</f>
        <v>1.2613920430197109E-3</v>
      </c>
      <c r="BI50" s="29">
        <f t="shared" si="3"/>
        <v>1.3855796314924567E-3</v>
      </c>
      <c r="BJ50" s="29">
        <f t="shared" si="50"/>
        <v>4.1153100634957456E-3</v>
      </c>
      <c r="BK50" s="191">
        <f t="shared" si="4"/>
        <v>7.7773488179415997E-7</v>
      </c>
      <c r="BL50" s="191">
        <f t="shared" si="5"/>
        <v>5.9676720216499353E-7</v>
      </c>
      <c r="BM50" s="191">
        <f t="shared" si="6"/>
        <v>1.9949438909441338E-6</v>
      </c>
      <c r="BN50" s="191">
        <f t="shared" si="7"/>
        <v>5.5359577255512269E-6</v>
      </c>
      <c r="BO50" s="191">
        <f t="shared" si="8"/>
        <v>2.2690284873720117E-6</v>
      </c>
      <c r="BP50" s="191">
        <f t="shared" si="9"/>
        <v>6.8308132516455551E-7</v>
      </c>
      <c r="BQ50" s="191">
        <f t="shared" si="10"/>
        <v>1.1267751437087964E-6</v>
      </c>
      <c r="BR50" s="191">
        <f t="shared" si="11"/>
        <v>3.3135222087715879E-6</v>
      </c>
      <c r="BS50" s="191">
        <f t="shared" si="12"/>
        <v>7.4463926528610314E-6</v>
      </c>
      <c r="BT50" s="191">
        <f t="shared" si="13"/>
        <v>4.2696468841989662E-36</v>
      </c>
      <c r="BU50" s="191">
        <f t="shared" si="14"/>
        <v>4.8192521966632291E-7</v>
      </c>
      <c r="BV50" s="191">
        <f t="shared" si="15"/>
        <v>6.458391537817218E-7</v>
      </c>
      <c r="BW50" s="191">
        <f t="shared" si="16"/>
        <v>4.6835429457855626E-9</v>
      </c>
      <c r="BX50" s="191">
        <f t="shared" si="17"/>
        <v>3.1748244740218029E-7</v>
      </c>
      <c r="BY50" s="191">
        <f t="shared" si="18"/>
        <v>1.4263870341722539E-6</v>
      </c>
      <c r="BZ50" s="191">
        <f t="shared" si="19"/>
        <v>6.561724012059567E-7</v>
      </c>
      <c r="CA50" s="191">
        <f t="shared" si="20"/>
        <v>5.2137147446329575E-7</v>
      </c>
      <c r="CB50" s="191">
        <f t="shared" si="21"/>
        <v>1.1422668747462985E-6</v>
      </c>
      <c r="CC50" s="191">
        <f t="shared" si="22"/>
        <v>2.0383725923806948E-7</v>
      </c>
      <c r="CD50" s="191">
        <f t="shared" si="23"/>
        <v>4.8224871433005223E-7</v>
      </c>
      <c r="CE50" s="191">
        <f t="shared" si="24"/>
        <v>2.7343999240471744E-7</v>
      </c>
      <c r="CF50" s="191">
        <f t="shared" si="25"/>
        <v>7.61635349100522E-7</v>
      </c>
      <c r="CG50" s="191">
        <f t="shared" si="26"/>
        <v>1.1449075118217954E-7</v>
      </c>
      <c r="CH50" s="191">
        <f t="shared" si="27"/>
        <v>3.5862481308920954E-8</v>
      </c>
      <c r="CI50" s="191">
        <f t="shared" si="28"/>
        <v>1.0697499236670424E-7</v>
      </c>
      <c r="CJ50" s="191">
        <f t="shared" si="29"/>
        <v>1.1922380051779638E-8</v>
      </c>
      <c r="CK50" s="191">
        <f t="shared" si="30"/>
        <v>5.8027014930169218E-7</v>
      </c>
      <c r="CL50" s="191">
        <f t="shared" si="31"/>
        <v>6.2620933532921854E-7</v>
      </c>
      <c r="CM50" s="191">
        <f t="shared" si="32"/>
        <v>6.8923343961547189E-7</v>
      </c>
      <c r="CN50" s="191">
        <f t="shared" si="33"/>
        <v>2.0852523490913978E-7</v>
      </c>
      <c r="CO50" s="191">
        <f t="shared" si="34"/>
        <v>2.270836530613469E-7</v>
      </c>
      <c r="CP50" s="191">
        <f t="shared" si="35"/>
        <v>7.5718055830044462E-7</v>
      </c>
      <c r="CQ50" s="191">
        <f t="shared" si="36"/>
        <v>1.3861396606487197E-8</v>
      </c>
      <c r="CR50" s="191">
        <f t="shared" si="37"/>
        <v>2.720927552117218E-7</v>
      </c>
      <c r="CS50" s="191">
        <f t="shared" si="38"/>
        <v>3.9367958791295678E-7</v>
      </c>
      <c r="CT50" s="191">
        <f t="shared" si="39"/>
        <v>1.6067629626426025E-8</v>
      </c>
      <c r="CU50" s="191">
        <f t="shared" si="40"/>
        <v>7.4434582582560088E-8</v>
      </c>
      <c r="CV50" s="191">
        <f t="shared" si="41"/>
        <v>2.6682263395590749E-9</v>
      </c>
      <c r="CW50" s="191">
        <f t="shared" si="42"/>
        <v>6.232003167853149E-8</v>
      </c>
      <c r="CX50" s="191">
        <f t="shared" si="43"/>
        <v>1.5729304742339049E-7</v>
      </c>
      <c r="CY50" s="191">
        <f t="shared" si="44"/>
        <v>7.7835668705198383E-7</v>
      </c>
      <c r="CZ50" s="191"/>
      <c r="DA50" s="191">
        <f t="shared" si="45"/>
        <v>4.2696468841989662E-36</v>
      </c>
      <c r="DB50" s="191"/>
      <c r="DC50" s="191"/>
      <c r="DD50" s="191"/>
      <c r="DE50" s="191">
        <f t="shared" si="46"/>
        <v>1.2217635962365987E-6</v>
      </c>
      <c r="DF50" s="191">
        <f t="shared" si="47"/>
        <v>1.0062229936447421E-6</v>
      </c>
      <c r="DG50" s="191"/>
      <c r="DH50" s="191"/>
      <c r="DI50" s="191">
        <f t="shared" si="48"/>
        <v>2.8813526422777252E-6</v>
      </c>
      <c r="DN50" s="191">
        <f t="shared" si="49"/>
        <v>1.8210246323786265E-5</v>
      </c>
      <c r="DR50" s="1">
        <v>1.3888888888888887E-3</v>
      </c>
      <c r="EQ50" s="184"/>
      <c r="ER50" s="184"/>
    </row>
    <row r="51" spans="1:148" s="1" customFormat="1" x14ac:dyDescent="0.25">
      <c r="A51" s="21">
        <v>37134</v>
      </c>
      <c r="B51" s="279">
        <v>-5.9036999999999999E-2</v>
      </c>
      <c r="C51" s="280">
        <v>-6.0944999999999999E-2</v>
      </c>
      <c r="D51" s="279">
        <v>-3.8448999999999997E-2</v>
      </c>
      <c r="E51" s="280">
        <v>-3.2298E-2</v>
      </c>
      <c r="F51" s="279">
        <v>-3.4681999999999998E-2</v>
      </c>
      <c r="G51" s="280">
        <v>-4.5956999999999998E-2</v>
      </c>
      <c r="H51" s="279">
        <v>-2.4836E-2</v>
      </c>
      <c r="I51" s="281">
        <v>9.2399999999999999E-3</v>
      </c>
      <c r="J51" s="279">
        <v>-9.8619999999999992E-3</v>
      </c>
      <c r="K51" s="291">
        <v>-2.496424718368162E-2</v>
      </c>
      <c r="L51" s="280">
        <v>1.1457999999999999E-2</v>
      </c>
      <c r="M51" s="279">
        <v>1.3247999999999999E-2</v>
      </c>
      <c r="N51" s="280">
        <v>3.277E-3</v>
      </c>
      <c r="O51" s="279">
        <v>8.6629999999999988E-3</v>
      </c>
      <c r="P51" s="280">
        <v>2.1371999999999999E-2</v>
      </c>
      <c r="Q51" s="279">
        <v>1.3405E-2</v>
      </c>
      <c r="R51" s="280">
        <v>1.1442000000000001E-2</v>
      </c>
      <c r="S51" s="279">
        <v>1.9258000000000001E-2</v>
      </c>
      <c r="T51" s="280">
        <v>1.3680000000000001E-3</v>
      </c>
      <c r="U51" s="279">
        <v>1.0826000000000001E-2</v>
      </c>
      <c r="V51" s="280">
        <v>8.8269999999999998E-3</v>
      </c>
      <c r="W51" s="279">
        <v>1.5727999999999999E-2</v>
      </c>
      <c r="X51" s="280">
        <v>1.542E-2</v>
      </c>
      <c r="Y51" s="280">
        <v>9.7419999999999989E-3</v>
      </c>
      <c r="Z51" s="279">
        <v>1.18E-2</v>
      </c>
      <c r="AA51" s="280">
        <v>8.2420000000000011E-3</v>
      </c>
      <c r="AB51" s="279">
        <v>4.6212000000000003E-2</v>
      </c>
      <c r="AC51" s="280">
        <v>4.6344000000000003E-2</v>
      </c>
      <c r="AD51" s="281">
        <v>4.6885000000000003E-2</v>
      </c>
      <c r="AE51" s="280">
        <v>3.2823253785958205E-2</v>
      </c>
      <c r="AF51" s="281">
        <v>3.2471060130847003E-2</v>
      </c>
      <c r="AG51" s="281">
        <v>5.3652471998097202E-2</v>
      </c>
      <c r="AH51" s="280">
        <v>1.47E-2</v>
      </c>
      <c r="AI51" s="279">
        <v>-4.0999999999999995E-3</v>
      </c>
      <c r="AJ51" s="280">
        <v>-1.2199999999999999E-2</v>
      </c>
      <c r="AK51" s="279">
        <v>1.29E-2</v>
      </c>
      <c r="AL51" s="280">
        <v>5.6999999999999993E-3</v>
      </c>
      <c r="AM51" s="279">
        <v>8.5000000000000006E-3</v>
      </c>
      <c r="AN51" s="279">
        <v>1.3284000000000001E-2</v>
      </c>
      <c r="AO51" s="280">
        <v>-4.3599999999999997E-4</v>
      </c>
      <c r="AP51" s="281">
        <v>-5.8449663417871098E-2</v>
      </c>
      <c r="AQ51" s="291">
        <v>-2.496424718368162E-2</v>
      </c>
      <c r="AR51" s="30">
        <v>-2.496424718368162E-2</v>
      </c>
      <c r="AS51" s="291">
        <v>-2.496424718368162E-2</v>
      </c>
      <c r="AT51" s="291">
        <v>-2.496424718368162E-2</v>
      </c>
      <c r="AU51" s="291">
        <v>-2.496424718368162E-2</v>
      </c>
      <c r="AV51" s="279">
        <v>3.6565E-2</v>
      </c>
      <c r="AW51" s="280">
        <v>2.4607E-2</v>
      </c>
      <c r="AX51" s="291">
        <v>-2.496424718368162E-2</v>
      </c>
      <c r="AY51" s="291">
        <v>-2.496424718368162E-2</v>
      </c>
      <c r="AZ51" s="279">
        <v>4.3465999999999998E-2</v>
      </c>
      <c r="BE51" s="30">
        <v>2.3163118644629055E-2</v>
      </c>
      <c r="BF51" s="104"/>
      <c r="BG51" s="188">
        <f t="shared" si="2"/>
        <v>205</v>
      </c>
      <c r="BH51" s="29">
        <f>(1-'Building Blocks'!$B$54)*'Building Blocks'!$B$54^BG51</f>
        <v>1.2741333767875868E-3</v>
      </c>
      <c r="BI51" s="29">
        <f t="shared" si="3"/>
        <v>1.3995753853459159E-3</v>
      </c>
      <c r="BJ51" s="29">
        <f t="shared" si="50"/>
        <v>4.156878852015905E-3</v>
      </c>
      <c r="BK51" s="191">
        <f t="shared" si="4"/>
        <v>6.1422505228974707E-6</v>
      </c>
      <c r="BL51" s="191">
        <f t="shared" si="5"/>
        <v>6.4798770574305829E-6</v>
      </c>
      <c r="BM51" s="191">
        <f t="shared" si="6"/>
        <v>3.1936014449554671E-6</v>
      </c>
      <c r="BN51" s="191">
        <f t="shared" si="7"/>
        <v>2.3962963942426471E-6</v>
      </c>
      <c r="BO51" s="191">
        <f t="shared" si="8"/>
        <v>2.8785632542475494E-6</v>
      </c>
      <c r="BP51" s="191">
        <f t="shared" si="9"/>
        <v>3.8429641143259886E-6</v>
      </c>
      <c r="BQ51" s="191">
        <f t="shared" si="10"/>
        <v>1.3541131696760728E-6</v>
      </c>
      <c r="BR51" s="191">
        <f t="shared" si="11"/>
        <v>9.4400284298323257E-11</v>
      </c>
      <c r="BS51" s="191">
        <f t="shared" si="12"/>
        <v>5.5871035457255734E-7</v>
      </c>
      <c r="BT51" s="191">
        <f t="shared" si="13"/>
        <v>4.3127746305040064E-36</v>
      </c>
      <c r="BU51" s="191">
        <f t="shared" si="14"/>
        <v>8.4079261814295708E-8</v>
      </c>
      <c r="BV51" s="191">
        <f t="shared" si="15"/>
        <v>1.3688687190503748E-7</v>
      </c>
      <c r="BW51" s="191">
        <f t="shared" si="16"/>
        <v>3.4874164372337577E-9</v>
      </c>
      <c r="BX51" s="191">
        <f t="shared" si="17"/>
        <v>4.4933725789404629E-8</v>
      </c>
      <c r="BY51" s="191">
        <f t="shared" si="18"/>
        <v>3.6830588605381724E-7</v>
      </c>
      <c r="BZ51" s="191">
        <f t="shared" si="19"/>
        <v>1.1472299969496443E-7</v>
      </c>
      <c r="CA51" s="191">
        <f t="shared" si="20"/>
        <v>7.7576567770663237E-8</v>
      </c>
      <c r="CB51" s="191">
        <f t="shared" si="21"/>
        <v>2.6292811418609888E-7</v>
      </c>
      <c r="CC51" s="191">
        <f t="shared" si="22"/>
        <v>1.2976649363924753E-8</v>
      </c>
      <c r="CD51" s="191">
        <f t="shared" si="23"/>
        <v>7.9126639697145112E-8</v>
      </c>
      <c r="CE51" s="191">
        <f t="shared" si="24"/>
        <v>3.6761080872793555E-8</v>
      </c>
      <c r="CF51" s="191">
        <f t="shared" si="25"/>
        <v>1.7730411147522401E-7</v>
      </c>
      <c r="CG51" s="191">
        <f t="shared" si="26"/>
        <v>1.9514506219029477E-7</v>
      </c>
      <c r="CH51" s="191">
        <f t="shared" si="27"/>
        <v>7.4654907732073513E-8</v>
      </c>
      <c r="CI51" s="191">
        <f t="shared" si="28"/>
        <v>4.8203534246373115E-8</v>
      </c>
      <c r="CJ51" s="191">
        <f t="shared" si="29"/>
        <v>2.3726545185180969E-8</v>
      </c>
      <c r="CK51" s="191">
        <f t="shared" si="30"/>
        <v>2.6090925707496776E-6</v>
      </c>
      <c r="CL51" s="191">
        <f t="shared" si="31"/>
        <v>2.6186056459399807E-6</v>
      </c>
      <c r="CM51" s="191">
        <f t="shared" si="32"/>
        <v>2.6603186929514905E-6</v>
      </c>
      <c r="CN51" s="191">
        <f t="shared" si="33"/>
        <v>9.3760060184036901E-7</v>
      </c>
      <c r="CO51" s="191">
        <f t="shared" si="34"/>
        <v>1.0210455817071854E-6</v>
      </c>
      <c r="CP51" s="191">
        <f t="shared" si="35"/>
        <v>3.4045421287915863E-6</v>
      </c>
      <c r="CQ51" s="191">
        <f t="shared" si="36"/>
        <v>1.7129140745162091E-7</v>
      </c>
      <c r="CR51" s="191">
        <f t="shared" si="37"/>
        <v>1.3478236906680568E-7</v>
      </c>
      <c r="CS51" s="191">
        <f t="shared" si="38"/>
        <v>4.7673124428981944E-7</v>
      </c>
      <c r="CT51" s="191">
        <f t="shared" si="39"/>
        <v>5.9034986866186223E-8</v>
      </c>
      <c r="CU51" s="191">
        <f t="shared" si="40"/>
        <v>2.6289566393569563E-9</v>
      </c>
      <c r="CV51" s="191">
        <f t="shared" si="41"/>
        <v>1.1670795024528658E-8</v>
      </c>
      <c r="CW51" s="191">
        <f t="shared" si="42"/>
        <v>8.7556964381912078E-8</v>
      </c>
      <c r="CX51" s="191">
        <f t="shared" si="43"/>
        <v>1.0983287034279846E-8</v>
      </c>
      <c r="CY51" s="191">
        <f t="shared" si="44"/>
        <v>6.1471613013123556E-6</v>
      </c>
      <c r="CZ51" s="191"/>
      <c r="DA51" s="191">
        <f t="shared" si="45"/>
        <v>4.3127746305040064E-36</v>
      </c>
      <c r="DB51" s="191"/>
      <c r="DC51" s="191"/>
      <c r="DD51" s="191"/>
      <c r="DE51" s="191">
        <f t="shared" si="46"/>
        <v>1.000239213674298E-6</v>
      </c>
      <c r="DF51" s="191">
        <f t="shared" si="47"/>
        <v>3.4593563845603459E-7</v>
      </c>
      <c r="DG51" s="191"/>
      <c r="DH51" s="191"/>
      <c r="DI51" s="191">
        <f t="shared" si="48"/>
        <v>1.5442342710387646E-6</v>
      </c>
      <c r="DN51" s="191">
        <f t="shared" si="49"/>
        <v>3.3098278018062002E-7</v>
      </c>
      <c r="DR51" s="1">
        <v>1.3888888888888887E-3</v>
      </c>
      <c r="EQ51" s="184"/>
      <c r="ER51" s="184"/>
    </row>
    <row r="52" spans="1:148" s="1" customFormat="1" x14ac:dyDescent="0.25">
      <c r="A52" s="21">
        <v>37164</v>
      </c>
      <c r="B52" s="279">
        <v>-8.8223999999999997E-2</v>
      </c>
      <c r="C52" s="280">
        <v>-8.4807000000000007E-2</v>
      </c>
      <c r="D52" s="279">
        <v>-0.12058999999999999</v>
      </c>
      <c r="E52" s="280">
        <v>-0.13461299999999998</v>
      </c>
      <c r="F52" s="279">
        <v>-0.120364</v>
      </c>
      <c r="G52" s="280">
        <v>-9.1344999999999996E-2</v>
      </c>
      <c r="H52" s="279">
        <v>-0.106088</v>
      </c>
      <c r="I52" s="281">
        <v>-0.12873300000000001</v>
      </c>
      <c r="J52" s="279">
        <v>-0.15478</v>
      </c>
      <c r="K52" s="291">
        <v>-2.496424718368162E-2</v>
      </c>
      <c r="L52" s="280">
        <v>1.1647000000000001E-2</v>
      </c>
      <c r="M52" s="279">
        <v>1.5871E-2</v>
      </c>
      <c r="N52" s="280">
        <v>5.4859999999999996E-3</v>
      </c>
      <c r="O52" s="279">
        <v>2.0680999999999998E-2</v>
      </c>
      <c r="P52" s="280">
        <v>7.4570000000000001E-3</v>
      </c>
      <c r="Q52" s="279">
        <v>-1.47E-3</v>
      </c>
      <c r="R52" s="280">
        <v>6.2160000000000002E-3</v>
      </c>
      <c r="S52" s="279">
        <v>-2.4372999999999999E-2</v>
      </c>
      <c r="T52" s="280">
        <v>6.4700000000000001E-3</v>
      </c>
      <c r="U52" s="279">
        <v>2.0497999999999999E-2</v>
      </c>
      <c r="V52" s="280">
        <v>1.4978E-2</v>
      </c>
      <c r="W52" s="279">
        <v>1.9441E-2</v>
      </c>
      <c r="X52" s="280">
        <v>-1.5999999999999999E-5</v>
      </c>
      <c r="Y52" s="280">
        <v>4.7980000000000002E-3</v>
      </c>
      <c r="Z52" s="279">
        <v>-6.7206000000000002E-2</v>
      </c>
      <c r="AA52" s="280">
        <v>-1.5157E-2</v>
      </c>
      <c r="AB52" s="279">
        <v>3.686E-3</v>
      </c>
      <c r="AC52" s="280">
        <v>4.1079999999999997E-3</v>
      </c>
      <c r="AD52" s="281">
        <v>-1.372E-3</v>
      </c>
      <c r="AE52" s="280">
        <v>7.3303838928121898E-3</v>
      </c>
      <c r="AF52" s="281">
        <v>5.8679534535544999E-3</v>
      </c>
      <c r="AG52" s="281">
        <v>5.0745260752297705E-3</v>
      </c>
      <c r="AH52" s="280">
        <v>2.7000000000000001E-3</v>
      </c>
      <c r="AI52" s="279">
        <v>-2.8300000000000002E-2</v>
      </c>
      <c r="AJ52" s="280">
        <v>-3.73E-2</v>
      </c>
      <c r="AK52" s="279">
        <v>-3.2599999999999997E-2</v>
      </c>
      <c r="AL52" s="280">
        <v>6.3E-3</v>
      </c>
      <c r="AM52" s="279">
        <v>2.3999999999999998E-3</v>
      </c>
      <c r="AN52" s="279">
        <v>4.2507000000000003E-2</v>
      </c>
      <c r="AO52" s="280">
        <v>-6.7457000000000003E-2</v>
      </c>
      <c r="AP52" s="281">
        <v>-8.7648328706673495E-2</v>
      </c>
      <c r="AQ52" s="291">
        <v>-2.496424718368162E-2</v>
      </c>
      <c r="AR52" s="30">
        <v>-2.496424718368162E-2</v>
      </c>
      <c r="AS52" s="291">
        <v>-2.496424718368162E-2</v>
      </c>
      <c r="AT52" s="291">
        <v>-2.496424718368162E-2</v>
      </c>
      <c r="AU52" s="291">
        <v>-2.496424718368162E-2</v>
      </c>
      <c r="AV52" s="279">
        <v>-4.1524999999999999E-2</v>
      </c>
      <c r="AW52" s="280">
        <v>-0.103767</v>
      </c>
      <c r="AX52" s="291">
        <v>-2.496424718368162E-2</v>
      </c>
      <c r="AY52" s="291">
        <v>-2.496424718368162E-2</v>
      </c>
      <c r="AZ52" s="279">
        <v>-2.9407000000000003E-2</v>
      </c>
      <c r="BE52" s="30">
        <v>2.7270143771389588E-2</v>
      </c>
      <c r="BF52" s="104"/>
      <c r="BG52" s="188">
        <f t="shared" si="2"/>
        <v>204</v>
      </c>
      <c r="BH52" s="29">
        <f>(1-'Building Blocks'!$B$54)*'Building Blocks'!$B$54^BG52</f>
        <v>1.2870034108965526E-3</v>
      </c>
      <c r="BI52" s="29">
        <f t="shared" si="3"/>
        <v>1.4137125104504203E-3</v>
      </c>
      <c r="BJ52" s="29">
        <f t="shared" si="50"/>
        <v>4.1988675272887927E-3</v>
      </c>
      <c r="BK52" s="191">
        <f t="shared" si="4"/>
        <v>1.2875571687028334E-5</v>
      </c>
      <c r="BL52" s="191">
        <f t="shared" si="5"/>
        <v>1.1941036295348889E-5</v>
      </c>
      <c r="BM52" s="191">
        <f t="shared" si="6"/>
        <v>2.3858512837197751E-5</v>
      </c>
      <c r="BN52" s="191">
        <f t="shared" si="7"/>
        <v>2.9189982622750567E-5</v>
      </c>
      <c r="BO52" s="191">
        <f t="shared" si="8"/>
        <v>2.4273056035660005E-5</v>
      </c>
      <c r="BP52" s="191">
        <f t="shared" si="9"/>
        <v>1.3518740326020018E-5</v>
      </c>
      <c r="BQ52" s="191">
        <f t="shared" si="10"/>
        <v>1.7846821814314972E-5</v>
      </c>
      <c r="BR52" s="191">
        <f t="shared" si="11"/>
        <v>2.6810987457428243E-5</v>
      </c>
      <c r="BS52" s="191">
        <f t="shared" si="12"/>
        <v>3.8440746414216979E-5</v>
      </c>
      <c r="BT52" s="191">
        <f t="shared" si="13"/>
        <v>4.3563380106101082E-36</v>
      </c>
      <c r="BU52" s="191">
        <f t="shared" si="14"/>
        <v>8.9120942591183703E-8</v>
      </c>
      <c r="BV52" s="191">
        <f t="shared" si="15"/>
        <v>2.2134136667505972E-7</v>
      </c>
      <c r="BW52" s="191">
        <f t="shared" si="16"/>
        <v>2.0280283818970717E-8</v>
      </c>
      <c r="BX52" s="191">
        <f t="shared" si="17"/>
        <v>4.4210912760291465E-7</v>
      </c>
      <c r="BY52" s="191">
        <f t="shared" si="18"/>
        <v>7.5245648592836472E-9</v>
      </c>
      <c r="BZ52" s="191">
        <f t="shared" si="19"/>
        <v>4.7906887424616783E-8</v>
      </c>
      <c r="CA52" s="191">
        <f t="shared" si="20"/>
        <v>6.9613266881293885E-9</v>
      </c>
      <c r="CB52" s="191">
        <f t="shared" si="21"/>
        <v>1.2659617696193333E-6</v>
      </c>
      <c r="CC52" s="191">
        <f t="shared" si="22"/>
        <v>5.9819392810537845E-9</v>
      </c>
      <c r="CD52" s="191">
        <f t="shared" si="23"/>
        <v>4.1779777105255274E-7</v>
      </c>
      <c r="CE52" s="191">
        <f t="shared" si="24"/>
        <v>1.7975176414414886E-7</v>
      </c>
      <c r="CF52" s="191">
        <f t="shared" si="25"/>
        <v>3.1674687975187264E-7</v>
      </c>
      <c r="CG52" s="191">
        <f t="shared" si="26"/>
        <v>1.8606630192630787E-8</v>
      </c>
      <c r="CH52" s="191">
        <f t="shared" si="27"/>
        <v>7.8704771901081344E-9</v>
      </c>
      <c r="CI52" s="191">
        <f t="shared" si="28"/>
        <v>7.5620413399888185E-6</v>
      </c>
      <c r="CJ52" s="191">
        <f t="shared" si="29"/>
        <v>5.2559222087068596E-7</v>
      </c>
      <c r="CK52" s="191">
        <f t="shared" si="30"/>
        <v>5.9805954204466394E-10</v>
      </c>
      <c r="CL52" s="191">
        <f t="shared" si="31"/>
        <v>1.4681120077299795E-9</v>
      </c>
      <c r="CM52" s="191">
        <f t="shared" si="32"/>
        <v>3.0683640110170482E-8</v>
      </c>
      <c r="CN52" s="191">
        <f t="shared" si="33"/>
        <v>2.1491801128249129E-10</v>
      </c>
      <c r="CO52" s="191">
        <f t="shared" si="34"/>
        <v>2.340453764839186E-10</v>
      </c>
      <c r="CP52" s="191">
        <f t="shared" si="35"/>
        <v>7.8039350893242183E-10</v>
      </c>
      <c r="CQ52" s="191">
        <f t="shared" si="36"/>
        <v>1.2414165436754769E-9</v>
      </c>
      <c r="CR52" s="191">
        <f t="shared" si="37"/>
        <v>1.6355376865088556E-6</v>
      </c>
      <c r="CS52" s="191">
        <f t="shared" si="38"/>
        <v>2.6819951830918178E-6</v>
      </c>
      <c r="CT52" s="191">
        <f t="shared" si="39"/>
        <v>2.1508453325311252E-6</v>
      </c>
      <c r="CU52" s="191">
        <f t="shared" si="40"/>
        <v>5.4895176095632137E-9</v>
      </c>
      <c r="CV52" s="191">
        <f t="shared" si="41"/>
        <v>1.4587917436400635E-8</v>
      </c>
      <c r="CW52" s="191">
        <f t="shared" si="42"/>
        <v>1.9492551978181056E-6</v>
      </c>
      <c r="CX52" s="191">
        <f t="shared" si="43"/>
        <v>6.8920762960242015E-6</v>
      </c>
      <c r="CY52" s="191">
        <f t="shared" si="44"/>
        <v>1.288586580956275E-5</v>
      </c>
      <c r="CZ52" s="191"/>
      <c r="DA52" s="191">
        <f t="shared" si="45"/>
        <v>4.3563380106101082E-36</v>
      </c>
      <c r="DB52" s="191"/>
      <c r="DC52" s="191"/>
      <c r="DD52" s="191"/>
      <c r="DE52" s="191">
        <f t="shared" si="46"/>
        <v>3.7286708904565847E-6</v>
      </c>
      <c r="DF52" s="191">
        <f t="shared" si="47"/>
        <v>1.7940776145311653E-5</v>
      </c>
      <c r="DG52" s="191"/>
      <c r="DH52" s="191"/>
      <c r="DI52" s="191">
        <f t="shared" si="48"/>
        <v>2.2232187602035171E-6</v>
      </c>
      <c r="DN52" s="191">
        <f t="shared" si="49"/>
        <v>5.3674802226838791E-7</v>
      </c>
      <c r="DR52" s="1">
        <v>1.3888888888888887E-3</v>
      </c>
      <c r="EQ52" s="184"/>
      <c r="ER52" s="184"/>
    </row>
    <row r="53" spans="1:148" s="1" customFormat="1" x14ac:dyDescent="0.25">
      <c r="A53" s="21">
        <v>37195</v>
      </c>
      <c r="B53" s="279">
        <v>2.3267000000000003E-2</v>
      </c>
      <c r="C53" s="280">
        <v>2.0819999999999998E-2</v>
      </c>
      <c r="D53" s="279">
        <v>3.9597E-2</v>
      </c>
      <c r="E53" s="280">
        <v>5.8521000000000004E-2</v>
      </c>
      <c r="F53" s="279">
        <v>8.3346000000000003E-2</v>
      </c>
      <c r="G53" s="280">
        <v>2.1252E-2</v>
      </c>
      <c r="H53" s="279">
        <v>2.8018999999999999E-2</v>
      </c>
      <c r="I53" s="281">
        <v>4.9581E-2</v>
      </c>
      <c r="J53" s="279">
        <v>6.2058999999999996E-2</v>
      </c>
      <c r="K53" s="291">
        <v>-2.496424718368162E-2</v>
      </c>
      <c r="L53" s="280">
        <v>2.0930000000000001E-2</v>
      </c>
      <c r="M53" s="279">
        <v>2.7698E-2</v>
      </c>
      <c r="N53" s="280">
        <v>3.065E-3</v>
      </c>
      <c r="O53" s="279">
        <v>1.5178000000000001E-2</v>
      </c>
      <c r="P53" s="280">
        <v>4.9143999999999993E-2</v>
      </c>
      <c r="Q53" s="279">
        <v>2.4813999999999999E-2</v>
      </c>
      <c r="R53" s="280">
        <v>1.7791999999999999E-2</v>
      </c>
      <c r="S53" s="279">
        <v>4.6803999999999998E-2</v>
      </c>
      <c r="T53" s="280">
        <v>2.2955999999999997E-2</v>
      </c>
      <c r="U53" s="279">
        <v>2.1873E-2</v>
      </c>
      <c r="V53" s="280">
        <v>1.3827000000000001E-2</v>
      </c>
      <c r="W53" s="279">
        <v>2.0207000000000003E-2</v>
      </c>
      <c r="X53" s="280">
        <v>1.0768999999999999E-2</v>
      </c>
      <c r="Y53" s="280">
        <v>6.1790000000000005E-3</v>
      </c>
      <c r="Z53" s="279">
        <v>2.4738000000000003E-2</v>
      </c>
      <c r="AA53" s="280">
        <v>-1.1533E-2</v>
      </c>
      <c r="AB53" s="279">
        <v>-6.3200000000000007E-4</v>
      </c>
      <c r="AC53" s="280">
        <v>2.4600000000000002E-4</v>
      </c>
      <c r="AD53" s="281">
        <v>-1.812E-3</v>
      </c>
      <c r="AE53" s="280">
        <v>4.74189185973585E-3</v>
      </c>
      <c r="AF53" s="281">
        <v>3.16673032811244E-3</v>
      </c>
      <c r="AG53" s="281">
        <v>1.4202429996425201E-4</v>
      </c>
      <c r="AH53" s="280">
        <v>1.4199999999999999E-2</v>
      </c>
      <c r="AI53" s="279">
        <v>2.0099999999999996E-2</v>
      </c>
      <c r="AJ53" s="280">
        <v>1.8500000000000003E-2</v>
      </c>
      <c r="AK53" s="279">
        <v>2.07E-2</v>
      </c>
      <c r="AL53" s="280">
        <v>2.7099999999999999E-2</v>
      </c>
      <c r="AM53" s="279">
        <v>8.5000000000000006E-3</v>
      </c>
      <c r="AN53" s="279">
        <v>1.6362000000000002E-2</v>
      </c>
      <c r="AO53" s="280">
        <v>-4.7466000000000001E-2</v>
      </c>
      <c r="AP53" s="281">
        <v>2.3887231361640299E-2</v>
      </c>
      <c r="AQ53" s="291">
        <v>-2.496424718368162E-2</v>
      </c>
      <c r="AR53" s="30">
        <v>-2.496424718368162E-2</v>
      </c>
      <c r="AS53" s="291">
        <v>-2.496424718368162E-2</v>
      </c>
      <c r="AT53" s="291">
        <v>-2.496424718368162E-2</v>
      </c>
      <c r="AU53" s="291">
        <v>-2.496424718368162E-2</v>
      </c>
      <c r="AV53" s="279">
        <v>-2.8613E-2</v>
      </c>
      <c r="AW53" s="280">
        <v>-1.0509999999999999E-2</v>
      </c>
      <c r="AX53" s="291">
        <v>-2.496424718368162E-2</v>
      </c>
      <c r="AY53" s="291">
        <v>-2.496424718368162E-2</v>
      </c>
      <c r="AZ53" s="279">
        <v>5.9593999999999994E-2</v>
      </c>
      <c r="BE53" s="30">
        <v>-8.5310308129950441E-2</v>
      </c>
      <c r="BF53" s="104"/>
      <c r="BG53" s="188">
        <f t="shared" si="2"/>
        <v>203</v>
      </c>
      <c r="BH53" s="29">
        <f>(1-'Building Blocks'!$B$54)*'Building Blocks'!$B$54^BG53</f>
        <v>1.3000034453500529E-3</v>
      </c>
      <c r="BI53" s="29">
        <f t="shared" si="3"/>
        <v>1.4279924347984042E-3</v>
      </c>
      <c r="BJ53" s="29">
        <f t="shared" si="50"/>
        <v>4.2412803305947409E-3</v>
      </c>
      <c r="BK53" s="191">
        <f t="shared" si="4"/>
        <v>3.6817956476921334E-7</v>
      </c>
      <c r="BL53" s="191">
        <f t="shared" si="5"/>
        <v>2.6887044469399698E-7</v>
      </c>
      <c r="BM53" s="191">
        <f t="shared" si="6"/>
        <v>1.3090734649012767E-6</v>
      </c>
      <c r="BN53" s="191">
        <f t="shared" si="7"/>
        <v>3.490567229797064E-6</v>
      </c>
      <c r="BO53" s="191">
        <f t="shared" si="8"/>
        <v>7.5425171296280148E-6</v>
      </c>
      <c r="BP53" s="191">
        <f t="shared" si="9"/>
        <v>3.1314896363345843E-7</v>
      </c>
      <c r="BQ53" s="191">
        <f t="shared" si="10"/>
        <v>6.7553355354683006E-7</v>
      </c>
      <c r="BR53" s="191">
        <f t="shared" si="11"/>
        <v>2.3539279254424083E-6</v>
      </c>
      <c r="BS53" s="191">
        <f t="shared" si="12"/>
        <v>3.8525362072407265E-6</v>
      </c>
      <c r="BT53" s="191">
        <f t="shared" si="13"/>
        <v>4.4003414248586946E-36</v>
      </c>
      <c r="BU53" s="191">
        <f t="shared" si="14"/>
        <v>4.2357782231459881E-7</v>
      </c>
      <c r="BV53" s="191">
        <f t="shared" si="15"/>
        <v>8.4597212135056334E-7</v>
      </c>
      <c r="BW53" s="191">
        <f t="shared" si="16"/>
        <v>2.6666521380282042E-9</v>
      </c>
      <c r="BX53" s="191">
        <f t="shared" si="17"/>
        <v>2.1188611055277526E-7</v>
      </c>
      <c r="BY53" s="191">
        <f t="shared" si="18"/>
        <v>2.7638478015914346E-6</v>
      </c>
      <c r="BZ53" s="191">
        <f t="shared" si="19"/>
        <v>5.979331961699064E-7</v>
      </c>
      <c r="CA53" s="191">
        <f t="shared" si="20"/>
        <v>2.717514936255991E-7</v>
      </c>
      <c r="CB53" s="191">
        <f t="shared" si="21"/>
        <v>2.4300898373550361E-6</v>
      </c>
      <c r="CC53" s="191">
        <f t="shared" si="22"/>
        <v>4.9100653175646153E-7</v>
      </c>
      <c r="CD53" s="191">
        <f t="shared" si="23"/>
        <v>4.9222666081975114E-7</v>
      </c>
      <c r="CE53" s="191">
        <f t="shared" si="24"/>
        <v>1.4639225987069279E-7</v>
      </c>
      <c r="CF53" s="191">
        <f t="shared" si="25"/>
        <v>3.5353037986779358E-7</v>
      </c>
      <c r="CG53" s="191">
        <f t="shared" si="26"/>
        <v>7.3147939981536966E-8</v>
      </c>
      <c r="CH53" s="191">
        <f t="shared" si="27"/>
        <v>1.9979528029690433E-8</v>
      </c>
      <c r="CI53" s="191">
        <f t="shared" si="28"/>
        <v>5.0506900251491359E-7</v>
      </c>
      <c r="CJ53" s="191">
        <f t="shared" si="29"/>
        <v>3.5008892735522911E-7</v>
      </c>
      <c r="CK53" s="191">
        <f t="shared" si="30"/>
        <v>1.9208165439122773E-8</v>
      </c>
      <c r="CL53" s="191">
        <f t="shared" si="31"/>
        <v>1.1541487988699264E-8</v>
      </c>
      <c r="CM53" s="191">
        <f t="shared" si="32"/>
        <v>3.7124422750567598E-8</v>
      </c>
      <c r="CN53" s="191">
        <f t="shared" si="33"/>
        <v>6.9026249500975637E-9</v>
      </c>
      <c r="CO53" s="191">
        <f t="shared" si="34"/>
        <v>7.5169477212845039E-9</v>
      </c>
      <c r="CP53" s="191">
        <f t="shared" si="35"/>
        <v>2.5064272991855497E-8</v>
      </c>
      <c r="CQ53" s="191">
        <f t="shared" si="36"/>
        <v>1.5932855365897118E-7</v>
      </c>
      <c r="CR53" s="191">
        <f t="shared" si="37"/>
        <v>2.9555870404837161E-7</v>
      </c>
      <c r="CS53" s="191">
        <f t="shared" si="38"/>
        <v>2.1407664853863864E-7</v>
      </c>
      <c r="CT53" s="191">
        <f t="shared" si="39"/>
        <v>2.9179222705871529E-7</v>
      </c>
      <c r="CU53" s="191">
        <f t="shared" si="40"/>
        <v>7.4041087523838715E-7</v>
      </c>
      <c r="CV53" s="191">
        <f t="shared" si="41"/>
        <v>1.1907759437331557E-8</v>
      </c>
      <c r="CW53" s="191">
        <f t="shared" si="42"/>
        <v>1.7239356381198366E-7</v>
      </c>
      <c r="CX53" s="191">
        <f t="shared" si="43"/>
        <v>3.5459392037084378E-6</v>
      </c>
      <c r="CY53" s="191">
        <f t="shared" si="44"/>
        <v>3.6847392727571083E-7</v>
      </c>
      <c r="CZ53" s="191"/>
      <c r="DA53" s="191">
        <f t="shared" si="45"/>
        <v>4.4003414248586946E-36</v>
      </c>
      <c r="DB53" s="191"/>
      <c r="DC53" s="191"/>
      <c r="DD53" s="191"/>
      <c r="DE53" s="191">
        <f t="shared" si="46"/>
        <v>2.1105573840196246E-6</v>
      </c>
      <c r="DF53" s="191">
        <f t="shared" si="47"/>
        <v>5.3717885560467085E-7</v>
      </c>
      <c r="DG53" s="191"/>
      <c r="DH53" s="191"/>
      <c r="DI53" s="191">
        <f t="shared" si="48"/>
        <v>3.4770390877171743E-6</v>
      </c>
      <c r="DN53" s="191">
        <f t="shared" si="49"/>
        <v>1.2376021348179475E-5</v>
      </c>
      <c r="DR53" s="1">
        <v>1.3888888888888887E-3</v>
      </c>
      <c r="EQ53" s="184"/>
      <c r="ER53" s="184"/>
    </row>
    <row r="54" spans="1:148" s="1" customFormat="1" x14ac:dyDescent="0.25">
      <c r="A54" s="21">
        <v>37225</v>
      </c>
      <c r="B54" s="279">
        <v>7.7024999999999996E-2</v>
      </c>
      <c r="C54" s="280">
        <v>7.7002000000000001E-2</v>
      </c>
      <c r="D54" s="279">
        <v>8.3796999999999996E-2</v>
      </c>
      <c r="E54" s="280">
        <v>7.7417E-2</v>
      </c>
      <c r="F54" s="279">
        <v>7.4664000000000008E-2</v>
      </c>
      <c r="G54" s="280">
        <v>6.1500000000000006E-2</v>
      </c>
      <c r="H54" s="279">
        <v>4.5734999999999998E-2</v>
      </c>
      <c r="I54" s="281">
        <v>3.9684999999999998E-2</v>
      </c>
      <c r="J54" s="279">
        <v>0.10440300000000001</v>
      </c>
      <c r="K54" s="291">
        <v>-2.496424718368162E-2</v>
      </c>
      <c r="L54" s="280">
        <v>-1.3789000000000001E-2</v>
      </c>
      <c r="M54" s="279">
        <v>-2.4756999999999998E-2</v>
      </c>
      <c r="N54" s="280">
        <v>2.2000000000000001E-3</v>
      </c>
      <c r="O54" s="279">
        <v>-1.1343000000000001E-2</v>
      </c>
      <c r="P54" s="280">
        <v>-4.7534E-2</v>
      </c>
      <c r="Q54" s="279">
        <v>-8.6909999999999991E-3</v>
      </c>
      <c r="R54" s="280">
        <v>-7.7099999999999998E-3</v>
      </c>
      <c r="S54" s="279">
        <v>-1.1682999999999999E-2</v>
      </c>
      <c r="T54" s="280">
        <v>-2.3803999999999999E-2</v>
      </c>
      <c r="U54" s="279">
        <v>-1.7485999999999998E-2</v>
      </c>
      <c r="V54" s="280">
        <v>-9.2420000000000002E-3</v>
      </c>
      <c r="W54" s="279">
        <v>-1.7576999999999999E-2</v>
      </c>
      <c r="X54" s="280">
        <v>-1.1619999999999998E-2</v>
      </c>
      <c r="Y54" s="280">
        <v>-2.9640000000000001E-3</v>
      </c>
      <c r="Z54" s="279">
        <v>3.6473999999999999E-2</v>
      </c>
      <c r="AA54" s="280">
        <v>1.2536E-2</v>
      </c>
      <c r="AB54" s="279">
        <v>-9.6550000000000004E-3</v>
      </c>
      <c r="AC54" s="280">
        <v>-1.0185999999999999E-2</v>
      </c>
      <c r="AD54" s="281">
        <v>-7.2850000000000007E-3</v>
      </c>
      <c r="AE54" s="280">
        <v>-6.6708535528218495E-4</v>
      </c>
      <c r="AF54" s="281">
        <v>-2.47781257620985E-3</v>
      </c>
      <c r="AG54" s="281">
        <v>-1.01650538654412E-2</v>
      </c>
      <c r="AH54" s="280">
        <v>-6.6E-3</v>
      </c>
      <c r="AI54" s="279">
        <v>2.07E-2</v>
      </c>
      <c r="AJ54" s="280">
        <v>1.9699999999999999E-2</v>
      </c>
      <c r="AK54" s="279">
        <v>1.5900000000000001E-2</v>
      </c>
      <c r="AL54" s="280">
        <v>1.4000000000000002E-3</v>
      </c>
      <c r="AM54" s="279">
        <v>5.4000000000000003E-3</v>
      </c>
      <c r="AN54" s="279">
        <v>-5.7575000000000001E-2</v>
      </c>
      <c r="AO54" s="280">
        <v>7.7249999999999992E-3</v>
      </c>
      <c r="AP54" s="281">
        <v>7.7666717043465894E-2</v>
      </c>
      <c r="AQ54" s="291">
        <v>-2.496424718368162E-2</v>
      </c>
      <c r="AR54" s="30">
        <v>-2.496424718368162E-2</v>
      </c>
      <c r="AS54" s="291">
        <v>-2.496424718368162E-2</v>
      </c>
      <c r="AT54" s="291">
        <v>-2.496424718368162E-2</v>
      </c>
      <c r="AU54" s="291">
        <v>-2.496424718368162E-2</v>
      </c>
      <c r="AV54" s="279">
        <v>5.5031999999999998E-2</v>
      </c>
      <c r="AW54" s="280">
        <v>5.0231000000000005E-2</v>
      </c>
      <c r="AX54" s="291">
        <v>-2.496424718368162E-2</v>
      </c>
      <c r="AY54" s="291">
        <v>-2.496424718368162E-2</v>
      </c>
      <c r="AZ54" s="279">
        <v>-2.7023999999999999E-2</v>
      </c>
      <c r="BE54" s="30">
        <v>-6.2451162520369197E-2</v>
      </c>
      <c r="BF54" s="104"/>
      <c r="BG54" s="188">
        <f t="shared" si="2"/>
        <v>202</v>
      </c>
      <c r="BH54" s="29">
        <f>(1-'Building Blocks'!$B$54)*'Building Blocks'!$B$54^BG54</f>
        <v>1.3131347932828815E-3</v>
      </c>
      <c r="BI54" s="29">
        <f t="shared" si="3"/>
        <v>1.4424166008064688E-3</v>
      </c>
      <c r="BJ54" s="29">
        <f t="shared" si="50"/>
        <v>4.2841215460552931E-3</v>
      </c>
      <c r="BK54" s="191">
        <f t="shared" si="4"/>
        <v>7.0305505828021713E-6</v>
      </c>
      <c r="BL54" s="191">
        <f t="shared" si="5"/>
        <v>7.04841226112538E-6</v>
      </c>
      <c r="BM54" s="191">
        <f t="shared" si="6"/>
        <v>8.0009234435240622E-6</v>
      </c>
      <c r="BN54" s="191">
        <f t="shared" si="7"/>
        <v>6.7359577284667375E-6</v>
      </c>
      <c r="BO54" s="191">
        <f t="shared" si="8"/>
        <v>5.9071599019987942E-6</v>
      </c>
      <c r="BP54" s="191">
        <f t="shared" si="9"/>
        <v>4.3722873826125402E-6</v>
      </c>
      <c r="BQ54" s="191">
        <f t="shared" si="10"/>
        <v>2.2466649536594472E-6</v>
      </c>
      <c r="BR54" s="191">
        <f t="shared" si="11"/>
        <v>1.3598803833651394E-6</v>
      </c>
      <c r="BS54" s="191">
        <f t="shared" si="12"/>
        <v>1.282259832644203E-5</v>
      </c>
      <c r="BT54" s="191">
        <f t="shared" si="13"/>
        <v>4.4447893180390851E-36</v>
      </c>
      <c r="BU54" s="191">
        <f t="shared" si="14"/>
        <v>4.4154847372433922E-7</v>
      </c>
      <c r="BV54" s="191">
        <f t="shared" si="15"/>
        <v>1.140187862056158E-6</v>
      </c>
      <c r="BW54" s="191">
        <f t="shared" si="16"/>
        <v>3.6281924693788482E-10</v>
      </c>
      <c r="BX54" s="191">
        <f t="shared" si="17"/>
        <v>2.9660599791303645E-7</v>
      </c>
      <c r="BY54" s="191">
        <f t="shared" si="18"/>
        <v>4.003566946859765E-6</v>
      </c>
      <c r="BZ54" s="191">
        <f t="shared" si="19"/>
        <v>2.4535657236483443E-7</v>
      </c>
      <c r="CA54" s="191">
        <f t="shared" si="20"/>
        <v>1.9768733980693176E-7</v>
      </c>
      <c r="CB54" s="191">
        <f t="shared" si="21"/>
        <v>4.2844784066658809E-7</v>
      </c>
      <c r="CC54" s="191">
        <f t="shared" si="22"/>
        <v>1.1484484093161094E-6</v>
      </c>
      <c r="CD54" s="191">
        <f t="shared" si="23"/>
        <v>6.2362390798982677E-7</v>
      </c>
      <c r="CE54" s="191">
        <f t="shared" si="24"/>
        <v>2.4167183685285663E-7</v>
      </c>
      <c r="CF54" s="191">
        <f t="shared" si="25"/>
        <v>7.0128058327717082E-7</v>
      </c>
      <c r="CG54" s="191">
        <f t="shared" si="26"/>
        <v>3.346554648329016E-7</v>
      </c>
      <c r="CH54" s="191">
        <f t="shared" si="27"/>
        <v>4.2099822342842147E-8</v>
      </c>
      <c r="CI54" s="191">
        <f t="shared" si="28"/>
        <v>1.3455670011092443E-6</v>
      </c>
      <c r="CJ54" s="191">
        <f t="shared" si="29"/>
        <v>1.0205244448305606E-7</v>
      </c>
      <c r="CK54" s="191">
        <f t="shared" si="30"/>
        <v>2.3230249943772783E-7</v>
      </c>
      <c r="CL54" s="191">
        <f t="shared" si="31"/>
        <v>2.5418853304969315E-7</v>
      </c>
      <c r="CM54" s="191">
        <f t="shared" si="32"/>
        <v>1.6120835682965884E-7</v>
      </c>
      <c r="CN54" s="191">
        <f t="shared" si="33"/>
        <v>8.3479967603929558E-8</v>
      </c>
      <c r="CO54" s="191">
        <f t="shared" si="34"/>
        <v>9.0909553508971488E-8</v>
      </c>
      <c r="CP54" s="191">
        <f t="shared" si="35"/>
        <v>3.0312594302933449E-7</v>
      </c>
      <c r="CQ54" s="191">
        <f t="shared" si="36"/>
        <v>1.5116219487966079E-7</v>
      </c>
      <c r="CR54" s="191">
        <f t="shared" si="37"/>
        <v>3.2396522355518895E-7</v>
      </c>
      <c r="CS54" s="191">
        <f t="shared" si="38"/>
        <v>2.6070223743191143E-7</v>
      </c>
      <c r="CT54" s="191">
        <f t="shared" si="39"/>
        <v>1.3003186024212588E-7</v>
      </c>
      <c r="CU54" s="191">
        <f t="shared" si="40"/>
        <v>1.2378389016309353E-8</v>
      </c>
      <c r="CV54" s="191">
        <f t="shared" si="41"/>
        <v>6.5011576915760136E-11</v>
      </c>
      <c r="CW54" s="191">
        <f t="shared" si="42"/>
        <v>5.7157831235880698E-6</v>
      </c>
      <c r="CX54" s="191">
        <f t="shared" si="43"/>
        <v>4.1434575780429906E-8</v>
      </c>
      <c r="CY54" s="191">
        <f t="shared" si="44"/>
        <v>7.0361715642189964E-6</v>
      </c>
      <c r="CZ54" s="191"/>
      <c r="DA54" s="191">
        <f t="shared" si="45"/>
        <v>4.4447893180390851E-36</v>
      </c>
      <c r="DB54" s="191"/>
      <c r="DC54" s="191"/>
      <c r="DD54" s="191"/>
      <c r="DE54" s="191">
        <f t="shared" si="46"/>
        <v>2.9469637102372533E-6</v>
      </c>
      <c r="DF54" s="191">
        <f t="shared" si="47"/>
        <v>2.4657634473352885E-6</v>
      </c>
      <c r="DG54" s="191"/>
      <c r="DH54" s="191"/>
      <c r="DI54" s="191">
        <f t="shared" si="48"/>
        <v>2.0039316575310333E-6</v>
      </c>
      <c r="DN54" s="191">
        <f t="shared" si="49"/>
        <v>7.1156024076178979E-6</v>
      </c>
      <c r="DR54" s="1">
        <v>1.3888888888888887E-3</v>
      </c>
      <c r="EQ54" s="184"/>
      <c r="ER54" s="184"/>
    </row>
    <row r="55" spans="1:148" s="1" customFormat="1" x14ac:dyDescent="0.25">
      <c r="A55" s="21">
        <v>37256</v>
      </c>
      <c r="B55" s="279">
        <v>1.4094000000000001E-2</v>
      </c>
      <c r="C55" s="280">
        <v>1.0662E-2</v>
      </c>
      <c r="D55" s="279">
        <v>4.0159E-2</v>
      </c>
      <c r="E55" s="280">
        <v>6.1723E-2</v>
      </c>
      <c r="F55" s="279">
        <v>7.4711E-2</v>
      </c>
      <c r="G55" s="280">
        <v>9.3710000000000009E-3</v>
      </c>
      <c r="H55" s="279">
        <v>1.2884E-2</v>
      </c>
      <c r="I55" s="281">
        <v>-1.7628999999999999E-2</v>
      </c>
      <c r="J55" s="279">
        <v>7.9376000000000002E-2</v>
      </c>
      <c r="K55" s="291">
        <v>-2.496424718368162E-2</v>
      </c>
      <c r="L55" s="280">
        <v>-6.3570000000000007E-3</v>
      </c>
      <c r="M55" s="279">
        <v>-9.7380000000000001E-3</v>
      </c>
      <c r="N55" s="280">
        <v>1.585E-3</v>
      </c>
      <c r="O55" s="279">
        <v>-4.7990000000000003E-3</v>
      </c>
      <c r="P55" s="280">
        <v>-1.8846999999999999E-2</v>
      </c>
      <c r="Q55" s="279">
        <v>-6.8579999999999995E-3</v>
      </c>
      <c r="R55" s="280">
        <v>-6.3810000000000004E-3</v>
      </c>
      <c r="S55" s="279">
        <v>-8.3759999999999998E-3</v>
      </c>
      <c r="T55" s="280">
        <v>-1.0246999999999999E-2</v>
      </c>
      <c r="U55" s="279">
        <v>-6.7130000000000002E-3</v>
      </c>
      <c r="V55" s="280">
        <v>-3.7669999999999999E-3</v>
      </c>
      <c r="W55" s="279">
        <v>-7.8110000000000002E-3</v>
      </c>
      <c r="X55" s="280">
        <v>-8.9600000000000009E-3</v>
      </c>
      <c r="Y55" s="280">
        <v>-7.9100000000000004E-4</v>
      </c>
      <c r="Z55" s="279">
        <v>-4.0769999999999999E-3</v>
      </c>
      <c r="AA55" s="280">
        <v>8.4880000000000008E-3</v>
      </c>
      <c r="AB55" s="279">
        <v>-3.3227E-2</v>
      </c>
      <c r="AC55" s="280">
        <v>-3.3791000000000002E-2</v>
      </c>
      <c r="AD55" s="281">
        <v>-3.1253000000000003E-2</v>
      </c>
      <c r="AE55" s="280">
        <v>-1.4797686143535001E-2</v>
      </c>
      <c r="AF55" s="281">
        <v>-1.72238133897624E-2</v>
      </c>
      <c r="AG55" s="281">
        <v>-3.7091624464458996E-2</v>
      </c>
      <c r="AH55" s="280">
        <v>3.5999999999999999E-3</v>
      </c>
      <c r="AI55" s="279">
        <v>1.7100000000000001E-2</v>
      </c>
      <c r="AJ55" s="280">
        <v>1.9900000000000001E-2</v>
      </c>
      <c r="AK55" s="279">
        <v>1.5100000000000001E-2</v>
      </c>
      <c r="AL55" s="280">
        <v>1.5100000000000001E-2</v>
      </c>
      <c r="AM55" s="279">
        <v>6.0000000000000001E-3</v>
      </c>
      <c r="AN55" s="279">
        <v>-1.9394000000000002E-2</v>
      </c>
      <c r="AO55" s="280">
        <v>-1.9699000000000001E-2</v>
      </c>
      <c r="AP55" s="281">
        <v>1.47105651508552E-2</v>
      </c>
      <c r="AQ55" s="291">
        <v>-2.496424718368162E-2</v>
      </c>
      <c r="AR55" s="30">
        <v>-2.496424718368162E-2</v>
      </c>
      <c r="AS55" s="291">
        <v>-2.496424718368162E-2</v>
      </c>
      <c r="AT55" s="291">
        <v>-2.496424718368162E-2</v>
      </c>
      <c r="AU55" s="291">
        <v>-2.496424718368162E-2</v>
      </c>
      <c r="AV55" s="279">
        <v>2.4357000000000004E-2</v>
      </c>
      <c r="AW55" s="280">
        <v>1.9769999999999999E-2</v>
      </c>
      <c r="AX55" s="291">
        <v>-2.496424718368162E-2</v>
      </c>
      <c r="AY55" s="291">
        <v>-2.496424718368162E-2</v>
      </c>
      <c r="AZ55" s="279">
        <v>2.1606E-2</v>
      </c>
      <c r="BE55" s="30">
        <v>-0.16135457366930761</v>
      </c>
      <c r="BF55" s="104"/>
      <c r="BG55" s="188">
        <f t="shared" si="2"/>
        <v>201</v>
      </c>
      <c r="BH55" s="29">
        <f>(1-'Building Blocks'!$B$54)*'Building Blocks'!$B$54^BG55</f>
        <v>1.3263987810938199E-3</v>
      </c>
      <c r="BI55" s="29">
        <f t="shared" si="3"/>
        <v>1.4569864654610798E-3</v>
      </c>
      <c r="BJ55" s="29">
        <f t="shared" si="50"/>
        <v>4.327395501065953E-3</v>
      </c>
      <c r="BK55" s="191">
        <f t="shared" si="4"/>
        <v>6.9047634823857934E-8</v>
      </c>
      <c r="BL55" s="191">
        <f t="shared" si="5"/>
        <v>1.8503882811168537E-8</v>
      </c>
      <c r="BM55" s="191">
        <f t="shared" si="6"/>
        <v>1.3856970623011531E-6</v>
      </c>
      <c r="BN55" s="191">
        <f t="shared" si="7"/>
        <v>4.0376870411440433E-6</v>
      </c>
      <c r="BO55" s="191">
        <f t="shared" si="8"/>
        <v>5.975595907025824E-6</v>
      </c>
      <c r="BP55" s="191">
        <f t="shared" si="9"/>
        <v>1.248717389821351E-8</v>
      </c>
      <c r="BQ55" s="191">
        <f t="shared" si="10"/>
        <v>6.3756346328975569E-8</v>
      </c>
      <c r="BR55" s="191">
        <f t="shared" si="11"/>
        <v>1.0316255605905903E-6</v>
      </c>
      <c r="BS55" s="191">
        <f t="shared" si="12"/>
        <v>6.9886866137230088E-6</v>
      </c>
      <c r="BT55" s="191">
        <f t="shared" si="13"/>
        <v>4.4896861798374604E-36</v>
      </c>
      <c r="BU55" s="191">
        <f t="shared" si="14"/>
        <v>1.4757554453650745E-7</v>
      </c>
      <c r="BV55" s="191">
        <f t="shared" si="15"/>
        <v>2.4989254503492406E-7</v>
      </c>
      <c r="BW55" s="191">
        <f t="shared" si="16"/>
        <v>1.8758240982637741E-11</v>
      </c>
      <c r="BX55" s="191">
        <f t="shared" si="17"/>
        <v>8.8548756347827551E-8</v>
      </c>
      <c r="BY55" s="191">
        <f t="shared" si="18"/>
        <v>8.3900974940001389E-7</v>
      </c>
      <c r="BZ55" s="191">
        <f t="shared" si="19"/>
        <v>1.8306734717171496E-7</v>
      </c>
      <c r="CA55" s="191">
        <f t="shared" si="20"/>
        <v>1.5692038423119261E-7</v>
      </c>
      <c r="CB55" s="191">
        <f t="shared" si="21"/>
        <v>2.826272708165786E-7</v>
      </c>
      <c r="CC55" s="191">
        <f t="shared" si="22"/>
        <v>3.131278744514276E-7</v>
      </c>
      <c r="CD55" s="191">
        <f t="shared" si="23"/>
        <v>1.4628044237234523E-7</v>
      </c>
      <c r="CE55" s="191">
        <f t="shared" si="24"/>
        <v>8.1278846029054745E-8</v>
      </c>
      <c r="CF55" s="191">
        <f t="shared" si="25"/>
        <v>2.198397693271796E-7</v>
      </c>
      <c r="CG55" s="191">
        <f t="shared" si="26"/>
        <v>2.3027998988256162E-7</v>
      </c>
      <c r="CH55" s="191">
        <f t="shared" si="27"/>
        <v>1.5195888393472066E-8</v>
      </c>
      <c r="CI55" s="191">
        <f t="shared" si="28"/>
        <v>1.4594084970390058E-7</v>
      </c>
      <c r="CJ55" s="191">
        <f t="shared" si="29"/>
        <v>2.7739466687263625E-8</v>
      </c>
      <c r="CK55" s="191">
        <f t="shared" si="30"/>
        <v>1.9159007045804782E-6</v>
      </c>
      <c r="CL55" s="191">
        <f t="shared" si="31"/>
        <v>1.9816911430858855E-6</v>
      </c>
      <c r="CM55" s="191">
        <f t="shared" si="32"/>
        <v>1.7381803535669354E-6</v>
      </c>
      <c r="CN55" s="191">
        <f t="shared" si="33"/>
        <v>6.8849594445968664E-7</v>
      </c>
      <c r="CO55" s="191">
        <f t="shared" si="34"/>
        <v>7.4977100135603161E-7</v>
      </c>
      <c r="CP55" s="191">
        <f t="shared" si="35"/>
        <v>2.5000127387015297E-6</v>
      </c>
      <c r="CQ55" s="191">
        <f t="shared" si="36"/>
        <v>2.0036093390482295E-12</v>
      </c>
      <c r="CR55" s="191">
        <f t="shared" si="37"/>
        <v>1.8890591366989892E-7</v>
      </c>
      <c r="CS55" s="191">
        <f t="shared" si="38"/>
        <v>2.7122893652943067E-7</v>
      </c>
      <c r="CT55" s="191">
        <f t="shared" si="39"/>
        <v>1.1014403310318646E-7</v>
      </c>
      <c r="CU55" s="191">
        <f t="shared" si="40"/>
        <v>1.6901721597778743E-7</v>
      </c>
      <c r="CV55" s="191">
        <f t="shared" si="41"/>
        <v>2.1900151513599971E-10</v>
      </c>
      <c r="CW55" s="191">
        <f t="shared" si="42"/>
        <v>8.9383241158460304E-7</v>
      </c>
      <c r="CX55" s="191">
        <f t="shared" si="43"/>
        <v>7.0931306192502592E-7</v>
      </c>
      <c r="CY55" s="191">
        <f t="shared" si="44"/>
        <v>6.9102838960098295E-8</v>
      </c>
      <c r="CZ55" s="191"/>
      <c r="DA55" s="191">
        <f t="shared" si="45"/>
        <v>4.4896861798374604E-36</v>
      </c>
      <c r="DB55" s="191"/>
      <c r="DC55" s="191"/>
      <c r="DD55" s="191"/>
      <c r="DE55" s="191">
        <f t="shared" si="46"/>
        <v>3.0740450241838884E-7</v>
      </c>
      <c r="DF55" s="191">
        <f t="shared" si="47"/>
        <v>1.7261893976170238E-7</v>
      </c>
      <c r="DG55" s="191"/>
      <c r="DH55" s="191"/>
      <c r="DI55" s="191">
        <f t="shared" si="48"/>
        <v>1.8791926142275409E-7</v>
      </c>
      <c r="DN55" s="191">
        <f t="shared" si="49"/>
        <v>4.1681730004236086E-5</v>
      </c>
      <c r="DR55" s="1">
        <v>1.3888888888888887E-3</v>
      </c>
      <c r="EQ55" s="184"/>
      <c r="ER55" s="184"/>
    </row>
    <row r="56" spans="1:148" s="1" customFormat="1" x14ac:dyDescent="0.25">
      <c r="A56" s="21">
        <v>37287</v>
      </c>
      <c r="B56" s="279">
        <v>-1.2539E-2</v>
      </c>
      <c r="C56" s="280">
        <v>-1.2702E-2</v>
      </c>
      <c r="D56" s="279">
        <v>-5.9680000000000002E-3</v>
      </c>
      <c r="E56" s="280">
        <v>-1.0401000000000001E-2</v>
      </c>
      <c r="F56" s="279">
        <v>1.3391999999999999E-2</v>
      </c>
      <c r="G56" s="280">
        <v>-2.7400999999999998E-2</v>
      </c>
      <c r="H56" s="279">
        <v>-4.2827999999999998E-2</v>
      </c>
      <c r="I56" s="281">
        <v>-1.8758999999999998E-2</v>
      </c>
      <c r="J56" s="279">
        <v>3.3887E-2</v>
      </c>
      <c r="K56" s="291">
        <v>-2.496424718368162E-2</v>
      </c>
      <c r="L56" s="280">
        <v>8.095999999999999E-3</v>
      </c>
      <c r="M56" s="279">
        <v>6.7340000000000004E-3</v>
      </c>
      <c r="N56" s="280">
        <v>1.4610000000000001E-3</v>
      </c>
      <c r="O56" s="279">
        <v>3.418E-3</v>
      </c>
      <c r="P56" s="280">
        <v>1.2924999999999999E-2</v>
      </c>
      <c r="Q56" s="279">
        <v>8.4550000000000007E-3</v>
      </c>
      <c r="R56" s="280">
        <v>6.2690000000000003E-3</v>
      </c>
      <c r="S56" s="279">
        <v>1.5325999999999999E-2</v>
      </c>
      <c r="T56" s="280">
        <v>5.0460000000000001E-3</v>
      </c>
      <c r="U56" s="279">
        <v>5.9789999999999999E-3</v>
      </c>
      <c r="V56" s="280">
        <v>9.2589999999999999E-3</v>
      </c>
      <c r="W56" s="279">
        <v>1.1439E-2</v>
      </c>
      <c r="X56" s="280">
        <v>1.8429999999999998E-2</v>
      </c>
      <c r="Y56" s="280">
        <v>1.2312E-2</v>
      </c>
      <c r="Z56" s="279">
        <v>6.9640000000000006E-3</v>
      </c>
      <c r="AA56" s="280">
        <v>6.1270000000000005E-3</v>
      </c>
      <c r="AB56" s="279">
        <v>-2.4676E-2</v>
      </c>
      <c r="AC56" s="280">
        <v>-2.5065E-2</v>
      </c>
      <c r="AD56" s="281">
        <v>-2.3005000000000001E-2</v>
      </c>
      <c r="AE56" s="280">
        <v>-9.6716566449625389E-3</v>
      </c>
      <c r="AF56" s="281">
        <v>-1.187454082245E-2</v>
      </c>
      <c r="AG56" s="281">
        <v>-2.7323717405567001E-2</v>
      </c>
      <c r="AH56" s="280">
        <v>1.1999999999999999E-3</v>
      </c>
      <c r="AI56" s="279">
        <v>4.47E-3</v>
      </c>
      <c r="AJ56" s="280">
        <v>2.2470000000000003E-3</v>
      </c>
      <c r="AK56" s="279">
        <v>7.8580000000000004E-3</v>
      </c>
      <c r="AL56" s="280">
        <v>4.1130000000000003E-3</v>
      </c>
      <c r="AM56" s="279">
        <v>1.0265E-2</v>
      </c>
      <c r="AN56" s="279">
        <v>-1.7242E-2</v>
      </c>
      <c r="AO56" s="280">
        <v>-6.7250000000000001E-3</v>
      </c>
      <c r="AP56" s="281">
        <v>-1.19330793702218E-2</v>
      </c>
      <c r="AQ56" s="291">
        <v>-2.496424718368162E-2</v>
      </c>
      <c r="AR56" s="30">
        <v>-2.496424718368162E-2</v>
      </c>
      <c r="AS56" s="291">
        <v>-2.496424718368162E-2</v>
      </c>
      <c r="AT56" s="291">
        <v>-2.496424718368162E-2</v>
      </c>
      <c r="AU56" s="291">
        <v>-2.496424718368162E-2</v>
      </c>
      <c r="AV56" s="279">
        <v>1.9610000000000001E-3</v>
      </c>
      <c r="AW56" s="280">
        <v>-1.0364999999999999E-2</v>
      </c>
      <c r="AX56" s="291">
        <v>-2.496424718368162E-2</v>
      </c>
      <c r="AY56" s="291">
        <v>-2.496424718368162E-2</v>
      </c>
      <c r="AZ56" s="279">
        <v>-7.3629999999999998E-3</v>
      </c>
      <c r="BE56" s="30">
        <v>9.6203968099698223E-2</v>
      </c>
      <c r="BF56" s="104"/>
      <c r="BG56" s="188">
        <f t="shared" si="2"/>
        <v>200</v>
      </c>
      <c r="BH56" s="29">
        <f>(1-'Building Blocks'!$B$54)*'Building Blocks'!$B$54^BG56</f>
        <v>1.3397967485796159E-3</v>
      </c>
      <c r="BI56" s="29">
        <f t="shared" si="3"/>
        <v>1.471703500465737E-3</v>
      </c>
      <c r="BJ56" s="29">
        <f t="shared" si="50"/>
        <v>4.3711065667332858E-3</v>
      </c>
      <c r="BK56" s="191">
        <f t="shared" si="4"/>
        <v>5.7399288732293921E-7</v>
      </c>
      <c r="BL56" s="191">
        <f t="shared" si="5"/>
        <v>5.7698291011948076E-7</v>
      </c>
      <c r="BM56" s="191">
        <f t="shared" si="6"/>
        <v>3.4395137561761091E-7</v>
      </c>
      <c r="BN56" s="191">
        <f t="shared" si="7"/>
        <v>5.5853959026314272E-7</v>
      </c>
      <c r="BO56" s="191">
        <f t="shared" si="8"/>
        <v>1.090987828757908E-8</v>
      </c>
      <c r="BP56" s="191">
        <f t="shared" si="9"/>
        <v>1.6857580589798006E-6</v>
      </c>
      <c r="BQ56" s="191">
        <f t="shared" si="10"/>
        <v>3.5475549333293014E-6</v>
      </c>
      <c r="BR56" s="191">
        <f t="shared" si="11"/>
        <v>1.1324290659722143E-6</v>
      </c>
      <c r="BS56" s="191">
        <f t="shared" si="12"/>
        <v>8.3146237394883115E-7</v>
      </c>
      <c r="BT56" s="191">
        <f t="shared" si="13"/>
        <v>4.5350365452903635E-36</v>
      </c>
      <c r="BU56" s="191">
        <f t="shared" si="14"/>
        <v>2.8347259457420683E-8</v>
      </c>
      <c r="BV56" s="191">
        <f t="shared" si="15"/>
        <v>1.6770494404777398E-8</v>
      </c>
      <c r="BW56" s="191">
        <f t="shared" si="16"/>
        <v>8.2989975236280621E-11</v>
      </c>
      <c r="BX56" s="191">
        <f t="shared" si="17"/>
        <v>2.6103210939148569E-10</v>
      </c>
      <c r="BY56" s="191">
        <f t="shared" si="18"/>
        <v>8.8966922090344706E-8</v>
      </c>
      <c r="BZ56" s="191">
        <f t="shared" si="19"/>
        <v>2.4784259118195161E-8</v>
      </c>
      <c r="CA56" s="191">
        <f t="shared" si="20"/>
        <v>7.5971885672325973E-9</v>
      </c>
      <c r="CB56" s="191">
        <f t="shared" si="21"/>
        <v>1.4060216961687465E-7</v>
      </c>
      <c r="CC56" s="191">
        <f t="shared" si="22"/>
        <v>5.897497478018406E-10</v>
      </c>
      <c r="CD56" s="191">
        <f t="shared" si="23"/>
        <v>1.0507776778093781E-8</v>
      </c>
      <c r="CE56" s="191">
        <f t="shared" si="24"/>
        <v>4.5446979462290988E-8</v>
      </c>
      <c r="CF56" s="191">
        <f t="shared" si="25"/>
        <v>7.1423014565275896E-8</v>
      </c>
      <c r="CG56" s="191">
        <f t="shared" si="26"/>
        <v>3.2315162368293846E-7</v>
      </c>
      <c r="CH56" s="191">
        <f t="shared" si="27"/>
        <v>1.4347049075773572E-7</v>
      </c>
      <c r="CI56" s="191">
        <f t="shared" si="28"/>
        <v>1.5695012568643397E-9</v>
      </c>
      <c r="CJ56" s="191">
        <f t="shared" si="29"/>
        <v>5.9007298141174718E-9</v>
      </c>
      <c r="CK56" s="191">
        <f t="shared" si="30"/>
        <v>1.1301679930007689E-6</v>
      </c>
      <c r="CL56" s="191">
        <f t="shared" si="31"/>
        <v>1.1665375842720047E-6</v>
      </c>
      <c r="CM56" s="191">
        <f t="shared" si="32"/>
        <v>1.0173269406987953E-6</v>
      </c>
      <c r="CN56" s="191">
        <f t="shared" si="33"/>
        <v>4.0613591188670442E-7</v>
      </c>
      <c r="CO56" s="191">
        <f t="shared" si="34"/>
        <v>4.4228136969043519E-7</v>
      </c>
      <c r="CP56" s="191">
        <f t="shared" si="35"/>
        <v>1.47472902568473E-6</v>
      </c>
      <c r="CQ56" s="191">
        <f t="shared" si="36"/>
        <v>8.7409992335827752E-9</v>
      </c>
      <c r="CR56" s="191">
        <f t="shared" si="37"/>
        <v>2.275226224237712E-9</v>
      </c>
      <c r="CS56" s="191">
        <f t="shared" si="38"/>
        <v>2.3653878709332673E-8</v>
      </c>
      <c r="CT56" s="191">
        <f t="shared" si="39"/>
        <v>3.1056304331503341E-9</v>
      </c>
      <c r="CU56" s="191">
        <f t="shared" si="40"/>
        <v>6.8952850308916218E-11</v>
      </c>
      <c r="CV56" s="191">
        <f t="shared" si="41"/>
        <v>3.1858874142435658E-8</v>
      </c>
      <c r="CW56" s="191">
        <f t="shared" si="42"/>
        <v>7.5278749602692122E-7</v>
      </c>
      <c r="CX56" s="191">
        <f t="shared" si="43"/>
        <v>1.2161354012234829E-7</v>
      </c>
      <c r="CY56" s="191">
        <f t="shared" si="44"/>
        <v>5.7445179922678198E-7</v>
      </c>
      <c r="CZ56" s="191"/>
      <c r="DA56" s="191">
        <f t="shared" si="45"/>
        <v>4.5350365452903635E-36</v>
      </c>
      <c r="DB56" s="191"/>
      <c r="DC56" s="191"/>
      <c r="DD56" s="191"/>
      <c r="DE56" s="191">
        <f t="shared" si="46"/>
        <v>9.116723099606654E-8</v>
      </c>
      <c r="DF56" s="191">
        <f t="shared" si="47"/>
        <v>5.4537512669921879E-7</v>
      </c>
      <c r="DG56" s="191"/>
      <c r="DH56" s="191"/>
      <c r="DI56" s="191">
        <f t="shared" si="48"/>
        <v>4.565045117138962E-7</v>
      </c>
      <c r="DN56" s="191">
        <f t="shared" si="49"/>
        <v>1.1505663673705135E-5</v>
      </c>
      <c r="DR56" s="1">
        <v>1.3888888888888887E-3</v>
      </c>
      <c r="EQ56" s="184"/>
      <c r="ER56" s="184"/>
    </row>
    <row r="57" spans="1:148" s="1" customFormat="1" x14ac:dyDescent="0.25">
      <c r="A57" s="21">
        <v>37315</v>
      </c>
      <c r="B57" s="279">
        <v>-2.0451E-2</v>
      </c>
      <c r="C57" s="280">
        <v>-1.992E-2</v>
      </c>
      <c r="D57" s="279">
        <v>-1.0612E-2</v>
      </c>
      <c r="E57" s="280">
        <v>-2.7406E-2</v>
      </c>
      <c r="F57" s="279">
        <v>-5.4054999999999999E-2</v>
      </c>
      <c r="G57" s="280">
        <v>-7.3450000000000008E-3</v>
      </c>
      <c r="H57" s="279">
        <v>7.2009999999999999E-3</v>
      </c>
      <c r="I57" s="281">
        <v>1.6017999999999998E-2</v>
      </c>
      <c r="J57" s="279">
        <v>1.6427000000000001E-2</v>
      </c>
      <c r="K57" s="291">
        <v>-2.496424718368162E-2</v>
      </c>
      <c r="L57" s="280">
        <v>9.689999999999999E-3</v>
      </c>
      <c r="M57" s="279">
        <v>9.0069999999999994E-3</v>
      </c>
      <c r="N57" s="280">
        <v>1.5809999999999999E-3</v>
      </c>
      <c r="O57" s="279">
        <v>7.5860000000000007E-3</v>
      </c>
      <c r="P57" s="280">
        <v>1.1644000000000002E-2</v>
      </c>
      <c r="Q57" s="279">
        <v>7.554E-3</v>
      </c>
      <c r="R57" s="280">
        <v>7.5560000000000002E-3</v>
      </c>
      <c r="S57" s="279">
        <v>7.574E-3</v>
      </c>
      <c r="T57" s="280">
        <v>1.5802E-2</v>
      </c>
      <c r="U57" s="279">
        <v>9.7149999999999997E-3</v>
      </c>
      <c r="V57" s="280">
        <v>1.1380999999999999E-2</v>
      </c>
      <c r="W57" s="279">
        <v>1.6166E-2</v>
      </c>
      <c r="X57" s="280">
        <v>1.3587999999999999E-2</v>
      </c>
      <c r="Y57" s="280">
        <v>7.2940000000000001E-3</v>
      </c>
      <c r="Z57" s="279">
        <v>-1.3953999999999999E-2</v>
      </c>
      <c r="AA57" s="280">
        <v>-5.6670000000000002E-3</v>
      </c>
      <c r="AB57" s="279">
        <v>3.8869999999999998E-3</v>
      </c>
      <c r="AC57" s="280">
        <v>3.7550000000000001E-3</v>
      </c>
      <c r="AD57" s="281">
        <v>2.4090000000000001E-3</v>
      </c>
      <c r="AE57" s="280">
        <v>7.4508764585019408E-3</v>
      </c>
      <c r="AF57" s="281">
        <v>5.9936935758828601E-3</v>
      </c>
      <c r="AG57" s="281">
        <v>5.3041307201645502E-3</v>
      </c>
      <c r="AH57" s="280">
        <v>1.9E-3</v>
      </c>
      <c r="AI57" s="279">
        <v>-7.0399999999999994E-3</v>
      </c>
      <c r="AJ57" s="280">
        <v>-8.9149999999999993E-3</v>
      </c>
      <c r="AK57" s="279">
        <v>-1.3707E-2</v>
      </c>
      <c r="AL57" s="280">
        <v>-1.2078999999999999E-2</v>
      </c>
      <c r="AM57" s="279">
        <v>4.2099999999999999E-4</v>
      </c>
      <c r="AN57" s="279">
        <v>-1.6874E-2</v>
      </c>
      <c r="AO57" s="280">
        <v>2.5912999999999999E-2</v>
      </c>
      <c r="AP57" s="281">
        <v>-1.9848241591930299E-2</v>
      </c>
      <c r="AQ57" s="291">
        <v>-2.496424718368162E-2</v>
      </c>
      <c r="AR57" s="30">
        <v>-2.496424718368162E-2</v>
      </c>
      <c r="AS57" s="291">
        <v>-2.496424718368162E-2</v>
      </c>
      <c r="AT57" s="291">
        <v>-2.496424718368162E-2</v>
      </c>
      <c r="AU57" s="291">
        <v>-2.496424718368162E-2</v>
      </c>
      <c r="AV57" s="279">
        <v>1.9281E-2</v>
      </c>
      <c r="AW57" s="280">
        <v>1.2327999999999999E-2</v>
      </c>
      <c r="AX57" s="291">
        <v>-2.496424718368162E-2</v>
      </c>
      <c r="AY57" s="291">
        <v>-2.496424718368162E-2</v>
      </c>
      <c r="AZ57" s="279">
        <v>-7.9252000000000003E-2</v>
      </c>
      <c r="BE57" s="30">
        <v>8.3473452667345516E-2</v>
      </c>
      <c r="BF57" s="104"/>
      <c r="BG57" s="188">
        <f t="shared" si="2"/>
        <v>199</v>
      </c>
      <c r="BH57" s="29">
        <f>(1-'Building Blocks'!$B$54)*'Building Blocks'!$B$54^BG57</f>
        <v>1.3533300490703195E-3</v>
      </c>
      <c r="BI57" s="29">
        <f t="shared" si="3"/>
        <v>1.4865691923896336E-3</v>
      </c>
      <c r="BJ57" s="29">
        <f t="shared" si="50"/>
        <v>4.4152591583164506E-3</v>
      </c>
      <c r="BK57" s="191">
        <f t="shared" si="4"/>
        <v>1.1374125166508857E-6</v>
      </c>
      <c r="BL57" s="191">
        <f t="shared" si="5"/>
        <v>1.0851767932419139E-6</v>
      </c>
      <c r="BM57" s="191">
        <f t="shared" si="6"/>
        <v>5.9056540333678694E-7</v>
      </c>
      <c r="BN57" s="191">
        <f t="shared" si="7"/>
        <v>1.9789899437887161E-6</v>
      </c>
      <c r="BO57" s="191">
        <f t="shared" si="8"/>
        <v>6.2275877062744975E-6</v>
      </c>
      <c r="BP57" s="191">
        <f t="shared" si="9"/>
        <v>2.8262854678357838E-7</v>
      </c>
      <c r="BQ57" s="191">
        <f t="shared" si="10"/>
        <v>1.2914428692880694E-9</v>
      </c>
      <c r="BR57" s="191">
        <f t="shared" si="11"/>
        <v>7.3628821618309887E-8</v>
      </c>
      <c r="BS57" s="191">
        <f t="shared" si="12"/>
        <v>5.9170863073824288E-8</v>
      </c>
      <c r="BT57" s="191">
        <f t="shared" si="13"/>
        <v>4.5808449952427923E-36</v>
      </c>
      <c r="BU57" s="191">
        <f t="shared" si="14"/>
        <v>5.3210028715988513E-8</v>
      </c>
      <c r="BV57" s="191">
        <f t="shared" si="15"/>
        <v>4.743302990197043E-8</v>
      </c>
      <c r="BW57" s="191">
        <f t="shared" si="16"/>
        <v>2.0512302772165786E-11</v>
      </c>
      <c r="BX57" s="191">
        <f t="shared" si="17"/>
        <v>3.1307589776822078E-8</v>
      </c>
      <c r="BY57" s="191">
        <f t="shared" si="18"/>
        <v>6.2692936675265012E-8</v>
      </c>
      <c r="BZ57" s="191">
        <f t="shared" si="19"/>
        <v>1.5248365659913664E-8</v>
      </c>
      <c r="CA57" s="191">
        <f t="shared" si="20"/>
        <v>1.8830041324815811E-8</v>
      </c>
      <c r="CB57" s="191">
        <f t="shared" si="21"/>
        <v>6.0796430499464906E-9</v>
      </c>
      <c r="CC57" s="191">
        <f t="shared" si="22"/>
        <v>1.9282286818027339E-7</v>
      </c>
      <c r="CD57" s="191">
        <f t="shared" si="23"/>
        <v>6.1043225926703379E-8</v>
      </c>
      <c r="CE57" s="191">
        <f t="shared" si="24"/>
        <v>8.7659157286146925E-8</v>
      </c>
      <c r="CF57" s="191">
        <f t="shared" si="25"/>
        <v>2.032672254726715E-7</v>
      </c>
      <c r="CG57" s="191">
        <f t="shared" si="26"/>
        <v>1.4794768264736643E-7</v>
      </c>
      <c r="CH57" s="191">
        <f t="shared" si="27"/>
        <v>3.5047177263117235E-8</v>
      </c>
      <c r="CI57" s="191">
        <f t="shared" si="28"/>
        <v>5.8782734762059849E-7</v>
      </c>
      <c r="CJ57" s="191">
        <f t="shared" si="29"/>
        <v>1.4252655307149586E-7</v>
      </c>
      <c r="CK57" s="191">
        <f t="shared" si="30"/>
        <v>1.0776293791016313E-9</v>
      </c>
      <c r="CL57" s="191">
        <f t="shared" si="31"/>
        <v>6.5949219618429301E-10</v>
      </c>
      <c r="CM57" s="191">
        <f t="shared" si="32"/>
        <v>1.1454174219458808E-9</v>
      </c>
      <c r="CN57" s="191">
        <f t="shared" si="33"/>
        <v>3.8725569408072939E-10</v>
      </c>
      <c r="CO57" s="191">
        <f t="shared" si="34"/>
        <v>4.2172084217517708E-10</v>
      </c>
      <c r="CP57" s="191">
        <f t="shared" si="35"/>
        <v>1.4061726523259596E-9</v>
      </c>
      <c r="CQ57" s="191">
        <f t="shared" si="36"/>
        <v>4.4856608557376373E-9</v>
      </c>
      <c r="CR57" s="191">
        <f t="shared" si="37"/>
        <v>2.4178835913191217E-7</v>
      </c>
      <c r="CS57" s="191">
        <f t="shared" si="38"/>
        <v>3.4214970435211548E-7</v>
      </c>
      <c r="CT57" s="191">
        <f t="shared" si="39"/>
        <v>6.013263356997661E-7</v>
      </c>
      <c r="CU57" s="191">
        <f t="shared" si="40"/>
        <v>4.0023997691639643E-7</v>
      </c>
      <c r="CV57" s="191">
        <f t="shared" si="41"/>
        <v>4.006243870011039E-8</v>
      </c>
      <c r="CW57" s="191">
        <f t="shared" si="42"/>
        <v>7.358476405892115E-7</v>
      </c>
      <c r="CX57" s="191">
        <f t="shared" si="43"/>
        <v>8.2429016611072414E-7</v>
      </c>
      <c r="CY57" s="191">
        <f t="shared" si="44"/>
        <v>1.1383218870542493E-6</v>
      </c>
      <c r="CZ57" s="191"/>
      <c r="DA57" s="191">
        <f t="shared" si="45"/>
        <v>4.5808449952427923E-36</v>
      </c>
      <c r="DB57" s="191"/>
      <c r="DC57" s="191"/>
      <c r="DD57" s="191"/>
      <c r="DE57" s="191">
        <f t="shared" si="46"/>
        <v>1.3273678578548099E-7</v>
      </c>
      <c r="DF57" s="191">
        <f t="shared" si="47"/>
        <v>1.7619090541469103E-8</v>
      </c>
      <c r="DG57" s="191"/>
      <c r="DH57" s="191"/>
      <c r="DI57" s="191">
        <f t="shared" si="48"/>
        <v>1.1908096885573303E-5</v>
      </c>
      <c r="DN57" s="191">
        <f t="shared" si="49"/>
        <v>8.5161818854852763E-6</v>
      </c>
      <c r="DR57" s="1">
        <v>1.3888888888888887E-3</v>
      </c>
      <c r="EQ57" s="184"/>
      <c r="ER57" s="184"/>
    </row>
    <row r="58" spans="1:148" s="1" customFormat="1" x14ac:dyDescent="0.25">
      <c r="A58" s="21">
        <v>37346</v>
      </c>
      <c r="B58" s="279">
        <v>4.3845000000000002E-2</v>
      </c>
      <c r="C58" s="280">
        <v>4.1090999999999996E-2</v>
      </c>
      <c r="D58" s="279">
        <v>5.9962999999999995E-2</v>
      </c>
      <c r="E58" s="280">
        <v>8.0371999999999999E-2</v>
      </c>
      <c r="F58" s="279">
        <v>8.8650000000000007E-2</v>
      </c>
      <c r="G58" s="280">
        <v>4.5159999999999999E-2</v>
      </c>
      <c r="H58" s="279">
        <v>5.4324999999999998E-2</v>
      </c>
      <c r="I58" s="281">
        <v>6.6740000000000008E-2</v>
      </c>
      <c r="J58" s="279">
        <v>6.0152000000000004E-2</v>
      </c>
      <c r="K58" s="291">
        <v>-2.496424718368162E-2</v>
      </c>
      <c r="L58" s="280">
        <v>-1.6632000000000001E-2</v>
      </c>
      <c r="M58" s="279">
        <v>-2.4058000000000003E-2</v>
      </c>
      <c r="N58" s="280">
        <v>1.2750000000000001E-3</v>
      </c>
      <c r="O58" s="279">
        <v>-1.5277000000000001E-2</v>
      </c>
      <c r="P58" s="280">
        <v>-4.0429000000000007E-2</v>
      </c>
      <c r="Q58" s="279">
        <v>-1.847E-2</v>
      </c>
      <c r="R58" s="280">
        <v>-1.5379E-2</v>
      </c>
      <c r="S58" s="279">
        <v>-2.8233000000000001E-2</v>
      </c>
      <c r="T58" s="280">
        <v>-6.1289999999999999E-3</v>
      </c>
      <c r="U58" s="279">
        <v>-1.7486999999999999E-2</v>
      </c>
      <c r="V58" s="280">
        <v>-1.0593999999999999E-2</v>
      </c>
      <c r="W58" s="279">
        <v>-1.8919999999999999E-2</v>
      </c>
      <c r="X58" s="280">
        <v>-2.1916000000000001E-2</v>
      </c>
      <c r="Y58" s="280">
        <v>-1.4452E-2</v>
      </c>
      <c r="Z58" s="279">
        <v>2.4055E-2</v>
      </c>
      <c r="AA58" s="280">
        <v>1.3616999999999999E-2</v>
      </c>
      <c r="AB58" s="279">
        <v>4.483E-3</v>
      </c>
      <c r="AC58" s="280">
        <v>4.7349999999999996E-3</v>
      </c>
      <c r="AD58" s="281">
        <v>5.3169999999999997E-3</v>
      </c>
      <c r="AE58" s="280">
        <v>7.8081578970645906E-3</v>
      </c>
      <c r="AF58" s="281">
        <v>6.3665349336326201E-3</v>
      </c>
      <c r="AG58" s="281">
        <v>5.9849484733044897E-3</v>
      </c>
      <c r="AH58" s="280">
        <v>2.0799999999999999E-2</v>
      </c>
      <c r="AI58" s="279">
        <v>1.9110000000000002E-2</v>
      </c>
      <c r="AJ58" s="280">
        <v>2.0272000000000002E-2</v>
      </c>
      <c r="AK58" s="279">
        <v>1.9113999999999999E-2</v>
      </c>
      <c r="AL58" s="280">
        <v>2.1118000000000001E-2</v>
      </c>
      <c r="AM58" s="279">
        <v>6.332E-3</v>
      </c>
      <c r="AN58" s="279">
        <v>-2.4222999999999998E-2</v>
      </c>
      <c r="AO58" s="280">
        <v>0.10225300000000001</v>
      </c>
      <c r="AP58" s="281">
        <v>4.4473455855866401E-2</v>
      </c>
      <c r="AQ58" s="291">
        <v>-2.496424718368162E-2</v>
      </c>
      <c r="AR58" s="30">
        <v>-2.496424718368162E-2</v>
      </c>
      <c r="AS58" s="291">
        <v>-2.496424718368162E-2</v>
      </c>
      <c r="AT58" s="291">
        <v>-2.496424718368162E-2</v>
      </c>
      <c r="AU58" s="291">
        <v>-2.496424718368162E-2</v>
      </c>
      <c r="AV58" s="279">
        <v>5.9988E-2</v>
      </c>
      <c r="AW58" s="280">
        <v>5.1829E-2</v>
      </c>
      <c r="AX58" s="291">
        <v>-2.496424718368162E-2</v>
      </c>
      <c r="AY58" s="291">
        <v>-2.496424718368162E-2</v>
      </c>
      <c r="AZ58" s="279">
        <v>7.2735000000000008E-2</v>
      </c>
      <c r="BE58" s="30">
        <v>6.2259444027930488E-2</v>
      </c>
      <c r="BF58" s="104"/>
      <c r="BG58" s="188">
        <f t="shared" si="2"/>
        <v>198</v>
      </c>
      <c r="BH58" s="29">
        <f>(1-'Building Blocks'!$B$54)*'Building Blocks'!$B$54^BG58</f>
        <v>1.3670000495659791E-3</v>
      </c>
      <c r="BI58" s="29">
        <f t="shared" si="3"/>
        <v>1.5015850428178115E-3</v>
      </c>
      <c r="BJ58" s="29">
        <f t="shared" si="50"/>
        <v>4.4598577356731823E-3</v>
      </c>
      <c r="BK58" s="191">
        <f t="shared" si="4"/>
        <v>2.0153222455618299E-6</v>
      </c>
      <c r="BL58" s="191">
        <f t="shared" si="5"/>
        <v>1.7350891294909989E-6</v>
      </c>
      <c r="BM58" s="191">
        <f t="shared" si="6"/>
        <v>3.8512012598825263E-6</v>
      </c>
      <c r="BN58" s="191">
        <f t="shared" si="7"/>
        <v>7.6318264288004886E-6</v>
      </c>
      <c r="BO58" s="191">
        <f t="shared" si="8"/>
        <v>9.1311229875820643E-6</v>
      </c>
      <c r="BP58" s="191">
        <f t="shared" si="9"/>
        <v>2.250832799458004E-6</v>
      </c>
      <c r="BQ58" s="191">
        <f t="shared" si="10"/>
        <v>3.4677381888403375E-6</v>
      </c>
      <c r="BR58" s="191">
        <f t="shared" si="11"/>
        <v>5.0095641260367714E-6</v>
      </c>
      <c r="BS58" s="191">
        <f t="shared" si="12"/>
        <v>3.7590716102803047E-6</v>
      </c>
      <c r="BT58" s="191">
        <f t="shared" si="13"/>
        <v>4.6271161568109007E-36</v>
      </c>
      <c r="BU58" s="191">
        <f t="shared" si="14"/>
        <v>6.211805448264579E-7</v>
      </c>
      <c r="BV58" s="191">
        <f t="shared" si="15"/>
        <v>1.1286723476575479E-6</v>
      </c>
      <c r="BW58" s="191">
        <f t="shared" si="16"/>
        <v>2.6927026291310591E-10</v>
      </c>
      <c r="BX58" s="191">
        <f t="shared" si="17"/>
        <v>5.0142968977826435E-7</v>
      </c>
      <c r="BY58" s="191">
        <f t="shared" si="18"/>
        <v>3.1194515757326959E-6</v>
      </c>
      <c r="BZ58" s="191">
        <f t="shared" si="19"/>
        <v>7.8204168159512163E-7</v>
      </c>
      <c r="CA58" s="191">
        <f t="shared" si="20"/>
        <v>5.6373671107931529E-7</v>
      </c>
      <c r="CB58" s="191">
        <f t="shared" si="21"/>
        <v>1.7139176856897623E-6</v>
      </c>
      <c r="CC58" s="191">
        <f t="shared" si="22"/>
        <v>1.668758743759999E-7</v>
      </c>
      <c r="CD58" s="191">
        <f t="shared" si="23"/>
        <v>6.4926762876387841E-7</v>
      </c>
      <c r="CE58" s="191">
        <f t="shared" si="24"/>
        <v>3.0688629477022645E-7</v>
      </c>
      <c r="CF58" s="191">
        <f t="shared" si="25"/>
        <v>8.2168737390722199E-7</v>
      </c>
      <c r="CG58" s="191">
        <f t="shared" si="26"/>
        <v>9.7854217055517727E-7</v>
      </c>
      <c r="CH58" s="191">
        <f t="shared" si="27"/>
        <v>4.2838568063999643E-7</v>
      </c>
      <c r="CI58" s="191">
        <f t="shared" si="28"/>
        <v>4.9322293560330491E-7</v>
      </c>
      <c r="CJ58" s="191">
        <f t="shared" si="29"/>
        <v>1.3530023894434874E-7</v>
      </c>
      <c r="CK58" s="191">
        <f t="shared" si="30"/>
        <v>3.1458431989066332E-9</v>
      </c>
      <c r="CL58" s="191">
        <f t="shared" si="31"/>
        <v>4.0685567413576038E-9</v>
      </c>
      <c r="CM58" s="191">
        <f t="shared" si="32"/>
        <v>6.1891781510146683E-9</v>
      </c>
      <c r="CN58" s="191">
        <f t="shared" si="33"/>
        <v>1.1304867100759117E-9</v>
      </c>
      <c r="CO58" s="191">
        <f t="shared" si="34"/>
        <v>1.2310982504021457E-9</v>
      </c>
      <c r="CP58" s="191">
        <f t="shared" si="35"/>
        <v>4.1049351108967283E-9</v>
      </c>
      <c r="CQ58" s="191">
        <f t="shared" si="36"/>
        <v>4.4231546202105921E-7</v>
      </c>
      <c r="CR58" s="191">
        <f t="shared" si="37"/>
        <v>2.6948880902523542E-7</v>
      </c>
      <c r="CS58" s="191">
        <f t="shared" si="38"/>
        <v>2.9498183366393586E-7</v>
      </c>
      <c r="CT58" s="191">
        <f t="shared" si="39"/>
        <v>2.4252115423639269E-7</v>
      </c>
      <c r="CU58" s="191">
        <f t="shared" si="40"/>
        <v>4.2322965947017591E-7</v>
      </c>
      <c r="CV58" s="191">
        <f t="shared" si="41"/>
        <v>7.7777313660091802E-10</v>
      </c>
      <c r="CW58" s="191">
        <f t="shared" si="42"/>
        <v>1.3154094887930448E-6</v>
      </c>
      <c r="CX58" s="191">
        <f t="shared" si="43"/>
        <v>1.4982127516142007E-5</v>
      </c>
      <c r="CY58" s="191">
        <f t="shared" si="44"/>
        <v>2.0169335118144199E-6</v>
      </c>
      <c r="CZ58" s="191"/>
      <c r="DA58" s="191">
        <f t="shared" si="45"/>
        <v>4.6271161568109007E-36</v>
      </c>
      <c r="DB58" s="191"/>
      <c r="DC58" s="191"/>
      <c r="DD58" s="191"/>
      <c r="DE58" s="191">
        <f t="shared" si="46"/>
        <v>3.7774803616218031E-6</v>
      </c>
      <c r="DF58" s="191">
        <f t="shared" si="47"/>
        <v>2.7691651292689111E-6</v>
      </c>
      <c r="DG58" s="191"/>
      <c r="DH58" s="191"/>
      <c r="DI58" s="191">
        <f t="shared" si="48"/>
        <v>5.8629109456137038E-6</v>
      </c>
      <c r="DN58" s="191">
        <f t="shared" si="49"/>
        <v>4.4559089267868703E-6</v>
      </c>
      <c r="DR58" s="1">
        <v>1.3888888888888887E-3</v>
      </c>
      <c r="EQ58" s="184"/>
      <c r="ER58" s="184"/>
    </row>
    <row r="59" spans="1:148" s="1" customFormat="1" x14ac:dyDescent="0.25">
      <c r="A59" s="21">
        <v>37376</v>
      </c>
      <c r="B59" s="279">
        <v>-5.2462999999999996E-2</v>
      </c>
      <c r="C59" s="280">
        <v>-5.7293000000000004E-2</v>
      </c>
      <c r="D59" s="279">
        <v>-1.9384999999999999E-2</v>
      </c>
      <c r="E59" s="280">
        <v>9.1129999999999996E-3</v>
      </c>
      <c r="F59" s="279">
        <v>1.4076E-2</v>
      </c>
      <c r="G59" s="280">
        <v>-3.1670999999999998E-2</v>
      </c>
      <c r="H59" s="279">
        <v>6.4949999999999999E-3</v>
      </c>
      <c r="I59" s="281">
        <v>3.3570999999999997E-2</v>
      </c>
      <c r="J59" s="279">
        <v>6.4910000000000002E-3</v>
      </c>
      <c r="K59" s="291">
        <v>-2.496424718368162E-2</v>
      </c>
      <c r="L59" s="280">
        <v>1.9393000000000001E-2</v>
      </c>
      <c r="M59" s="279">
        <v>2.4875999999999999E-2</v>
      </c>
      <c r="N59" s="280">
        <v>2.0609999999999999E-3</v>
      </c>
      <c r="O59" s="279">
        <v>1.7852E-2</v>
      </c>
      <c r="P59" s="280">
        <v>3.7969000000000003E-2</v>
      </c>
      <c r="Q59" s="279">
        <v>1.393E-2</v>
      </c>
      <c r="R59" s="280">
        <v>1.3928000000000001E-2</v>
      </c>
      <c r="S59" s="279">
        <v>1.3964000000000001E-2</v>
      </c>
      <c r="T59" s="280">
        <v>2.7692999999999999E-2</v>
      </c>
      <c r="U59" s="279">
        <v>2.1936000000000001E-2</v>
      </c>
      <c r="V59" s="280">
        <v>1.8936999999999999E-2</v>
      </c>
      <c r="W59" s="279">
        <v>2.7959000000000001E-2</v>
      </c>
      <c r="X59" s="280">
        <v>2.4465000000000001E-2</v>
      </c>
      <c r="Y59" s="280">
        <v>1.477E-2</v>
      </c>
      <c r="Z59" s="279">
        <v>1.5592E-2</v>
      </c>
      <c r="AA59" s="280">
        <v>1.0901000000000001E-2</v>
      </c>
      <c r="AB59" s="279">
        <v>3.9279000000000001E-2</v>
      </c>
      <c r="AC59" s="280">
        <v>3.9024000000000003E-2</v>
      </c>
      <c r="AD59" s="281">
        <v>3.8605E-2</v>
      </c>
      <c r="AE59" s="280">
        <v>2.8667159467913202E-2</v>
      </c>
      <c r="AF59" s="281">
        <v>2.8133964269640401E-2</v>
      </c>
      <c r="AG59" s="281">
        <v>4.5732825215346898E-2</v>
      </c>
      <c r="AH59" s="280">
        <v>6.5000000000000006E-3</v>
      </c>
      <c r="AI59" s="279">
        <v>2.7900000000000004E-3</v>
      </c>
      <c r="AJ59" s="280">
        <v>1.6569999999999998E-3</v>
      </c>
      <c r="AK59" s="279">
        <v>2.7620000000000001E-3</v>
      </c>
      <c r="AL59" s="280">
        <v>3.9000000000000003E-3</v>
      </c>
      <c r="AM59" s="279">
        <v>5.9179999999999996E-3</v>
      </c>
      <c r="AN59" s="279">
        <v>-3.8190000000000003E-3</v>
      </c>
      <c r="AO59" s="280">
        <v>5.9999999999999993E-6</v>
      </c>
      <c r="AP59" s="281">
        <v>-5.1873035960147099E-2</v>
      </c>
      <c r="AQ59" s="291">
        <v>-2.496424718368162E-2</v>
      </c>
      <c r="AR59" s="30">
        <v>-2.496424718368162E-2</v>
      </c>
      <c r="AS59" s="291">
        <v>-2.496424718368162E-2</v>
      </c>
      <c r="AT59" s="291">
        <v>-2.496424718368162E-2</v>
      </c>
      <c r="AU59" s="291">
        <v>-2.496424718368162E-2</v>
      </c>
      <c r="AV59" s="279">
        <v>8.5269999999999999E-3</v>
      </c>
      <c r="AW59" s="280">
        <v>2.9179E-2</v>
      </c>
      <c r="AX59" s="291">
        <v>-2.496424718368162E-2</v>
      </c>
      <c r="AY59" s="291">
        <v>-2.496424718368162E-2</v>
      </c>
      <c r="AZ59" s="279">
        <v>2.3292E-2</v>
      </c>
      <c r="BE59" s="30">
        <v>-3.5576143764966095E-2</v>
      </c>
      <c r="BF59" s="104"/>
      <c r="BG59" s="188">
        <f t="shared" si="2"/>
        <v>197</v>
      </c>
      <c r="BH59" s="29">
        <f>(1-'Building Blocks'!$B$54)*'Building Blocks'!$B$54^BG59</f>
        <v>1.3808081308747265E-3</v>
      </c>
      <c r="BI59" s="29">
        <f t="shared" si="3"/>
        <v>1.5167525685028402E-3</v>
      </c>
      <c r="BJ59" s="29">
        <f t="shared" si="50"/>
        <v>4.5049068037102853E-3</v>
      </c>
      <c r="BK59" s="191">
        <f t="shared" si="4"/>
        <v>5.4009374673213777E-6</v>
      </c>
      <c r="BL59" s="191">
        <f t="shared" si="5"/>
        <v>6.2888153656485346E-6</v>
      </c>
      <c r="BM59" s="191">
        <f t="shared" si="6"/>
        <v>1.2497315360760764E-6</v>
      </c>
      <c r="BN59" s="191">
        <f t="shared" si="7"/>
        <v>1.6268119267548068E-12</v>
      </c>
      <c r="BO59" s="191">
        <f t="shared" si="8"/>
        <v>1.7602831025936643E-8</v>
      </c>
      <c r="BP59" s="191">
        <f t="shared" si="9"/>
        <v>2.2034035937517885E-6</v>
      </c>
      <c r="BQ59" s="191">
        <f t="shared" si="10"/>
        <v>7.7512508373724E-11</v>
      </c>
      <c r="BR59" s="191">
        <f t="shared" si="11"/>
        <v>9.1718484865344269E-7</v>
      </c>
      <c r="BS59" s="191">
        <f t="shared" si="12"/>
        <v>1.995293816843404E-8</v>
      </c>
      <c r="BT59" s="191">
        <f t="shared" si="13"/>
        <v>4.6738547038493954E-36</v>
      </c>
      <c r="BU59" s="191">
        <f t="shared" si="14"/>
        <v>3.7318815855072326E-7</v>
      </c>
      <c r="BV59" s="191">
        <f t="shared" si="15"/>
        <v>7.0227320640339725E-7</v>
      </c>
      <c r="BW59" s="191">
        <f t="shared" si="16"/>
        <v>1.9934742374384602E-10</v>
      </c>
      <c r="BX59" s="191">
        <f t="shared" si="17"/>
        <v>3.3471010340485296E-7</v>
      </c>
      <c r="BY59" s="191">
        <f t="shared" si="18"/>
        <v>1.6336807483609027E-6</v>
      </c>
      <c r="BZ59" s="191">
        <f t="shared" si="19"/>
        <v>1.391649190738475E-7</v>
      </c>
      <c r="CA59" s="191">
        <f t="shared" si="20"/>
        <v>1.4959061480650849E-7</v>
      </c>
      <c r="CB59" s="191">
        <f t="shared" si="21"/>
        <v>1.0733581878198515E-7</v>
      </c>
      <c r="CC59" s="191">
        <f t="shared" si="22"/>
        <v>8.2201885497296803E-7</v>
      </c>
      <c r="CD59" s="191">
        <f t="shared" si="23"/>
        <v>5.2637632788506022E-7</v>
      </c>
      <c r="CE59" s="191">
        <f t="shared" si="24"/>
        <v>3.5204735156889661E-7</v>
      </c>
      <c r="CF59" s="191">
        <f t="shared" si="25"/>
        <v>8.3665797197019246E-7</v>
      </c>
      <c r="CG59" s="191">
        <f t="shared" si="26"/>
        <v>6.5956360794168604E-7</v>
      </c>
      <c r="CH59" s="191">
        <f t="shared" si="27"/>
        <v>2.3064633265186369E-7</v>
      </c>
      <c r="CI59" s="191">
        <f t="shared" si="28"/>
        <v>1.4155694507157525E-7</v>
      </c>
      <c r="CJ59" s="191">
        <f t="shared" si="29"/>
        <v>6.9647895776670297E-8</v>
      </c>
      <c r="CK59" s="191">
        <f t="shared" si="30"/>
        <v>1.9923838044233995E-6</v>
      </c>
      <c r="CL59" s="191">
        <f t="shared" si="31"/>
        <v>1.9586256939025988E-6</v>
      </c>
      <c r="CM59" s="191">
        <f t="shared" si="32"/>
        <v>1.8919609692722809E-6</v>
      </c>
      <c r="CN59" s="191">
        <f t="shared" si="33"/>
        <v>7.1598082607993727E-7</v>
      </c>
      <c r="CO59" s="191">
        <f t="shared" si="34"/>
        <v>7.7970199424044476E-7</v>
      </c>
      <c r="CP59" s="191">
        <f t="shared" si="35"/>
        <v>2.5998136957373285E-6</v>
      </c>
      <c r="CQ59" s="191">
        <f t="shared" si="36"/>
        <v>1.2431746700940189E-8</v>
      </c>
      <c r="CR59" s="191">
        <f t="shared" si="37"/>
        <v>1.2962351569967557E-8</v>
      </c>
      <c r="CS59" s="191">
        <f t="shared" si="38"/>
        <v>3.2081171170792738E-8</v>
      </c>
      <c r="CT59" s="191">
        <f t="shared" si="39"/>
        <v>2.0133234263756793E-8</v>
      </c>
      <c r="CU59" s="191">
        <f t="shared" si="40"/>
        <v>2.7973601287350837E-10</v>
      </c>
      <c r="CV59" s="191">
        <f t="shared" si="41"/>
        <v>1.4174430424048911E-10</v>
      </c>
      <c r="CW59" s="191">
        <f t="shared" si="42"/>
        <v>1.2819752749301791E-7</v>
      </c>
      <c r="CX59" s="191">
        <f t="shared" si="43"/>
        <v>8.4430821707589797E-9</v>
      </c>
      <c r="CY59" s="191">
        <f t="shared" si="44"/>
        <v>5.4052555600197599E-6</v>
      </c>
      <c r="CZ59" s="191"/>
      <c r="DA59" s="191">
        <f t="shared" si="45"/>
        <v>4.6738547038493954E-36</v>
      </c>
      <c r="DB59" s="191"/>
      <c r="DC59" s="191"/>
      <c r="DD59" s="191"/>
      <c r="DE59" s="191">
        <f t="shared" si="46"/>
        <v>2.5815832346914924E-9</v>
      </c>
      <c r="DF59" s="191">
        <f t="shared" si="47"/>
        <v>6.2465067118227262E-7</v>
      </c>
      <c r="DG59" s="191"/>
      <c r="DH59" s="191"/>
      <c r="DI59" s="191">
        <f t="shared" si="48"/>
        <v>2.5802378305706677E-7</v>
      </c>
      <c r="DN59" s="191">
        <f t="shared" si="49"/>
        <v>2.8517749114840447E-6</v>
      </c>
      <c r="DR59" s="1">
        <v>1.3888888888888887E-3</v>
      </c>
      <c r="EQ59" s="184"/>
      <c r="ER59" s="184"/>
    </row>
    <row r="60" spans="1:148" s="1" customFormat="1" x14ac:dyDescent="0.25">
      <c r="A60" s="21">
        <v>37407</v>
      </c>
      <c r="B60" s="279">
        <v>-1.1586000000000001E-2</v>
      </c>
      <c r="C60" s="280">
        <v>-8.822E-3</v>
      </c>
      <c r="D60" s="279">
        <v>-1.1302000000000001E-2</v>
      </c>
      <c r="E60" s="280">
        <v>-4.4382000000000005E-2</v>
      </c>
      <c r="F60" s="279">
        <v>-1.1439E-2</v>
      </c>
      <c r="G60" s="280">
        <v>1.4099999999999998E-3</v>
      </c>
      <c r="H60" s="279">
        <v>1.0891E-2</v>
      </c>
      <c r="I60" s="281">
        <v>4.7184999999999998E-2</v>
      </c>
      <c r="J60" s="279">
        <v>-1.5932999999999999E-2</v>
      </c>
      <c r="K60" s="291">
        <v>-2.496424718368162E-2</v>
      </c>
      <c r="L60" s="280">
        <v>8.4950000000000008E-3</v>
      </c>
      <c r="M60" s="279">
        <v>5.6020000000000002E-3</v>
      </c>
      <c r="N60" s="280">
        <v>1.7539999999999999E-3</v>
      </c>
      <c r="O60" s="279">
        <v>6.8920000000000006E-3</v>
      </c>
      <c r="P60" s="280">
        <v>3.1450000000000002E-3</v>
      </c>
      <c r="Q60" s="279">
        <v>1.3239000000000001E-2</v>
      </c>
      <c r="R60" s="280">
        <v>1.3617999999999998E-2</v>
      </c>
      <c r="S60" s="279">
        <v>1.2033E-2</v>
      </c>
      <c r="T60" s="280">
        <v>1.6878999999999998E-2</v>
      </c>
      <c r="U60" s="279">
        <v>6.7889999999999999E-3</v>
      </c>
      <c r="V60" s="280">
        <v>7.2570000000000004E-3</v>
      </c>
      <c r="W60" s="279">
        <v>9.9319999999999999E-3</v>
      </c>
      <c r="X60" s="280">
        <v>5.4910000000000002E-3</v>
      </c>
      <c r="Y60" s="280">
        <v>5.6510000000000006E-3</v>
      </c>
      <c r="Z60" s="279">
        <v>-5.1649999999999995E-3</v>
      </c>
      <c r="AA60" s="280">
        <v>1.7280000000000002E-3</v>
      </c>
      <c r="AB60" s="279">
        <v>3.5687000000000003E-2</v>
      </c>
      <c r="AC60" s="280">
        <v>3.5992999999999997E-2</v>
      </c>
      <c r="AD60" s="281">
        <v>3.4527999999999996E-2</v>
      </c>
      <c r="AE60" s="280">
        <v>2.6513879388522201E-2</v>
      </c>
      <c r="AF60" s="281">
        <v>2.5886906959175403E-2</v>
      </c>
      <c r="AG60" s="281">
        <v>4.1629641709845802E-2</v>
      </c>
      <c r="AH60" s="280">
        <v>4.0999999999999995E-3</v>
      </c>
      <c r="AI60" s="279">
        <v>4.2000000000000002E-4</v>
      </c>
      <c r="AJ60" s="280">
        <v>1.8E-5</v>
      </c>
      <c r="AK60" s="279">
        <v>-3.3029999999999999E-3</v>
      </c>
      <c r="AL60" s="280">
        <v>1.8737E-2</v>
      </c>
      <c r="AM60" s="279">
        <v>2.0999999999999999E-3</v>
      </c>
      <c r="AN60" s="279">
        <v>3.3424000000000002E-2</v>
      </c>
      <c r="AO60" s="280">
        <v>-1.5378000000000001E-2</v>
      </c>
      <c r="AP60" s="281">
        <v>-1.09796984807769E-2</v>
      </c>
      <c r="AQ60" s="291">
        <v>-2.496424718368162E-2</v>
      </c>
      <c r="AR60" s="30">
        <v>-2.496424718368162E-2</v>
      </c>
      <c r="AS60" s="291">
        <v>-2.496424718368162E-2</v>
      </c>
      <c r="AT60" s="291">
        <v>-2.496424718368162E-2</v>
      </c>
      <c r="AU60" s="291">
        <v>-2.496424718368162E-2</v>
      </c>
      <c r="AV60" s="279">
        <v>1.3540000000000002E-2</v>
      </c>
      <c r="AW60" s="280">
        <v>3.0144999999999998E-2</v>
      </c>
      <c r="AX60" s="291">
        <v>-2.496424718368162E-2</v>
      </c>
      <c r="AY60" s="291">
        <v>-2.496424718368162E-2</v>
      </c>
      <c r="AZ60" s="279">
        <v>-2.7997000000000001E-2</v>
      </c>
      <c r="BE60" s="30">
        <v>-6.4723475513890127E-2</v>
      </c>
      <c r="BF60" s="104"/>
      <c r="BG60" s="188">
        <f t="shared" si="2"/>
        <v>196</v>
      </c>
      <c r="BH60" s="29">
        <f>(1-'Building Blocks'!$B$54)*'Building Blocks'!$B$54^BG60</f>
        <v>1.3947556877522492E-3</v>
      </c>
      <c r="BI60" s="29">
        <f t="shared" si="3"/>
        <v>1.5320733015180205E-3</v>
      </c>
      <c r="BJ60" s="29">
        <f t="shared" si="50"/>
        <v>4.5504109128386722E-3</v>
      </c>
      <c r="BK60" s="191">
        <f t="shared" si="4"/>
        <v>5.4126030896756851E-7</v>
      </c>
      <c r="BL60" s="191">
        <f t="shared" si="5"/>
        <v>3.8831208101414348E-7</v>
      </c>
      <c r="BM60" s="191">
        <f t="shared" si="6"/>
        <v>6.5151265745697628E-7</v>
      </c>
      <c r="BN60" s="191">
        <f t="shared" si="7"/>
        <v>4.3789905634870072E-6</v>
      </c>
      <c r="BO60" s="191">
        <f t="shared" si="8"/>
        <v>7.4884208315034084E-7</v>
      </c>
      <c r="BP60" s="191">
        <f t="shared" si="9"/>
        <v>3.8816025297955466E-8</v>
      </c>
      <c r="BQ60" s="191">
        <f t="shared" si="10"/>
        <v>3.2730389381161065E-8</v>
      </c>
      <c r="BR60" s="191">
        <f t="shared" si="11"/>
        <v>2.2362139740461539E-6</v>
      </c>
      <c r="BS60" s="191">
        <f t="shared" si="12"/>
        <v>1.0397475973436647E-6</v>
      </c>
      <c r="BT60" s="191">
        <f t="shared" si="13"/>
        <v>4.7210653574236321E-36</v>
      </c>
      <c r="BU60" s="191">
        <f t="shared" si="14"/>
        <v>3.5119699348546904E-8</v>
      </c>
      <c r="BV60" s="191">
        <f t="shared" si="15"/>
        <v>7.7126903270515753E-9</v>
      </c>
      <c r="BW60" s="191">
        <f t="shared" si="16"/>
        <v>4.7248391605202068E-12</v>
      </c>
      <c r="BX60" s="191">
        <f t="shared" si="17"/>
        <v>2.324491262128691E-8</v>
      </c>
      <c r="BY60" s="191">
        <f t="shared" si="18"/>
        <v>6.1585634064815637E-9</v>
      </c>
      <c r="BZ60" s="191">
        <f t="shared" si="19"/>
        <v>1.2102089323130457E-7</v>
      </c>
      <c r="CA60" s="191">
        <f t="shared" si="20"/>
        <v>1.4181551140982816E-7</v>
      </c>
      <c r="CB60" s="191">
        <f t="shared" si="21"/>
        <v>6.4358268468832477E-8</v>
      </c>
      <c r="CC60" s="191">
        <f t="shared" si="22"/>
        <v>2.3808707623211052E-7</v>
      </c>
      <c r="CD60" s="191">
        <f t="shared" si="23"/>
        <v>1.8575931027433195E-8</v>
      </c>
      <c r="CE60" s="191">
        <f t="shared" si="24"/>
        <v>1.9362653013404175E-8</v>
      </c>
      <c r="CF60" s="191">
        <f t="shared" si="25"/>
        <v>4.566365824626558E-8</v>
      </c>
      <c r="CG60" s="191">
        <f t="shared" si="26"/>
        <v>5.4098725462026074E-9</v>
      </c>
      <c r="CH60" s="191">
        <f t="shared" si="27"/>
        <v>1.5811235858119352E-8</v>
      </c>
      <c r="CI60" s="191">
        <f t="shared" si="28"/>
        <v>1.8864121129232129E-7</v>
      </c>
      <c r="CJ60" s="191">
        <f t="shared" si="29"/>
        <v>8.8000318759004416E-9</v>
      </c>
      <c r="CK60" s="191">
        <f t="shared" si="30"/>
        <v>1.6333663436899482E-6</v>
      </c>
      <c r="CL60" s="191">
        <f t="shared" si="31"/>
        <v>1.658740609830456E-6</v>
      </c>
      <c r="CM60" s="191">
        <f t="shared" si="32"/>
        <v>1.4953240208054404E-6</v>
      </c>
      <c r="CN60" s="191">
        <f t="shared" si="33"/>
        <v>5.8696471104107194E-7</v>
      </c>
      <c r="CO60" s="191">
        <f t="shared" si="34"/>
        <v>6.3920364774739821E-7</v>
      </c>
      <c r="CP60" s="191">
        <f t="shared" si="35"/>
        <v>2.1313404480872423E-6</v>
      </c>
      <c r="CQ60" s="191">
        <f t="shared" si="36"/>
        <v>3.283108072227454E-10</v>
      </c>
      <c r="CR60" s="191">
        <f t="shared" si="37"/>
        <v>4.2928416435696893E-8</v>
      </c>
      <c r="CS60" s="191">
        <f t="shared" si="38"/>
        <v>5.9617899032142163E-8</v>
      </c>
      <c r="CT60" s="191">
        <f t="shared" si="39"/>
        <v>1.4440069246656766E-7</v>
      </c>
      <c r="CU60" s="191">
        <f t="shared" si="40"/>
        <v>3.1802375720830484E-7</v>
      </c>
      <c r="CV60" s="191">
        <f t="shared" si="41"/>
        <v>1.8900041242226201E-8</v>
      </c>
      <c r="CW60" s="191">
        <f t="shared" si="42"/>
        <v>1.2053932646202414E-6</v>
      </c>
      <c r="CX60" s="191">
        <f t="shared" si="43"/>
        <v>4.8233745464127704E-7</v>
      </c>
      <c r="CY60" s="191">
        <f t="shared" si="44"/>
        <v>5.4169305091324268E-7</v>
      </c>
      <c r="CZ60" s="191"/>
      <c r="DA60" s="191">
        <f t="shared" si="45"/>
        <v>4.7210653574236321E-36</v>
      </c>
      <c r="DB60" s="191"/>
      <c r="DC60" s="191"/>
      <c r="DD60" s="191"/>
      <c r="DE60" s="191">
        <f t="shared" si="46"/>
        <v>2.1069141201222117E-8</v>
      </c>
      <c r="DF60" s="191">
        <f t="shared" si="47"/>
        <v>6.924585915880581E-7</v>
      </c>
      <c r="DG60" s="191"/>
      <c r="DH60" s="191"/>
      <c r="DI60" s="191">
        <f t="shared" si="48"/>
        <v>2.2410677835222366E-6</v>
      </c>
      <c r="DN60" s="191">
        <f t="shared" si="49"/>
        <v>8.0548326632859396E-6</v>
      </c>
      <c r="DR60" s="1">
        <v>1.3888888888888887E-3</v>
      </c>
      <c r="EQ60" s="184"/>
      <c r="ER60" s="184"/>
    </row>
    <row r="61" spans="1:148" s="1" customFormat="1" x14ac:dyDescent="0.25">
      <c r="A61" s="21">
        <v>37437</v>
      </c>
      <c r="B61" s="279">
        <v>-7.1985000000000007E-2</v>
      </c>
      <c r="C61" s="280">
        <v>-7.3804999999999996E-2</v>
      </c>
      <c r="D61" s="279">
        <v>-6.7046999999999995E-2</v>
      </c>
      <c r="E61" s="280">
        <v>-4.9618000000000002E-2</v>
      </c>
      <c r="F61" s="279">
        <v>-2.7774999999999998E-2</v>
      </c>
      <c r="G61" s="280">
        <v>-6.1025000000000003E-2</v>
      </c>
      <c r="H61" s="279">
        <v>-4.3178999999999995E-2</v>
      </c>
      <c r="I61" s="281">
        <v>-4.0646000000000002E-2</v>
      </c>
      <c r="J61" s="279">
        <v>-7.5023000000000006E-2</v>
      </c>
      <c r="K61" s="291">
        <v>-2.496424718368162E-2</v>
      </c>
      <c r="L61" s="280">
        <v>8.650999999999999E-3</v>
      </c>
      <c r="M61" s="279">
        <v>1.4116999999999999E-2</v>
      </c>
      <c r="N61" s="280">
        <v>1.812E-3</v>
      </c>
      <c r="O61" s="279">
        <v>1.2185999999999999E-2</v>
      </c>
      <c r="P61" s="280">
        <v>1.7953E-2</v>
      </c>
      <c r="Q61" s="279">
        <v>1.6259999999999998E-3</v>
      </c>
      <c r="R61" s="280">
        <v>3.9329999999999999E-3</v>
      </c>
      <c r="S61" s="279">
        <v>-5.8279999999999998E-3</v>
      </c>
      <c r="T61" s="280">
        <v>1.3758999999999999E-2</v>
      </c>
      <c r="U61" s="279">
        <v>1.3795E-2</v>
      </c>
      <c r="V61" s="280">
        <v>8.2469999999999991E-3</v>
      </c>
      <c r="W61" s="279">
        <v>1.6775999999999999E-2</v>
      </c>
      <c r="X61" s="280">
        <v>1.2043E-2</v>
      </c>
      <c r="Y61" s="280">
        <v>8.2369999999999995E-3</v>
      </c>
      <c r="Z61" s="279">
        <v>-7.3719999999999994E-2</v>
      </c>
      <c r="AA61" s="280">
        <v>-9.7179999999999992E-3</v>
      </c>
      <c r="AB61" s="279">
        <v>5.8540999999999996E-2</v>
      </c>
      <c r="AC61" s="280">
        <v>5.8090999999999997E-2</v>
      </c>
      <c r="AD61" s="281">
        <v>5.5555E-2</v>
      </c>
      <c r="AE61" s="280">
        <v>4.0214063947097201E-2</v>
      </c>
      <c r="AF61" s="281">
        <v>4.0183746539734201E-2</v>
      </c>
      <c r="AG61" s="281">
        <v>6.7736032532429893E-2</v>
      </c>
      <c r="AH61" s="280">
        <v>-2.7000000000000001E-3</v>
      </c>
      <c r="AI61" s="279">
        <v>-1.9390000000000001E-2</v>
      </c>
      <c r="AJ61" s="280">
        <v>-2.6312000000000002E-2</v>
      </c>
      <c r="AK61" s="279">
        <v>-3.8206000000000004E-2</v>
      </c>
      <c r="AL61" s="280">
        <v>1.2017E-2</v>
      </c>
      <c r="AM61" s="279">
        <v>-1.8940000000000001E-3</v>
      </c>
      <c r="AN61" s="279">
        <v>4.1252000000000004E-2</v>
      </c>
      <c r="AO61" s="280">
        <v>1.9397000000000001E-2</v>
      </c>
      <c r="AP61" s="281">
        <v>-7.1402838398493096E-2</v>
      </c>
      <c r="AQ61" s="291">
        <v>-2.496424718368162E-2</v>
      </c>
      <c r="AR61" s="30">
        <v>-2.496424718368162E-2</v>
      </c>
      <c r="AS61" s="291">
        <v>-2.496424718368162E-2</v>
      </c>
      <c r="AT61" s="291">
        <v>-2.496424718368162E-2</v>
      </c>
      <c r="AU61" s="291">
        <v>-2.496424718368162E-2</v>
      </c>
      <c r="AV61" s="279">
        <v>2.7330999999999998E-2</v>
      </c>
      <c r="AW61" s="280">
        <v>-5.4850000000000003E-3</v>
      </c>
      <c r="AX61" s="291">
        <v>-2.496424718368162E-2</v>
      </c>
      <c r="AY61" s="291">
        <v>-2.496424718368162E-2</v>
      </c>
      <c r="AZ61" s="279">
        <v>-7.5216000000000005E-2</v>
      </c>
      <c r="BE61" s="30">
        <v>8.6918866903229697E-2</v>
      </c>
      <c r="BF61" s="104"/>
      <c r="BG61" s="188">
        <f t="shared" si="2"/>
        <v>195</v>
      </c>
      <c r="BH61" s="29">
        <f>(1-'Building Blocks'!$B$54)*'Building Blocks'!$B$54^BG61</f>
        <v>1.4088441290426759E-3</v>
      </c>
      <c r="BI61" s="29">
        <f t="shared" si="3"/>
        <v>1.5475487894121419E-3</v>
      </c>
      <c r="BJ61" s="29">
        <f t="shared" si="50"/>
        <v>4.5963746594330024E-3</v>
      </c>
      <c r="BK61" s="191">
        <f t="shared" si="4"/>
        <v>9.7059683494888542E-6</v>
      </c>
      <c r="BL61" s="191">
        <f t="shared" si="5"/>
        <v>1.0129233890744743E-5</v>
      </c>
      <c r="BM61" s="191">
        <f t="shared" si="6"/>
        <v>9.0250762832986416E-6</v>
      </c>
      <c r="BN61" s="191">
        <f t="shared" si="7"/>
        <v>5.3320554490301067E-6</v>
      </c>
      <c r="BO61" s="191">
        <f t="shared" si="8"/>
        <v>2.2872217123578806E-6</v>
      </c>
      <c r="BP61" s="191">
        <f t="shared" si="9"/>
        <v>7.0444293150117022E-6</v>
      </c>
      <c r="BQ61" s="191">
        <f t="shared" si="10"/>
        <v>3.783909259268111E-6</v>
      </c>
      <c r="BR61" s="191">
        <f t="shared" si="11"/>
        <v>3.8112546726184117E-6</v>
      </c>
      <c r="BS61" s="191">
        <f t="shared" si="12"/>
        <v>1.1218162220806371E-5</v>
      </c>
      <c r="BT61" s="191">
        <f t="shared" si="13"/>
        <v>4.7687528862864971E-36</v>
      </c>
      <c r="BU61" s="191">
        <f t="shared" si="14"/>
        <v>3.7823821399248299E-8</v>
      </c>
      <c r="BV61" s="191">
        <f t="shared" si="15"/>
        <v>1.7912791561802287E-7</v>
      </c>
      <c r="BW61" s="191">
        <f t="shared" si="16"/>
        <v>1.9947621897743222E-11</v>
      </c>
      <c r="BX61" s="191">
        <f t="shared" si="17"/>
        <v>1.3067575907683782E-7</v>
      </c>
      <c r="BY61" s="191">
        <f t="shared" si="18"/>
        <v>2.5367190110808292E-7</v>
      </c>
      <c r="BZ61" s="191">
        <f t="shared" si="19"/>
        <v>1.1493871630987128E-8</v>
      </c>
      <c r="CA61" s="191">
        <f t="shared" si="20"/>
        <v>6.3305089346050917E-12</v>
      </c>
      <c r="CB61" s="191">
        <f t="shared" si="21"/>
        <v>2.0040366416437667E-7</v>
      </c>
      <c r="CC61" s="191">
        <f t="shared" si="22"/>
        <v>1.3517569585283954E-7</v>
      </c>
      <c r="CD61" s="191">
        <f t="shared" si="23"/>
        <v>1.7022925291425755E-7</v>
      </c>
      <c r="CE61" s="191">
        <f t="shared" si="24"/>
        <v>3.1968105713035957E-8</v>
      </c>
      <c r="CF61" s="191">
        <f t="shared" si="25"/>
        <v>2.3425842855587717E-7</v>
      </c>
      <c r="CG61" s="191">
        <f t="shared" si="26"/>
        <v>1.1000553759546056E-7</v>
      </c>
      <c r="CH61" s="191">
        <f t="shared" si="27"/>
        <v>5.2032617408873478E-8</v>
      </c>
      <c r="CI61" s="191">
        <f t="shared" si="28"/>
        <v>9.8181616336561409E-6</v>
      </c>
      <c r="CJ61" s="191">
        <f t="shared" si="29"/>
        <v>2.9653915250952015E-7</v>
      </c>
      <c r="CK61" s="191">
        <f t="shared" si="30"/>
        <v>4.7677676677018947E-6</v>
      </c>
      <c r="CL61" s="191">
        <f t="shared" si="31"/>
        <v>4.6816854853666875E-6</v>
      </c>
      <c r="CM61" s="191">
        <f t="shared" si="32"/>
        <v>4.2278507556390855E-6</v>
      </c>
      <c r="CN61" s="191">
        <f t="shared" si="33"/>
        <v>1.7133396816916683E-6</v>
      </c>
      <c r="CO61" s="191">
        <f t="shared" si="34"/>
        <v>1.8658242203781265E-6</v>
      </c>
      <c r="CP61" s="191">
        <f t="shared" si="35"/>
        <v>6.2213453316903592E-6</v>
      </c>
      <c r="CQ61" s="191">
        <f t="shared" si="36"/>
        <v>6.2147431771877867E-8</v>
      </c>
      <c r="CR61" s="191">
        <f t="shared" si="37"/>
        <v>9.7523342389873796E-7</v>
      </c>
      <c r="CS61" s="191">
        <f t="shared" si="38"/>
        <v>1.6414503503867861E-6</v>
      </c>
      <c r="CT61" s="191">
        <f t="shared" si="39"/>
        <v>3.0798873926957617E-6</v>
      </c>
      <c r="CU61" s="191">
        <f t="shared" si="40"/>
        <v>9.1457596928320927E-8</v>
      </c>
      <c r="CV61" s="191">
        <f t="shared" si="41"/>
        <v>8.7195924187243791E-8</v>
      </c>
      <c r="CW61" s="191">
        <f t="shared" si="42"/>
        <v>1.9919933721824833E-6</v>
      </c>
      <c r="CX61" s="191">
        <f t="shared" si="43"/>
        <v>4.4890824796262008E-7</v>
      </c>
      <c r="CY61" s="191">
        <f t="shared" si="44"/>
        <v>9.713728348806448E-6</v>
      </c>
      <c r="CZ61" s="191"/>
      <c r="DA61" s="191">
        <f t="shared" si="45"/>
        <v>4.7687528862864971E-36</v>
      </c>
      <c r="DB61" s="191"/>
      <c r="DC61" s="191"/>
      <c r="DD61" s="191"/>
      <c r="DE61" s="191">
        <f t="shared" si="46"/>
        <v>4.7390296473221078E-7</v>
      </c>
      <c r="DF61" s="191">
        <f t="shared" si="47"/>
        <v>3.1957737071730228E-7</v>
      </c>
      <c r="DG61" s="191"/>
      <c r="DH61" s="191"/>
      <c r="DI61" s="191">
        <f t="shared" si="48"/>
        <v>1.1303748032454756E-5</v>
      </c>
      <c r="DN61" s="191">
        <f t="shared" si="49"/>
        <v>9.6910235483005649E-6</v>
      </c>
      <c r="DR61" s="1">
        <v>1.3888888888888887E-3</v>
      </c>
      <c r="EQ61" s="184"/>
      <c r="ER61" s="184"/>
    </row>
    <row r="62" spans="1:148" s="1" customFormat="1" x14ac:dyDescent="0.25">
      <c r="A62" s="21">
        <v>37468</v>
      </c>
      <c r="B62" s="279">
        <v>-7.9501000000000002E-2</v>
      </c>
      <c r="C62" s="280">
        <v>-7.4001999999999998E-2</v>
      </c>
      <c r="D62" s="279">
        <v>-9.7592999999999999E-2</v>
      </c>
      <c r="E62" s="280">
        <v>-0.151031</v>
      </c>
      <c r="F62" s="279">
        <v>-0.12398899999999999</v>
      </c>
      <c r="G62" s="280">
        <v>-8.3863000000000007E-2</v>
      </c>
      <c r="H62" s="279">
        <v>-9.7455E-2</v>
      </c>
      <c r="I62" s="281">
        <v>-8.1144999999999995E-2</v>
      </c>
      <c r="J62" s="279">
        <v>-7.6054999999999998E-2</v>
      </c>
      <c r="K62" s="291">
        <v>-2.496424718368162E-2</v>
      </c>
      <c r="L62" s="280">
        <v>1.2062E-2</v>
      </c>
      <c r="M62" s="279">
        <v>2.3692999999999999E-2</v>
      </c>
      <c r="N62" s="280">
        <v>1.5070000000000001E-3</v>
      </c>
      <c r="O62" s="279">
        <v>1.9963999999999999E-2</v>
      </c>
      <c r="P62" s="280">
        <v>3.0848E-2</v>
      </c>
      <c r="Q62" s="279">
        <v>-5.1699999999999999E-4</v>
      </c>
      <c r="R62" s="280">
        <v>3.2619999999999997E-3</v>
      </c>
      <c r="S62" s="279">
        <v>-1.2995000000000001E-2</v>
      </c>
      <c r="T62" s="280">
        <v>1.6962999999999999E-2</v>
      </c>
      <c r="U62" s="279">
        <v>1.9083000000000003E-2</v>
      </c>
      <c r="V62" s="280">
        <v>1.1445E-2</v>
      </c>
      <c r="W62" s="279">
        <v>2.1429999999999998E-2</v>
      </c>
      <c r="X62" s="280">
        <v>1.2444999999999999E-2</v>
      </c>
      <c r="Y62" s="280">
        <v>7.4590000000000004E-3</v>
      </c>
      <c r="Z62" s="279">
        <v>-4.3688999999999999E-2</v>
      </c>
      <c r="AA62" s="280">
        <v>-8.5959999999999995E-3</v>
      </c>
      <c r="AB62" s="279">
        <v>5.7430000000000007E-3</v>
      </c>
      <c r="AC62" s="280">
        <v>5.5849999999999997E-3</v>
      </c>
      <c r="AD62" s="281">
        <v>4.653E-3</v>
      </c>
      <c r="AE62" s="280">
        <v>8.5634844282540708E-3</v>
      </c>
      <c r="AF62" s="281">
        <v>7.1547565959894999E-3</v>
      </c>
      <c r="AG62" s="281">
        <v>7.4242611728956298E-3</v>
      </c>
      <c r="AH62" s="280">
        <v>-1.4499999999999999E-2</v>
      </c>
      <c r="AI62" s="279">
        <v>-2.8610000000000003E-2</v>
      </c>
      <c r="AJ62" s="280">
        <v>-3.9296999999999999E-2</v>
      </c>
      <c r="AK62" s="279">
        <v>-4.3494999999999999E-2</v>
      </c>
      <c r="AL62" s="280">
        <v>-3.3860000000000001E-3</v>
      </c>
      <c r="AM62" s="279">
        <v>-1.9629999999999999E-3</v>
      </c>
      <c r="AN62" s="279">
        <v>4.7344999999999998E-2</v>
      </c>
      <c r="AO62" s="280">
        <v>-5.4169999999999999E-3</v>
      </c>
      <c r="AP62" s="281">
        <v>-7.8921842349246499E-2</v>
      </c>
      <c r="AQ62" s="291">
        <v>-2.496424718368162E-2</v>
      </c>
      <c r="AR62" s="30">
        <v>-2.496424718368162E-2</v>
      </c>
      <c r="AS62" s="291">
        <v>-2.496424718368162E-2</v>
      </c>
      <c r="AT62" s="291">
        <v>-2.496424718368162E-2</v>
      </c>
      <c r="AU62" s="291">
        <v>-2.496424718368162E-2</v>
      </c>
      <c r="AV62" s="279">
        <v>-5.2305999999999998E-2</v>
      </c>
      <c r="AW62" s="280">
        <v>-5.0087E-2</v>
      </c>
      <c r="AX62" s="291">
        <v>-2.496424718368162E-2</v>
      </c>
      <c r="AY62" s="291">
        <v>-2.496424718368162E-2</v>
      </c>
      <c r="AZ62" s="279">
        <v>1.1485E-2</v>
      </c>
      <c r="BE62" s="30">
        <v>-2.1635993404234166E-2</v>
      </c>
      <c r="BF62" s="104"/>
      <c r="BG62" s="188">
        <f t="shared" si="2"/>
        <v>194</v>
      </c>
      <c r="BH62" s="29">
        <f>(1-'Building Blocks'!$B$54)*'Building Blocks'!$B$54^BG62</f>
        <v>1.4230748778208849E-3</v>
      </c>
      <c r="BI62" s="29">
        <f t="shared" si="3"/>
        <v>1.5631805953658E-3</v>
      </c>
      <c r="BJ62" s="29">
        <f t="shared" si="50"/>
        <v>4.6428026862959625E-3</v>
      </c>
      <c r="BK62" s="191">
        <f t="shared" si="4"/>
        <v>1.1753213535416839E-5</v>
      </c>
      <c r="BL62" s="191">
        <f t="shared" si="5"/>
        <v>1.0281437825887726E-5</v>
      </c>
      <c r="BM62" s="191">
        <f t="shared" si="6"/>
        <v>1.7867618330942587E-5</v>
      </c>
      <c r="BN62" s="191">
        <f t="shared" si="7"/>
        <v>4.007309181736184E-5</v>
      </c>
      <c r="BO62" s="191">
        <f t="shared" si="8"/>
        <v>2.8344931387225027E-5</v>
      </c>
      <c r="BP62" s="191">
        <f t="shared" si="9"/>
        <v>1.2748136228078659E-5</v>
      </c>
      <c r="BQ62" s="191">
        <f t="shared" si="10"/>
        <v>1.6817721057290863E-5</v>
      </c>
      <c r="BR62" s="191">
        <f t="shared" si="11"/>
        <v>1.2697040550527458E-5</v>
      </c>
      <c r="BS62" s="191">
        <f t="shared" si="12"/>
        <v>1.1607841101954406E-5</v>
      </c>
      <c r="BT62" s="191">
        <f t="shared" si="13"/>
        <v>4.8169221073600983E-36</v>
      </c>
      <c r="BU62" s="191">
        <f t="shared" si="14"/>
        <v>1.0911409079878086E-7</v>
      </c>
      <c r="BV62" s="191">
        <f t="shared" si="15"/>
        <v>6.4637468406074659E-7</v>
      </c>
      <c r="BW62" s="191">
        <f t="shared" si="16"/>
        <v>5.730539471966971E-11</v>
      </c>
      <c r="BX62" s="191">
        <f t="shared" si="17"/>
        <v>4.5001496251710418E-7</v>
      </c>
      <c r="BY62" s="191">
        <f t="shared" si="18"/>
        <v>1.032309818809616E-6</v>
      </c>
      <c r="BZ62" s="191">
        <f t="shared" si="19"/>
        <v>3.7047602151532925E-8</v>
      </c>
      <c r="CA62" s="191">
        <f t="shared" si="20"/>
        <v>8.4437349503387698E-10</v>
      </c>
      <c r="CB62" s="191">
        <f t="shared" si="21"/>
        <v>5.377027460409539E-7</v>
      </c>
      <c r="CC62" s="191">
        <f t="shared" si="22"/>
        <v>2.4620599610139256E-7</v>
      </c>
      <c r="CD62" s="191">
        <f t="shared" si="23"/>
        <v>3.8905045964005179E-7</v>
      </c>
      <c r="CE62" s="191">
        <f t="shared" si="24"/>
        <v>9.3719611196754848E-8</v>
      </c>
      <c r="CF62" s="191">
        <f t="shared" si="25"/>
        <v>4.4949835987542467E-7</v>
      </c>
      <c r="CG62" s="191">
        <f t="shared" si="26"/>
        <v>1.2196552468717405E-7</v>
      </c>
      <c r="CH62" s="191">
        <f t="shared" si="27"/>
        <v>3.9400623832840214E-8</v>
      </c>
      <c r="CI62" s="191">
        <f t="shared" si="28"/>
        <v>3.8488241809802182E-6</v>
      </c>
      <c r="CJ62" s="191">
        <f t="shared" si="29"/>
        <v>2.5294547153941587E-7</v>
      </c>
      <c r="CK62" s="191">
        <f t="shared" si="30"/>
        <v>1.1458277908849259E-8</v>
      </c>
      <c r="CL62" s="191">
        <f t="shared" si="31"/>
        <v>9.7390953235269979E-9</v>
      </c>
      <c r="CM62" s="191">
        <f t="shared" si="32"/>
        <v>2.9177343379532428E-9</v>
      </c>
      <c r="CN62" s="191">
        <f t="shared" si="33"/>
        <v>4.1176339942221178E-9</v>
      </c>
      <c r="CO62" s="191">
        <f t="shared" si="34"/>
        <v>4.4840969477146192E-9</v>
      </c>
      <c r="CP62" s="191">
        <f t="shared" si="35"/>
        <v>1.4951631192169745E-8</v>
      </c>
      <c r="CQ62" s="191">
        <f t="shared" si="36"/>
        <v>5.1421418417672271E-7</v>
      </c>
      <c r="CR62" s="191">
        <f t="shared" si="37"/>
        <v>1.8415737919133166E-6</v>
      </c>
      <c r="CS62" s="191">
        <f t="shared" si="38"/>
        <v>3.2437247659052579E-6</v>
      </c>
      <c r="CT62" s="191">
        <f t="shared" si="39"/>
        <v>3.8923879662752543E-6</v>
      </c>
      <c r="CU62" s="191">
        <f t="shared" si="40"/>
        <v>9.3053378698784514E-8</v>
      </c>
      <c r="CV62" s="191">
        <f t="shared" si="41"/>
        <v>8.9703384346453809E-8</v>
      </c>
      <c r="CW62" s="191">
        <f t="shared" si="42"/>
        <v>2.7535739952381933E-6</v>
      </c>
      <c r="CX62" s="191">
        <f t="shared" si="43"/>
        <v>9.4674089619702297E-8</v>
      </c>
      <c r="CY62" s="191">
        <f t="shared" si="44"/>
        <v>1.1762610323633155E-5</v>
      </c>
      <c r="CZ62" s="191"/>
      <c r="DA62" s="191">
        <f t="shared" si="45"/>
        <v>4.8169221073600983E-36</v>
      </c>
      <c r="DB62" s="191"/>
      <c r="DC62" s="191"/>
      <c r="DD62" s="191"/>
      <c r="DE62" s="191">
        <f t="shared" si="46"/>
        <v>6.0355722746782408E-6</v>
      </c>
      <c r="DF62" s="191">
        <f t="shared" si="47"/>
        <v>5.4363234397871773E-6</v>
      </c>
      <c r="DG62" s="191"/>
      <c r="DH62" s="191"/>
      <c r="DI62" s="191">
        <f t="shared" si="48"/>
        <v>2.3874851506247332E-9</v>
      </c>
      <c r="DN62" s="191">
        <f t="shared" si="49"/>
        <v>1.3530766979674822E-6</v>
      </c>
      <c r="DR62" s="1">
        <v>1.3888888888888887E-3</v>
      </c>
      <c r="EQ62" s="184"/>
      <c r="ER62" s="184"/>
    </row>
    <row r="63" spans="1:148" s="1" customFormat="1" x14ac:dyDescent="0.25">
      <c r="A63" s="21">
        <v>37499</v>
      </c>
      <c r="B63" s="279">
        <v>4.7229999999999998E-3</v>
      </c>
      <c r="C63" s="280">
        <v>5.2350000000000001E-3</v>
      </c>
      <c r="D63" s="279">
        <v>5.4749999999999998E-3</v>
      </c>
      <c r="E63" s="280">
        <v>-2.5469999999999998E-3</v>
      </c>
      <c r="F63" s="279">
        <v>-7.7190000000000002E-3</v>
      </c>
      <c r="G63" s="280">
        <v>2.5850000000000001E-3</v>
      </c>
      <c r="H63" s="279">
        <v>6.6000000000000005E-5</v>
      </c>
      <c r="I63" s="281">
        <v>-1.1505000000000001E-2</v>
      </c>
      <c r="J63" s="279">
        <v>1.5406999999999999E-2</v>
      </c>
      <c r="K63" s="291">
        <v>-2.496424718368162E-2</v>
      </c>
      <c r="L63" s="280">
        <v>1.6881999999999998E-2</v>
      </c>
      <c r="M63" s="279">
        <v>2.1619000000000003E-2</v>
      </c>
      <c r="N63" s="280">
        <v>1.505E-3</v>
      </c>
      <c r="O63" s="279">
        <v>1.0479E-2</v>
      </c>
      <c r="P63" s="280">
        <v>4.3653000000000004E-2</v>
      </c>
      <c r="Q63" s="279">
        <v>2.5901E-2</v>
      </c>
      <c r="R63" s="280">
        <v>1.9342999999999999E-2</v>
      </c>
      <c r="S63" s="279">
        <v>4.8467000000000003E-2</v>
      </c>
      <c r="T63" s="280">
        <v>3.7581999999999997E-2</v>
      </c>
      <c r="U63" s="279">
        <v>1.6440999999999997E-2</v>
      </c>
      <c r="V63" s="280">
        <v>7.8630000000000002E-3</v>
      </c>
      <c r="W63" s="279">
        <v>2.2650999999999998E-2</v>
      </c>
      <c r="X63" s="280">
        <v>1.24E-2</v>
      </c>
      <c r="Y63" s="280">
        <v>6.2009999999999999E-3</v>
      </c>
      <c r="Z63" s="279">
        <v>2.8513E-2</v>
      </c>
      <c r="AA63" s="280">
        <v>-3.9060000000000002E-3</v>
      </c>
      <c r="AB63" s="279">
        <v>1.5959000000000001E-2</v>
      </c>
      <c r="AC63" s="280">
        <v>1.6507000000000001E-2</v>
      </c>
      <c r="AD63" s="281">
        <v>1.4983E-2</v>
      </c>
      <c r="AE63" s="280">
        <v>1.4687623985898299E-2</v>
      </c>
      <c r="AF63" s="281">
        <v>1.35456077885592E-2</v>
      </c>
      <c r="AG63" s="281">
        <v>1.9094117156247301E-2</v>
      </c>
      <c r="AH63" s="280">
        <v>7.4000000000000003E-3</v>
      </c>
      <c r="AI63" s="279">
        <v>5.3E-3</v>
      </c>
      <c r="AJ63" s="280">
        <v>2.8379999999999998E-3</v>
      </c>
      <c r="AK63" s="279">
        <v>3.6909999999999998E-3</v>
      </c>
      <c r="AL63" s="280">
        <v>6.2919999999999998E-3</v>
      </c>
      <c r="AM63" s="279">
        <v>6.8379999999999995E-3</v>
      </c>
      <c r="AN63" s="279">
        <v>1.8518E-2</v>
      </c>
      <c r="AO63" s="280">
        <v>3.9402E-2</v>
      </c>
      <c r="AP63" s="281">
        <v>5.3358198045925596E-3</v>
      </c>
      <c r="AQ63" s="291">
        <v>-2.496424718368162E-2</v>
      </c>
      <c r="AR63" s="30">
        <v>-2.496424718368162E-2</v>
      </c>
      <c r="AS63" s="291">
        <v>-2.496424718368162E-2</v>
      </c>
      <c r="AT63" s="291">
        <v>-2.496424718368162E-2</v>
      </c>
      <c r="AU63" s="291">
        <v>-2.496424718368162E-2</v>
      </c>
      <c r="AV63" s="279">
        <v>-1.9550000000000001E-3</v>
      </c>
      <c r="AW63" s="280">
        <v>-1.3627999999999999E-2</v>
      </c>
      <c r="AX63" s="291">
        <v>-2.496424718368162E-2</v>
      </c>
      <c r="AY63" s="291">
        <v>-2.496424718368162E-2</v>
      </c>
      <c r="AZ63" s="279">
        <v>6.4421999999999993E-2</v>
      </c>
      <c r="BE63" s="30">
        <v>-5.8470046416558952E-2</v>
      </c>
      <c r="BF63" s="104"/>
      <c r="BG63" s="188">
        <f t="shared" si="2"/>
        <v>193</v>
      </c>
      <c r="BH63" s="29">
        <f>(1-'Building Blocks'!$B$54)*'Building Blocks'!$B$54^BG63</f>
        <v>1.4374493715362472E-3</v>
      </c>
      <c r="BI63" s="29">
        <f t="shared" si="3"/>
        <v>1.5789702983492928E-3</v>
      </c>
      <c r="BJ63" s="29">
        <f t="shared" si="50"/>
        <v>4.6896996831272348E-3</v>
      </c>
      <c r="BK63" s="191">
        <f t="shared" si="4"/>
        <v>9.7654782230310098E-9</v>
      </c>
      <c r="BL63" s="191">
        <f t="shared" si="5"/>
        <v>5.4818836919170657E-9</v>
      </c>
      <c r="BM63" s="191">
        <f t="shared" si="6"/>
        <v>2.3338275006191419E-8</v>
      </c>
      <c r="BN63" s="191">
        <f t="shared" si="7"/>
        <v>2.1346564085262938E-7</v>
      </c>
      <c r="BO63" s="191">
        <f t="shared" si="8"/>
        <v>5.3389655890272324E-7</v>
      </c>
      <c r="BP63" s="191">
        <f t="shared" si="9"/>
        <v>2.3507135692171151E-8</v>
      </c>
      <c r="BQ63" s="191">
        <f t="shared" si="10"/>
        <v>6.0753145886450921E-8</v>
      </c>
      <c r="BR63" s="191">
        <f t="shared" si="11"/>
        <v>6.6261032330819864E-7</v>
      </c>
      <c r="BS63" s="191">
        <f t="shared" si="12"/>
        <v>4.4169567578844603E-8</v>
      </c>
      <c r="BT63" s="191">
        <f t="shared" si="13"/>
        <v>4.8655778862223212E-36</v>
      </c>
      <c r="BU63" s="191">
        <f t="shared" si="14"/>
        <v>2.740701567784714E-7</v>
      </c>
      <c r="BV63" s="191">
        <f t="shared" si="15"/>
        <v>5.2651216206868561E-7</v>
      </c>
      <c r="BW63" s="191">
        <f t="shared" si="16"/>
        <v>5.9099833690931334E-11</v>
      </c>
      <c r="BX63" s="191">
        <f t="shared" si="17"/>
        <v>8.8394813080228607E-8</v>
      </c>
      <c r="BY63" s="191">
        <f t="shared" si="18"/>
        <v>2.3408015870973622E-6</v>
      </c>
      <c r="BZ63" s="191">
        <f t="shared" si="19"/>
        <v>7.3325875580000242E-7</v>
      </c>
      <c r="CA63" s="191">
        <f t="shared" si="20"/>
        <v>3.7184907607628492E-7</v>
      </c>
      <c r="CB63" s="191">
        <f t="shared" si="21"/>
        <v>2.9080264385588625E-6</v>
      </c>
      <c r="CC63" s="191">
        <f t="shared" si="22"/>
        <v>1.7371586416660416E-6</v>
      </c>
      <c r="CD63" s="191">
        <f t="shared" si="23"/>
        <v>2.7237771157367812E-7</v>
      </c>
      <c r="CE63" s="191">
        <f t="shared" si="24"/>
        <v>2.7338495512723521E-8</v>
      </c>
      <c r="CF63" s="191">
        <f t="shared" si="25"/>
        <v>5.2177788708823221E-7</v>
      </c>
      <c r="CG63" s="191">
        <f t="shared" si="26"/>
        <v>1.2194544650160148E-7</v>
      </c>
      <c r="CH63" s="191">
        <f t="shared" si="27"/>
        <v>2.2352545000116307E-8</v>
      </c>
      <c r="CI63" s="191">
        <f t="shared" si="28"/>
        <v>8.0516874303048222E-7</v>
      </c>
      <c r="CJ63" s="191">
        <f t="shared" si="29"/>
        <v>1.0182959244519139E-7</v>
      </c>
      <c r="CK63" s="191">
        <f t="shared" si="30"/>
        <v>2.6371124806706563E-7</v>
      </c>
      <c r="CL63" s="191">
        <f t="shared" si="31"/>
        <v>2.8428458540800975E-7</v>
      </c>
      <c r="CM63" s="191">
        <f t="shared" si="32"/>
        <v>2.1600533137375791E-7</v>
      </c>
      <c r="CN63" s="191">
        <f t="shared" si="33"/>
        <v>9.4766980547841942E-8</v>
      </c>
      <c r="CO63" s="191">
        <f t="shared" si="34"/>
        <v>1.0320109286425026E-7</v>
      </c>
      <c r="CP63" s="191">
        <f t="shared" si="35"/>
        <v>3.4411046351742137E-7</v>
      </c>
      <c r="CQ63" s="191">
        <f t="shared" si="36"/>
        <v>2.2357496004032693E-8</v>
      </c>
      <c r="CR63" s="191">
        <f t="shared" si="37"/>
        <v>2.6981269291175657E-10</v>
      </c>
      <c r="CS63" s="191">
        <f t="shared" si="38"/>
        <v>1.844716892084002E-8</v>
      </c>
      <c r="CT63" s="191">
        <f t="shared" si="39"/>
        <v>1.1633265882192664E-8</v>
      </c>
      <c r="CU63" s="191">
        <f t="shared" si="40"/>
        <v>6.0815401291214114E-9</v>
      </c>
      <c r="CV63" s="191">
        <f t="shared" si="41"/>
        <v>2.3721510117175352E-9</v>
      </c>
      <c r="CW63" s="191">
        <f t="shared" si="42"/>
        <v>2.7276824961064471E-7</v>
      </c>
      <c r="CX63" s="191">
        <f t="shared" si="43"/>
        <v>2.1658942973633749E-6</v>
      </c>
      <c r="CY63" s="191">
        <f t="shared" si="44"/>
        <v>9.7732858009685038E-9</v>
      </c>
      <c r="CZ63" s="191"/>
      <c r="DA63" s="191">
        <f t="shared" si="45"/>
        <v>4.8655778862223212E-36</v>
      </c>
      <c r="DB63" s="191"/>
      <c r="DC63" s="191"/>
      <c r="DD63" s="191"/>
      <c r="DE63" s="191">
        <f t="shared" si="46"/>
        <v>2.1935770483046544E-7</v>
      </c>
      <c r="DF63" s="191">
        <f t="shared" si="47"/>
        <v>8.0029900656694804E-7</v>
      </c>
      <c r="DG63" s="191"/>
      <c r="DH63" s="191"/>
      <c r="DI63" s="191">
        <f t="shared" si="48"/>
        <v>4.6338004668110885E-6</v>
      </c>
      <c r="DN63" s="191">
        <f t="shared" si="49"/>
        <v>6.9312451819500272E-6</v>
      </c>
      <c r="DR63" s="1">
        <v>1.3888888888888887E-3</v>
      </c>
      <c r="EQ63" s="184"/>
      <c r="ER63" s="184"/>
    </row>
    <row r="64" spans="1:148" s="1" customFormat="1" x14ac:dyDescent="0.25">
      <c r="A64" s="21">
        <v>37529</v>
      </c>
      <c r="B64" s="279">
        <v>-0.10507300000000001</v>
      </c>
      <c r="C64" s="280">
        <v>-0.10739699999999999</v>
      </c>
      <c r="D64" s="279">
        <v>-9.2262999999999998E-2</v>
      </c>
      <c r="E64" s="280">
        <v>-7.1814000000000003E-2</v>
      </c>
      <c r="F64" s="279">
        <v>-6.4441999999999999E-2</v>
      </c>
      <c r="G64" s="280">
        <v>-0.10968299999999999</v>
      </c>
      <c r="H64" s="279">
        <v>-0.10597200000000001</v>
      </c>
      <c r="I64" s="281">
        <v>-7.6444999999999999E-2</v>
      </c>
      <c r="J64" s="279">
        <v>-0.107891</v>
      </c>
      <c r="K64" s="291">
        <v>-2.496424718368162E-2</v>
      </c>
      <c r="L64" s="280">
        <v>1.6198999999999998E-2</v>
      </c>
      <c r="M64" s="279">
        <v>2.6962E-2</v>
      </c>
      <c r="N64" s="280">
        <v>1.7430000000000002E-3</v>
      </c>
      <c r="O64" s="279">
        <v>1.9196999999999999E-2</v>
      </c>
      <c r="P64" s="280">
        <v>4.1678E-2</v>
      </c>
      <c r="Q64" s="279">
        <v>1.8991999999999998E-2</v>
      </c>
      <c r="R64" s="280">
        <v>1.8808000000000002E-2</v>
      </c>
      <c r="S64" s="279">
        <v>1.9619000000000001E-2</v>
      </c>
      <c r="T64" s="280">
        <v>2.4253999999999998E-2</v>
      </c>
      <c r="U64" s="279">
        <v>1.7583000000000001E-2</v>
      </c>
      <c r="V64" s="280">
        <v>7.0989999999999994E-3</v>
      </c>
      <c r="W64" s="279">
        <v>2.4631E-2</v>
      </c>
      <c r="X64" s="280">
        <v>2.0318999999999997E-2</v>
      </c>
      <c r="Y64" s="280">
        <v>7.5079999999999999E-3</v>
      </c>
      <c r="Z64" s="279">
        <v>-1.3132E-2</v>
      </c>
      <c r="AA64" s="280">
        <v>9.7799999999999992E-4</v>
      </c>
      <c r="AB64" s="279">
        <v>6.5929999999999999E-3</v>
      </c>
      <c r="AC64" s="280">
        <v>4.6540000000000002E-3</v>
      </c>
      <c r="AD64" s="281">
        <v>7.6870000000000003E-3</v>
      </c>
      <c r="AE64" s="280">
        <v>9.0730301040565006E-3</v>
      </c>
      <c r="AF64" s="281">
        <v>7.6864934317064405E-3</v>
      </c>
      <c r="AG64" s="281">
        <v>8.3952260892864797E-3</v>
      </c>
      <c r="AH64" s="280">
        <v>-2.0000000000000001E-4</v>
      </c>
      <c r="AI64" s="279">
        <v>-1.5440000000000001E-2</v>
      </c>
      <c r="AJ64" s="280">
        <v>-1.9613999999999999E-2</v>
      </c>
      <c r="AK64" s="279">
        <v>-1.4881999999999999E-2</v>
      </c>
      <c r="AL64" s="280">
        <v>9.3189999999999992E-3</v>
      </c>
      <c r="AM64" s="279">
        <v>2.9139999999999999E-3</v>
      </c>
      <c r="AN64" s="279">
        <v>4.6452999999999994E-2</v>
      </c>
      <c r="AO64" s="280">
        <v>3.7659999999999999E-2</v>
      </c>
      <c r="AP64" s="281">
        <v>-0.10450406281607201</v>
      </c>
      <c r="AQ64" s="291">
        <v>-2.496424718368162E-2</v>
      </c>
      <c r="AR64" s="30">
        <v>-2.496424718368162E-2</v>
      </c>
      <c r="AS64" s="291">
        <v>-2.496424718368162E-2</v>
      </c>
      <c r="AT64" s="291">
        <v>-2.496424718368162E-2</v>
      </c>
      <c r="AU64" s="291">
        <v>-2.496424718368162E-2</v>
      </c>
      <c r="AV64" s="279">
        <v>-3.8378000000000002E-2</v>
      </c>
      <c r="AW64" s="280">
        <v>-4.0236999999999995E-2</v>
      </c>
      <c r="AX64" s="291">
        <v>-2.496424718368162E-2</v>
      </c>
      <c r="AY64" s="291">
        <v>-2.496424718368162E-2</v>
      </c>
      <c r="AZ64" s="279">
        <v>-4.2203999999999998E-2</v>
      </c>
      <c r="BE64" s="30">
        <v>-8.4798379563859161E-2</v>
      </c>
      <c r="BF64" s="104"/>
      <c r="BG64" s="188">
        <f t="shared" si="2"/>
        <v>192</v>
      </c>
      <c r="BH64" s="29">
        <f>(1-'Building Blocks'!$B$54)*'Building Blocks'!$B$54^BG64</f>
        <v>1.4519690621578253E-3</v>
      </c>
      <c r="BI64" s="29">
        <f t="shared" si="3"/>
        <v>1.5949194932821137E-3</v>
      </c>
      <c r="BJ64" s="29">
        <f t="shared" si="50"/>
        <v>4.7370703869972063E-3</v>
      </c>
      <c r="BK64" s="191">
        <f t="shared" si="4"/>
        <v>2.0107870164006343E-5</v>
      </c>
      <c r="BL64" s="191">
        <f t="shared" si="5"/>
        <v>2.0908069101400925E-5</v>
      </c>
      <c r="BM64" s="191">
        <f t="shared" si="6"/>
        <v>1.6458002721428545E-5</v>
      </c>
      <c r="BN64" s="191">
        <f t="shared" si="7"/>
        <v>1.0436961268209163E-5</v>
      </c>
      <c r="BO64" s="191">
        <f t="shared" si="8"/>
        <v>8.9980690880204905E-6</v>
      </c>
      <c r="BP64" s="191">
        <f t="shared" si="9"/>
        <v>2.1508051399955552E-5</v>
      </c>
      <c r="BQ64" s="191">
        <f t="shared" si="10"/>
        <v>2.0092840515261646E-5</v>
      </c>
      <c r="BR64" s="191">
        <f t="shared" si="11"/>
        <v>1.1638893405044786E-5</v>
      </c>
      <c r="BS64" s="191">
        <f t="shared" si="12"/>
        <v>2.221104205728125E-5</v>
      </c>
      <c r="BT64" s="191">
        <f t="shared" si="13"/>
        <v>4.9147251375983034E-36</v>
      </c>
      <c r="BU64" s="191">
        <f t="shared" si="14"/>
        <v>2.4887915354316066E-7</v>
      </c>
      <c r="BV64" s="191">
        <f t="shared" si="15"/>
        <v>8.8858429211991767E-7</v>
      </c>
      <c r="BW64" s="191">
        <f t="shared" si="16"/>
        <v>3.1630726932014847E-12</v>
      </c>
      <c r="BX64" s="191">
        <f t="shared" si="17"/>
        <v>4.1857842316158099E-7</v>
      </c>
      <c r="BY64" s="191">
        <f t="shared" si="18"/>
        <v>2.1281005286892364E-6</v>
      </c>
      <c r="BZ64" s="191">
        <f t="shared" si="19"/>
        <v>3.4187212022690455E-7</v>
      </c>
      <c r="CA64" s="191">
        <f t="shared" si="20"/>
        <v>3.4987263311293926E-7</v>
      </c>
      <c r="CB64" s="191">
        <f t="shared" si="21"/>
        <v>3.1561709779779934E-7</v>
      </c>
      <c r="CC64" s="191">
        <f t="shared" si="22"/>
        <v>6.2786627644316797E-7</v>
      </c>
      <c r="CD64" s="191">
        <f t="shared" si="23"/>
        <v>3.2505371976870258E-7</v>
      </c>
      <c r="CE64" s="191">
        <f t="shared" si="24"/>
        <v>1.8405018237026468E-8</v>
      </c>
      <c r="CF64" s="191">
        <f t="shared" si="25"/>
        <v>6.4811376049605185E-7</v>
      </c>
      <c r="CG64" s="191">
        <f t="shared" si="26"/>
        <v>4.4518628530640231E-7</v>
      </c>
      <c r="CH64" s="191">
        <f t="shared" si="27"/>
        <v>4.0989160239766356E-8</v>
      </c>
      <c r="CI64" s="191">
        <f t="shared" si="28"/>
        <v>5.7960925383154244E-7</v>
      </c>
      <c r="CJ64" s="191">
        <f t="shared" si="29"/>
        <v>1.5791820329083681E-8</v>
      </c>
      <c r="CK64" s="191">
        <f t="shared" si="30"/>
        <v>2.0184046448052883E-8</v>
      </c>
      <c r="CL64" s="191">
        <f t="shared" si="31"/>
        <v>3.9066079070785325E-9</v>
      </c>
      <c r="CM64" s="191">
        <f t="shared" si="32"/>
        <v>3.0880625774915411E-8</v>
      </c>
      <c r="CN64" s="191">
        <f t="shared" si="33"/>
        <v>7.2533164631374823E-9</v>
      </c>
      <c r="CO64" s="191">
        <f t="shared" si="34"/>
        <v>7.8988502277768295E-9</v>
      </c>
      <c r="CP64" s="191">
        <f t="shared" si="35"/>
        <v>2.6337676643698933E-8</v>
      </c>
      <c r="CQ64" s="191">
        <f t="shared" si="36"/>
        <v>2.348233225138275E-8</v>
      </c>
      <c r="CR64" s="191">
        <f t="shared" si="37"/>
        <v>7.1367108789497807E-7</v>
      </c>
      <c r="CS64" s="191">
        <f t="shared" si="38"/>
        <v>1.0674146580455771E-6</v>
      </c>
      <c r="CT64" s="191">
        <f t="shared" si="39"/>
        <v>7.2273894517444412E-7</v>
      </c>
      <c r="CU64" s="191">
        <f t="shared" si="40"/>
        <v>3.9706426098140568E-8</v>
      </c>
      <c r="CV64" s="191">
        <f t="shared" si="41"/>
        <v>1.1612326354395584E-8</v>
      </c>
      <c r="CW64" s="191">
        <f t="shared" si="42"/>
        <v>2.6913316254865495E-6</v>
      </c>
      <c r="CX64" s="191">
        <f t="shared" si="43"/>
        <v>1.9868103908916682E-6</v>
      </c>
      <c r="CY64" s="191">
        <f t="shared" si="44"/>
        <v>2.0123946567012198E-5</v>
      </c>
      <c r="CZ64" s="191"/>
      <c r="DA64" s="191">
        <f t="shared" si="45"/>
        <v>4.9147251375983034E-36</v>
      </c>
      <c r="DB64" s="191"/>
      <c r="DC64" s="191"/>
      <c r="DD64" s="191"/>
      <c r="DE64" s="191">
        <f t="shared" si="46"/>
        <v>3.7068607573789205E-6</v>
      </c>
      <c r="DF64" s="191">
        <f t="shared" si="47"/>
        <v>3.8485413071385277E-6</v>
      </c>
      <c r="DG64" s="191"/>
      <c r="DH64" s="191"/>
      <c r="DI64" s="191">
        <f t="shared" si="48"/>
        <v>4.3881545463661798E-6</v>
      </c>
      <c r="DN64" s="191">
        <f t="shared" si="49"/>
        <v>1.3671128923970224E-5</v>
      </c>
      <c r="DR64" s="1">
        <v>1.3888888888888887E-3</v>
      </c>
      <c r="EQ64" s="184"/>
      <c r="ER64" s="184"/>
    </row>
    <row r="65" spans="1:148" s="1" customFormat="1" x14ac:dyDescent="0.25">
      <c r="A65" s="21">
        <v>37560</v>
      </c>
      <c r="B65" s="279">
        <v>7.9630999999999993E-2</v>
      </c>
      <c r="C65" s="280">
        <v>8.3086999999999994E-2</v>
      </c>
      <c r="D65" s="279">
        <v>5.0542999999999998E-2</v>
      </c>
      <c r="E65" s="280">
        <v>3.2062E-2</v>
      </c>
      <c r="F65" s="279">
        <v>3.1435999999999999E-2</v>
      </c>
      <c r="G65" s="280">
        <v>7.3638000000000009E-2</v>
      </c>
      <c r="H65" s="279">
        <v>5.3647E-2</v>
      </c>
      <c r="I65" s="281">
        <v>-8.0689999999999998E-3</v>
      </c>
      <c r="J65" s="279">
        <v>6.4889000000000002E-2</v>
      </c>
      <c r="K65" s="291">
        <v>-2.496424718368162E-2</v>
      </c>
      <c r="L65" s="280">
        <v>-4.5590000000000006E-3</v>
      </c>
      <c r="M65" s="279">
        <v>-1.1065E-2</v>
      </c>
      <c r="N65" s="280">
        <v>1.56E-3</v>
      </c>
      <c r="O65" s="279">
        <v>-1.8140000000000001E-3</v>
      </c>
      <c r="P65" s="280">
        <v>-2.8725999999999998E-2</v>
      </c>
      <c r="Q65" s="279">
        <v>-1.158E-2</v>
      </c>
      <c r="R65" s="280">
        <v>-8.0359999999999997E-3</v>
      </c>
      <c r="S65" s="279">
        <v>-2.3448000000000004E-2</v>
      </c>
      <c r="T65" s="280">
        <v>-2.6861000000000003E-2</v>
      </c>
      <c r="U65" s="279">
        <v>-2.6650000000000003E-3</v>
      </c>
      <c r="V65" s="280">
        <v>3.8250000000000003E-3</v>
      </c>
      <c r="W65" s="279">
        <v>-1.358E-3</v>
      </c>
      <c r="X65" s="280">
        <v>-1.5426E-2</v>
      </c>
      <c r="Y65" s="280">
        <v>-5.2630000000000003E-3</v>
      </c>
      <c r="Z65" s="279">
        <v>-8.7170000000000008E-3</v>
      </c>
      <c r="AA65" s="280">
        <v>-1.0643E-2</v>
      </c>
      <c r="AB65" s="279">
        <v>-1.805E-3</v>
      </c>
      <c r="AC65" s="280">
        <v>-9.9299999999999996E-4</v>
      </c>
      <c r="AD65" s="281">
        <v>-6.038E-3</v>
      </c>
      <c r="AE65" s="280">
        <v>4.03871882712849E-3</v>
      </c>
      <c r="AF65" s="281">
        <v>2.4329334948230601E-3</v>
      </c>
      <c r="AG65" s="281">
        <v>-1.19790728465512E-3</v>
      </c>
      <c r="AH65" s="280">
        <v>8.9999999999999998E-4</v>
      </c>
      <c r="AI65" s="279">
        <v>5.8999999999999999E-3</v>
      </c>
      <c r="AJ65" s="280">
        <v>5.5569999999999994E-3</v>
      </c>
      <c r="AK65" s="279">
        <v>7.0199999999999993E-3</v>
      </c>
      <c r="AL65" s="280">
        <v>-1.6451E-2</v>
      </c>
      <c r="AM65" s="279">
        <v>4.1419999999999998E-3</v>
      </c>
      <c r="AN65" s="279">
        <v>-2.7354E-2</v>
      </c>
      <c r="AO65" s="280">
        <v>-1.0316000000000001E-2</v>
      </c>
      <c r="AP65" s="281">
        <v>8.0273758594246E-2</v>
      </c>
      <c r="AQ65" s="291">
        <v>-2.496424718368162E-2</v>
      </c>
      <c r="AR65" s="30">
        <v>-2.496424718368162E-2</v>
      </c>
      <c r="AS65" s="291">
        <v>-2.496424718368162E-2</v>
      </c>
      <c r="AT65" s="291">
        <v>-2.496424718368162E-2</v>
      </c>
      <c r="AU65" s="291">
        <v>-2.496424718368162E-2</v>
      </c>
      <c r="AV65" s="279">
        <v>-4.8122999999999999E-2</v>
      </c>
      <c r="AW65" s="280">
        <v>-1.3344E-2</v>
      </c>
      <c r="AX65" s="291">
        <v>-2.496424718368162E-2</v>
      </c>
      <c r="AY65" s="291">
        <v>-2.496424718368162E-2</v>
      </c>
      <c r="AZ65" s="279">
        <v>2.2650000000000001E-3</v>
      </c>
      <c r="BE65" s="30">
        <v>-0.15369165840755583</v>
      </c>
      <c r="BF65" s="104"/>
      <c r="BG65" s="188">
        <f t="shared" si="2"/>
        <v>191</v>
      </c>
      <c r="BH65" s="29">
        <f>(1-'Building Blocks'!$B$54)*'Building Blocks'!$B$54^BG65</f>
        <v>1.466635416321036E-3</v>
      </c>
      <c r="BI65" s="29">
        <f t="shared" si="3"/>
        <v>1.6110297911940547E-3</v>
      </c>
      <c r="BJ65" s="29">
        <f t="shared" si="50"/>
        <v>4.784919582825461E-3</v>
      </c>
      <c r="BK65" s="191">
        <f t="shared" si="4"/>
        <v>8.4495524380939766E-6</v>
      </c>
      <c r="BL65" s="191">
        <f t="shared" si="5"/>
        <v>9.3025462757164092E-6</v>
      </c>
      <c r="BM65" s="191">
        <f t="shared" si="6"/>
        <v>2.7377380415789198E-6</v>
      </c>
      <c r="BN65" s="191">
        <f t="shared" si="7"/>
        <v>8.5088283660555748E-7</v>
      </c>
      <c r="BO65" s="191">
        <f t="shared" si="8"/>
        <v>6.9476598796787561E-7</v>
      </c>
      <c r="BP65" s="191">
        <f t="shared" si="9"/>
        <v>7.2739727730159221E-6</v>
      </c>
      <c r="BQ65" s="191">
        <f t="shared" si="10"/>
        <v>3.6162476505965327E-6</v>
      </c>
      <c r="BR65" s="191">
        <f t="shared" si="11"/>
        <v>4.682913895975535E-7</v>
      </c>
      <c r="BS65" s="191">
        <f t="shared" si="12"/>
        <v>4.8328699678781859E-6</v>
      </c>
      <c r="BT65" s="191">
        <f t="shared" si="13"/>
        <v>4.9643688258568734E-36</v>
      </c>
      <c r="BU65" s="191">
        <f t="shared" si="14"/>
        <v>1.1008187720080513E-7</v>
      </c>
      <c r="BV65" s="191">
        <f t="shared" si="15"/>
        <v>3.3514546481792364E-7</v>
      </c>
      <c r="BW65" s="191">
        <f t="shared" si="16"/>
        <v>3.0888302827093104E-11</v>
      </c>
      <c r="BX65" s="191">
        <f t="shared" si="17"/>
        <v>3.7286120906616394E-8</v>
      </c>
      <c r="BY65" s="191">
        <f t="shared" si="18"/>
        <v>1.848783729922847E-6</v>
      </c>
      <c r="BZ65" s="191">
        <f t="shared" si="19"/>
        <v>4.088884728063234E-7</v>
      </c>
      <c r="CA65" s="191">
        <f t="shared" si="20"/>
        <v>2.3326436448068594E-7</v>
      </c>
      <c r="CB65" s="191">
        <f t="shared" si="21"/>
        <v>1.3548476332926825E-6</v>
      </c>
      <c r="CC65" s="191">
        <f t="shared" si="22"/>
        <v>1.5756858140757671E-6</v>
      </c>
      <c r="CD65" s="191">
        <f t="shared" si="23"/>
        <v>5.745598724265397E-8</v>
      </c>
      <c r="CE65" s="191">
        <f t="shared" si="24"/>
        <v>2.4383178551084368E-11</v>
      </c>
      <c r="CF65" s="191">
        <f t="shared" si="25"/>
        <v>5.4768245259912364E-8</v>
      </c>
      <c r="CG65" s="191">
        <f t="shared" si="26"/>
        <v>5.8390325147194576E-7</v>
      </c>
      <c r="CH65" s="191">
        <f t="shared" si="27"/>
        <v>9.5555174732889084E-8</v>
      </c>
      <c r="CI65" s="191">
        <f t="shared" si="28"/>
        <v>3.4568339393676268E-7</v>
      </c>
      <c r="CJ65" s="191">
        <f t="shared" si="29"/>
        <v>3.5133839897736393E-7</v>
      </c>
      <c r="CK65" s="191">
        <f t="shared" si="30"/>
        <v>3.7748436973014025E-8</v>
      </c>
      <c r="CL65" s="191">
        <f t="shared" si="31"/>
        <v>2.6843377545838555E-8</v>
      </c>
      <c r="CM65" s="191">
        <f t="shared" si="32"/>
        <v>1.4008171386527437E-7</v>
      </c>
      <c r="CN65" s="191">
        <f t="shared" si="33"/>
        <v>1.3565236289895938E-8</v>
      </c>
      <c r="CO65" s="191">
        <f t="shared" si="34"/>
        <v>1.4772520998200448E-8</v>
      </c>
      <c r="CP65" s="191">
        <f t="shared" si="35"/>
        <v>4.925702729425701E-8</v>
      </c>
      <c r="CQ65" s="191">
        <f t="shared" si="36"/>
        <v>1.2069231339146842E-8</v>
      </c>
      <c r="CR65" s="191">
        <f t="shared" si="37"/>
        <v>5.6110380391112326E-11</v>
      </c>
      <c r="CS65" s="191">
        <f t="shared" si="38"/>
        <v>7.8725399712535875E-10</v>
      </c>
      <c r="CT65" s="191">
        <f t="shared" si="39"/>
        <v>6.0866314753866558E-10</v>
      </c>
      <c r="CU65" s="191">
        <f t="shared" si="40"/>
        <v>6.9568660527595526E-7</v>
      </c>
      <c r="CV65" s="191">
        <f t="shared" si="41"/>
        <v>3.4826953490597303E-9</v>
      </c>
      <c r="CW65" s="191">
        <f t="shared" si="42"/>
        <v>1.7256656675203365E-6</v>
      </c>
      <c r="CX65" s="191">
        <f t="shared" si="43"/>
        <v>2.5908056470201206E-7</v>
      </c>
      <c r="CY65" s="191">
        <f t="shared" si="44"/>
        <v>8.4563079228423806E-6</v>
      </c>
      <c r="CZ65" s="191"/>
      <c r="DA65" s="191">
        <f t="shared" si="45"/>
        <v>4.9643688258568734E-36</v>
      </c>
      <c r="DB65" s="191"/>
      <c r="DC65" s="191"/>
      <c r="DD65" s="191"/>
      <c r="DE65" s="191">
        <f t="shared" si="46"/>
        <v>5.4110278792049849E-6</v>
      </c>
      <c r="DF65" s="191">
        <f t="shared" si="47"/>
        <v>7.9607712622100405E-7</v>
      </c>
      <c r="DG65" s="191"/>
      <c r="DH65" s="191"/>
      <c r="DI65" s="191">
        <f t="shared" si="48"/>
        <v>1.0269775420830454E-7</v>
      </c>
      <c r="DN65" s="191">
        <f t="shared" si="49"/>
        <v>4.200711178412256E-5</v>
      </c>
      <c r="DR65" s="1">
        <v>1.3888888888888887E-3</v>
      </c>
      <c r="EQ65" s="184"/>
      <c r="ER65" s="184"/>
    </row>
    <row r="66" spans="1:148" s="1" customFormat="1" x14ac:dyDescent="0.25">
      <c r="A66" s="21">
        <v>37590</v>
      </c>
      <c r="B66" s="279">
        <v>6.0506999999999998E-2</v>
      </c>
      <c r="C66" s="280">
        <v>5.8520000000000003E-2</v>
      </c>
      <c r="D66" s="279">
        <v>6.9424E-2</v>
      </c>
      <c r="E66" s="280">
        <v>8.9244000000000004E-2</v>
      </c>
      <c r="F66" s="279">
        <v>0.11832000000000001</v>
      </c>
      <c r="G66" s="280">
        <v>5.4702000000000001E-2</v>
      </c>
      <c r="H66" s="279">
        <v>4.8086999999999998E-2</v>
      </c>
      <c r="I66" s="281">
        <v>2.8174999999999999E-2</v>
      </c>
      <c r="J66" s="279">
        <v>6.8832000000000004E-2</v>
      </c>
      <c r="K66" s="291">
        <v>-2.496424718368162E-2</v>
      </c>
      <c r="L66" s="280">
        <v>-2.6400000000000002E-4</v>
      </c>
      <c r="M66" s="279">
        <v>-9.9059999999999999E-3</v>
      </c>
      <c r="N66" s="280">
        <v>1.6769999999999999E-3</v>
      </c>
      <c r="O66" s="279">
        <v>-9.3240000000000007E-3</v>
      </c>
      <c r="P66" s="280">
        <v>-1.1056999999999999E-2</v>
      </c>
      <c r="Q66" s="279">
        <v>1.2966999999999999E-2</v>
      </c>
      <c r="R66" s="280">
        <v>8.2820000000000012E-3</v>
      </c>
      <c r="S66" s="279">
        <v>2.9064E-2</v>
      </c>
      <c r="T66" s="280">
        <v>-5.1400000000000003E-4</v>
      </c>
      <c r="U66" s="279">
        <v>-6.4749999999999999E-3</v>
      </c>
      <c r="V66" s="280">
        <v>-7.1299999999999998E-4</v>
      </c>
      <c r="W66" s="279">
        <v>-1.3306999999999999E-2</v>
      </c>
      <c r="X66" s="280">
        <v>-5.3859999999999993E-3</v>
      </c>
      <c r="Y66" s="280">
        <v>5.9299999999999999E-4</v>
      </c>
      <c r="Z66" s="279">
        <v>6.1935000000000004E-2</v>
      </c>
      <c r="AA66" s="280">
        <v>1.2546999999999999E-2</v>
      </c>
      <c r="AB66" s="279">
        <v>5.5720000000000006E-3</v>
      </c>
      <c r="AC66" s="280">
        <v>4.6649999999999999E-3</v>
      </c>
      <c r="AD66" s="281">
        <v>8.8160000000000009E-3</v>
      </c>
      <c r="AE66" s="280">
        <v>8.460975827592641E-3</v>
      </c>
      <c r="AF66" s="281">
        <v>7.0477836560982098E-3</v>
      </c>
      <c r="AG66" s="281">
        <v>7.2289258779511204E-3</v>
      </c>
      <c r="AH66" s="280">
        <v>1.34E-2</v>
      </c>
      <c r="AI66" s="279">
        <v>2.1179999999999997E-2</v>
      </c>
      <c r="AJ66" s="280">
        <v>2.6699999999999998E-2</v>
      </c>
      <c r="AK66" s="279">
        <v>2.9241000000000003E-2</v>
      </c>
      <c r="AL66" s="280">
        <v>-4.6350000000000002E-3</v>
      </c>
      <c r="AM66" s="279">
        <v>1.1172E-2</v>
      </c>
      <c r="AN66" s="279">
        <v>-2.8561999999999997E-2</v>
      </c>
      <c r="AO66" s="280">
        <v>2.8349999999999998E-3</v>
      </c>
      <c r="AP66" s="281">
        <v>6.1142115226203497E-2</v>
      </c>
      <c r="AQ66" s="291">
        <v>-2.496424718368162E-2</v>
      </c>
      <c r="AR66" s="30">
        <v>-2.496424718368162E-2</v>
      </c>
      <c r="AS66" s="291">
        <v>-2.496424718368162E-2</v>
      </c>
      <c r="AT66" s="291">
        <v>-2.496424718368162E-2</v>
      </c>
      <c r="AU66" s="291">
        <v>-2.496424718368162E-2</v>
      </c>
      <c r="AV66" s="279">
        <v>4.7089999999999993E-2</v>
      </c>
      <c r="AW66" s="280">
        <v>3.7886999999999997E-2</v>
      </c>
      <c r="AX66" s="291">
        <v>-2.496424718368162E-2</v>
      </c>
      <c r="AY66" s="291">
        <v>-2.496424718368162E-2</v>
      </c>
      <c r="AZ66" s="279">
        <v>3.3219999999999999E-3</v>
      </c>
      <c r="BE66" s="30">
        <v>-4.653291040088714E-4</v>
      </c>
      <c r="BF66" s="104"/>
      <c r="BG66" s="188">
        <f t="shared" si="2"/>
        <v>190</v>
      </c>
      <c r="BH66" s="29">
        <f>(1-'Building Blocks'!$B$54)*'Building Blocks'!$B$54^BG66</f>
        <v>1.481449915475794E-3</v>
      </c>
      <c r="BI66" s="29">
        <f t="shared" si="3"/>
        <v>1.6273028193879342E-3</v>
      </c>
      <c r="BJ66" s="29">
        <f t="shared" si="50"/>
        <v>4.8332521038641028E-3</v>
      </c>
      <c r="BK66" s="191">
        <f t="shared" si="4"/>
        <v>4.6224838103544466E-6</v>
      </c>
      <c r="BL66" s="191">
        <f t="shared" si="5"/>
        <v>4.3029033316404131E-6</v>
      </c>
      <c r="BM66" s="191">
        <f t="shared" si="6"/>
        <v>5.8787012566162254E-6</v>
      </c>
      <c r="BN66" s="191">
        <f t="shared" si="7"/>
        <v>1.0457417012550249E-5</v>
      </c>
      <c r="BO66" s="191">
        <f t="shared" si="8"/>
        <v>1.8858280588395805E-5</v>
      </c>
      <c r="BP66" s="191">
        <f t="shared" si="9"/>
        <v>3.7898054357949341E-6</v>
      </c>
      <c r="BQ66" s="191">
        <f t="shared" si="10"/>
        <v>2.8457463770011212E-6</v>
      </c>
      <c r="BR66" s="191">
        <f t="shared" si="11"/>
        <v>5.9955838677720077E-7</v>
      </c>
      <c r="BS66" s="191">
        <f t="shared" si="12"/>
        <v>5.6098583942388081E-6</v>
      </c>
      <c r="BT66" s="191">
        <f t="shared" si="13"/>
        <v>5.014513965511994E-36</v>
      </c>
      <c r="BU66" s="191">
        <f t="shared" si="14"/>
        <v>2.56633181435734E-8</v>
      </c>
      <c r="BV66" s="191">
        <f t="shared" si="15"/>
        <v>2.863107101500142E-7</v>
      </c>
      <c r="BW66" s="191">
        <f t="shared" si="16"/>
        <v>7.4989006900184629E-13</v>
      </c>
      <c r="BX66" s="191">
        <f t="shared" si="17"/>
        <v>2.4703001085944277E-7</v>
      </c>
      <c r="BY66" s="191">
        <f t="shared" si="18"/>
        <v>4.2743498745177121E-7</v>
      </c>
      <c r="BZ66" s="191">
        <f t="shared" si="19"/>
        <v>1.2079573867122826E-7</v>
      </c>
      <c r="CA66" s="191">
        <f t="shared" si="20"/>
        <v>2.987985429545652E-8</v>
      </c>
      <c r="CB66" s="191">
        <f t="shared" si="21"/>
        <v>8.9961929080848037E-7</v>
      </c>
      <c r="CC66" s="191">
        <f t="shared" si="22"/>
        <v>3.9502843624262865E-8</v>
      </c>
      <c r="CD66" s="191">
        <f t="shared" si="23"/>
        <v>1.5571085311030575E-7</v>
      </c>
      <c r="CE66" s="191">
        <f t="shared" si="24"/>
        <v>3.1719393472563656E-8</v>
      </c>
      <c r="CF66" s="191">
        <f t="shared" si="25"/>
        <v>5.144130079005548E-7</v>
      </c>
      <c r="CG66" s="191">
        <f t="shared" si="26"/>
        <v>1.317495354237726E-7</v>
      </c>
      <c r="CH66" s="191">
        <f t="shared" si="27"/>
        <v>5.5423822602944806E-9</v>
      </c>
      <c r="CI66" s="191">
        <f t="shared" si="28"/>
        <v>5.1038944992504914E-6</v>
      </c>
      <c r="CJ66" s="191">
        <f t="shared" si="29"/>
        <v>1.1543466211611078E-7</v>
      </c>
      <c r="CK66" s="191">
        <f t="shared" si="30"/>
        <v>1.0469105428927843E-8</v>
      </c>
      <c r="CL66" s="191">
        <f t="shared" si="31"/>
        <v>4.0421548998105017E-9</v>
      </c>
      <c r="CM66" s="191">
        <f t="shared" si="32"/>
        <v>4.975021472294632E-8</v>
      </c>
      <c r="CN66" s="191">
        <f t="shared" si="33"/>
        <v>3.7621660729625206E-9</v>
      </c>
      <c r="CO66" s="191">
        <f t="shared" si="34"/>
        <v>4.0969929401784318E-9</v>
      </c>
      <c r="CP66" s="191">
        <f t="shared" si="35"/>
        <v>1.3660883819581891E-8</v>
      </c>
      <c r="CQ66" s="191">
        <f t="shared" si="36"/>
        <v>1.5510562266535324E-7</v>
      </c>
      <c r="CR66" s="191">
        <f t="shared" si="37"/>
        <v>3.8927766681579618E-7</v>
      </c>
      <c r="CS66" s="191">
        <f t="shared" si="38"/>
        <v>6.8013977617979781E-7</v>
      </c>
      <c r="CT66" s="191">
        <f t="shared" si="39"/>
        <v>8.4858550337489641E-7</v>
      </c>
      <c r="CU66" s="191">
        <f t="shared" si="40"/>
        <v>1.3077239545131888E-7</v>
      </c>
      <c r="CV66" s="191">
        <f t="shared" si="41"/>
        <v>5.0300359901682678E-8</v>
      </c>
      <c r="CW66" s="191">
        <f t="shared" si="42"/>
        <v>1.8741456089960775E-6</v>
      </c>
      <c r="CX66" s="191">
        <f t="shared" si="43"/>
        <v>3.5892964069165428E-10</v>
      </c>
      <c r="CY66" s="191">
        <f t="shared" si="44"/>
        <v>4.6261795231285205E-6</v>
      </c>
      <c r="CZ66" s="191"/>
      <c r="DA66" s="191">
        <f t="shared" si="45"/>
        <v>5.014513965511994E-36</v>
      </c>
      <c r="DB66" s="191"/>
      <c r="DC66" s="191"/>
      <c r="DD66" s="191"/>
      <c r="DE66" s="191">
        <f t="shared" si="46"/>
        <v>2.2589998177198772E-6</v>
      </c>
      <c r="DF66" s="191">
        <f t="shared" si="47"/>
        <v>1.3687221278661484E-6</v>
      </c>
      <c r="DG66" s="191"/>
      <c r="DH66" s="191"/>
      <c r="DI66" s="191">
        <f t="shared" si="48"/>
        <v>7.8086788299922219E-8</v>
      </c>
      <c r="DN66" s="191">
        <f t="shared" si="49"/>
        <v>1.1076585643213069E-7</v>
      </c>
      <c r="DR66" s="1">
        <v>1.3888888888888887E-3</v>
      </c>
      <c r="EQ66" s="184"/>
      <c r="ER66" s="184"/>
    </row>
    <row r="67" spans="1:148" s="1" customFormat="1" x14ac:dyDescent="0.25">
      <c r="A67" s="21">
        <v>37621</v>
      </c>
      <c r="B67" s="279">
        <v>-5.6535000000000002E-2</v>
      </c>
      <c r="C67" s="280">
        <v>-5.6597000000000001E-2</v>
      </c>
      <c r="D67" s="279">
        <v>-3.9396E-2</v>
      </c>
      <c r="E67" s="280">
        <v>-5.5679999999999993E-2</v>
      </c>
      <c r="F67" s="279">
        <v>-4.3209999999999998E-2</v>
      </c>
      <c r="G67" s="280">
        <v>-4.7676999999999997E-2</v>
      </c>
      <c r="H67" s="279">
        <v>-3.2306000000000001E-2</v>
      </c>
      <c r="I67" s="281">
        <v>-1.6142E-2</v>
      </c>
      <c r="J67" s="279">
        <v>-3.3224000000000004E-2</v>
      </c>
      <c r="K67" s="291">
        <v>-2.496424718368162E-2</v>
      </c>
      <c r="L67" s="280">
        <v>2.0653999999999999E-2</v>
      </c>
      <c r="M67" s="279">
        <v>2.5983999999999997E-2</v>
      </c>
      <c r="N67" s="280">
        <v>1.3159999999999999E-3</v>
      </c>
      <c r="O67" s="279">
        <v>1.8608E-2</v>
      </c>
      <c r="P67" s="280">
        <v>4.0965999999999995E-2</v>
      </c>
      <c r="Q67" s="279">
        <v>2.9479000000000002E-2</v>
      </c>
      <c r="R67" s="280">
        <v>2.6095E-2</v>
      </c>
      <c r="S67" s="279">
        <v>4.0750000000000001E-2</v>
      </c>
      <c r="T67" s="280">
        <v>3.5230999999999998E-2</v>
      </c>
      <c r="U67" s="279">
        <v>2.1181000000000002E-2</v>
      </c>
      <c r="V67" s="280">
        <v>1.0444E-2</v>
      </c>
      <c r="W67" s="279">
        <v>2.8412000000000003E-2</v>
      </c>
      <c r="X67" s="280">
        <v>2.1970999999999997E-2</v>
      </c>
      <c r="Y67" s="280">
        <v>1.3283E-2</v>
      </c>
      <c r="Z67" s="279">
        <v>1.3984000000000002E-2</v>
      </c>
      <c r="AA67" s="280">
        <v>1.2069000000000002E-2</v>
      </c>
      <c r="AB67" s="279">
        <v>5.7775999999999994E-2</v>
      </c>
      <c r="AC67" s="280">
        <v>5.6054000000000007E-2</v>
      </c>
      <c r="AD67" s="281">
        <v>6.0174999999999999E-2</v>
      </c>
      <c r="AE67" s="280">
        <v>3.9755472838874997E-2</v>
      </c>
      <c r="AF67" s="281">
        <v>3.9705183387589001E-2</v>
      </c>
      <c r="AG67" s="281">
        <v>6.6862164107678104E-2</v>
      </c>
      <c r="AH67" s="280">
        <v>8.0000000000000002E-3</v>
      </c>
      <c r="AI67" s="279">
        <v>-2.0999999999999999E-3</v>
      </c>
      <c r="AJ67" s="280">
        <v>-1.1350000000000001E-2</v>
      </c>
      <c r="AK67" s="279">
        <v>2.5600000000000002E-3</v>
      </c>
      <c r="AL67" s="280">
        <v>3.4140000000000004E-2</v>
      </c>
      <c r="AM67" s="279">
        <v>6.9499999999999996E-3</v>
      </c>
      <c r="AN67" s="279">
        <v>4.3532000000000001E-2</v>
      </c>
      <c r="AO67" s="280">
        <v>4.8966000000000003E-2</v>
      </c>
      <c r="AP67" s="281">
        <v>3.7478999999999998E-2</v>
      </c>
      <c r="AQ67" s="291">
        <v>-2.496424718368162E-2</v>
      </c>
      <c r="AR67" s="30">
        <v>-2.496424718368162E-2</v>
      </c>
      <c r="AS67" s="291">
        <v>-2.496424718368162E-2</v>
      </c>
      <c r="AT67" s="291">
        <v>-2.496424718368162E-2</v>
      </c>
      <c r="AU67" s="291">
        <v>-2.496424718368162E-2</v>
      </c>
      <c r="AV67" s="279">
        <v>7.4250000000000002E-3</v>
      </c>
      <c r="AW67" s="280">
        <v>4.8820000000000001E-3</v>
      </c>
      <c r="AX67" s="291">
        <v>-2.496424718368162E-2</v>
      </c>
      <c r="AY67" s="291">
        <v>-2.496424718368162E-2</v>
      </c>
      <c r="AZ67" s="279">
        <v>3.3376999999999997E-2</v>
      </c>
      <c r="BE67" s="30">
        <v>-7.2231748667375251E-2</v>
      </c>
      <c r="BF67" s="104"/>
      <c r="BG67" s="188">
        <f t="shared" si="2"/>
        <v>189</v>
      </c>
      <c r="BH67" s="29">
        <f>(1-'Building Blocks'!$B$54)*'Building Blocks'!$B$54^BG67</f>
        <v>1.4964140560361553E-3</v>
      </c>
      <c r="BI67" s="29">
        <f t="shared" si="3"/>
        <v>1.6437402216039735E-3</v>
      </c>
      <c r="BJ67" s="29">
        <f t="shared" si="50"/>
        <v>4.882072832185962E-3</v>
      </c>
      <c r="BK67" s="191">
        <f t="shared" si="4"/>
        <v>6.6791959413713671E-6</v>
      </c>
      <c r="BL67" s="191">
        <f t="shared" si="5"/>
        <v>6.6687996949026639E-6</v>
      </c>
      <c r="BM67" s="191">
        <f t="shared" si="6"/>
        <v>3.9009348724546124E-6</v>
      </c>
      <c r="BN67" s="191">
        <f t="shared" si="7"/>
        <v>6.8936656452106168E-6</v>
      </c>
      <c r="BO67" s="191">
        <f t="shared" si="8"/>
        <v>4.7717432929774264E-6</v>
      </c>
      <c r="BP67" s="191">
        <f t="shared" si="9"/>
        <v>4.8145530929599358E-6</v>
      </c>
      <c r="BQ67" s="191">
        <f t="shared" si="10"/>
        <v>2.4459278633875393E-6</v>
      </c>
      <c r="BR67" s="191">
        <f t="shared" si="11"/>
        <v>1.0374128783149477E-6</v>
      </c>
      <c r="BS67" s="191">
        <f t="shared" si="12"/>
        <v>3.0878118345003833E-6</v>
      </c>
      <c r="BT67" s="191">
        <f t="shared" si="13"/>
        <v>5.0651656217292856E-36</v>
      </c>
      <c r="BU67" s="191">
        <f t="shared" si="14"/>
        <v>4.7207214677559103E-7</v>
      </c>
      <c r="BV67" s="191">
        <f t="shared" si="15"/>
        <v>8.4146665580534375E-7</v>
      </c>
      <c r="BW67" s="191">
        <f t="shared" si="16"/>
        <v>2.4044755424777322E-10</v>
      </c>
      <c r="BX67" s="191">
        <f t="shared" si="17"/>
        <v>4.0059264903172831E-7</v>
      </c>
      <c r="BY67" s="191">
        <f t="shared" si="18"/>
        <v>2.1085745568458251E-6</v>
      </c>
      <c r="BZ67" s="191">
        <f t="shared" si="19"/>
        <v>1.037861445742082E-6</v>
      </c>
      <c r="CA67" s="191">
        <f t="shared" si="20"/>
        <v>8.0267688852343976E-7</v>
      </c>
      <c r="CB67" s="191">
        <f t="shared" si="21"/>
        <v>2.0364636482374155E-6</v>
      </c>
      <c r="CC67" s="191">
        <f t="shared" si="22"/>
        <v>1.5611437905325298E-6</v>
      </c>
      <c r="CD67" s="191">
        <f t="shared" si="23"/>
        <v>5.2514510503545086E-7</v>
      </c>
      <c r="CE67" s="191">
        <f t="shared" si="24"/>
        <v>7.471604920812805E-8</v>
      </c>
      <c r="CF67" s="191">
        <f t="shared" si="25"/>
        <v>9.4201974832915298E-7</v>
      </c>
      <c r="CG67" s="191">
        <f t="shared" si="26"/>
        <v>5.540344187291406E-7</v>
      </c>
      <c r="CH67" s="191">
        <f t="shared" si="27"/>
        <v>1.9330907756546706E-7</v>
      </c>
      <c r="CI67" s="191">
        <f t="shared" si="28"/>
        <v>1.0658972047179038E-7</v>
      </c>
      <c r="CJ67" s="191">
        <f t="shared" si="29"/>
        <v>1.0374120488686222E-7</v>
      </c>
      <c r="CK67" s="191">
        <f t="shared" si="30"/>
        <v>4.9254892990882726E-6</v>
      </c>
      <c r="CL67" s="191">
        <f t="shared" si="31"/>
        <v>4.6111801769325419E-6</v>
      </c>
      <c r="CM67" s="191">
        <f t="shared" si="32"/>
        <v>5.31958508952182E-6</v>
      </c>
      <c r="CN67" s="191">
        <f t="shared" si="33"/>
        <v>1.7700183515744382E-6</v>
      </c>
      <c r="CO67" s="191">
        <f t="shared" si="34"/>
        <v>1.9275472027943658E-6</v>
      </c>
      <c r="CP67" s="191">
        <f t="shared" si="35"/>
        <v>6.4271524941868452E-6</v>
      </c>
      <c r="CQ67" s="191">
        <f t="shared" si="36"/>
        <v>3.1288663892779097E-8</v>
      </c>
      <c r="CR67" s="191">
        <f t="shared" si="37"/>
        <v>1.0034841552933907E-7</v>
      </c>
      <c r="CS67" s="191">
        <f t="shared" si="38"/>
        <v>5.0951484096189855E-7</v>
      </c>
      <c r="CT67" s="191">
        <f t="shared" si="39"/>
        <v>2.4305362839208594E-8</v>
      </c>
      <c r="CU67" s="191">
        <f t="shared" si="40"/>
        <v>1.4607403919821575E-6</v>
      </c>
      <c r="CV67" s="191">
        <f t="shared" si="41"/>
        <v>2.9413766225719145E-9</v>
      </c>
      <c r="CW67" s="191">
        <f t="shared" si="42"/>
        <v>2.39327304408027E-6</v>
      </c>
      <c r="CX67" s="191">
        <f t="shared" si="43"/>
        <v>3.569579455775436E-6</v>
      </c>
      <c r="CY67" s="191">
        <f t="shared" si="44"/>
        <v>1.4455635165910685E-6</v>
      </c>
      <c r="CZ67" s="191"/>
      <c r="DA67" s="191">
        <f t="shared" si="45"/>
        <v>5.0651656217292856E-36</v>
      </c>
      <c r="DB67" s="191"/>
      <c r="DC67" s="191"/>
      <c r="DD67" s="191"/>
      <c r="DE67" s="191">
        <f t="shared" si="46"/>
        <v>9.5202867602716259E-9</v>
      </c>
      <c r="DF67" s="191">
        <f t="shared" si="47"/>
        <v>2.6343256187845056E-8</v>
      </c>
      <c r="DG67" s="191"/>
      <c r="DH67" s="191"/>
      <c r="DI67" s="191">
        <f t="shared" si="48"/>
        <v>8.7923244580292693E-7</v>
      </c>
      <c r="DN67" s="191">
        <f t="shared" si="49"/>
        <v>1.052433022777262E-5</v>
      </c>
      <c r="DR67" s="1">
        <v>1.3888888888888887E-3</v>
      </c>
      <c r="EQ67" s="184"/>
      <c r="ER67" s="184"/>
    </row>
    <row r="68" spans="1:148" s="1" customFormat="1" x14ac:dyDescent="0.25">
      <c r="A68" s="21">
        <v>37652</v>
      </c>
      <c r="B68" s="279">
        <v>-2.4468E-2</v>
      </c>
      <c r="C68" s="280">
        <v>-2.4237999999999999E-2</v>
      </c>
      <c r="D68" s="279">
        <v>-2.0224000000000002E-2</v>
      </c>
      <c r="E68" s="280">
        <v>-2.7677E-2</v>
      </c>
      <c r="F68" s="279">
        <v>5.7220000000000005E-3</v>
      </c>
      <c r="G68" s="280">
        <v>-2.9186999999999998E-2</v>
      </c>
      <c r="H68" s="279">
        <v>-3.5104999999999997E-2</v>
      </c>
      <c r="I68" s="281">
        <v>-1.0714E-2</v>
      </c>
      <c r="J68" s="279">
        <v>-4.3550000000000004E-3</v>
      </c>
      <c r="K68" s="291">
        <v>-2.496424718368162E-2</v>
      </c>
      <c r="L68" s="280">
        <v>8.5500000000000007E-4</v>
      </c>
      <c r="M68" s="279">
        <v>-3.0420000000000004E-3</v>
      </c>
      <c r="N68" s="280">
        <v>1.1349999999999999E-3</v>
      </c>
      <c r="O68" s="279">
        <v>-2.8739999999999998E-3</v>
      </c>
      <c r="P68" s="280">
        <v>-3.382E-3</v>
      </c>
      <c r="Q68" s="279">
        <v>3.2469999999999999E-3</v>
      </c>
      <c r="R68" s="280">
        <v>2.751E-3</v>
      </c>
      <c r="S68" s="279">
        <v>4.8700000000000002E-3</v>
      </c>
      <c r="T68" s="280">
        <v>6.5959999999999994E-3</v>
      </c>
      <c r="U68" s="279">
        <v>-1.567E-3</v>
      </c>
      <c r="V68" s="280">
        <v>2.4399999999999999E-3</v>
      </c>
      <c r="W68" s="279">
        <v>5.7999999999999994E-5</v>
      </c>
      <c r="X68" s="280">
        <v>-2.9459999999999998E-3</v>
      </c>
      <c r="Y68" s="280">
        <v>2.7069999999999998E-3</v>
      </c>
      <c r="Z68" s="279">
        <v>3.3288000000000005E-2</v>
      </c>
      <c r="AA68" s="280">
        <v>1.2168000000000002E-2</v>
      </c>
      <c r="AB68" s="279">
        <v>2.0070000000000001E-2</v>
      </c>
      <c r="AC68" s="280">
        <v>1.8734999999999998E-2</v>
      </c>
      <c r="AD68" s="281">
        <v>2.1520999999999998E-2</v>
      </c>
      <c r="AE68" s="280">
        <v>1.71520266602792E-2</v>
      </c>
      <c r="AF68" s="281">
        <v>1.6117337355185498E-2</v>
      </c>
      <c r="AG68" s="281">
        <v>2.3790160416580001E-2</v>
      </c>
      <c r="AH68" s="280">
        <v>1.2699999999999999E-2</v>
      </c>
      <c r="AI68" s="279">
        <v>6.5200000000000006E-3</v>
      </c>
      <c r="AJ68" s="280">
        <v>-7.0000000000000007E-5</v>
      </c>
      <c r="AK68" s="279">
        <v>1.3089999999999999E-2</v>
      </c>
      <c r="AL68" s="280">
        <v>2.52E-2</v>
      </c>
      <c r="AM68" s="279">
        <v>1.0280000000000001E-2</v>
      </c>
      <c r="AN68" s="279">
        <v>5.3045999999999996E-2</v>
      </c>
      <c r="AO68" s="280">
        <v>7.6974000000000001E-2</v>
      </c>
      <c r="AP68" s="281">
        <v>-3.7955000000000003E-2</v>
      </c>
      <c r="AQ68" s="291">
        <v>-2.496424718368162E-2</v>
      </c>
      <c r="AR68" s="30">
        <v>-2.496424718368162E-2</v>
      </c>
      <c r="AS68" s="291">
        <v>-2.496424718368162E-2</v>
      </c>
      <c r="AT68" s="291">
        <v>-2.496424718368162E-2</v>
      </c>
      <c r="AU68" s="291">
        <v>-2.496424718368162E-2</v>
      </c>
      <c r="AV68" s="279">
        <v>-2.9071E-2</v>
      </c>
      <c r="AW68" s="280">
        <v>-2.129E-2</v>
      </c>
      <c r="AX68" s="291">
        <v>-2.496424718368162E-2</v>
      </c>
      <c r="AY68" s="291">
        <v>-2.496424718368162E-2</v>
      </c>
      <c r="AZ68" s="279">
        <v>4.4652999999999998E-2</v>
      </c>
      <c r="BE68" s="30">
        <v>5.0580530342881902E-2</v>
      </c>
      <c r="BF68" s="104"/>
      <c r="BG68" s="188">
        <f t="shared" si="2"/>
        <v>188</v>
      </c>
      <c r="BH68" s="29">
        <f>(1-'Building Blocks'!$B$54)*'Building Blocks'!$B$54^BG68</f>
        <v>1.5115293495314699E-3</v>
      </c>
      <c r="BI68" s="29">
        <f t="shared" si="3"/>
        <v>1.6603436581858317E-3</v>
      </c>
      <c r="BJ68" s="29">
        <f t="shared" si="50"/>
        <v>4.9313866991777394E-3</v>
      </c>
      <c r="BK68" s="191">
        <f t="shared" si="4"/>
        <v>1.6661380522930313E-6</v>
      </c>
      <c r="BL68" s="191">
        <f t="shared" si="5"/>
        <v>1.6303950301528969E-6</v>
      </c>
      <c r="BM68" s="191">
        <f t="shared" si="6"/>
        <v>1.4491850226426696E-6</v>
      </c>
      <c r="BN68" s="191">
        <f t="shared" si="7"/>
        <v>2.2432827247572714E-6</v>
      </c>
      <c r="BO68" s="191">
        <f t="shared" si="8"/>
        <v>4.0638201602620258E-8</v>
      </c>
      <c r="BP68" s="191">
        <f t="shared" si="9"/>
        <v>2.1078543695778786E-6</v>
      </c>
      <c r="BQ68" s="191">
        <f t="shared" si="10"/>
        <v>2.8421807640733299E-6</v>
      </c>
      <c r="BR68" s="191">
        <f t="shared" si="11"/>
        <v>6.4398929689616607E-7</v>
      </c>
      <c r="BS68" s="191">
        <f t="shared" si="12"/>
        <v>3.4778781468615373E-7</v>
      </c>
      <c r="BT68" s="191">
        <f t="shared" si="13"/>
        <v>5.1163289108376617E-36</v>
      </c>
      <c r="BU68" s="191">
        <f t="shared" si="14"/>
        <v>1.3507009572781734E-8</v>
      </c>
      <c r="BV68" s="191">
        <f t="shared" si="15"/>
        <v>6.8014229220110564E-8</v>
      </c>
      <c r="BW68" s="191">
        <f t="shared" si="16"/>
        <v>5.2715028582504464E-10</v>
      </c>
      <c r="BX68" s="191">
        <f t="shared" si="17"/>
        <v>5.7226865164706695E-8</v>
      </c>
      <c r="BY68" s="191">
        <f t="shared" si="18"/>
        <v>1.2086286764631908E-7</v>
      </c>
      <c r="BZ68" s="191">
        <f t="shared" si="19"/>
        <v>2.0246769813235927E-9</v>
      </c>
      <c r="CA68" s="191">
        <f t="shared" si="20"/>
        <v>2.5775376986980635E-9</v>
      </c>
      <c r="CB68" s="191">
        <f t="shared" si="21"/>
        <v>7.7157698836925537E-10</v>
      </c>
      <c r="CC68" s="191">
        <f t="shared" si="22"/>
        <v>7.9125608716454547E-9</v>
      </c>
      <c r="CD68" s="191">
        <f t="shared" si="23"/>
        <v>3.944204137699659E-8</v>
      </c>
      <c r="CE68" s="191">
        <f t="shared" si="24"/>
        <v>2.6442315985006001E-9</v>
      </c>
      <c r="CF68" s="191">
        <f t="shared" si="25"/>
        <v>3.2357805932098989E-8</v>
      </c>
      <c r="CG68" s="191">
        <f t="shared" si="26"/>
        <v>7.1404463437422975E-8</v>
      </c>
      <c r="CH68" s="191">
        <f t="shared" si="27"/>
        <v>1.1969791009184836E-10</v>
      </c>
      <c r="CI68" s="191">
        <f t="shared" si="28"/>
        <v>1.2425822309101535E-6</v>
      </c>
      <c r="CJ68" s="191">
        <f t="shared" si="29"/>
        <v>1.0741706250875966E-7</v>
      </c>
      <c r="CK68" s="191">
        <f t="shared" si="30"/>
        <v>4.8178416270831926E-7</v>
      </c>
      <c r="CL68" s="191">
        <f t="shared" si="31"/>
        <v>4.0645070190313172E-7</v>
      </c>
      <c r="CM68" s="191">
        <f t="shared" si="32"/>
        <v>5.520418686545569E-7</v>
      </c>
      <c r="CN68" s="191">
        <f t="shared" si="33"/>
        <v>1.7313342039936868E-7</v>
      </c>
      <c r="CO68" s="191">
        <f t="shared" si="34"/>
        <v>1.8854202268817072E-7</v>
      </c>
      <c r="CP68" s="191">
        <f t="shared" si="35"/>
        <v>6.286685636660848E-7</v>
      </c>
      <c r="CQ68" s="191">
        <f t="shared" si="36"/>
        <v>1.3637474798784888E-7</v>
      </c>
      <c r="CR68" s="191">
        <f t="shared" si="37"/>
        <v>1.0802924575365678E-9</v>
      </c>
      <c r="CS68" s="191">
        <f t="shared" si="38"/>
        <v>6.6445053577233119E-8</v>
      </c>
      <c r="CT68" s="191">
        <f t="shared" si="39"/>
        <v>7.419197941389865E-8</v>
      </c>
      <c r="CU68" s="191">
        <f t="shared" si="40"/>
        <v>7.2321196493667996E-7</v>
      </c>
      <c r="CV68" s="191">
        <f t="shared" si="41"/>
        <v>3.6174610087761857E-8</v>
      </c>
      <c r="CW68" s="191">
        <f t="shared" si="42"/>
        <v>3.773245085539201E-6</v>
      </c>
      <c r="CX68" s="191">
        <f t="shared" si="43"/>
        <v>9.2422200110389458E-6</v>
      </c>
      <c r="CY68" s="191">
        <f t="shared" si="44"/>
        <v>3.4795679193133042E-6</v>
      </c>
      <c r="CZ68" s="191"/>
      <c r="DA68" s="191">
        <f t="shared" si="45"/>
        <v>5.1163289108376617E-36</v>
      </c>
      <c r="DB68" s="191"/>
      <c r="DC68" s="191"/>
      <c r="DD68" s="191"/>
      <c r="DE68" s="191">
        <f t="shared" si="46"/>
        <v>2.5127877221277822E-6</v>
      </c>
      <c r="DF68" s="191">
        <f t="shared" si="47"/>
        <v>1.5118238094740951E-6</v>
      </c>
      <c r="DG68" s="191"/>
      <c r="DH68" s="191"/>
      <c r="DI68" s="191">
        <f t="shared" si="48"/>
        <v>1.9652240877894094E-6</v>
      </c>
      <c r="DN68" s="191">
        <f t="shared" si="49"/>
        <v>3.0408554744914862E-6</v>
      </c>
      <c r="DR68" s="1">
        <v>1.3888888888888887E-3</v>
      </c>
      <c r="EQ68" s="184"/>
      <c r="ER68" s="184"/>
    </row>
    <row r="69" spans="1:148" s="1" customFormat="1" x14ac:dyDescent="0.25">
      <c r="A69" s="21">
        <v>37680</v>
      </c>
      <c r="B69" s="279">
        <v>-1.6452999999999999E-2</v>
      </c>
      <c r="C69" s="280">
        <v>-1.5469999999999999E-2</v>
      </c>
      <c r="D69" s="279">
        <v>-1.3246000000000001E-2</v>
      </c>
      <c r="E69" s="280">
        <v>-3.0215000000000002E-2</v>
      </c>
      <c r="F69" s="279">
        <v>-2.2357999999999999E-2</v>
      </c>
      <c r="G69" s="280">
        <v>-1.7523999999999998E-2</v>
      </c>
      <c r="H69" s="279">
        <v>-2.0261000000000001E-2</v>
      </c>
      <c r="I69" s="281">
        <v>-7.1109999999999993E-3</v>
      </c>
      <c r="J69" s="279">
        <v>-2.6988999999999999E-2</v>
      </c>
      <c r="K69" s="291">
        <v>-2.496424718368162E-2</v>
      </c>
      <c r="L69" s="280">
        <v>1.3843000000000001E-2</v>
      </c>
      <c r="M69" s="279">
        <v>1.7205999999999999E-2</v>
      </c>
      <c r="N69" s="280">
        <v>8.3500000000000002E-4</v>
      </c>
      <c r="O69" s="279">
        <v>1.0801E-2</v>
      </c>
      <c r="P69" s="280">
        <v>3.0270000000000002E-2</v>
      </c>
      <c r="Q69" s="279">
        <v>1.9997000000000001E-2</v>
      </c>
      <c r="R69" s="280">
        <v>1.7648E-2</v>
      </c>
      <c r="S69" s="279">
        <v>2.7892E-2</v>
      </c>
      <c r="T69" s="280">
        <v>3.7484999999999997E-2</v>
      </c>
      <c r="U69" s="279">
        <v>1.4191E-2</v>
      </c>
      <c r="V69" s="280">
        <v>6.7029999999999998E-3</v>
      </c>
      <c r="W69" s="279">
        <v>1.8592000000000001E-2</v>
      </c>
      <c r="X69" s="280">
        <v>1.5047E-2</v>
      </c>
      <c r="Y69" s="280">
        <v>6.1110000000000001E-3</v>
      </c>
      <c r="Z69" s="279">
        <v>1.2341999999999999E-2</v>
      </c>
      <c r="AA69" s="280">
        <v>4.365E-3</v>
      </c>
      <c r="AB69" s="279">
        <v>1.2325999999999998E-2</v>
      </c>
      <c r="AC69" s="280">
        <v>1.2763999999999999E-2</v>
      </c>
      <c r="AD69" s="281">
        <v>8.631999999999999E-3</v>
      </c>
      <c r="AE69" s="280">
        <v>3.1285E-2</v>
      </c>
      <c r="AF69" s="281">
        <v>3.0217999999999998E-2</v>
      </c>
      <c r="AG69" s="281">
        <v>1.49440988724261E-2</v>
      </c>
      <c r="AH69" s="280">
        <v>6.7000000000000002E-3</v>
      </c>
      <c r="AI69" s="279">
        <v>2.1000000000000001E-4</v>
      </c>
      <c r="AJ69" s="280">
        <v>-7.8200000000000006E-3</v>
      </c>
      <c r="AK69" s="279">
        <v>-9.7000000000000005E-4</v>
      </c>
      <c r="AL69" s="280">
        <v>1.9099999999999999E-2</v>
      </c>
      <c r="AM69" s="279">
        <v>6.9499999999999996E-3</v>
      </c>
      <c r="AN69" s="279">
        <v>1.7403999999999999E-2</v>
      </c>
      <c r="AO69" s="280">
        <v>3.3647999999999997E-2</v>
      </c>
      <c r="AP69" s="281">
        <v>8.4880000000000008E-3</v>
      </c>
      <c r="AQ69" s="291">
        <v>-2.496424718368162E-2</v>
      </c>
      <c r="AR69" s="30">
        <v>-2.496424718368162E-2</v>
      </c>
      <c r="AS69" s="291">
        <v>-2.496424718368162E-2</v>
      </c>
      <c r="AT69" s="291">
        <v>-2.496424718368162E-2</v>
      </c>
      <c r="AU69" s="291">
        <v>-2.496424718368162E-2</v>
      </c>
      <c r="AV69" s="279">
        <v>1.6545000000000001E-2</v>
      </c>
      <c r="AW69" s="280">
        <v>4.9819999999999994E-3</v>
      </c>
      <c r="AX69" s="291">
        <v>-2.496424718368162E-2</v>
      </c>
      <c r="AY69" s="291">
        <v>-2.496424718368162E-2</v>
      </c>
      <c r="AZ69" s="279">
        <v>1.2123999999999999E-2</v>
      </c>
      <c r="BE69" s="30">
        <v>9.9136520784558479E-2</v>
      </c>
      <c r="BF69" s="104"/>
      <c r="BG69" s="188">
        <f t="shared" si="2"/>
        <v>187</v>
      </c>
      <c r="BH69" s="29">
        <f>(1-'Building Blocks'!$B$54)*'Building Blocks'!$B$54^BG69</f>
        <v>1.5267973227590609E-3</v>
      </c>
      <c r="BI69" s="29">
        <f t="shared" si="3"/>
        <v>1.6771148062483152E-3</v>
      </c>
      <c r="BJ69" s="29">
        <f t="shared" si="50"/>
        <v>4.9811986860381205E-3</v>
      </c>
      <c r="BK69" s="191">
        <f t="shared" si="4"/>
        <v>9.3907231187127564E-7</v>
      </c>
      <c r="BL69" s="191">
        <f t="shared" si="5"/>
        <v>8.5420022950910989E-7</v>
      </c>
      <c r="BM69" s="191">
        <f t="shared" si="6"/>
        <v>8.5399490779509929E-7</v>
      </c>
      <c r="BN69" s="191">
        <f t="shared" si="7"/>
        <v>2.5896609341294511E-6</v>
      </c>
      <c r="BO69" s="191">
        <f t="shared" si="8"/>
        <v>1.8294010993992069E-6</v>
      </c>
      <c r="BP69" s="191">
        <f t="shared" si="9"/>
        <v>9.6339958113307674E-7</v>
      </c>
      <c r="BQ69" s="191">
        <f t="shared" si="10"/>
        <v>1.1804164329077151E-6</v>
      </c>
      <c r="BR69" s="191">
        <f t="shared" si="11"/>
        <v>4.3425469464372084E-7</v>
      </c>
      <c r="BS69" s="191">
        <f t="shared" si="12"/>
        <v>2.3092672102600187E-6</v>
      </c>
      <c r="BT69" s="191">
        <f t="shared" si="13"/>
        <v>5.1680090008461242E-36</v>
      </c>
      <c r="BU69" s="191">
        <f t="shared" si="14"/>
        <v>1.7229731152862444E-7</v>
      </c>
      <c r="BV69" s="191">
        <f t="shared" si="15"/>
        <v>3.2160112773960342E-7</v>
      </c>
      <c r="BW69" s="191">
        <f t="shared" si="16"/>
        <v>1.2504143424456922E-9</v>
      </c>
      <c r="BX69" s="191">
        <f t="shared" si="17"/>
        <v>1.0214427010881376E-7</v>
      </c>
      <c r="BY69" s="191">
        <f t="shared" si="18"/>
        <v>1.0582892104198756E-6</v>
      </c>
      <c r="BZ69" s="191">
        <f t="shared" si="19"/>
        <v>4.1053855258029095E-7</v>
      </c>
      <c r="CA69" s="191">
        <f t="shared" si="20"/>
        <v>3.1253191825929053E-7</v>
      </c>
      <c r="CB69" s="191">
        <f t="shared" si="21"/>
        <v>8.3702987062215981E-7</v>
      </c>
      <c r="CC69" s="191">
        <f t="shared" si="22"/>
        <v>1.8343596032181731E-6</v>
      </c>
      <c r="CD69" s="191">
        <f t="shared" si="23"/>
        <v>1.9867543931832208E-7</v>
      </c>
      <c r="CE69" s="191">
        <f t="shared" si="24"/>
        <v>1.5104349274312003E-8</v>
      </c>
      <c r="CF69" s="191">
        <f t="shared" si="25"/>
        <v>3.3434573646172159E-7</v>
      </c>
      <c r="CG69" s="191">
        <f t="shared" si="26"/>
        <v>2.1930270714570445E-7</v>
      </c>
      <c r="CH69" s="191">
        <f t="shared" si="27"/>
        <v>2.2619677152540145E-8</v>
      </c>
      <c r="CI69" s="191">
        <f t="shared" si="28"/>
        <v>6.8924332929453954E-8</v>
      </c>
      <c r="CJ69" s="191">
        <f t="shared" si="29"/>
        <v>9.6893851199558196E-11</v>
      </c>
      <c r="CK69" s="191">
        <f t="shared" si="30"/>
        <v>1.4475486790489265E-7</v>
      </c>
      <c r="CL69" s="191">
        <f t="shared" si="31"/>
        <v>1.5698927268467186E-7</v>
      </c>
      <c r="CM69" s="191">
        <f t="shared" si="32"/>
        <v>4.7917346995736314E-8</v>
      </c>
      <c r="CN69" s="191">
        <f t="shared" si="33"/>
        <v>9.9395144663685187E-7</v>
      </c>
      <c r="CO69" s="191">
        <f t="shared" si="34"/>
        <v>1.027912985597782E-6</v>
      </c>
      <c r="CP69" s="191">
        <f t="shared" si="35"/>
        <v>1.8888714477012829E-7</v>
      </c>
      <c r="CQ69" s="191">
        <f t="shared" si="36"/>
        <v>1.5733782966200733E-8</v>
      </c>
      <c r="CR69" s="191">
        <f t="shared" si="37"/>
        <v>5.0795004879579401E-8</v>
      </c>
      <c r="CS69" s="191">
        <f t="shared" si="38"/>
        <v>3.3229525333224472E-7</v>
      </c>
      <c r="CT69" s="191">
        <f t="shared" si="39"/>
        <v>9.122767158677846E-8</v>
      </c>
      <c r="CU69" s="191">
        <f t="shared" si="40"/>
        <v>3.6589450077505417E-7</v>
      </c>
      <c r="CV69" s="191">
        <f t="shared" si="41"/>
        <v>3.0010984823710997E-9</v>
      </c>
      <c r="CW69" s="191">
        <f t="shared" si="42"/>
        <v>2.4269204390343418E-7</v>
      </c>
      <c r="CX69" s="191">
        <f t="shared" si="43"/>
        <v>1.6412311410155558E-6</v>
      </c>
      <c r="CY69" s="191">
        <f t="shared" si="44"/>
        <v>7.4005230076056771E-10</v>
      </c>
      <c r="CZ69" s="191"/>
      <c r="DA69" s="191">
        <f t="shared" si="45"/>
        <v>5.1680090008461242E-36</v>
      </c>
      <c r="DB69" s="191"/>
      <c r="DC69" s="191"/>
      <c r="DD69" s="191"/>
      <c r="DE69" s="191">
        <f t="shared" si="46"/>
        <v>7.5586564573752425E-8</v>
      </c>
      <c r="DF69" s="191">
        <f t="shared" si="47"/>
        <v>2.5552103401930073E-8</v>
      </c>
      <c r="DG69" s="191"/>
      <c r="DH69" s="191"/>
      <c r="DI69" s="191">
        <f t="shared" si="48"/>
        <v>5.8951634013732629E-9</v>
      </c>
      <c r="DN69" s="191">
        <f t="shared" si="49"/>
        <v>1.3995705945489578E-5</v>
      </c>
      <c r="DR69" s="1">
        <v>1.3888888888888887E-3</v>
      </c>
      <c r="EQ69" s="184"/>
      <c r="ER69" s="184"/>
    </row>
    <row r="70" spans="1:148" s="1" customFormat="1" x14ac:dyDescent="0.25">
      <c r="A70" s="21">
        <v>37711</v>
      </c>
      <c r="B70" s="279">
        <v>1.0517E-2</v>
      </c>
      <c r="C70" s="280">
        <v>1.0351999999999998E-2</v>
      </c>
      <c r="D70" s="279">
        <v>9.8729999999999998E-3</v>
      </c>
      <c r="E70" s="280">
        <v>1.2877000000000001E-2</v>
      </c>
      <c r="F70" s="279">
        <v>1.3391999999999999E-2</v>
      </c>
      <c r="G70" s="280">
        <v>-3.7799999999999999E-3</v>
      </c>
      <c r="H70" s="279">
        <v>-1.9399E-2</v>
      </c>
      <c r="I70" s="281">
        <v>-8.1989999999999997E-3</v>
      </c>
      <c r="J70" s="279">
        <v>-2.8355000000000002E-2</v>
      </c>
      <c r="K70" s="291">
        <v>-2.496424718368162E-2</v>
      </c>
      <c r="L70" s="280">
        <v>-7.7299999999999992E-4</v>
      </c>
      <c r="M70" s="279">
        <v>-4.1619999999999999E-3</v>
      </c>
      <c r="N70" s="280">
        <v>1.2520000000000001E-3</v>
      </c>
      <c r="O70" s="279">
        <v>-4.1999999999999998E-5</v>
      </c>
      <c r="P70" s="280">
        <v>-1.2572000000000002E-2</v>
      </c>
      <c r="Q70" s="279">
        <v>7.18E-4</v>
      </c>
      <c r="R70" s="280">
        <v>2.0739999999999999E-3</v>
      </c>
      <c r="S70" s="279">
        <v>-3.7530000000000003E-3</v>
      </c>
      <c r="T70" s="280">
        <v>-1.7118000000000001E-2</v>
      </c>
      <c r="U70" s="279">
        <v>-5.7600000000000001E-4</v>
      </c>
      <c r="V70" s="280">
        <v>8.6000000000000003E-5</v>
      </c>
      <c r="W70" s="279">
        <v>-1.774E-3</v>
      </c>
      <c r="X70" s="280">
        <v>-3.68E-4</v>
      </c>
      <c r="Y70" s="280">
        <v>-1.108E-3</v>
      </c>
      <c r="Z70" s="279">
        <v>2.8755000000000003E-2</v>
      </c>
      <c r="AA70" s="280">
        <v>3.0320000000000004E-3</v>
      </c>
      <c r="AB70" s="279">
        <v>5.1809999999999998E-3</v>
      </c>
      <c r="AC70" s="280">
        <v>4.7720000000000002E-3</v>
      </c>
      <c r="AD70" s="281">
        <v>5.6870000000000002E-3</v>
      </c>
      <c r="AE70" s="280">
        <v>1.8769999999999998E-2</v>
      </c>
      <c r="AF70" s="281">
        <v>8.1890000000000001E-3</v>
      </c>
      <c r="AG70" s="281">
        <v>6.7822820164113295E-3</v>
      </c>
      <c r="AH70" s="280">
        <v>4.6999999999999993E-3</v>
      </c>
      <c r="AI70" s="279">
        <v>1.4199999999999998E-3</v>
      </c>
      <c r="AJ70" s="280">
        <v>-6.4999999999999997E-4</v>
      </c>
      <c r="AK70" s="279">
        <v>9.5099999999999994E-3</v>
      </c>
      <c r="AL70" s="280">
        <v>-2.231E-2</v>
      </c>
      <c r="AM70" s="279">
        <v>7.1199999999999996E-3</v>
      </c>
      <c r="AN70" s="279">
        <v>-3.3681999999999997E-2</v>
      </c>
      <c r="AO70" s="280">
        <v>-7.5449000000000002E-2</v>
      </c>
      <c r="AP70" s="281">
        <v>-2.1619000000000003E-2</v>
      </c>
      <c r="AQ70" s="291">
        <v>-2.496424718368162E-2</v>
      </c>
      <c r="AR70" s="30">
        <v>-2.496424718368162E-2</v>
      </c>
      <c r="AS70" s="291">
        <v>-2.496424718368162E-2</v>
      </c>
      <c r="AT70" s="291">
        <v>-2.496424718368162E-2</v>
      </c>
      <c r="AU70" s="291">
        <v>-2.496424718368162E-2</v>
      </c>
      <c r="AV70" s="279">
        <v>2.0018999999999999E-2</v>
      </c>
      <c r="AW70" s="280">
        <v>-9.1200000000000005E-4</v>
      </c>
      <c r="AX70" s="291">
        <v>-2.496424718368162E-2</v>
      </c>
      <c r="AY70" s="291">
        <v>-2.496424718368162E-2</v>
      </c>
      <c r="AZ70" s="279">
        <v>1.2704E-2</v>
      </c>
      <c r="BE70" s="30">
        <v>-6.8964143657132548E-2</v>
      </c>
      <c r="BF70" s="104"/>
      <c r="BG70" s="188">
        <f t="shared" si="2"/>
        <v>186</v>
      </c>
      <c r="BH70" s="29">
        <f>(1-'Building Blocks'!$B$54)*'Building Blocks'!$B$54^BG70</f>
        <v>1.5422195179384452E-3</v>
      </c>
      <c r="BI70" s="29">
        <f t="shared" si="3"/>
        <v>1.6940553598467831E-3</v>
      </c>
      <c r="BJ70" s="29">
        <f t="shared" si="50"/>
        <v>5.0315138242809304E-3</v>
      </c>
      <c r="BK70" s="191">
        <f t="shared" si="4"/>
        <v>1.8527638326834207E-8</v>
      </c>
      <c r="BL70" s="191">
        <f t="shared" si="5"/>
        <v>1.7934454626635957E-8</v>
      </c>
      <c r="BM70" s="191">
        <f t="shared" si="6"/>
        <v>5.188695979107962E-10</v>
      </c>
      <c r="BN70" s="191">
        <f t="shared" si="7"/>
        <v>2.4420334122259088E-8</v>
      </c>
      <c r="BO70" s="191">
        <f t="shared" si="8"/>
        <v>1.2558193809079457E-8</v>
      </c>
      <c r="BP70" s="191">
        <f t="shared" si="9"/>
        <v>1.7706085340678016E-7</v>
      </c>
      <c r="BQ70" s="191">
        <f t="shared" si="10"/>
        <v>1.1161165417120097E-6</v>
      </c>
      <c r="BR70" s="191">
        <f t="shared" si="11"/>
        <v>4.9996318443250502E-7</v>
      </c>
      <c r="BS70" s="191">
        <f t="shared" si="12"/>
        <v>2.507491221621598E-6</v>
      </c>
      <c r="BT70" s="191">
        <f t="shared" si="13"/>
        <v>5.2202111119657821E-36</v>
      </c>
      <c r="BU70" s="191">
        <f t="shared" si="14"/>
        <v>3.4003467756822241E-8</v>
      </c>
      <c r="BV70" s="191">
        <f t="shared" si="15"/>
        <v>9.5807364281921102E-8</v>
      </c>
      <c r="BW70" s="191">
        <f t="shared" si="16"/>
        <v>3.3768026366468607E-10</v>
      </c>
      <c r="BX70" s="191">
        <f t="shared" si="17"/>
        <v>1.564393941887219E-8</v>
      </c>
      <c r="BY70" s="191">
        <f t="shared" si="18"/>
        <v>5.320467509910922E-7</v>
      </c>
      <c r="BZ70" s="191">
        <f t="shared" si="19"/>
        <v>2.2362746239668616E-8</v>
      </c>
      <c r="CA70" s="191">
        <f t="shared" si="20"/>
        <v>6.2642249733525019E-9</v>
      </c>
      <c r="CB70" s="191">
        <f t="shared" si="21"/>
        <v>1.4666684845877753E-7</v>
      </c>
      <c r="CC70" s="191">
        <f t="shared" si="22"/>
        <v>7.8533476618131284E-7</v>
      </c>
      <c r="CD70" s="191">
        <f t="shared" si="23"/>
        <v>2.5541727251019055E-8</v>
      </c>
      <c r="CE70" s="191">
        <f t="shared" si="24"/>
        <v>2.2150240035090504E-8</v>
      </c>
      <c r="CF70" s="191">
        <f t="shared" si="25"/>
        <v>6.610188335651555E-8</v>
      </c>
      <c r="CG70" s="191">
        <f t="shared" si="26"/>
        <v>2.6832941332430763E-8</v>
      </c>
      <c r="CH70" s="191">
        <f t="shared" si="27"/>
        <v>2.1307256148955034E-8</v>
      </c>
      <c r="CI70" s="191">
        <f t="shared" si="28"/>
        <v>8.8246884489512999E-7</v>
      </c>
      <c r="CJ70" s="191">
        <f t="shared" si="29"/>
        <v>2.0224593523765311E-9</v>
      </c>
      <c r="CK70" s="191">
        <f t="shared" si="30"/>
        <v>7.7974194801016062E-9</v>
      </c>
      <c r="CL70" s="191">
        <f t="shared" si="31"/>
        <v>4.7987258056914658E-9</v>
      </c>
      <c r="CM70" s="191">
        <f t="shared" si="32"/>
        <v>9.7594879363910632E-9</v>
      </c>
      <c r="CN70" s="191">
        <f t="shared" si="33"/>
        <v>2.3706188377303788E-7</v>
      </c>
      <c r="CO70" s="191">
        <f t="shared" si="34"/>
        <v>1.260648116461412E-8</v>
      </c>
      <c r="CP70" s="191">
        <f t="shared" si="35"/>
        <v>1.0174665097543265E-8</v>
      </c>
      <c r="CQ70" s="191">
        <f t="shared" si="36"/>
        <v>1.9139299225337244E-9</v>
      </c>
      <c r="CR70" s="191">
        <f t="shared" si="37"/>
        <v>3.1226639152588326E-8</v>
      </c>
      <c r="CS70" s="191">
        <f t="shared" si="38"/>
        <v>8.0795376877397825E-8</v>
      </c>
      <c r="CT70" s="191">
        <f t="shared" si="39"/>
        <v>1.6328879740353017E-8</v>
      </c>
      <c r="CU70" s="191">
        <f t="shared" si="40"/>
        <v>1.2022042046942609E-6</v>
      </c>
      <c r="CV70" s="191">
        <f t="shared" si="41"/>
        <v>3.8508576790100241E-9</v>
      </c>
      <c r="CW70" s="191">
        <f t="shared" si="42"/>
        <v>2.5841337230727826E-6</v>
      </c>
      <c r="CX70" s="191">
        <f t="shared" si="43"/>
        <v>1.0257630080105073E-5</v>
      </c>
      <c r="CY70" s="191">
        <f t="shared" si="44"/>
        <v>1.4685323497028249E-6</v>
      </c>
      <c r="CZ70" s="191"/>
      <c r="DA70" s="191">
        <f t="shared" si="45"/>
        <v>5.2202111119657821E-36</v>
      </c>
      <c r="DB70" s="191"/>
      <c r="DC70" s="191"/>
      <c r="DD70" s="191"/>
      <c r="DE70" s="191">
        <f t="shared" si="46"/>
        <v>1.7581348569707302E-7</v>
      </c>
      <c r="DF70" s="191">
        <f t="shared" si="47"/>
        <v>1.6260743969970581E-7</v>
      </c>
      <c r="DG70" s="191"/>
      <c r="DH70" s="191"/>
      <c r="DI70" s="191">
        <f t="shared" si="48"/>
        <v>1.0208866371524231E-8</v>
      </c>
      <c r="DN70" s="191">
        <f t="shared" si="49"/>
        <v>9.9787039144569881E-6</v>
      </c>
      <c r="DR70" s="1">
        <v>1.3888888888888887E-3</v>
      </c>
      <c r="EQ70" s="184"/>
      <c r="ER70" s="184"/>
    </row>
    <row r="71" spans="1:148" s="1" customFormat="1" x14ac:dyDescent="0.25">
      <c r="A71" s="21">
        <v>37741</v>
      </c>
      <c r="B71" s="279">
        <v>8.1658000000000008E-2</v>
      </c>
      <c r="C71" s="280">
        <v>8.073000000000001E-2</v>
      </c>
      <c r="D71" s="279">
        <v>7.2634000000000004E-2</v>
      </c>
      <c r="E71" s="280">
        <v>9.4816999999999999E-2</v>
      </c>
      <c r="F71" s="279">
        <v>9.9170999999999995E-2</v>
      </c>
      <c r="G71" s="280">
        <v>8.9301999999999992E-2</v>
      </c>
      <c r="H71" s="279">
        <v>9.6363000000000004E-2</v>
      </c>
      <c r="I71" s="280">
        <v>9.2609999999999998E-2</v>
      </c>
      <c r="J71" s="279">
        <v>8.9072999999999999E-2</v>
      </c>
      <c r="K71" s="291">
        <v>-2.496424718368162E-2</v>
      </c>
      <c r="L71" s="280">
        <v>8.2540000000000009E-3</v>
      </c>
      <c r="M71" s="279">
        <v>4.653E-3</v>
      </c>
      <c r="N71" s="280">
        <v>8.3299999999999997E-4</v>
      </c>
      <c r="O71" s="279">
        <v>1.9880000000000002E-3</v>
      </c>
      <c r="P71" s="280">
        <v>1.0148999999999998E-2</v>
      </c>
      <c r="Q71" s="279">
        <v>1.8500000000000003E-2</v>
      </c>
      <c r="R71" s="280">
        <v>1.3723000000000001E-2</v>
      </c>
      <c r="S71" s="279">
        <v>3.4759000000000005E-2</v>
      </c>
      <c r="T71" s="280">
        <v>-2.1559999999999999E-3</v>
      </c>
      <c r="U71" s="279">
        <v>4.5059999999999996E-3</v>
      </c>
      <c r="V71" s="280">
        <v>4.1789999999999996E-3</v>
      </c>
      <c r="W71" s="279">
        <v>8.3109999999999989E-3</v>
      </c>
      <c r="X71" s="280">
        <v>6.502E-3</v>
      </c>
      <c r="Y71" s="280">
        <v>2.6350000000000002E-3</v>
      </c>
      <c r="Z71" s="279">
        <v>5.9340999999999998E-2</v>
      </c>
      <c r="AA71" s="280">
        <v>1.0258E-2</v>
      </c>
      <c r="AB71" s="279">
        <v>1.6777E-2</v>
      </c>
      <c r="AC71" s="280">
        <v>1.4587000000000001E-2</v>
      </c>
      <c r="AD71" s="279">
        <v>2.2789999999999998E-2</v>
      </c>
      <c r="AE71" s="280">
        <v>6.0183E-2</v>
      </c>
      <c r="AF71" s="281">
        <v>4.2359999999999995E-2</v>
      </c>
      <c r="AG71" s="281">
        <v>2.0028528099315199E-2</v>
      </c>
      <c r="AH71" s="280">
        <v>1.83E-2</v>
      </c>
      <c r="AI71" s="279">
        <v>2.6360000000000001E-2</v>
      </c>
      <c r="AJ71" s="280">
        <v>2.4319999999999998E-2</v>
      </c>
      <c r="AK71" s="279">
        <v>3.1519999999999999E-2</v>
      </c>
      <c r="AL71" s="280">
        <v>1.2270000000000001E-2</v>
      </c>
      <c r="AM71" s="279">
        <v>1.3849999999999999E-2</v>
      </c>
      <c r="AN71" s="279">
        <v>1.6950000000000001E-3</v>
      </c>
      <c r="AO71" s="280">
        <v>-6.2269999999999999E-3</v>
      </c>
      <c r="AP71" s="281">
        <v>2.0059999999999998E-2</v>
      </c>
      <c r="AQ71" s="291">
        <v>-2.496424718368162E-2</v>
      </c>
      <c r="AR71" s="30">
        <v>-2.496424718368162E-2</v>
      </c>
      <c r="AS71" s="291">
        <v>-2.496424718368162E-2</v>
      </c>
      <c r="AT71" s="291">
        <v>-2.496424718368162E-2</v>
      </c>
      <c r="AU71" s="291">
        <v>-2.496424718368162E-2</v>
      </c>
      <c r="AV71" s="279">
        <v>4.3968999999999994E-2</v>
      </c>
      <c r="AW71" s="280">
        <v>4.1738999999999998E-2</v>
      </c>
      <c r="AX71" s="291">
        <v>-2.496424718368162E-2</v>
      </c>
      <c r="AY71" s="291">
        <v>-2.496424718368162E-2</v>
      </c>
      <c r="AZ71" s="279">
        <v>8.1039999999999987E-2</v>
      </c>
      <c r="BE71" s="30">
        <v>-2.7165850778406386E-2</v>
      </c>
      <c r="BF71" s="104"/>
      <c r="BG71" s="188">
        <f t="shared" si="2"/>
        <v>185</v>
      </c>
      <c r="BH71" s="29">
        <f>(1-'Building Blocks'!$B$54)*'Building Blocks'!$B$54^BG71</f>
        <v>1.5577974928671161E-3</v>
      </c>
      <c r="BI71" s="29">
        <f t="shared" si="3"/>
        <v>1.7111670301482654E-3</v>
      </c>
      <c r="BJ71" s="29">
        <f t="shared" si="50"/>
        <v>5.0823371962433637E-3</v>
      </c>
      <c r="BK71" s="191">
        <f t="shared" si="4"/>
        <v>9.4841746693174121E-6</v>
      </c>
      <c r="BL71" s="191">
        <f t="shared" si="5"/>
        <v>9.2773150410491473E-6</v>
      </c>
      <c r="BM71" s="191">
        <f t="shared" si="6"/>
        <v>6.8595851649705087E-6</v>
      </c>
      <c r="BN71" s="191">
        <f t="shared" si="7"/>
        <v>1.2578430007856209E-5</v>
      </c>
      <c r="BO71" s="191">
        <f t="shared" si="8"/>
        <v>1.3402802866983397E-5</v>
      </c>
      <c r="BP71" s="191">
        <f t="shared" si="9"/>
        <v>1.1748084508211933E-5</v>
      </c>
      <c r="BQ71" s="191">
        <f t="shared" si="10"/>
        <v>1.3889440280964924E-5</v>
      </c>
      <c r="BR71" s="191">
        <f t="shared" si="11"/>
        <v>1.196777965126911E-5</v>
      </c>
      <c r="BS71" s="191">
        <f t="shared" si="12"/>
        <v>1.0667233880314297E-5</v>
      </c>
      <c r="BT71" s="191">
        <f t="shared" si="13"/>
        <v>5.2729405171371524E-36</v>
      </c>
      <c r="BU71" s="191">
        <f t="shared" si="14"/>
        <v>3.5375558943987856E-8</v>
      </c>
      <c r="BV71" s="191">
        <f t="shared" si="15"/>
        <v>2.8683035419432745E-9</v>
      </c>
      <c r="BW71" s="191">
        <f t="shared" si="16"/>
        <v>1.2817198059691778E-9</v>
      </c>
      <c r="BX71" s="191">
        <f t="shared" si="17"/>
        <v>1.7415887094616068E-9</v>
      </c>
      <c r="BY71" s="191">
        <f t="shared" si="18"/>
        <v>4.2763206352041905E-8</v>
      </c>
      <c r="BZ71" s="191">
        <f t="shared" si="19"/>
        <v>3.4255219853431033E-7</v>
      </c>
      <c r="CA71" s="191">
        <f t="shared" si="20"/>
        <v>1.618693621694182E-7</v>
      </c>
      <c r="CB71" s="191">
        <f t="shared" si="21"/>
        <v>1.4597394689901042E-6</v>
      </c>
      <c r="CC71" s="191">
        <f t="shared" si="22"/>
        <v>7.3839215012547194E-8</v>
      </c>
      <c r="CD71" s="191">
        <f t="shared" si="23"/>
        <v>2.460197705066274E-9</v>
      </c>
      <c r="CE71" s="191">
        <f t="shared" si="24"/>
        <v>3.8938093560575215E-10</v>
      </c>
      <c r="CF71" s="191">
        <f t="shared" si="25"/>
        <v>2.5211271589053043E-8</v>
      </c>
      <c r="CG71" s="191">
        <f t="shared" si="26"/>
        <v>1.429299207275955E-8</v>
      </c>
      <c r="CH71" s="191">
        <f t="shared" si="27"/>
        <v>6.6072009159843284E-11</v>
      </c>
      <c r="CI71" s="191">
        <f t="shared" si="28"/>
        <v>4.8812667948746697E-6</v>
      </c>
      <c r="CJ71" s="191">
        <f t="shared" si="29"/>
        <v>6.4370913299770548E-8</v>
      </c>
      <c r="CK71" s="191">
        <f t="shared" si="30"/>
        <v>3.2311373598751954E-7</v>
      </c>
      <c r="CL71" s="191">
        <f t="shared" si="31"/>
        <v>2.262254283207053E-7</v>
      </c>
      <c r="CM71" s="191">
        <f t="shared" si="32"/>
        <v>6.5088567733658147E-7</v>
      </c>
      <c r="CN71" s="191">
        <f t="shared" si="33"/>
        <v>4.8507577271936723E-6</v>
      </c>
      <c r="CO71" s="191">
        <f t="shared" si="34"/>
        <v>2.3298069531945582E-6</v>
      </c>
      <c r="CP71" s="191">
        <f t="shared" si="35"/>
        <v>4.2162334096281942E-7</v>
      </c>
      <c r="CQ71" s="191">
        <f t="shared" si="36"/>
        <v>3.6790283684186358E-7</v>
      </c>
      <c r="CR71" s="191">
        <f t="shared" si="37"/>
        <v>7.2944162711024576E-7</v>
      </c>
      <c r="CS71" s="191">
        <f t="shared" si="38"/>
        <v>5.5836482208480335E-7</v>
      </c>
      <c r="CT71" s="191">
        <f t="shared" si="39"/>
        <v>1.0793122258719306E-6</v>
      </c>
      <c r="CU71" s="191">
        <f t="shared" si="40"/>
        <v>1.0789296240229297E-7</v>
      </c>
      <c r="CV71" s="191">
        <f t="shared" si="41"/>
        <v>1.1611928352315783E-7</v>
      </c>
      <c r="CW71" s="191">
        <f t="shared" si="42"/>
        <v>2.3167431473374411E-8</v>
      </c>
      <c r="CX71" s="191">
        <f t="shared" si="43"/>
        <v>1.2633298085829129E-7</v>
      </c>
      <c r="CY71" s="191">
        <f t="shared" si="44"/>
        <v>2.5620704532578202E-7</v>
      </c>
      <c r="CZ71" s="191"/>
      <c r="DA71" s="191">
        <f t="shared" si="45"/>
        <v>5.2729405171371524E-36</v>
      </c>
      <c r="DB71" s="191"/>
      <c r="DC71" s="191"/>
      <c r="DD71" s="191"/>
      <c r="DE71" s="191">
        <f t="shared" si="46"/>
        <v>1.9941262466205569E-6</v>
      </c>
      <c r="DF71" s="191">
        <f t="shared" si="47"/>
        <v>1.8469748345104054E-6</v>
      </c>
      <c r="DG71" s="191"/>
      <c r="DH71" s="191"/>
      <c r="DI71" s="191">
        <f t="shared" si="48"/>
        <v>8.5752473888146374E-6</v>
      </c>
      <c r="DN71" s="191">
        <f t="shared" si="49"/>
        <v>2.0902908733581776E-6</v>
      </c>
      <c r="DR71" s="1">
        <v>1.3888888888888887E-3</v>
      </c>
      <c r="EQ71" s="184"/>
      <c r="ER71" s="184"/>
    </row>
    <row r="72" spans="1:148" s="1" customFormat="1" x14ac:dyDescent="0.25">
      <c r="A72" s="21">
        <v>37772</v>
      </c>
      <c r="B72" s="279">
        <v>6.0365000000000002E-2</v>
      </c>
      <c r="C72" s="280">
        <v>5.7015999999999997E-2</v>
      </c>
      <c r="D72" s="279">
        <v>9.1523000000000007E-2</v>
      </c>
      <c r="E72" s="280">
        <v>0.10731299999999999</v>
      </c>
      <c r="F72" s="279">
        <v>0.14213800000000001</v>
      </c>
      <c r="G72" s="280">
        <v>5.8196000000000005E-2</v>
      </c>
      <c r="H72" s="279">
        <v>6.3701999999999995E-2</v>
      </c>
      <c r="I72" s="280">
        <v>8.9107000000000006E-2</v>
      </c>
      <c r="J72" s="279">
        <v>7.1772000000000002E-2</v>
      </c>
      <c r="K72" s="291">
        <v>-2.496424718368162E-2</v>
      </c>
      <c r="L72" s="280">
        <v>1.8645000000000002E-2</v>
      </c>
      <c r="M72" s="279">
        <v>2.8841000000000002E-2</v>
      </c>
      <c r="N72" s="280">
        <v>1.1299999999999999E-3</v>
      </c>
      <c r="O72" s="279">
        <v>1.5520000000000001E-2</v>
      </c>
      <c r="P72" s="280">
        <v>5.6228999999999994E-2</v>
      </c>
      <c r="Q72" s="279">
        <v>3.1545999999999998E-2</v>
      </c>
      <c r="R72" s="280">
        <v>2.5539999999999997E-2</v>
      </c>
      <c r="S72" s="279">
        <v>5.1439000000000006E-2</v>
      </c>
      <c r="T72" s="280">
        <v>4.8006E-2</v>
      </c>
      <c r="U72" s="279">
        <v>2.0868000000000001E-2</v>
      </c>
      <c r="V72" s="280">
        <v>8.2600000000000002E-4</v>
      </c>
      <c r="W72" s="279">
        <v>3.0299999999999997E-2</v>
      </c>
      <c r="X72" s="280">
        <v>2.4944000000000001E-2</v>
      </c>
      <c r="Y72" s="280">
        <v>7.7749999999999998E-3</v>
      </c>
      <c r="Z72" s="279">
        <v>1.0323000000000001E-2</v>
      </c>
      <c r="AA72" s="280">
        <v>1.3205E-2</v>
      </c>
      <c r="AB72" s="279">
        <v>4.9161999999999997E-2</v>
      </c>
      <c r="AC72" s="280">
        <v>4.6047000000000005E-2</v>
      </c>
      <c r="AD72" s="279">
        <v>5.2145999999999998E-2</v>
      </c>
      <c r="AE72" s="280">
        <v>4.0849999999999997E-2</v>
      </c>
      <c r="AF72" s="281">
        <v>4.2148999999999999E-2</v>
      </c>
      <c r="AG72" s="281">
        <v>5.7022291413806603E-2</v>
      </c>
      <c r="AH72" s="280">
        <v>2.7200000000000002E-2</v>
      </c>
      <c r="AI72" s="279">
        <v>3.576E-2</v>
      </c>
      <c r="AJ72" s="280">
        <v>4.079E-2</v>
      </c>
      <c r="AK72" s="279">
        <v>4.1459999999999997E-2</v>
      </c>
      <c r="AL72" s="280">
        <v>5.6649999999999999E-2</v>
      </c>
      <c r="AM72" s="279">
        <v>9.7900000000000001E-3</v>
      </c>
      <c r="AN72" s="279">
        <v>5.2228000000000004E-2</v>
      </c>
      <c r="AO72" s="280">
        <v>5.8457999999999996E-2</v>
      </c>
      <c r="AP72" s="281">
        <v>8.2379999999999995E-2</v>
      </c>
      <c r="AQ72" s="291">
        <v>-2.496424718368162E-2</v>
      </c>
      <c r="AR72" s="30">
        <v>-2.496424718368162E-2</v>
      </c>
      <c r="AS72" s="291">
        <v>-2.496424718368162E-2</v>
      </c>
      <c r="AT72" s="291">
        <v>-2.496424718368162E-2</v>
      </c>
      <c r="AU72" s="291">
        <v>-2.496424718368162E-2</v>
      </c>
      <c r="AV72" s="279">
        <v>6.0391E-2</v>
      </c>
      <c r="AW72" s="280">
        <v>7.5759999999999994E-2</v>
      </c>
      <c r="AX72" s="291">
        <v>-2.496424718368162E-2</v>
      </c>
      <c r="AY72" s="291">
        <v>-2.496424718368162E-2</v>
      </c>
      <c r="AZ72" s="279">
        <v>3.2801999999999998E-2</v>
      </c>
      <c r="BE72" s="30">
        <v>-2.6666634681737911E-2</v>
      </c>
      <c r="BF72" s="104"/>
      <c r="BG72" s="188">
        <f t="shared" si="2"/>
        <v>184</v>
      </c>
      <c r="BH72" s="29">
        <f>(1-'Building Blocks'!$B$54)*'Building Blocks'!$B$54^BG72</f>
        <v>1.5735328210778954E-3</v>
      </c>
      <c r="BI72" s="29">
        <f t="shared" si="3"/>
        <v>1.7284515456043089E-3</v>
      </c>
      <c r="BJ72" s="29">
        <f t="shared" si="50"/>
        <v>5.1336739355993576E-3</v>
      </c>
      <c r="BK72" s="191">
        <f t="shared" si="4"/>
        <v>4.8836772204640397E-6</v>
      </c>
      <c r="BL72" s="191">
        <f t="shared" si="5"/>
        <v>4.3069190101083393E-6</v>
      </c>
      <c r="BM72" s="191">
        <f t="shared" si="6"/>
        <v>1.1679846168966024E-5</v>
      </c>
      <c r="BN72" s="191">
        <f t="shared" si="7"/>
        <v>1.6678992509692087E-5</v>
      </c>
      <c r="BO72" s="191">
        <f t="shared" si="8"/>
        <v>2.9874589492544556E-5</v>
      </c>
      <c r="BP72" s="191">
        <f t="shared" si="9"/>
        <v>4.629357460163371E-6</v>
      </c>
      <c r="BQ72" s="191">
        <f t="shared" si="10"/>
        <v>5.7013953712908055E-6</v>
      </c>
      <c r="BR72" s="191">
        <f t="shared" si="11"/>
        <v>1.1097159550144917E-5</v>
      </c>
      <c r="BS72" s="191">
        <f t="shared" si="12"/>
        <v>6.57021984364465E-6</v>
      </c>
      <c r="BT72" s="191">
        <f t="shared" si="13"/>
        <v>5.3262025425627816E-36</v>
      </c>
      <c r="BU72" s="191">
        <f t="shared" si="14"/>
        <v>3.8568277911885039E-7</v>
      </c>
      <c r="BV72" s="191">
        <f t="shared" si="15"/>
        <v>1.1224003879453621E-6</v>
      </c>
      <c r="BW72" s="191">
        <f t="shared" si="16"/>
        <v>5.5855663764675709E-10</v>
      </c>
      <c r="BX72" s="191">
        <f t="shared" si="17"/>
        <v>2.7107182164876524E-7</v>
      </c>
      <c r="BY72" s="191">
        <f t="shared" si="18"/>
        <v>4.5096528916219311E-6</v>
      </c>
      <c r="BZ72" s="191">
        <f t="shared" si="19"/>
        <v>1.2782812514332692E-6</v>
      </c>
      <c r="CA72" s="191">
        <f t="shared" si="20"/>
        <v>8.0217893277595983E-7</v>
      </c>
      <c r="CB72" s="191">
        <f t="shared" si="21"/>
        <v>3.6395048080074244E-6</v>
      </c>
      <c r="CC72" s="191">
        <f t="shared" si="22"/>
        <v>3.2846666833267726E-6</v>
      </c>
      <c r="CD72" s="191">
        <f t="shared" si="23"/>
        <v>5.3303824974269645E-7</v>
      </c>
      <c r="CE72" s="191">
        <f t="shared" si="24"/>
        <v>1.4296424081222412E-8</v>
      </c>
      <c r="CF72" s="191">
        <f t="shared" si="25"/>
        <v>1.1529722824251826E-6</v>
      </c>
      <c r="CG72" s="191">
        <f t="shared" si="26"/>
        <v>7.8654778014004886E-7</v>
      </c>
      <c r="CH72" s="191">
        <f t="shared" si="27"/>
        <v>4.9223244548590995E-8</v>
      </c>
      <c r="CI72" s="191">
        <f t="shared" si="28"/>
        <v>3.3336568381144667E-8</v>
      </c>
      <c r="CJ72" s="191">
        <f t="shared" si="29"/>
        <v>1.4251598613316518E-7</v>
      </c>
      <c r="CK72" s="191">
        <f t="shared" si="30"/>
        <v>3.6775335608088387E-6</v>
      </c>
      <c r="CL72" s="191">
        <f t="shared" si="31"/>
        <v>3.1896754524298947E-6</v>
      </c>
      <c r="CM72" s="191">
        <f t="shared" si="32"/>
        <v>4.1261986942107157E-6</v>
      </c>
      <c r="CN72" s="191">
        <f t="shared" si="33"/>
        <v>1.987469416284202E-6</v>
      </c>
      <c r="CO72" s="191">
        <f t="shared" si="34"/>
        <v>2.3265029882141464E-6</v>
      </c>
      <c r="CP72" s="191">
        <f t="shared" si="35"/>
        <v>4.7987250733005333E-6</v>
      </c>
      <c r="CQ72" s="191">
        <f t="shared" si="36"/>
        <v>9.5965538340540684E-7</v>
      </c>
      <c r="CR72" s="191">
        <f t="shared" si="37"/>
        <v>1.5604454917073166E-6</v>
      </c>
      <c r="CS72" s="191">
        <f t="shared" si="38"/>
        <v>2.0613409259601133E-6</v>
      </c>
      <c r="CT72" s="191">
        <f t="shared" si="39"/>
        <v>2.1239720117421331E-6</v>
      </c>
      <c r="CU72" s="191">
        <f t="shared" si="40"/>
        <v>4.7315315629434764E-6</v>
      </c>
      <c r="CV72" s="191">
        <f t="shared" si="41"/>
        <v>3.016697126260658E-8</v>
      </c>
      <c r="CW72" s="191">
        <f t="shared" si="42"/>
        <v>3.7943786555328754E-6</v>
      </c>
      <c r="CX72" s="191">
        <f t="shared" si="43"/>
        <v>5.438373872135297E-6</v>
      </c>
      <c r="CY72" s="191">
        <f t="shared" si="44"/>
        <v>9.6078374375668843E-6</v>
      </c>
      <c r="CZ72" s="191"/>
      <c r="DA72" s="191">
        <f t="shared" si="45"/>
        <v>5.3262025425627816E-36</v>
      </c>
      <c r="DB72" s="191"/>
      <c r="DC72" s="191"/>
      <c r="DD72" s="191"/>
      <c r="DE72" s="191">
        <f t="shared" si="46"/>
        <v>4.418354955506807E-6</v>
      </c>
      <c r="DF72" s="191">
        <f t="shared" si="47"/>
        <v>7.7300250779215599E-6</v>
      </c>
      <c r="DG72" s="191"/>
      <c r="DH72" s="191"/>
      <c r="DI72" s="191">
        <f t="shared" si="48"/>
        <v>8.7914411262741648E-7</v>
      </c>
      <c r="DN72" s="191">
        <f t="shared" si="49"/>
        <v>2.0515196242505615E-6</v>
      </c>
      <c r="DR72" s="1">
        <v>1.3888888888888887E-3</v>
      </c>
      <c r="EQ72" s="184"/>
      <c r="ER72" s="184"/>
    </row>
    <row r="73" spans="1:148" s="1" customFormat="1" x14ac:dyDescent="0.25">
      <c r="A73" s="21">
        <v>37802</v>
      </c>
      <c r="B73" s="279">
        <v>1.3495E-2</v>
      </c>
      <c r="C73" s="280">
        <v>1.3150999999999999E-2</v>
      </c>
      <c r="D73" s="279">
        <v>1.0102999999999999E-2</v>
      </c>
      <c r="E73" s="280">
        <v>1.8097000000000002E-2</v>
      </c>
      <c r="F73" s="279">
        <v>5.9273999999999993E-2</v>
      </c>
      <c r="G73" s="280">
        <v>1.9205E-2</v>
      </c>
      <c r="H73" s="279">
        <v>2.7681000000000001E-2</v>
      </c>
      <c r="I73" s="280">
        <v>5.2527999999999998E-2</v>
      </c>
      <c r="J73" s="279">
        <v>5.6993000000000002E-2</v>
      </c>
      <c r="K73" s="291">
        <v>-2.496424718368162E-2</v>
      </c>
      <c r="L73" s="280">
        <v>-1.9859999999999999E-3</v>
      </c>
      <c r="M73" s="279">
        <v>-6.1250000000000002E-3</v>
      </c>
      <c r="N73" s="280">
        <v>1.426E-3</v>
      </c>
      <c r="O73" s="279">
        <v>-1.5989999999999999E-3</v>
      </c>
      <c r="P73" s="280">
        <v>-1.5255000000000001E-2</v>
      </c>
      <c r="Q73" s="279">
        <v>-2.4610000000000001E-3</v>
      </c>
      <c r="R73" s="280">
        <v>5.3499999999999999E-4</v>
      </c>
      <c r="S73" s="279">
        <v>-1.2052E-2</v>
      </c>
      <c r="T73" s="280">
        <v>-9.8469999999999999E-3</v>
      </c>
      <c r="U73" s="279">
        <v>-3.5149999999999999E-3</v>
      </c>
      <c r="V73" s="280">
        <v>1.6320000000000002E-3</v>
      </c>
      <c r="W73" s="279">
        <v>-2.0969999999999999E-3</v>
      </c>
      <c r="X73" s="280">
        <v>-4.4229999999999998E-3</v>
      </c>
      <c r="Y73" s="280">
        <v>-8.6900000000000009E-4</v>
      </c>
      <c r="Z73" s="279">
        <v>2.8769999999999997E-2</v>
      </c>
      <c r="AA73" s="280">
        <v>1.1679999999999999E-2</v>
      </c>
      <c r="AB73" s="279">
        <v>-1.7561E-2</v>
      </c>
      <c r="AC73" s="280">
        <v>-1.8565999999999999E-2</v>
      </c>
      <c r="AD73" s="279">
        <v>-1.3792E-2</v>
      </c>
      <c r="AE73" s="280">
        <v>3.0669999999999998E-3</v>
      </c>
      <c r="AF73" s="281">
        <v>1.7929999999999998E-2</v>
      </c>
      <c r="AG73" s="281">
        <v>-1.9196169899542398E-2</v>
      </c>
      <c r="AH73" s="280">
        <v>8.6E-3</v>
      </c>
      <c r="AI73" s="279">
        <v>1.3460000000000001E-2</v>
      </c>
      <c r="AJ73" s="280">
        <v>1.5189999999999999E-2</v>
      </c>
      <c r="AK73" s="279">
        <v>2.4559999999999998E-2</v>
      </c>
      <c r="AL73" s="280">
        <v>5.3100000000000005E-3</v>
      </c>
      <c r="AM73" s="279">
        <v>4.79E-3</v>
      </c>
      <c r="AN73" s="279">
        <v>-1.6105999999999999E-2</v>
      </c>
      <c r="AO73" s="280">
        <v>-2.4723999999999999E-2</v>
      </c>
      <c r="AP73" s="281">
        <v>3.2080999999999998E-2</v>
      </c>
      <c r="AQ73" s="291">
        <v>-2.496424718368162E-2</v>
      </c>
      <c r="AR73" s="30">
        <v>-2.496424718368162E-2</v>
      </c>
      <c r="AS73" s="291">
        <v>-2.496424718368162E-2</v>
      </c>
      <c r="AT73" s="291">
        <v>-2.496424718368162E-2</v>
      </c>
      <c r="AU73" s="291">
        <v>-2.496424718368162E-2</v>
      </c>
      <c r="AV73" s="279">
        <v>2.1751999999999997E-2</v>
      </c>
      <c r="AW73" s="280">
        <v>2.1155E-2</v>
      </c>
      <c r="AX73" s="291">
        <v>-2.496424718368162E-2</v>
      </c>
      <c r="AY73" s="291">
        <v>-2.496424718368162E-2</v>
      </c>
      <c r="AZ73" s="279">
        <v>3.6318999999999997E-2</v>
      </c>
      <c r="BE73" s="30">
        <v>1.513834576583073E-2</v>
      </c>
      <c r="BF73" s="104"/>
      <c r="BG73" s="188">
        <f t="shared" si="2"/>
        <v>183</v>
      </c>
      <c r="BH73" s="29">
        <f>(1-'Building Blocks'!$B$54)*'Building Blocks'!$B$54^BG73</f>
        <v>1.5894270919978742E-3</v>
      </c>
      <c r="BI73" s="29">
        <f t="shared" si="3"/>
        <v>1.7459106521255645E-3</v>
      </c>
      <c r="BJ73" s="29">
        <f t="shared" si="50"/>
        <v>5.1855292278781386E-3</v>
      </c>
      <c r="BK73" s="191">
        <f t="shared" si="4"/>
        <v>6.8967621239728046E-8</v>
      </c>
      <c r="BL73" s="191">
        <f t="shared" si="5"/>
        <v>6.3962186585269208E-8</v>
      </c>
      <c r="BM73" s="191">
        <f t="shared" si="6"/>
        <v>1.07158371861276E-9</v>
      </c>
      <c r="BN73" s="191">
        <f t="shared" si="7"/>
        <v>1.4194564472084399E-7</v>
      </c>
      <c r="BO73" s="191">
        <f t="shared" si="8"/>
        <v>4.1245687642839806E-6</v>
      </c>
      <c r="BP73" s="191">
        <f t="shared" si="9"/>
        <v>2.8433404762982535E-7</v>
      </c>
      <c r="BQ73" s="191">
        <f t="shared" si="10"/>
        <v>8.0045886630616945E-7</v>
      </c>
      <c r="BR73" s="191">
        <f t="shared" si="11"/>
        <v>3.3109502637895086E-6</v>
      </c>
      <c r="BS73" s="191">
        <f t="shared" si="12"/>
        <v>3.8362315062261548E-6</v>
      </c>
      <c r="BT73" s="191">
        <f t="shared" si="13"/>
        <v>5.3800025682452339E-36</v>
      </c>
      <c r="BU73" s="191">
        <f t="shared" si="14"/>
        <v>5.6589457656566758E-8</v>
      </c>
      <c r="BV73" s="191">
        <f t="shared" si="15"/>
        <v>1.5701522177146386E-7</v>
      </c>
      <c r="BW73" s="191">
        <f t="shared" si="16"/>
        <v>1.2961306242495246E-10</v>
      </c>
      <c r="BX73" s="191">
        <f t="shared" si="17"/>
        <v>3.6876840599224983E-8</v>
      </c>
      <c r="BY73" s="191">
        <f t="shared" si="18"/>
        <v>7.2692963637622007E-7</v>
      </c>
      <c r="BZ73" s="191">
        <f t="shared" si="19"/>
        <v>8.1022733058289996E-8</v>
      </c>
      <c r="CA73" s="191">
        <f t="shared" si="20"/>
        <v>2.0925010657862383E-8</v>
      </c>
      <c r="CB73" s="191">
        <f t="shared" si="21"/>
        <v>5.4104043878656711E-7</v>
      </c>
      <c r="CC73" s="191">
        <f t="shared" si="22"/>
        <v>3.5502528861897624E-7</v>
      </c>
      <c r="CD73" s="191">
        <f t="shared" si="23"/>
        <v>8.1252839732012813E-8</v>
      </c>
      <c r="CE73" s="191">
        <f t="shared" si="24"/>
        <v>7.4808718526315302E-9</v>
      </c>
      <c r="CF73" s="191">
        <f t="shared" si="25"/>
        <v>7.5352691315437112E-8</v>
      </c>
      <c r="CG73" s="191">
        <f t="shared" si="26"/>
        <v>1.1271485717405142E-7</v>
      </c>
      <c r="CH73" s="191">
        <f t="shared" si="27"/>
        <v>1.9099487786401784E-8</v>
      </c>
      <c r="CI73" s="191">
        <f t="shared" si="28"/>
        <v>9.1067718710785828E-7</v>
      </c>
      <c r="CJ73" s="191">
        <f t="shared" si="29"/>
        <v>9.9662695086571031E-8</v>
      </c>
      <c r="CK73" s="191">
        <f t="shared" si="30"/>
        <v>7.4064889869428917E-7</v>
      </c>
      <c r="CL73" s="191">
        <f t="shared" si="31"/>
        <v>8.1872122805304705E-7</v>
      </c>
      <c r="CM73" s="191">
        <f t="shared" si="32"/>
        <v>5.0925591025449685E-7</v>
      </c>
      <c r="CN73" s="191">
        <f t="shared" si="33"/>
        <v>2.6195397670102487E-8</v>
      </c>
      <c r="CO73" s="191">
        <f t="shared" si="34"/>
        <v>2.7144406640478368E-7</v>
      </c>
      <c r="CP73" s="191">
        <f t="shared" si="35"/>
        <v>9.6645493016112278E-7</v>
      </c>
      <c r="CQ73" s="191">
        <f t="shared" si="36"/>
        <v>4.3002725366565366E-8</v>
      </c>
      <c r="CR73" s="191">
        <f t="shared" si="37"/>
        <v>1.0477244547931587E-7</v>
      </c>
      <c r="CS73" s="191">
        <f t="shared" si="38"/>
        <v>1.3935079634438524E-7</v>
      </c>
      <c r="CT73" s="191">
        <f t="shared" si="39"/>
        <v>5.754377829495058E-7</v>
      </c>
      <c r="CU73" s="191">
        <f t="shared" si="40"/>
        <v>1.6786409438802616E-9</v>
      </c>
      <c r="CV73" s="191">
        <f t="shared" si="41"/>
        <v>1.1805451333363863E-9</v>
      </c>
      <c r="CW73" s="191">
        <f t="shared" si="42"/>
        <v>8.0558641694995086E-7</v>
      </c>
      <c r="CX73" s="191">
        <f t="shared" si="43"/>
        <v>1.2812070421772633E-6</v>
      </c>
      <c r="CY73" s="191">
        <f t="shared" si="44"/>
        <v>1.0273209444299421E-6</v>
      </c>
      <c r="CZ73" s="191"/>
      <c r="DA73" s="191">
        <f t="shared" si="45"/>
        <v>5.3800025682452339E-36</v>
      </c>
      <c r="DB73" s="191"/>
      <c r="DC73" s="191"/>
      <c r="DD73" s="191"/>
      <c r="DE73" s="191">
        <f t="shared" si="46"/>
        <v>2.4808576796892198E-7</v>
      </c>
      <c r="DF73" s="191">
        <f t="shared" si="47"/>
        <v>2.6283905858130554E-7</v>
      </c>
      <c r="DG73" s="191"/>
      <c r="DH73" s="191"/>
      <c r="DI73" s="191">
        <f t="shared" si="48"/>
        <v>1.1865856158448859E-6</v>
      </c>
      <c r="DN73" s="191">
        <f t="shared" si="49"/>
        <v>9.4405569005596006E-8</v>
      </c>
      <c r="DR73" s="1">
        <v>1.3888888888888887E-3</v>
      </c>
      <c r="EQ73" s="184"/>
      <c r="ER73" s="184"/>
    </row>
    <row r="74" spans="1:148" s="1" customFormat="1" x14ac:dyDescent="0.25">
      <c r="A74" s="21">
        <v>37833</v>
      </c>
      <c r="B74" s="279">
        <v>2.2941E-2</v>
      </c>
      <c r="C74" s="280">
        <v>1.9925999999999999E-2</v>
      </c>
      <c r="D74" s="279">
        <v>3.2959000000000002E-2</v>
      </c>
      <c r="E74" s="280">
        <v>6.2570000000000001E-2</v>
      </c>
      <c r="F74" s="279">
        <v>8.6507000000000001E-2</v>
      </c>
      <c r="G74" s="280">
        <v>2.2189999999999998E-2</v>
      </c>
      <c r="H74" s="279">
        <v>2.6643E-2</v>
      </c>
      <c r="I74" s="280">
        <v>3.0310999999999998E-2</v>
      </c>
      <c r="J74" s="279">
        <v>6.2628000000000003E-2</v>
      </c>
      <c r="K74" s="291">
        <v>-2.496424718368162E-2</v>
      </c>
      <c r="L74" s="280">
        <v>-3.3620000000000004E-2</v>
      </c>
      <c r="M74" s="279">
        <v>-4.3922999999999997E-2</v>
      </c>
      <c r="N74" s="280">
        <v>6.5299999999999993E-4</v>
      </c>
      <c r="O74" s="279">
        <v>-2.1887E-2</v>
      </c>
      <c r="P74" s="280">
        <v>-8.9435000000000001E-2</v>
      </c>
      <c r="Q74" s="279">
        <v>-4.2640999999999998E-2</v>
      </c>
      <c r="R74" s="280">
        <v>-3.0674999999999997E-2</v>
      </c>
      <c r="S74" s="279">
        <v>-8.1351999999999994E-2</v>
      </c>
      <c r="T74" s="280">
        <v>-4.7899000000000004E-2</v>
      </c>
      <c r="U74" s="279">
        <v>-3.5813999999999999E-2</v>
      </c>
      <c r="V74" s="280">
        <v>-1.8734999999999998E-2</v>
      </c>
      <c r="W74" s="279">
        <v>-4.4674999999999999E-2</v>
      </c>
      <c r="X74" s="280">
        <v>-3.4944000000000003E-2</v>
      </c>
      <c r="Y74" s="280">
        <v>-8.9440000000000006E-3</v>
      </c>
      <c r="Z74" s="279">
        <v>-1.1000000000000001E-2</v>
      </c>
      <c r="AA74" s="280">
        <v>6.4770000000000001E-3</v>
      </c>
      <c r="AB74" s="279">
        <v>-2.5924999999999997E-2</v>
      </c>
      <c r="AC74" s="280">
        <v>-2.5413000000000002E-2</v>
      </c>
      <c r="AD74" s="279">
        <v>-2.3852000000000002E-2</v>
      </c>
      <c r="AE74" s="280">
        <v>-3.2974999999999997E-2</v>
      </c>
      <c r="AF74" s="281">
        <v>-7.7010000000000004E-3</v>
      </c>
      <c r="AG74" s="281">
        <v>-2.8750464676828399E-2</v>
      </c>
      <c r="AH74" s="280">
        <v>3.7000000000000002E-3</v>
      </c>
      <c r="AI74" s="279">
        <v>1.3040000000000001E-2</v>
      </c>
      <c r="AJ74" s="280">
        <v>2.4140000000000002E-2</v>
      </c>
      <c r="AK74" s="279">
        <v>1.46E-2</v>
      </c>
      <c r="AL74" s="280">
        <v>7.26E-3</v>
      </c>
      <c r="AM74" s="279">
        <v>3.7999999999999997E-4</v>
      </c>
      <c r="AN74" s="279">
        <v>-2.7644000000000002E-2</v>
      </c>
      <c r="AO74" s="280">
        <v>6.0140000000000002E-3</v>
      </c>
      <c r="AP74" s="281">
        <v>1.8113999999999998E-2</v>
      </c>
      <c r="AQ74" s="291">
        <v>-2.496424718368162E-2</v>
      </c>
      <c r="AR74" s="30">
        <v>-2.496424718368162E-2</v>
      </c>
      <c r="AS74" s="291">
        <v>-2.496424718368162E-2</v>
      </c>
      <c r="AT74" s="291">
        <v>-2.496424718368162E-2</v>
      </c>
      <c r="AU74" s="291">
        <v>-2.496424718368162E-2</v>
      </c>
      <c r="AV74" s="279">
        <v>5.3517999999999996E-2</v>
      </c>
      <c r="AW74" s="280">
        <v>3.8953000000000002E-2</v>
      </c>
      <c r="AX74" s="291">
        <v>-2.496424718368162E-2</v>
      </c>
      <c r="AY74" s="291">
        <v>-2.496424718368162E-2</v>
      </c>
      <c r="AZ74" s="279">
        <v>1.9390000000000001E-2</v>
      </c>
      <c r="BE74" s="30">
        <v>9.4639575225364148E-2</v>
      </c>
      <c r="BF74" s="104"/>
      <c r="BG74" s="188">
        <f t="shared" si="2"/>
        <v>182</v>
      </c>
      <c r="BH74" s="29">
        <f>(1-'Building Blocks'!$B$54)*'Building Blocks'!$B$54^BG74</f>
        <v>1.6054819111089638E-3</v>
      </c>
      <c r="BI74" s="29">
        <f t="shared" si="3"/>
        <v>1.7635461132581461E-3</v>
      </c>
      <c r="BJ74" s="29">
        <f t="shared" si="50"/>
        <v>5.2379083109880195E-3</v>
      </c>
      <c r="BK74" s="191">
        <f t="shared" si="4"/>
        <v>4.3641989812266248E-7</v>
      </c>
      <c r="BL74" s="191">
        <f t="shared" si="5"/>
        <v>2.9019225676146421E-7</v>
      </c>
      <c r="BM74" s="191">
        <f t="shared" si="6"/>
        <v>9.855097916146975E-7</v>
      </c>
      <c r="BN74" s="191">
        <f t="shared" si="7"/>
        <v>5.0457758787559769E-6</v>
      </c>
      <c r="BO74" s="191">
        <f t="shared" si="8"/>
        <v>1.0142782827063019E-5</v>
      </c>
      <c r="BP74" s="191">
        <f t="shared" si="9"/>
        <v>4.3727802533684837E-7</v>
      </c>
      <c r="BQ74" s="191">
        <f t="shared" si="10"/>
        <v>7.3205226425169108E-7</v>
      </c>
      <c r="BR74" s="191">
        <f t="shared" si="11"/>
        <v>8.0241204387479392E-7</v>
      </c>
      <c r="BS74" s="191">
        <f t="shared" si="12"/>
        <v>4.8626281895367329E-6</v>
      </c>
      <c r="BT74" s="191">
        <f t="shared" si="13"/>
        <v>5.4343460285305396E-36</v>
      </c>
      <c r="BU74" s="191">
        <f t="shared" si="14"/>
        <v>2.4571843719149028E-6</v>
      </c>
      <c r="BV74" s="191">
        <f t="shared" si="15"/>
        <v>3.9424463417931507E-6</v>
      </c>
      <c r="BW74" s="191">
        <f t="shared" si="16"/>
        <v>1.9275568737010106E-9</v>
      </c>
      <c r="BX74" s="191">
        <f t="shared" si="17"/>
        <v>1.091998318421179E-6</v>
      </c>
      <c r="BY74" s="191">
        <f t="shared" si="18"/>
        <v>1.5777229547193673E-5</v>
      </c>
      <c r="BZ74" s="191">
        <f t="shared" si="19"/>
        <v>3.8943935610265479E-6</v>
      </c>
      <c r="CA74" s="191">
        <f t="shared" si="20"/>
        <v>2.1200376038563619E-6</v>
      </c>
      <c r="CB74" s="191">
        <f t="shared" si="21"/>
        <v>1.3318745277292227E-5</v>
      </c>
      <c r="CC74" s="191">
        <f t="shared" si="22"/>
        <v>4.8260185236476283E-6</v>
      </c>
      <c r="CD74" s="191">
        <f t="shared" si="23"/>
        <v>2.6990163324669098E-6</v>
      </c>
      <c r="CE74" s="191">
        <f t="shared" si="24"/>
        <v>8.8780058768726793E-7</v>
      </c>
      <c r="CF74" s="191">
        <f t="shared" si="25"/>
        <v>4.2598205353767102E-6</v>
      </c>
      <c r="CG74" s="191">
        <f t="shared" si="26"/>
        <v>2.6216103021556177E-6</v>
      </c>
      <c r="CH74" s="191">
        <f t="shared" si="27"/>
        <v>2.2848733806583588E-7</v>
      </c>
      <c r="CI74" s="191">
        <f t="shared" si="28"/>
        <v>5.0555435676347198E-7</v>
      </c>
      <c r="CJ74" s="191">
        <f t="shared" si="29"/>
        <v>9.7587752286905075E-9</v>
      </c>
      <c r="CK74" s="191">
        <f t="shared" si="30"/>
        <v>1.4791132608858986E-6</v>
      </c>
      <c r="CL74" s="191">
        <f t="shared" si="31"/>
        <v>1.4326355176087052E-6</v>
      </c>
      <c r="CM74" s="191">
        <f t="shared" si="32"/>
        <v>1.2988760140047393E-6</v>
      </c>
      <c r="CN74" s="191">
        <f t="shared" si="33"/>
        <v>2.8097622027318882E-6</v>
      </c>
      <c r="CO74" s="191">
        <f t="shared" si="34"/>
        <v>3.0551690530760292E-7</v>
      </c>
      <c r="CP74" s="191">
        <f t="shared" si="35"/>
        <v>1.9300593111931666E-6</v>
      </c>
      <c r="CQ74" s="191">
        <f t="shared" si="36"/>
        <v>6.9810095361802282E-12</v>
      </c>
      <c r="CR74" s="191">
        <f t="shared" si="37"/>
        <v>9.4666156999709278E-8</v>
      </c>
      <c r="CS74" s="191">
        <f t="shared" si="38"/>
        <v>5.6404521130816479E-7</v>
      </c>
      <c r="CT74" s="191">
        <f t="shared" si="39"/>
        <v>1.1842651888795362E-7</v>
      </c>
      <c r="CU74" s="191">
        <f t="shared" si="40"/>
        <v>1.5145508402335717E-8</v>
      </c>
      <c r="CV74" s="191">
        <f t="shared" si="41"/>
        <v>4.8280537202890373E-8</v>
      </c>
      <c r="CW74" s="191">
        <f t="shared" si="42"/>
        <v>1.9226594926945148E-6</v>
      </c>
      <c r="CX74" s="191">
        <f t="shared" si="43"/>
        <v>2.3477412939674524E-8</v>
      </c>
      <c r="CY74" s="191">
        <f t="shared" si="44"/>
        <v>1.8674157952039386E-7</v>
      </c>
      <c r="CZ74" s="191"/>
      <c r="DA74" s="191">
        <f t="shared" si="45"/>
        <v>5.4343460285305396E-36</v>
      </c>
      <c r="DB74" s="191"/>
      <c r="DC74" s="191"/>
      <c r="DD74" s="191"/>
      <c r="DE74" s="191">
        <f t="shared" si="46"/>
        <v>3.365726629613429E-6</v>
      </c>
      <c r="DF74" s="191">
        <f t="shared" si="47"/>
        <v>1.5943631090876508E-6</v>
      </c>
      <c r="DG74" s="191"/>
      <c r="DH74" s="191"/>
      <c r="DI74" s="191">
        <f t="shared" si="48"/>
        <v>1.4735334013680993E-7</v>
      </c>
      <c r="DN74" s="191">
        <f t="shared" si="49"/>
        <v>1.3303707799983798E-5</v>
      </c>
      <c r="DR74" s="1">
        <v>1.3888888888888887E-3</v>
      </c>
      <c r="EQ74" s="184"/>
      <c r="ER74" s="184"/>
    </row>
    <row r="75" spans="1:148" s="1" customFormat="1" x14ac:dyDescent="0.25">
      <c r="A75" s="21">
        <v>37864</v>
      </c>
      <c r="B75" s="279">
        <v>2.2160000000000003E-2</v>
      </c>
      <c r="C75" s="280">
        <v>2.0295000000000001E-2</v>
      </c>
      <c r="D75" s="279">
        <v>4.3427E-2</v>
      </c>
      <c r="E75" s="280">
        <v>4.5849000000000001E-2</v>
      </c>
      <c r="F75" s="279">
        <v>4.8620999999999998E-2</v>
      </c>
      <c r="G75" s="280">
        <v>2.3739E-2</v>
      </c>
      <c r="H75" s="279">
        <v>2.9801000000000001E-2</v>
      </c>
      <c r="I75" s="280">
        <v>6.5903000000000003E-2</v>
      </c>
      <c r="J75" s="279">
        <v>6.7119999999999999E-2</v>
      </c>
      <c r="K75" s="291">
        <v>-2.496424718368162E-2</v>
      </c>
      <c r="L75" s="280">
        <v>6.6369999999999997E-3</v>
      </c>
      <c r="M75" s="279">
        <v>5.9330000000000008E-3</v>
      </c>
      <c r="N75" s="280">
        <v>8.3000000000000001E-4</v>
      </c>
      <c r="O75" s="279">
        <v>1.4099999999999998E-3</v>
      </c>
      <c r="P75" s="280">
        <v>1.5945000000000001E-2</v>
      </c>
      <c r="Q75" s="279">
        <v>7.8320000000000004E-3</v>
      </c>
      <c r="R75" s="280">
        <v>3.0359999999999996E-3</v>
      </c>
      <c r="S75" s="279">
        <v>2.4188999999999999E-2</v>
      </c>
      <c r="T75" s="280">
        <v>1.934E-2</v>
      </c>
      <c r="U75" s="279">
        <v>4.7780000000000001E-3</v>
      </c>
      <c r="V75" s="280">
        <v>7.1159999999999999E-3</v>
      </c>
      <c r="W75" s="279">
        <v>4.6300000000000004E-3</v>
      </c>
      <c r="X75" s="280">
        <v>8.5329999999999989E-3</v>
      </c>
      <c r="Y75" s="280">
        <v>4.4269999999999995E-3</v>
      </c>
      <c r="Z75" s="279">
        <v>1.1495E-2</v>
      </c>
      <c r="AA75" s="280">
        <v>2.6570000000000001E-3</v>
      </c>
      <c r="AB75" s="279">
        <v>-9.0000000000000011E-3</v>
      </c>
      <c r="AC75" s="280">
        <v>-7.9740000000000002E-3</v>
      </c>
      <c r="AD75" s="279">
        <v>-9.7599999999999996E-3</v>
      </c>
      <c r="AE75" s="280">
        <v>2.3809E-2</v>
      </c>
      <c r="AF75" s="281">
        <v>2.0219999999999999E-3</v>
      </c>
      <c r="AG75" s="281">
        <v>-9.4168397239870905E-3</v>
      </c>
      <c r="AH75" s="280">
        <v>7.8000000000000005E-3</v>
      </c>
      <c r="AI75" s="279">
        <v>1.83E-2</v>
      </c>
      <c r="AJ75" s="280">
        <v>2.3809999999999998E-2</v>
      </c>
      <c r="AK75" s="279">
        <v>1.9480000000000001E-2</v>
      </c>
      <c r="AL75" s="280">
        <v>1.856E-2</v>
      </c>
      <c r="AM75" s="279">
        <v>3.7299999999999998E-3</v>
      </c>
      <c r="AN75" s="279">
        <v>1.6268000000000001E-2</v>
      </c>
      <c r="AO75" s="280">
        <v>3.9491999999999999E-2</v>
      </c>
      <c r="AP75" s="281">
        <v>6.1534000000000005E-2</v>
      </c>
      <c r="AQ75" s="291">
        <v>-2.496424718368162E-2</v>
      </c>
      <c r="AR75" s="30">
        <v>-2.496424718368162E-2</v>
      </c>
      <c r="AS75" s="291">
        <v>-2.496424718368162E-2</v>
      </c>
      <c r="AT75" s="291">
        <v>-2.496424718368162E-2</v>
      </c>
      <c r="AU75" s="291">
        <v>-2.496424718368162E-2</v>
      </c>
      <c r="AV75" s="279">
        <v>5.3559999999999997E-3</v>
      </c>
      <c r="AW75" s="280">
        <v>2.8597999999999998E-2</v>
      </c>
      <c r="AX75" s="291">
        <v>-2.496424718368162E-2</v>
      </c>
      <c r="AY75" s="291">
        <v>-2.496424718368162E-2</v>
      </c>
      <c r="AZ75" s="279">
        <v>5.7740000000000005E-3</v>
      </c>
      <c r="BE75" s="30">
        <v>0.11269101958435934</v>
      </c>
      <c r="BF75" s="104"/>
      <c r="BG75" s="188">
        <f t="shared" si="2"/>
        <v>181</v>
      </c>
      <c r="BH75" s="29">
        <f>(1-'Building Blocks'!$B$54)*'Building Blocks'!$B$54^BG75</f>
        <v>1.6216989001100646E-3</v>
      </c>
      <c r="BI75" s="29">
        <f t="shared" si="3"/>
        <v>1.7813597103617637E-3</v>
      </c>
      <c r="BJ75" s="29">
        <f t="shared" si="50"/>
        <v>5.2908164757454745E-3</v>
      </c>
      <c r="BK75" s="191">
        <f t="shared" si="4"/>
        <v>3.9814323109017138E-7</v>
      </c>
      <c r="BL75" s="191">
        <f t="shared" si="5"/>
        <v>3.102299227781512E-7</v>
      </c>
      <c r="BM75" s="191">
        <f t="shared" si="6"/>
        <v>2.0722860494768369E-6</v>
      </c>
      <c r="BN75" s="191">
        <f t="shared" si="7"/>
        <v>2.4082931864355752E-6</v>
      </c>
      <c r="BO75" s="191">
        <f t="shared" si="8"/>
        <v>2.5657485622538452E-6</v>
      </c>
      <c r="BP75" s="191">
        <f t="shared" si="9"/>
        <v>5.3286890703494391E-7</v>
      </c>
      <c r="BQ75" s="191">
        <f t="shared" si="10"/>
        <v>9.8644212904055787E-7</v>
      </c>
      <c r="BR75" s="191">
        <f t="shared" si="11"/>
        <v>5.771952652562361E-6</v>
      </c>
      <c r="BS75" s="191">
        <f t="shared" si="12"/>
        <v>5.7880463946317043E-6</v>
      </c>
      <c r="BT75" s="191">
        <f t="shared" si="13"/>
        <v>5.4892384126571106E-36</v>
      </c>
      <c r="BU75" s="191">
        <f t="shared" si="14"/>
        <v>1.5290663803292119E-8</v>
      </c>
      <c r="BV75" s="191">
        <f t="shared" si="15"/>
        <v>1.1808699748096958E-8</v>
      </c>
      <c r="BW75" s="191">
        <f t="shared" si="16"/>
        <v>1.3435626852401805E-9</v>
      </c>
      <c r="BX75" s="191">
        <f t="shared" si="17"/>
        <v>4.4856292790886067E-9</v>
      </c>
      <c r="BY75" s="191">
        <f t="shared" si="18"/>
        <v>2.0758801828019694E-7</v>
      </c>
      <c r="BZ75" s="191">
        <f t="shared" si="19"/>
        <v>2.1581916643627753E-8</v>
      </c>
      <c r="CA75" s="191">
        <f t="shared" si="20"/>
        <v>1.6449804469421713E-9</v>
      </c>
      <c r="CB75" s="191">
        <f t="shared" si="21"/>
        <v>6.1875370392890863E-7</v>
      </c>
      <c r="CC75" s="191">
        <f t="shared" si="22"/>
        <v>3.9691580103723959E-7</v>
      </c>
      <c r="CD75" s="191">
        <f t="shared" si="23"/>
        <v>3.8548630567699751E-9</v>
      </c>
      <c r="CE75" s="191">
        <f t="shared" si="24"/>
        <v>2.0762756921927568E-8</v>
      </c>
      <c r="CF75" s="191">
        <f t="shared" si="25"/>
        <v>4.4137432521895681E-11</v>
      </c>
      <c r="CG75" s="191">
        <f t="shared" si="26"/>
        <v>4.3139881494655038E-8</v>
      </c>
      <c r="CH75" s="191">
        <f t="shared" si="27"/>
        <v>7.0437318795921132E-9</v>
      </c>
      <c r="CI75" s="191">
        <f t="shared" si="28"/>
        <v>5.5141393010583743E-8</v>
      </c>
      <c r="CJ75" s="191">
        <f t="shared" si="29"/>
        <v>3.8369772614047064E-9</v>
      </c>
      <c r="CK75" s="191">
        <f t="shared" si="30"/>
        <v>2.580393349954001E-7</v>
      </c>
      <c r="CL75" s="191">
        <f t="shared" si="31"/>
        <v>2.1801826056379795E-7</v>
      </c>
      <c r="CM75" s="191">
        <f t="shared" si="32"/>
        <v>3.0322066412052306E-7</v>
      </c>
      <c r="CN75" s="191">
        <f t="shared" si="33"/>
        <v>5.0688041015734214E-7</v>
      </c>
      <c r="CO75" s="191">
        <f t="shared" si="34"/>
        <v>2.1068508231818336E-8</v>
      </c>
      <c r="CP75" s="191">
        <f t="shared" si="35"/>
        <v>3.3670932059907006E-7</v>
      </c>
      <c r="CQ75" s="191">
        <f t="shared" si="36"/>
        <v>3.08707414198694E-8</v>
      </c>
      <c r="CR75" s="191">
        <f t="shared" si="37"/>
        <v>2.8220857899520798E-7</v>
      </c>
      <c r="CS75" s="191">
        <f t="shared" si="38"/>
        <v>5.4891050918393188E-7</v>
      </c>
      <c r="CT75" s="191">
        <f t="shared" si="39"/>
        <v>3.0451774122482863E-7</v>
      </c>
      <c r="CU75" s="191">
        <f t="shared" si="40"/>
        <v>3.6074036660901541E-7</v>
      </c>
      <c r="CV75" s="191">
        <f t="shared" si="41"/>
        <v>6.3114523824706702E-9</v>
      </c>
      <c r="CW75" s="191">
        <f t="shared" si="42"/>
        <v>2.1138971009874985E-7</v>
      </c>
      <c r="CX75" s="191">
        <f t="shared" si="43"/>
        <v>2.4554045471002196E-6</v>
      </c>
      <c r="CY75" s="191">
        <f t="shared" si="44"/>
        <v>5.1388557207090262E-6</v>
      </c>
      <c r="CZ75" s="191"/>
      <c r="DA75" s="191">
        <f t="shared" si="45"/>
        <v>5.4892384126571106E-36</v>
      </c>
      <c r="DB75" s="191"/>
      <c r="DC75" s="191"/>
      <c r="DD75" s="191"/>
      <c r="DE75" s="191">
        <f t="shared" si="46"/>
        <v>3.5682806726536912E-8</v>
      </c>
      <c r="DF75" s="191">
        <f t="shared" si="47"/>
        <v>6.9221953408167467E-7</v>
      </c>
      <c r="DG75" s="191"/>
      <c r="DH75" s="191"/>
      <c r="DI75" s="191">
        <f t="shared" si="48"/>
        <v>3.5675233065305127E-8</v>
      </c>
      <c r="DN75" s="191">
        <f t="shared" si="49"/>
        <v>1.9604367621420061E-5</v>
      </c>
      <c r="DR75" s="1">
        <v>1.3888888888888887E-3</v>
      </c>
      <c r="EQ75" s="184"/>
      <c r="ER75" s="184"/>
    </row>
    <row r="76" spans="1:148" s="1" customFormat="1" x14ac:dyDescent="0.25">
      <c r="A76" s="21">
        <v>37894</v>
      </c>
      <c r="B76" s="279">
        <v>-1.0860000000000002E-2</v>
      </c>
      <c r="C76" s="280">
        <v>-1.0241999999999999E-2</v>
      </c>
      <c r="D76" s="279">
        <v>-1.2529999999999999E-2</v>
      </c>
      <c r="E76" s="280">
        <v>-1.8458000000000002E-2</v>
      </c>
      <c r="F76" s="279">
        <v>3.8877000000000002E-2</v>
      </c>
      <c r="G76" s="280">
        <v>6.3859999999999993E-3</v>
      </c>
      <c r="H76" s="279">
        <v>2.8001000000000002E-2</v>
      </c>
      <c r="I76" s="280">
        <v>5.7544999999999999E-2</v>
      </c>
      <c r="J76" s="279">
        <v>7.332E-3</v>
      </c>
      <c r="K76" s="291">
        <v>-2.496424718368162E-2</v>
      </c>
      <c r="L76" s="280">
        <v>2.6468999999999999E-2</v>
      </c>
      <c r="M76" s="279">
        <v>3.0152999999999999E-2</v>
      </c>
      <c r="N76" s="280">
        <v>1.126E-3</v>
      </c>
      <c r="O76" s="279">
        <v>2.0710000000000003E-2</v>
      </c>
      <c r="P76" s="280">
        <v>5.2065E-2</v>
      </c>
      <c r="Q76" s="279">
        <v>3.4931000000000004E-2</v>
      </c>
      <c r="R76" s="280">
        <v>2.9777999999999999E-2</v>
      </c>
      <c r="S76" s="279">
        <v>5.2359999999999997E-2</v>
      </c>
      <c r="T76" s="280">
        <v>3.3586999999999999E-2</v>
      </c>
      <c r="U76" s="279">
        <v>2.6678999999999998E-2</v>
      </c>
      <c r="V76" s="280">
        <v>1.7038999999999999E-2</v>
      </c>
      <c r="W76" s="279">
        <v>3.4393E-2</v>
      </c>
      <c r="X76" s="280">
        <v>3.1316000000000004E-2</v>
      </c>
      <c r="Y76" s="280">
        <v>1.4081999999999999E-2</v>
      </c>
      <c r="Z76" s="279">
        <v>2.7336999999999997E-2</v>
      </c>
      <c r="AA76" s="280">
        <v>8.541E-3</v>
      </c>
      <c r="AB76" s="279">
        <v>6.4524999999999999E-2</v>
      </c>
      <c r="AC76" s="280">
        <v>6.3132999999999995E-2</v>
      </c>
      <c r="AD76" s="279">
        <v>6.7482E-2</v>
      </c>
      <c r="AE76" s="280">
        <v>3.1667000000000001E-2</v>
      </c>
      <c r="AF76" s="281">
        <v>1.8139000000000002E-2</v>
      </c>
      <c r="AG76" s="281">
        <v>7.4571625543821504E-2</v>
      </c>
      <c r="AH76" s="280">
        <v>7.0999999999999995E-3</v>
      </c>
      <c r="AI76" s="279">
        <v>1.163E-2</v>
      </c>
      <c r="AJ76" s="280">
        <v>7.8300000000000002E-3</v>
      </c>
      <c r="AK76" s="279">
        <v>1.269E-2</v>
      </c>
      <c r="AL76" s="280">
        <v>2.2579999999999999E-2</v>
      </c>
      <c r="AM76" s="279">
        <v>8.5699999999999995E-3</v>
      </c>
      <c r="AN76" s="279">
        <v>1.9209E-2</v>
      </c>
      <c r="AO76" s="280">
        <v>8.3599999999999994E-4</v>
      </c>
      <c r="AP76" s="281">
        <v>-4.1050000000000001E-3</v>
      </c>
      <c r="AQ76" s="291">
        <v>-2.496424718368162E-2</v>
      </c>
      <c r="AR76" s="30">
        <v>-2.496424718368162E-2</v>
      </c>
      <c r="AS76" s="291">
        <v>-2.496424718368162E-2</v>
      </c>
      <c r="AT76" s="291">
        <v>-2.496424718368162E-2</v>
      </c>
      <c r="AU76" s="291">
        <v>-2.496424718368162E-2</v>
      </c>
      <c r="AV76" s="279">
        <v>3.4001999999999998E-2</v>
      </c>
      <c r="AW76" s="280">
        <v>4.6670999999999997E-2</v>
      </c>
      <c r="AX76" s="291">
        <v>-2.496424718368162E-2</v>
      </c>
      <c r="AY76" s="291">
        <v>-2.496424718368162E-2</v>
      </c>
      <c r="AZ76" s="279">
        <v>1.6008999999999999E-2</v>
      </c>
      <c r="BE76" s="30">
        <v>1.927195145368521E-2</v>
      </c>
      <c r="BF76" s="104"/>
      <c r="BG76" s="188">
        <f t="shared" si="2"/>
        <v>180</v>
      </c>
      <c r="BH76" s="29">
        <f>(1-'Building Blocks'!$B$54)*'Building Blocks'!$B$54^BG76</f>
        <v>1.6380796970808735E-3</v>
      </c>
      <c r="BI76" s="29">
        <f t="shared" si="3"/>
        <v>1.7993532427896604E-3</v>
      </c>
      <c r="BJ76" s="29">
        <f t="shared" si="50"/>
        <v>5.3442590664095702E-3</v>
      </c>
      <c r="BK76" s="191">
        <f t="shared" si="4"/>
        <v>5.8752767672428814E-7</v>
      </c>
      <c r="BL76" s="191">
        <f t="shared" si="5"/>
        <v>5.4103903646637754E-7</v>
      </c>
      <c r="BM76" s="191">
        <f t="shared" si="6"/>
        <v>8.5901765014105091E-7</v>
      </c>
      <c r="BN76" s="191">
        <f t="shared" si="7"/>
        <v>1.3645489118104531E-6</v>
      </c>
      <c r="BO76" s="191">
        <f t="shared" si="8"/>
        <v>1.431699202605982E-6</v>
      </c>
      <c r="BP76" s="191">
        <f t="shared" si="9"/>
        <v>5.9387698762094205E-12</v>
      </c>
      <c r="BQ76" s="191">
        <f t="shared" si="10"/>
        <v>8.4980312076864289E-7</v>
      </c>
      <c r="BR76" s="191">
        <f t="shared" si="11"/>
        <v>4.2438304886571472E-6</v>
      </c>
      <c r="BS76" s="191">
        <f t="shared" si="12"/>
        <v>1.3966087477799603E-8</v>
      </c>
      <c r="BT76" s="191">
        <f t="shared" si="13"/>
        <v>5.544685265310213E-36</v>
      </c>
      <c r="BU76" s="191">
        <f t="shared" si="14"/>
        <v>9.3224374471503188E-7</v>
      </c>
      <c r="BV76" s="191">
        <f t="shared" si="15"/>
        <v>1.2918555598238195E-6</v>
      </c>
      <c r="BW76" s="191">
        <f t="shared" si="16"/>
        <v>5.8968059796592613E-10</v>
      </c>
      <c r="BX76" s="191">
        <f t="shared" si="17"/>
        <v>5.6455730551028514E-7</v>
      </c>
      <c r="BY76" s="191">
        <f t="shared" si="18"/>
        <v>3.9604187368019653E-6</v>
      </c>
      <c r="BZ76" s="191">
        <f t="shared" si="19"/>
        <v>1.6826099920735051E-6</v>
      </c>
      <c r="CA76" s="191">
        <f t="shared" si="20"/>
        <v>1.1959619219414192E-6</v>
      </c>
      <c r="CB76" s="191">
        <f t="shared" si="21"/>
        <v>3.9424141538645798E-6</v>
      </c>
      <c r="CC76" s="191">
        <f t="shared" si="22"/>
        <v>1.5314726895019845E-6</v>
      </c>
      <c r="CD76" s="191">
        <f t="shared" si="23"/>
        <v>9.829019557332086E-7</v>
      </c>
      <c r="CE76" s="191">
        <f t="shared" si="24"/>
        <v>3.2006218179304047E-7</v>
      </c>
      <c r="CF76" s="191">
        <f t="shared" si="25"/>
        <v>1.6108365057027784E-6</v>
      </c>
      <c r="CG76" s="191">
        <f t="shared" si="26"/>
        <v>1.3810361466520132E-6</v>
      </c>
      <c r="CH76" s="191">
        <f t="shared" si="27"/>
        <v>2.4394028446857378E-7</v>
      </c>
      <c r="CI76" s="191">
        <f t="shared" si="28"/>
        <v>8.2447019780591394E-7</v>
      </c>
      <c r="CJ76" s="191">
        <f t="shared" si="29"/>
        <v>3.5095049397211154E-8</v>
      </c>
      <c r="CK76" s="191">
        <f t="shared" si="30"/>
        <v>6.8032616959974493E-6</v>
      </c>
      <c r="CL76" s="191">
        <f t="shared" si="31"/>
        <v>6.4871883474280867E-6</v>
      </c>
      <c r="CM76" s="191">
        <f t="shared" si="32"/>
        <v>7.4151802812730196E-6</v>
      </c>
      <c r="CN76" s="191">
        <f t="shared" si="33"/>
        <v>1.1001258594622847E-6</v>
      </c>
      <c r="CO76" s="191">
        <f t="shared" si="34"/>
        <v>2.8920985976078413E-7</v>
      </c>
      <c r="CP76" s="191">
        <f t="shared" si="35"/>
        <v>8.8774125214584599E-6</v>
      </c>
      <c r="CQ76" s="191">
        <f t="shared" si="36"/>
        <v>2.1577469534662392E-8</v>
      </c>
      <c r="CR76" s="191">
        <f t="shared" si="37"/>
        <v>6.2988971828279648E-8</v>
      </c>
      <c r="CS76" s="191">
        <f t="shared" si="38"/>
        <v>4.4575948616297376E-9</v>
      </c>
      <c r="CT76" s="191">
        <f t="shared" si="39"/>
        <v>7.1069023971658232E-8</v>
      </c>
      <c r="CU76" s="191">
        <f t="shared" si="40"/>
        <v>5.9933293832742998E-7</v>
      </c>
      <c r="CV76" s="191">
        <f t="shared" si="41"/>
        <v>1.5740722896850752E-8</v>
      </c>
      <c r="CW76" s="191">
        <f t="shared" si="42"/>
        <v>3.4438265785334818E-7</v>
      </c>
      <c r="CX76" s="191">
        <f t="shared" si="43"/>
        <v>4.2085507847117383E-9</v>
      </c>
      <c r="CY76" s="191">
        <f t="shared" si="44"/>
        <v>2.5603790936110327E-7</v>
      </c>
      <c r="CZ76" s="191"/>
      <c r="DA76" s="191">
        <f t="shared" si="45"/>
        <v>5.544685265310213E-36</v>
      </c>
      <c r="DB76" s="191"/>
      <c r="DC76" s="191"/>
      <c r="DD76" s="191"/>
      <c r="DE76" s="191">
        <f t="shared" si="46"/>
        <v>1.0511948096456662E-6</v>
      </c>
      <c r="DF76" s="191">
        <f t="shared" si="47"/>
        <v>2.5690430105736067E-6</v>
      </c>
      <c r="DG76" s="191"/>
      <c r="DH76" s="191"/>
      <c r="DI76" s="191">
        <f t="shared" si="48"/>
        <v>5.9695112906060015E-8</v>
      </c>
      <c r="DN76" s="191">
        <f t="shared" si="49"/>
        <v>2.3742672527107226E-7</v>
      </c>
      <c r="DR76" s="1">
        <v>1.3888888888888887E-3</v>
      </c>
      <c r="EQ76" s="184"/>
      <c r="ER76" s="184"/>
    </row>
    <row r="77" spans="1:148" s="1" customFormat="1" x14ac:dyDescent="0.25">
      <c r="A77" s="21">
        <v>37925</v>
      </c>
      <c r="B77" s="279">
        <v>6.0523E-2</v>
      </c>
      <c r="C77" s="280">
        <v>5.8634000000000006E-2</v>
      </c>
      <c r="D77" s="279">
        <v>7.6326999999999992E-2</v>
      </c>
      <c r="E77" s="280">
        <v>8.397700000000001E-2</v>
      </c>
      <c r="F77" s="279">
        <v>8.9408999999999988E-2</v>
      </c>
      <c r="G77" s="280">
        <v>6.0663999999999996E-2</v>
      </c>
      <c r="H77" s="279">
        <v>6.4821000000000004E-2</v>
      </c>
      <c r="I77" s="280">
        <v>7.9878000000000005E-2</v>
      </c>
      <c r="J77" s="279">
        <v>8.5097000000000006E-2</v>
      </c>
      <c r="K77" s="291">
        <v>-2.496424718368162E-2</v>
      </c>
      <c r="L77" s="280">
        <v>-9.3200000000000002E-3</v>
      </c>
      <c r="M77" s="279">
        <v>-1.5257E-2</v>
      </c>
      <c r="N77" s="280">
        <v>8.2799999999999996E-4</v>
      </c>
      <c r="O77" s="279">
        <v>-9.7859999999999996E-3</v>
      </c>
      <c r="P77" s="280">
        <v>-2.7823000000000001E-2</v>
      </c>
      <c r="Q77" s="279">
        <v>-1.0650999999999999E-2</v>
      </c>
      <c r="R77" s="280">
        <v>-8.9289999999999994E-3</v>
      </c>
      <c r="S77" s="279">
        <v>-1.627E-2</v>
      </c>
      <c r="T77" s="280">
        <v>5.0760000000000007E-3</v>
      </c>
      <c r="U77" s="279">
        <v>-1.1976000000000001E-2</v>
      </c>
      <c r="V77" s="280">
        <v>-3.4649999999999998E-3</v>
      </c>
      <c r="W77" s="279">
        <v>-1.125E-2</v>
      </c>
      <c r="X77" s="280">
        <v>-6.3490000000000005E-3</v>
      </c>
      <c r="Y77" s="280">
        <v>-4.1570000000000001E-3</v>
      </c>
      <c r="Z77" s="279">
        <v>2.0194999999999998E-2</v>
      </c>
      <c r="AA77" s="280">
        <v>1.0439E-2</v>
      </c>
      <c r="AB77" s="279">
        <v>-2.8139999999999997E-3</v>
      </c>
      <c r="AC77" s="280">
        <v>-2.2290000000000001E-3</v>
      </c>
      <c r="AD77" s="279">
        <v>-3.0009999999999998E-3</v>
      </c>
      <c r="AE77" s="280">
        <v>7.8919999999999997E-3</v>
      </c>
      <c r="AF77" s="281">
        <v>1.1375E-2</v>
      </c>
      <c r="AG77" s="281">
        <v>-2.3504997559943698E-3</v>
      </c>
      <c r="AH77" s="280">
        <v>1.06E-2</v>
      </c>
      <c r="AI77" s="279">
        <v>2.4479999999999998E-2</v>
      </c>
      <c r="AJ77" s="280">
        <v>3.117E-2</v>
      </c>
      <c r="AK77" s="279">
        <v>2.511E-2</v>
      </c>
      <c r="AL77" s="280">
        <v>1.729E-2</v>
      </c>
      <c r="AM77" s="279">
        <v>1.057E-2</v>
      </c>
      <c r="AN77" s="279">
        <v>5.3863000000000001E-2</v>
      </c>
      <c r="AO77" s="280">
        <v>4.7756999999999994E-2</v>
      </c>
      <c r="AP77" s="281">
        <v>6.9390999999999994E-2</v>
      </c>
      <c r="AQ77" s="291">
        <v>-2.496424718368162E-2</v>
      </c>
      <c r="AR77" s="30">
        <v>-2.496424718368162E-2</v>
      </c>
      <c r="AS77" s="291">
        <v>-2.496424718368162E-2</v>
      </c>
      <c r="AT77" s="291">
        <v>-2.496424718368162E-2</v>
      </c>
      <c r="AU77" s="291">
        <v>-2.496424718368162E-2</v>
      </c>
      <c r="AV77" s="279">
        <v>1.8065999999999999E-2</v>
      </c>
      <c r="AW77" s="280">
        <v>3.0015999999999998E-2</v>
      </c>
      <c r="AX77" s="291">
        <v>-2.496424718368162E-2</v>
      </c>
      <c r="AY77" s="291">
        <v>-2.496424718368162E-2</v>
      </c>
      <c r="AZ77" s="279">
        <v>2.4287E-2</v>
      </c>
      <c r="BE77" s="30">
        <v>7.5596365679688082E-2</v>
      </c>
      <c r="BF77" s="104"/>
      <c r="BG77" s="188">
        <f t="shared" si="2"/>
        <v>179</v>
      </c>
      <c r="BH77" s="29">
        <f>(1-'Building Blocks'!$B$54)*'Building Blocks'!$B$54^BG77</f>
        <v>1.6546259566473469E-3</v>
      </c>
      <c r="BI77" s="29">
        <f t="shared" si="3"/>
        <v>1.817528528070364E-3</v>
      </c>
      <c r="BJ77" s="29">
        <f t="shared" si="50"/>
        <v>5.3982414812217879E-3</v>
      </c>
      <c r="BK77" s="191">
        <f t="shared" si="4"/>
        <v>5.1659354229363194E-6</v>
      </c>
      <c r="BL77" s="191">
        <f t="shared" si="5"/>
        <v>4.827229491964788E-6</v>
      </c>
      <c r="BM77" s="191">
        <f t="shared" si="6"/>
        <v>8.1606960425169174E-6</v>
      </c>
      <c r="BN77" s="191">
        <f t="shared" si="7"/>
        <v>1.019546837319378E-5</v>
      </c>
      <c r="BO77" s="191">
        <f t="shared" si="8"/>
        <v>1.1268568469528306E-5</v>
      </c>
      <c r="BP77" s="191">
        <f t="shared" si="9"/>
        <v>5.3432940356471652E-6</v>
      </c>
      <c r="BQ77" s="191">
        <f t="shared" si="10"/>
        <v>6.2311130658491198E-6</v>
      </c>
      <c r="BR77" s="191">
        <f t="shared" si="11"/>
        <v>9.1357803721700311E-6</v>
      </c>
      <c r="BS77" s="191">
        <f t="shared" si="12"/>
        <v>1.0217876963974531E-5</v>
      </c>
      <c r="BT77" s="191">
        <f t="shared" si="13"/>
        <v>5.6006921871820333E-36</v>
      </c>
      <c r="BU77" s="191">
        <f t="shared" si="14"/>
        <v>3.0844921941017773E-7</v>
      </c>
      <c r="BV77" s="191">
        <f t="shared" si="15"/>
        <v>6.2982762347095236E-7</v>
      </c>
      <c r="BW77" s="191">
        <f t="shared" si="16"/>
        <v>1.3771635718785747E-9</v>
      </c>
      <c r="BX77" s="191">
        <f t="shared" si="17"/>
        <v>2.9698644089011883E-7</v>
      </c>
      <c r="BY77" s="191">
        <f t="shared" si="18"/>
        <v>1.9760430656355585E-6</v>
      </c>
      <c r="BZ77" s="191">
        <f t="shared" si="19"/>
        <v>4.0906820177027353E-7</v>
      </c>
      <c r="CA77" s="191">
        <f t="shared" si="20"/>
        <v>3.0367339136411303E-7</v>
      </c>
      <c r="CB77" s="191">
        <f t="shared" si="21"/>
        <v>8.6548238311415903E-7</v>
      </c>
      <c r="CC77" s="191">
        <f t="shared" si="22"/>
        <v>7.9899949201734797E-10</v>
      </c>
      <c r="CD77" s="191">
        <f t="shared" si="23"/>
        <v>4.2451729086051317E-7</v>
      </c>
      <c r="CE77" s="191">
        <f t="shared" si="24"/>
        <v>9.3358317316983624E-8</v>
      </c>
      <c r="CF77" s="191">
        <f t="shared" si="25"/>
        <v>4.4929284987848702E-7</v>
      </c>
      <c r="CG77" s="191">
        <f t="shared" si="26"/>
        <v>1.8033372068038207E-7</v>
      </c>
      <c r="CH77" s="191">
        <f t="shared" si="27"/>
        <v>7.9063618293130353E-8</v>
      </c>
      <c r="CI77" s="191">
        <f t="shared" si="28"/>
        <v>3.6978144979910129E-7</v>
      </c>
      <c r="CJ77" s="191">
        <f t="shared" si="29"/>
        <v>7.246699579535702E-8</v>
      </c>
      <c r="CK77" s="191">
        <f t="shared" si="30"/>
        <v>6.219150991585682E-8</v>
      </c>
      <c r="CL77" s="191">
        <f t="shared" si="31"/>
        <v>5.1400622026796963E-8</v>
      </c>
      <c r="CM77" s="191">
        <f t="shared" si="32"/>
        <v>7.1858298655468535E-8</v>
      </c>
      <c r="CN77" s="191">
        <f t="shared" si="33"/>
        <v>1.6455673919207414E-9</v>
      </c>
      <c r="CO77" s="191">
        <f t="shared" si="34"/>
        <v>6.356726416955091E-8</v>
      </c>
      <c r="CP77" s="191">
        <f t="shared" si="35"/>
        <v>8.1152205151868442E-8</v>
      </c>
      <c r="CQ77" s="191">
        <f t="shared" si="36"/>
        <v>8.8117797065227188E-8</v>
      </c>
      <c r="CR77" s="191">
        <f t="shared" si="37"/>
        <v>6.4010849093930174E-7</v>
      </c>
      <c r="CS77" s="191">
        <f t="shared" si="38"/>
        <v>1.1281492489767264E-6</v>
      </c>
      <c r="CT77" s="191">
        <f t="shared" si="39"/>
        <v>6.3588852657291171E-7</v>
      </c>
      <c r="CU77" s="191">
        <f t="shared" si="40"/>
        <v>3.0530071455546214E-7</v>
      </c>
      <c r="CV77" s="191">
        <f t="shared" si="41"/>
        <v>4.4672650720005382E-8</v>
      </c>
      <c r="CW77" s="191">
        <f t="shared" si="42"/>
        <v>4.2732483921684844E-6</v>
      </c>
      <c r="CX77" s="191">
        <f t="shared" si="43"/>
        <v>3.7448385263556055E-6</v>
      </c>
      <c r="CY77" s="191">
        <f t="shared" si="44"/>
        <v>6.8893958828652447E-6</v>
      </c>
      <c r="CZ77" s="191"/>
      <c r="DA77" s="191">
        <f t="shared" si="45"/>
        <v>5.6006921871820333E-36</v>
      </c>
      <c r="DB77" s="191"/>
      <c r="DC77" s="191"/>
      <c r="DD77" s="191"/>
      <c r="DE77" s="191">
        <f t="shared" si="46"/>
        <v>1.2323739760069651E-7</v>
      </c>
      <c r="DF77" s="191">
        <f t="shared" si="47"/>
        <v>8.1153826989392458E-7</v>
      </c>
      <c r="DG77" s="191"/>
      <c r="DH77" s="191"/>
      <c r="DI77" s="191">
        <f t="shared" si="48"/>
        <v>3.5816441206810371E-7</v>
      </c>
      <c r="DN77" s="191">
        <f t="shared" si="49"/>
        <v>8.3577009602417311E-6</v>
      </c>
      <c r="DR77" s="1">
        <v>1.3888888888888887E-3</v>
      </c>
      <c r="EQ77" s="184"/>
      <c r="ER77" s="184"/>
    </row>
    <row r="78" spans="1:148" s="1" customFormat="1" x14ac:dyDescent="0.25">
      <c r="A78" s="21">
        <v>37955</v>
      </c>
      <c r="B78" s="279">
        <v>1.3772E-2</v>
      </c>
      <c r="C78" s="280">
        <v>1.1990000000000001E-2</v>
      </c>
      <c r="D78" s="279">
        <v>2.8067999999999999E-2</v>
      </c>
      <c r="E78" s="280">
        <v>3.5487999999999999E-2</v>
      </c>
      <c r="F78" s="279">
        <v>4.3493000000000004E-2</v>
      </c>
      <c r="G78" s="280">
        <v>1.5323E-2</v>
      </c>
      <c r="H78" s="279">
        <v>2.1806000000000002E-2</v>
      </c>
      <c r="I78" s="280">
        <v>9.320000000000001E-4</v>
      </c>
      <c r="J78" s="279">
        <v>1.2289000000000001E-2</v>
      </c>
      <c r="K78" s="291">
        <v>-2.496424718368162E-2</v>
      </c>
      <c r="L78" s="280">
        <v>2.3909999999999999E-3</v>
      </c>
      <c r="M78" s="279">
        <v>1.248E-3</v>
      </c>
      <c r="N78" s="280">
        <v>8.8699999999999998E-4</v>
      </c>
      <c r="O78" s="279">
        <v>-2.6700000000000004E-4</v>
      </c>
      <c r="P78" s="280">
        <v>4.8370000000000002E-3</v>
      </c>
      <c r="Q78" s="279">
        <v>4.5910000000000005E-3</v>
      </c>
      <c r="R78" s="280">
        <v>3.0149999999999999E-3</v>
      </c>
      <c r="S78" s="279">
        <v>9.6810000000000004E-3</v>
      </c>
      <c r="T78" s="280">
        <v>4.2000000000000002E-4</v>
      </c>
      <c r="U78" s="279">
        <v>9.0899999999999998E-4</v>
      </c>
      <c r="V78" s="280">
        <v>2.0899999999999998E-3</v>
      </c>
      <c r="W78" s="279">
        <v>1.4649999999999999E-3</v>
      </c>
      <c r="X78" s="280">
        <v>7.9439999999999997E-3</v>
      </c>
      <c r="Y78" s="280">
        <v>1.4319999999999999E-3</v>
      </c>
      <c r="Z78" s="279">
        <v>1.5167E-2</v>
      </c>
      <c r="AA78" s="280">
        <v>6.1019999999999998E-3</v>
      </c>
      <c r="AB78" s="279">
        <v>2.0877E-2</v>
      </c>
      <c r="AC78" s="280">
        <v>2.0079E-2</v>
      </c>
      <c r="AD78" s="279">
        <v>2.2029999999999998E-2</v>
      </c>
      <c r="AE78" s="280">
        <v>1.2546E-2</v>
      </c>
      <c r="AF78" s="281">
        <v>1.8402000000000002E-2</v>
      </c>
      <c r="AG78" s="281">
        <v>2.4712005931318101E-2</v>
      </c>
      <c r="AH78" s="280">
        <v>1.2999999999999999E-3</v>
      </c>
      <c r="AI78" s="279">
        <v>1.0549999999999999E-2</v>
      </c>
      <c r="AJ78" s="280">
        <v>1.1350000000000001E-2</v>
      </c>
      <c r="AK78" s="279">
        <v>1.6289999999999999E-2</v>
      </c>
      <c r="AL78" s="280">
        <v>1.9300000000000001E-3</v>
      </c>
      <c r="AM78" s="279">
        <v>4.8300000000000001E-3</v>
      </c>
      <c r="AN78" s="279">
        <v>2.8810000000000003E-3</v>
      </c>
      <c r="AO78" s="280">
        <v>-3.1480000000000002E-3</v>
      </c>
      <c r="AP78" s="281">
        <v>1.8527999999999999E-2</v>
      </c>
      <c r="AQ78" s="291">
        <v>-2.496424718368162E-2</v>
      </c>
      <c r="AR78" s="30">
        <v>-2.496424718368162E-2</v>
      </c>
      <c r="AS78" s="291">
        <v>-2.496424718368162E-2</v>
      </c>
      <c r="AT78" s="291">
        <v>-2.496424718368162E-2</v>
      </c>
      <c r="AU78" s="291">
        <v>-2.496424718368162E-2</v>
      </c>
      <c r="AV78" s="279">
        <v>4.3594999999999995E-2</v>
      </c>
      <c r="AW78" s="280">
        <v>3.6107E-2</v>
      </c>
      <c r="AX78" s="291">
        <v>-2.496424718368162E-2</v>
      </c>
      <c r="AY78" s="291">
        <v>-2.496424718368162E-2</v>
      </c>
      <c r="AZ78" s="279">
        <v>3.9172999999999999E-2</v>
      </c>
      <c r="BE78" s="30">
        <v>5.3712401743019722E-2</v>
      </c>
      <c r="BF78" s="104"/>
      <c r="BG78" s="188">
        <f t="shared" ref="BG78:BG141" si="51">BG79+1</f>
        <v>178</v>
      </c>
      <c r="BH78" s="29">
        <f>(1-'Building Blocks'!$B$54)*'Building Blocks'!$B$54^BG78</f>
        <v>1.671339350148835E-3</v>
      </c>
      <c r="BI78" s="29">
        <f t="shared" ref="BI78:BI141" si="52">BH78/SUM($BH$17:$BH$256)</f>
        <v>1.8358874020912767E-3</v>
      </c>
      <c r="BJ78" s="29">
        <f t="shared" si="50"/>
        <v>5.4527691729513014E-3</v>
      </c>
      <c r="BK78" s="191">
        <f t="shared" ref="BK78:BK141" si="53">(B78-AVERAGE(B$17:B$256))^2*$BI78</f>
        <v>7.9055233784783133E-8</v>
      </c>
      <c r="BL78" s="191">
        <f t="shared" ref="BL78:BL141" si="54">(C78-AVERAGE(C$17:C$256))^2*$BI78</f>
        <v>4.3930826110105656E-8</v>
      </c>
      <c r="BM78" s="191">
        <f t="shared" ref="BM78:BM141" si="55">(D78-AVERAGE(D$17:D$256))^2*$BI78</f>
        <v>6.4532131091892508E-7</v>
      </c>
      <c r="BN78" s="191">
        <f t="shared" ref="BN78:BN141" si="56">(E78-AVERAGE(E$17:E$256))^2*$BI78</f>
        <v>1.2802914391544592E-6</v>
      </c>
      <c r="BO78" s="191">
        <f t="shared" ref="BO78:BO141" si="57">(F78-AVERAGE(F$17:F$256))^2*$BI78</f>
        <v>1.9779764247272536E-6</v>
      </c>
      <c r="BP78" s="191">
        <f t="shared" ref="BP78:BP141" si="58">(G78-AVERAGE(G$17:G$256))^2*$BI78</f>
        <v>1.4475312751911622E-7</v>
      </c>
      <c r="BQ78" s="191">
        <f t="shared" ref="BQ78:BQ141" si="59">(H78-AVERAGE(H$17:H$256))^2*$BI78</f>
        <v>4.4318379006247362E-7</v>
      </c>
      <c r="BR78" s="191">
        <f t="shared" ref="BR78:BR141" si="60">(I78-AVERAGE(I$17:I$256))^2*$BI78</f>
        <v>1.1891955791355673E-7</v>
      </c>
      <c r="BS78" s="191">
        <f t="shared" ref="BS78:BS141" si="61">(J78-AVERAGE(J$17:J$256))^2*$BI78</f>
        <v>8.6530794179957083E-9</v>
      </c>
      <c r="BT78" s="191">
        <f t="shared" ref="BT78:BT141" si="62">(K78-AVERAGE(K$17:K$256))^2*$BI78</f>
        <v>5.6572648355374073E-36</v>
      </c>
      <c r="BU78" s="191">
        <f t="shared" ref="BU78:BU141" si="63">(L78-AVERAGE(L$17:L$256))^2*$BI78</f>
        <v>3.180479233857021E-9</v>
      </c>
      <c r="BV78" s="191">
        <f t="shared" ref="BV78:BV141" si="64">(M78-AVERAGE(M$17:M$256))^2*$BI78</f>
        <v>8.1759432728787115E-9</v>
      </c>
      <c r="BW78" s="191">
        <f t="shared" ref="BW78:BW141" si="65">(N78-AVERAGE(N$17:N$256))^2*$BI78</f>
        <v>1.2088917421772441E-9</v>
      </c>
      <c r="BX78" s="191">
        <f t="shared" ref="BX78:BX141" si="66">(O78-AVERAGE(O$17:O$256))^2*$BI78</f>
        <v>1.9557188612473561E-8</v>
      </c>
      <c r="BY78" s="191">
        <f t="shared" ref="BY78:BY141" si="67">(P78-AVERAGE(P$17:P$256))^2*$BI78</f>
        <v>1.7978344335406127E-10</v>
      </c>
      <c r="BZ78" s="191">
        <f t="shared" ref="BZ78:BZ141" si="68">(Q78-AVERAGE(Q$17:Q$256))^2*$BI78</f>
        <v>1.0550124852667872E-10</v>
      </c>
      <c r="CA78" s="191">
        <f t="shared" ref="CA78:CA141" si="69">(R78-AVERAGE(R$17:R$256))^2*$BI78</f>
        <v>1.770240049535832E-9</v>
      </c>
      <c r="CB78" s="191">
        <f t="shared" ref="CB78:CB141" si="70">(S78-AVERAGE(S$17:S$256))^2*$BI78</f>
        <v>3.1303996801803908E-8</v>
      </c>
      <c r="CC78" s="191">
        <f t="shared" ref="CC78:CC141" si="71">(T78-AVERAGE(T$17:T$256))^2*$BI78</f>
        <v>2.9271051074914659E-8</v>
      </c>
      <c r="CD78" s="191">
        <f t="shared" ref="CD78:CD141" si="72">(U78-AVERAGE(U$17:U$256))^2*$BI78</f>
        <v>1.0556617332972897E-8</v>
      </c>
      <c r="CE78" s="191">
        <f t="shared" ref="CE78:CE141" si="73">(V78-AVERAGE(V$17:V$256))^2*$BI78</f>
        <v>4.7704862220026976E-9</v>
      </c>
      <c r="CF78" s="191">
        <f t="shared" ref="CF78:CF141" si="74">(W78-AVERAGE(W$17:W$256))^2*$BI78</f>
        <v>1.6606717098424828E-8</v>
      </c>
      <c r="CG78" s="191">
        <f t="shared" ref="CG78:CG141" si="75">(X78-AVERAGE(X$17:X$256))^2*$BI78</f>
        <v>3.4454529966397471E-8</v>
      </c>
      <c r="CH78" s="191">
        <f t="shared" ref="CH78:CH141" si="76">(Y78-AVERAGE(Y$17:Y$256))^2*$BI78</f>
        <v>1.8598315045611978E-9</v>
      </c>
      <c r="CI78" s="191">
        <f t="shared" ref="CI78:CI141" si="77">(Z78-AVERAGE(Z$17:Z$256))^2*$BI78</f>
        <v>1.5659752465486611E-7</v>
      </c>
      <c r="CJ78" s="191">
        <f t="shared" ref="CJ78:CJ141" si="78">(AA78-AVERAGE(AA$17:AA$256))^2*$BI78</f>
        <v>7.1782508163661013E-9</v>
      </c>
      <c r="CK78" s="191">
        <f t="shared" ref="CK78:CK141" si="79">(AB78-AVERAGE(AB$17:AB$256))^2*$BI78</f>
        <v>5.8439260723209639E-7</v>
      </c>
      <c r="CL78" s="191">
        <f t="shared" ref="CL78:CL141" si="80">(AC78-AVERAGE(AC$17:AC$256))^2*$BI78</f>
        <v>5.2995108011746749E-7</v>
      </c>
      <c r="CM78" s="191">
        <f t="shared" ref="CM78:CM141" si="81">(AD78-AVERAGE(AD$17:AD$256))^2*$BI78</f>
        <v>6.4496196755393664E-7</v>
      </c>
      <c r="CN78" s="191">
        <f t="shared" ref="CN78:CN141" si="82">(AE78-AVERAGE(AE$17:AE$256))^2*$BI78</f>
        <v>5.7686955077882464E-8</v>
      </c>
      <c r="CO78" s="191">
        <f t="shared" ref="CO78:CO141" si="83">(AF78-AVERAGE(AF$17:AF$256))^2*$BI78</f>
        <v>3.0745175992767884E-7</v>
      </c>
      <c r="CP78" s="191">
        <f t="shared" ref="CP78:CP141" si="84">(AG78-AVERAGE(AG$17:AG$256))^2*$BI78</f>
        <v>7.625598544801137E-7</v>
      </c>
      <c r="CQ78" s="191">
        <f t="shared" ref="CQ78:CQ141" si="85">(AH78-AVERAGE(AH$17:AH$256))^2*$BI78</f>
        <v>1.0027540813644594E-8</v>
      </c>
      <c r="CR78" s="191">
        <f t="shared" ref="CR78:CR141" si="86">(AI78-AVERAGE(AI$17:AI$256))^2*$BI78</f>
        <v>4.2946806396907951E-8</v>
      </c>
      <c r="CS78" s="191">
        <f t="shared" ref="CS78:CS141" si="87">(AJ78-AVERAGE(AJ$17:AJ$256))^2*$BI78</f>
        <v>4.7638283847566856E-8</v>
      </c>
      <c r="CT78" s="191">
        <f t="shared" ref="CT78:CT141" si="88">(AK78-AVERAGE(AK$17:AK$256))^2*$BI78</f>
        <v>1.7937822927512492E-7</v>
      </c>
      <c r="CU78" s="191">
        <f t="shared" ref="CU78:CU141" si="89">(AL78-AVERAGE(AL$17:AL$256))^2*$BI78</f>
        <v>1.0569901958025577E-8</v>
      </c>
      <c r="CV78" s="191">
        <f t="shared" ref="CV78:CV141" si="90">(AM78-AVERAGE(AM$17:AM$256))^2*$BI78</f>
        <v>1.1235507712753823E-9</v>
      </c>
      <c r="CW78" s="191">
        <f t="shared" ref="CW78:CW141" si="91">(AN78-AVERAGE(AN$17:AN$256))^2*$BI78</f>
        <v>1.1415012676467556E-8</v>
      </c>
      <c r="CX78" s="191">
        <f t="shared" ref="CX78:CX141" si="92">(AO78-AVERAGE(AO$17:AO$256))^2*$BI78</f>
        <v>5.5805605523814346E-8</v>
      </c>
      <c r="CY78" s="191">
        <f t="shared" ref="CY78:CY141" si="93">(AP78-AVERAGE(AP$17:AP$256))^2*$BI78</f>
        <v>2.1035885271682096E-7</v>
      </c>
      <c r="CZ78" s="191"/>
      <c r="DA78" s="191">
        <f t="shared" ref="DA78:DA141" si="94">(AR78-AVERAGE(AR$17:AR$256))^2*$BI78</f>
        <v>5.6572648355374073E-36</v>
      </c>
      <c r="DB78" s="191"/>
      <c r="DC78" s="191"/>
      <c r="DD78" s="191"/>
      <c r="DE78" s="191">
        <f t="shared" ref="DE78:DE141" si="95">(AV78-AVERAGE(AV$17:AV$256))^2*$BI78</f>
        <v>2.0928482844628382E-6</v>
      </c>
      <c r="DF78" s="191">
        <f t="shared" ref="DF78:DF141" si="96">(AW78-AVERAGE(AW$17:AW$256))^2*$BI78</f>
        <v>1.3604310284246488E-6</v>
      </c>
      <c r="DG78" s="191"/>
      <c r="DH78" s="191"/>
      <c r="DI78" s="191">
        <f t="shared" ref="DI78:DI141" si="97">(AZ78-AVERAGE(AZ$17:AZ$256))^2*$BI78</f>
        <v>1.5358833872551212E-6</v>
      </c>
      <c r="DN78" s="191">
        <f t="shared" ref="DN78:DN141" si="98">(BE78-AVERAGE(BE$17:BE$256))^2*$BI78</f>
        <v>3.8724934834639792E-6</v>
      </c>
      <c r="DR78" s="1">
        <v>1.3888888888888887E-3</v>
      </c>
      <c r="EQ78" s="184"/>
      <c r="ER78" s="184"/>
    </row>
    <row r="79" spans="1:148" s="1" customFormat="1" x14ac:dyDescent="0.25">
      <c r="A79" s="21">
        <v>37986</v>
      </c>
      <c r="B79" s="279">
        <v>4.5739000000000002E-2</v>
      </c>
      <c r="C79" s="280">
        <v>4.7885999999999998E-2</v>
      </c>
      <c r="D79" s="279">
        <v>2.9969000000000003E-2</v>
      </c>
      <c r="E79" s="280">
        <v>2.0288E-2</v>
      </c>
      <c r="F79" s="279">
        <v>2.7557000000000002E-2</v>
      </c>
      <c r="G79" s="280">
        <v>6.3409000000000007E-2</v>
      </c>
      <c r="H79" s="279">
        <v>7.6345999999999997E-2</v>
      </c>
      <c r="I79" s="280">
        <v>6.1342999999999995E-2</v>
      </c>
      <c r="J79" s="279">
        <v>7.2495000000000004E-2</v>
      </c>
      <c r="K79" s="291">
        <v>-2.496424718368162E-2</v>
      </c>
      <c r="L79" s="280">
        <v>1.0176000000000001E-2</v>
      </c>
      <c r="M79" s="279">
        <v>8.853999999999999E-3</v>
      </c>
      <c r="N79" s="280">
        <v>1.0630000000000001E-3</v>
      </c>
      <c r="O79" s="279">
        <v>7.574E-3</v>
      </c>
      <c r="P79" s="280">
        <v>1.1891000000000001E-2</v>
      </c>
      <c r="Q79" s="279">
        <v>1.1146E-2</v>
      </c>
      <c r="R79" s="280">
        <v>9.92E-3</v>
      </c>
      <c r="S79" s="279">
        <v>1.5168999999999998E-2</v>
      </c>
      <c r="T79" s="280">
        <v>9.2179999999999988E-3</v>
      </c>
      <c r="U79" s="279">
        <v>8.8199999999999997E-3</v>
      </c>
      <c r="V79" s="280">
        <v>1.0743000000000001E-2</v>
      </c>
      <c r="W79" s="279">
        <v>1.0687E-2</v>
      </c>
      <c r="X79" s="280">
        <v>8.2959999999999996E-3</v>
      </c>
      <c r="Y79" s="280">
        <v>2.1840000000000002E-3</v>
      </c>
      <c r="Z79" s="279">
        <v>2.2636E-2</v>
      </c>
      <c r="AA79" s="280">
        <v>6.5729999999999998E-3</v>
      </c>
      <c r="AB79" s="279">
        <v>4.8863999999999998E-2</v>
      </c>
      <c r="AC79" s="280">
        <v>4.6443999999999999E-2</v>
      </c>
      <c r="AD79" s="279">
        <v>5.4295000000000003E-2</v>
      </c>
      <c r="AE79" s="280">
        <v>3.0162000000000001E-2</v>
      </c>
      <c r="AF79" s="281">
        <v>1.7857999999999999E-2</v>
      </c>
      <c r="AG79" s="281">
        <v>5.6681882537236598E-2</v>
      </c>
      <c r="AH79" s="280">
        <v>1.7899999999999999E-2</v>
      </c>
      <c r="AI79" s="279">
        <v>1.874E-2</v>
      </c>
      <c r="AJ79" s="280">
        <v>1.9279999999999999E-2</v>
      </c>
      <c r="AK79" s="279">
        <v>2.1190000000000001E-2</v>
      </c>
      <c r="AL79" s="280">
        <v>3.3820000000000003E-2</v>
      </c>
      <c r="AM79" s="279">
        <v>1.2330000000000001E-2</v>
      </c>
      <c r="AN79" s="279">
        <v>6.1475000000000002E-2</v>
      </c>
      <c r="AO79" s="280">
        <v>7.3755000000000001E-2</v>
      </c>
      <c r="AP79" s="281">
        <v>0.116992</v>
      </c>
      <c r="AQ79" s="291">
        <v>-2.496424718368162E-2</v>
      </c>
      <c r="AR79" s="30">
        <v>-2.496424718368162E-2</v>
      </c>
      <c r="AS79" s="291">
        <v>-2.496424718368162E-2</v>
      </c>
      <c r="AT79" s="291">
        <v>-2.496424718368162E-2</v>
      </c>
      <c r="AU79" s="291">
        <v>-2.496424718368162E-2</v>
      </c>
      <c r="AV79" s="279">
        <v>3.4980000000000004E-2</v>
      </c>
      <c r="AW79" s="280">
        <v>4.8080999999999999E-2</v>
      </c>
      <c r="AX79" s="291">
        <v>-2.496424718368162E-2</v>
      </c>
      <c r="AY79" s="291">
        <v>-2.496424718368162E-2</v>
      </c>
      <c r="AZ79" s="279">
        <v>5.2238E-2</v>
      </c>
      <c r="BE79" s="30">
        <v>-2.5314096797719565E-2</v>
      </c>
      <c r="BF79" s="104"/>
      <c r="BG79" s="188">
        <f t="shared" si="51"/>
        <v>177</v>
      </c>
      <c r="BH79" s="29">
        <f>(1-'Building Blocks'!$B$54)*'Building Blocks'!$B$54^BG79</f>
        <v>1.6882215658069043E-3</v>
      </c>
      <c r="BI79" s="29">
        <f t="shared" si="52"/>
        <v>1.8544317192841181E-3</v>
      </c>
      <c r="BJ79" s="29">
        <f t="shared" si="50"/>
        <v>5.5078476494457591E-3</v>
      </c>
      <c r="BK79" s="191">
        <f t="shared" si="53"/>
        <v>2.7528870205873177E-6</v>
      </c>
      <c r="BL79" s="191">
        <f t="shared" si="54"/>
        <v>3.0851033933024092E-6</v>
      </c>
      <c r="BM79" s="191">
        <f t="shared" si="55"/>
        <v>7.9072801052824021E-7</v>
      </c>
      <c r="BN79" s="191">
        <f t="shared" si="56"/>
        <v>2.3294195559527267E-7</v>
      </c>
      <c r="BO79" s="191">
        <f t="shared" si="57"/>
        <v>5.288735624587369E-7</v>
      </c>
      <c r="BP79" s="191">
        <f t="shared" si="58"/>
        <v>6.0177679471071574E-6</v>
      </c>
      <c r="BQ79" s="191">
        <f t="shared" si="59"/>
        <v>9.1067334374854164E-6</v>
      </c>
      <c r="BR79" s="191">
        <f t="shared" si="60"/>
        <v>5.0845798922553414E-6</v>
      </c>
      <c r="BS79" s="191">
        <f t="shared" si="61"/>
        <v>7.2153929633145478E-6</v>
      </c>
      <c r="BT79" s="191">
        <f t="shared" si="62"/>
        <v>5.7144089247852603E-36</v>
      </c>
      <c r="BU79" s="191">
        <f t="shared" si="63"/>
        <v>7.7599287846224799E-8</v>
      </c>
      <c r="BV79" s="191">
        <f t="shared" si="64"/>
        <v>5.6008709319920379E-8</v>
      </c>
      <c r="BW79" s="191">
        <f t="shared" si="65"/>
        <v>7.488526937279854E-10</v>
      </c>
      <c r="BX79" s="191">
        <f t="shared" si="66"/>
        <v>3.8850904784549389E-8</v>
      </c>
      <c r="BY79" s="191">
        <f t="shared" si="67"/>
        <v>8.4269048736430191E-8</v>
      </c>
      <c r="BZ79" s="191">
        <f t="shared" si="68"/>
        <v>8.5615832365963645E-8</v>
      </c>
      <c r="CA79" s="191">
        <f t="shared" si="69"/>
        <v>6.5057957231082329E-8</v>
      </c>
      <c r="CB79" s="191">
        <f t="shared" si="70"/>
        <v>1.7152109892388785E-7</v>
      </c>
      <c r="CC79" s="191">
        <f t="shared" si="71"/>
        <v>4.2815685678959554E-8</v>
      </c>
      <c r="CD79" s="191">
        <f t="shared" si="72"/>
        <v>5.6363164192494437E-8</v>
      </c>
      <c r="CE79" s="191">
        <f t="shared" si="73"/>
        <v>9.1935368205356806E-8</v>
      </c>
      <c r="CF79" s="191">
        <f t="shared" si="74"/>
        <v>7.1616059221841608E-8</v>
      </c>
      <c r="CG79" s="191">
        <f t="shared" si="75"/>
        <v>4.0687991678407243E-8</v>
      </c>
      <c r="CH79" s="191">
        <f t="shared" si="76"/>
        <v>1.2011200606596088E-10</v>
      </c>
      <c r="CI79" s="191">
        <f t="shared" si="77"/>
        <v>5.17473095551541E-7</v>
      </c>
      <c r="CJ79" s="191">
        <f t="shared" si="78"/>
        <v>1.111635187098012E-8</v>
      </c>
      <c r="CK79" s="191">
        <f t="shared" si="79"/>
        <v>3.8947586730565342E-6</v>
      </c>
      <c r="CL79" s="191">
        <f t="shared" si="80"/>
        <v>3.4857031339799838E-6</v>
      </c>
      <c r="CM79" s="191">
        <f t="shared" si="81"/>
        <v>4.8249304624639775E-6</v>
      </c>
      <c r="CN79" s="191">
        <f t="shared" si="82"/>
        <v>9.9998175676476112E-7</v>
      </c>
      <c r="CO79" s="191">
        <f t="shared" si="83"/>
        <v>2.8499622607568609E-7</v>
      </c>
      <c r="CP79" s="191">
        <f t="shared" si="84"/>
        <v>5.0821768965013633E-6</v>
      </c>
      <c r="CQ79" s="191">
        <f t="shared" si="85"/>
        <v>3.7724851306769575E-7</v>
      </c>
      <c r="CR79" s="191">
        <f t="shared" si="86"/>
        <v>3.146840055059507E-7</v>
      </c>
      <c r="CS79" s="191">
        <f t="shared" si="87"/>
        <v>3.1455498016419986E-7</v>
      </c>
      <c r="CT79" s="191">
        <f t="shared" si="88"/>
        <v>4.0535326657024487E-7</v>
      </c>
      <c r="CU79" s="191">
        <f t="shared" si="89"/>
        <v>1.6127849751722438E-6</v>
      </c>
      <c r="CV79" s="191">
        <f t="shared" si="90"/>
        <v>8.3685854968757311E-8</v>
      </c>
      <c r="CW79" s="191">
        <f t="shared" si="91"/>
        <v>5.8363831496968467E-6</v>
      </c>
      <c r="CX79" s="191">
        <f t="shared" si="92"/>
        <v>9.4510770100736616E-6</v>
      </c>
      <c r="CY79" s="191">
        <f t="shared" si="93"/>
        <v>2.2100584826141086E-5</v>
      </c>
      <c r="CZ79" s="191"/>
      <c r="DA79" s="191">
        <f t="shared" si="94"/>
        <v>5.7144089247852603E-36</v>
      </c>
      <c r="DB79" s="191"/>
      <c r="DC79" s="191"/>
      <c r="DD79" s="191"/>
      <c r="DE79" s="191">
        <f t="shared" si="95"/>
        <v>1.1728182154450916E-6</v>
      </c>
      <c r="DF79" s="191">
        <f t="shared" si="96"/>
        <v>2.8489688253879826E-6</v>
      </c>
      <c r="DG79" s="191"/>
      <c r="DH79" s="191"/>
      <c r="DI79" s="191">
        <f t="shared" si="97"/>
        <v>3.2694809226164895E-6</v>
      </c>
      <c r="DN79" s="191">
        <f t="shared" si="98"/>
        <v>2.0316172122764943E-6</v>
      </c>
      <c r="DR79" s="1">
        <v>1.3888888888888887E-3</v>
      </c>
      <c r="EQ79" s="184"/>
      <c r="ER79" s="184"/>
    </row>
    <row r="80" spans="1:148" s="1" customFormat="1" x14ac:dyDescent="0.25">
      <c r="A80" s="21">
        <v>38017</v>
      </c>
      <c r="B80" s="279">
        <v>2.0861000000000001E-2</v>
      </c>
      <c r="C80" s="280">
        <v>1.9008000000000001E-2</v>
      </c>
      <c r="D80" s="279">
        <v>2.9049999999999999E-2</v>
      </c>
      <c r="E80" s="280">
        <v>4.3445999999999999E-2</v>
      </c>
      <c r="F80" s="279">
        <v>7.8372999999999998E-2</v>
      </c>
      <c r="G80" s="280">
        <v>1.7135000000000001E-2</v>
      </c>
      <c r="H80" s="279">
        <v>1.6057999999999999E-2</v>
      </c>
      <c r="I80" s="280">
        <v>4.3045E-2</v>
      </c>
      <c r="J80" s="279">
        <v>3.5514000000000004E-2</v>
      </c>
      <c r="K80" s="291">
        <v>-2.496424718368162E-2</v>
      </c>
      <c r="L80" s="280">
        <v>8.0470000000000003E-3</v>
      </c>
      <c r="M80" s="279">
        <v>8.5209999999999991E-3</v>
      </c>
      <c r="N80" s="280">
        <v>8.2600000000000002E-4</v>
      </c>
      <c r="O80" s="279">
        <v>4.9430000000000003E-3</v>
      </c>
      <c r="P80" s="280">
        <v>1.7153999999999999E-2</v>
      </c>
      <c r="Q80" s="279">
        <v>1.0104E-2</v>
      </c>
      <c r="R80" s="280">
        <v>8.0470000000000003E-3</v>
      </c>
      <c r="S80" s="279">
        <v>1.6803999999999999E-2</v>
      </c>
      <c r="T80" s="280">
        <v>1.3246000000000001E-2</v>
      </c>
      <c r="U80" s="279">
        <v>7.6530000000000001E-3</v>
      </c>
      <c r="V80" s="280">
        <v>6.2660000000000007E-3</v>
      </c>
      <c r="W80" s="279">
        <v>9.4610000000000007E-3</v>
      </c>
      <c r="X80" s="280">
        <v>5.0990000000000002E-3</v>
      </c>
      <c r="Y80" s="280">
        <v>3.372E-3</v>
      </c>
      <c r="Z80" s="279">
        <v>1.9091E-2</v>
      </c>
      <c r="AA80" s="280">
        <v>8.5109999999999995E-3</v>
      </c>
      <c r="AB80" s="279">
        <v>7.7299999999999992E-4</v>
      </c>
      <c r="AC80" s="280">
        <v>2.0309999999999998E-3</v>
      </c>
      <c r="AD80" s="279">
        <v>-6.7599999999999995E-4</v>
      </c>
      <c r="AE80" s="280">
        <v>4.5040000000000002E-3</v>
      </c>
      <c r="AF80" s="281">
        <v>5.3790000000000001E-3</v>
      </c>
      <c r="AG80" s="281">
        <v>1.7469721911750099E-3</v>
      </c>
      <c r="AH80" s="280">
        <v>1.1299999999999999E-2</v>
      </c>
      <c r="AI80" s="279">
        <v>1.976E-2</v>
      </c>
      <c r="AJ80" s="280">
        <v>1.95E-2</v>
      </c>
      <c r="AK80" s="279">
        <v>2.7990000000000001E-2</v>
      </c>
      <c r="AL80" s="280">
        <v>6.4600000000000005E-3</v>
      </c>
      <c r="AM80" s="279">
        <v>1.2110000000000001E-2</v>
      </c>
      <c r="AN80" s="279">
        <v>1.9279999999999999E-2</v>
      </c>
      <c r="AO80" s="280">
        <v>1.8130999999999998E-2</v>
      </c>
      <c r="AP80" s="281">
        <v>-3.7726999999999997E-2</v>
      </c>
      <c r="AQ80" s="291">
        <v>-2.496424718368162E-2</v>
      </c>
      <c r="AR80" s="30">
        <v>-2.496424718368162E-2</v>
      </c>
      <c r="AS80" s="291">
        <v>-2.496424718368162E-2</v>
      </c>
      <c r="AT80" s="291">
        <v>-2.496424718368162E-2</v>
      </c>
      <c r="AU80" s="291">
        <v>-2.496424718368162E-2</v>
      </c>
      <c r="AV80" s="279">
        <v>4.3261000000000001E-2</v>
      </c>
      <c r="AW80" s="280">
        <v>4.5805999999999993E-2</v>
      </c>
      <c r="AX80" s="291">
        <v>-2.496424718368162E-2</v>
      </c>
      <c r="AY80" s="291">
        <v>-2.496424718368162E-2</v>
      </c>
      <c r="AZ80" s="279">
        <v>-1.3533999999999999E-2</v>
      </c>
      <c r="BE80" s="30">
        <v>8.6389075098664891E-2</v>
      </c>
      <c r="BF80" s="104"/>
      <c r="BG80" s="188">
        <f t="shared" si="51"/>
        <v>176</v>
      </c>
      <c r="BH80" s="29">
        <f>(1-'Building Blocks'!$B$54)*'Building Blocks'!$B$54^BG80</f>
        <v>1.7052743088958628E-3</v>
      </c>
      <c r="BI80" s="29">
        <f t="shared" si="52"/>
        <v>1.8731633528122403E-3</v>
      </c>
      <c r="BJ80" s="29">
        <f t="shared" ref="BJ80:BJ143" si="99">SUM(BI78:BI80)</f>
        <v>5.5634824741876351E-3</v>
      </c>
      <c r="BK80" s="191">
        <f t="shared" si="53"/>
        <v>3.4906830598749725E-7</v>
      </c>
      <c r="BL80" s="191">
        <f t="shared" si="54"/>
        <v>2.656922066640238E-7</v>
      </c>
      <c r="BM80" s="191">
        <f t="shared" si="55"/>
        <v>7.2920376071923974E-7</v>
      </c>
      <c r="BN80" s="191">
        <f t="shared" si="56"/>
        <v>2.2122148603970118E-6</v>
      </c>
      <c r="BO80" s="191">
        <f t="shared" si="57"/>
        <v>8.5861893063309129E-6</v>
      </c>
      <c r="BP80" s="191">
        <f t="shared" si="58"/>
        <v>2.141198818829309E-7</v>
      </c>
      <c r="BQ80" s="191">
        <f t="shared" si="59"/>
        <v>1.7949727309481146E-7</v>
      </c>
      <c r="BR80" s="191">
        <f t="shared" si="60"/>
        <v>2.1736271098429776E-6</v>
      </c>
      <c r="BS80" s="191">
        <f t="shared" si="61"/>
        <v>1.2081106611493727E-6</v>
      </c>
      <c r="BT80" s="191">
        <f t="shared" si="62"/>
        <v>5.772130227055818E-36</v>
      </c>
      <c r="BU80" s="191">
        <f t="shared" si="63"/>
        <v>3.5278836168656127E-8</v>
      </c>
      <c r="BV80" s="191">
        <f t="shared" si="64"/>
        <v>4.992614446945058E-8</v>
      </c>
      <c r="BW80" s="191">
        <f t="shared" si="65"/>
        <v>1.4258483560122093E-9</v>
      </c>
      <c r="BX80" s="191">
        <f t="shared" si="66"/>
        <v>7.0946058662898697E-9</v>
      </c>
      <c r="BY80" s="191">
        <f t="shared" si="67"/>
        <v>2.6991837452615654E-7</v>
      </c>
      <c r="BZ80" s="191">
        <f t="shared" si="68"/>
        <v>6.1990087720084214E-8</v>
      </c>
      <c r="CA80" s="191">
        <f t="shared" si="69"/>
        <v>3.0725194090386384E-8</v>
      </c>
      <c r="CB80" s="191">
        <f t="shared" si="70"/>
        <v>2.3716935859784038E-7</v>
      </c>
      <c r="CC80" s="191">
        <f t="shared" si="71"/>
        <v>1.4614870835660518E-7</v>
      </c>
      <c r="CD80" s="191">
        <f t="shared" si="72"/>
        <v>3.5380659351547192E-8</v>
      </c>
      <c r="CE80" s="191">
        <f t="shared" si="73"/>
        <v>1.2314595845782101E-8</v>
      </c>
      <c r="CF80" s="191">
        <f t="shared" si="74"/>
        <v>4.6612204659171819E-8</v>
      </c>
      <c r="CG80" s="191">
        <f t="shared" si="75"/>
        <v>4.1425306884149761E-9</v>
      </c>
      <c r="CH80" s="191">
        <f t="shared" si="76"/>
        <v>1.6323162235251904E-9</v>
      </c>
      <c r="CI80" s="191">
        <f t="shared" si="77"/>
        <v>3.2438971798788451E-7</v>
      </c>
      <c r="CJ80" s="191">
        <f t="shared" si="78"/>
        <v>3.6039992550028469E-8</v>
      </c>
      <c r="CK80" s="191">
        <f t="shared" si="79"/>
        <v>9.5892539456705646E-9</v>
      </c>
      <c r="CL80" s="191">
        <f t="shared" si="80"/>
        <v>2.0965204188347576E-9</v>
      </c>
      <c r="CM80" s="191">
        <f t="shared" si="81"/>
        <v>2.9415564897426101E-8</v>
      </c>
      <c r="CN80" s="191">
        <f t="shared" si="82"/>
        <v>1.1119926151777113E-8</v>
      </c>
      <c r="CO80" s="191">
        <f t="shared" si="83"/>
        <v>1.2616820931353235E-11</v>
      </c>
      <c r="CP80" s="191">
        <f t="shared" si="84"/>
        <v>1.2512786785612521E-8</v>
      </c>
      <c r="CQ80" s="191">
        <f t="shared" si="85"/>
        <v>1.0999269874164791E-7</v>
      </c>
      <c r="CR80" s="191">
        <f t="shared" si="86"/>
        <v>3.6958950396054707E-7</v>
      </c>
      <c r="CS80" s="191">
        <f t="shared" si="87"/>
        <v>3.2855720151006835E-7</v>
      </c>
      <c r="CT80" s="191">
        <f t="shared" si="88"/>
        <v>8.7270241395467124E-7</v>
      </c>
      <c r="CU80" s="191">
        <f t="shared" si="89"/>
        <v>8.5027109465391075E-9</v>
      </c>
      <c r="CV80" s="191">
        <f t="shared" si="90"/>
        <v>7.908515398110231E-8</v>
      </c>
      <c r="CW80" s="191">
        <f t="shared" si="91"/>
        <v>3.6219861825390397E-7</v>
      </c>
      <c r="CX80" s="191">
        <f t="shared" si="92"/>
        <v>4.6558521959374082E-7</v>
      </c>
      <c r="CY80" s="191">
        <f t="shared" si="93"/>
        <v>3.8865672296236659E-6</v>
      </c>
      <c r="CZ80" s="191"/>
      <c r="DA80" s="191">
        <f t="shared" si="94"/>
        <v>5.772130227055818E-36</v>
      </c>
      <c r="DB80" s="191"/>
      <c r="DC80" s="191"/>
      <c r="DD80" s="191"/>
      <c r="DE80" s="191">
        <f t="shared" si="95"/>
        <v>2.0933033409873738E-6</v>
      </c>
      <c r="DF80" s="191">
        <f t="shared" si="96"/>
        <v>2.5533803121819949E-6</v>
      </c>
      <c r="DG80" s="191"/>
      <c r="DH80" s="191"/>
      <c r="DI80" s="191">
        <f t="shared" si="97"/>
        <v>1.0595327920014312E-6</v>
      </c>
      <c r="DN80" s="191">
        <f t="shared" si="98"/>
        <v>1.1573542278089494E-5</v>
      </c>
      <c r="DR80" s="1">
        <v>1.3888888888888887E-3</v>
      </c>
      <c r="EQ80" s="184"/>
      <c r="ER80" s="184"/>
    </row>
    <row r="81" spans="1:148" s="1" customFormat="1" x14ac:dyDescent="0.25">
      <c r="A81" s="21">
        <v>38046</v>
      </c>
      <c r="B81" s="279">
        <v>1.3474E-2</v>
      </c>
      <c r="C81" s="280">
        <v>1.3849999999999999E-2</v>
      </c>
      <c r="D81" s="279">
        <v>2.1534000000000001E-2</v>
      </c>
      <c r="E81" s="280">
        <v>8.9639999999999997E-3</v>
      </c>
      <c r="F81" s="279">
        <v>5.3100000000000005E-3</v>
      </c>
      <c r="G81" s="280">
        <v>1.8453999999999998E-2</v>
      </c>
      <c r="H81" s="279">
        <v>2.5425E-2</v>
      </c>
      <c r="I81" s="280">
        <v>3.0377999999999999E-2</v>
      </c>
      <c r="J81" s="279">
        <v>4.6131000000000005E-2</v>
      </c>
      <c r="K81" s="291">
        <v>-2.496424718368162E-2</v>
      </c>
      <c r="L81" s="280">
        <v>1.0820000000000001E-2</v>
      </c>
      <c r="M81" s="279">
        <v>1.2393000000000001E-2</v>
      </c>
      <c r="N81" s="280">
        <v>8.25E-4</v>
      </c>
      <c r="O81" s="279">
        <v>9.2680000000000002E-3</v>
      </c>
      <c r="P81" s="280">
        <v>1.9925999999999999E-2</v>
      </c>
      <c r="Q81" s="279">
        <v>1.2574E-2</v>
      </c>
      <c r="R81" s="280">
        <v>1.1084E-2</v>
      </c>
      <c r="S81" s="279">
        <v>1.7447999999999998E-2</v>
      </c>
      <c r="T81" s="280">
        <v>2.3056999999999998E-2</v>
      </c>
      <c r="U81" s="279">
        <v>1.107E-2</v>
      </c>
      <c r="V81" s="280">
        <v>8.4279999999999997E-3</v>
      </c>
      <c r="W81" s="279">
        <v>1.1467E-2</v>
      </c>
      <c r="X81" s="280">
        <v>1.6059E-2</v>
      </c>
      <c r="Y81" s="280">
        <v>7.8960000000000002E-3</v>
      </c>
      <c r="Z81" s="279">
        <v>-2.5169999999999997E-3</v>
      </c>
      <c r="AA81" s="280">
        <v>2.9499999999999999E-3</v>
      </c>
      <c r="AB81" s="279">
        <v>1.2080000000000001E-3</v>
      </c>
      <c r="AC81" s="280">
        <v>-1.3489999999999999E-3</v>
      </c>
      <c r="AD81" s="279">
        <v>6.1919999999999996E-3</v>
      </c>
      <c r="AE81" s="280">
        <v>3.7180000000000004E-3</v>
      </c>
      <c r="AF81" s="281">
        <v>5.0410000000000003E-3</v>
      </c>
      <c r="AG81" s="281">
        <v>2.2438777660338501E-3</v>
      </c>
      <c r="AH81" s="280">
        <v>4.4000000000000003E-3</v>
      </c>
      <c r="AI81" s="279">
        <v>1.188E-2</v>
      </c>
      <c r="AJ81" s="280">
        <v>1.11E-2</v>
      </c>
      <c r="AK81" s="279">
        <v>1.2019999999999999E-2</v>
      </c>
      <c r="AL81" s="280">
        <v>1.9990000000000001E-2</v>
      </c>
      <c r="AM81" s="279">
        <v>5.5000000000000005E-3</v>
      </c>
      <c r="AN81" s="279">
        <v>4.0117E-2</v>
      </c>
      <c r="AO81" s="280">
        <v>6.4881999999999995E-2</v>
      </c>
      <c r="AP81" s="281">
        <v>5.8193999999999996E-2</v>
      </c>
      <c r="AQ81" s="291">
        <v>-2.496424718368162E-2</v>
      </c>
      <c r="AR81" s="30">
        <v>-2.496424718368162E-2</v>
      </c>
      <c r="AS81" s="291">
        <v>-2.496424718368162E-2</v>
      </c>
      <c r="AT81" s="291">
        <v>-2.496424718368162E-2</v>
      </c>
      <c r="AU81" s="291">
        <v>-2.496424718368162E-2</v>
      </c>
      <c r="AV81" s="279">
        <v>1.7485999999999998E-2</v>
      </c>
      <c r="AW81" s="280">
        <v>3.5154999999999999E-2</v>
      </c>
      <c r="AX81" s="291">
        <v>-2.496424718368162E-2</v>
      </c>
      <c r="AY81" s="291">
        <v>-2.496424718368162E-2</v>
      </c>
      <c r="AZ81" s="279">
        <v>1.1117999999999999E-2</v>
      </c>
      <c r="BE81" s="30">
        <v>3.2603104473007072E-2</v>
      </c>
      <c r="BF81" s="104"/>
      <c r="BG81" s="188">
        <f t="shared" si="51"/>
        <v>175</v>
      </c>
      <c r="BH81" s="29">
        <f>(1-'Building Blocks'!$B$54)*'Building Blocks'!$B$54^BG81</f>
        <v>1.7224993019150129E-3</v>
      </c>
      <c r="BI81" s="29">
        <f t="shared" si="52"/>
        <v>1.8920841947598387E-3</v>
      </c>
      <c r="BJ81" s="29">
        <f t="shared" si="99"/>
        <v>5.6196792668561975E-3</v>
      </c>
      <c r="BK81" s="191">
        <f t="shared" si="53"/>
        <v>7.4243197325779339E-8</v>
      </c>
      <c r="BL81" s="191">
        <f t="shared" si="54"/>
        <v>8.6252047207661862E-8</v>
      </c>
      <c r="BM81" s="191">
        <f t="shared" si="55"/>
        <v>2.8228454730695202E-7</v>
      </c>
      <c r="BN81" s="191">
        <f t="shared" si="56"/>
        <v>2.5569744063246649E-11</v>
      </c>
      <c r="BO81" s="191">
        <f t="shared" si="57"/>
        <v>5.4344624809095983E-8</v>
      </c>
      <c r="BP81" s="191">
        <f t="shared" si="58"/>
        <v>2.7293941035723121E-7</v>
      </c>
      <c r="BQ81" s="191">
        <f t="shared" si="59"/>
        <v>6.9430924577879697E-7</v>
      </c>
      <c r="BR81" s="191">
        <f t="shared" si="60"/>
        <v>8.6631343261309366E-7</v>
      </c>
      <c r="BS81" s="191">
        <f t="shared" si="61"/>
        <v>2.4539141304682738E-6</v>
      </c>
      <c r="BT81" s="191">
        <f t="shared" si="62"/>
        <v>5.8304345727836546E-36</v>
      </c>
      <c r="BU81" s="191">
        <f t="shared" si="63"/>
        <v>9.572406733005316E-8</v>
      </c>
      <c r="BV81" s="191">
        <f t="shared" si="64"/>
        <v>1.5444260889649891E-7</v>
      </c>
      <c r="BW81" s="191">
        <f t="shared" si="65"/>
        <v>1.4435543175239017E-9</v>
      </c>
      <c r="BX81" s="191">
        <f t="shared" si="66"/>
        <v>7.4410604988628054E-8</v>
      </c>
      <c r="BY81" s="191">
        <f t="shared" si="67"/>
        <v>4.1310280291528492E-7</v>
      </c>
      <c r="BZ81" s="191">
        <f t="shared" si="68"/>
        <v>1.2792974958425895E-7</v>
      </c>
      <c r="CA81" s="191">
        <f t="shared" si="69"/>
        <v>9.503212271439531E-8</v>
      </c>
      <c r="CB81" s="191">
        <f t="shared" si="70"/>
        <v>2.6777163936175892E-7</v>
      </c>
      <c r="CC81" s="191">
        <f t="shared" si="71"/>
        <v>6.5768813227340806E-7</v>
      </c>
      <c r="CD81" s="191">
        <f t="shared" si="72"/>
        <v>1.1402647290782766E-7</v>
      </c>
      <c r="CE81" s="191">
        <f t="shared" si="73"/>
        <v>4.2260291389037573E-8</v>
      </c>
      <c r="CF81" s="191">
        <f t="shared" si="74"/>
        <v>9.2564066044816231E-8</v>
      </c>
      <c r="CG81" s="191">
        <f t="shared" si="75"/>
        <v>2.9314195394355133E-7</v>
      </c>
      <c r="CH81" s="191">
        <f t="shared" si="76"/>
        <v>5.6354415107511708E-8</v>
      </c>
      <c r="CI81" s="191">
        <f t="shared" si="77"/>
        <v>1.3504545402059358E-7</v>
      </c>
      <c r="CJ81" s="191">
        <f t="shared" si="78"/>
        <v>2.6106471707985774E-9</v>
      </c>
      <c r="CK81" s="191">
        <f t="shared" si="79"/>
        <v>6.3196763254258461E-9</v>
      </c>
      <c r="CL81" s="191">
        <f t="shared" si="80"/>
        <v>3.7265215483167143E-8</v>
      </c>
      <c r="CM81" s="191">
        <f t="shared" si="81"/>
        <v>1.5969683342014062E-8</v>
      </c>
      <c r="CN81" s="191">
        <f t="shared" si="82"/>
        <v>1.9648135035365027E-8</v>
      </c>
      <c r="CO81" s="191">
        <f t="shared" si="83"/>
        <v>3.3387572983032167E-10</v>
      </c>
      <c r="CP81" s="191">
        <f t="shared" si="84"/>
        <v>8.2463936049831689E-9</v>
      </c>
      <c r="CQ81" s="191">
        <f t="shared" si="85"/>
        <v>1.1012721666785121E-9</v>
      </c>
      <c r="CR81" s="191">
        <f t="shared" si="86"/>
        <v>7.1950784977413027E-8</v>
      </c>
      <c r="CS81" s="191">
        <f t="shared" si="87"/>
        <v>4.4395659141657059E-8</v>
      </c>
      <c r="CT81" s="191">
        <f t="shared" si="88"/>
        <v>5.9646885191243586E-8</v>
      </c>
      <c r="CU81" s="191">
        <f t="shared" si="89"/>
        <v>4.64038749441514E-7</v>
      </c>
      <c r="CV81" s="191">
        <f t="shared" si="90"/>
        <v>2.3861622484530997E-11</v>
      </c>
      <c r="CW81" s="191">
        <f t="shared" si="91"/>
        <v>2.2838193955976561E-6</v>
      </c>
      <c r="CX81" s="191">
        <f t="shared" si="92"/>
        <v>7.3948913248162615E-6</v>
      </c>
      <c r="CY81" s="191">
        <f t="shared" si="93"/>
        <v>4.8005296004418969E-6</v>
      </c>
      <c r="CZ81" s="191"/>
      <c r="DA81" s="191">
        <f t="shared" si="94"/>
        <v>5.8304345727836546E-36</v>
      </c>
      <c r="DB81" s="191"/>
      <c r="DC81" s="191"/>
      <c r="DD81" s="191"/>
      <c r="DE81" s="191">
        <f t="shared" si="95"/>
        <v>1.1085618488929312E-7</v>
      </c>
      <c r="DF81" s="191">
        <f t="shared" si="96"/>
        <v>1.3057218878290859E-6</v>
      </c>
      <c r="DG81" s="191"/>
      <c r="DH81" s="191"/>
      <c r="DI81" s="191">
        <f t="shared" si="97"/>
        <v>1.428334968821335E-9</v>
      </c>
      <c r="DN81" s="191">
        <f t="shared" si="98"/>
        <v>1.1654116122768748E-6</v>
      </c>
      <c r="DR81" s="1">
        <v>1.3888888888888887E-3</v>
      </c>
      <c r="EQ81" s="184"/>
      <c r="ER81" s="184"/>
    </row>
    <row r="82" spans="1:148" s="1" customFormat="1" x14ac:dyDescent="0.25">
      <c r="A82" s="21">
        <v>38077</v>
      </c>
      <c r="B82" s="279">
        <v>-1.1873E-2</v>
      </c>
      <c r="C82" s="280">
        <v>-1.3642000000000001E-2</v>
      </c>
      <c r="D82" s="279">
        <v>2.0899999999999998E-4</v>
      </c>
      <c r="E82" s="280">
        <v>9.3200000000000002E-3</v>
      </c>
      <c r="F82" s="279">
        <v>-7.2680000000000002E-3</v>
      </c>
      <c r="G82" s="280">
        <v>-5.3249999999999999E-3</v>
      </c>
      <c r="H82" s="279">
        <v>6.1529999999999996E-3</v>
      </c>
      <c r="I82" s="280">
        <v>3.9462999999999998E-2</v>
      </c>
      <c r="J82" s="279">
        <v>1.2848999999999999E-2</v>
      </c>
      <c r="K82" s="291">
        <v>-2.496424718368162E-2</v>
      </c>
      <c r="L82" s="280">
        <v>7.4960000000000001E-3</v>
      </c>
      <c r="M82" s="279">
        <v>9.3860000000000002E-3</v>
      </c>
      <c r="N82" s="280">
        <v>8.25E-4</v>
      </c>
      <c r="O82" s="279">
        <v>7.0530000000000002E-3</v>
      </c>
      <c r="P82" s="280">
        <v>1.5181999999999999E-2</v>
      </c>
      <c r="Q82" s="279">
        <v>9.6679999999999995E-3</v>
      </c>
      <c r="R82" s="280">
        <v>8.8470000000000007E-3</v>
      </c>
      <c r="S82" s="279">
        <v>1.2348E-2</v>
      </c>
      <c r="T82" s="280">
        <v>1.5785E-2</v>
      </c>
      <c r="U82" s="279">
        <v>7.6100000000000004E-3</v>
      </c>
      <c r="V82" s="280">
        <v>4.3830000000000006E-3</v>
      </c>
      <c r="W82" s="279">
        <v>1.1500999999999999E-2</v>
      </c>
      <c r="X82" s="280">
        <v>-7.064E-3</v>
      </c>
      <c r="Y82" s="280">
        <v>-2.1640000000000001E-3</v>
      </c>
      <c r="Z82" s="279">
        <v>6.7989999999999995E-3</v>
      </c>
      <c r="AA82" s="280">
        <v>3.1119999999999997E-3</v>
      </c>
      <c r="AB82" s="279">
        <v>1.3568999999999999E-2</v>
      </c>
      <c r="AC82" s="280">
        <v>1.6138E-2</v>
      </c>
      <c r="AD82" s="279">
        <v>9.0519999999999993E-3</v>
      </c>
      <c r="AE82" s="280">
        <v>2.5049999999999999E-2</v>
      </c>
      <c r="AF82" s="281">
        <v>2.2395000000000002E-2</v>
      </c>
      <c r="AG82" s="281">
        <v>1.6363992273689499E-2</v>
      </c>
      <c r="AH82" s="280">
        <v>2.5000000000000001E-3</v>
      </c>
      <c r="AI82" s="279">
        <v>5.0600000000000003E-3</v>
      </c>
      <c r="AJ82" s="280">
        <v>3.5899999999999999E-3</v>
      </c>
      <c r="AK82" s="279">
        <v>5.8E-4</v>
      </c>
      <c r="AL82" s="280">
        <v>1.123E-2</v>
      </c>
      <c r="AM82" s="279">
        <v>4.3299999999999996E-3</v>
      </c>
      <c r="AN82" s="279">
        <v>-1.4890000000000001E-3</v>
      </c>
      <c r="AO82" s="280">
        <v>3.0876999999999998E-2</v>
      </c>
      <c r="AP82" s="281">
        <v>6.5750000000000001E-3</v>
      </c>
      <c r="AQ82" s="291">
        <v>-2.496424718368162E-2</v>
      </c>
      <c r="AR82" s="30">
        <v>-2.496424718368162E-2</v>
      </c>
      <c r="AS82" s="291">
        <v>-2.496424718368162E-2</v>
      </c>
      <c r="AT82" s="291">
        <v>-2.496424718368162E-2</v>
      </c>
      <c r="AU82" s="291">
        <v>-2.496424718368162E-2</v>
      </c>
      <c r="AV82" s="279">
        <v>5.5265000000000002E-2</v>
      </c>
      <c r="AW82" s="280">
        <v>4.8335999999999997E-2</v>
      </c>
      <c r="AX82" s="291">
        <v>-2.496424718368162E-2</v>
      </c>
      <c r="AY82" s="291">
        <v>-2.496424718368162E-2</v>
      </c>
      <c r="AZ82" s="279">
        <v>2.9114000000000001E-2</v>
      </c>
      <c r="BE82" s="30">
        <v>4.4707013619884606E-3</v>
      </c>
      <c r="BF82" s="104"/>
      <c r="BG82" s="188">
        <f t="shared" si="51"/>
        <v>174</v>
      </c>
      <c r="BH82" s="29">
        <f>(1-'Building Blocks'!$B$54)*'Building Blocks'!$B$54^BG82</f>
        <v>1.7398982847626394E-3</v>
      </c>
      <c r="BI82" s="29">
        <f t="shared" si="52"/>
        <v>1.9111961563230695E-3</v>
      </c>
      <c r="BJ82" s="29">
        <f t="shared" si="99"/>
        <v>5.6764437038951485E-3</v>
      </c>
      <c r="BK82" s="191">
        <f t="shared" si="53"/>
        <v>6.9597620494073878E-7</v>
      </c>
      <c r="BL82" s="191">
        <f t="shared" si="54"/>
        <v>8.2211857125349786E-7</v>
      </c>
      <c r="BM82" s="191">
        <f t="shared" si="55"/>
        <v>1.5863391560213478E-7</v>
      </c>
      <c r="BN82" s="191">
        <f t="shared" si="56"/>
        <v>1.0985567451521015E-10</v>
      </c>
      <c r="BO82" s="191">
        <f t="shared" si="57"/>
        <v>6.1492111615095925E-7</v>
      </c>
      <c r="BP82" s="191">
        <f t="shared" si="58"/>
        <v>2.6469381678178091E-7</v>
      </c>
      <c r="BQ82" s="191">
        <f t="shared" si="59"/>
        <v>2.568935060082794E-11</v>
      </c>
      <c r="BR82" s="191">
        <f t="shared" si="60"/>
        <v>1.7758750645078487E-6</v>
      </c>
      <c r="BS82" s="191">
        <f t="shared" si="61"/>
        <v>1.4254521362886077E-8</v>
      </c>
      <c r="BT82" s="191">
        <f t="shared" si="62"/>
        <v>5.889327851296621E-36</v>
      </c>
      <c r="BU82" s="191">
        <f t="shared" si="63"/>
        <v>2.743517087812459E-8</v>
      </c>
      <c r="BV82" s="191">
        <f t="shared" si="64"/>
        <v>6.9439617669872637E-8</v>
      </c>
      <c r="BW82" s="191">
        <f t="shared" si="65"/>
        <v>1.4581356742665674E-9</v>
      </c>
      <c r="BX82" s="191">
        <f t="shared" si="66"/>
        <v>3.1443673476833014E-8</v>
      </c>
      <c r="BY82" s="191">
        <f t="shared" si="67"/>
        <v>1.9234729466169079E-7</v>
      </c>
      <c r="BZ82" s="191">
        <f t="shared" si="68"/>
        <v>5.4024776374724746E-8</v>
      </c>
      <c r="CA82" s="191">
        <f t="shared" si="69"/>
        <v>4.4956884032207329E-8</v>
      </c>
      <c r="CB82" s="191">
        <f t="shared" si="70"/>
        <v>8.827767328428805E-8</v>
      </c>
      <c r="CC82" s="191">
        <f t="shared" si="71"/>
        <v>2.4716171105278541E-7</v>
      </c>
      <c r="CD82" s="191">
        <f t="shared" si="72"/>
        <v>3.5388233917634497E-8</v>
      </c>
      <c r="CE82" s="191">
        <f t="shared" si="73"/>
        <v>8.8640331807616459E-10</v>
      </c>
      <c r="CF82" s="191">
        <f t="shared" si="74"/>
        <v>9.4410268623606794E-8</v>
      </c>
      <c r="CG82" s="191">
        <f t="shared" si="75"/>
        <v>2.1782759754950172E-7</v>
      </c>
      <c r="CH82" s="191">
        <f t="shared" si="76"/>
        <v>4.0484880124367535E-8</v>
      </c>
      <c r="CI82" s="191">
        <f t="shared" si="77"/>
        <v>1.4389182349819765E-9</v>
      </c>
      <c r="CJ82" s="191">
        <f t="shared" si="78"/>
        <v>1.9598068694438985E-9</v>
      </c>
      <c r="CK82" s="191">
        <f t="shared" si="79"/>
        <v>2.1205269231963156E-7</v>
      </c>
      <c r="CL82" s="191">
        <f t="shared" si="80"/>
        <v>3.2543451268340427E-7</v>
      </c>
      <c r="CM82" s="191">
        <f t="shared" si="81"/>
        <v>6.3523719877569206E-8</v>
      </c>
      <c r="CN82" s="191">
        <f t="shared" si="82"/>
        <v>6.2678568345472299E-7</v>
      </c>
      <c r="CO82" s="191">
        <f t="shared" si="83"/>
        <v>5.480507260473146E-7</v>
      </c>
      <c r="CP82" s="191">
        <f t="shared" si="84"/>
        <v>2.7670245686929652E-7</v>
      </c>
      <c r="CQ82" s="191">
        <f t="shared" si="85"/>
        <v>2.4710973287574401E-9</v>
      </c>
      <c r="CR82" s="191">
        <f t="shared" si="86"/>
        <v>8.1588751890108971E-10</v>
      </c>
      <c r="CS82" s="191">
        <f t="shared" si="87"/>
        <v>1.3584400776553143E-8</v>
      </c>
      <c r="CT82" s="191">
        <f t="shared" si="88"/>
        <v>6.4855594883723746E-8</v>
      </c>
      <c r="CU82" s="191">
        <f t="shared" si="89"/>
        <v>9.1006445656999293E-8</v>
      </c>
      <c r="CV82" s="191">
        <f t="shared" si="90"/>
        <v>3.1425670157157977E-9</v>
      </c>
      <c r="CW82" s="191">
        <f t="shared" si="91"/>
        <v>9.0032800191458694E-8</v>
      </c>
      <c r="CX82" s="191">
        <f t="shared" si="92"/>
        <v>1.5536380130787404E-6</v>
      </c>
      <c r="CY82" s="191">
        <f t="shared" si="93"/>
        <v>2.9801412776879557E-9</v>
      </c>
      <c r="CZ82" s="191"/>
      <c r="DA82" s="191">
        <f t="shared" si="94"/>
        <v>5.889327851296621E-36</v>
      </c>
      <c r="DB82" s="191"/>
      <c r="DC82" s="191"/>
      <c r="DD82" s="191"/>
      <c r="DE82" s="191">
        <f t="shared" si="95"/>
        <v>3.9450749828222664E-6</v>
      </c>
      <c r="DF82" s="191">
        <f t="shared" si="96"/>
        <v>2.9745049123761827E-6</v>
      </c>
      <c r="DG82" s="191"/>
      <c r="DH82" s="191"/>
      <c r="DI82" s="191">
        <f t="shared" si="97"/>
        <v>6.8016139132899457E-7</v>
      </c>
      <c r="DN82" s="191">
        <f t="shared" si="98"/>
        <v>2.0993075211388364E-8</v>
      </c>
      <c r="DR82" s="1">
        <v>1.3888888888888887E-3</v>
      </c>
      <c r="EQ82" s="184"/>
      <c r="ER82" s="184"/>
    </row>
    <row r="83" spans="1:148" s="1" customFormat="1" x14ac:dyDescent="0.25">
      <c r="A83" s="21">
        <v>38107</v>
      </c>
      <c r="B83" s="279">
        <v>-2.0674000000000001E-2</v>
      </c>
      <c r="C83" s="280">
        <v>-1.8076999999999999E-2</v>
      </c>
      <c r="D83" s="279">
        <v>-3.6717E-2</v>
      </c>
      <c r="E83" s="280">
        <v>-5.0984000000000002E-2</v>
      </c>
      <c r="F83" s="279">
        <v>-3.2395E-2</v>
      </c>
      <c r="G83" s="280">
        <v>-2.2953999999999999E-2</v>
      </c>
      <c r="H83" s="279">
        <v>-3.1076000000000003E-2</v>
      </c>
      <c r="I83" s="280">
        <v>-3.5278999999999998E-2</v>
      </c>
      <c r="J83" s="279">
        <v>-8.175700000000001E-2</v>
      </c>
      <c r="K83" s="291">
        <v>-2.496424718368162E-2</v>
      </c>
      <c r="L83" s="280">
        <v>-2.6022E-2</v>
      </c>
      <c r="M83" s="279">
        <v>-3.2163999999999998E-2</v>
      </c>
      <c r="N83" s="280">
        <v>7.0599999999999992E-4</v>
      </c>
      <c r="O83" s="279">
        <v>-2.2606000000000001E-2</v>
      </c>
      <c r="P83" s="280">
        <v>-5.6098000000000002E-2</v>
      </c>
      <c r="Q83" s="279">
        <v>-3.1509999999999996E-2</v>
      </c>
      <c r="R83" s="280">
        <v>-2.5524000000000002E-2</v>
      </c>
      <c r="S83" s="279">
        <v>-5.0693000000000002E-2</v>
      </c>
      <c r="T83" s="280">
        <v>-4.7934000000000004E-2</v>
      </c>
      <c r="U83" s="279">
        <v>-2.5707000000000001E-2</v>
      </c>
      <c r="V83" s="280">
        <v>-1.7804E-2</v>
      </c>
      <c r="W83" s="279">
        <v>-3.2439000000000003E-2</v>
      </c>
      <c r="X83" s="280">
        <v>-2.5049999999999999E-2</v>
      </c>
      <c r="Y83" s="280">
        <v>-9.9970000000000007E-3</v>
      </c>
      <c r="Z83" s="279">
        <v>-6.8079999999999998E-3</v>
      </c>
      <c r="AA83" s="280">
        <v>5.6940000000000003E-3</v>
      </c>
      <c r="AB83" s="279">
        <v>-4.3962000000000001E-2</v>
      </c>
      <c r="AC83" s="280">
        <v>-4.5656999999999996E-2</v>
      </c>
      <c r="AD83" s="279">
        <v>-4.0096999999999994E-2</v>
      </c>
      <c r="AE83" s="280">
        <v>-5.2774000000000001E-2</v>
      </c>
      <c r="AF83" s="281">
        <v>-3.5379000000000001E-2</v>
      </c>
      <c r="AG83" s="281">
        <v>-4.9354340202642302E-2</v>
      </c>
      <c r="AH83" s="280">
        <v>-1.23E-2</v>
      </c>
      <c r="AI83" s="279">
        <v>-1.482E-2</v>
      </c>
      <c r="AJ83" s="280">
        <v>-2.078E-2</v>
      </c>
      <c r="AK83" s="279">
        <v>-5.6200000000000009E-3</v>
      </c>
      <c r="AL83" s="280">
        <v>-2.8399999999999998E-2</v>
      </c>
      <c r="AM83" s="279">
        <v>-5.0600000000000003E-3</v>
      </c>
      <c r="AN83" s="279">
        <v>-7.5620000000000007E-2</v>
      </c>
      <c r="AO83" s="280">
        <v>-1.7736999999999999E-2</v>
      </c>
      <c r="AP83" s="281">
        <v>-2.9716999999999997E-2</v>
      </c>
      <c r="AQ83" s="291">
        <v>-2.496424718368162E-2</v>
      </c>
      <c r="AR83" s="30">
        <v>-2.496424718368162E-2</v>
      </c>
      <c r="AS83" s="291">
        <v>-2.496424718368162E-2</v>
      </c>
      <c r="AT83" s="291">
        <v>-2.496424718368162E-2</v>
      </c>
      <c r="AU83" s="291">
        <v>-2.496424718368162E-2</v>
      </c>
      <c r="AV83" s="279">
        <v>-0.145814</v>
      </c>
      <c r="AW83" s="280">
        <v>-0.109224</v>
      </c>
      <c r="AX83" s="291">
        <v>-2.496424718368162E-2</v>
      </c>
      <c r="AY83" s="291">
        <v>-2.496424718368162E-2</v>
      </c>
      <c r="AZ83" s="279">
        <v>-8.2600999999999994E-2</v>
      </c>
      <c r="BE83" s="30">
        <v>5.2533511945004774E-2</v>
      </c>
      <c r="BF83" s="104"/>
      <c r="BG83" s="188">
        <f t="shared" si="51"/>
        <v>173</v>
      </c>
      <c r="BH83" s="29">
        <f>(1-'Building Blocks'!$B$54)*'Building Blocks'!$B$54^BG83</f>
        <v>1.757473014911757E-3</v>
      </c>
      <c r="BI83" s="29">
        <f t="shared" si="52"/>
        <v>1.9305011680031006E-3</v>
      </c>
      <c r="BJ83" s="29">
        <f t="shared" si="99"/>
        <v>5.7337815190860088E-3</v>
      </c>
      <c r="BK83" s="191">
        <f t="shared" si="53"/>
        <v>1.5009884881163504E-6</v>
      </c>
      <c r="BL83" s="191">
        <f t="shared" si="54"/>
        <v>1.2235413721755418E-6</v>
      </c>
      <c r="BM83" s="191">
        <f t="shared" si="55"/>
        <v>4.0914375161377458E-6</v>
      </c>
      <c r="BN83" s="191">
        <f t="shared" si="56"/>
        <v>6.9646963380459444E-6</v>
      </c>
      <c r="BO83" s="191">
        <f t="shared" si="57"/>
        <v>3.5801799266343306E-6</v>
      </c>
      <c r="BP83" s="191">
        <f t="shared" si="58"/>
        <v>1.6683585427831126E-6</v>
      </c>
      <c r="BQ83" s="191">
        <f t="shared" si="59"/>
        <v>2.6923625599036627E-6</v>
      </c>
      <c r="BR83" s="191">
        <f t="shared" si="60"/>
        <v>3.7816293176503725E-6</v>
      </c>
      <c r="BS83" s="191">
        <f t="shared" si="61"/>
        <v>1.6295386089075359E-5</v>
      </c>
      <c r="BT83" s="191">
        <f t="shared" si="62"/>
        <v>5.9488160114107287E-36</v>
      </c>
      <c r="BU83" s="191">
        <f t="shared" si="63"/>
        <v>1.7062263152410771E-6</v>
      </c>
      <c r="BV83" s="191">
        <f t="shared" si="64"/>
        <v>2.4359727624249604E-6</v>
      </c>
      <c r="BW83" s="191">
        <f t="shared" si="65"/>
        <v>1.9015245084914714E-9</v>
      </c>
      <c r="BX83" s="191">
        <f t="shared" si="66"/>
        <v>1.2654549598734428E-6</v>
      </c>
      <c r="BY83" s="191">
        <f t="shared" si="67"/>
        <v>7.2419070577863165E-6</v>
      </c>
      <c r="BZ83" s="191">
        <f t="shared" si="68"/>
        <v>2.4826850106566602E-6</v>
      </c>
      <c r="CA83" s="191">
        <f t="shared" si="69"/>
        <v>1.6824066345624726E-6</v>
      </c>
      <c r="CB83" s="191">
        <f t="shared" si="70"/>
        <v>6.1070744399540425E-6</v>
      </c>
      <c r="CC83" s="191">
        <f t="shared" si="71"/>
        <v>5.2899696392179575E-6</v>
      </c>
      <c r="CD83" s="191">
        <f t="shared" si="72"/>
        <v>1.6251133597038232E-6</v>
      </c>
      <c r="CE83" s="191">
        <f t="shared" si="73"/>
        <v>8.9287022784212074E-7</v>
      </c>
      <c r="CF83" s="191">
        <f t="shared" si="74"/>
        <v>2.6302414309415288E-6</v>
      </c>
      <c r="CG83" s="191">
        <f t="shared" si="75"/>
        <v>1.5859135747890771E-6</v>
      </c>
      <c r="CH83" s="191">
        <f t="shared" si="76"/>
        <v>2.9853590573456359E-7</v>
      </c>
      <c r="CI83" s="191">
        <f t="shared" si="77"/>
        <v>3.1330098979025254E-7</v>
      </c>
      <c r="CJ83" s="191">
        <f t="shared" si="78"/>
        <v>4.7546287328655386E-9</v>
      </c>
      <c r="CK83" s="191">
        <f t="shared" si="79"/>
        <v>4.2640385458781814E-6</v>
      </c>
      <c r="CL83" s="191">
        <f t="shared" si="80"/>
        <v>4.5871928386969416E-6</v>
      </c>
      <c r="CM83" s="191">
        <f t="shared" si="81"/>
        <v>3.6334985776683635E-6</v>
      </c>
      <c r="CN83" s="191">
        <f t="shared" si="82"/>
        <v>6.8838183343098775E-6</v>
      </c>
      <c r="CO83" s="191">
        <f t="shared" si="83"/>
        <v>3.2199048275126338E-6</v>
      </c>
      <c r="CP83" s="191">
        <f t="shared" si="84"/>
        <v>5.5640413188031318E-6</v>
      </c>
      <c r="CQ83" s="191">
        <f t="shared" si="85"/>
        <v>4.9032919855949398E-7</v>
      </c>
      <c r="CR83" s="191">
        <f t="shared" si="86"/>
        <v>8.1393691575622215E-7</v>
      </c>
      <c r="CS83" s="191">
        <f t="shared" si="87"/>
        <v>1.4110955320394724E-6</v>
      </c>
      <c r="CT83" s="191">
        <f t="shared" si="88"/>
        <v>2.7916734531304255E-7</v>
      </c>
      <c r="CU83" s="191">
        <f t="shared" si="89"/>
        <v>2.0679859979625122E-6</v>
      </c>
      <c r="CV83" s="191">
        <f t="shared" si="90"/>
        <v>2.1988019749654713E-7</v>
      </c>
      <c r="CW83" s="191">
        <f t="shared" si="91"/>
        <v>1.2664308569125917E-5</v>
      </c>
      <c r="CX83" s="191">
        <f t="shared" si="92"/>
        <v>7.8012448538825136E-7</v>
      </c>
      <c r="CY83" s="191">
        <f t="shared" si="93"/>
        <v>2.7206665221285012E-6</v>
      </c>
      <c r="CZ83" s="191"/>
      <c r="DA83" s="191">
        <f t="shared" si="94"/>
        <v>5.9488160114107287E-36</v>
      </c>
      <c r="DB83" s="191"/>
      <c r="DC83" s="191"/>
      <c r="DD83" s="191"/>
      <c r="DE83" s="191">
        <f t="shared" si="95"/>
        <v>4.6767472998387109E-5</v>
      </c>
      <c r="DF83" s="191">
        <f t="shared" si="96"/>
        <v>2.6930118217516486E-5</v>
      </c>
      <c r="DG83" s="191"/>
      <c r="DH83" s="191"/>
      <c r="DI83" s="191">
        <f t="shared" si="97"/>
        <v>1.6643140829901278E-5</v>
      </c>
      <c r="DN83" s="191">
        <f t="shared" si="98"/>
        <v>3.8657003699913081E-6</v>
      </c>
      <c r="DR83" s="1">
        <v>1.3888888888888887E-3</v>
      </c>
      <c r="EQ83" s="184"/>
      <c r="ER83" s="184"/>
    </row>
    <row r="84" spans="1:148" s="1" customFormat="1" x14ac:dyDescent="0.25">
      <c r="A84" s="21">
        <v>38138</v>
      </c>
      <c r="B84" s="279">
        <v>1.4534E-2</v>
      </c>
      <c r="C84" s="280">
        <v>1.4423999999999999E-2</v>
      </c>
      <c r="D84" s="279">
        <v>2.4813000000000002E-2</v>
      </c>
      <c r="E84" s="280">
        <v>1.5916E-2</v>
      </c>
      <c r="F84" s="279">
        <v>-6.6569999999999997E-3</v>
      </c>
      <c r="G84" s="280">
        <v>8.4360000000000008E-3</v>
      </c>
      <c r="H84" s="279">
        <v>3.1619999999999999E-3</v>
      </c>
      <c r="I84" s="280">
        <v>-1.0213000000000002E-2</v>
      </c>
      <c r="J84" s="279">
        <v>-1.9695000000000001E-2</v>
      </c>
      <c r="K84" s="291">
        <v>-2.496424718368162E-2</v>
      </c>
      <c r="L84" s="280">
        <v>-4.0029999999999996E-3</v>
      </c>
      <c r="M84" s="279">
        <v>-3.437E-3</v>
      </c>
      <c r="N84" s="280">
        <v>6.469999999999999E-4</v>
      </c>
      <c r="O84" s="279">
        <v>-2.869E-3</v>
      </c>
      <c r="P84" s="280">
        <v>-4.9129999999999998E-3</v>
      </c>
      <c r="Q84" s="279">
        <v>-7.0179999999999999E-3</v>
      </c>
      <c r="R84" s="280">
        <v>-6.3349999999999995E-3</v>
      </c>
      <c r="S84" s="279">
        <v>-9.2930000000000009E-3</v>
      </c>
      <c r="T84" s="280">
        <v>1.7284999999999998E-2</v>
      </c>
      <c r="U84" s="279">
        <v>-4.1570000000000001E-3</v>
      </c>
      <c r="V84" s="280">
        <v>-2.1879999999999998E-3</v>
      </c>
      <c r="W84" s="279">
        <v>-3.787E-3</v>
      </c>
      <c r="X84" s="280">
        <v>-1.6320000000000002E-3</v>
      </c>
      <c r="Y84" s="280">
        <v>-3.5770000000000003E-3</v>
      </c>
      <c r="Z84" s="279">
        <v>-1.6936E-2</v>
      </c>
      <c r="AA84" s="280">
        <v>7.1699999999999997E-4</v>
      </c>
      <c r="AB84" s="279">
        <v>1.1307000000000001E-2</v>
      </c>
      <c r="AC84" s="280">
        <v>1.0295E-2</v>
      </c>
      <c r="AD84" s="279">
        <v>1.3505E-2</v>
      </c>
      <c r="AE84" s="280">
        <v>-1.3276E-2</v>
      </c>
      <c r="AF84" s="281">
        <v>-3.9029999999999998E-3</v>
      </c>
      <c r="AG84" s="281">
        <v>1.3780083284423501E-2</v>
      </c>
      <c r="AH84" s="280">
        <v>-6.1999999999999998E-3</v>
      </c>
      <c r="AI84" s="279">
        <v>-3.0599999999999998E-3</v>
      </c>
      <c r="AJ84" s="280">
        <v>-1.91E-3</v>
      </c>
      <c r="AK84" s="279">
        <v>-3.1199999999999999E-3</v>
      </c>
      <c r="AL84" s="280">
        <v>-6.9499999999999996E-3</v>
      </c>
      <c r="AM84" s="279">
        <v>-3.4499999999999999E-3</v>
      </c>
      <c r="AN84" s="279">
        <v>-2.1124E-2</v>
      </c>
      <c r="AO84" s="280">
        <v>1.6955000000000001E-2</v>
      </c>
      <c r="AP84" s="281">
        <v>2.8252000000000003E-2</v>
      </c>
      <c r="AQ84" s="291">
        <v>-2.496424718368162E-2</v>
      </c>
      <c r="AR84" s="30">
        <v>-2.496424718368162E-2</v>
      </c>
      <c r="AS84" s="291">
        <v>-2.496424718368162E-2</v>
      </c>
      <c r="AT84" s="291">
        <v>-2.496424718368162E-2</v>
      </c>
      <c r="AU84" s="291">
        <v>-2.496424718368162E-2</v>
      </c>
      <c r="AV84" s="279">
        <v>7.1279999999999996E-2</v>
      </c>
      <c r="AW84" s="280">
        <v>5.0342999999999999E-2</v>
      </c>
      <c r="AX84" s="291">
        <v>-2.496424718368162E-2</v>
      </c>
      <c r="AY84" s="291">
        <v>-2.496424718368162E-2</v>
      </c>
      <c r="AZ84" s="279">
        <v>-4.7739999999999996E-3</v>
      </c>
      <c r="BE84" s="30">
        <v>-1.5473729984903928E-3</v>
      </c>
      <c r="BF84" s="104"/>
      <c r="BG84" s="188">
        <f t="shared" si="51"/>
        <v>172</v>
      </c>
      <c r="BH84" s="29">
        <f>(1-'Building Blocks'!$B$54)*'Building Blocks'!$B$54^BG84</f>
        <v>1.7752252675876335E-3</v>
      </c>
      <c r="BI84" s="29">
        <f t="shared" si="52"/>
        <v>1.950001179801112E-3</v>
      </c>
      <c r="BJ84" s="29">
        <f t="shared" si="99"/>
        <v>5.7916985041272821E-3</v>
      </c>
      <c r="BK84" s="191">
        <f t="shared" si="53"/>
        <v>1.046025848336527E-7</v>
      </c>
      <c r="BL84" s="191">
        <f t="shared" si="54"/>
        <v>1.0464912548489698E-7</v>
      </c>
      <c r="BM84" s="191">
        <f t="shared" si="55"/>
        <v>4.6809091229326655E-7</v>
      </c>
      <c r="BN84" s="191">
        <f t="shared" si="56"/>
        <v>9.1118637351005573E-8</v>
      </c>
      <c r="BO84" s="191">
        <f t="shared" si="57"/>
        <v>5.8539166397258607E-7</v>
      </c>
      <c r="BP84" s="191">
        <f t="shared" si="58"/>
        <v>7.7420029139869046E-9</v>
      </c>
      <c r="BQ84" s="191">
        <f t="shared" si="59"/>
        <v>1.8823479615058886E-8</v>
      </c>
      <c r="BR84" s="191">
        <f t="shared" si="60"/>
        <v>7.183460851817223E-7</v>
      </c>
      <c r="BS84" s="191">
        <f t="shared" si="61"/>
        <v>1.733188784790564E-6</v>
      </c>
      <c r="BT84" s="191">
        <f t="shared" si="62"/>
        <v>6.0089050620310398E-36</v>
      </c>
      <c r="BU84" s="191">
        <f t="shared" si="63"/>
        <v>1.1592220430471355E-7</v>
      </c>
      <c r="BV84" s="191">
        <f t="shared" si="64"/>
        <v>9.0043674401635579E-8</v>
      </c>
      <c r="BW84" s="191">
        <f t="shared" si="65"/>
        <v>2.1558864990337164E-9</v>
      </c>
      <c r="BX84" s="191">
        <f t="shared" si="66"/>
        <v>6.7096023228703169E-8</v>
      </c>
      <c r="BY84" s="191">
        <f t="shared" si="67"/>
        <v>1.9746224264842675E-7</v>
      </c>
      <c r="BZ84" s="191">
        <f t="shared" si="68"/>
        <v>2.5205814460241331E-7</v>
      </c>
      <c r="CA84" s="191">
        <f t="shared" si="69"/>
        <v>2.0816138379640253E-7</v>
      </c>
      <c r="CB84" s="191">
        <f t="shared" si="70"/>
        <v>4.2971199903602436E-7</v>
      </c>
      <c r="CC84" s="191">
        <f t="shared" si="71"/>
        <v>3.2309400847188433E-7</v>
      </c>
      <c r="CD84" s="191">
        <f t="shared" si="72"/>
        <v>1.0863551616301636E-7</v>
      </c>
      <c r="CE84" s="191">
        <f t="shared" si="73"/>
        <v>6.7649061655649461E-8</v>
      </c>
      <c r="CF84" s="191">
        <f t="shared" si="74"/>
        <v>1.3303074676217536E-7</v>
      </c>
      <c r="CG84" s="191">
        <f t="shared" si="75"/>
        <v>5.3621741649081217E-8</v>
      </c>
      <c r="CH84" s="191">
        <f t="shared" si="76"/>
        <v>7.0563211180066465E-8</v>
      </c>
      <c r="CI84" s="191">
        <f t="shared" si="77"/>
        <v>1.0196825082371563E-6</v>
      </c>
      <c r="CJ84" s="191">
        <f t="shared" si="78"/>
        <v>2.2643400696084828E-8</v>
      </c>
      <c r="CK84" s="191">
        <f t="shared" si="79"/>
        <v>1.3341193138120825E-7</v>
      </c>
      <c r="CL84" s="191">
        <f t="shared" si="80"/>
        <v>1.0125825083549427E-7</v>
      </c>
      <c r="CM84" s="191">
        <f t="shared" si="81"/>
        <v>2.0360326838969878E-7</v>
      </c>
      <c r="CN84" s="191">
        <f t="shared" si="82"/>
        <v>7.9697742760603409E-7</v>
      </c>
      <c r="CO84" s="191">
        <f t="shared" si="83"/>
        <v>1.7098744573544E-7</v>
      </c>
      <c r="CP84" s="191">
        <f t="shared" si="84"/>
        <v>1.7408601977670227E-7</v>
      </c>
      <c r="CQ84" s="191">
        <f t="shared" si="85"/>
        <v>1.8869812075578166E-7</v>
      </c>
      <c r="CR84" s="191">
        <f t="shared" si="86"/>
        <v>1.5009570314849851E-7</v>
      </c>
      <c r="CS84" s="191">
        <f t="shared" si="87"/>
        <v>1.3003447255081301E-7</v>
      </c>
      <c r="CT84" s="191">
        <f t="shared" si="88"/>
        <v>1.7692761329914589E-7</v>
      </c>
      <c r="CU84" s="191">
        <f t="shared" si="89"/>
        <v>2.4809101838244933E-7</v>
      </c>
      <c r="CV84" s="191">
        <f t="shared" si="90"/>
        <v>1.6014439540699802E-7</v>
      </c>
      <c r="CW84" s="191">
        <f t="shared" si="91"/>
        <v>1.3692367526182899E-6</v>
      </c>
      <c r="CX84" s="191">
        <f t="shared" si="92"/>
        <v>4.1507289393692494E-7</v>
      </c>
      <c r="CY84" s="191">
        <f t="shared" si="93"/>
        <v>8.1376384209858401E-7</v>
      </c>
      <c r="CZ84" s="191"/>
      <c r="DA84" s="191">
        <f t="shared" si="94"/>
        <v>6.0089050620310398E-36</v>
      </c>
      <c r="DB84" s="191"/>
      <c r="DC84" s="191"/>
      <c r="DD84" s="191"/>
      <c r="DE84" s="191">
        <f t="shared" si="95"/>
        <v>7.3630148955885261E-6</v>
      </c>
      <c r="DF84" s="191">
        <f t="shared" si="96"/>
        <v>3.3515467618879105E-6</v>
      </c>
      <c r="DG84" s="191"/>
      <c r="DH84" s="191"/>
      <c r="DI84" s="191">
        <f t="shared" si="97"/>
        <v>4.4010558632412967E-7</v>
      </c>
      <c r="DN84" s="191">
        <f t="shared" si="98"/>
        <v>1.6983008207788903E-7</v>
      </c>
      <c r="DR84" s="1">
        <v>1.3888888888888887E-3</v>
      </c>
      <c r="EQ84" s="184"/>
      <c r="ER84" s="184"/>
    </row>
    <row r="85" spans="1:148" s="1" customFormat="1" x14ac:dyDescent="0.25">
      <c r="A85" s="21">
        <v>38168</v>
      </c>
      <c r="B85" s="279">
        <v>1.9873000000000002E-2</v>
      </c>
      <c r="C85" s="280">
        <v>1.8027000000000001E-2</v>
      </c>
      <c r="D85" s="279">
        <v>2.7661999999999999E-2</v>
      </c>
      <c r="E85" s="280">
        <v>4.2112999999999998E-2</v>
      </c>
      <c r="F85" s="279">
        <v>1.9276000000000001E-2</v>
      </c>
      <c r="G85" s="280">
        <v>2.0209999999999999E-2</v>
      </c>
      <c r="H85" s="279">
        <v>2.1675E-2</v>
      </c>
      <c r="I85" s="280">
        <v>5.0843999999999993E-2</v>
      </c>
      <c r="J85" s="279">
        <v>4.5669999999999999E-3</v>
      </c>
      <c r="K85" s="291">
        <v>-2.496424718368162E-2</v>
      </c>
      <c r="L85" s="280">
        <v>5.6499999999999996E-3</v>
      </c>
      <c r="M85" s="279">
        <v>4.0169999999999997E-3</v>
      </c>
      <c r="N85" s="280">
        <v>5.2900000000000006E-4</v>
      </c>
      <c r="O85" s="279">
        <v>2.1120000000000002E-3</v>
      </c>
      <c r="P85" s="280">
        <v>9.1479999999999999E-3</v>
      </c>
      <c r="Q85" s="279">
        <v>4.2069999999999998E-3</v>
      </c>
      <c r="R85" s="280">
        <v>3.6129999999999999E-3</v>
      </c>
      <c r="S85" s="279">
        <v>6.2090000000000001E-3</v>
      </c>
      <c r="T85" s="280">
        <v>4.5900000000000004E-4</v>
      </c>
      <c r="U85" s="279">
        <v>3.9689999999999994E-3</v>
      </c>
      <c r="V85" s="280">
        <v>8.8459999999999997E-3</v>
      </c>
      <c r="W85" s="279">
        <v>2.516E-3</v>
      </c>
      <c r="X85" s="280">
        <v>3.4760000000000004E-3</v>
      </c>
      <c r="Y85" s="280">
        <v>1.9E-3</v>
      </c>
      <c r="Z85" s="279">
        <v>1.4330000000000001E-2</v>
      </c>
      <c r="AA85" s="280">
        <v>5.6639999999999998E-3</v>
      </c>
      <c r="AB85" s="279">
        <v>9.9099999999999991E-4</v>
      </c>
      <c r="AC85" s="280">
        <v>1.212E-3</v>
      </c>
      <c r="AD85" s="279">
        <v>8.5500000000000007E-4</v>
      </c>
      <c r="AE85" s="280">
        <v>1.3359000000000001E-2</v>
      </c>
      <c r="AF85" s="281">
        <v>-0.156503</v>
      </c>
      <c r="AG85" s="281">
        <v>1.9959961344376003E-3</v>
      </c>
      <c r="AH85" s="280">
        <v>-1.7000000000000001E-3</v>
      </c>
      <c r="AI85" s="279">
        <v>7.5199999999999998E-3</v>
      </c>
      <c r="AJ85" s="280">
        <v>1.065E-2</v>
      </c>
      <c r="AK85" s="279">
        <v>1.7579999999999998E-2</v>
      </c>
      <c r="AL85" s="280">
        <v>-1.1000000000000001E-3</v>
      </c>
      <c r="AM85" s="279">
        <v>1.6100000000000001E-3</v>
      </c>
      <c r="AN85" s="279">
        <v>-1.54E-2</v>
      </c>
      <c r="AO85" s="280">
        <v>-4.1462000000000006E-2</v>
      </c>
      <c r="AP85" s="281">
        <v>2.2280000000000001E-2</v>
      </c>
      <c r="AQ85" s="291">
        <v>-2.496424718368162E-2</v>
      </c>
      <c r="AR85" s="30">
        <v>-2.496424718368162E-2</v>
      </c>
      <c r="AS85" s="291">
        <v>-2.496424718368162E-2</v>
      </c>
      <c r="AT85" s="291">
        <v>-2.496424718368162E-2</v>
      </c>
      <c r="AU85" s="291">
        <v>-2.496424718368162E-2</v>
      </c>
      <c r="AV85" s="279">
        <v>2.9325E-2</v>
      </c>
      <c r="AW85" s="280">
        <v>2.4695999999999999E-2</v>
      </c>
      <c r="AX85" s="291">
        <v>-2.496424718368162E-2</v>
      </c>
      <c r="AY85" s="291">
        <v>-2.496424718368162E-2</v>
      </c>
      <c r="AZ85" s="279">
        <v>2.2799E-2</v>
      </c>
      <c r="BE85" s="30">
        <v>4.6742291508450329E-3</v>
      </c>
      <c r="BF85" s="104"/>
      <c r="BG85" s="188">
        <f t="shared" si="51"/>
        <v>171</v>
      </c>
      <c r="BH85" s="29">
        <f>(1-'Building Blocks'!$B$54)*'Building Blocks'!$B$54^BG85</f>
        <v>1.7931568359471045E-3</v>
      </c>
      <c r="BI85" s="29">
        <f t="shared" si="52"/>
        <v>1.9696981614152646E-3</v>
      </c>
      <c r="BJ85" s="29">
        <f t="shared" si="99"/>
        <v>5.8502005092194772E-3</v>
      </c>
      <c r="BK85" s="191">
        <f t="shared" si="53"/>
        <v>3.1584876340867055E-7</v>
      </c>
      <c r="BL85" s="191">
        <f t="shared" si="54"/>
        <v>2.3525471925763128E-7</v>
      </c>
      <c r="BM85" s="191">
        <f t="shared" si="55"/>
        <v>6.6269482331736078E-7</v>
      </c>
      <c r="BN85" s="191">
        <f t="shared" si="56"/>
        <v>2.1492609129815062E-6</v>
      </c>
      <c r="BO85" s="191">
        <f t="shared" si="57"/>
        <v>1.4590595245414505E-7</v>
      </c>
      <c r="BP85" s="191">
        <f t="shared" si="58"/>
        <v>3.7329305702353846E-7</v>
      </c>
      <c r="BQ85" s="191">
        <f t="shared" si="59"/>
        <v>4.6750148024453586E-7</v>
      </c>
      <c r="BR85" s="191">
        <f t="shared" si="60"/>
        <v>3.4520343134948341E-6</v>
      </c>
      <c r="BS85" s="191">
        <f t="shared" si="61"/>
        <v>6.0693219891728983E-8</v>
      </c>
      <c r="BT85" s="191">
        <f t="shared" si="62"/>
        <v>6.069601072758626E-36</v>
      </c>
      <c r="BU85" s="191">
        <f t="shared" si="63"/>
        <v>7.4345383541826315E-9</v>
      </c>
      <c r="BV85" s="191">
        <f t="shared" si="64"/>
        <v>8.5460222199119919E-10</v>
      </c>
      <c r="BW85" s="191">
        <f t="shared" si="65"/>
        <v>2.6938621901256075E-9</v>
      </c>
      <c r="BX85" s="191">
        <f t="shared" si="66"/>
        <v>1.5421939319308219E-9</v>
      </c>
      <c r="BY85" s="191">
        <f t="shared" si="67"/>
        <v>3.148471328004175E-8</v>
      </c>
      <c r="BZ85" s="191">
        <f t="shared" si="68"/>
        <v>4.1002178313795261E-11</v>
      </c>
      <c r="CA85" s="191">
        <f t="shared" si="69"/>
        <v>2.9038078516809759E-10</v>
      </c>
      <c r="CB85" s="191">
        <f t="shared" si="70"/>
        <v>8.5100566302067494E-10</v>
      </c>
      <c r="CC85" s="191">
        <f t="shared" si="71"/>
        <v>3.0794035231347646E-8</v>
      </c>
      <c r="CD85" s="191">
        <f t="shared" si="72"/>
        <v>8.6334966701689296E-10</v>
      </c>
      <c r="CE85" s="191">
        <f t="shared" si="73"/>
        <v>5.2120169656492876E-8</v>
      </c>
      <c r="CF85" s="191">
        <f t="shared" si="74"/>
        <v>7.5404988577880124E-9</v>
      </c>
      <c r="CG85" s="191">
        <f t="shared" si="75"/>
        <v>3.6369058914994376E-11</v>
      </c>
      <c r="CH85" s="191">
        <f t="shared" si="76"/>
        <v>5.7117750466805918E-10</v>
      </c>
      <c r="CI85" s="191">
        <f t="shared" si="77"/>
        <v>1.3893861167547674E-7</v>
      </c>
      <c r="CJ85" s="191">
        <f t="shared" si="78"/>
        <v>4.6674694577701488E-9</v>
      </c>
      <c r="CK85" s="191">
        <f t="shared" si="79"/>
        <v>8.2339706015040791E-9</v>
      </c>
      <c r="CL85" s="191">
        <f t="shared" si="80"/>
        <v>6.9390693893621851E-9</v>
      </c>
      <c r="CM85" s="191">
        <f t="shared" si="81"/>
        <v>1.1647986989443831E-8</v>
      </c>
      <c r="CN85" s="191">
        <f t="shared" si="82"/>
        <v>8.1146402109805665E-8</v>
      </c>
      <c r="CO85" s="191">
        <f t="shared" si="83"/>
        <v>5.1669831531137657E-5</v>
      </c>
      <c r="CP85" s="191">
        <f t="shared" si="84"/>
        <v>1.0744310153777854E-8</v>
      </c>
      <c r="CQ85" s="191">
        <f t="shared" si="85"/>
        <v>5.6105785550037885E-8</v>
      </c>
      <c r="CR85" s="191">
        <f t="shared" si="86"/>
        <v>6.4288857954185535E-9</v>
      </c>
      <c r="CS85" s="191">
        <f t="shared" si="87"/>
        <v>3.8028633893757232E-8</v>
      </c>
      <c r="CT85" s="191">
        <f t="shared" si="88"/>
        <v>2.4596228000380627E-7</v>
      </c>
      <c r="CU85" s="191">
        <f t="shared" si="89"/>
        <v>5.8064678028076661E-8</v>
      </c>
      <c r="CV85" s="191">
        <f t="shared" si="90"/>
        <v>3.1551423448517486E-8</v>
      </c>
      <c r="CW85" s="191">
        <f t="shared" si="91"/>
        <v>8.5008476550978553E-7</v>
      </c>
      <c r="CX85" s="191">
        <f t="shared" si="92"/>
        <v>3.7834690545898425E-6</v>
      </c>
      <c r="CY85" s="191">
        <f t="shared" si="93"/>
        <v>4.1163534341764521E-7</v>
      </c>
      <c r="CZ85" s="191"/>
      <c r="DA85" s="191">
        <f t="shared" si="94"/>
        <v>6.069601072758626E-36</v>
      </c>
      <c r="DB85" s="191"/>
      <c r="DC85" s="191"/>
      <c r="DD85" s="191"/>
      <c r="DE85" s="191">
        <f t="shared" si="95"/>
        <v>7.4846889156698155E-7</v>
      </c>
      <c r="DF85" s="191">
        <f t="shared" si="96"/>
        <v>4.9238166886878627E-7</v>
      </c>
      <c r="DG85" s="191"/>
      <c r="DH85" s="191"/>
      <c r="DI85" s="191">
        <f t="shared" si="97"/>
        <v>3.1022496879904795E-7</v>
      </c>
      <c r="DN85" s="191">
        <f t="shared" si="98"/>
        <v>1.9059979354652318E-8</v>
      </c>
      <c r="DR85" s="1">
        <v>1.3888888888888887E-3</v>
      </c>
      <c r="EQ85" s="184"/>
      <c r="ER85" s="184"/>
    </row>
    <row r="86" spans="1:148" s="1" customFormat="1" x14ac:dyDescent="0.25">
      <c r="A86" s="21">
        <v>38199</v>
      </c>
      <c r="B86" s="279">
        <v>-3.7816000000000002E-2</v>
      </c>
      <c r="C86" s="280">
        <v>-3.5118999999999997E-2</v>
      </c>
      <c r="D86" s="279">
        <v>-4.3722999999999998E-2</v>
      </c>
      <c r="E86" s="280">
        <v>-6.7333000000000004E-2</v>
      </c>
      <c r="F86" s="279">
        <v>-7.3160000000000003E-2</v>
      </c>
      <c r="G86" s="280">
        <v>-3.1720999999999999E-2</v>
      </c>
      <c r="H86" s="279">
        <v>-2.9142999999999999E-2</v>
      </c>
      <c r="I86" s="280">
        <v>-4.3963999999999996E-2</v>
      </c>
      <c r="J86" s="279">
        <v>-1.7682E-2</v>
      </c>
      <c r="K86" s="291">
        <v>-2.496424718368162E-2</v>
      </c>
      <c r="L86" s="280">
        <v>9.9129999999999999E-3</v>
      </c>
      <c r="M86" s="279">
        <v>9.5189999999999997E-3</v>
      </c>
      <c r="N86" s="280">
        <v>1.469E-3</v>
      </c>
      <c r="O86" s="279">
        <v>6.8050000000000003E-3</v>
      </c>
      <c r="P86" s="280">
        <v>1.6910999999999999E-2</v>
      </c>
      <c r="Q86" s="279">
        <v>1.2345E-2</v>
      </c>
      <c r="R86" s="280">
        <v>1.0198E-2</v>
      </c>
      <c r="S86" s="279">
        <v>2.0049999999999998E-2</v>
      </c>
      <c r="T86" s="280">
        <v>9.6399999999999993E-3</v>
      </c>
      <c r="U86" s="279">
        <v>8.7530000000000004E-3</v>
      </c>
      <c r="V86" s="280">
        <v>8.9619999999999995E-3</v>
      </c>
      <c r="W86" s="279">
        <v>1.0428E-2</v>
      </c>
      <c r="X86" s="280">
        <v>1.125E-2</v>
      </c>
      <c r="Y86" s="280">
        <v>6.8179999999999994E-3</v>
      </c>
      <c r="Z86" s="279">
        <v>1.3605000000000001E-2</v>
      </c>
      <c r="AA86" s="280">
        <v>4.1139999999999996E-3</v>
      </c>
      <c r="AB86" s="279">
        <v>-7.1530000000000005E-3</v>
      </c>
      <c r="AC86" s="280">
        <v>-8.7670000000000005E-3</v>
      </c>
      <c r="AD86" s="279">
        <v>-4.0020000000000003E-3</v>
      </c>
      <c r="AE86" s="280">
        <v>2.8384E-2</v>
      </c>
      <c r="AF86" s="281">
        <v>1.6656000000000001E-2</v>
      </c>
      <c r="AG86" s="281">
        <v>-7.3069900762530804E-3</v>
      </c>
      <c r="AH86" s="280">
        <v>-9.1999999999999998E-3</v>
      </c>
      <c r="AI86" s="279">
        <v>-9.6200000000000001E-3</v>
      </c>
      <c r="AJ86" s="280">
        <v>-1.882E-2</v>
      </c>
      <c r="AK86" s="279">
        <v>-9.3100000000000006E-3</v>
      </c>
      <c r="AL86" s="280">
        <v>-3.29E-3</v>
      </c>
      <c r="AM86" s="279">
        <v>6.5200000000000006E-3</v>
      </c>
      <c r="AN86" s="279">
        <v>-1.2114E-2</v>
      </c>
      <c r="AO86" s="280">
        <v>1.7666999999999999E-2</v>
      </c>
      <c r="AP86" s="281">
        <v>2.0676999999999997E-2</v>
      </c>
      <c r="AQ86" s="291">
        <v>-2.496424718368162E-2</v>
      </c>
      <c r="AR86" s="30">
        <v>-2.496424718368162E-2</v>
      </c>
      <c r="AS86" s="291">
        <v>-2.496424718368162E-2</v>
      </c>
      <c r="AT86" s="291">
        <v>-2.496424718368162E-2</v>
      </c>
      <c r="AU86" s="291">
        <v>-2.496424718368162E-2</v>
      </c>
      <c r="AV86" s="279">
        <v>3.2940000000000001E-3</v>
      </c>
      <c r="AW86" s="280">
        <v>8.0529999999999994E-3</v>
      </c>
      <c r="AX86" s="291">
        <v>-2.496424718368162E-2</v>
      </c>
      <c r="AY86" s="291">
        <v>-2.496424718368162E-2</v>
      </c>
      <c r="AZ86" s="279">
        <v>3.9537000000000003E-2</v>
      </c>
      <c r="BE86" s="30">
        <v>-5.0197705701225281E-2</v>
      </c>
      <c r="BF86" s="104"/>
      <c r="BG86" s="188">
        <f t="shared" si="51"/>
        <v>170</v>
      </c>
      <c r="BH86" s="29">
        <f>(1-'Building Blocks'!$B$54)*'Building Blocks'!$B$54^BG86</f>
        <v>1.8112695312597015E-3</v>
      </c>
      <c r="BI86" s="29">
        <f t="shared" si="52"/>
        <v>1.9895941024396608E-3</v>
      </c>
      <c r="BJ86" s="29">
        <f t="shared" si="99"/>
        <v>5.9092934436560376E-3</v>
      </c>
      <c r="BK86" s="191">
        <f t="shared" si="53"/>
        <v>4.033568628987277E-6</v>
      </c>
      <c r="BL86" s="191">
        <f t="shared" si="54"/>
        <v>3.5460509031921855E-6</v>
      </c>
      <c r="BM86" s="191">
        <f t="shared" si="55"/>
        <v>5.5977506199703784E-6</v>
      </c>
      <c r="BN86" s="191">
        <f t="shared" si="56"/>
        <v>1.1617209673694118E-5</v>
      </c>
      <c r="BO86" s="191">
        <f t="shared" si="57"/>
        <v>1.3981577176749979E-5</v>
      </c>
      <c r="BP86" s="191">
        <f t="shared" si="58"/>
        <v>2.8978940351239424E-6</v>
      </c>
      <c r="BQ86" s="191">
        <f t="shared" si="59"/>
        <v>2.4949615841337467E-6</v>
      </c>
      <c r="BR86" s="191">
        <f t="shared" si="60"/>
        <v>5.5770269594926676E-6</v>
      </c>
      <c r="BS86" s="191">
        <f t="shared" si="61"/>
        <v>1.5376365233618768E-6</v>
      </c>
      <c r="BT86" s="191">
        <f t="shared" si="62"/>
        <v>6.1309101745036615E-36</v>
      </c>
      <c r="BU86" s="191">
        <f t="shared" si="63"/>
        <v>7.6623052943749115E-8</v>
      </c>
      <c r="BV86" s="191">
        <f t="shared" si="64"/>
        <v>7.5513296919906683E-8</v>
      </c>
      <c r="BW86" s="191">
        <f t="shared" si="65"/>
        <v>1.0476198019491501E-10</v>
      </c>
      <c r="BX86" s="191">
        <f t="shared" si="66"/>
        <v>2.8853106451748093E-8</v>
      </c>
      <c r="BY86" s="191">
        <f t="shared" si="67"/>
        <v>2.752060065421174E-7</v>
      </c>
      <c r="BZ86" s="191">
        <f t="shared" si="68"/>
        <v>1.2713421311423161E-7</v>
      </c>
      <c r="CA86" s="191">
        <f t="shared" si="69"/>
        <v>7.6505698380451545E-8</v>
      </c>
      <c r="CB86" s="191">
        <f t="shared" si="70"/>
        <v>4.1821431917975117E-7</v>
      </c>
      <c r="CC86" s="191">
        <f t="shared" si="71"/>
        <v>5.435935961354847E-8</v>
      </c>
      <c r="CD86" s="191">
        <f t="shared" si="72"/>
        <v>5.9010378191551344E-8</v>
      </c>
      <c r="CE86" s="191">
        <f t="shared" si="73"/>
        <v>5.5047817053151995E-8</v>
      </c>
      <c r="CF86" s="191">
        <f t="shared" si="74"/>
        <v>7.0564712025823716E-8</v>
      </c>
      <c r="CG86" s="191">
        <f t="shared" si="75"/>
        <v>1.1607456376605783E-7</v>
      </c>
      <c r="CH86" s="191">
        <f t="shared" si="76"/>
        <v>3.8160455174073279E-8</v>
      </c>
      <c r="CI86" s="191">
        <f t="shared" si="77"/>
        <v>1.1715833065362265E-7</v>
      </c>
      <c r="CJ86" s="191">
        <f t="shared" si="78"/>
        <v>2.2513531852825409E-13</v>
      </c>
      <c r="CK86" s="191">
        <f t="shared" si="79"/>
        <v>2.0653425327561211E-7</v>
      </c>
      <c r="CL86" s="191">
        <f t="shared" si="80"/>
        <v>2.7966401775679542E-7</v>
      </c>
      <c r="CM86" s="191">
        <f t="shared" si="81"/>
        <v>1.0570001457517935E-7</v>
      </c>
      <c r="CN86" s="191">
        <f t="shared" si="82"/>
        <v>9.1486408142103801E-7</v>
      </c>
      <c r="CO86" s="191">
        <f t="shared" si="83"/>
        <v>2.4934875831665605E-7</v>
      </c>
      <c r="CP86" s="191">
        <f t="shared" si="84"/>
        <v>2.695015785175046E-7</v>
      </c>
      <c r="CQ86" s="191">
        <f t="shared" si="85"/>
        <v>3.2786662178226993E-7</v>
      </c>
      <c r="CR86" s="191">
        <f t="shared" si="86"/>
        <v>4.6777822234728772E-7</v>
      </c>
      <c r="CS86" s="191">
        <f t="shared" si="87"/>
        <v>1.2510728368610974E-6</v>
      </c>
      <c r="CT86" s="191">
        <f t="shared" si="88"/>
        <v>4.9137370188604217E-7</v>
      </c>
      <c r="CU86" s="191">
        <f t="shared" si="89"/>
        <v>1.1550803795592402E-7</v>
      </c>
      <c r="CV86" s="191">
        <f t="shared" si="90"/>
        <v>1.6392649602702882E-9</v>
      </c>
      <c r="CW86" s="191">
        <f t="shared" si="91"/>
        <v>6.0851496503970853E-7</v>
      </c>
      <c r="CX86" s="191">
        <f t="shared" si="92"/>
        <v>4.6584428976243181E-7</v>
      </c>
      <c r="CY86" s="191">
        <f t="shared" si="93"/>
        <v>3.2869438147169854E-7</v>
      </c>
      <c r="CZ86" s="191"/>
      <c r="DA86" s="191">
        <f t="shared" si="94"/>
        <v>6.1309101745036615E-36</v>
      </c>
      <c r="DB86" s="191"/>
      <c r="DC86" s="191"/>
      <c r="DD86" s="191"/>
      <c r="DE86" s="191">
        <f t="shared" si="95"/>
        <v>8.5036327593670361E-8</v>
      </c>
      <c r="DF86" s="191">
        <f t="shared" si="96"/>
        <v>1.3782381724066312E-9</v>
      </c>
      <c r="DG86" s="191"/>
      <c r="DH86" s="191"/>
      <c r="DI86" s="191">
        <f t="shared" si="97"/>
        <v>1.7066303636072835E-6</v>
      </c>
      <c r="DN86" s="191">
        <f t="shared" si="98"/>
        <v>6.6889927684490578E-6</v>
      </c>
      <c r="DR86" s="1">
        <v>1.3888888888888887E-3</v>
      </c>
      <c r="EQ86" s="184"/>
      <c r="ER86" s="184"/>
    </row>
    <row r="87" spans="1:148" s="1" customFormat="1" x14ac:dyDescent="0.25">
      <c r="A87" s="21">
        <v>38230</v>
      </c>
      <c r="B87" s="279">
        <v>4.1199999999999995E-3</v>
      </c>
      <c r="C87" s="280">
        <v>4.934E-3</v>
      </c>
      <c r="D87" s="279">
        <v>4.3299999999999996E-3</v>
      </c>
      <c r="E87" s="280">
        <v>-5.1390000000000003E-3</v>
      </c>
      <c r="F87" s="279">
        <v>-1.5224999999999999E-2</v>
      </c>
      <c r="G87" s="280">
        <v>6.4920000000000004E-3</v>
      </c>
      <c r="H87" s="279">
        <v>8.0079999999999995E-3</v>
      </c>
      <c r="I87" s="280">
        <v>5.352E-3</v>
      </c>
      <c r="J87" s="279">
        <v>4.1860999999999995E-2</v>
      </c>
      <c r="K87" s="291">
        <v>-2.496424718368162E-2</v>
      </c>
      <c r="L87" s="280">
        <v>1.9077E-2</v>
      </c>
      <c r="M87" s="279">
        <v>2.0682999999999997E-2</v>
      </c>
      <c r="N87" s="280">
        <v>1.3489999999999999E-3</v>
      </c>
      <c r="O87" s="279">
        <v>1.464E-2</v>
      </c>
      <c r="P87" s="280">
        <v>3.7113E-2</v>
      </c>
      <c r="Q87" s="279">
        <v>2.3601999999999998E-2</v>
      </c>
      <c r="R87" s="280">
        <v>1.9407000000000001E-2</v>
      </c>
      <c r="S87" s="279">
        <v>3.8341E-2</v>
      </c>
      <c r="T87" s="280">
        <v>2.6501E-2</v>
      </c>
      <c r="U87" s="279">
        <v>1.6744000000000002E-2</v>
      </c>
      <c r="V87" s="280">
        <v>1.5419E-2</v>
      </c>
      <c r="W87" s="279">
        <v>2.5166000000000001E-2</v>
      </c>
      <c r="X87" s="280">
        <v>2.0289000000000001E-2</v>
      </c>
      <c r="Y87" s="280">
        <v>1.0321E-2</v>
      </c>
      <c r="Z87" s="279">
        <v>1.9619000000000001E-2</v>
      </c>
      <c r="AA87" s="280">
        <v>1.5129999999999998E-3</v>
      </c>
      <c r="AB87" s="279">
        <v>2.3782000000000001E-2</v>
      </c>
      <c r="AC87" s="280">
        <v>2.4794E-2</v>
      </c>
      <c r="AD87" s="279">
        <v>2.1735999999999998E-2</v>
      </c>
      <c r="AE87" s="280">
        <v>4.1673000000000002E-2</v>
      </c>
      <c r="AF87" s="281">
        <v>3.0741000000000001E-2</v>
      </c>
      <c r="AG87" s="281">
        <v>2.8030421322042098E-2</v>
      </c>
      <c r="AH87" s="280">
        <v>-2.5000000000000001E-3</v>
      </c>
      <c r="AI87" s="279">
        <v>1.15E-3</v>
      </c>
      <c r="AJ87" s="280">
        <v>-3.6700000000000001E-3</v>
      </c>
      <c r="AK87" s="279">
        <v>4.9100000000000003E-3</v>
      </c>
      <c r="AL87" s="280">
        <v>-2.33E-3</v>
      </c>
      <c r="AM87" s="279">
        <v>8.2500000000000004E-3</v>
      </c>
      <c r="AN87" s="279">
        <v>-2.0087999999999998E-2</v>
      </c>
      <c r="AO87" s="280">
        <v>-1.8225999999999999E-2</v>
      </c>
      <c r="AP87" s="281">
        <v>4.3449999999999999E-3</v>
      </c>
      <c r="AQ87" s="291">
        <v>-2.496424718368162E-2</v>
      </c>
      <c r="AR87" s="30">
        <v>-2.496424718368162E-2</v>
      </c>
      <c r="AS87" s="291">
        <v>-2.496424718368162E-2</v>
      </c>
      <c r="AT87" s="291">
        <v>-2.496424718368162E-2</v>
      </c>
      <c r="AU87" s="291">
        <v>-2.496424718368162E-2</v>
      </c>
      <c r="AV87" s="279">
        <v>7.9364999999999991E-2</v>
      </c>
      <c r="AW87" s="280">
        <v>5.5766000000000003E-2</v>
      </c>
      <c r="AX87" s="291">
        <v>-2.496424718368162E-2</v>
      </c>
      <c r="AY87" s="291">
        <v>-2.496424718368162E-2</v>
      </c>
      <c r="AZ87" s="279">
        <v>3.1528E-2</v>
      </c>
      <c r="BE87" s="30">
        <v>1.9891661440172737E-2</v>
      </c>
      <c r="BF87" s="104"/>
      <c r="BG87" s="188">
        <f t="shared" si="51"/>
        <v>169</v>
      </c>
      <c r="BH87" s="29">
        <f>(1-'Building Blocks'!$B$54)*'Building Blocks'!$B$54^BG87</f>
        <v>1.8295651830906076E-3</v>
      </c>
      <c r="BI87" s="29">
        <f t="shared" si="52"/>
        <v>2.0096910125653143E-3</v>
      </c>
      <c r="BJ87" s="29">
        <f t="shared" si="99"/>
        <v>5.9689832764202398E-3</v>
      </c>
      <c r="BK87" s="191">
        <f t="shared" si="53"/>
        <v>1.918759228400326E-8</v>
      </c>
      <c r="BL87" s="191">
        <f t="shared" si="54"/>
        <v>9.4136023362724387E-9</v>
      </c>
      <c r="BM87" s="191">
        <f t="shared" si="55"/>
        <v>5.0032816315620579E-8</v>
      </c>
      <c r="BN87" s="191">
        <f t="shared" si="56"/>
        <v>4.0633353856636523E-7</v>
      </c>
      <c r="BO87" s="191">
        <f t="shared" si="57"/>
        <v>1.3475275120654291E-6</v>
      </c>
      <c r="BP87" s="191">
        <f t="shared" si="58"/>
        <v>4.7370477099463474E-12</v>
      </c>
      <c r="BQ87" s="191">
        <f t="shared" si="59"/>
        <v>6.0779856590442194E-9</v>
      </c>
      <c r="BR87" s="191">
        <f t="shared" si="60"/>
        <v>2.6456555344171361E-8</v>
      </c>
      <c r="BS87" s="191">
        <f t="shared" si="61"/>
        <v>2.0250025320147549E-6</v>
      </c>
      <c r="BT87" s="191">
        <f t="shared" si="62"/>
        <v>6.1928385601047096E-36</v>
      </c>
      <c r="BU87" s="191">
        <f t="shared" si="63"/>
        <v>4.7475056186179367E-7</v>
      </c>
      <c r="BV87" s="191">
        <f t="shared" si="64"/>
        <v>6.0319859108812941E-7</v>
      </c>
      <c r="BW87" s="191">
        <f t="shared" si="65"/>
        <v>2.4543743604000315E-10</v>
      </c>
      <c r="BX87" s="191">
        <f t="shared" si="66"/>
        <v>2.7243962601856198E-7</v>
      </c>
      <c r="BY87" s="191">
        <f t="shared" si="67"/>
        <v>2.0531759645922342E-6</v>
      </c>
      <c r="BZ87" s="191">
        <f t="shared" si="68"/>
        <v>7.4477190000042603E-7</v>
      </c>
      <c r="CA87" s="191">
        <f t="shared" si="69"/>
        <v>4.7724008712265916E-7</v>
      </c>
      <c r="CB87" s="191">
        <f t="shared" si="70"/>
        <v>2.1606961158686326E-6</v>
      </c>
      <c r="CC87" s="191">
        <f t="shared" si="71"/>
        <v>9.804901261510562E-7</v>
      </c>
      <c r="CD87" s="191">
        <f t="shared" si="72"/>
        <v>3.6285860455414507E-7</v>
      </c>
      <c r="CE87" s="191">
        <f t="shared" si="73"/>
        <v>2.7590781597430277E-7</v>
      </c>
      <c r="CF87" s="191">
        <f t="shared" si="74"/>
        <v>8.6058415466645185E-7</v>
      </c>
      <c r="CG87" s="191">
        <f t="shared" si="75"/>
        <v>5.5894776532302491E-7</v>
      </c>
      <c r="CH87" s="191">
        <f t="shared" si="76"/>
        <v>1.2486975199709958E-7</v>
      </c>
      <c r="CI87" s="191">
        <f t="shared" si="77"/>
        <v>3.7652144566216101E-7</v>
      </c>
      <c r="CJ87" s="191">
        <f t="shared" si="78"/>
        <v>1.3707399871846873E-8</v>
      </c>
      <c r="CK87" s="191">
        <f t="shared" si="79"/>
        <v>8.6499875460165069E-7</v>
      </c>
      <c r="CL87" s="191">
        <f t="shared" si="80"/>
        <v>9.467846431457881E-7</v>
      </c>
      <c r="CM87" s="191">
        <f t="shared" si="81"/>
        <v>6.8404545662341029E-7</v>
      </c>
      <c r="CN87" s="191">
        <f t="shared" si="82"/>
        <v>2.4243864092232967E-6</v>
      </c>
      <c r="CO87" s="191">
        <f t="shared" si="83"/>
        <v>1.284342952081062E-6</v>
      </c>
      <c r="CP87" s="191">
        <f t="shared" si="84"/>
        <v>1.1287160656577946E-6</v>
      </c>
      <c r="CQ87" s="191">
        <f t="shared" si="85"/>
        <v>7.5692583960537107E-8</v>
      </c>
      <c r="CR87" s="191">
        <f t="shared" si="86"/>
        <v>4.1850592219881625E-8</v>
      </c>
      <c r="CS87" s="191">
        <f t="shared" si="87"/>
        <v>1.9800759221449877E-7</v>
      </c>
      <c r="CT87" s="191">
        <f t="shared" si="88"/>
        <v>4.4937379137182027E-9</v>
      </c>
      <c r="CU87" s="191">
        <f t="shared" si="89"/>
        <v>8.9126439817190459E-8</v>
      </c>
      <c r="CV87" s="191">
        <f t="shared" si="90"/>
        <v>1.3982347424784122E-8</v>
      </c>
      <c r="CW87" s="191">
        <f t="shared" si="91"/>
        <v>1.3029642844397773E-6</v>
      </c>
      <c r="CX87" s="191">
        <f t="shared" si="92"/>
        <v>8.5211675963139126E-7</v>
      </c>
      <c r="CY87" s="191">
        <f t="shared" si="93"/>
        <v>2.4320290630836763E-8</v>
      </c>
      <c r="CZ87" s="191"/>
      <c r="DA87" s="191">
        <f t="shared" si="94"/>
        <v>6.1928385601047096E-36</v>
      </c>
      <c r="DB87" s="191"/>
      <c r="DC87" s="191"/>
      <c r="DD87" s="191"/>
      <c r="DE87" s="191">
        <f t="shared" si="95"/>
        <v>9.7166354598382495E-6</v>
      </c>
      <c r="DF87" s="191">
        <f t="shared" si="96"/>
        <v>4.4168989727109081E-6</v>
      </c>
      <c r="DG87" s="191"/>
      <c r="DH87" s="191"/>
      <c r="DI87" s="191">
        <f t="shared" si="97"/>
        <v>9.0996690296535379E-7</v>
      </c>
      <c r="DN87" s="191">
        <f t="shared" si="98"/>
        <v>2.9456524323293758E-7</v>
      </c>
      <c r="DR87" s="1">
        <v>1.3888888888888887E-3</v>
      </c>
      <c r="EQ87" s="184"/>
      <c r="ER87" s="184"/>
    </row>
    <row r="88" spans="1:148" s="1" customFormat="1" x14ac:dyDescent="0.25">
      <c r="A88" s="21">
        <v>38260</v>
      </c>
      <c r="B88" s="279">
        <v>1.5370999999999999E-2</v>
      </c>
      <c r="C88" s="280">
        <v>1.2622E-2</v>
      </c>
      <c r="D88" s="279">
        <v>3.2461999999999998E-2</v>
      </c>
      <c r="E88" s="280">
        <v>4.6946000000000002E-2</v>
      </c>
      <c r="F88" s="279">
        <v>3.9988000000000003E-2</v>
      </c>
      <c r="G88" s="280">
        <v>2.1070000000000002E-2</v>
      </c>
      <c r="H88" s="279">
        <v>3.2152E-2</v>
      </c>
      <c r="I88" s="280">
        <v>2.7725E-2</v>
      </c>
      <c r="J88" s="279">
        <v>5.7756999999999996E-2</v>
      </c>
      <c r="K88" s="291">
        <v>-2.496424718368162E-2</v>
      </c>
      <c r="L88" s="280">
        <v>2.7109999999999999E-3</v>
      </c>
      <c r="M88" s="279">
        <v>2.5709999999999999E-3</v>
      </c>
      <c r="N88" s="280">
        <v>1.1130000000000001E-3</v>
      </c>
      <c r="O88" s="279">
        <v>4.6300000000000003E-4</v>
      </c>
      <c r="P88" s="280">
        <v>8.4499999999999992E-3</v>
      </c>
      <c r="Q88" s="279">
        <v>5.6129999999999999E-3</v>
      </c>
      <c r="R88" s="280">
        <v>3.748E-3</v>
      </c>
      <c r="S88" s="279">
        <v>1.1991E-2</v>
      </c>
      <c r="T88" s="280">
        <v>2.297E-3</v>
      </c>
      <c r="U88" s="279">
        <v>8.6300000000000005E-4</v>
      </c>
      <c r="V88" s="280">
        <v>1.5229999999999998E-3</v>
      </c>
      <c r="W88" s="279">
        <v>2.2070000000000002E-3</v>
      </c>
      <c r="X88" s="280">
        <v>2.8170000000000001E-3</v>
      </c>
      <c r="Y88" s="280">
        <v>9.2500000000000004E-4</v>
      </c>
      <c r="Z88" s="279">
        <v>1.4512000000000001E-2</v>
      </c>
      <c r="AA88" s="280">
        <v>3.4820000000000003E-3</v>
      </c>
      <c r="AB88" s="279">
        <v>1.8100000000000002E-2</v>
      </c>
      <c r="AC88" s="280">
        <v>1.6702999999999999E-2</v>
      </c>
      <c r="AD88" s="279">
        <v>1.9876000000000001E-2</v>
      </c>
      <c r="AE88" s="280">
        <v>1.5668000000000001E-2</v>
      </c>
      <c r="AF88" s="281">
        <v>1.4664999999999999E-2</v>
      </c>
      <c r="AG88" s="281">
        <v>2.1539806433885901E-2</v>
      </c>
      <c r="AH88" s="280">
        <v>7.4999999999999997E-3</v>
      </c>
      <c r="AI88" s="279">
        <v>1.6490000000000001E-2</v>
      </c>
      <c r="AJ88" s="280">
        <v>1.9870000000000002E-2</v>
      </c>
      <c r="AK88" s="279">
        <v>1.3650000000000001E-2</v>
      </c>
      <c r="AL88" s="280">
        <v>8.3499999999999998E-3</v>
      </c>
      <c r="AM88" s="279">
        <v>3.5599999999999998E-3</v>
      </c>
      <c r="AN88" s="279">
        <v>5.0983000000000001E-2</v>
      </c>
      <c r="AO88" s="280">
        <v>6.8465999999999999E-2</v>
      </c>
      <c r="AP88" s="281">
        <v>7.8308000000000003E-2</v>
      </c>
      <c r="AQ88" s="291">
        <v>-2.496424718368162E-2</v>
      </c>
      <c r="AR88" s="30">
        <v>-2.496424718368162E-2</v>
      </c>
      <c r="AS88" s="291">
        <v>-2.496424718368162E-2</v>
      </c>
      <c r="AT88" s="291">
        <v>-2.496424718368162E-2</v>
      </c>
      <c r="AU88" s="291">
        <v>-2.496424718368162E-2</v>
      </c>
      <c r="AV88" s="279">
        <v>-5.9499999999999993E-4</v>
      </c>
      <c r="AW88" s="280">
        <v>1.0783000000000001E-2</v>
      </c>
      <c r="AX88" s="291">
        <v>-2.496424718368162E-2</v>
      </c>
      <c r="AY88" s="291">
        <v>-2.496424718368162E-2</v>
      </c>
      <c r="AZ88" s="279">
        <v>5.3173000000000005E-2</v>
      </c>
      <c r="BE88" s="30">
        <v>3.327369901086219E-2</v>
      </c>
      <c r="BF88" s="104"/>
      <c r="BG88" s="188">
        <f t="shared" si="51"/>
        <v>168</v>
      </c>
      <c r="BH88" s="29">
        <f>(1-'Building Blocks'!$B$54)*'Building Blocks'!$B$54^BG88</f>
        <v>1.8480456394854622E-3</v>
      </c>
      <c r="BI88" s="29">
        <f t="shared" si="52"/>
        <v>2.0299909217831457E-3</v>
      </c>
      <c r="BJ88" s="29">
        <f t="shared" si="99"/>
        <v>6.0292760367881212E-3</v>
      </c>
      <c r="BK88" s="191">
        <f t="shared" si="53"/>
        <v>1.3520433225895974E-7</v>
      </c>
      <c r="BL88" s="191">
        <f t="shared" si="54"/>
        <v>6.1938051454599931E-8</v>
      </c>
      <c r="BM88" s="191">
        <f t="shared" si="55"/>
        <v>1.0872067457524291E-6</v>
      </c>
      <c r="BN88" s="191">
        <f t="shared" si="56"/>
        <v>2.9106314803331673E-6</v>
      </c>
      <c r="BO88" s="191">
        <f t="shared" si="57"/>
        <v>1.7449521209610469E-6</v>
      </c>
      <c r="BP88" s="191">
        <f t="shared" si="58"/>
        <v>4.3428806659499308E-7</v>
      </c>
      <c r="BQ88" s="191">
        <f t="shared" si="59"/>
        <v>1.359957754692814E-6</v>
      </c>
      <c r="BR88" s="191">
        <f t="shared" si="60"/>
        <v>7.1326603310467394E-7</v>
      </c>
      <c r="BS88" s="191">
        <f t="shared" si="61"/>
        <v>4.6070146865187232E-6</v>
      </c>
      <c r="BT88" s="191">
        <f t="shared" si="62"/>
        <v>6.2553924849542518E-36</v>
      </c>
      <c r="BU88" s="191">
        <f t="shared" si="63"/>
        <v>2.0146091561897268E-9</v>
      </c>
      <c r="BV88" s="191">
        <f t="shared" si="64"/>
        <v>1.2582988286515329E-9</v>
      </c>
      <c r="BW88" s="191">
        <f t="shared" si="65"/>
        <v>6.9582246033744159E-10</v>
      </c>
      <c r="BX88" s="191">
        <f t="shared" si="66"/>
        <v>1.3033345233929431E-8</v>
      </c>
      <c r="BY88" s="191">
        <f t="shared" si="67"/>
        <v>2.2107494343246264E-8</v>
      </c>
      <c r="BZ88" s="191">
        <f t="shared" si="68"/>
        <v>3.2316226544011018E-9</v>
      </c>
      <c r="CA88" s="191">
        <f t="shared" si="69"/>
        <v>1.2581934835413864E-10</v>
      </c>
      <c r="CB88" s="191">
        <f t="shared" si="70"/>
        <v>8.4172839021249959E-8</v>
      </c>
      <c r="CC88" s="191">
        <f t="shared" si="71"/>
        <v>9.0889444658642662E-9</v>
      </c>
      <c r="CD88" s="191">
        <f t="shared" si="72"/>
        <v>1.2124874386602424E-8</v>
      </c>
      <c r="CE88" s="191">
        <f t="shared" si="73"/>
        <v>9.6382589600119897E-9</v>
      </c>
      <c r="CF88" s="191">
        <f t="shared" si="74"/>
        <v>1.0419751770510826E-8</v>
      </c>
      <c r="CG88" s="191">
        <f t="shared" si="75"/>
        <v>1.282628476654431E-9</v>
      </c>
      <c r="CH88" s="191">
        <f t="shared" si="76"/>
        <v>4.6500641721897826E-9</v>
      </c>
      <c r="CI88" s="191">
        <f t="shared" si="77"/>
        <v>1.4946471862776087E-7</v>
      </c>
      <c r="CJ88" s="191">
        <f t="shared" si="78"/>
        <v>8.3835165235584959E-10</v>
      </c>
      <c r="CK88" s="191">
        <f t="shared" si="79"/>
        <v>4.6067933831898091E-7</v>
      </c>
      <c r="CL88" s="191">
        <f t="shared" si="80"/>
        <v>3.7624376355573507E-7</v>
      </c>
      <c r="CM88" s="191">
        <f t="shared" si="81"/>
        <v>5.5865751224036442E-7</v>
      </c>
      <c r="CN88" s="191">
        <f t="shared" si="82"/>
        <v>1.5462355281273244E-7</v>
      </c>
      <c r="CO88" s="191">
        <f t="shared" si="83"/>
        <v>1.7196523653998509E-7</v>
      </c>
      <c r="CP88" s="191">
        <f t="shared" si="84"/>
        <v>6.011293860379002E-7</v>
      </c>
      <c r="CQ88" s="191">
        <f t="shared" si="85"/>
        <v>3.0291778636142284E-8</v>
      </c>
      <c r="CR88" s="191">
        <f t="shared" si="86"/>
        <v>2.3575430786838621E-7</v>
      </c>
      <c r="CS88" s="191">
        <f t="shared" si="87"/>
        <v>3.7623800599133999E-7</v>
      </c>
      <c r="CT88" s="191">
        <f t="shared" si="88"/>
        <v>1.0654434704854496E-7</v>
      </c>
      <c r="CU88" s="191">
        <f t="shared" si="89"/>
        <v>3.2814374512348007E-8</v>
      </c>
      <c r="CV88" s="191">
        <f t="shared" si="90"/>
        <v>8.5501904018380317E-9</v>
      </c>
      <c r="CW88" s="191">
        <f t="shared" si="91"/>
        <v>4.2226495464279388E-6</v>
      </c>
      <c r="CX88" s="191">
        <f t="shared" si="92"/>
        <v>8.8696299551440923E-6</v>
      </c>
      <c r="CY88" s="191">
        <f t="shared" si="93"/>
        <v>1.008506276683558E-5</v>
      </c>
      <c r="CZ88" s="191"/>
      <c r="DA88" s="191">
        <f t="shared" si="94"/>
        <v>6.2553924849542518E-36</v>
      </c>
      <c r="DB88" s="191"/>
      <c r="DC88" s="191"/>
      <c r="DD88" s="191"/>
      <c r="DE88" s="191">
        <f t="shared" si="95"/>
        <v>2.206894661140822E-7</v>
      </c>
      <c r="DF88" s="191">
        <f t="shared" si="96"/>
        <v>7.3105358456326843E-9</v>
      </c>
      <c r="DG88" s="191"/>
      <c r="DH88" s="191"/>
      <c r="DI88" s="191">
        <f t="shared" si="97"/>
        <v>3.7401707783864027E-6</v>
      </c>
      <c r="DN88" s="191">
        <f t="shared" si="98"/>
        <v>1.3188367971999616E-6</v>
      </c>
      <c r="DR88" s="1">
        <v>1.3888888888888887E-3</v>
      </c>
      <c r="EQ88" s="184"/>
      <c r="ER88" s="184"/>
    </row>
    <row r="89" spans="1:148" s="1" customFormat="1" x14ac:dyDescent="0.25">
      <c r="A89" s="21">
        <v>38291</v>
      </c>
      <c r="B89" s="279">
        <v>1.6427000000000001E-2</v>
      </c>
      <c r="C89" s="280">
        <v>1.6129999999999999E-2</v>
      </c>
      <c r="D89" s="279">
        <v>2.7578000000000002E-2</v>
      </c>
      <c r="E89" s="280">
        <v>1.9684E-2</v>
      </c>
      <c r="F89" s="279">
        <v>1.3567000000000001E-2</v>
      </c>
      <c r="G89" s="280">
        <v>2.4676999999999998E-2</v>
      </c>
      <c r="H89" s="279">
        <v>3.4782E-2</v>
      </c>
      <c r="I89" s="280">
        <v>4.1957000000000001E-2</v>
      </c>
      <c r="J89" s="279">
        <v>2.3957000000000003E-2</v>
      </c>
      <c r="K89" s="291">
        <v>-2.496424718368162E-2</v>
      </c>
      <c r="L89" s="280">
        <v>8.3850000000000001E-3</v>
      </c>
      <c r="M89" s="279">
        <v>7.9279999999999993E-3</v>
      </c>
      <c r="N89" s="280">
        <v>1.2880000000000001E-3</v>
      </c>
      <c r="O89" s="279">
        <v>5.4979999999999994E-3</v>
      </c>
      <c r="P89" s="280">
        <v>1.4709000000000002E-2</v>
      </c>
      <c r="Q89" s="279">
        <v>9.6819999999999996E-3</v>
      </c>
      <c r="R89" s="280">
        <v>7.6459999999999992E-3</v>
      </c>
      <c r="S89" s="279">
        <v>1.66E-2</v>
      </c>
      <c r="T89" s="280">
        <v>9.8379999999999995E-3</v>
      </c>
      <c r="U89" s="279">
        <v>7.9090000000000011E-3</v>
      </c>
      <c r="V89" s="280">
        <v>8.0549999999999997E-3</v>
      </c>
      <c r="W89" s="279">
        <v>8.2719999999999998E-3</v>
      </c>
      <c r="X89" s="280">
        <v>7.038E-3</v>
      </c>
      <c r="Y89" s="280">
        <v>2.6559999999999999E-3</v>
      </c>
      <c r="Z89" s="279">
        <v>1.8062000000000002E-2</v>
      </c>
      <c r="AA89" s="280">
        <v>5.7079999999999995E-3</v>
      </c>
      <c r="AB89" s="279">
        <v>3.4637000000000001E-2</v>
      </c>
      <c r="AC89" s="280">
        <v>3.4994999999999998E-2</v>
      </c>
      <c r="AD89" s="279">
        <v>3.2811E-2</v>
      </c>
      <c r="AE89" s="280">
        <v>1.6506E-2</v>
      </c>
      <c r="AF89" s="281">
        <v>1.7514999999999999E-2</v>
      </c>
      <c r="AG89" s="281">
        <v>4.0430214460186499E-2</v>
      </c>
      <c r="AH89" s="280">
        <v>1.6000000000000001E-3</v>
      </c>
      <c r="AI89" s="279">
        <v>8.4200000000000004E-3</v>
      </c>
      <c r="AJ89" s="280">
        <v>4.7499999999999999E-3</v>
      </c>
      <c r="AK89" s="279">
        <v>1.489E-2</v>
      </c>
      <c r="AL89" s="280">
        <v>8.3800000000000003E-3</v>
      </c>
      <c r="AM89" s="279">
        <v>3.1099999999999999E-3</v>
      </c>
      <c r="AN89" s="279">
        <v>2.2345E-2</v>
      </c>
      <c r="AO89" s="280">
        <v>1.6922E-2</v>
      </c>
      <c r="AP89" s="281">
        <v>7.6619999999999995E-3</v>
      </c>
      <c r="AQ89" s="291">
        <v>-2.496424718368162E-2</v>
      </c>
      <c r="AR89" s="30">
        <v>-2.496424718368162E-2</v>
      </c>
      <c r="AS89" s="291">
        <v>-2.496424718368162E-2</v>
      </c>
      <c r="AT89" s="291">
        <v>-2.496424718368162E-2</v>
      </c>
      <c r="AU89" s="291">
        <v>-2.496424718368162E-2</v>
      </c>
      <c r="AV89" s="279">
        <v>5.3593000000000002E-2</v>
      </c>
      <c r="AW89" s="280">
        <v>4.4209999999999999E-2</v>
      </c>
      <c r="AX89" s="291">
        <v>-2.496424718368162E-2</v>
      </c>
      <c r="AY89" s="291">
        <v>-2.496424718368162E-2</v>
      </c>
      <c r="AZ89" s="279">
        <v>1.0549999999999999E-3</v>
      </c>
      <c r="BE89" s="30">
        <v>-8.9759751991825509E-2</v>
      </c>
      <c r="BF89" s="104"/>
      <c r="BG89" s="188">
        <f t="shared" si="51"/>
        <v>167</v>
      </c>
      <c r="BH89" s="29">
        <f>(1-'Building Blocks'!$B$54)*'Building Blocks'!$B$54^BG89</f>
        <v>1.8667127671570327E-3</v>
      </c>
      <c r="BI89" s="29">
        <f t="shared" si="52"/>
        <v>2.0504958805890364E-3</v>
      </c>
      <c r="BJ89" s="29">
        <f t="shared" si="99"/>
        <v>6.0901778149374964E-3</v>
      </c>
      <c r="BK89" s="191">
        <f t="shared" si="53"/>
        <v>1.7419942394880772E-7</v>
      </c>
      <c r="BL89" s="191">
        <f t="shared" si="54"/>
        <v>1.6726301144519E-7</v>
      </c>
      <c r="BM89" s="191">
        <f t="shared" si="55"/>
        <v>6.8357460686920796E-7</v>
      </c>
      <c r="BN89" s="191">
        <f t="shared" si="56"/>
        <v>2.305567604005893E-7</v>
      </c>
      <c r="BO89" s="191">
        <f t="shared" si="57"/>
        <v>1.7217327587829986E-8</v>
      </c>
      <c r="BP89" s="191">
        <f t="shared" si="58"/>
        <v>6.8171267010889485E-7</v>
      </c>
      <c r="BQ89" s="191">
        <f t="shared" si="59"/>
        <v>1.6670423512214052E-6</v>
      </c>
      <c r="BR89" s="191">
        <f t="shared" si="60"/>
        <v>2.2298392132911748E-6</v>
      </c>
      <c r="BS89" s="191">
        <f t="shared" si="61"/>
        <v>3.9270741749010933E-7</v>
      </c>
      <c r="BT89" s="191">
        <f t="shared" si="62"/>
        <v>6.3185782676305586E-36</v>
      </c>
      <c r="BU89" s="191">
        <f t="shared" si="63"/>
        <v>4.4868487156528931E-8</v>
      </c>
      <c r="BV89" s="191">
        <f t="shared" si="64"/>
        <v>4.281862297231266E-8</v>
      </c>
      <c r="BW89" s="191">
        <f t="shared" si="65"/>
        <v>3.4547346050309136E-10</v>
      </c>
      <c r="BX89" s="191">
        <f t="shared" si="66"/>
        <v>1.2827392316775665E-8</v>
      </c>
      <c r="BY89" s="191">
        <f t="shared" si="67"/>
        <v>1.8736561031592434E-7</v>
      </c>
      <c r="BZ89" s="191">
        <f t="shared" si="68"/>
        <v>5.8268089668726088E-8</v>
      </c>
      <c r="CA89" s="191">
        <f t="shared" si="69"/>
        <v>2.7303388324897266E-8</v>
      </c>
      <c r="CB89" s="191">
        <f t="shared" si="70"/>
        <v>2.5029383084280469E-7</v>
      </c>
      <c r="CC89" s="191">
        <f t="shared" si="71"/>
        <v>6.0348024223913927E-8</v>
      </c>
      <c r="CD89" s="191">
        <f t="shared" si="72"/>
        <v>4.3427252440187859E-8</v>
      </c>
      <c r="CE89" s="191">
        <f t="shared" si="73"/>
        <v>3.8854490989102312E-8</v>
      </c>
      <c r="CF89" s="191">
        <f t="shared" si="74"/>
        <v>2.9599940837045278E-8</v>
      </c>
      <c r="CG89" s="191">
        <f t="shared" si="75"/>
        <v>2.4069285380829163E-8</v>
      </c>
      <c r="CH89" s="191">
        <f t="shared" si="76"/>
        <v>9.7001270751116092E-11</v>
      </c>
      <c r="CI89" s="191">
        <f t="shared" si="77"/>
        <v>3.0173801529273115E-7</v>
      </c>
      <c r="CJ89" s="191">
        <f t="shared" si="78"/>
        <v>5.140668644021111E-9</v>
      </c>
      <c r="CK89" s="191">
        <f t="shared" si="79"/>
        <v>2.0477267583673952E-6</v>
      </c>
      <c r="CL89" s="191">
        <f t="shared" si="80"/>
        <v>2.0873977493916442E-6</v>
      </c>
      <c r="CM89" s="191">
        <f t="shared" si="81"/>
        <v>1.7873744680787135E-6</v>
      </c>
      <c r="CN89" s="191">
        <f t="shared" si="82"/>
        <v>1.8761861664042879E-7</v>
      </c>
      <c r="CO89" s="191">
        <f t="shared" si="83"/>
        <v>2.9793134307228195E-7</v>
      </c>
      <c r="CP89" s="191">
        <f t="shared" si="84"/>
        <v>2.6720293849568028E-6</v>
      </c>
      <c r="CQ89" s="191">
        <f t="shared" si="85"/>
        <v>8.5089601991348708E-9</v>
      </c>
      <c r="CR89" s="191">
        <f t="shared" si="86"/>
        <v>1.5021561457167878E-8</v>
      </c>
      <c r="CS89" s="191">
        <f t="shared" si="87"/>
        <v>4.650881550291415E-9</v>
      </c>
      <c r="CT89" s="191">
        <f t="shared" si="88"/>
        <v>1.4761416855930108E-7</v>
      </c>
      <c r="CU89" s="191">
        <f t="shared" si="89"/>
        <v>3.3642325047186265E-8</v>
      </c>
      <c r="CV89" s="191">
        <f t="shared" si="90"/>
        <v>1.2839190803431423E-8</v>
      </c>
      <c r="CW89" s="191">
        <f t="shared" si="91"/>
        <v>5.9053612670562998E-7</v>
      </c>
      <c r="CX89" s="191">
        <f t="shared" si="92"/>
        <v>4.3449174781256517E-7</v>
      </c>
      <c r="CY89" s="191">
        <f t="shared" si="93"/>
        <v>5.3628740347946193E-11</v>
      </c>
      <c r="CZ89" s="191"/>
      <c r="DA89" s="191">
        <f t="shared" si="94"/>
        <v>6.3185782676305586E-36</v>
      </c>
      <c r="DB89" s="191"/>
      <c r="DC89" s="191"/>
      <c r="DD89" s="191"/>
      <c r="DE89" s="191">
        <f t="shared" si="95"/>
        <v>3.9268184209360431E-6</v>
      </c>
      <c r="DF89" s="191">
        <f t="shared" si="96"/>
        <v>2.5586793585567108E-6</v>
      </c>
      <c r="DG89" s="191"/>
      <c r="DH89" s="191"/>
      <c r="DI89" s="191">
        <f t="shared" si="97"/>
        <v>1.7333332612956491E-7</v>
      </c>
      <c r="DN89" s="191">
        <f t="shared" si="98"/>
        <v>1.9510405460709794E-5</v>
      </c>
      <c r="DR89" s="1">
        <v>1.3888888888888887E-3</v>
      </c>
      <c r="EQ89" s="184"/>
      <c r="ER89" s="184"/>
    </row>
    <row r="90" spans="1:148" s="1" customFormat="1" x14ac:dyDescent="0.25">
      <c r="A90" s="21">
        <v>38321</v>
      </c>
      <c r="B90" s="279">
        <v>4.6483999999999998E-2</v>
      </c>
      <c r="C90" s="280">
        <v>4.2812999999999997E-2</v>
      </c>
      <c r="D90" s="279">
        <v>6.0929999999999998E-2</v>
      </c>
      <c r="E90" s="280">
        <v>8.6737999999999996E-2</v>
      </c>
      <c r="F90" s="279">
        <v>8.5273000000000002E-2</v>
      </c>
      <c r="G90" s="280">
        <v>5.4928999999999999E-2</v>
      </c>
      <c r="H90" s="279">
        <v>6.9407999999999997E-2</v>
      </c>
      <c r="I90" s="280">
        <v>7.5136000000000008E-2</v>
      </c>
      <c r="J90" s="279">
        <v>9.2624999999999999E-2</v>
      </c>
      <c r="K90" s="291">
        <v>-2.496424718368162E-2</v>
      </c>
      <c r="L90" s="280">
        <v>-7.9760000000000005E-3</v>
      </c>
      <c r="M90" s="279">
        <v>-1.3434E-2</v>
      </c>
      <c r="N90" s="280">
        <v>1.1690000000000001E-3</v>
      </c>
      <c r="O90" s="279">
        <v>-1.0265E-2</v>
      </c>
      <c r="P90" s="280">
        <v>-2.2259999999999999E-2</v>
      </c>
      <c r="Q90" s="279">
        <v>-1.0026999999999999E-2</v>
      </c>
      <c r="R90" s="280">
        <v>-8.8339999999999998E-3</v>
      </c>
      <c r="S90" s="279">
        <v>-1.4119999999999999E-2</v>
      </c>
      <c r="T90" s="280">
        <v>-3.0919999999999997E-3</v>
      </c>
      <c r="U90" s="279">
        <v>-8.4320000000000003E-3</v>
      </c>
      <c r="V90" s="280">
        <v>-2.4909999999999997E-3</v>
      </c>
      <c r="W90" s="279">
        <v>-1.0175E-2</v>
      </c>
      <c r="X90" s="280">
        <v>-9.3819999999999997E-3</v>
      </c>
      <c r="Y90" s="280">
        <v>-4.1949999999999999E-3</v>
      </c>
      <c r="Z90" s="279">
        <v>1.2057E-2</v>
      </c>
      <c r="AA90" s="280">
        <v>4.2849999999999997E-3</v>
      </c>
      <c r="AB90" s="279">
        <v>4.9352E-2</v>
      </c>
      <c r="AC90" s="280">
        <v>4.854E-2</v>
      </c>
      <c r="AD90" s="279">
        <v>5.2389999999999999E-2</v>
      </c>
      <c r="AE90" s="280">
        <v>8.3169999999999997E-3</v>
      </c>
      <c r="AF90" s="281">
        <v>1.2713E-2</v>
      </c>
      <c r="AG90" s="281">
        <v>5.7239330630411596E-2</v>
      </c>
      <c r="AH90" s="280">
        <v>1.9199999999999998E-2</v>
      </c>
      <c r="AI90" s="279">
        <v>2.8399999999999998E-2</v>
      </c>
      <c r="AJ90" s="280">
        <v>3.3700000000000001E-2</v>
      </c>
      <c r="AK90" s="279">
        <v>4.0330000000000005E-2</v>
      </c>
      <c r="AL90" s="280">
        <v>2.8050000000000002E-2</v>
      </c>
      <c r="AM90" s="279">
        <v>1.0669999999999999E-2</v>
      </c>
      <c r="AN90" s="279">
        <v>5.5149999999999998E-2</v>
      </c>
      <c r="AO90" s="280">
        <v>-1.1977999999999999E-2</v>
      </c>
      <c r="AP90" s="281">
        <v>7.8173000000000006E-2</v>
      </c>
      <c r="AQ90" s="291">
        <v>-2.496424718368162E-2</v>
      </c>
      <c r="AR90" s="30">
        <v>-2.496424718368162E-2</v>
      </c>
      <c r="AS90" s="291">
        <v>-2.496424718368162E-2</v>
      </c>
      <c r="AT90" s="291">
        <v>-2.496424718368162E-2</v>
      </c>
      <c r="AU90" s="291">
        <v>-2.496424718368162E-2</v>
      </c>
      <c r="AV90" s="279">
        <v>4.3032000000000001E-2</v>
      </c>
      <c r="AW90" s="280">
        <v>7.0188E-2</v>
      </c>
      <c r="AX90" s="291">
        <v>-2.496424718368162E-2</v>
      </c>
      <c r="AY90" s="291">
        <v>-2.496424718368162E-2</v>
      </c>
      <c r="AZ90" s="279">
        <v>5.1333999999999998E-2</v>
      </c>
      <c r="BE90" s="30">
        <v>-2.1528551666618601E-2</v>
      </c>
      <c r="BF90" s="104"/>
      <c r="BG90" s="188">
        <f t="shared" si="51"/>
        <v>166</v>
      </c>
      <c r="BH90" s="29">
        <f>(1-'Building Blocks'!$B$54)*'Building Blocks'!$B$54^BG90</f>
        <v>1.8855684516737707E-3</v>
      </c>
      <c r="BI90" s="29">
        <f t="shared" si="52"/>
        <v>2.0712079601909461E-3</v>
      </c>
      <c r="BJ90" s="29">
        <f t="shared" si="99"/>
        <v>6.1516947625631282E-3</v>
      </c>
      <c r="BK90" s="191">
        <f t="shared" si="53"/>
        <v>3.1947435751824478E-6</v>
      </c>
      <c r="BL90" s="191">
        <f t="shared" si="54"/>
        <v>2.6419112613932983E-6</v>
      </c>
      <c r="BM90" s="191">
        <f t="shared" si="55"/>
        <v>5.5169458029810941E-6</v>
      </c>
      <c r="BN90" s="191">
        <f t="shared" si="56"/>
        <v>1.2490887976673028E-5</v>
      </c>
      <c r="BO90" s="191">
        <f t="shared" si="57"/>
        <v>1.152774710973343E-5</v>
      </c>
      <c r="BP90" s="191">
        <f t="shared" si="58"/>
        <v>4.8690962481951526E-6</v>
      </c>
      <c r="BQ90" s="191">
        <f t="shared" si="59"/>
        <v>8.2569558947796618E-6</v>
      </c>
      <c r="BR90" s="191">
        <f t="shared" si="60"/>
        <v>9.0648030930530676E-6</v>
      </c>
      <c r="BS90" s="191">
        <f t="shared" si="61"/>
        <v>1.4099555797962042E-5</v>
      </c>
      <c r="BT90" s="191">
        <f t="shared" si="62"/>
        <v>6.3824022905359185E-36</v>
      </c>
      <c r="BU90" s="191">
        <f t="shared" si="63"/>
        <v>2.827142106278061E-7</v>
      </c>
      <c r="BV90" s="191">
        <f t="shared" si="64"/>
        <v>5.8404257423531962E-7</v>
      </c>
      <c r="BW90" s="191">
        <f t="shared" si="65"/>
        <v>5.8063198226107207E-10</v>
      </c>
      <c r="BX90" s="191">
        <f t="shared" si="66"/>
        <v>3.6427714943492168E-7</v>
      </c>
      <c r="BY90" s="191">
        <f t="shared" si="67"/>
        <v>1.5561077477104483E-6</v>
      </c>
      <c r="BZ90" s="191">
        <f t="shared" si="68"/>
        <v>4.2819099495834994E-7</v>
      </c>
      <c r="CA90" s="191">
        <f t="shared" si="69"/>
        <v>3.409901986302263E-7</v>
      </c>
      <c r="CB90" s="191">
        <f t="shared" si="70"/>
        <v>8.0150697824566441E-7</v>
      </c>
      <c r="CC90" s="191">
        <f t="shared" si="71"/>
        <v>1.1665993338213109E-7</v>
      </c>
      <c r="CD90" s="191">
        <f t="shared" si="72"/>
        <v>2.8541835836145013E-7</v>
      </c>
      <c r="CE90" s="191">
        <f t="shared" si="73"/>
        <v>7.9436913279735067E-8</v>
      </c>
      <c r="CF90" s="191">
        <f t="shared" si="74"/>
        <v>4.4438168938552694E-7</v>
      </c>
      <c r="CG90" s="191">
        <f t="shared" si="75"/>
        <v>3.4970483165770331E-7</v>
      </c>
      <c r="CH90" s="191">
        <f t="shared" si="76"/>
        <v>9.1140031319047348E-8</v>
      </c>
      <c r="CI90" s="191">
        <f t="shared" si="77"/>
        <v>7.7720211294856227E-8</v>
      </c>
      <c r="CJ90" s="191">
        <f t="shared" si="78"/>
        <v>5.3263456073941678E-11</v>
      </c>
      <c r="CK90" s="191">
        <f t="shared" si="79"/>
        <v>4.4431769662076075E-6</v>
      </c>
      <c r="CL90" s="191">
        <f t="shared" si="80"/>
        <v>4.2786987190900247E-6</v>
      </c>
      <c r="CM90" s="191">
        <f t="shared" si="81"/>
        <v>4.9939423089611252E-6</v>
      </c>
      <c r="CN90" s="191">
        <f t="shared" si="82"/>
        <v>3.9245312036041978E-9</v>
      </c>
      <c r="CO90" s="191">
        <f t="shared" si="83"/>
        <v>1.0892582349340814E-7</v>
      </c>
      <c r="CP90" s="191">
        <f t="shared" si="84"/>
        <v>5.7977947339690176E-6</v>
      </c>
      <c r="CQ90" s="191">
        <f t="shared" si="85"/>
        <v>5.0165562985265754E-7</v>
      </c>
      <c r="CR90" s="191">
        <f t="shared" si="86"/>
        <v>1.0660154310728516E-6</v>
      </c>
      <c r="CS90" s="191">
        <f t="shared" si="87"/>
        <v>1.5599729841516635E-6</v>
      </c>
      <c r="CT90" s="191">
        <f t="shared" si="88"/>
        <v>2.3837174627966774E-6</v>
      </c>
      <c r="CU90" s="191">
        <f t="shared" si="89"/>
        <v>1.1653947659555053E-6</v>
      </c>
      <c r="CV90" s="191">
        <f t="shared" si="90"/>
        <v>5.2982181649753672E-8</v>
      </c>
      <c r="CW90" s="191">
        <f t="shared" si="91"/>
        <v>5.1316187981449213E-6</v>
      </c>
      <c r="CX90" s="191">
        <f t="shared" si="92"/>
        <v>4.2611335994838028E-7</v>
      </c>
      <c r="CY90" s="191">
        <f t="shared" si="93"/>
        <v>1.0250451488076165E-5</v>
      </c>
      <c r="CZ90" s="191"/>
      <c r="DA90" s="191">
        <f t="shared" si="94"/>
        <v>6.3824022905359185E-36</v>
      </c>
      <c r="DB90" s="191"/>
      <c r="DC90" s="191"/>
      <c r="DD90" s="191"/>
      <c r="DE90" s="191">
        <f t="shared" si="95"/>
        <v>2.2830198354103392E-6</v>
      </c>
      <c r="DF90" s="191">
        <f t="shared" si="96"/>
        <v>7.7836430662880027E-6</v>
      </c>
      <c r="DG90" s="191"/>
      <c r="DH90" s="191"/>
      <c r="DI90" s="191">
        <f t="shared" si="97"/>
        <v>3.4961263364139112E-6</v>
      </c>
      <c r="DN90" s="191">
        <f t="shared" si="98"/>
        <v>1.7797507239982533E-6</v>
      </c>
      <c r="DR90" s="1">
        <v>1.3888888888888887E-3</v>
      </c>
      <c r="EQ90" s="184"/>
      <c r="ER90" s="184"/>
    </row>
    <row r="91" spans="1:148" s="1" customFormat="1" x14ac:dyDescent="0.25">
      <c r="A91" s="21">
        <v>38352</v>
      </c>
      <c r="B91" s="279">
        <v>3.5630999999999996E-2</v>
      </c>
      <c r="C91" s="280">
        <v>3.6207999999999997E-2</v>
      </c>
      <c r="D91" s="279">
        <v>4.2566E-2</v>
      </c>
      <c r="E91" s="280">
        <v>2.9600000000000001E-2</v>
      </c>
      <c r="F91" s="279">
        <v>6.4378000000000005E-2</v>
      </c>
      <c r="G91" s="280">
        <v>3.8977999999999999E-2</v>
      </c>
      <c r="H91" s="279">
        <v>4.2938999999999998E-2</v>
      </c>
      <c r="I91" s="280">
        <v>4.6908999999999999E-2</v>
      </c>
      <c r="J91" s="279">
        <v>4.8141999999999997E-2</v>
      </c>
      <c r="K91" s="291">
        <v>-2.496424718368162E-2</v>
      </c>
      <c r="L91" s="280">
        <v>9.2029999999999994E-3</v>
      </c>
      <c r="M91" s="279">
        <v>9.9129999999999999E-3</v>
      </c>
      <c r="N91" s="280">
        <v>1.8679999999999999E-3</v>
      </c>
      <c r="O91" s="279">
        <v>5.5569999999999994E-3</v>
      </c>
      <c r="P91" s="280">
        <v>2.2501000000000004E-2</v>
      </c>
      <c r="Q91" s="279">
        <v>1.3065E-2</v>
      </c>
      <c r="R91" s="280">
        <v>8.9459999999999991E-3</v>
      </c>
      <c r="S91" s="279">
        <v>2.7282000000000001E-2</v>
      </c>
      <c r="T91" s="280">
        <v>1.8414E-2</v>
      </c>
      <c r="U91" s="279">
        <v>6.7279999999999996E-3</v>
      </c>
      <c r="V91" s="280">
        <v>7.0430000000000006E-3</v>
      </c>
      <c r="W91" s="279">
        <v>8.4499999999999992E-3</v>
      </c>
      <c r="X91" s="280">
        <v>1.0719000000000001E-2</v>
      </c>
      <c r="Y91" s="280">
        <v>4.5030000000000001E-3</v>
      </c>
      <c r="Z91" s="279">
        <v>1.4912000000000002E-2</v>
      </c>
      <c r="AA91" s="280">
        <v>4.7410000000000004E-3</v>
      </c>
      <c r="AB91" s="279">
        <v>1.9178000000000001E-2</v>
      </c>
      <c r="AC91" s="280">
        <v>1.8539E-2</v>
      </c>
      <c r="AD91" s="279">
        <v>2.0543999999999996E-2</v>
      </c>
      <c r="AE91" s="280">
        <v>2.4710999999999997E-2</v>
      </c>
      <c r="AF91" s="281">
        <v>1.4133E-2</v>
      </c>
      <c r="AG91" s="281">
        <v>2.2771218410202701E-2</v>
      </c>
      <c r="AH91" s="280">
        <v>1.24E-2</v>
      </c>
      <c r="AI91" s="279">
        <v>1.6469999999999999E-2</v>
      </c>
      <c r="AJ91" s="280">
        <v>1.7610000000000001E-2</v>
      </c>
      <c r="AK91" s="279">
        <v>2.7990000000000001E-2</v>
      </c>
      <c r="AL91" s="280">
        <v>6.0599999999999994E-3</v>
      </c>
      <c r="AM91" s="279">
        <v>7.4599999999999996E-3</v>
      </c>
      <c r="AN91" s="279">
        <v>6.2819999999999994E-3</v>
      </c>
      <c r="AO91" s="280">
        <v>-4.9105999999999997E-2</v>
      </c>
      <c r="AP91" s="281">
        <v>-9.2960000000000004E-3</v>
      </c>
      <c r="AQ91" s="291">
        <v>-2.496424718368162E-2</v>
      </c>
      <c r="AR91" s="30">
        <v>-2.496424718368162E-2</v>
      </c>
      <c r="AS91" s="291">
        <v>-2.496424718368162E-2</v>
      </c>
      <c r="AT91" s="291">
        <v>-2.496424718368162E-2</v>
      </c>
      <c r="AU91" s="291">
        <v>-2.496424718368162E-2</v>
      </c>
      <c r="AV91" s="279">
        <v>4.8533999999999994E-2</v>
      </c>
      <c r="AW91" s="280">
        <v>5.4764E-2</v>
      </c>
      <c r="AX91" s="291">
        <v>-2.496424718368162E-2</v>
      </c>
      <c r="AY91" s="291">
        <v>-2.496424718368162E-2</v>
      </c>
      <c r="AZ91" s="279">
        <v>2.4059000000000001E-2</v>
      </c>
      <c r="BE91" s="30">
        <v>5.5294611192899579E-2</v>
      </c>
      <c r="BF91" s="104"/>
      <c r="BG91" s="188">
        <f t="shared" si="51"/>
        <v>165</v>
      </c>
      <c r="BH91" s="29">
        <f>(1-'Building Blocks'!$B$54)*'Building Blocks'!$B$54^BG91</f>
        <v>1.9046145976502732E-3</v>
      </c>
      <c r="BI91" s="29">
        <f t="shared" si="52"/>
        <v>2.0921292527181271E-3</v>
      </c>
      <c r="BJ91" s="29">
        <f t="shared" si="99"/>
        <v>6.2138330934981105E-3</v>
      </c>
      <c r="BK91" s="191">
        <f t="shared" si="53"/>
        <v>1.6899350855658945E-6</v>
      </c>
      <c r="BL91" s="191">
        <f t="shared" si="54"/>
        <v>1.7728197975442038E-6</v>
      </c>
      <c r="BM91" s="191">
        <f t="shared" si="55"/>
        <v>2.3124834553824694E-6</v>
      </c>
      <c r="BN91" s="191">
        <f t="shared" si="56"/>
        <v>8.8091223617834832E-7</v>
      </c>
      <c r="BO91" s="191">
        <f t="shared" si="57"/>
        <v>6.0350072068551551E-6</v>
      </c>
      <c r="BP91" s="191">
        <f t="shared" si="58"/>
        <v>2.2145124198327333E-6</v>
      </c>
      <c r="BQ91" s="191">
        <f t="shared" si="59"/>
        <v>2.8132725733009942E-6</v>
      </c>
      <c r="BR91" s="191">
        <f t="shared" si="60"/>
        <v>3.0097100176590437E-6</v>
      </c>
      <c r="BS91" s="191">
        <f t="shared" si="61"/>
        <v>3.0248538785267768E-6</v>
      </c>
      <c r="BT91" s="191">
        <f t="shared" si="62"/>
        <v>6.4468710005413309E-36</v>
      </c>
      <c r="BU91" s="191">
        <f t="shared" si="63"/>
        <v>6.3190194612411161E-8</v>
      </c>
      <c r="BV91" s="191">
        <f t="shared" si="64"/>
        <v>8.9886205323449594E-8</v>
      </c>
      <c r="BW91" s="191">
        <f t="shared" si="65"/>
        <v>6.0131039848048882E-11</v>
      </c>
      <c r="BX91" s="191">
        <f t="shared" si="66"/>
        <v>1.3712585072952511E-8</v>
      </c>
      <c r="BY91" s="191">
        <f t="shared" si="67"/>
        <v>6.2985541703412849E-7</v>
      </c>
      <c r="BZ91" s="191">
        <f t="shared" si="68"/>
        <v>1.5885313717325672E-7</v>
      </c>
      <c r="CA91" s="191">
        <f t="shared" si="69"/>
        <v>5.1242549859858068E-8</v>
      </c>
      <c r="CB91" s="191">
        <f t="shared" si="70"/>
        <v>9.8791623524029925E-7</v>
      </c>
      <c r="CC91" s="191">
        <f t="shared" si="71"/>
        <v>4.1011762394000194E-7</v>
      </c>
      <c r="CD91" s="191">
        <f t="shared" si="72"/>
        <v>2.4485468214383964E-8</v>
      </c>
      <c r="CE91" s="191">
        <f t="shared" si="73"/>
        <v>2.3353284098659005E-8</v>
      </c>
      <c r="CF91" s="191">
        <f t="shared" si="74"/>
        <v>3.3097018337929175E-8</v>
      </c>
      <c r="CG91" s="191">
        <f t="shared" si="75"/>
        <v>1.0567576519799039E-7</v>
      </c>
      <c r="CH91" s="191">
        <f t="shared" si="76"/>
        <v>8.9169901387974159E-9</v>
      </c>
      <c r="CI91" s="191">
        <f t="shared" si="77"/>
        <v>1.6873612991872521E-7</v>
      </c>
      <c r="CJ91" s="191">
        <f t="shared" si="78"/>
        <v>7.9480561756253603E-10</v>
      </c>
      <c r="CK91" s="191">
        <f t="shared" si="79"/>
        <v>5.4516205270299147E-7</v>
      </c>
      <c r="CL91" s="191">
        <f t="shared" si="80"/>
        <v>4.9940025401704591E-7</v>
      </c>
      <c r="CM91" s="191">
        <f t="shared" si="81"/>
        <v>6.230599160615743E-7</v>
      </c>
      <c r="CN91" s="191">
        <f t="shared" si="82"/>
        <v>6.6067627159166541E-7</v>
      </c>
      <c r="CO91" s="191">
        <f t="shared" si="83"/>
        <v>1.5733305941152746E-7</v>
      </c>
      <c r="CP91" s="191">
        <f t="shared" si="84"/>
        <v>7.1136884764212133E-7</v>
      </c>
      <c r="CQ91" s="191">
        <f t="shared" si="85"/>
        <v>1.6065190334582372E-7</v>
      </c>
      <c r="CR91" s="191">
        <f t="shared" si="86"/>
        <v>2.4206977625253285E-7</v>
      </c>
      <c r="CS91" s="191">
        <f t="shared" si="87"/>
        <v>2.6970114201963338E-7</v>
      </c>
      <c r="CT91" s="191">
        <f t="shared" si="88"/>
        <v>9.7471811329810088E-7</v>
      </c>
      <c r="CU91" s="191">
        <f t="shared" si="89"/>
        <v>6.2654854242144553E-9</v>
      </c>
      <c r="CV91" s="191">
        <f t="shared" si="90"/>
        <v>7.1425194148509307E-9</v>
      </c>
      <c r="CW91" s="191">
        <f t="shared" si="91"/>
        <v>1.7228595503886566E-9</v>
      </c>
      <c r="CX91" s="191">
        <f t="shared" si="92"/>
        <v>5.5426786563427849E-6</v>
      </c>
      <c r="CY91" s="191">
        <f t="shared" si="93"/>
        <v>6.1317146032473267E-7</v>
      </c>
      <c r="CZ91" s="191"/>
      <c r="DA91" s="191">
        <f t="shared" si="94"/>
        <v>6.4468710005413309E-36</v>
      </c>
      <c r="DB91" s="191"/>
      <c r="DC91" s="191"/>
      <c r="DD91" s="191"/>
      <c r="DE91" s="191">
        <f t="shared" si="95"/>
        <v>3.1337456579642065E-6</v>
      </c>
      <c r="DF91" s="191">
        <f t="shared" si="96"/>
        <v>4.4036289560841867E-6</v>
      </c>
      <c r="DG91" s="191"/>
      <c r="DH91" s="191"/>
      <c r="DI91" s="191">
        <f t="shared" si="97"/>
        <v>3.9899406412989422E-7</v>
      </c>
      <c r="DN91" s="191">
        <f t="shared" si="98"/>
        <v>4.7222865314196041E-6</v>
      </c>
      <c r="DR91" s="1">
        <v>1.3888888888888887E-3</v>
      </c>
      <c r="EQ91" s="184"/>
      <c r="ER91" s="184"/>
    </row>
    <row r="92" spans="1:148" s="1" customFormat="1" x14ac:dyDescent="0.25">
      <c r="A92" s="21">
        <v>38383</v>
      </c>
      <c r="B92" s="279">
        <v>-2.6631999999999999E-2</v>
      </c>
      <c r="C92" s="280">
        <v>-2.5196999999999997E-2</v>
      </c>
      <c r="D92" s="279">
        <v>-2.4752E-2</v>
      </c>
      <c r="E92" s="280">
        <v>-4.1722999999999996E-2</v>
      </c>
      <c r="F92" s="279">
        <v>-4.163E-2</v>
      </c>
      <c r="G92" s="280">
        <v>-2.0996000000000001E-2</v>
      </c>
      <c r="H92" s="279">
        <v>-1.7224E-2</v>
      </c>
      <c r="I92" s="280">
        <v>1.5429999999999999E-2</v>
      </c>
      <c r="J92" s="279">
        <v>3.1649999999999998E-3</v>
      </c>
      <c r="K92" s="291">
        <v>-2.496424718368162E-2</v>
      </c>
      <c r="L92" s="280">
        <v>6.2749999999999993E-3</v>
      </c>
      <c r="M92" s="279">
        <v>7.2979999999999998E-3</v>
      </c>
      <c r="N92" s="280">
        <v>1.8649999999999999E-3</v>
      </c>
      <c r="O92" s="279">
        <v>1.0870000000000001E-3</v>
      </c>
      <c r="P92" s="280">
        <v>2.5211999999999998E-2</v>
      </c>
      <c r="Q92" s="279">
        <v>7.921000000000001E-3</v>
      </c>
      <c r="R92" s="280">
        <v>2.8990000000000001E-3</v>
      </c>
      <c r="S92" s="279">
        <v>2.4992999999999998E-2</v>
      </c>
      <c r="T92" s="280">
        <v>-5.2099999999999998E-4</v>
      </c>
      <c r="U92" s="279">
        <v>3.826E-3</v>
      </c>
      <c r="V92" s="280">
        <v>5.3220000000000003E-3</v>
      </c>
      <c r="W92" s="279">
        <v>5.9769999999999997E-3</v>
      </c>
      <c r="X92" s="280">
        <v>4.5630000000000002E-3</v>
      </c>
      <c r="Y92" s="280">
        <v>-9.5200000000000005E-4</v>
      </c>
      <c r="Z92" s="279">
        <v>-1.3039999999999998E-3</v>
      </c>
      <c r="AA92" s="280">
        <v>3.5639999999999999E-3</v>
      </c>
      <c r="AB92" s="279">
        <v>-2.0670999999999998E-2</v>
      </c>
      <c r="AC92" s="280">
        <v>-1.8671E-2</v>
      </c>
      <c r="AD92" s="279">
        <v>-2.2377999999999999E-2</v>
      </c>
      <c r="AE92" s="280">
        <v>6.7079999999999996E-3</v>
      </c>
      <c r="AF92" s="281">
        <v>7.4929999999999997E-3</v>
      </c>
      <c r="AG92" s="281">
        <v>-2.2748759181866599E-2</v>
      </c>
      <c r="AH92" s="280">
        <v>-9.4999999999999998E-3</v>
      </c>
      <c r="AI92" s="279">
        <v>-2.0499999999999997E-3</v>
      </c>
      <c r="AJ92" s="280">
        <v>-5.8199999999999997E-3</v>
      </c>
      <c r="AK92" s="279">
        <v>-1.48E-3</v>
      </c>
      <c r="AL92" s="280">
        <v>-5.7599999999999995E-3</v>
      </c>
      <c r="AM92" s="279">
        <v>3.0100000000000001E-3</v>
      </c>
      <c r="AN92" s="279">
        <v>-2.3941E-2</v>
      </c>
      <c r="AO92" s="280">
        <v>1.0434000000000001E-2</v>
      </c>
      <c r="AP92" s="281">
        <v>5.5059999999999996E-3</v>
      </c>
      <c r="AQ92" s="291">
        <v>-2.496424718368162E-2</v>
      </c>
      <c r="AR92" s="30">
        <v>-2.496424718368162E-2</v>
      </c>
      <c r="AS92" s="291">
        <v>-2.496424718368162E-2</v>
      </c>
      <c r="AT92" s="291">
        <v>-2.496424718368162E-2</v>
      </c>
      <c r="AU92" s="291">
        <v>-2.496424718368162E-2</v>
      </c>
      <c r="AV92" s="279">
        <v>-8.3970000000000003E-2</v>
      </c>
      <c r="AW92" s="280">
        <v>-4.5689E-2</v>
      </c>
      <c r="AX92" s="291">
        <v>-2.496424718368162E-2</v>
      </c>
      <c r="AY92" s="291">
        <v>-2.496424718368162E-2</v>
      </c>
      <c r="AZ92" s="279">
        <v>5.0563999999999998E-2</v>
      </c>
      <c r="BE92" s="30">
        <v>2.4298518479464404E-2</v>
      </c>
      <c r="BF92" s="104"/>
      <c r="BG92" s="188">
        <f t="shared" si="51"/>
        <v>164</v>
      </c>
      <c r="BH92" s="29">
        <f>(1-'Building Blocks'!$B$54)*'Building Blocks'!$B$54^BG92</f>
        <v>1.9238531289396698E-3</v>
      </c>
      <c r="BI92" s="29">
        <f t="shared" si="52"/>
        <v>2.1132618714324513E-3</v>
      </c>
      <c r="BJ92" s="29">
        <f t="shared" si="99"/>
        <v>6.276599084341525E-3</v>
      </c>
      <c r="BK92" s="191">
        <f t="shared" si="53"/>
        <v>2.4202654818648469E-6</v>
      </c>
      <c r="BL92" s="191">
        <f t="shared" si="54"/>
        <v>2.204100552275808E-6</v>
      </c>
      <c r="BM92" s="191">
        <f t="shared" si="55"/>
        <v>2.453225806394126E-6</v>
      </c>
      <c r="BN92" s="191">
        <f t="shared" si="56"/>
        <v>5.4542659372847157E-6</v>
      </c>
      <c r="BO92" s="191">
        <f t="shared" si="57"/>
        <v>5.7802293323117414E-6</v>
      </c>
      <c r="BP92" s="191">
        <f t="shared" si="58"/>
        <v>1.5911243477807355E-6</v>
      </c>
      <c r="BQ92" s="191">
        <f t="shared" si="59"/>
        <v>1.1663475030433135E-6</v>
      </c>
      <c r="BR92" s="191">
        <f t="shared" si="60"/>
        <v>8.7909068715705033E-8</v>
      </c>
      <c r="BS92" s="191">
        <f t="shared" si="61"/>
        <v>1.0216360624684696E-7</v>
      </c>
      <c r="BT92" s="191">
        <f t="shared" si="62"/>
        <v>6.5119909096377071E-36</v>
      </c>
      <c r="BU92" s="191">
        <f t="shared" si="63"/>
        <v>1.3933951577324205E-8</v>
      </c>
      <c r="BV92" s="191">
        <f t="shared" si="64"/>
        <v>3.2800297666348506E-8</v>
      </c>
      <c r="BW92" s="191">
        <f t="shared" si="65"/>
        <v>5.8607833470160078E-11</v>
      </c>
      <c r="BX92" s="191">
        <f t="shared" si="66"/>
        <v>7.7081797816687839E-9</v>
      </c>
      <c r="BY92" s="191">
        <f t="shared" si="67"/>
        <v>8.5055941423678129E-7</v>
      </c>
      <c r="BZ92" s="191">
        <f t="shared" si="68"/>
        <v>2.692909913068926E-8</v>
      </c>
      <c r="CA92" s="191">
        <f t="shared" si="69"/>
        <v>2.5475636054540656E-9</v>
      </c>
      <c r="CB92" s="191">
        <f t="shared" si="70"/>
        <v>7.9873756022657026E-7</v>
      </c>
      <c r="CC92" s="191">
        <f t="shared" si="71"/>
        <v>5.1445391089187934E-8</v>
      </c>
      <c r="CD92" s="191">
        <f t="shared" si="72"/>
        <v>5.6934915530000503E-10</v>
      </c>
      <c r="CE92" s="191">
        <f t="shared" si="73"/>
        <v>5.5462156309197017E-9</v>
      </c>
      <c r="CF92" s="191">
        <f t="shared" si="74"/>
        <v>4.7828281668418402E-9</v>
      </c>
      <c r="CG92" s="191">
        <f t="shared" si="75"/>
        <v>1.9117051113584975E-9</v>
      </c>
      <c r="CH92" s="191">
        <f t="shared" si="76"/>
        <v>2.4292981238748484E-8</v>
      </c>
      <c r="CI92" s="191">
        <f t="shared" si="77"/>
        <v>1.1062859683890382E-7</v>
      </c>
      <c r="CJ92" s="191">
        <f t="shared" si="78"/>
        <v>6.6422865070025055E-10</v>
      </c>
      <c r="CK92" s="191">
        <f t="shared" si="79"/>
        <v>1.1876575955212303E-6</v>
      </c>
      <c r="CL92" s="191">
        <f t="shared" si="80"/>
        <v>1.000619059434494E-6</v>
      </c>
      <c r="CM92" s="191">
        <f t="shared" si="81"/>
        <v>1.391966099513809E-6</v>
      </c>
      <c r="CN92" s="191">
        <f t="shared" si="82"/>
        <v>1.1421687263732031E-10</v>
      </c>
      <c r="CO92" s="191">
        <f t="shared" si="83"/>
        <v>8.7251034170779149E-9</v>
      </c>
      <c r="CP92" s="191">
        <f t="shared" si="84"/>
        <v>1.5497458249898454E-6</v>
      </c>
      <c r="CQ92" s="191">
        <f t="shared" si="85"/>
        <v>3.6471298587173451E-7</v>
      </c>
      <c r="CR92" s="191">
        <f t="shared" si="86"/>
        <v>1.2736627479737002E-7</v>
      </c>
      <c r="CS92" s="191">
        <f t="shared" si="87"/>
        <v>3.0817884465522412E-7</v>
      </c>
      <c r="CT92" s="191">
        <f t="shared" si="88"/>
        <v>1.3139955362935754E-7</v>
      </c>
      <c r="CU92" s="191">
        <f t="shared" si="89"/>
        <v>2.1512389915918599E-7</v>
      </c>
      <c r="CV92" s="191">
        <f t="shared" si="90"/>
        <v>1.4310936042020961E-8</v>
      </c>
      <c r="CW92" s="191">
        <f t="shared" si="91"/>
        <v>1.8161382975659391E-6</v>
      </c>
      <c r="CX92" s="191">
        <f t="shared" si="92"/>
        <v>1.3757978394630441E-7</v>
      </c>
      <c r="CY92" s="191">
        <f t="shared" si="93"/>
        <v>1.1352095544131342E-8</v>
      </c>
      <c r="CZ92" s="191"/>
      <c r="DA92" s="191">
        <f t="shared" si="94"/>
        <v>6.5119909096377071E-36</v>
      </c>
      <c r="DB92" s="191"/>
      <c r="DC92" s="191"/>
      <c r="DD92" s="191"/>
      <c r="DE92" s="191">
        <f t="shared" si="95"/>
        <v>1.8594052013547981E-5</v>
      </c>
      <c r="DF92" s="191">
        <f t="shared" si="96"/>
        <v>6.2940424137814385E-6</v>
      </c>
      <c r="DG92" s="191"/>
      <c r="DH92" s="191"/>
      <c r="DI92" s="191">
        <f t="shared" si="97"/>
        <v>3.4346573230630559E-6</v>
      </c>
      <c r="DN92" s="191">
        <f t="shared" si="98"/>
        <v>5.7628200075448869E-7</v>
      </c>
      <c r="DR92" s="1">
        <v>1.3888888888888887E-3</v>
      </c>
      <c r="EQ92" s="184"/>
      <c r="ER92" s="184"/>
    </row>
    <row r="93" spans="1:148" s="1" customFormat="1" x14ac:dyDescent="0.25">
      <c r="A93" s="21">
        <v>38411</v>
      </c>
      <c r="B93" s="279">
        <v>2.2012E-2</v>
      </c>
      <c r="C93" s="280">
        <v>2.2488000000000001E-2</v>
      </c>
      <c r="D93" s="279">
        <v>3.0884999999999999E-2</v>
      </c>
      <c r="E93" s="280">
        <v>1.6937999999999998E-2</v>
      </c>
      <c r="F93" s="279">
        <v>8.3299999999999997E-4</v>
      </c>
      <c r="G93" s="280">
        <v>3.5108E-2</v>
      </c>
      <c r="H93" s="279">
        <v>4.9324000000000007E-2</v>
      </c>
      <c r="I93" s="280">
        <v>4.2599999999999999E-2</v>
      </c>
      <c r="J93" s="279">
        <v>8.7809000000000012E-2</v>
      </c>
      <c r="K93" s="291">
        <v>-2.496424718368162E-2</v>
      </c>
      <c r="L93" s="280">
        <v>-5.8979999999999996E-3</v>
      </c>
      <c r="M93" s="279">
        <v>-8.1630000000000001E-3</v>
      </c>
      <c r="N93" s="280">
        <v>1.5120000000000001E-3</v>
      </c>
      <c r="O93" s="279">
        <v>-6.4929999999999996E-3</v>
      </c>
      <c r="P93" s="280">
        <v>-1.2902E-2</v>
      </c>
      <c r="Q93" s="279">
        <v>-5.8890000000000001E-3</v>
      </c>
      <c r="R93" s="280">
        <v>-5.3549999999999995E-3</v>
      </c>
      <c r="S93" s="279">
        <v>-7.7120000000000001E-3</v>
      </c>
      <c r="T93" s="280">
        <v>-4.3340000000000002E-3</v>
      </c>
      <c r="U93" s="279">
        <v>-4.4919999999999995E-3</v>
      </c>
      <c r="V93" s="280">
        <v>-4.6350000000000002E-3</v>
      </c>
      <c r="W93" s="279">
        <v>-7.7990000000000004E-3</v>
      </c>
      <c r="X93" s="280">
        <v>-5.9969999999999997E-3</v>
      </c>
      <c r="Y93" s="280">
        <v>-2.6939999999999998E-3</v>
      </c>
      <c r="Z93" s="279">
        <v>1.4708000000000001E-2</v>
      </c>
      <c r="AA93" s="280">
        <v>5.2780000000000006E-3</v>
      </c>
      <c r="AB93" s="279">
        <v>6.7120000000000001E-3</v>
      </c>
      <c r="AC93" s="280">
        <v>4.4889999999999999E-3</v>
      </c>
      <c r="AD93" s="279">
        <v>1.2377000000000001E-2</v>
      </c>
      <c r="AE93" s="280">
        <v>1.1712E-2</v>
      </c>
      <c r="AF93" s="281">
        <v>1.4067000000000001E-2</v>
      </c>
      <c r="AG93" s="281">
        <v>8.5311611775812004E-3</v>
      </c>
      <c r="AH93" s="280">
        <v>8.8000000000000005E-3</v>
      </c>
      <c r="AI93" s="279">
        <v>1.8340000000000002E-2</v>
      </c>
      <c r="AJ93" s="280">
        <v>2.128E-2</v>
      </c>
      <c r="AK93" s="279">
        <v>1.3849999999999999E-2</v>
      </c>
      <c r="AL93" s="280">
        <v>1.806E-2</v>
      </c>
      <c r="AM93" s="279">
        <v>7.8300000000000002E-3</v>
      </c>
      <c r="AN93" s="279">
        <v>6.1550000000000007E-3</v>
      </c>
      <c r="AO93" s="280">
        <v>7.0644999999999999E-2</v>
      </c>
      <c r="AP93" s="281">
        <v>0.134882</v>
      </c>
      <c r="AQ93" s="291">
        <v>-2.496424718368162E-2</v>
      </c>
      <c r="AR93" s="30">
        <v>-2.496424718368162E-2</v>
      </c>
      <c r="AS93" s="291">
        <v>-2.496424718368162E-2</v>
      </c>
      <c r="AT93" s="291">
        <v>-2.496424718368162E-2</v>
      </c>
      <c r="AU93" s="291">
        <v>-2.496424718368162E-2</v>
      </c>
      <c r="AV93" s="279">
        <v>3.0668999999999998E-2</v>
      </c>
      <c r="AW93" s="280">
        <v>2.138E-2</v>
      </c>
      <c r="AX93" s="291">
        <v>-2.496424718368162E-2</v>
      </c>
      <c r="AY93" s="291">
        <v>-2.496424718368162E-2</v>
      </c>
      <c r="AZ93" s="279">
        <v>8.9230000000000004E-3</v>
      </c>
      <c r="BE93" s="30">
        <v>8.4525992813416995E-2</v>
      </c>
      <c r="BF93" s="104"/>
      <c r="BG93" s="188">
        <f t="shared" si="51"/>
        <v>163</v>
      </c>
      <c r="BH93" s="29">
        <f>(1-'Building Blocks'!$B$54)*'Building Blocks'!$B$54^BG93</f>
        <v>1.9432859888279495E-3</v>
      </c>
      <c r="BI93" s="29">
        <f t="shared" si="52"/>
        <v>2.1346079509418706E-3</v>
      </c>
      <c r="BJ93" s="29">
        <f t="shared" si="99"/>
        <v>6.3399990750924486E-3</v>
      </c>
      <c r="BK93" s="191">
        <f t="shared" si="53"/>
        <v>4.6769669560696794E-7</v>
      </c>
      <c r="BL93" s="191">
        <f t="shared" si="54"/>
        <v>5.055680338711673E-7</v>
      </c>
      <c r="BM93" s="191">
        <f t="shared" si="55"/>
        <v>9.9273766877625391E-7</v>
      </c>
      <c r="BN93" s="191">
        <f t="shared" si="56"/>
        <v>1.3179973508923629E-7</v>
      </c>
      <c r="BO93" s="191">
        <f t="shared" si="57"/>
        <v>2.0652929122494414E-7</v>
      </c>
      <c r="BP93" s="191">
        <f t="shared" si="58"/>
        <v>1.7539143413816433E-6</v>
      </c>
      <c r="BQ93" s="191">
        <f t="shared" si="59"/>
        <v>3.95700474229003E-6</v>
      </c>
      <c r="BR93" s="191">
        <f t="shared" si="60"/>
        <v>2.4127151208938459E-6</v>
      </c>
      <c r="BS93" s="191">
        <f t="shared" si="61"/>
        <v>1.2884266092360901E-5</v>
      </c>
      <c r="BT93" s="191">
        <f t="shared" si="62"/>
        <v>6.5777685955936452E-36</v>
      </c>
      <c r="BU93" s="191">
        <f t="shared" si="63"/>
        <v>1.9693881659759676E-7</v>
      </c>
      <c r="BV93" s="191">
        <f t="shared" si="64"/>
        <v>2.833490242886347E-7</v>
      </c>
      <c r="BW93" s="191">
        <f t="shared" si="65"/>
        <v>7.4219929481244111E-11</v>
      </c>
      <c r="BX93" s="191">
        <f t="shared" si="66"/>
        <v>1.9223692834181226E-7</v>
      </c>
      <c r="BY93" s="191">
        <f t="shared" si="67"/>
        <v>6.9560959631968467E-7</v>
      </c>
      <c r="BZ93" s="191">
        <f t="shared" si="68"/>
        <v>2.238420711082323E-7</v>
      </c>
      <c r="CA93" s="191">
        <f t="shared" si="69"/>
        <v>1.8669094289958879E-7</v>
      </c>
      <c r="CB93" s="191">
        <f t="shared" si="70"/>
        <v>3.7553224250842942E-7</v>
      </c>
      <c r="CC93" s="191">
        <f t="shared" si="71"/>
        <v>1.6331778437393137E-7</v>
      </c>
      <c r="CD93" s="191">
        <f t="shared" si="72"/>
        <v>1.2983444647967031E-7</v>
      </c>
      <c r="CE93" s="191">
        <f t="shared" si="73"/>
        <v>1.4836625041214858E-7</v>
      </c>
      <c r="CF93" s="191">
        <f t="shared" si="74"/>
        <v>3.2145479950443777E-7</v>
      </c>
      <c r="CG93" s="191">
        <f t="shared" si="75"/>
        <v>1.970897159405371E-7</v>
      </c>
      <c r="CH93" s="191">
        <f t="shared" si="76"/>
        <v>5.6231030019383428E-8</v>
      </c>
      <c r="CI93" s="191">
        <f t="shared" si="77"/>
        <v>1.6442952630298167E-7</v>
      </c>
      <c r="CJ93" s="191">
        <f t="shared" si="78"/>
        <v>2.8395516741059045E-9</v>
      </c>
      <c r="CK93" s="191">
        <f t="shared" si="79"/>
        <v>2.8851445396768061E-8</v>
      </c>
      <c r="CL93" s="191">
        <f t="shared" si="80"/>
        <v>4.1841802437416598E-9</v>
      </c>
      <c r="CM93" s="191">
        <f t="shared" si="81"/>
        <v>1.7638685086592897E-7</v>
      </c>
      <c r="CN93" s="191">
        <f t="shared" si="82"/>
        <v>4.8599448332868471E-8</v>
      </c>
      <c r="CO93" s="191">
        <f t="shared" si="83"/>
        <v>1.5809338177241818E-7</v>
      </c>
      <c r="CP93" s="191">
        <f t="shared" si="84"/>
        <v>3.7647557020793417E-8</v>
      </c>
      <c r="CQ93" s="191">
        <f t="shared" si="85"/>
        <v>5.6899487316912459E-8</v>
      </c>
      <c r="CR93" s="191">
        <f t="shared" si="86"/>
        <v>3.4032408669978026E-7</v>
      </c>
      <c r="CS93" s="191">
        <f t="shared" si="87"/>
        <v>4.8182199644319289E-7</v>
      </c>
      <c r="CT93" s="191">
        <f t="shared" si="88"/>
        <v>1.1830637590771853E-7</v>
      </c>
      <c r="CU93" s="191">
        <f t="shared" si="89"/>
        <v>4.0243313058023897E-7</v>
      </c>
      <c r="CV93" s="191">
        <f t="shared" si="90"/>
        <v>1.0498414501102995E-8</v>
      </c>
      <c r="CW93" s="191">
        <f t="shared" si="91"/>
        <v>1.3002499368115135E-9</v>
      </c>
      <c r="CX93" s="191">
        <f t="shared" si="92"/>
        <v>9.9517771491446353E-6</v>
      </c>
      <c r="CY93" s="191">
        <f t="shared" si="93"/>
        <v>3.4460696614554837E-5</v>
      </c>
      <c r="CZ93" s="191"/>
      <c r="DA93" s="191">
        <f t="shared" si="94"/>
        <v>6.5777685955936452E-36</v>
      </c>
      <c r="DB93" s="191"/>
      <c r="DC93" s="191"/>
      <c r="DD93" s="191"/>
      <c r="DE93" s="191">
        <f t="shared" si="95"/>
        <v>9.2683865415144927E-7</v>
      </c>
      <c r="DF93" s="191">
        <f t="shared" si="96"/>
        <v>3.3324971674230428E-7</v>
      </c>
      <c r="DG93" s="191"/>
      <c r="DH93" s="191"/>
      <c r="DI93" s="191">
        <f t="shared" si="97"/>
        <v>3.7540791246218611E-9</v>
      </c>
      <c r="DN93" s="191">
        <f t="shared" si="98"/>
        <v>1.2571106004882891E-5</v>
      </c>
      <c r="DR93" s="1">
        <v>1.3888888888888887E-3</v>
      </c>
      <c r="EQ93" s="184"/>
      <c r="ER93" s="184"/>
    </row>
    <row r="94" spans="1:148" s="1" customFormat="1" x14ac:dyDescent="0.25">
      <c r="A94" s="21">
        <v>38442</v>
      </c>
      <c r="B94" s="279">
        <v>-1.6913999999999998E-2</v>
      </c>
      <c r="C94" s="280">
        <v>-1.583E-2</v>
      </c>
      <c r="D94" s="279">
        <v>-7.8609999999999999E-3</v>
      </c>
      <c r="E94" s="280">
        <v>-2.8627E-2</v>
      </c>
      <c r="F94" s="279">
        <v>-4.3400999999999995E-2</v>
      </c>
      <c r="G94" s="280">
        <v>-2.1634E-2</v>
      </c>
      <c r="H94" s="279">
        <v>-2.7126000000000001E-2</v>
      </c>
      <c r="I94" s="280">
        <v>-1.5469999999999999E-2</v>
      </c>
      <c r="J94" s="279">
        <v>-6.5880999999999995E-2</v>
      </c>
      <c r="K94" s="291">
        <v>-2.496424718368162E-2</v>
      </c>
      <c r="L94" s="280">
        <v>-5.1409999999999997E-3</v>
      </c>
      <c r="M94" s="279">
        <v>-3.2550000000000001E-3</v>
      </c>
      <c r="N94" s="280">
        <v>2.3809999999999999E-3</v>
      </c>
      <c r="O94" s="279">
        <v>-2.1290000000000002E-3</v>
      </c>
      <c r="P94" s="280">
        <v>-6.6730000000000001E-3</v>
      </c>
      <c r="Q94" s="279">
        <v>-1.2455000000000001E-2</v>
      </c>
      <c r="R94" s="280">
        <v>-9.2370000000000004E-3</v>
      </c>
      <c r="S94" s="279">
        <v>-2.3286999999999999E-2</v>
      </c>
      <c r="T94" s="280">
        <v>1.4840000000000001E-3</v>
      </c>
      <c r="U94" s="279">
        <v>-3.8269999999999997E-3</v>
      </c>
      <c r="V94" s="280">
        <v>-1.8559999999999998E-3</v>
      </c>
      <c r="W94" s="279">
        <v>-6.5230000000000002E-3</v>
      </c>
      <c r="X94" s="280">
        <v>-8.0730000000000003E-3</v>
      </c>
      <c r="Y94" s="280">
        <v>-3.3909999999999999E-3</v>
      </c>
      <c r="Z94" s="279">
        <v>-2.9075000000000004E-2</v>
      </c>
      <c r="AA94" s="280">
        <v>4.1120000000000002E-3</v>
      </c>
      <c r="AB94" s="279">
        <v>-1.6257999999999998E-2</v>
      </c>
      <c r="AC94" s="280">
        <v>-1.5984999999999999E-2</v>
      </c>
      <c r="AD94" s="279">
        <v>-1.9875E-2</v>
      </c>
      <c r="AE94" s="280">
        <v>-2.7480000000000001E-2</v>
      </c>
      <c r="AF94" s="281">
        <v>-9.5630000000000003E-3</v>
      </c>
      <c r="AG94" s="281">
        <v>-1.7707737798298599E-2</v>
      </c>
      <c r="AH94" s="280">
        <v>-9.7000000000000003E-3</v>
      </c>
      <c r="AI94" s="279">
        <v>-8.6599999999999993E-3</v>
      </c>
      <c r="AJ94" s="280">
        <v>-1.0529999999999999E-2</v>
      </c>
      <c r="AK94" s="279">
        <v>-1.98E-3</v>
      </c>
      <c r="AL94" s="280">
        <v>-6.0099999999999997E-3</v>
      </c>
      <c r="AM94" s="279">
        <v>-3.4999999999999996E-3</v>
      </c>
      <c r="AN94" s="279">
        <v>-2.12E-2</v>
      </c>
      <c r="AO94" s="280">
        <v>3.5651999999999996E-2</v>
      </c>
      <c r="AP94" s="279">
        <v>-3.8813E-2</v>
      </c>
      <c r="AQ94" s="291">
        <v>-2.496424718368162E-2</v>
      </c>
      <c r="AR94" s="30">
        <v>-2.496424718368162E-2</v>
      </c>
      <c r="AS94" s="291">
        <v>-2.496424718368162E-2</v>
      </c>
      <c r="AT94" s="291">
        <v>-2.496424718368162E-2</v>
      </c>
      <c r="AU94" s="291">
        <v>-2.496424718368162E-2</v>
      </c>
      <c r="AV94" s="279">
        <v>-1.5498000000000001E-2</v>
      </c>
      <c r="AW94" s="280">
        <v>-2.4542000000000001E-2</v>
      </c>
      <c r="AX94" s="291">
        <v>-2.496424718368162E-2</v>
      </c>
      <c r="AY94" s="291">
        <v>-2.496424718368162E-2</v>
      </c>
      <c r="AZ94" s="279">
        <v>-3.8294000000000002E-2</v>
      </c>
      <c r="BE94" s="30">
        <v>3.5940622770826547E-2</v>
      </c>
      <c r="BF94" s="104"/>
      <c r="BG94" s="188">
        <f t="shared" si="51"/>
        <v>162</v>
      </c>
      <c r="BH94" s="29">
        <f>(1-'Building Blocks'!$B$54)*'Building Blocks'!$B$54^BG94</f>
        <v>1.9629151402302519E-3</v>
      </c>
      <c r="BI94" s="29">
        <f t="shared" si="52"/>
        <v>2.1561696474160304E-3</v>
      </c>
      <c r="BJ94" s="29">
        <f t="shared" si="99"/>
        <v>6.4040394697903527E-3</v>
      </c>
      <c r="BK94" s="191">
        <f t="shared" si="53"/>
        <v>1.2548108557722983E-6</v>
      </c>
      <c r="BL94" s="191">
        <f t="shared" si="54"/>
        <v>1.1335112894961985E-6</v>
      </c>
      <c r="BM94" s="191">
        <f t="shared" si="55"/>
        <v>6.3644062899484692E-7</v>
      </c>
      <c r="BN94" s="191">
        <f t="shared" si="56"/>
        <v>3.0657211416473564E-6</v>
      </c>
      <c r="BO94" s="191">
        <f t="shared" si="57"/>
        <v>6.303771850280638E-6</v>
      </c>
      <c r="BP94" s="191">
        <f t="shared" si="58"/>
        <v>1.6998016763579607E-6</v>
      </c>
      <c r="BQ94" s="191">
        <f t="shared" si="59"/>
        <v>2.4046075044611827E-6</v>
      </c>
      <c r="BR94" s="191">
        <f t="shared" si="60"/>
        <v>1.2889941931309742E-6</v>
      </c>
      <c r="BS94" s="191">
        <f t="shared" si="61"/>
        <v>1.2453704051176662E-5</v>
      </c>
      <c r="BT94" s="191">
        <f t="shared" si="62"/>
        <v>6.6442107026198422E-36</v>
      </c>
      <c r="BU94" s="191">
        <f t="shared" si="63"/>
        <v>1.6880806761597148E-7</v>
      </c>
      <c r="BV94" s="191">
        <f t="shared" si="64"/>
        <v>9.4301906046353398E-8</v>
      </c>
      <c r="BW94" s="191">
        <f t="shared" si="65"/>
        <v>1.0044554059413853E-9</v>
      </c>
      <c r="BX94" s="191">
        <f t="shared" si="66"/>
        <v>5.6651930581297345E-8</v>
      </c>
      <c r="BY94" s="191">
        <f t="shared" si="67"/>
        <v>3.0139317222831963E-7</v>
      </c>
      <c r="BZ94" s="191">
        <f t="shared" si="68"/>
        <v>6.0901231497222696E-7</v>
      </c>
      <c r="CA94" s="191">
        <f t="shared" si="69"/>
        <v>3.7762649188138607E-7</v>
      </c>
      <c r="CB94" s="191">
        <f t="shared" si="70"/>
        <v>1.7932224243348769E-6</v>
      </c>
      <c r="CC94" s="191">
        <f t="shared" si="71"/>
        <v>1.8497499410419568E-8</v>
      </c>
      <c r="CD94" s="191">
        <f t="shared" si="72"/>
        <v>1.0973433677474124E-7</v>
      </c>
      <c r="CE94" s="191">
        <f t="shared" si="73"/>
        <v>6.6606422225882832E-8</v>
      </c>
      <c r="CF94" s="191">
        <f t="shared" si="74"/>
        <v>2.6068745671941428E-7</v>
      </c>
      <c r="CG94" s="191">
        <f t="shared" si="75"/>
        <v>2.9439585385951221E-7</v>
      </c>
      <c r="CH94" s="191">
        <f t="shared" si="76"/>
        <v>7.3273264599056669E-8</v>
      </c>
      <c r="CI94" s="191">
        <f t="shared" si="77"/>
        <v>2.6422600324696958E-6</v>
      </c>
      <c r="CJ94" s="191">
        <f t="shared" si="78"/>
        <v>3.4435410565409522E-13</v>
      </c>
      <c r="CK94" s="191">
        <f t="shared" si="79"/>
        <v>8.0261767345778319E-7</v>
      </c>
      <c r="CL94" s="191">
        <f t="shared" si="80"/>
        <v>7.8444740083373046E-7</v>
      </c>
      <c r="CM94" s="191">
        <f t="shared" si="81"/>
        <v>1.156716868393564E-6</v>
      </c>
      <c r="CN94" s="191">
        <f t="shared" si="82"/>
        <v>2.5545641416832345E-6</v>
      </c>
      <c r="CO94" s="191">
        <f t="shared" si="83"/>
        <v>4.8669642315882247E-7</v>
      </c>
      <c r="CP94" s="191">
        <f t="shared" si="84"/>
        <v>1.0473164935710043E-6</v>
      </c>
      <c r="CQ94" s="191">
        <f t="shared" si="85"/>
        <v>3.8353469571539384E-7</v>
      </c>
      <c r="CR94" s="191">
        <f t="shared" si="86"/>
        <v>4.4545151569099857E-7</v>
      </c>
      <c r="CS94" s="191">
        <f t="shared" si="87"/>
        <v>6.0754679943250883E-7</v>
      </c>
      <c r="CT94" s="191">
        <f t="shared" si="88"/>
        <v>1.5160866460498128E-7</v>
      </c>
      <c r="CU94" s="191">
        <f t="shared" si="89"/>
        <v>2.3050383371405114E-7</v>
      </c>
      <c r="CV94" s="191">
        <f t="shared" si="90"/>
        <v>1.7903541484669787E-7</v>
      </c>
      <c r="CW94" s="191">
        <f t="shared" si="91"/>
        <v>1.5226995579757303E-6</v>
      </c>
      <c r="CX94" s="191">
        <f t="shared" si="92"/>
        <v>2.3890376745087263E-6</v>
      </c>
      <c r="CY94" s="191">
        <f t="shared" si="93"/>
        <v>4.6896341553386932E-6</v>
      </c>
      <c r="CZ94" s="191"/>
      <c r="DA94" s="191">
        <f t="shared" si="94"/>
        <v>6.6442107026198422E-36</v>
      </c>
      <c r="DB94" s="191"/>
      <c r="DC94" s="191"/>
      <c r="DD94" s="191"/>
      <c r="DE94" s="191">
        <f t="shared" si="95"/>
        <v>1.3833766741623227E-6</v>
      </c>
      <c r="DF94" s="191">
        <f t="shared" si="96"/>
        <v>2.4092702960589185E-6</v>
      </c>
      <c r="DG94" s="191"/>
      <c r="DH94" s="191"/>
      <c r="DI94" s="191">
        <f t="shared" si="97"/>
        <v>5.0808788236228816E-6</v>
      </c>
      <c r="DN94" s="191">
        <f t="shared" si="98"/>
        <v>1.7092857530487526E-6</v>
      </c>
      <c r="DR94" s="1">
        <v>1.3888888888888887E-3</v>
      </c>
      <c r="EQ94" s="184"/>
      <c r="ER94" s="184"/>
    </row>
    <row r="95" spans="1:148" s="1" customFormat="1" x14ac:dyDescent="0.25">
      <c r="A95" s="21">
        <v>38472</v>
      </c>
      <c r="B95" s="279">
        <v>-2.1727E-2</v>
      </c>
      <c r="C95" s="280">
        <v>-1.8440999999999999E-2</v>
      </c>
      <c r="D95" s="279">
        <v>-3.1865000000000004E-2</v>
      </c>
      <c r="E95" s="280">
        <v>-5.7268999999999994E-2</v>
      </c>
      <c r="F95" s="279">
        <v>-6.1856999999999995E-2</v>
      </c>
      <c r="G95" s="280">
        <v>-2.1389000000000002E-2</v>
      </c>
      <c r="H95" s="279">
        <v>-2.4663000000000001E-2</v>
      </c>
      <c r="I95" s="280">
        <v>-2.7564000000000002E-2</v>
      </c>
      <c r="J95" s="279">
        <v>-2.6652999999999996E-2</v>
      </c>
      <c r="K95" s="291">
        <v>-2.496424718368162E-2</v>
      </c>
      <c r="L95" s="280">
        <v>1.3533E-2</v>
      </c>
      <c r="M95" s="279">
        <v>1.7579999999999998E-2</v>
      </c>
      <c r="N95" s="280">
        <v>2.5490000000000001E-3</v>
      </c>
      <c r="O95" s="279">
        <v>1.2182999999999999E-2</v>
      </c>
      <c r="P95" s="280">
        <v>3.4207999999999995E-2</v>
      </c>
      <c r="Q95" s="279">
        <v>1.3413999999999999E-2</v>
      </c>
      <c r="R95" s="280">
        <v>1.1048000000000001E-2</v>
      </c>
      <c r="S95" s="279">
        <v>2.1490999999999996E-2</v>
      </c>
      <c r="T95" s="280">
        <v>1.9181E-2</v>
      </c>
      <c r="U95" s="279">
        <v>1.2461999999999999E-2</v>
      </c>
      <c r="V95" s="280">
        <v>1.1069000000000001E-2</v>
      </c>
      <c r="W95" s="279">
        <v>1.5069999999999998E-2</v>
      </c>
      <c r="X95" s="280">
        <v>1.7225000000000001E-2</v>
      </c>
      <c r="Y95" s="280">
        <v>5.5849999999999997E-3</v>
      </c>
      <c r="Z95" s="279">
        <v>-9.7479999999999997E-3</v>
      </c>
      <c r="AA95" s="280">
        <v>-2.4600000000000002E-4</v>
      </c>
      <c r="AB95" s="279">
        <v>1.2664999999999999E-2</v>
      </c>
      <c r="AC95" s="280">
        <v>1.443E-2</v>
      </c>
      <c r="AD95" s="279">
        <v>9.781999999999999E-3</v>
      </c>
      <c r="AE95" s="280">
        <v>1.3616E-2</v>
      </c>
      <c r="AF95" s="281">
        <v>7.6100000000000004E-3</v>
      </c>
      <c r="AG95" s="281">
        <v>1.53313425273161E-2</v>
      </c>
      <c r="AH95" s="280">
        <v>-1.7600000000000001E-2</v>
      </c>
      <c r="AI95" s="279">
        <v>-1.4950000000000001E-2</v>
      </c>
      <c r="AJ95" s="280">
        <v>-2.2320000000000003E-2</v>
      </c>
      <c r="AK95" s="279">
        <v>-1.7059999999999999E-2</v>
      </c>
      <c r="AL95" s="280">
        <v>-1.061E-2</v>
      </c>
      <c r="AM95" s="279">
        <v>-8.4399999999999996E-3</v>
      </c>
      <c r="AN95" s="279">
        <v>-2.1753000000000002E-2</v>
      </c>
      <c r="AO95" s="280">
        <v>-5.8346000000000002E-2</v>
      </c>
      <c r="AP95" s="279">
        <v>-5.3784999999999999E-2</v>
      </c>
      <c r="AQ95" s="291">
        <v>-2.496424718368162E-2</v>
      </c>
      <c r="AR95" s="30">
        <v>-2.496424718368162E-2</v>
      </c>
      <c r="AS95" s="291">
        <v>-2.496424718368162E-2</v>
      </c>
      <c r="AT95" s="291">
        <v>-2.496424718368162E-2</v>
      </c>
      <c r="AU95" s="291">
        <v>-2.496424718368162E-2</v>
      </c>
      <c r="AV95" s="279">
        <v>5.3193000000000004E-2</v>
      </c>
      <c r="AW95" s="280">
        <v>3.2580999999999999E-2</v>
      </c>
      <c r="AX95" s="291">
        <v>-2.496424718368162E-2</v>
      </c>
      <c r="AY95" s="291">
        <v>-2.496424718368162E-2</v>
      </c>
      <c r="AZ95" s="279">
        <v>3.0684999999999997E-2</v>
      </c>
      <c r="BE95" s="30">
        <v>-4.5049548043047061E-2</v>
      </c>
      <c r="BF95" s="104"/>
      <c r="BG95" s="188">
        <f t="shared" si="51"/>
        <v>161</v>
      </c>
      <c r="BH95" s="29">
        <f>(1-'Building Blocks'!$B$54)*'Building Blocks'!$B$54^BG95</f>
        <v>1.9827425658891433E-3</v>
      </c>
      <c r="BI95" s="29">
        <f t="shared" si="52"/>
        <v>2.1779491388040713E-3</v>
      </c>
      <c r="BJ95" s="29">
        <f t="shared" si="99"/>
        <v>6.4687267371619714E-3</v>
      </c>
      <c r="BK95" s="191">
        <f t="shared" si="53"/>
        <v>1.8236940896051913E-6</v>
      </c>
      <c r="BL95" s="191">
        <f t="shared" si="54"/>
        <v>1.4205777371505112E-6</v>
      </c>
      <c r="BM95" s="191">
        <f t="shared" si="55"/>
        <v>3.6941687924929711E-6</v>
      </c>
      <c r="BN95" s="191">
        <f t="shared" si="56"/>
        <v>9.5878177384498419E-6</v>
      </c>
      <c r="BO95" s="191">
        <f t="shared" si="57"/>
        <v>1.1456152276345366E-5</v>
      </c>
      <c r="BP95" s="191">
        <f t="shared" si="58"/>
        <v>1.6871380052144391E-6</v>
      </c>
      <c r="BQ95" s="191">
        <f t="shared" si="59"/>
        <v>2.083828538626495E-6</v>
      </c>
      <c r="BR95" s="191">
        <f t="shared" si="60"/>
        <v>2.9086187083542098E-6</v>
      </c>
      <c r="BS95" s="191">
        <f t="shared" si="61"/>
        <v>2.9448170566135333E-6</v>
      </c>
      <c r="BT95" s="191">
        <f t="shared" si="62"/>
        <v>6.7113239420402452E-36</v>
      </c>
      <c r="BU95" s="191">
        <f t="shared" si="63"/>
        <v>2.1027285200725053E-7</v>
      </c>
      <c r="BV95" s="191">
        <f t="shared" si="64"/>
        <v>4.4050440018268185E-7</v>
      </c>
      <c r="BW95" s="191">
        <f t="shared" si="65"/>
        <v>1.5755435461773246E-9</v>
      </c>
      <c r="BX95" s="191">
        <f t="shared" si="66"/>
        <v>1.8378700432949245E-7</v>
      </c>
      <c r="BY95" s="191">
        <f t="shared" si="67"/>
        <v>1.8389976115138868E-6</v>
      </c>
      <c r="BZ95" s="191">
        <f t="shared" si="68"/>
        <v>1.7888129821261837E-7</v>
      </c>
      <c r="CA95" s="191">
        <f t="shared" si="69"/>
        <v>1.0828150806261165E-7</v>
      </c>
      <c r="CB95" s="191">
        <f t="shared" si="70"/>
        <v>5.533328450500283E-7</v>
      </c>
      <c r="CC95" s="191">
        <f t="shared" si="71"/>
        <v>4.7499913239172424E-7</v>
      </c>
      <c r="CD95" s="191">
        <f t="shared" si="72"/>
        <v>1.8254484364664931E-7</v>
      </c>
      <c r="CE95" s="191">
        <f t="shared" si="73"/>
        <v>1.1820395851705772E-7</v>
      </c>
      <c r="CF95" s="191">
        <f t="shared" si="74"/>
        <v>2.4459471607921865E-7</v>
      </c>
      <c r="CG95" s="191">
        <f t="shared" si="75"/>
        <v>4.0361088159677719E-7</v>
      </c>
      <c r="CH95" s="191">
        <f t="shared" si="76"/>
        <v>2.1562703231149727E-8</v>
      </c>
      <c r="CI95" s="191">
        <f t="shared" si="77"/>
        <v>5.3542856221745194E-7</v>
      </c>
      <c r="CJ95" s="191">
        <f t="shared" si="78"/>
        <v>4.1604212782073727E-8</v>
      </c>
      <c r="CK95" s="191">
        <f t="shared" si="79"/>
        <v>2.019517829728925E-7</v>
      </c>
      <c r="CL95" s="191">
        <f t="shared" si="80"/>
        <v>2.8012695602662588E-7</v>
      </c>
      <c r="CM95" s="191">
        <f t="shared" si="81"/>
        <v>9.1882854579376971E-8</v>
      </c>
      <c r="CN95" s="191">
        <f t="shared" si="82"/>
        <v>9.7054960232245269E-8</v>
      </c>
      <c r="CO95" s="191">
        <f t="shared" si="83"/>
        <v>1.0057546850086303E-8</v>
      </c>
      <c r="CP95" s="191">
        <f t="shared" si="84"/>
        <v>2.6352202325968887E-7</v>
      </c>
      <c r="CQ95" s="191">
        <f t="shared" si="85"/>
        <v>9.8228491803153041E-7</v>
      </c>
      <c r="CR95" s="191">
        <f t="shared" si="86"/>
        <v>9.299299781362734E-7</v>
      </c>
      <c r="CS95" s="191">
        <f t="shared" si="87"/>
        <v>1.7784923485668781E-6</v>
      </c>
      <c r="CT95" s="191">
        <f t="shared" si="88"/>
        <v>1.1992268500711581E-6</v>
      </c>
      <c r="CU95" s="191">
        <f t="shared" si="89"/>
        <v>4.8609056778537411E-7</v>
      </c>
      <c r="CV95" s="191">
        <f t="shared" si="90"/>
        <v>4.3007337724696231E-7</v>
      </c>
      <c r="CW95" s="191">
        <f t="shared" si="91"/>
        <v>1.6027594461179586E-6</v>
      </c>
      <c r="CX95" s="191">
        <f t="shared" si="92"/>
        <v>8.0276341792252417E-6</v>
      </c>
      <c r="CY95" s="191">
        <f t="shared" si="93"/>
        <v>8.2666991903224576E-6</v>
      </c>
      <c r="CZ95" s="191"/>
      <c r="DA95" s="191">
        <f t="shared" si="94"/>
        <v>6.7113239420402452E-36</v>
      </c>
      <c r="DB95" s="191"/>
      <c r="DC95" s="191"/>
      <c r="DD95" s="191"/>
      <c r="DE95" s="191">
        <f t="shared" si="95"/>
        <v>4.0949992279674857E-6</v>
      </c>
      <c r="DF95" s="191">
        <f t="shared" si="96"/>
        <v>1.2228883824516663E-6</v>
      </c>
      <c r="DG95" s="191"/>
      <c r="DH95" s="191"/>
      <c r="DI95" s="191">
        <f t="shared" si="97"/>
        <v>9.0956375540028455E-7</v>
      </c>
      <c r="DN95" s="191">
        <f t="shared" si="98"/>
        <v>6.0797111225752742E-6</v>
      </c>
      <c r="DR95" s="1">
        <v>1.3888888888888887E-3</v>
      </c>
      <c r="EQ95" s="184"/>
      <c r="ER95" s="184"/>
    </row>
    <row r="96" spans="1:148" s="1" customFormat="1" x14ac:dyDescent="0.25">
      <c r="A96" s="21">
        <v>38503</v>
      </c>
      <c r="B96" s="279">
        <v>3.7891000000000001E-2</v>
      </c>
      <c r="C96" s="280">
        <v>3.5446999999999999E-2</v>
      </c>
      <c r="D96" s="279">
        <v>4.7914000000000005E-2</v>
      </c>
      <c r="E96" s="280">
        <v>6.5450999999999995E-2</v>
      </c>
      <c r="F96" s="279">
        <v>4.4705000000000002E-2</v>
      </c>
      <c r="G96" s="280">
        <v>1.9421999999999998E-2</v>
      </c>
      <c r="H96" s="279">
        <v>6.267E-3</v>
      </c>
      <c r="I96" s="280">
        <v>2.9909999999999997E-3</v>
      </c>
      <c r="J96" s="279">
        <v>3.5209000000000004E-2</v>
      </c>
      <c r="K96" s="291">
        <v>-2.496424718368162E-2</v>
      </c>
      <c r="L96" s="280">
        <v>1.0819E-2</v>
      </c>
      <c r="M96" s="279">
        <v>1.2214000000000001E-2</v>
      </c>
      <c r="N96" s="280">
        <v>2.774E-3</v>
      </c>
      <c r="O96" s="279">
        <v>7.6899999999999998E-3</v>
      </c>
      <c r="P96" s="280">
        <v>2.5956999999999997E-2</v>
      </c>
      <c r="Q96" s="279">
        <v>1.3996E-2</v>
      </c>
      <c r="R96" s="280">
        <v>1.0580000000000001E-2</v>
      </c>
      <c r="S96" s="279">
        <v>2.5536E-2</v>
      </c>
      <c r="T96" s="280">
        <v>7.1609999999999998E-3</v>
      </c>
      <c r="U96" s="279">
        <v>1.0172E-2</v>
      </c>
      <c r="V96" s="280">
        <v>7.8770000000000003E-3</v>
      </c>
      <c r="W96" s="279">
        <v>1.1823999999999999E-2</v>
      </c>
      <c r="X96" s="280">
        <v>4.6719999999999999E-3</v>
      </c>
      <c r="Y96" s="280">
        <v>1.8940000000000001E-3</v>
      </c>
      <c r="Z96" s="279">
        <v>1.7750999999999999E-2</v>
      </c>
      <c r="AA96" s="280">
        <v>-4.0200000000000001E-4</v>
      </c>
      <c r="AB96" s="279">
        <v>-2.8420999999999998E-2</v>
      </c>
      <c r="AC96" s="280">
        <v>-2.7814000000000002E-2</v>
      </c>
      <c r="AD96" s="279">
        <v>-3.1210000000000002E-2</v>
      </c>
      <c r="AE96" s="280">
        <v>2.8317000000000002E-2</v>
      </c>
      <c r="AF96" s="280">
        <v>1.1592999999999999E-2</v>
      </c>
      <c r="AG96" s="281">
        <v>-3.1601674596018502E-2</v>
      </c>
      <c r="AH96" s="280">
        <v>1.4000000000000002E-3</v>
      </c>
      <c r="AI96" s="279">
        <v>1.043E-2</v>
      </c>
      <c r="AJ96" s="280">
        <v>1.5520000000000001E-2</v>
      </c>
      <c r="AK96" s="279">
        <v>1.2E-2</v>
      </c>
      <c r="AL96" s="280">
        <v>3.4499999999999999E-3</v>
      </c>
      <c r="AM96" s="279">
        <v>-1.0399999999999999E-3</v>
      </c>
      <c r="AN96" s="279">
        <v>9.8230000000000001E-3</v>
      </c>
      <c r="AO96" s="280">
        <v>-7.7619999999999998E-3</v>
      </c>
      <c r="AP96" s="279">
        <v>1.7097000000000001E-2</v>
      </c>
      <c r="AQ96" s="291">
        <v>-2.496424718368162E-2</v>
      </c>
      <c r="AR96" s="30">
        <v>-2.496424718368162E-2</v>
      </c>
      <c r="AS96" s="291">
        <v>-2.496424718368162E-2</v>
      </c>
      <c r="AT96" s="291">
        <v>-2.496424718368162E-2</v>
      </c>
      <c r="AU96" s="291">
        <v>-2.496424718368162E-2</v>
      </c>
      <c r="AV96" s="279">
        <v>3.4660000000000003E-2</v>
      </c>
      <c r="AW96" s="280">
        <v>1.8959999999999998E-2</v>
      </c>
      <c r="AX96" s="291">
        <v>-2.496424718368162E-2</v>
      </c>
      <c r="AY96" s="291">
        <v>-2.496424718368162E-2</v>
      </c>
      <c r="AZ96" s="279">
        <v>9.1039999999999992E-3</v>
      </c>
      <c r="BE96" s="30">
        <v>1.3724819480339434E-2</v>
      </c>
      <c r="BF96" s="104"/>
      <c r="BG96" s="188">
        <f t="shared" si="51"/>
        <v>160</v>
      </c>
      <c r="BH96" s="29">
        <f>(1-'Building Blocks'!$B$54)*'Building Blocks'!$B$54^BG96</f>
        <v>2.0027702685748924E-3</v>
      </c>
      <c r="BI96" s="29">
        <f t="shared" si="52"/>
        <v>2.1999486250546176E-3</v>
      </c>
      <c r="BJ96" s="29">
        <f t="shared" si="99"/>
        <v>6.5340674112747193E-3</v>
      </c>
      <c r="BK96" s="191">
        <f t="shared" si="53"/>
        <v>2.0708762881427008E-6</v>
      </c>
      <c r="BL96" s="191">
        <f t="shared" si="54"/>
        <v>1.7679886528763246E-6</v>
      </c>
      <c r="BM96" s="191">
        <f t="shared" si="55"/>
        <v>3.2768901009694423E-6</v>
      </c>
      <c r="BN96" s="191">
        <f t="shared" si="56"/>
        <v>6.9906919500537761E-6</v>
      </c>
      <c r="BO96" s="191">
        <f t="shared" si="57"/>
        <v>2.5484840096578441E-6</v>
      </c>
      <c r="BP96" s="191">
        <f t="shared" si="58"/>
        <v>3.7056541848789989E-7</v>
      </c>
      <c r="BQ96" s="191">
        <f t="shared" si="59"/>
        <v>8.2584008932953482E-15</v>
      </c>
      <c r="BR96" s="191">
        <f t="shared" si="60"/>
        <v>7.8915668111683044E-8</v>
      </c>
      <c r="BS96" s="191">
        <f t="shared" si="61"/>
        <v>1.3849972546508164E-6</v>
      </c>
      <c r="BT96" s="191">
        <f t="shared" si="62"/>
        <v>6.7791150929699451E-36</v>
      </c>
      <c r="BU96" s="191">
        <f t="shared" si="63"/>
        <v>1.1126820952154686E-7</v>
      </c>
      <c r="BV96" s="191">
        <f t="shared" si="64"/>
        <v>1.7252717577768842E-7</v>
      </c>
      <c r="BW96" s="191">
        <f t="shared" si="65"/>
        <v>2.5448388633486376E-9</v>
      </c>
      <c r="BX96" s="191">
        <f t="shared" si="66"/>
        <v>4.8455313662578596E-8</v>
      </c>
      <c r="BY96" s="191">
        <f t="shared" si="67"/>
        <v>9.5243260923464496E-7</v>
      </c>
      <c r="BZ96" s="191">
        <f t="shared" si="68"/>
        <v>2.0464062896615793E-7</v>
      </c>
      <c r="CA96" s="191">
        <f t="shared" si="69"/>
        <v>9.5337936280038829E-8</v>
      </c>
      <c r="CB96" s="191">
        <f t="shared" si="70"/>
        <v>8.7859879092096494E-7</v>
      </c>
      <c r="CC96" s="191">
        <f t="shared" si="71"/>
        <v>1.6613273495530522E-8</v>
      </c>
      <c r="CD96" s="191">
        <f t="shared" si="72"/>
        <v>1.0368130991659472E-7</v>
      </c>
      <c r="CE96" s="191">
        <f t="shared" si="73"/>
        <v>3.8346938743243101E-8</v>
      </c>
      <c r="CF96" s="191">
        <f t="shared" si="74"/>
        <v>1.1889227339680751E-7</v>
      </c>
      <c r="CG96" s="191">
        <f t="shared" si="75"/>
        <v>2.4724064256817141E-9</v>
      </c>
      <c r="CH96" s="191">
        <f t="shared" si="76"/>
        <v>6.5224131834334635E-10</v>
      </c>
      <c r="CI96" s="191">
        <f t="shared" si="77"/>
        <v>3.0734406706670081E-7</v>
      </c>
      <c r="CJ96" s="191">
        <f t="shared" si="78"/>
        <v>4.5077930828495359E-8</v>
      </c>
      <c r="CK96" s="191">
        <f t="shared" si="79"/>
        <v>2.1768857606521987E-6</v>
      </c>
      <c r="CL96" s="191">
        <f t="shared" si="80"/>
        <v>2.1009329053857328E-6</v>
      </c>
      <c r="CM96" s="191">
        <f t="shared" si="81"/>
        <v>2.6180012079521184E-6</v>
      </c>
      <c r="CN96" s="191">
        <f t="shared" si="82"/>
        <v>1.0052787151783937E-6</v>
      </c>
      <c r="CO96" s="191">
        <f t="shared" si="83"/>
        <v>8.2719298611220467E-8</v>
      </c>
      <c r="CP96" s="191">
        <f t="shared" si="84"/>
        <v>2.8405658598680613E-6</v>
      </c>
      <c r="CQ96" s="191">
        <f t="shared" si="85"/>
        <v>1.1009734940547408E-8</v>
      </c>
      <c r="CR96" s="191">
        <f t="shared" si="86"/>
        <v>4.8941270144012298E-8</v>
      </c>
      <c r="CS96" s="191">
        <f t="shared" si="87"/>
        <v>1.8880145392330445E-7</v>
      </c>
      <c r="CT96" s="191">
        <f t="shared" si="88"/>
        <v>6.885893862703723E-8</v>
      </c>
      <c r="CU96" s="191">
        <f t="shared" si="89"/>
        <v>1.7015274533693712E-9</v>
      </c>
      <c r="CV96" s="191">
        <f t="shared" si="90"/>
        <v>9.7354536137646373E-8</v>
      </c>
      <c r="CW96" s="191">
        <f t="shared" si="91"/>
        <v>4.3534465854397896E-8</v>
      </c>
      <c r="CX96" s="191">
        <f t="shared" si="92"/>
        <v>2.2563399613356162E-7</v>
      </c>
      <c r="CY96" s="191">
        <f t="shared" si="93"/>
        <v>1.8918168507603468E-7</v>
      </c>
      <c r="CZ96" s="191"/>
      <c r="DA96" s="191">
        <f t="shared" si="94"/>
        <v>6.7791150929699451E-36</v>
      </c>
      <c r="DB96" s="191"/>
      <c r="DC96" s="191"/>
      <c r="DD96" s="191"/>
      <c r="DE96" s="191">
        <f t="shared" si="95"/>
        <v>1.3561543813165041E-6</v>
      </c>
      <c r="DF96" s="191">
        <f t="shared" si="96"/>
        <v>2.2329386166261605E-7</v>
      </c>
      <c r="DG96" s="191"/>
      <c r="DH96" s="191"/>
      <c r="DI96" s="191">
        <f t="shared" si="97"/>
        <v>2.8849433780138119E-9</v>
      </c>
      <c r="DN96" s="191">
        <f t="shared" si="98"/>
        <v>7.7618633792838053E-8</v>
      </c>
      <c r="DR96" s="1">
        <v>1.3888888888888887E-3</v>
      </c>
      <c r="EQ96" s="184"/>
      <c r="ER96" s="184"/>
    </row>
    <row r="97" spans="1:148" s="1" customFormat="1" x14ac:dyDescent="0.25">
      <c r="A97" s="21">
        <v>38533</v>
      </c>
      <c r="B97" s="279">
        <v>6.9849999999999999E-3</v>
      </c>
      <c r="C97" s="280">
        <v>4.0850000000000001E-3</v>
      </c>
      <c r="D97" s="279">
        <v>2.6886999999999998E-2</v>
      </c>
      <c r="E97" s="280">
        <v>3.8571000000000001E-2</v>
      </c>
      <c r="F97" s="279">
        <v>4.2699999999999995E-2</v>
      </c>
      <c r="G97" s="280">
        <v>1.0549999999999999E-2</v>
      </c>
      <c r="H97" s="279">
        <v>1.8818999999999999E-2</v>
      </c>
      <c r="I97" s="280">
        <v>2.6882000000000003E-2</v>
      </c>
      <c r="J97" s="279">
        <v>3.4518E-2</v>
      </c>
      <c r="K97" s="291">
        <v>-2.496424718368162E-2</v>
      </c>
      <c r="L97" s="280">
        <v>5.4530000000000004E-3</v>
      </c>
      <c r="M97" s="279">
        <v>6.1289999999999999E-3</v>
      </c>
      <c r="N97" s="280">
        <v>2.1320000000000002E-3</v>
      </c>
      <c r="O97" s="279">
        <v>3.15E-3</v>
      </c>
      <c r="P97" s="280">
        <v>1.4983999999999999E-2</v>
      </c>
      <c r="Q97" s="279">
        <v>7.9459999999999999E-3</v>
      </c>
      <c r="R97" s="280">
        <v>5.7469999999999995E-3</v>
      </c>
      <c r="S97" s="279">
        <v>1.5229999999999999E-2</v>
      </c>
      <c r="T97" s="280">
        <v>3.6480000000000002E-3</v>
      </c>
      <c r="U97" s="279">
        <v>4.5310000000000003E-3</v>
      </c>
      <c r="V97" s="280">
        <v>3.6259999999999999E-3</v>
      </c>
      <c r="W97" s="279">
        <v>5.5019999999999999E-3</v>
      </c>
      <c r="X97" s="280">
        <v>4.7349999999999996E-3</v>
      </c>
      <c r="Y97" s="280">
        <v>4.8139999999999997E-3</v>
      </c>
      <c r="Z97" s="279">
        <v>1.9628E-2</v>
      </c>
      <c r="AA97" s="280">
        <v>6.4770000000000001E-3</v>
      </c>
      <c r="AB97" s="279">
        <v>-1.0811999999999999E-2</v>
      </c>
      <c r="AC97" s="280">
        <v>-1.2126E-2</v>
      </c>
      <c r="AD97" s="279">
        <v>-9.0419999999999997E-3</v>
      </c>
      <c r="AE97" s="280">
        <v>1.8506000000000002E-2</v>
      </c>
      <c r="AF97" s="280">
        <v>1.4124000000000001E-2</v>
      </c>
      <c r="AG97" s="281">
        <v>-1.14867084633991E-2</v>
      </c>
      <c r="AH97" s="280">
        <v>9.1000000000000004E-3</v>
      </c>
      <c r="AI97" s="279">
        <v>1.592E-2</v>
      </c>
      <c r="AJ97" s="280">
        <v>1.9599999999999999E-2</v>
      </c>
      <c r="AK97" s="279">
        <v>1.325E-2</v>
      </c>
      <c r="AL97" s="280">
        <v>1.0549999999999999E-2</v>
      </c>
      <c r="AM97" s="279">
        <v>9.5899999999999996E-3</v>
      </c>
      <c r="AN97" s="279">
        <v>1.7423000000000001E-2</v>
      </c>
      <c r="AO97" s="280">
        <v>1.6833000000000001E-2</v>
      </c>
      <c r="AP97" s="279">
        <v>5.0083999999999997E-2</v>
      </c>
      <c r="AQ97" s="291">
        <v>-2.496424718368162E-2</v>
      </c>
      <c r="AR97" s="30">
        <v>-2.496424718368162E-2</v>
      </c>
      <c r="AS97" s="291">
        <v>-2.496424718368162E-2</v>
      </c>
      <c r="AT97" s="291">
        <v>-2.496424718368162E-2</v>
      </c>
      <c r="AU97" s="291">
        <v>-2.496424718368162E-2</v>
      </c>
      <c r="AV97" s="279">
        <v>5.0273999999999999E-2</v>
      </c>
      <c r="AW97" s="280">
        <v>3.8691000000000003E-2</v>
      </c>
      <c r="AX97" s="291">
        <v>-2.496424718368162E-2</v>
      </c>
      <c r="AY97" s="291">
        <v>-2.496424718368162E-2</v>
      </c>
      <c r="AZ97" s="279">
        <v>4.079E-2</v>
      </c>
      <c r="BE97" s="30">
        <v>-3.7509104323838027E-2</v>
      </c>
      <c r="BF97" s="104"/>
      <c r="BG97" s="188">
        <f t="shared" si="51"/>
        <v>159</v>
      </c>
      <c r="BH97" s="29">
        <f>(1-'Building Blocks'!$B$54)*'Building Blocks'!$B$54^BG97</f>
        <v>2.0230002712877701E-3</v>
      </c>
      <c r="BI97" s="29">
        <f t="shared" si="52"/>
        <v>2.2221703283379973E-3</v>
      </c>
      <c r="BJ97" s="29">
        <f t="shared" si="99"/>
        <v>6.6000680921966858E-3</v>
      </c>
      <c r="BK97" s="191">
        <f t="shared" si="53"/>
        <v>1.1240572701847154E-10</v>
      </c>
      <c r="BL97" s="191">
        <f t="shared" si="54"/>
        <v>2.0176976225173417E-8</v>
      </c>
      <c r="BM97" s="191">
        <f t="shared" si="55"/>
        <v>6.8579446016401235E-7</v>
      </c>
      <c r="BN97" s="191">
        <f t="shared" si="56"/>
        <v>1.932631168913901E-6</v>
      </c>
      <c r="BO97" s="191">
        <f t="shared" si="57"/>
        <v>2.2798706308525395E-6</v>
      </c>
      <c r="BP97" s="191">
        <f t="shared" si="58"/>
        <v>3.7474131324359356E-8</v>
      </c>
      <c r="BQ97" s="191">
        <f t="shared" si="59"/>
        <v>3.5000086817743817E-7</v>
      </c>
      <c r="BR97" s="191">
        <f t="shared" si="60"/>
        <v>7.1214163018114113E-7</v>
      </c>
      <c r="BS97" s="191">
        <f t="shared" si="61"/>
        <v>1.3229926822035573E-6</v>
      </c>
      <c r="BT97" s="191">
        <f t="shared" si="62"/>
        <v>6.8475910029999436E-36</v>
      </c>
      <c r="BU97" s="191">
        <f t="shared" si="63"/>
        <v>6.7727375969570428E-9</v>
      </c>
      <c r="BV97" s="191">
        <f t="shared" si="64"/>
        <v>1.7059006761733562E-8</v>
      </c>
      <c r="BW97" s="191">
        <f t="shared" si="65"/>
        <v>4.1765947117608333E-10</v>
      </c>
      <c r="BX97" s="191">
        <f t="shared" si="66"/>
        <v>5.2120832832967509E-11</v>
      </c>
      <c r="BY97" s="191">
        <f t="shared" si="67"/>
        <v>2.1490357518889618E-7</v>
      </c>
      <c r="BZ97" s="191">
        <f t="shared" si="68"/>
        <v>2.8714924692080067E-8</v>
      </c>
      <c r="CA97" s="191">
        <f t="shared" si="69"/>
        <v>6.8057207008992712E-9</v>
      </c>
      <c r="CB97" s="191">
        <f t="shared" si="70"/>
        <v>2.0814974254991527E-7</v>
      </c>
      <c r="CC97" s="191">
        <f t="shared" si="71"/>
        <v>1.3003704679410897E-9</v>
      </c>
      <c r="CD97" s="191">
        <f t="shared" si="72"/>
        <v>3.3294969201335521E-9</v>
      </c>
      <c r="CE97" s="191">
        <f t="shared" si="73"/>
        <v>1.2826812958089131E-11</v>
      </c>
      <c r="CF97" s="191">
        <f t="shared" si="74"/>
        <v>2.3547928239791975E-9</v>
      </c>
      <c r="CG97" s="191">
        <f t="shared" si="75"/>
        <v>2.8030257569511489E-9</v>
      </c>
      <c r="CH97" s="191">
        <f t="shared" si="76"/>
        <v>1.253970771835391E-8</v>
      </c>
      <c r="CI97" s="191">
        <f t="shared" si="77"/>
        <v>4.1687773721092085E-7</v>
      </c>
      <c r="CJ97" s="191">
        <f t="shared" si="78"/>
        <v>1.229662246486524E-8</v>
      </c>
      <c r="CK97" s="191">
        <f t="shared" si="79"/>
        <v>4.261135250003112E-7</v>
      </c>
      <c r="CL97" s="191">
        <f t="shared" si="80"/>
        <v>5.1442009778730469E-7</v>
      </c>
      <c r="CM97" s="191">
        <f t="shared" si="81"/>
        <v>3.377676633689354E-7</v>
      </c>
      <c r="CN97" s="191">
        <f t="shared" si="82"/>
        <v>2.9724020805701892E-7</v>
      </c>
      <c r="CO97" s="191">
        <f t="shared" si="83"/>
        <v>1.6676576624735559E-7</v>
      </c>
      <c r="CP97" s="191">
        <f t="shared" si="84"/>
        <v>5.5602528778601533E-7</v>
      </c>
      <c r="CQ97" s="191">
        <f t="shared" si="85"/>
        <v>6.6317247989118125E-8</v>
      </c>
      <c r="CR97" s="191">
        <f t="shared" si="86"/>
        <v>2.3149502481260453E-7</v>
      </c>
      <c r="CS97" s="191">
        <f t="shared" si="87"/>
        <v>3.9568212149967328E-7</v>
      </c>
      <c r="CT97" s="191">
        <f t="shared" si="88"/>
        <v>1.0410735711109507E-7</v>
      </c>
      <c r="CU97" s="191">
        <f t="shared" si="89"/>
        <v>8.5987304099823103E-8</v>
      </c>
      <c r="CV97" s="191">
        <f t="shared" si="90"/>
        <v>3.5159395129915095E-8</v>
      </c>
      <c r="CW97" s="191">
        <f t="shared" si="91"/>
        <v>3.2258257572420114E-7</v>
      </c>
      <c r="CX97" s="191">
        <f t="shared" si="92"/>
        <v>4.6512864007763181E-7</v>
      </c>
      <c r="CY97" s="191">
        <f t="shared" si="93"/>
        <v>3.9686430743405485E-6</v>
      </c>
      <c r="CZ97" s="191"/>
      <c r="DA97" s="191">
        <f t="shared" si="94"/>
        <v>6.8475910029999436E-36</v>
      </c>
      <c r="DB97" s="191"/>
      <c r="DC97" s="191"/>
      <c r="DD97" s="191"/>
      <c r="DE97" s="191">
        <f t="shared" si="95"/>
        <v>3.6345500023066573E-6</v>
      </c>
      <c r="DF97" s="191">
        <f t="shared" si="96"/>
        <v>1.9741311262795314E-6</v>
      </c>
      <c r="DG97" s="191"/>
      <c r="DH97" s="191"/>
      <c r="DI97" s="191">
        <f t="shared" si="97"/>
        <v>2.0727149712547158E-6</v>
      </c>
      <c r="DN97" s="191">
        <f t="shared" si="98"/>
        <v>4.55889703318645E-6</v>
      </c>
      <c r="DR97" s="1">
        <v>1.3888888888888887E-3</v>
      </c>
      <c r="EQ97" s="184"/>
      <c r="ER97" s="184"/>
    </row>
    <row r="98" spans="1:148" s="1" customFormat="1" x14ac:dyDescent="0.25">
      <c r="A98" s="21">
        <v>38564</v>
      </c>
      <c r="B98" s="279">
        <v>4.1028000000000002E-2</v>
      </c>
      <c r="C98" s="280">
        <v>3.8892000000000003E-2</v>
      </c>
      <c r="D98" s="279">
        <v>5.2718000000000001E-2</v>
      </c>
      <c r="E98" s="280">
        <v>6.335600000000001E-2</v>
      </c>
      <c r="F98" s="279">
        <v>7.6834E-2</v>
      </c>
      <c r="G98" s="280">
        <v>3.7243999999999999E-2</v>
      </c>
      <c r="H98" s="279">
        <v>3.6895999999999998E-2</v>
      </c>
      <c r="I98" s="280">
        <v>4.3508999999999999E-2</v>
      </c>
      <c r="J98" s="279">
        <v>7.0758000000000001E-2</v>
      </c>
      <c r="K98" s="291">
        <v>-2.496424718368162E-2</v>
      </c>
      <c r="L98" s="280">
        <v>-9.0959999999999999E-3</v>
      </c>
      <c r="M98" s="279">
        <v>-1.3557999999999999E-2</v>
      </c>
      <c r="N98" s="280">
        <v>2.1279999999999997E-3</v>
      </c>
      <c r="O98" s="279">
        <v>-9.2859999999999991E-3</v>
      </c>
      <c r="P98" s="280">
        <v>-2.6227999999999998E-2</v>
      </c>
      <c r="Q98" s="279">
        <v>-1.0033E-2</v>
      </c>
      <c r="R98" s="280">
        <v>-7.9550000000000003E-3</v>
      </c>
      <c r="S98" s="279">
        <v>-1.6920000000000001E-2</v>
      </c>
      <c r="T98" s="280">
        <v>-2.0449000000000002E-2</v>
      </c>
      <c r="U98" s="279">
        <v>-8.5100000000000002E-3</v>
      </c>
      <c r="V98" s="280">
        <v>-5.012E-3</v>
      </c>
      <c r="W98" s="279">
        <v>-1.3237000000000001E-2</v>
      </c>
      <c r="X98" s="280">
        <v>-7.7019999999999996E-3</v>
      </c>
      <c r="Y98" s="280">
        <v>-2.3739999999999998E-3</v>
      </c>
      <c r="Z98" s="279">
        <v>1.7485000000000001E-2</v>
      </c>
      <c r="AA98" s="280">
        <v>8.3479999999999995E-3</v>
      </c>
      <c r="AB98" s="279">
        <v>-7.3400000000000002E-3</v>
      </c>
      <c r="AC98" s="280">
        <v>-8.3499999999999998E-3</v>
      </c>
      <c r="AD98" s="279">
        <v>-5.5720000000000006E-3</v>
      </c>
      <c r="AE98" s="280">
        <v>1.364E-3</v>
      </c>
      <c r="AF98" s="280">
        <v>5.6279999999999993E-3</v>
      </c>
      <c r="AG98" s="281">
        <v>-7.52060235785907E-3</v>
      </c>
      <c r="AH98" s="280">
        <v>1.67E-2</v>
      </c>
      <c r="AI98" s="279">
        <v>2.2970000000000001E-2</v>
      </c>
      <c r="AJ98" s="280">
        <v>2.9489999999999999E-2</v>
      </c>
      <c r="AK98" s="279">
        <v>2.351E-2</v>
      </c>
      <c r="AL98" s="280">
        <v>7.4099999999999999E-3</v>
      </c>
      <c r="AM98" s="279">
        <v>1.34E-2</v>
      </c>
      <c r="AN98" s="279">
        <v>1.2269E-2</v>
      </c>
      <c r="AO98" s="280">
        <v>4.4832000000000004E-2</v>
      </c>
      <c r="AP98" s="279">
        <v>6.0627000000000007E-2</v>
      </c>
      <c r="AQ98" s="291">
        <v>-2.496424718368162E-2</v>
      </c>
      <c r="AR98" s="30">
        <v>-2.496424718368162E-2</v>
      </c>
      <c r="AS98" s="291">
        <v>-2.496424718368162E-2</v>
      </c>
      <c r="AT98" s="291">
        <v>-2.496424718368162E-2</v>
      </c>
      <c r="AU98" s="291">
        <v>-2.496424718368162E-2</v>
      </c>
      <c r="AV98" s="279">
        <v>7.136300000000001E-2</v>
      </c>
      <c r="AW98" s="280">
        <v>4.9421E-2</v>
      </c>
      <c r="AX98" s="291">
        <v>-2.496424718368162E-2</v>
      </c>
      <c r="AY98" s="291">
        <v>-2.496424718368162E-2</v>
      </c>
      <c r="AZ98" s="279">
        <v>5.1836E-2</v>
      </c>
      <c r="BE98" s="30">
        <v>-6.3643515673017848E-2</v>
      </c>
      <c r="BF98" s="104"/>
      <c r="BG98" s="188">
        <f t="shared" si="51"/>
        <v>158</v>
      </c>
      <c r="BH98" s="29">
        <f>(1-'Building Blocks'!$B$54)*'Building Blocks'!$B$54^BG98</f>
        <v>2.0434346174623944E-3</v>
      </c>
      <c r="BI98" s="29">
        <f t="shared" si="52"/>
        <v>2.2446164932707047E-3</v>
      </c>
      <c r="BJ98" s="29">
        <f t="shared" si="99"/>
        <v>6.6667354466633192E-3</v>
      </c>
      <c r="BK98" s="191">
        <f t="shared" si="53"/>
        <v>2.5670855597432381E-6</v>
      </c>
      <c r="BL98" s="191">
        <f t="shared" si="54"/>
        <v>2.2689496723359889E-6</v>
      </c>
      <c r="BM98" s="191">
        <f t="shared" si="55"/>
        <v>4.2275646096593904E-6</v>
      </c>
      <c r="BN98" s="191">
        <f t="shared" si="56"/>
        <v>6.6123192944526765E-6</v>
      </c>
      <c r="BO98" s="191">
        <f t="shared" si="57"/>
        <v>9.8264091927665055E-6</v>
      </c>
      <c r="BP98" s="191">
        <f t="shared" si="58"/>
        <v>2.1294090384621101E-6</v>
      </c>
      <c r="BQ98" s="191">
        <f t="shared" si="59"/>
        <v>2.1054883335002961E-6</v>
      </c>
      <c r="BR98" s="191">
        <f t="shared" si="60"/>
        <v>2.6761031784299547E-6</v>
      </c>
      <c r="BS98" s="191">
        <f t="shared" si="61"/>
        <v>8.2539287202123256E-6</v>
      </c>
      <c r="BT98" s="191">
        <f t="shared" si="62"/>
        <v>6.9167585888888331E-36</v>
      </c>
      <c r="BU98" s="191">
        <f t="shared" si="63"/>
        <v>3.679421077111287E-7</v>
      </c>
      <c r="BV98" s="191">
        <f t="shared" si="64"/>
        <v>6.4232279486959343E-7</v>
      </c>
      <c r="BW98" s="191">
        <f t="shared" si="65"/>
        <v>4.1412923901404587E-10</v>
      </c>
      <c r="BX98" s="191">
        <f t="shared" si="66"/>
        <v>3.3864170820679338E-7</v>
      </c>
      <c r="BY98" s="191">
        <f t="shared" si="67"/>
        <v>2.2099926110855961E-6</v>
      </c>
      <c r="BZ98" s="191">
        <f t="shared" si="68"/>
        <v>4.6442795822596699E-7</v>
      </c>
      <c r="CA98" s="191">
        <f t="shared" si="69"/>
        <v>3.2064191279300367E-7</v>
      </c>
      <c r="CB98" s="191">
        <f t="shared" si="70"/>
        <v>1.1334799579688194E-6</v>
      </c>
      <c r="CC98" s="191">
        <f t="shared" si="71"/>
        <v>1.3874369456391405E-6</v>
      </c>
      <c r="CD98" s="191">
        <f t="shared" si="72"/>
        <v>3.1343871585894628E-7</v>
      </c>
      <c r="CE98" s="191">
        <f t="shared" si="73"/>
        <v>1.7044127292024986E-7</v>
      </c>
      <c r="CF98" s="191">
        <f t="shared" si="74"/>
        <v>7.0397825598885999E-7</v>
      </c>
      <c r="CG98" s="191">
        <f t="shared" si="75"/>
        <v>2.8731979102169028E-7</v>
      </c>
      <c r="CH98" s="191">
        <f t="shared" si="76"/>
        <v>5.1985668705476576E-8</v>
      </c>
      <c r="CI98" s="191">
        <f t="shared" si="77"/>
        <v>2.9962889761708797E-7</v>
      </c>
      <c r="CJ98" s="191">
        <f t="shared" si="78"/>
        <v>4.0036754831078748E-8</v>
      </c>
      <c r="CK98" s="191">
        <f t="shared" si="79"/>
        <v>2.4163909219689739E-7</v>
      </c>
      <c r="CL98" s="191">
        <f t="shared" si="80"/>
        <v>2.9370669096766009E-7</v>
      </c>
      <c r="CM98" s="191">
        <f t="shared" si="81"/>
        <v>1.7615326832909697E-7</v>
      </c>
      <c r="CN98" s="191">
        <f t="shared" si="82"/>
        <v>6.9801167624348278E-8</v>
      </c>
      <c r="CO98" s="191">
        <f t="shared" si="83"/>
        <v>6.2547257480206928E-11</v>
      </c>
      <c r="CP98" s="191">
        <f t="shared" si="84"/>
        <v>3.1530903831093678E-7</v>
      </c>
      <c r="CQ98" s="191">
        <f t="shared" si="85"/>
        <v>3.8302089117296725E-7</v>
      </c>
      <c r="CR98" s="191">
        <f t="shared" si="86"/>
        <v>6.6842682895372791E-7</v>
      </c>
      <c r="CS98" s="191">
        <f t="shared" si="87"/>
        <v>1.2116813025523924E-6</v>
      </c>
      <c r="CT98" s="191">
        <f t="shared" si="88"/>
        <v>6.5670627852726997E-7</v>
      </c>
      <c r="CU98" s="191">
        <f t="shared" si="89"/>
        <v>2.1300877719366756E-8</v>
      </c>
      <c r="CV98" s="191">
        <f t="shared" si="90"/>
        <v>1.361321100258903E-7</v>
      </c>
      <c r="CW98" s="191">
        <f t="shared" si="91"/>
        <v>1.0669486105436125E-7</v>
      </c>
      <c r="CX98" s="191">
        <f t="shared" si="92"/>
        <v>4.0479773165343934E-6</v>
      </c>
      <c r="CY98" s="191">
        <f t="shared" si="93"/>
        <v>6.2584086364462378E-6</v>
      </c>
      <c r="CZ98" s="191"/>
      <c r="DA98" s="191">
        <f t="shared" si="94"/>
        <v>6.9167585888888331E-36</v>
      </c>
      <c r="DB98" s="191"/>
      <c r="DC98" s="191"/>
      <c r="DD98" s="191"/>
      <c r="DE98" s="191">
        <f t="shared" si="95"/>
        <v>8.4983651968771494E-6</v>
      </c>
      <c r="DF98" s="191">
        <f t="shared" si="96"/>
        <v>3.6882258213421379E-6</v>
      </c>
      <c r="DG98" s="191"/>
      <c r="DH98" s="191"/>
      <c r="DI98" s="191">
        <f t="shared" si="97"/>
        <v>3.8819881167262875E-6</v>
      </c>
      <c r="DN98" s="191">
        <f t="shared" si="98"/>
        <v>1.1452091819406001E-5</v>
      </c>
      <c r="DR98" s="1">
        <v>1.3888888888888887E-3</v>
      </c>
      <c r="EQ98" s="184"/>
      <c r="ER98" s="184"/>
    </row>
    <row r="99" spans="1:148" s="1" customFormat="1" x14ac:dyDescent="0.25">
      <c r="A99" s="21">
        <v>38595</v>
      </c>
      <c r="B99" s="279">
        <v>-9.5350000000000001E-3</v>
      </c>
      <c r="C99" s="280">
        <v>-8.6540000000000002E-3</v>
      </c>
      <c r="D99" s="279">
        <v>-7.0020000000000004E-3</v>
      </c>
      <c r="E99" s="280">
        <v>-1.8540000000000001E-2</v>
      </c>
      <c r="F99" s="279">
        <v>-1.0603E-2</v>
      </c>
      <c r="G99" s="280">
        <v>8.0579999999999992E-3</v>
      </c>
      <c r="H99" s="279">
        <v>2.5592E-2</v>
      </c>
      <c r="I99" s="280">
        <v>3.0865999999999998E-2</v>
      </c>
      <c r="J99" s="279">
        <v>9.0019999999999996E-3</v>
      </c>
      <c r="K99" s="291">
        <v>-2.496424718368162E-2</v>
      </c>
      <c r="L99" s="280">
        <v>1.2819000000000001E-2</v>
      </c>
      <c r="M99" s="279">
        <v>1.5882E-2</v>
      </c>
      <c r="N99" s="280">
        <v>2.9270000000000003E-3</v>
      </c>
      <c r="O99" s="279">
        <v>1.1477999999999999E-2</v>
      </c>
      <c r="P99" s="280">
        <v>2.9114000000000001E-2</v>
      </c>
      <c r="Q99" s="279">
        <v>1.5208999999999999E-2</v>
      </c>
      <c r="R99" s="280">
        <v>1.2621E-2</v>
      </c>
      <c r="S99" s="279">
        <v>2.3805E-2</v>
      </c>
      <c r="T99" s="280">
        <v>2.2736999999999997E-2</v>
      </c>
      <c r="U99" s="279">
        <v>1.2081999999999999E-2</v>
      </c>
      <c r="V99" s="280">
        <v>8.8590000000000006E-3</v>
      </c>
      <c r="W99" s="279">
        <v>1.6742E-2</v>
      </c>
      <c r="X99" s="280">
        <v>9.8569999999999994E-3</v>
      </c>
      <c r="Y99" s="280">
        <v>3.5610000000000004E-3</v>
      </c>
      <c r="Z99" s="279">
        <v>1.9070000000000001E-3</v>
      </c>
      <c r="AA99" s="280">
        <v>5.5510000000000004E-3</v>
      </c>
      <c r="AB99" s="279">
        <v>1.8839999999999999E-2</v>
      </c>
      <c r="AC99" s="280">
        <v>1.7589999999999998E-2</v>
      </c>
      <c r="AD99" s="279">
        <v>2.1785000000000002E-2</v>
      </c>
      <c r="AE99" s="280">
        <v>1.7604999999999999E-2</v>
      </c>
      <c r="AF99" s="280">
        <v>1.6642999999999998E-2</v>
      </c>
      <c r="AG99" s="281">
        <v>2.2385117066979099E-2</v>
      </c>
      <c r="AH99" s="280">
        <v>4.3E-3</v>
      </c>
      <c r="AI99" s="279">
        <v>8.199999999999999E-3</v>
      </c>
      <c r="AJ99" s="280">
        <v>7.4099999999999999E-3</v>
      </c>
      <c r="AK99" s="279">
        <v>8.8699999999999994E-3</v>
      </c>
      <c r="AL99" s="280">
        <v>7.2499999999999995E-3</v>
      </c>
      <c r="AM99" s="279">
        <v>6.9099999999999995E-3</v>
      </c>
      <c r="AN99" s="279">
        <v>1.6732E-2</v>
      </c>
      <c r="AO99" s="280">
        <v>7.5480000000000005E-2</v>
      </c>
      <c r="AP99" s="279">
        <v>4.7028999999999994E-2</v>
      </c>
      <c r="AQ99" s="291">
        <v>-2.496424718368162E-2</v>
      </c>
      <c r="AR99" s="30">
        <v>-2.496424718368162E-2</v>
      </c>
      <c r="AS99" s="291">
        <v>-2.496424718368162E-2</v>
      </c>
      <c r="AT99" s="291">
        <v>-2.496424718368162E-2</v>
      </c>
      <c r="AU99" s="291">
        <v>-2.496424718368162E-2</v>
      </c>
      <c r="AV99" s="279">
        <v>-3.6562999999999998E-2</v>
      </c>
      <c r="AW99" s="280">
        <v>-9.895000000000001E-3</v>
      </c>
      <c r="AX99" s="291">
        <v>-2.496424718368162E-2</v>
      </c>
      <c r="AY99" s="291">
        <v>-2.496424718368162E-2</v>
      </c>
      <c r="AZ99" s="279">
        <v>-2.4068999999999997E-2</v>
      </c>
      <c r="BE99" s="30">
        <v>7.0506717638626037E-2</v>
      </c>
      <c r="BF99" s="104"/>
      <c r="BG99" s="188">
        <f t="shared" si="51"/>
        <v>157</v>
      </c>
      <c r="BH99" s="29">
        <f>(1-'Building Blocks'!$B$54)*'Building Blocks'!$B$54^BG99</f>
        <v>2.0640753711741351E-3</v>
      </c>
      <c r="BI99" s="29">
        <f t="shared" si="52"/>
        <v>2.2672893871421257E-3</v>
      </c>
      <c r="BJ99" s="29">
        <f t="shared" si="99"/>
        <v>6.7340762087508277E-3</v>
      </c>
      <c r="BK99" s="191">
        <f t="shared" si="53"/>
        <v>6.3572970401952493E-7</v>
      </c>
      <c r="BL99" s="191">
        <f t="shared" si="54"/>
        <v>5.6259226258304455E-7</v>
      </c>
      <c r="BM99" s="191">
        <f t="shared" si="55"/>
        <v>6.0399124254099979E-7</v>
      </c>
      <c r="BN99" s="191">
        <f t="shared" si="56"/>
        <v>1.7296656693566875E-6</v>
      </c>
      <c r="BO99" s="191">
        <f t="shared" si="57"/>
        <v>1.0259728148983691E-6</v>
      </c>
      <c r="BP99" s="191">
        <f t="shared" si="58"/>
        <v>5.910305815780694E-9</v>
      </c>
      <c r="BQ99" s="191">
        <f t="shared" si="59"/>
        <v>8.4656219909352097E-7</v>
      </c>
      <c r="BR99" s="191">
        <f t="shared" si="60"/>
        <v>1.0859960149628677E-6</v>
      </c>
      <c r="BS99" s="191">
        <f t="shared" si="61"/>
        <v>2.8237459139328477E-9</v>
      </c>
      <c r="BT99" s="191">
        <f t="shared" si="62"/>
        <v>6.9866248372614466E-36</v>
      </c>
      <c r="BU99" s="191">
        <f t="shared" si="63"/>
        <v>1.8824130075637364E-7</v>
      </c>
      <c r="BV99" s="191">
        <f t="shared" si="64"/>
        <v>3.5560813596923731E-7</v>
      </c>
      <c r="BW99" s="191">
        <f t="shared" si="65"/>
        <v>3.4220066108899093E-9</v>
      </c>
      <c r="BX99" s="191">
        <f t="shared" si="66"/>
        <v>1.6308591095584214E-7</v>
      </c>
      <c r="BY99" s="191">
        <f t="shared" si="67"/>
        <v>1.3020509937930558E-6</v>
      </c>
      <c r="BZ99" s="191">
        <f t="shared" si="68"/>
        <v>2.6729097642127411E-7</v>
      </c>
      <c r="CA99" s="191">
        <f t="shared" si="69"/>
        <v>1.6862759551997344E-7</v>
      </c>
      <c r="CB99" s="191">
        <f t="shared" si="70"/>
        <v>7.5542253608180423E-7</v>
      </c>
      <c r="CC99" s="191">
        <f t="shared" si="71"/>
        <v>7.6128785932393369E-7</v>
      </c>
      <c r="CD99" s="191">
        <f t="shared" si="72"/>
        <v>1.7458485521443648E-7</v>
      </c>
      <c r="CE99" s="191">
        <f t="shared" si="73"/>
        <v>6.0298350054455497E-8</v>
      </c>
      <c r="CF99" s="191">
        <f t="shared" si="74"/>
        <v>3.4131407325892197E-7</v>
      </c>
      <c r="CG99" s="191">
        <f t="shared" si="75"/>
        <v>8.842764663015653E-8</v>
      </c>
      <c r="CH99" s="191">
        <f t="shared" si="76"/>
        <v>2.8567987983577557E-9</v>
      </c>
      <c r="CI99" s="191">
        <f t="shared" si="77"/>
        <v>3.6718882133880064E-8</v>
      </c>
      <c r="CJ99" s="191">
        <f t="shared" si="78"/>
        <v>4.612822888877121E-9</v>
      </c>
      <c r="CK99" s="191">
        <f t="shared" si="79"/>
        <v>5.6632260485618061E-7</v>
      </c>
      <c r="CL99" s="191">
        <f t="shared" si="80"/>
        <v>4.7676718307626055E-7</v>
      </c>
      <c r="CM99" s="191">
        <f t="shared" si="81"/>
        <v>7.7582985797971657E-7</v>
      </c>
      <c r="CN99" s="191">
        <f t="shared" si="82"/>
        <v>2.5786325225065706E-7</v>
      </c>
      <c r="CO99" s="191">
        <f t="shared" si="83"/>
        <v>2.8349176889236415E-7</v>
      </c>
      <c r="CP99" s="191">
        <f t="shared" si="84"/>
        <v>7.3898074308871861E-7</v>
      </c>
      <c r="CQ99" s="191">
        <f t="shared" si="85"/>
        <v>9.9637960888446045E-10</v>
      </c>
      <c r="CR99" s="191">
        <f t="shared" si="86"/>
        <v>1.401933928868863E-8</v>
      </c>
      <c r="CS99" s="191">
        <f t="shared" si="87"/>
        <v>3.019145716821244E-9</v>
      </c>
      <c r="CT99" s="191">
        <f t="shared" si="88"/>
        <v>1.3772788228517074E-8</v>
      </c>
      <c r="CU99" s="191">
        <f t="shared" si="89"/>
        <v>1.9339044268834387E-8</v>
      </c>
      <c r="CV99" s="191">
        <f t="shared" si="90"/>
        <v>3.8181726676959587E-9</v>
      </c>
      <c r="CW99" s="191">
        <f t="shared" si="91"/>
        <v>2.9246230391487727E-7</v>
      </c>
      <c r="CX99" s="191">
        <f t="shared" si="92"/>
        <v>1.2120365495632038E-5</v>
      </c>
      <c r="CY99" s="191">
        <f t="shared" si="93"/>
        <v>3.4849458043331271E-6</v>
      </c>
      <c r="CZ99" s="191"/>
      <c r="DA99" s="191">
        <f t="shared" si="94"/>
        <v>6.9866248372614466E-36</v>
      </c>
      <c r="DB99" s="191"/>
      <c r="DC99" s="191"/>
      <c r="DD99" s="191"/>
      <c r="DE99" s="191">
        <f t="shared" si="95"/>
        <v>4.8802525004986133E-6</v>
      </c>
      <c r="DF99" s="191">
        <f t="shared" si="96"/>
        <v>7.9967221430900805E-7</v>
      </c>
      <c r="DG99" s="191"/>
      <c r="DH99" s="191"/>
      <c r="DI99" s="191">
        <f t="shared" si="97"/>
        <v>2.6702670173180153E-6</v>
      </c>
      <c r="DN99" s="191">
        <f t="shared" si="98"/>
        <v>8.9195614237607529E-6</v>
      </c>
      <c r="DR99" s="1">
        <v>1.3888888888888887E-3</v>
      </c>
      <c r="EQ99" s="184"/>
      <c r="ER99" s="184"/>
    </row>
    <row r="100" spans="1:148" s="1" customFormat="1" x14ac:dyDescent="0.25">
      <c r="A100" s="21">
        <v>38625</v>
      </c>
      <c r="B100" s="279">
        <v>8.7519999999999994E-3</v>
      </c>
      <c r="C100" s="280">
        <v>9.2930000000000009E-3</v>
      </c>
      <c r="D100" s="279">
        <v>1.3264E-2</v>
      </c>
      <c r="E100" s="280">
        <v>3.1369999999999996E-3</v>
      </c>
      <c r="F100" s="279">
        <v>6.8920000000000006E-3</v>
      </c>
      <c r="G100" s="280">
        <v>3.0367000000000002E-2</v>
      </c>
      <c r="H100" s="279">
        <v>5.1582999999999997E-2</v>
      </c>
      <c r="I100" s="280">
        <v>4.0871000000000005E-2</v>
      </c>
      <c r="J100" s="279">
        <v>9.3246999999999997E-2</v>
      </c>
      <c r="K100" s="291">
        <v>-2.496424718368162E-2</v>
      </c>
      <c r="L100" s="280">
        <v>-1.0308999999999999E-2</v>
      </c>
      <c r="M100" s="279">
        <v>-1.3269999999999999E-2</v>
      </c>
      <c r="N100" s="280">
        <v>2.8610000000000003E-3</v>
      </c>
      <c r="O100" s="279">
        <v>-8.2059999999999998E-3</v>
      </c>
      <c r="P100" s="280">
        <v>-2.8712000000000001E-2</v>
      </c>
      <c r="Q100" s="279">
        <v>-1.4981E-2</v>
      </c>
      <c r="R100" s="280">
        <v>-9.7450000000000002E-3</v>
      </c>
      <c r="S100" s="279">
        <v>-3.2328000000000003E-2</v>
      </c>
      <c r="T100" s="280">
        <v>-1.5349999999999999E-3</v>
      </c>
      <c r="U100" s="279">
        <v>-8.2520000000000007E-3</v>
      </c>
      <c r="V100" s="280">
        <v>-5.2610000000000001E-3</v>
      </c>
      <c r="W100" s="279">
        <v>-1.3557999999999999E-2</v>
      </c>
      <c r="X100" s="280">
        <v>-6.1799999999999997E-3</v>
      </c>
      <c r="Y100" s="280">
        <v>3.4000000000000002E-4</v>
      </c>
      <c r="Z100" s="279">
        <v>-9.9799999999999993E-3</v>
      </c>
      <c r="AA100" s="280">
        <v>4.8849999999999996E-3</v>
      </c>
      <c r="AB100" s="279">
        <v>-1.9687E-2</v>
      </c>
      <c r="AC100" s="280">
        <v>-2.0091999999999999E-2</v>
      </c>
      <c r="AD100" s="279">
        <v>-1.9910000000000001E-2</v>
      </c>
      <c r="AE100" s="280">
        <v>2.4622999999999999E-2</v>
      </c>
      <c r="AF100" s="280">
        <v>1.1309E-2</v>
      </c>
      <c r="AG100" s="281">
        <v>-2.1624724502185902E-2</v>
      </c>
      <c r="AH100" s="280">
        <v>1.11E-2</v>
      </c>
      <c r="AI100" s="279">
        <v>1.9279999999999999E-2</v>
      </c>
      <c r="AJ100" s="280">
        <v>2.2530000000000001E-2</v>
      </c>
      <c r="AK100" s="279">
        <v>9.9799999999999993E-3</v>
      </c>
      <c r="AL100" s="280">
        <v>2.1080000000000002E-2</v>
      </c>
      <c r="AM100" s="279">
        <v>1.175E-2</v>
      </c>
      <c r="AN100" s="279">
        <v>3.1898000000000003E-2</v>
      </c>
      <c r="AO100" s="280">
        <v>4.6525999999999998E-2</v>
      </c>
      <c r="AP100" s="279">
        <v>8.1469E-2</v>
      </c>
      <c r="AQ100" s="291">
        <v>-2.496424718368162E-2</v>
      </c>
      <c r="AR100" s="30">
        <v>-2.496424718368162E-2</v>
      </c>
      <c r="AS100" s="291">
        <v>-2.496424718368162E-2</v>
      </c>
      <c r="AT100" s="291">
        <v>-2.496424718368162E-2</v>
      </c>
      <c r="AU100" s="291">
        <v>-2.496424718368162E-2</v>
      </c>
      <c r="AV100" s="279">
        <v>5.9560000000000004E-3</v>
      </c>
      <c r="AW100" s="280">
        <v>2.0906999999999999E-2</v>
      </c>
      <c r="AX100" s="291">
        <v>-2.496424718368162E-2</v>
      </c>
      <c r="AY100" s="291">
        <v>-2.496424718368162E-2</v>
      </c>
      <c r="AZ100" s="279">
        <v>1.2485E-2</v>
      </c>
      <c r="BE100" s="30">
        <v>3.2332278024626904E-2</v>
      </c>
      <c r="BF100" s="104"/>
      <c r="BG100" s="188">
        <f t="shared" si="51"/>
        <v>156</v>
      </c>
      <c r="BH100" s="29">
        <f>(1-'Building Blocks'!$B$54)*'Building Blocks'!$B$54^BG100</f>
        <v>2.0849246173476116E-3</v>
      </c>
      <c r="BI100" s="29">
        <f t="shared" si="52"/>
        <v>2.2901913001435615E-3</v>
      </c>
      <c r="BJ100" s="29">
        <f t="shared" si="99"/>
        <v>6.8020971805563919E-3</v>
      </c>
      <c r="BK100" s="191">
        <f t="shared" si="53"/>
        <v>5.446181882919065E-9</v>
      </c>
      <c r="BL100" s="191">
        <f t="shared" si="54"/>
        <v>1.103139239249508E-8</v>
      </c>
      <c r="BM100" s="191">
        <f t="shared" si="55"/>
        <v>3.5632065749019657E-8</v>
      </c>
      <c r="BN100" s="191">
        <f t="shared" si="56"/>
        <v>8.0894642233989526E-8</v>
      </c>
      <c r="BO100" s="191">
        <f t="shared" si="57"/>
        <v>3.2676438683647268E-8</v>
      </c>
      <c r="BP100" s="191">
        <f t="shared" si="58"/>
        <v>1.3107594881454836E-6</v>
      </c>
      <c r="BQ100" s="191">
        <f t="shared" si="59"/>
        <v>4.7025969648592151E-6</v>
      </c>
      <c r="BR100" s="191">
        <f t="shared" si="60"/>
        <v>2.3291643508620074E-6</v>
      </c>
      <c r="BS100" s="191">
        <f t="shared" si="61"/>
        <v>1.5826212893796868E-5</v>
      </c>
      <c r="BT100" s="191">
        <f t="shared" si="62"/>
        <v>7.0571968053145932E-36</v>
      </c>
      <c r="BU100" s="191">
        <f t="shared" si="63"/>
        <v>4.4991719413788863E-7</v>
      </c>
      <c r="BV100" s="191">
        <f t="shared" si="64"/>
        <v>6.3323935569679182E-7</v>
      </c>
      <c r="BW100" s="191">
        <f t="shared" si="65"/>
        <v>3.0951563290800559E-9</v>
      </c>
      <c r="BX100" s="191">
        <f t="shared" si="66"/>
        <v>2.8742782110468836E-7</v>
      </c>
      <c r="BY100" s="191">
        <f t="shared" si="67"/>
        <v>2.6260032621576673E-6</v>
      </c>
      <c r="BZ100" s="191">
        <f t="shared" si="68"/>
        <v>8.5592926665662386E-7</v>
      </c>
      <c r="CA100" s="191">
        <f t="shared" si="69"/>
        <v>4.3248297452284248E-7</v>
      </c>
      <c r="CB100" s="191">
        <f t="shared" si="70"/>
        <v>3.2861298973116752E-6</v>
      </c>
      <c r="CC100" s="191">
        <f t="shared" si="71"/>
        <v>8.1023205493061041E-8</v>
      </c>
      <c r="CD100" s="191">
        <f t="shared" si="72"/>
        <v>3.059906933661153E-7</v>
      </c>
      <c r="CE100" s="191">
        <f t="shared" si="73"/>
        <v>1.8398233682982297E-7</v>
      </c>
      <c r="CF100" s="191">
        <f t="shared" si="74"/>
        <v>7.4454631220104909E-7</v>
      </c>
      <c r="CG100" s="191">
        <f t="shared" si="75"/>
        <v>2.195857844442578E-7</v>
      </c>
      <c r="CH100" s="191">
        <f t="shared" si="76"/>
        <v>1.0085320581372616E-8</v>
      </c>
      <c r="CI100" s="191">
        <f t="shared" si="77"/>
        <v>5.7980711969778705E-7</v>
      </c>
      <c r="CJ100" s="191">
        <f t="shared" si="78"/>
        <v>1.3240766913147519E-9</v>
      </c>
      <c r="CK100" s="191">
        <f t="shared" si="79"/>
        <v>1.1824619380346249E-6</v>
      </c>
      <c r="CL100" s="191">
        <f t="shared" si="80"/>
        <v>1.2306481657980542E-6</v>
      </c>
      <c r="CM100" s="191">
        <f t="shared" si="81"/>
        <v>1.2323311993812781E-6</v>
      </c>
      <c r="CN100" s="191">
        <f t="shared" si="82"/>
        <v>7.1607745541465436E-7</v>
      </c>
      <c r="CO100" s="191">
        <f t="shared" si="83"/>
        <v>7.8320601722148724E-8</v>
      </c>
      <c r="CP100" s="191">
        <f t="shared" si="84"/>
        <v>1.5429661365271874E-6</v>
      </c>
      <c r="CQ100" s="191">
        <f t="shared" si="85"/>
        <v>1.2755249113301084E-7</v>
      </c>
      <c r="CR100" s="191">
        <f t="shared" si="86"/>
        <v>4.2151729823490121E-7</v>
      </c>
      <c r="CS100" s="191">
        <f t="shared" si="87"/>
        <v>6.0653789209405936E-7</v>
      </c>
      <c r="CT100" s="191">
        <f t="shared" si="88"/>
        <v>2.9264549928383262E-8</v>
      </c>
      <c r="CU100" s="191">
        <f t="shared" si="89"/>
        <v>6.4258367443102379E-7</v>
      </c>
      <c r="CV100" s="191">
        <f t="shared" si="90"/>
        <v>8.6274623890923037E-8</v>
      </c>
      <c r="CW100" s="191">
        <f t="shared" si="91"/>
        <v>1.6111364889582396E-6</v>
      </c>
      <c r="CX100" s="191">
        <f t="shared" si="92"/>
        <v>4.4662455129482403E-6</v>
      </c>
      <c r="CY100" s="191">
        <f t="shared" si="93"/>
        <v>1.2421143275159962E-5</v>
      </c>
      <c r="CZ100" s="191"/>
      <c r="DA100" s="191">
        <f t="shared" si="94"/>
        <v>7.0571968053145932E-36</v>
      </c>
      <c r="DB100" s="191"/>
      <c r="DC100" s="191"/>
      <c r="DD100" s="191"/>
      <c r="DE100" s="191">
        <f t="shared" si="95"/>
        <v>3.4399747749934363E-8</v>
      </c>
      <c r="DF100" s="191">
        <f t="shared" si="96"/>
        <v>3.3098135727796838E-7</v>
      </c>
      <c r="DG100" s="191"/>
      <c r="DH100" s="191"/>
      <c r="DI100" s="191">
        <f t="shared" si="97"/>
        <v>1.1448724073767671E-8</v>
      </c>
      <c r="DN100" s="191">
        <f t="shared" si="98"/>
        <v>1.3800033107657901E-6</v>
      </c>
      <c r="DR100" s="1">
        <v>1.3888888888888887E-3</v>
      </c>
      <c r="EQ100" s="184"/>
      <c r="ER100" s="184"/>
    </row>
    <row r="101" spans="1:148" s="1" customFormat="1" x14ac:dyDescent="0.25">
      <c r="A101" s="21">
        <v>38656</v>
      </c>
      <c r="B101" s="279">
        <v>-1.873E-2</v>
      </c>
      <c r="C101" s="280">
        <v>-1.754E-2</v>
      </c>
      <c r="D101" s="279">
        <v>-3.0040000000000001E-2</v>
      </c>
      <c r="E101" s="280">
        <v>-3.1049000000000004E-2</v>
      </c>
      <c r="F101" s="279">
        <v>-3.6114E-2</v>
      </c>
      <c r="G101" s="280">
        <v>-2.6749000000000002E-2</v>
      </c>
      <c r="H101" s="279">
        <v>-3.6403999999999999E-2</v>
      </c>
      <c r="I101" s="280">
        <v>-3.6346999999999997E-2</v>
      </c>
      <c r="J101" s="279">
        <v>-6.5336000000000005E-2</v>
      </c>
      <c r="K101" s="291">
        <v>-2.496424718368162E-2</v>
      </c>
      <c r="L101" s="280">
        <v>-7.9109999999999996E-3</v>
      </c>
      <c r="M101" s="279">
        <v>-7.8220000000000008E-3</v>
      </c>
      <c r="N101" s="280">
        <v>2.6819999999999999E-3</v>
      </c>
      <c r="O101" s="279">
        <v>-4.4299999999999999E-3</v>
      </c>
      <c r="P101" s="280">
        <v>-1.8415000000000001E-2</v>
      </c>
      <c r="Q101" s="279">
        <v>-1.0917E-2</v>
      </c>
      <c r="R101" s="280">
        <v>-7.5229999999999993E-3</v>
      </c>
      <c r="S101" s="279">
        <v>-2.2162999999999999E-2</v>
      </c>
      <c r="T101" s="280">
        <v>-1.2787E-2</v>
      </c>
      <c r="U101" s="279">
        <v>-5.2529999999999999E-3</v>
      </c>
      <c r="V101" s="280">
        <v>-6.9670000000000001E-3</v>
      </c>
      <c r="W101" s="279">
        <v>-7.8459999999999988E-3</v>
      </c>
      <c r="X101" s="280">
        <v>-6.6579999999999999E-3</v>
      </c>
      <c r="Y101" s="280">
        <v>-1.6409999999999999E-3</v>
      </c>
      <c r="Z101" s="279">
        <v>-6.9769999999999997E-3</v>
      </c>
      <c r="AA101" s="280">
        <v>2.617E-3</v>
      </c>
      <c r="AB101" s="279">
        <v>-1.9323999999999997E-2</v>
      </c>
      <c r="AC101" s="280">
        <v>-2.0600999999999998E-2</v>
      </c>
      <c r="AD101" s="279">
        <v>-1.6081999999999999E-2</v>
      </c>
      <c r="AE101" s="280">
        <v>-1.5179E-2</v>
      </c>
      <c r="AF101" s="280">
        <v>-9.836000000000001E-3</v>
      </c>
      <c r="AG101" s="281">
        <v>-2.1210065367303698E-2</v>
      </c>
      <c r="AH101" s="280">
        <v>-1.8500000000000003E-2</v>
      </c>
      <c r="AI101" s="279">
        <v>-1.4070000000000001E-2</v>
      </c>
      <c r="AJ101" s="280">
        <v>-1.873E-2</v>
      </c>
      <c r="AK101" s="279">
        <v>-1.7979999999999999E-2</v>
      </c>
      <c r="AL101" s="280">
        <v>-6.3400000000000001E-3</v>
      </c>
      <c r="AM101" s="279">
        <v>-3.5499999999999998E-3</v>
      </c>
      <c r="AN101" s="279">
        <v>-3.4023999999999999E-2</v>
      </c>
      <c r="AO101" s="280">
        <v>-6.2839999999999993E-2</v>
      </c>
      <c r="AP101" s="279">
        <v>-8.5172000000000012E-2</v>
      </c>
      <c r="AQ101" s="291">
        <v>-2.496424718368162E-2</v>
      </c>
      <c r="AR101" s="30">
        <v>-2.496424718368162E-2</v>
      </c>
      <c r="AS101" s="291">
        <v>-2.496424718368162E-2</v>
      </c>
      <c r="AT101" s="291">
        <v>-2.496424718368162E-2</v>
      </c>
      <c r="AU101" s="291">
        <v>-2.496424718368162E-2</v>
      </c>
      <c r="AV101" s="279">
        <v>-2.366E-2</v>
      </c>
      <c r="AW101" s="280">
        <v>-2.9885999999999999E-2</v>
      </c>
      <c r="AX101" s="291">
        <v>-2.496424718368162E-2</v>
      </c>
      <c r="AY101" s="291">
        <v>-2.496424718368162E-2</v>
      </c>
      <c r="AZ101" s="279">
        <v>-1.7330999999999999E-2</v>
      </c>
      <c r="BE101" s="30">
        <v>6.9899462768722609E-2</v>
      </c>
      <c r="BF101" s="104"/>
      <c r="BG101" s="188">
        <f t="shared" si="51"/>
        <v>155</v>
      </c>
      <c r="BH101" s="29">
        <f>(1-'Building Blocks'!$B$54)*'Building Blocks'!$B$54^BG101</f>
        <v>2.1059844619672847E-3</v>
      </c>
      <c r="BI101" s="29">
        <f t="shared" si="52"/>
        <v>2.3133245455995576E-3</v>
      </c>
      <c r="BJ101" s="29">
        <f t="shared" si="99"/>
        <v>6.8708052328852447E-3</v>
      </c>
      <c r="BK101" s="191">
        <f t="shared" si="53"/>
        <v>1.5565871468304023E-6</v>
      </c>
      <c r="BL101" s="191">
        <f t="shared" si="54"/>
        <v>1.4042916368000811E-6</v>
      </c>
      <c r="BM101" s="191">
        <f t="shared" si="55"/>
        <v>3.5837456822659633E-6</v>
      </c>
      <c r="BN101" s="191">
        <f t="shared" si="56"/>
        <v>3.7252776941485716E-6</v>
      </c>
      <c r="BO101" s="191">
        <f t="shared" si="57"/>
        <v>5.06312059405334E-6</v>
      </c>
      <c r="BP101" s="191">
        <f t="shared" si="58"/>
        <v>2.5486792631457385E-6</v>
      </c>
      <c r="BQ101" s="191">
        <f t="shared" si="59"/>
        <v>4.2125167938693126E-6</v>
      </c>
      <c r="BR101" s="191">
        <f t="shared" si="60"/>
        <v>4.7528715456061498E-6</v>
      </c>
      <c r="BS101" s="191">
        <f t="shared" si="61"/>
        <v>1.3170460420015488E-5</v>
      </c>
      <c r="BT101" s="191">
        <f t="shared" si="62"/>
        <v>7.1284816215298937E-36</v>
      </c>
      <c r="BU101" s="191">
        <f t="shared" si="63"/>
        <v>3.1225871924990011E-7</v>
      </c>
      <c r="BV101" s="191">
        <f t="shared" si="64"/>
        <v>2.8916393598385011E-7</v>
      </c>
      <c r="BW101" s="191">
        <f t="shared" si="65"/>
        <v>2.2377663177520465E-9</v>
      </c>
      <c r="BX101" s="191">
        <f t="shared" si="66"/>
        <v>1.2759858875267683E-7</v>
      </c>
      <c r="BY101" s="191">
        <f t="shared" si="67"/>
        <v>1.2846031921349261E-6</v>
      </c>
      <c r="BZ101" s="191">
        <f t="shared" si="68"/>
        <v>5.3928302475250291E-7</v>
      </c>
      <c r="CA101" s="191">
        <f t="shared" si="69"/>
        <v>3.0700000498878783E-7</v>
      </c>
      <c r="CB101" s="191">
        <f t="shared" si="70"/>
        <v>1.7768746814470731E-6</v>
      </c>
      <c r="CC101" s="191">
        <f t="shared" si="71"/>
        <v>6.8437161253651374E-7</v>
      </c>
      <c r="CD101" s="191">
        <f t="shared" si="72"/>
        <v>1.6950347220826917E-7</v>
      </c>
      <c r="CE101" s="191">
        <f t="shared" si="73"/>
        <v>2.6331885678549795E-7</v>
      </c>
      <c r="CF101" s="191">
        <f t="shared" si="74"/>
        <v>3.5104168065209938E-7</v>
      </c>
      <c r="CG101" s="191">
        <f t="shared" si="75"/>
        <v>2.4398750500033501E-7</v>
      </c>
      <c r="CH101" s="191">
        <f t="shared" si="76"/>
        <v>3.8499087930053549E-8</v>
      </c>
      <c r="CI101" s="191">
        <f t="shared" si="77"/>
        <v>3.854563700012927E-7</v>
      </c>
      <c r="CJ101" s="191">
        <f t="shared" si="78"/>
        <v>5.2581192157239067E-9</v>
      </c>
      <c r="CK101" s="191">
        <f t="shared" si="79"/>
        <v>1.1565488431878445E-6</v>
      </c>
      <c r="CL101" s="191">
        <f t="shared" si="80"/>
        <v>1.2982685858800369E-6</v>
      </c>
      <c r="CM101" s="191">
        <f t="shared" si="81"/>
        <v>8.6784352796663739E-7</v>
      </c>
      <c r="CN101" s="191">
        <f t="shared" si="82"/>
        <v>1.1318436861940334E-6</v>
      </c>
      <c r="CO101" s="191">
        <f t="shared" si="83"/>
        <v>5.4131879093085944E-7</v>
      </c>
      <c r="CP101" s="191">
        <f t="shared" si="84"/>
        <v>1.5091527624513553E-6</v>
      </c>
      <c r="CQ101" s="191">
        <f t="shared" si="85"/>
        <v>1.1336457542464324E-6</v>
      </c>
      <c r="CR101" s="191">
        <f t="shared" si="86"/>
        <v>9.0539341702347265E-7</v>
      </c>
      <c r="CS101" s="191">
        <f t="shared" si="87"/>
        <v>1.4442142656342579E-6</v>
      </c>
      <c r="CT101" s="191">
        <f t="shared" si="88"/>
        <v>1.3756061456951538E-6</v>
      </c>
      <c r="CU101" s="191">
        <f t="shared" si="89"/>
        <v>2.633425097516433E-7</v>
      </c>
      <c r="CV101" s="191">
        <f t="shared" si="90"/>
        <v>1.9419837047379833E-7</v>
      </c>
      <c r="CW101" s="191">
        <f t="shared" si="91"/>
        <v>3.5908451379543293E-6</v>
      </c>
      <c r="CX101" s="191">
        <f t="shared" si="92"/>
        <v>9.8356503672841785E-6</v>
      </c>
      <c r="CY101" s="191">
        <f t="shared" si="93"/>
        <v>2.0006103345467937E-5</v>
      </c>
      <c r="CZ101" s="191"/>
      <c r="DA101" s="191">
        <f t="shared" si="94"/>
        <v>7.1284816215298937E-36</v>
      </c>
      <c r="DB101" s="191"/>
      <c r="DC101" s="191"/>
      <c r="DD101" s="191"/>
      <c r="DE101" s="191">
        <f t="shared" si="95"/>
        <v>2.594830569321485E-6</v>
      </c>
      <c r="DF101" s="191">
        <f t="shared" si="96"/>
        <v>3.4774211580276987E-6</v>
      </c>
      <c r="DG101" s="191"/>
      <c r="DH101" s="191"/>
      <c r="DI101" s="191">
        <f t="shared" si="97"/>
        <v>1.7596642613867359E-6</v>
      </c>
      <c r="DN101" s="191">
        <f t="shared" si="98"/>
        <v>8.9252974471245957E-6</v>
      </c>
      <c r="DR101" s="1">
        <v>1.3888888888888887E-3</v>
      </c>
      <c r="EQ101" s="184"/>
      <c r="ER101" s="184"/>
    </row>
    <row r="102" spans="1:148" s="1" customFormat="1" x14ac:dyDescent="0.25">
      <c r="A102" s="21">
        <v>38686</v>
      </c>
      <c r="B102" s="279">
        <v>3.8898999999999996E-2</v>
      </c>
      <c r="C102" s="280">
        <v>3.7982000000000002E-2</v>
      </c>
      <c r="D102" s="279">
        <v>4.4367999999999998E-2</v>
      </c>
      <c r="E102" s="280">
        <v>4.8545999999999999E-2</v>
      </c>
      <c r="F102" s="279">
        <v>3.5682999999999999E-2</v>
      </c>
      <c r="G102" s="280">
        <v>3.6928999999999997E-2</v>
      </c>
      <c r="H102" s="279">
        <v>3.3621999999999999E-2</v>
      </c>
      <c r="I102" s="280">
        <v>3.3449E-2</v>
      </c>
      <c r="J102" s="279">
        <v>8.2796999999999996E-2</v>
      </c>
      <c r="K102" s="291">
        <v>-2.496424718368162E-2</v>
      </c>
      <c r="L102" s="280">
        <v>4.4250000000000001E-3</v>
      </c>
      <c r="M102" s="279">
        <v>4.8509999999999994E-3</v>
      </c>
      <c r="N102" s="280">
        <v>3.5279999999999999E-3</v>
      </c>
      <c r="O102" s="279">
        <v>4.4019999999999997E-3</v>
      </c>
      <c r="P102" s="280">
        <v>6.2480000000000001E-3</v>
      </c>
      <c r="Q102" s="279">
        <v>6.0729999999999994E-3</v>
      </c>
      <c r="R102" s="280">
        <v>4.7810000000000005E-3</v>
      </c>
      <c r="S102" s="279">
        <v>1.0489999999999999E-2</v>
      </c>
      <c r="T102" s="280">
        <v>2.0560000000000001E-3</v>
      </c>
      <c r="U102" s="279">
        <v>3.9269999999999999E-3</v>
      </c>
      <c r="V102" s="280">
        <v>3.2529999999999998E-3</v>
      </c>
      <c r="W102" s="279">
        <v>4.1929999999999997E-3</v>
      </c>
      <c r="X102" s="280">
        <v>5.2599999999999999E-3</v>
      </c>
      <c r="Y102" s="280">
        <v>1.034E-3</v>
      </c>
      <c r="Z102" s="279">
        <v>5.2180000000000004E-3</v>
      </c>
      <c r="AA102" s="280">
        <v>3.418E-3</v>
      </c>
      <c r="AB102" s="279">
        <v>-1.4674E-2</v>
      </c>
      <c r="AC102" s="280">
        <v>-1.4977000000000001E-2</v>
      </c>
      <c r="AD102" s="279">
        <v>-1.5068999999999999E-2</v>
      </c>
      <c r="AE102" s="280">
        <v>1.6735E-2</v>
      </c>
      <c r="AF102" s="280">
        <v>1.3932999999999999E-2</v>
      </c>
      <c r="AG102" s="281">
        <v>-1.5898316118812601E-2</v>
      </c>
      <c r="AH102" s="280">
        <v>1.6899999999999998E-2</v>
      </c>
      <c r="AI102" s="279">
        <v>1.6629999999999999E-2</v>
      </c>
      <c r="AJ102" s="280">
        <v>2.1349999999999997E-2</v>
      </c>
      <c r="AK102" s="279">
        <v>1.29E-2</v>
      </c>
      <c r="AL102" s="280">
        <v>1.4619999999999999E-2</v>
      </c>
      <c r="AM102" s="279">
        <v>8.2399999999999991E-3</v>
      </c>
      <c r="AN102" s="279">
        <v>5.0822000000000006E-2</v>
      </c>
      <c r="AO102" s="280">
        <v>2.5829999999999998E-3</v>
      </c>
      <c r="AP102" s="279">
        <v>2.4695999999999999E-2</v>
      </c>
      <c r="AQ102" s="291">
        <v>-2.496424718368162E-2</v>
      </c>
      <c r="AR102" s="30">
        <v>-2.496424718368162E-2</v>
      </c>
      <c r="AS102" s="291">
        <v>-2.496424718368162E-2</v>
      </c>
      <c r="AT102" s="291">
        <v>-2.496424718368162E-2</v>
      </c>
      <c r="AU102" s="291">
        <v>-2.496424718368162E-2</v>
      </c>
      <c r="AV102" s="279">
        <v>4.2134999999999999E-2</v>
      </c>
      <c r="AW102" s="280">
        <v>3.5774E-2</v>
      </c>
      <c r="AX102" s="291">
        <v>-2.496424718368162E-2</v>
      </c>
      <c r="AY102" s="291">
        <v>-2.496424718368162E-2</v>
      </c>
      <c r="AZ102" s="279">
        <v>-3.7516000000000001E-2</v>
      </c>
      <c r="BE102" s="30">
        <v>-1.4091331619290659E-2</v>
      </c>
      <c r="BF102" s="104"/>
      <c r="BG102" s="188">
        <f t="shared" si="51"/>
        <v>154</v>
      </c>
      <c r="BH102" s="29">
        <f>(1-'Building Blocks'!$B$54)*'Building Blocks'!$B$54^BG102</f>
        <v>2.1272570322901866E-3</v>
      </c>
      <c r="BI102" s="29">
        <f t="shared" si="52"/>
        <v>2.3366914602015731E-3</v>
      </c>
      <c r="BJ102" s="29">
        <f t="shared" si="99"/>
        <v>6.9402073059446918E-3</v>
      </c>
      <c r="BK102" s="191">
        <f t="shared" si="53"/>
        <v>2.3465021309364565E-6</v>
      </c>
      <c r="BL102" s="191">
        <f t="shared" si="54"/>
        <v>2.2287461580793652E-6</v>
      </c>
      <c r="BM102" s="191">
        <f t="shared" si="55"/>
        <v>2.870374683076431E-6</v>
      </c>
      <c r="BN102" s="191">
        <f t="shared" si="56"/>
        <v>3.6395030889461903E-6</v>
      </c>
      <c r="BO102" s="191">
        <f t="shared" si="57"/>
        <v>1.4620332348498415E-6</v>
      </c>
      <c r="BP102" s="191">
        <f t="shared" si="58"/>
        <v>2.1716480420719373E-6</v>
      </c>
      <c r="BQ102" s="191">
        <f t="shared" si="59"/>
        <v>1.7482892493367897E-6</v>
      </c>
      <c r="BR102" s="191">
        <f t="shared" si="60"/>
        <v>1.3990186864835081E-6</v>
      </c>
      <c r="BS102" s="191">
        <f t="shared" si="61"/>
        <v>1.2342962430175458E-5</v>
      </c>
      <c r="BT102" s="191">
        <f t="shared" si="62"/>
        <v>7.2004864863938315E-36</v>
      </c>
      <c r="BU102" s="191">
        <f t="shared" si="63"/>
        <v>1.2039355467403861E-9</v>
      </c>
      <c r="BV102" s="191">
        <f t="shared" si="64"/>
        <v>5.2064486319362717E-9</v>
      </c>
      <c r="BW102" s="191">
        <f t="shared" si="65"/>
        <v>7.8213554709344997E-9</v>
      </c>
      <c r="BX102" s="191">
        <f t="shared" si="66"/>
        <v>4.6136723277504427E-9</v>
      </c>
      <c r="BY102" s="191">
        <f t="shared" si="67"/>
        <v>2.8174666731999466E-9</v>
      </c>
      <c r="BZ102" s="191">
        <f t="shared" si="68"/>
        <v>6.9267073699757343E-9</v>
      </c>
      <c r="CA102" s="191">
        <f t="shared" si="69"/>
        <v>1.4364140940604861E-9</v>
      </c>
      <c r="CB102" s="191">
        <f t="shared" si="70"/>
        <v>5.6984539562183727E-8</v>
      </c>
      <c r="CC102" s="191">
        <f t="shared" si="71"/>
        <v>1.298104896226983E-8</v>
      </c>
      <c r="CD102" s="191">
        <f t="shared" si="72"/>
        <v>8.9838115193381004E-10</v>
      </c>
      <c r="CE102" s="191">
        <f t="shared" si="73"/>
        <v>4.7102687780524864E-10</v>
      </c>
      <c r="CF102" s="191">
        <f t="shared" si="74"/>
        <v>1.8266267664341599E-10</v>
      </c>
      <c r="CG102" s="191">
        <f t="shared" si="75"/>
        <v>6.3471282510884299E-9</v>
      </c>
      <c r="CH102" s="191">
        <f t="shared" si="76"/>
        <v>4.6094048923956841E-9</v>
      </c>
      <c r="CI102" s="191">
        <f t="shared" si="77"/>
        <v>1.1889291273693539E-9</v>
      </c>
      <c r="CJ102" s="191">
        <f t="shared" si="78"/>
        <v>1.1667954671209431E-9</v>
      </c>
      <c r="CK102" s="191">
        <f t="shared" si="79"/>
        <v>7.3285500474681714E-7</v>
      </c>
      <c r="CL102" s="191">
        <f t="shared" si="80"/>
        <v>7.6264526560610977E-7</v>
      </c>
      <c r="CM102" s="191">
        <f t="shared" si="81"/>
        <v>7.8731297357901024E-7</v>
      </c>
      <c r="CN102" s="191">
        <f t="shared" si="82"/>
        <v>2.2416486816621044E-7</v>
      </c>
      <c r="CO102" s="191">
        <f t="shared" si="83"/>
        <v>1.6771273306344586E-7</v>
      </c>
      <c r="CP102" s="191">
        <f t="shared" si="84"/>
        <v>9.5628486544630007E-7</v>
      </c>
      <c r="CQ102" s="191">
        <f t="shared" si="85"/>
        <v>4.1103561435028902E-7</v>
      </c>
      <c r="CR102" s="191">
        <f t="shared" si="86"/>
        <v>2.7846983362862535E-7</v>
      </c>
      <c r="CS102" s="191">
        <f t="shared" si="87"/>
        <v>5.3236246238852403E-7</v>
      </c>
      <c r="CT102" s="191">
        <f t="shared" si="88"/>
        <v>9.8563143584605712E-8</v>
      </c>
      <c r="CU102" s="191">
        <f t="shared" si="89"/>
        <v>2.4744472157665465E-7</v>
      </c>
      <c r="CV102" s="191">
        <f t="shared" si="90"/>
        <v>1.6134404228880601E-8</v>
      </c>
      <c r="CW102" s="191">
        <f t="shared" si="91"/>
        <v>4.8263713127539544E-6</v>
      </c>
      <c r="CX102" s="191">
        <f t="shared" si="92"/>
        <v>1.1068839394892855E-10</v>
      </c>
      <c r="CY102" s="191">
        <f t="shared" si="93"/>
        <v>6.6519474824354294E-7</v>
      </c>
      <c r="CZ102" s="191"/>
      <c r="DA102" s="191">
        <f t="shared" si="94"/>
        <v>7.2004864863938315E-36</v>
      </c>
      <c r="DB102" s="191"/>
      <c r="DC102" s="191"/>
      <c r="DD102" s="191"/>
      <c r="DE102" s="191">
        <f t="shared" si="95"/>
        <v>2.4383563172856844E-6</v>
      </c>
      <c r="DF102" s="191">
        <f t="shared" si="96"/>
        <v>1.689433037682277E-6</v>
      </c>
      <c r="DG102" s="191"/>
      <c r="DH102" s="191"/>
      <c r="DI102" s="191">
        <f t="shared" si="97"/>
        <v>5.3311838924210223E-6</v>
      </c>
      <c r="DN102" s="191">
        <f t="shared" si="98"/>
        <v>1.1182746425926396E-6</v>
      </c>
      <c r="DR102" s="1">
        <v>1.3888888888888887E-3</v>
      </c>
      <c r="EQ102" s="184"/>
      <c r="ER102" s="184"/>
    </row>
    <row r="103" spans="1:148" s="1" customFormat="1" x14ac:dyDescent="0.25">
      <c r="A103" s="21">
        <v>38717</v>
      </c>
      <c r="B103" s="279">
        <v>8.9899999999999995E-4</v>
      </c>
      <c r="C103" s="280">
        <v>1.418E-3</v>
      </c>
      <c r="D103" s="279">
        <v>1.0331E-2</v>
      </c>
      <c r="E103" s="280">
        <v>-4.5700000000000003E-3</v>
      </c>
      <c r="F103" s="279">
        <v>7.9569999999999988E-3</v>
      </c>
      <c r="G103" s="280">
        <v>2.4840000000000001E-2</v>
      </c>
      <c r="H103" s="279">
        <v>4.8112000000000002E-2</v>
      </c>
      <c r="I103" s="280">
        <v>7.7914999999999998E-2</v>
      </c>
      <c r="J103" s="279">
        <v>5.9237999999999999E-2</v>
      </c>
      <c r="K103" s="291">
        <v>-2.496424718368162E-2</v>
      </c>
      <c r="L103" s="280">
        <v>9.502E-3</v>
      </c>
      <c r="M103" s="279">
        <v>1.0363000000000001E-2</v>
      </c>
      <c r="N103" s="280">
        <v>3.3450000000000003E-3</v>
      </c>
      <c r="O103" s="279">
        <v>6.3119999999999999E-3</v>
      </c>
      <c r="P103" s="280">
        <v>2.3285999999999998E-2</v>
      </c>
      <c r="Q103" s="279">
        <v>9.8510000000000004E-3</v>
      </c>
      <c r="R103" s="280">
        <v>6.672E-3</v>
      </c>
      <c r="S103" s="279">
        <v>2.0503E-2</v>
      </c>
      <c r="T103" s="280">
        <v>1.1096999999999999E-2</v>
      </c>
      <c r="U103" s="279">
        <v>6.7970000000000001E-3</v>
      </c>
      <c r="V103" s="280">
        <v>9.783E-3</v>
      </c>
      <c r="W103" s="279">
        <v>8.404E-3</v>
      </c>
      <c r="X103" s="280">
        <v>6.7819999999999998E-3</v>
      </c>
      <c r="Y103" s="280">
        <v>3.6420000000000003E-3</v>
      </c>
      <c r="Z103" s="279">
        <v>8.5919999999999989E-3</v>
      </c>
      <c r="AA103" s="280">
        <v>5.888E-3</v>
      </c>
      <c r="AB103" s="279">
        <v>1.0161E-2</v>
      </c>
      <c r="AC103" s="280">
        <v>1.1735000000000001E-2</v>
      </c>
      <c r="AD103" s="279">
        <v>6.613E-3</v>
      </c>
      <c r="AE103" s="280">
        <v>2.4634999999999997E-2</v>
      </c>
      <c r="AF103" s="280">
        <v>1.6951000000000001E-2</v>
      </c>
      <c r="AG103" s="281">
        <v>1.2470994114795299E-2</v>
      </c>
      <c r="AH103" s="280">
        <v>1.4800000000000001E-2</v>
      </c>
      <c r="AI103" s="279">
        <v>1.823E-2</v>
      </c>
      <c r="AJ103" s="280">
        <v>2.316E-2</v>
      </c>
      <c r="AK103" s="279">
        <v>1.567E-2</v>
      </c>
      <c r="AL103" s="280">
        <v>1.2749999999999999E-2</v>
      </c>
      <c r="AM103" s="279">
        <v>1.4750000000000001E-2</v>
      </c>
      <c r="AN103" s="279">
        <v>2.0215E-2</v>
      </c>
      <c r="AO103" s="280">
        <v>3.1884000000000003E-2</v>
      </c>
      <c r="AP103" s="279">
        <v>1.5975E-2</v>
      </c>
      <c r="AQ103" s="291">
        <v>-2.496424718368162E-2</v>
      </c>
      <c r="AR103" s="30">
        <v>-2.496424718368162E-2</v>
      </c>
      <c r="AS103" s="291">
        <v>-2.496424718368162E-2</v>
      </c>
      <c r="AT103" s="291">
        <v>-2.496424718368162E-2</v>
      </c>
      <c r="AU103" s="291">
        <v>-2.496424718368162E-2</v>
      </c>
      <c r="AV103" s="279">
        <v>-2E-3</v>
      </c>
      <c r="AW103" s="280">
        <v>4.1516999999999998E-2</v>
      </c>
      <c r="AX103" s="291">
        <v>-2.496424718368162E-2</v>
      </c>
      <c r="AY103" s="291">
        <v>-2.496424718368162E-2</v>
      </c>
      <c r="AZ103" s="279">
        <v>-1.9812E-2</v>
      </c>
      <c r="BE103" s="30">
        <v>7.9243414814116342E-3</v>
      </c>
      <c r="BF103" s="104"/>
      <c r="BG103" s="188">
        <f t="shared" si="51"/>
        <v>153</v>
      </c>
      <c r="BH103" s="29">
        <f>(1-'Building Blocks'!$B$54)*'Building Blocks'!$B$54^BG103</f>
        <v>2.1487444770607943E-3</v>
      </c>
      <c r="BI103" s="29">
        <f t="shared" si="52"/>
        <v>2.360294404244013E-3</v>
      </c>
      <c r="BJ103" s="29">
        <f t="shared" si="99"/>
        <v>7.0103104100451433E-3</v>
      </c>
      <c r="BK103" s="191">
        <f t="shared" si="53"/>
        <v>9.400477642436513E-8</v>
      </c>
      <c r="BL103" s="191">
        <f t="shared" si="54"/>
        <v>7.6156247651749905E-8</v>
      </c>
      <c r="BM103" s="191">
        <f t="shared" si="55"/>
        <v>2.4145750099281267E-9</v>
      </c>
      <c r="BN103" s="191">
        <f t="shared" si="56"/>
        <v>4.3979206329158243E-7</v>
      </c>
      <c r="BO103" s="191">
        <f t="shared" si="57"/>
        <v>1.7363674050209146E-8</v>
      </c>
      <c r="BP103" s="191">
        <f t="shared" si="58"/>
        <v>7.9880163861669472E-7</v>
      </c>
      <c r="BQ103" s="191">
        <f t="shared" si="59"/>
        <v>4.1325022906141034E-6</v>
      </c>
      <c r="BR103" s="191">
        <f t="shared" si="60"/>
        <v>1.121610538734798E-5</v>
      </c>
      <c r="BS103" s="191">
        <f t="shared" si="61"/>
        <v>5.6948608134651028E-6</v>
      </c>
      <c r="BT103" s="191">
        <f t="shared" si="62"/>
        <v>7.2732186731250816E-36</v>
      </c>
      <c r="BU103" s="191">
        <f t="shared" si="63"/>
        <v>7.9257880644089421E-8</v>
      </c>
      <c r="BV103" s="191">
        <f t="shared" si="64"/>
        <v>1.1580950976625302E-7</v>
      </c>
      <c r="BW103" s="191">
        <f t="shared" si="65"/>
        <v>6.3989281130634187E-9</v>
      </c>
      <c r="BX103" s="191">
        <f t="shared" si="66"/>
        <v>2.5940153640370062E-8</v>
      </c>
      <c r="BY103" s="191">
        <f t="shared" si="67"/>
        <v>7.7634075190060556E-7</v>
      </c>
      <c r="BZ103" s="191">
        <f t="shared" si="68"/>
        <v>7.1391657841595666E-8</v>
      </c>
      <c r="CA103" s="191">
        <f t="shared" si="69"/>
        <v>1.6889907799427255E-8</v>
      </c>
      <c r="CB103" s="191">
        <f t="shared" si="70"/>
        <v>5.2762374279589331E-7</v>
      </c>
      <c r="CC103" s="191">
        <f t="shared" si="71"/>
        <v>1.0544909320240739E-7</v>
      </c>
      <c r="CD103" s="191">
        <f t="shared" si="72"/>
        <v>2.8749514268033663E-8</v>
      </c>
      <c r="CE103" s="191">
        <f t="shared" si="73"/>
        <v>8.7281008254284692E-8</v>
      </c>
      <c r="CF103" s="191">
        <f t="shared" si="74"/>
        <v>3.648064300443064E-8</v>
      </c>
      <c r="CG103" s="191">
        <f t="shared" si="75"/>
        <v>2.372010830202824E-8</v>
      </c>
      <c r="CH103" s="191">
        <f t="shared" si="76"/>
        <v>3.4186793287134886E-9</v>
      </c>
      <c r="CI103" s="191">
        <f t="shared" si="77"/>
        <v>1.670918531248318E-8</v>
      </c>
      <c r="CJ103" s="191">
        <f t="shared" si="78"/>
        <v>7.3392110776022964E-9</v>
      </c>
      <c r="CK103" s="191">
        <f t="shared" si="79"/>
        <v>1.1983583527324854E-7</v>
      </c>
      <c r="CL103" s="191">
        <f t="shared" si="80"/>
        <v>1.7644221429048163E-7</v>
      </c>
      <c r="CM103" s="191">
        <f t="shared" si="81"/>
        <v>2.6113566670457033E-8</v>
      </c>
      <c r="CN103" s="191">
        <f t="shared" si="82"/>
        <v>7.3899869792796639E-7</v>
      </c>
      <c r="CO103" s="191">
        <f t="shared" si="83"/>
        <v>3.1160247874346321E-7</v>
      </c>
      <c r="CP103" s="191">
        <f t="shared" si="84"/>
        <v>1.5637089856473303E-7</v>
      </c>
      <c r="CQ103" s="191">
        <f t="shared" si="85"/>
        <v>2.941179579978228E-7</v>
      </c>
      <c r="CR103" s="191">
        <f t="shared" si="86"/>
        <v>3.697776503881363E-7</v>
      </c>
      <c r="CS103" s="191">
        <f t="shared" si="87"/>
        <v>6.7443917701439911E-7</v>
      </c>
      <c r="CT103" s="191">
        <f t="shared" si="88"/>
        <v>2.0259344200923203E-7</v>
      </c>
      <c r="CU103" s="191">
        <f t="shared" si="89"/>
        <v>1.6735807233703873E-7</v>
      </c>
      <c r="CV103" s="191">
        <f t="shared" si="90"/>
        <v>1.9707882668080876E-7</v>
      </c>
      <c r="CW103" s="191">
        <f t="shared" si="91"/>
        <v>5.198299435163287E-7</v>
      </c>
      <c r="CX103" s="191">
        <f t="shared" si="92"/>
        <v>2.0566435955987339E-6</v>
      </c>
      <c r="CY103" s="191">
        <f t="shared" si="93"/>
        <v>1.5682582366206141E-7</v>
      </c>
      <c r="CZ103" s="191"/>
      <c r="DA103" s="191">
        <f t="shared" si="94"/>
        <v>7.2732186731250816E-36</v>
      </c>
      <c r="DB103" s="191"/>
      <c r="DC103" s="191"/>
      <c r="DD103" s="191"/>
      <c r="DE103" s="191">
        <f t="shared" si="95"/>
        <v>3.3041135920186501E-7</v>
      </c>
      <c r="DF103" s="191">
        <f t="shared" si="96"/>
        <v>2.5133072037770766E-6</v>
      </c>
      <c r="DG103" s="191"/>
      <c r="DH103" s="191"/>
      <c r="DI103" s="191">
        <f t="shared" si="97"/>
        <v>2.1329337098907561E-6</v>
      </c>
      <c r="DN103" s="191">
        <f t="shared" si="98"/>
        <v>4.5858914788310591E-11</v>
      </c>
      <c r="DR103" s="1">
        <v>1.3888888888888887E-3</v>
      </c>
      <c r="EQ103" s="184"/>
      <c r="ER103" s="184"/>
    </row>
    <row r="104" spans="1:148" s="1" customFormat="1" x14ac:dyDescent="0.25">
      <c r="A104" s="21">
        <v>38748</v>
      </c>
      <c r="B104" s="279">
        <v>3.3408E-2</v>
      </c>
      <c r="C104" s="280">
        <v>2.8036999999999999E-2</v>
      </c>
      <c r="D104" s="279">
        <v>5.1386000000000001E-2</v>
      </c>
      <c r="E104" s="280">
        <v>8.9672000000000002E-2</v>
      </c>
      <c r="F104" s="279">
        <v>8.9199000000000001E-2</v>
      </c>
      <c r="G104" s="280">
        <v>4.9448999999999993E-2</v>
      </c>
      <c r="H104" s="279">
        <v>6.9722999999999993E-2</v>
      </c>
      <c r="I104" s="280">
        <v>7.1310999999999999E-2</v>
      </c>
      <c r="J104" s="279">
        <v>0.11230499999999999</v>
      </c>
      <c r="K104" s="291">
        <v>-2.496424718368162E-2</v>
      </c>
      <c r="L104" s="280">
        <v>6.1000000000000005E-5</v>
      </c>
      <c r="M104" s="279">
        <v>-2.98E-3</v>
      </c>
      <c r="N104" s="280">
        <v>2.9949999999999998E-3</v>
      </c>
      <c r="O104" s="279">
        <v>-1.0150000000000001E-3</v>
      </c>
      <c r="P104" s="280">
        <v>-9.1590000000000005E-3</v>
      </c>
      <c r="Q104" s="279">
        <v>-2.0180000000000003E-3</v>
      </c>
      <c r="R104" s="280">
        <v>-2.7799999999999998E-4</v>
      </c>
      <c r="S104" s="279">
        <v>-7.6680000000000003E-3</v>
      </c>
      <c r="T104" s="280">
        <v>1.044E-3</v>
      </c>
      <c r="U104" s="279">
        <v>1.1200000000000001E-3</v>
      </c>
      <c r="V104" s="280">
        <v>3.2190000000000001E-3</v>
      </c>
      <c r="W104" s="279">
        <v>1.5699999999999999E-4</v>
      </c>
      <c r="X104" s="280">
        <v>2.4709999999999997E-3</v>
      </c>
      <c r="Y104" s="280">
        <v>2.3140000000000001E-3</v>
      </c>
      <c r="Z104" s="279">
        <v>1.5960000000000002E-2</v>
      </c>
      <c r="AA104" s="280">
        <v>6.2719999999999998E-3</v>
      </c>
      <c r="AB104" s="279">
        <v>2.0802999999999999E-2</v>
      </c>
      <c r="AC104" s="280">
        <v>1.9297999999999999E-2</v>
      </c>
      <c r="AD104" s="279">
        <v>2.4986999999999999E-2</v>
      </c>
      <c r="AE104" s="280">
        <v>1.3958E-2</v>
      </c>
      <c r="AF104" s="280">
        <v>9.5299999999999996E-4</v>
      </c>
      <c r="AG104" s="281">
        <v>2.46274748680088E-2</v>
      </c>
      <c r="AH104" s="280">
        <v>2.4500000000000001E-2</v>
      </c>
      <c r="AI104" s="279">
        <v>3.4860000000000002E-2</v>
      </c>
      <c r="AJ104" s="280">
        <v>3.952E-2</v>
      </c>
      <c r="AK104" s="279">
        <v>3.322E-2</v>
      </c>
      <c r="AL104" s="280">
        <v>2.4009999999999997E-2</v>
      </c>
      <c r="AM104" s="279">
        <v>2.1989999999999999E-2</v>
      </c>
      <c r="AN104" s="279">
        <v>3.6420000000000001E-2</v>
      </c>
      <c r="AO104" s="280">
        <v>1.8494999999999998E-2</v>
      </c>
      <c r="AP104" s="279">
        <v>0.12179500000000001</v>
      </c>
      <c r="AQ104" s="291">
        <v>-2.496424718368162E-2</v>
      </c>
      <c r="AR104" s="30">
        <v>-2.496424718368162E-2</v>
      </c>
      <c r="AS104" s="291">
        <v>-2.496424718368162E-2</v>
      </c>
      <c r="AT104" s="291">
        <v>-2.496424718368162E-2</v>
      </c>
      <c r="AU104" s="291">
        <v>-2.496424718368162E-2</v>
      </c>
      <c r="AV104" s="279">
        <v>7.3053999999999994E-2</v>
      </c>
      <c r="AW104" s="280">
        <v>6.6271999999999998E-2</v>
      </c>
      <c r="AX104" s="291">
        <v>-2.496424718368162E-2</v>
      </c>
      <c r="AY104" s="291">
        <v>-2.496424718368162E-2</v>
      </c>
      <c r="AZ104" s="279">
        <v>5.5362999999999996E-2</v>
      </c>
      <c r="BE104" s="30">
        <v>-3.6955297524872033E-2</v>
      </c>
      <c r="BF104" s="104"/>
      <c r="BG104" s="188">
        <f t="shared" si="51"/>
        <v>152</v>
      </c>
      <c r="BH104" s="29">
        <f>(1-'Building Blocks'!$B$54)*'Building Blocks'!$B$54^BG104</f>
        <v>2.1704489667280754E-3</v>
      </c>
      <c r="BI104" s="29">
        <f t="shared" si="52"/>
        <v>2.3841357618626397E-3</v>
      </c>
      <c r="BJ104" s="29">
        <f t="shared" si="99"/>
        <v>7.0811216263082259E-3</v>
      </c>
      <c r="BK104" s="191">
        <f t="shared" si="53"/>
        <v>1.6363277554263167E-6</v>
      </c>
      <c r="BL104" s="191">
        <f t="shared" si="54"/>
        <v>1.04527671392239E-6</v>
      </c>
      <c r="BM104" s="191">
        <f t="shared" si="55"/>
        <v>4.2189304372468268E-6</v>
      </c>
      <c r="BN104" s="191">
        <f t="shared" si="56"/>
        <v>1.5485033698054518E-5</v>
      </c>
      <c r="BO104" s="191">
        <f t="shared" si="57"/>
        <v>1.4702759688204356E-5</v>
      </c>
      <c r="BP104" s="191">
        <f t="shared" si="58"/>
        <v>4.409405045120499E-6</v>
      </c>
      <c r="BQ104" s="191">
        <f t="shared" si="59"/>
        <v>9.5995272598592396E-6</v>
      </c>
      <c r="BR104" s="191">
        <f t="shared" si="60"/>
        <v>9.2626473240360474E-6</v>
      </c>
      <c r="BS104" s="191">
        <f t="shared" si="61"/>
        <v>2.4895587938998293E-5</v>
      </c>
      <c r="BT104" s="191">
        <f t="shared" si="62"/>
        <v>7.3466855284091742E-36</v>
      </c>
      <c r="BU104" s="191">
        <f t="shared" si="63"/>
        <v>3.1696619630307911E-8</v>
      </c>
      <c r="BV104" s="191">
        <f t="shared" si="64"/>
        <v>9.5780633745489415E-8</v>
      </c>
      <c r="BW104" s="191">
        <f t="shared" si="65"/>
        <v>4.0077290792280513E-9</v>
      </c>
      <c r="BX104" s="191">
        <f t="shared" si="66"/>
        <v>3.8372523046330835E-8</v>
      </c>
      <c r="BY104" s="191">
        <f t="shared" si="67"/>
        <v>4.8814124300083839E-7</v>
      </c>
      <c r="BZ104" s="191">
        <f t="shared" si="68"/>
        <v>9.6718945122231612E-8</v>
      </c>
      <c r="CA104" s="191">
        <f t="shared" si="69"/>
        <v>4.3570721788664841E-8</v>
      </c>
      <c r="CB104" s="191">
        <f t="shared" si="70"/>
        <v>4.1665241908693576E-7</v>
      </c>
      <c r="CC104" s="191">
        <f t="shared" si="71"/>
        <v>2.7059856202746193E-8</v>
      </c>
      <c r="CD104" s="191">
        <f t="shared" si="72"/>
        <v>1.1402682586410135E-8</v>
      </c>
      <c r="CE104" s="191">
        <f t="shared" si="73"/>
        <v>5.5613507236060944E-10</v>
      </c>
      <c r="CF104" s="191">
        <f t="shared" si="74"/>
        <v>4.4402934611158004E-8</v>
      </c>
      <c r="CG104" s="191">
        <f t="shared" si="75"/>
        <v>3.1032263458292295E-9</v>
      </c>
      <c r="CH104" s="191">
        <f t="shared" si="76"/>
        <v>3.6954700342810631E-11</v>
      </c>
      <c r="CI104" s="191">
        <f t="shared" si="77"/>
        <v>2.3978363540615272E-7</v>
      </c>
      <c r="CJ104" s="191">
        <f t="shared" si="78"/>
        <v>1.0993645064517747E-8</v>
      </c>
      <c r="CK104" s="191">
        <f t="shared" si="79"/>
        <v>7.5262658795001393E-7</v>
      </c>
      <c r="CL104" s="191">
        <f t="shared" si="80"/>
        <v>6.2639250497443228E-7</v>
      </c>
      <c r="CM104" s="191">
        <f t="shared" si="81"/>
        <v>1.1226876900722622E-6</v>
      </c>
      <c r="CN104" s="191">
        <f t="shared" si="82"/>
        <v>1.1740811343487992E-7</v>
      </c>
      <c r="CO104" s="191">
        <f t="shared" si="83"/>
        <v>4.8452075232792656E-8</v>
      </c>
      <c r="CP104" s="191">
        <f t="shared" si="84"/>
        <v>9.8208432872438744E-7</v>
      </c>
      <c r="CQ104" s="191">
        <f t="shared" si="85"/>
        <v>1.0377220116309376E-6</v>
      </c>
      <c r="CR104" s="191">
        <f t="shared" si="86"/>
        <v>2.0253847185532798E-6</v>
      </c>
      <c r="CS104" s="191">
        <f t="shared" si="87"/>
        <v>2.6380239212074107E-6</v>
      </c>
      <c r="CT104" s="191">
        <f t="shared" si="88"/>
        <v>1.714255898299568E-6</v>
      </c>
      <c r="CU104" s="191">
        <f t="shared" si="89"/>
        <v>9.2343272397825194E-7</v>
      </c>
      <c r="CV104" s="191">
        <f t="shared" si="90"/>
        <v>6.3949448785579189E-7</v>
      </c>
      <c r="CW104" s="191">
        <f t="shared" si="91"/>
        <v>2.2978801154481359E-6</v>
      </c>
      <c r="CX104" s="191">
        <f t="shared" si="92"/>
        <v>6.2026981225514219E-7</v>
      </c>
      <c r="CY104" s="191">
        <f t="shared" si="93"/>
        <v>3.0968617489000279E-5</v>
      </c>
      <c r="CZ104" s="191"/>
      <c r="DA104" s="191">
        <f t="shared" si="94"/>
        <v>7.3466855284091742E-36</v>
      </c>
      <c r="DB104" s="191"/>
      <c r="DC104" s="191"/>
      <c r="DD104" s="191"/>
      <c r="DE104" s="191">
        <f t="shared" si="95"/>
        <v>9.5295544318191433E-6</v>
      </c>
      <c r="DF104" s="191">
        <f t="shared" si="96"/>
        <v>7.8515153706376792E-6</v>
      </c>
      <c r="DG104" s="191"/>
      <c r="DH104" s="191"/>
      <c r="DI104" s="191">
        <f t="shared" si="97"/>
        <v>4.85233486760033E-6</v>
      </c>
      <c r="DN104" s="191">
        <f t="shared" si="98"/>
        <v>4.7723006228698528E-6</v>
      </c>
      <c r="DR104" s="1">
        <v>1.3888888888888887E-3</v>
      </c>
      <c r="EQ104" s="184"/>
      <c r="ER104" s="184"/>
    </row>
    <row r="105" spans="1:148" s="1" customFormat="1" x14ac:dyDescent="0.25">
      <c r="A105" s="21">
        <v>38776</v>
      </c>
      <c r="B105" s="279">
        <v>1.781E-3</v>
      </c>
      <c r="C105" s="280">
        <v>2.2370000000000003E-3</v>
      </c>
      <c r="D105" s="279">
        <v>-1.2019999999999999E-3</v>
      </c>
      <c r="E105" s="280">
        <v>-2.7529999999999998E-3</v>
      </c>
      <c r="F105" s="279">
        <v>1.8240000000000001E-3</v>
      </c>
      <c r="G105" s="280">
        <v>-1.0630000000000001E-3</v>
      </c>
      <c r="H105" s="279">
        <v>-2.8879999999999999E-3</v>
      </c>
      <c r="I105" s="280">
        <v>-1.2482999999999999E-2</v>
      </c>
      <c r="J105" s="279">
        <v>-9.5799999999999998E-4</v>
      </c>
      <c r="K105" s="291">
        <v>-2.496424718368162E-2</v>
      </c>
      <c r="L105" s="280">
        <v>3.3159999999999999E-3</v>
      </c>
      <c r="M105" s="279">
        <v>1.4549999999999999E-3</v>
      </c>
      <c r="N105" s="280">
        <v>3.0990000000000002E-3</v>
      </c>
      <c r="O105" s="279">
        <v>-3.0400000000000002E-4</v>
      </c>
      <c r="P105" s="280">
        <v>7.0899999999999999E-3</v>
      </c>
      <c r="Q105" s="279">
        <v>4.4289999999999998E-3</v>
      </c>
      <c r="R105" s="280">
        <v>1.6170000000000002E-3</v>
      </c>
      <c r="S105" s="279">
        <v>1.3784000000000001E-2</v>
      </c>
      <c r="T105" s="280">
        <v>-3.9399999999999998E-4</v>
      </c>
      <c r="U105" s="279">
        <v>1.872E-3</v>
      </c>
      <c r="V105" s="280">
        <v>4.6600000000000001E-3</v>
      </c>
      <c r="W105" s="279">
        <v>1.7819999999999999E-3</v>
      </c>
      <c r="X105" s="280">
        <v>3.8479999999999999E-3</v>
      </c>
      <c r="Y105" s="280">
        <v>9.8799999999999995E-4</v>
      </c>
      <c r="Z105" s="279">
        <v>6.6730000000000001E-3</v>
      </c>
      <c r="AA105" s="280">
        <v>6.2639999999999996E-3</v>
      </c>
      <c r="AB105" s="279">
        <v>-7.8969999999999995E-3</v>
      </c>
      <c r="AC105" s="280">
        <v>-6.2150000000000009E-3</v>
      </c>
      <c r="AD105" s="279">
        <v>-1.1805000000000001E-2</v>
      </c>
      <c r="AE105" s="280">
        <v>2.3258999999999998E-2</v>
      </c>
      <c r="AF105" s="280">
        <v>1.6298999999999998E-2</v>
      </c>
      <c r="AG105" s="281">
        <v>-8.1568699560116593E-3</v>
      </c>
      <c r="AH105" s="280">
        <v>1.7000000000000001E-3</v>
      </c>
      <c r="AI105" s="279">
        <v>4.5100000000000001E-3</v>
      </c>
      <c r="AJ105" s="280">
        <v>2.0000000000000001E-4</v>
      </c>
      <c r="AK105" s="279">
        <v>9.6499999999999989E-3</v>
      </c>
      <c r="AL105" s="280">
        <v>-4.7199999999999994E-3</v>
      </c>
      <c r="AM105" s="279">
        <v>6.2300000000000003E-3</v>
      </c>
      <c r="AN105" s="279">
        <v>-5.0619999999999997E-3</v>
      </c>
      <c r="AO105" s="280">
        <v>-6.2603000000000006E-2</v>
      </c>
      <c r="AP105" s="279">
        <v>-5.4681E-2</v>
      </c>
      <c r="AQ105" s="291">
        <v>-2.496424718368162E-2</v>
      </c>
      <c r="AR105" s="30">
        <v>-2.496424718368162E-2</v>
      </c>
      <c r="AS105" s="291">
        <v>-2.496424718368162E-2</v>
      </c>
      <c r="AT105" s="291">
        <v>-2.496424718368162E-2</v>
      </c>
      <c r="AU105" s="291">
        <v>-2.496424718368162E-2</v>
      </c>
      <c r="AV105" s="279">
        <v>1.7891000000000001E-2</v>
      </c>
      <c r="AW105" s="280">
        <v>2.2582000000000001E-2</v>
      </c>
      <c r="AX105" s="291">
        <v>-2.496424718368162E-2</v>
      </c>
      <c r="AY105" s="291">
        <v>-2.496424718368162E-2</v>
      </c>
      <c r="AZ105" s="279">
        <v>-8.6580000000000008E-3</v>
      </c>
      <c r="BE105" s="30">
        <v>5.6614754029889136E-2</v>
      </c>
      <c r="BF105" s="104"/>
      <c r="BG105" s="188">
        <f t="shared" si="51"/>
        <v>151</v>
      </c>
      <c r="BH105" s="29">
        <f>(1-'Building Blocks'!$B$54)*'Building Blocks'!$B$54^BG105</f>
        <v>2.1923726936647226E-3</v>
      </c>
      <c r="BI105" s="29">
        <f t="shared" si="52"/>
        <v>2.4082179412753938E-3</v>
      </c>
      <c r="BJ105" s="29">
        <f t="shared" si="99"/>
        <v>7.152648107382047E-3</v>
      </c>
      <c r="BK105" s="191">
        <f t="shared" si="53"/>
        <v>7.0977517418868391E-8</v>
      </c>
      <c r="BL105" s="191">
        <f t="shared" si="54"/>
        <v>5.6911091004009502E-8</v>
      </c>
      <c r="BM105" s="191">
        <f t="shared" si="55"/>
        <v>2.665978300442205E-7</v>
      </c>
      <c r="BN105" s="191">
        <f t="shared" si="56"/>
        <v>3.3721265719715236E-7</v>
      </c>
      <c r="BO105" s="191">
        <f t="shared" si="57"/>
        <v>1.8841736325254153E-7</v>
      </c>
      <c r="BP105" s="191">
        <f t="shared" si="58"/>
        <v>1.35695354470446E-7</v>
      </c>
      <c r="BQ105" s="191">
        <f t="shared" si="59"/>
        <v>2.0192788081233191E-7</v>
      </c>
      <c r="BR105" s="191">
        <f t="shared" si="60"/>
        <v>1.1094005549103133E-6</v>
      </c>
      <c r="BS105" s="191">
        <f t="shared" si="61"/>
        <v>2.9543415432379229E-7</v>
      </c>
      <c r="BT105" s="191">
        <f t="shared" si="62"/>
        <v>7.4208944731405805E-36</v>
      </c>
      <c r="BU105" s="191">
        <f t="shared" si="63"/>
        <v>3.6855535952715934E-10</v>
      </c>
      <c r="BV105" s="191">
        <f t="shared" si="64"/>
        <v>8.7239684393351636E-9</v>
      </c>
      <c r="BW105" s="191">
        <f t="shared" si="65"/>
        <v>4.7237041220296277E-9</v>
      </c>
      <c r="BX105" s="191">
        <f t="shared" si="66"/>
        <v>2.6239005223077051E-8</v>
      </c>
      <c r="BY105" s="191">
        <f t="shared" si="67"/>
        <v>9.0641919801947758E-9</v>
      </c>
      <c r="BZ105" s="191">
        <f t="shared" si="68"/>
        <v>1.4546907745501321E-11</v>
      </c>
      <c r="CA105" s="191">
        <f t="shared" si="69"/>
        <v>1.3640632080849572E-8</v>
      </c>
      <c r="CB105" s="191">
        <f t="shared" si="70"/>
        <v>1.6320693325871894E-7</v>
      </c>
      <c r="CC105" s="191">
        <f t="shared" si="71"/>
        <v>5.5646616332987351E-8</v>
      </c>
      <c r="CD105" s="191">
        <f t="shared" si="72"/>
        <v>4.9586882196411528E-9</v>
      </c>
      <c r="CE105" s="191">
        <f t="shared" si="73"/>
        <v>2.2102910858011935E-9</v>
      </c>
      <c r="CF105" s="191">
        <f t="shared" si="74"/>
        <v>1.7433772446983117E-8</v>
      </c>
      <c r="CG105" s="191">
        <f t="shared" si="75"/>
        <v>1.3426075177043001E-10</v>
      </c>
      <c r="CH105" s="191">
        <f t="shared" si="76"/>
        <v>5.066770739600843E-9</v>
      </c>
      <c r="CI105" s="191">
        <f t="shared" si="77"/>
        <v>1.3247764113123028E-9</v>
      </c>
      <c r="CJ105" s="191">
        <f t="shared" si="78"/>
        <v>1.1022105039926848E-8</v>
      </c>
      <c r="CK105" s="191">
        <f t="shared" si="79"/>
        <v>2.8783352768502115E-7</v>
      </c>
      <c r="CL105" s="191">
        <f t="shared" si="80"/>
        <v>2.0846336565512004E-7</v>
      </c>
      <c r="CM105" s="191">
        <f t="shared" si="81"/>
        <v>5.485006456279406E-7</v>
      </c>
      <c r="CN105" s="191">
        <f t="shared" si="82"/>
        <v>6.4129409617938673E-7</v>
      </c>
      <c r="CO105" s="191">
        <f t="shared" si="83"/>
        <v>2.8287100266576835E-7</v>
      </c>
      <c r="CP105" s="191">
        <f t="shared" si="84"/>
        <v>3.7558704588269311E-7</v>
      </c>
      <c r="CQ105" s="191">
        <f t="shared" si="85"/>
        <v>9.0363365306582156E-9</v>
      </c>
      <c r="CR105" s="191">
        <f t="shared" si="86"/>
        <v>3.4873678318684031E-9</v>
      </c>
      <c r="CS105" s="191">
        <f t="shared" si="87"/>
        <v>8.8323057401027151E-8</v>
      </c>
      <c r="CT105" s="191">
        <f t="shared" si="88"/>
        <v>2.5353320501016387E-8</v>
      </c>
      <c r="CU105" s="191">
        <f t="shared" si="89"/>
        <v>1.972152784629622E-7</v>
      </c>
      <c r="CV105" s="191">
        <f t="shared" si="90"/>
        <v>9.1886347853066529E-10</v>
      </c>
      <c r="CW105" s="191">
        <f t="shared" si="91"/>
        <v>2.6230605549816025E-7</v>
      </c>
      <c r="CX105" s="191">
        <f t="shared" si="92"/>
        <v>1.016481590535152E-5</v>
      </c>
      <c r="CY105" s="191">
        <f t="shared" si="93"/>
        <v>9.4085228647933172E-6</v>
      </c>
      <c r="CZ105" s="191"/>
      <c r="DA105" s="191">
        <f t="shared" si="94"/>
        <v>7.4208944731405805E-36</v>
      </c>
      <c r="DB105" s="191"/>
      <c r="DC105" s="191"/>
      <c r="DD105" s="191"/>
      <c r="DE105" s="191">
        <f t="shared" si="95"/>
        <v>1.5642224519478964E-7</v>
      </c>
      <c r="DF105" s="191">
        <f t="shared" si="96"/>
        <v>4.517807005572214E-7</v>
      </c>
      <c r="DG105" s="191"/>
      <c r="DH105" s="191"/>
      <c r="DI105" s="191">
        <f t="shared" si="97"/>
        <v>8.60890522980094E-7</v>
      </c>
      <c r="DN105" s="191">
        <f t="shared" si="98"/>
        <v>5.7420333128957094E-6</v>
      </c>
      <c r="DR105" s="1">
        <v>1.3888888888888887E-3</v>
      </c>
      <c r="EQ105" s="184"/>
      <c r="ER105" s="184"/>
    </row>
    <row r="106" spans="1:148" s="1" customFormat="1" x14ac:dyDescent="0.25">
      <c r="A106" s="21">
        <v>38807</v>
      </c>
      <c r="B106" s="279">
        <v>1.7284000000000001E-2</v>
      </c>
      <c r="C106" s="280">
        <v>1.4156999999999999E-2</v>
      </c>
      <c r="D106" s="279">
        <v>2.4781000000000001E-2</v>
      </c>
      <c r="E106" s="280">
        <v>4.8517000000000005E-2</v>
      </c>
      <c r="F106" s="279">
        <v>4.3757000000000004E-2</v>
      </c>
      <c r="G106" s="280">
        <v>2.1465999999999999E-2</v>
      </c>
      <c r="H106" s="279">
        <v>2.9047999999999997E-2</v>
      </c>
      <c r="I106" s="280">
        <v>4.7660999999999995E-2</v>
      </c>
      <c r="J106" s="279">
        <v>8.9639999999999997E-3</v>
      </c>
      <c r="K106" s="291">
        <v>-2.496424718368162E-2</v>
      </c>
      <c r="L106" s="280">
        <v>-9.8110000000000003E-3</v>
      </c>
      <c r="M106" s="279">
        <v>-1.0789999999999999E-2</v>
      </c>
      <c r="N106" s="280">
        <v>3.9319999999999997E-3</v>
      </c>
      <c r="O106" s="279">
        <v>-3.4799999999999996E-3</v>
      </c>
      <c r="P106" s="280">
        <v>-3.4105999999999997E-2</v>
      </c>
      <c r="Q106" s="279">
        <v>-1.4049000000000001E-2</v>
      </c>
      <c r="R106" s="280">
        <v>-6.6059999999999999E-3</v>
      </c>
      <c r="S106" s="279">
        <v>-3.8099000000000001E-2</v>
      </c>
      <c r="T106" s="280">
        <v>-2.1510999999999999E-2</v>
      </c>
      <c r="U106" s="279">
        <v>-5.1500000000000001E-3</v>
      </c>
      <c r="V106" s="280">
        <v>-8.4799999999999997E-3</v>
      </c>
      <c r="W106" s="279">
        <v>-6.3819999999999997E-3</v>
      </c>
      <c r="X106" s="280">
        <v>-7.254E-3</v>
      </c>
      <c r="Y106" s="280">
        <v>-1.7480000000000002E-3</v>
      </c>
      <c r="Z106" s="279">
        <v>5.9909999999999998E-3</v>
      </c>
      <c r="AA106" s="280">
        <v>6.9470000000000001E-3</v>
      </c>
      <c r="AB106" s="279">
        <v>-9.979E-3</v>
      </c>
      <c r="AC106" s="280">
        <v>-1.1436E-2</v>
      </c>
      <c r="AD106" s="279">
        <v>-7.6839999999999999E-3</v>
      </c>
      <c r="AE106" s="280">
        <v>-1.7909999999999999E-2</v>
      </c>
      <c r="AF106" s="280">
        <v>-1.8755999999999998E-2</v>
      </c>
      <c r="AG106" s="281">
        <v>-1.0535162845336E-2</v>
      </c>
      <c r="AH106" s="280">
        <v>1.15E-2</v>
      </c>
      <c r="AI106" s="279">
        <v>1.951E-2</v>
      </c>
      <c r="AJ106" s="280">
        <v>2.5459999999999997E-2</v>
      </c>
      <c r="AK106" s="279">
        <v>2.4760000000000001E-2</v>
      </c>
      <c r="AL106" s="280">
        <v>1.1470000000000001E-2</v>
      </c>
      <c r="AM106" s="279">
        <v>1.3340000000000001E-2</v>
      </c>
      <c r="AN106" s="279">
        <v>4.7389000000000001E-2</v>
      </c>
      <c r="AO106" s="280">
        <v>2.2242000000000001E-2</v>
      </c>
      <c r="AP106" s="279">
        <v>4.4721999999999998E-2</v>
      </c>
      <c r="AQ106" s="291">
        <v>-2.496424718368162E-2</v>
      </c>
      <c r="AR106" s="30">
        <v>-2.496424718368162E-2</v>
      </c>
      <c r="AS106" s="291">
        <v>-2.496424718368162E-2</v>
      </c>
      <c r="AT106" s="291">
        <v>-2.496424718368162E-2</v>
      </c>
      <c r="AU106" s="291">
        <v>-2.496424718368162E-2</v>
      </c>
      <c r="AV106" s="279">
        <v>5.0505000000000001E-2</v>
      </c>
      <c r="AW106" s="280">
        <v>4.5399000000000002E-2</v>
      </c>
      <c r="AX106" s="291">
        <v>-2.496424718368162E-2</v>
      </c>
      <c r="AY106" s="291">
        <v>-2.496424718368162E-2</v>
      </c>
      <c r="AZ106" s="279">
        <v>1.1424E-2</v>
      </c>
      <c r="BE106" s="30">
        <v>-1.4889540690610215E-3</v>
      </c>
      <c r="BF106" s="104"/>
      <c r="BG106" s="188">
        <f t="shared" si="51"/>
        <v>150</v>
      </c>
      <c r="BH106" s="29">
        <f>(1-'Building Blocks'!$B$54)*'Building Blocks'!$B$54^BG106</f>
        <v>2.2145178723886084E-3</v>
      </c>
      <c r="BI106" s="29">
        <f t="shared" si="52"/>
        <v>2.43254337502565E-3</v>
      </c>
      <c r="BJ106" s="29">
        <f t="shared" si="99"/>
        <v>7.2248970781636831E-3</v>
      </c>
      <c r="BK106" s="191">
        <f t="shared" si="53"/>
        <v>2.4687231498992403E-7</v>
      </c>
      <c r="BL106" s="191">
        <f t="shared" si="54"/>
        <v>1.2120278675470405E-7</v>
      </c>
      <c r="BM106" s="191">
        <f t="shared" si="55"/>
        <v>5.8151389621079587E-7</v>
      </c>
      <c r="BN106" s="191">
        <f t="shared" si="56"/>
        <v>3.7832307213164176E-6</v>
      </c>
      <c r="BO106" s="191">
        <f t="shared" si="57"/>
        <v>2.6631384923627921E-6</v>
      </c>
      <c r="BP106" s="191">
        <f t="shared" si="58"/>
        <v>5.4896911192836402E-7</v>
      </c>
      <c r="BQ106" s="191">
        <f t="shared" si="59"/>
        <v>1.2622119436617318E-6</v>
      </c>
      <c r="BR106" s="191">
        <f t="shared" si="60"/>
        <v>3.6395648743224855E-6</v>
      </c>
      <c r="BS106" s="191">
        <f t="shared" si="61"/>
        <v>3.2393867547193749E-9</v>
      </c>
      <c r="BT106" s="191">
        <f t="shared" si="62"/>
        <v>7.4958530031723025E-36</v>
      </c>
      <c r="BU106" s="191">
        <f t="shared" si="63"/>
        <v>4.445274616986877E-7</v>
      </c>
      <c r="BV106" s="191">
        <f t="shared" si="64"/>
        <v>4.869334668804105E-7</v>
      </c>
      <c r="BW106" s="191">
        <f t="shared" si="65"/>
        <v>1.2135158958816918E-8</v>
      </c>
      <c r="BX106" s="191">
        <f t="shared" si="66"/>
        <v>1.0204418732084663E-7</v>
      </c>
      <c r="BY106" s="191">
        <f t="shared" si="67"/>
        <v>3.7486181864435976E-6</v>
      </c>
      <c r="BZ106" s="191">
        <f t="shared" si="68"/>
        <v>8.2358687556720129E-7</v>
      </c>
      <c r="CA106" s="191">
        <f t="shared" si="69"/>
        <v>2.7347315591886339E-7</v>
      </c>
      <c r="CB106" s="191">
        <f t="shared" si="70"/>
        <v>4.6349273937281036E-6</v>
      </c>
      <c r="CC106" s="191">
        <f t="shared" si="71"/>
        <v>1.6347962818986646E-6</v>
      </c>
      <c r="CD106" s="191">
        <f t="shared" si="72"/>
        <v>1.7397533878287042E-7</v>
      </c>
      <c r="CE106" s="191">
        <f t="shared" si="73"/>
        <v>3.6099068937191058E-7</v>
      </c>
      <c r="CF106" s="191">
        <f t="shared" si="74"/>
        <v>2.8660751534751685E-7</v>
      </c>
      <c r="CG106" s="191">
        <f t="shared" si="75"/>
        <v>2.8720412182000656E-7</v>
      </c>
      <c r="CH106" s="191">
        <f t="shared" si="76"/>
        <v>4.263465804775464E-8</v>
      </c>
      <c r="CI106" s="191">
        <f t="shared" si="77"/>
        <v>8.6673833057644707E-12</v>
      </c>
      <c r="CJ106" s="191">
        <f t="shared" si="78"/>
        <v>1.9376983936767313E-8</v>
      </c>
      <c r="CK106" s="191">
        <f t="shared" si="79"/>
        <v>4.1202268708014913E-7</v>
      </c>
      <c r="CL106" s="191">
        <f t="shared" si="80"/>
        <v>5.1320323674646229E-7</v>
      </c>
      <c r="CM106" s="191">
        <f t="shared" si="81"/>
        <v>2.9277648252837683E-7</v>
      </c>
      <c r="CN106" s="191">
        <f t="shared" si="82"/>
        <v>1.5022084837937935E-6</v>
      </c>
      <c r="CO106" s="191">
        <f t="shared" si="83"/>
        <v>1.4266052094377824E-6</v>
      </c>
      <c r="CP106" s="191">
        <f t="shared" si="84"/>
        <v>5.3763849236641303E-7</v>
      </c>
      <c r="CQ106" s="191">
        <f t="shared" si="85"/>
        <v>1.5039310949899088E-7</v>
      </c>
      <c r="CR106" s="191">
        <f t="shared" si="86"/>
        <v>4.630269966326903E-7</v>
      </c>
      <c r="CS106" s="191">
        <f t="shared" si="87"/>
        <v>8.9710218518939058E-7</v>
      </c>
      <c r="CT106" s="191">
        <f t="shared" si="88"/>
        <v>8.1950838109684516E-7</v>
      </c>
      <c r="CU106" s="191">
        <f t="shared" si="89"/>
        <v>1.2402904942553185E-7</v>
      </c>
      <c r="CV106" s="191">
        <f t="shared" si="90"/>
        <v>1.4526503752439564E-7</v>
      </c>
      <c r="CW106" s="191">
        <f t="shared" si="91"/>
        <v>4.2939630493480679E-6</v>
      </c>
      <c r="CX106" s="191">
        <f t="shared" si="92"/>
        <v>9.6105178976317364E-7</v>
      </c>
      <c r="CY106" s="191">
        <f t="shared" si="93"/>
        <v>3.3118662394041982E-6</v>
      </c>
      <c r="CZ106" s="191"/>
      <c r="DA106" s="191">
        <f t="shared" si="94"/>
        <v>7.4958530031723025E-36</v>
      </c>
      <c r="DB106" s="191"/>
      <c r="DC106" s="191"/>
      <c r="DD106" s="191"/>
      <c r="DE106" s="191">
        <f t="shared" si="95"/>
        <v>4.0242135092603222E-6</v>
      </c>
      <c r="DF106" s="191">
        <f t="shared" si="96"/>
        <v>3.2431891545713504E-6</v>
      </c>
      <c r="DG106" s="191"/>
      <c r="DH106" s="191"/>
      <c r="DI106" s="191">
        <f t="shared" si="97"/>
        <v>3.357572780337287E-9</v>
      </c>
      <c r="DN106" s="191">
        <f t="shared" si="98"/>
        <v>2.0921172233398412E-7</v>
      </c>
      <c r="DR106" s="1">
        <v>1.3888888888888887E-3</v>
      </c>
      <c r="EQ106" s="184"/>
      <c r="ER106" s="184"/>
    </row>
    <row r="107" spans="1:148" s="1" customFormat="1" x14ac:dyDescent="0.25">
      <c r="A107" s="21">
        <v>38837</v>
      </c>
      <c r="B107" s="279">
        <v>1.0848999999999999E-2</v>
      </c>
      <c r="C107" s="280">
        <v>1.2E-2</v>
      </c>
      <c r="D107" s="279">
        <v>7.0109999999999999E-3</v>
      </c>
      <c r="E107" s="280">
        <v>-1.6299999999999998E-4</v>
      </c>
      <c r="F107" s="279">
        <v>-1.1599999999999999E-4</v>
      </c>
      <c r="G107" s="280">
        <v>3.3791000000000002E-2</v>
      </c>
      <c r="H107" s="279">
        <v>5.1559999999999995E-2</v>
      </c>
      <c r="I107" s="280">
        <v>4.7019000000000005E-2</v>
      </c>
      <c r="J107" s="279">
        <v>7.136300000000001E-2</v>
      </c>
      <c r="K107" s="291">
        <v>-2.496424718368162E-2</v>
      </c>
      <c r="L107" s="280">
        <v>-1.81E-3</v>
      </c>
      <c r="M107" s="279">
        <v>-4.1210000000000005E-3</v>
      </c>
      <c r="N107" s="280">
        <v>3.5809999999999995E-3</v>
      </c>
      <c r="O107" s="279">
        <v>4.8200000000000001E-4</v>
      </c>
      <c r="P107" s="280">
        <v>-1.9476E-2</v>
      </c>
      <c r="Q107" s="279">
        <v>-3.6770000000000001E-3</v>
      </c>
      <c r="R107" s="280">
        <v>-1.17E-4</v>
      </c>
      <c r="S107" s="279">
        <v>-1.5245E-2</v>
      </c>
      <c r="T107" s="280">
        <v>-1.8729999999999999E-3</v>
      </c>
      <c r="U107" s="279">
        <v>1.8999999999999998E-4</v>
      </c>
      <c r="V107" s="280">
        <v>5.4999999999999995E-5</v>
      </c>
      <c r="W107" s="279">
        <v>2.1100000000000001E-4</v>
      </c>
      <c r="X107" s="280">
        <v>6.4600000000000009E-4</v>
      </c>
      <c r="Y107" s="280">
        <v>1.954E-3</v>
      </c>
      <c r="Z107" s="279">
        <v>6.1609999999999998E-3</v>
      </c>
      <c r="AA107" s="280">
        <v>4.5650000000000005E-3</v>
      </c>
      <c r="AB107" s="279">
        <v>3.2363000000000003E-2</v>
      </c>
      <c r="AC107" s="280">
        <v>3.0700999999999999E-2</v>
      </c>
      <c r="AD107" s="279">
        <v>3.6419E-2</v>
      </c>
      <c r="AE107" s="280">
        <v>-5.2499999999999997E-4</v>
      </c>
      <c r="AF107" s="280">
        <v>-3.653E-3</v>
      </c>
      <c r="AG107" s="281">
        <v>3.78325977309244E-2</v>
      </c>
      <c r="AH107" s="280">
        <v>1.15E-2</v>
      </c>
      <c r="AI107" s="279">
        <v>1.8669999999999999E-2</v>
      </c>
      <c r="AJ107" s="280">
        <v>1.7600000000000001E-2</v>
      </c>
      <c r="AK107" s="279">
        <v>1.6289999999999999E-2</v>
      </c>
      <c r="AL107" s="280">
        <v>2.7639999999999998E-2</v>
      </c>
      <c r="AM107" s="279">
        <v>1.115E-2</v>
      </c>
      <c r="AN107" s="279">
        <v>7.9483999999999999E-2</v>
      </c>
      <c r="AO107" s="280">
        <v>6.7798999999999998E-2</v>
      </c>
      <c r="AP107" s="279">
        <v>8.3983000000000002E-2</v>
      </c>
      <c r="AQ107" s="291">
        <v>-2.496424718368162E-2</v>
      </c>
      <c r="AR107" s="30">
        <v>-2.496424718368162E-2</v>
      </c>
      <c r="AS107" s="291">
        <v>-2.496424718368162E-2</v>
      </c>
      <c r="AT107" s="291">
        <v>-2.496424718368162E-2</v>
      </c>
      <c r="AU107" s="291">
        <v>-2.496424718368162E-2</v>
      </c>
      <c r="AV107" s="279">
        <v>-3.7164000000000003E-2</v>
      </c>
      <c r="AW107" s="280">
        <v>-4.7819999999999998E-3</v>
      </c>
      <c r="AX107" s="291">
        <v>-2.496424718368162E-2</v>
      </c>
      <c r="AY107" s="291">
        <v>-2.496424718368162E-2</v>
      </c>
      <c r="AZ107" s="279">
        <v>1.6582E-2</v>
      </c>
      <c r="BE107" s="30">
        <v>9.6460066438635694E-2</v>
      </c>
      <c r="BF107" s="104"/>
      <c r="BG107" s="188">
        <f t="shared" si="51"/>
        <v>149</v>
      </c>
      <c r="BH107" s="29">
        <f>(1-'Building Blocks'!$B$54)*'Building Blocks'!$B$54^BG107</f>
        <v>2.2368867397864734E-3</v>
      </c>
      <c r="BI107" s="29">
        <f t="shared" si="52"/>
        <v>2.4571145202279296E-3</v>
      </c>
      <c r="BJ107" s="29">
        <f t="shared" si="99"/>
        <v>7.2978758365289734E-3</v>
      </c>
      <c r="BK107" s="191">
        <f t="shared" si="53"/>
        <v>3.2539538495217969E-8</v>
      </c>
      <c r="BL107" s="191">
        <f t="shared" si="54"/>
        <v>5.9036764095633883E-8</v>
      </c>
      <c r="BM107" s="191">
        <f t="shared" si="55"/>
        <v>1.3095142827040594E-8</v>
      </c>
      <c r="BN107" s="191">
        <f t="shared" si="56"/>
        <v>2.0993014091356906E-7</v>
      </c>
      <c r="BO107" s="191">
        <f t="shared" si="57"/>
        <v>2.8581818559479949E-7</v>
      </c>
      <c r="BP107" s="191">
        <f t="shared" si="58"/>
        <v>1.8376476707535988E-6</v>
      </c>
      <c r="BQ107" s="191">
        <f t="shared" si="59"/>
        <v>5.0402307143173272E-6</v>
      </c>
      <c r="BR107" s="191">
        <f t="shared" si="60"/>
        <v>3.5553057628445965E-6</v>
      </c>
      <c r="BS107" s="191">
        <f t="shared" si="61"/>
        <v>9.2165175332266717E-6</v>
      </c>
      <c r="BT107" s="191">
        <f t="shared" si="62"/>
        <v>7.5715686900730338E-36</v>
      </c>
      <c r="BU107" s="191">
        <f t="shared" si="63"/>
        <v>7.4793440186859658E-8</v>
      </c>
      <c r="BV107" s="191">
        <f t="shared" si="64"/>
        <v>1.3745111684507215E-7</v>
      </c>
      <c r="BW107" s="191">
        <f t="shared" si="65"/>
        <v>8.707846164351902E-9</v>
      </c>
      <c r="BX107" s="191">
        <f t="shared" si="66"/>
        <v>1.5539948353588268E-8</v>
      </c>
      <c r="BY107" s="191">
        <f t="shared" si="67"/>
        <v>1.4900841571221218E-6</v>
      </c>
      <c r="BZ107" s="191">
        <f t="shared" si="68"/>
        <v>1.583690566933403E-7</v>
      </c>
      <c r="CA107" s="191">
        <f t="shared" si="69"/>
        <v>4.158581104990408E-8</v>
      </c>
      <c r="CB107" s="191">
        <f t="shared" si="70"/>
        <v>1.0627083142758148E-6</v>
      </c>
      <c r="CC107" s="191">
        <f t="shared" si="71"/>
        <v>9.7089020920071854E-8</v>
      </c>
      <c r="CD107" s="191">
        <f t="shared" si="72"/>
        <v>2.3871730816982409E-8</v>
      </c>
      <c r="CE107" s="191">
        <f t="shared" si="73"/>
        <v>3.2680671448477222E-8</v>
      </c>
      <c r="CF107" s="191">
        <f t="shared" si="74"/>
        <v>4.4624058622157897E-8</v>
      </c>
      <c r="CG107" s="191">
        <f t="shared" si="75"/>
        <v>2.1613919290698662E-8</v>
      </c>
      <c r="CH107" s="191">
        <f t="shared" si="76"/>
        <v>5.767836767569315E-10</v>
      </c>
      <c r="CI107" s="191">
        <f t="shared" si="77"/>
        <v>1.2963309097378742E-10</v>
      </c>
      <c r="CJ107" s="191">
        <f t="shared" si="78"/>
        <v>4.7648151352828731E-10</v>
      </c>
      <c r="CK107" s="191">
        <f t="shared" si="79"/>
        <v>2.1133577325587266E-6</v>
      </c>
      <c r="CL107" s="191">
        <f t="shared" si="80"/>
        <v>1.8733674187685942E-6</v>
      </c>
      <c r="CM107" s="191">
        <f t="shared" si="81"/>
        <v>2.6972815270149362E-6</v>
      </c>
      <c r="CN107" s="191">
        <f t="shared" si="82"/>
        <v>1.3694338233128265E-7</v>
      </c>
      <c r="CO107" s="191">
        <f t="shared" si="83"/>
        <v>2.041033659227013E-7</v>
      </c>
      <c r="CP107" s="191">
        <f t="shared" si="84"/>
        <v>2.7576696642987603E-6</v>
      </c>
      <c r="CQ107" s="191">
        <f t="shared" si="85"/>
        <v>1.5191223181716252E-7</v>
      </c>
      <c r="CR107" s="191">
        <f t="shared" si="86"/>
        <v>4.1248596581055572E-7</v>
      </c>
      <c r="CS107" s="191">
        <f t="shared" si="87"/>
        <v>3.1619450967420612E-7</v>
      </c>
      <c r="CT107" s="191">
        <f t="shared" si="88"/>
        <v>2.4007618945618252E-7</v>
      </c>
      <c r="CU107" s="191">
        <f t="shared" si="89"/>
        <v>1.3351506892753947E-6</v>
      </c>
      <c r="CV107" s="191">
        <f t="shared" si="90"/>
        <v>7.535017190072996E-8</v>
      </c>
      <c r="CW107" s="191">
        <f t="shared" si="91"/>
        <v>1.3494996432401161E-5</v>
      </c>
      <c r="CX107" s="191">
        <f t="shared" si="92"/>
        <v>1.0520288176759381E-5</v>
      </c>
      <c r="CY107" s="191">
        <f t="shared" si="93"/>
        <v>1.4251843142112288E-5</v>
      </c>
      <c r="CZ107" s="191"/>
      <c r="DA107" s="191">
        <f t="shared" si="94"/>
        <v>7.5715686900730338E-36</v>
      </c>
      <c r="DB107" s="191"/>
      <c r="DC107" s="191"/>
      <c r="DD107" s="191"/>
      <c r="DE107" s="191">
        <f t="shared" si="95"/>
        <v>5.426755533867763E-6</v>
      </c>
      <c r="DF107" s="191">
        <f t="shared" si="96"/>
        <v>4.5897692620173219E-7</v>
      </c>
      <c r="DG107" s="191"/>
      <c r="DH107" s="191"/>
      <c r="DI107" s="191">
        <f t="shared" si="97"/>
        <v>9.8542551106477729E-8</v>
      </c>
      <c r="DN107" s="191">
        <f t="shared" si="98"/>
        <v>1.9320969272919811E-5</v>
      </c>
      <c r="DR107" s="1">
        <v>1.3888888888888887E-3</v>
      </c>
      <c r="EQ107" s="184"/>
      <c r="ER107" s="184"/>
    </row>
    <row r="108" spans="1:148" s="1" customFormat="1" x14ac:dyDescent="0.25">
      <c r="A108" s="21">
        <v>38868</v>
      </c>
      <c r="B108" s="279">
        <v>-3.2014999999999995E-2</v>
      </c>
      <c r="C108" s="280">
        <v>-2.9529E-2</v>
      </c>
      <c r="D108" s="279">
        <v>-3.3654999999999997E-2</v>
      </c>
      <c r="E108" s="280">
        <v>-5.6159999999999995E-2</v>
      </c>
      <c r="F108" s="279">
        <v>-5.5989000000000004E-2</v>
      </c>
      <c r="G108" s="280">
        <v>-3.8579000000000002E-2</v>
      </c>
      <c r="H108" s="279">
        <v>-4.6101999999999997E-2</v>
      </c>
      <c r="I108" s="280">
        <v>-5.4752000000000002E-2</v>
      </c>
      <c r="J108" s="279">
        <v>-0.104564</v>
      </c>
      <c r="K108" s="291">
        <v>-2.496424718368162E-2</v>
      </c>
      <c r="L108" s="280">
        <v>-1.0709999999999999E-3</v>
      </c>
      <c r="M108" s="279">
        <v>3.3099999999999997E-4</v>
      </c>
      <c r="N108" s="280">
        <v>4.0699999999999998E-3</v>
      </c>
      <c r="O108" s="279">
        <v>4.0899999999999997E-4</v>
      </c>
      <c r="P108" s="280">
        <v>6.7999999999999999E-5</v>
      </c>
      <c r="Q108" s="279">
        <v>-1.7469999999999999E-3</v>
      </c>
      <c r="R108" s="280">
        <v>-3.3799999999999998E-4</v>
      </c>
      <c r="S108" s="279">
        <v>-6.4229999999999999E-3</v>
      </c>
      <c r="T108" s="280">
        <v>3.3479999999999998E-3</v>
      </c>
      <c r="U108" s="279">
        <v>-2.2499999999999999E-4</v>
      </c>
      <c r="V108" s="280">
        <v>-1.8979999999999999E-3</v>
      </c>
      <c r="W108" s="279">
        <v>-1.5790000000000001E-3</v>
      </c>
      <c r="X108" s="280">
        <v>5.2780000000000006E-3</v>
      </c>
      <c r="Y108" s="280">
        <v>3.4739999999999997E-3</v>
      </c>
      <c r="Z108" s="279">
        <v>-1.4300000000000001E-4</v>
      </c>
      <c r="AA108" s="280">
        <v>2.1589999999999999E-3</v>
      </c>
      <c r="AB108" s="279">
        <v>2.1642999999999999E-2</v>
      </c>
      <c r="AC108" s="280">
        <v>2.0712000000000001E-2</v>
      </c>
      <c r="AD108" s="279">
        <v>2.4268000000000001E-2</v>
      </c>
      <c r="AE108" s="280">
        <v>-2.1703E-2</v>
      </c>
      <c r="AF108" s="280">
        <v>-7.1540000000000006E-3</v>
      </c>
      <c r="AG108" s="281">
        <v>2.55870166677362E-2</v>
      </c>
      <c r="AH108" s="280">
        <v>-1.3100000000000001E-2</v>
      </c>
      <c r="AI108" s="279">
        <v>-1.5600000000000001E-2</v>
      </c>
      <c r="AJ108" s="280">
        <v>-2.3230000000000001E-2</v>
      </c>
      <c r="AK108" s="279">
        <v>-5.4200000000000003E-3</v>
      </c>
      <c r="AL108" s="280">
        <v>-1.3640000000000001E-2</v>
      </c>
      <c r="AM108" s="279">
        <v>2.0399999999999997E-3</v>
      </c>
      <c r="AN108" s="279">
        <v>-1.1825E-2</v>
      </c>
      <c r="AO108" s="280">
        <v>9.5659999999999999E-3</v>
      </c>
      <c r="AP108" s="279">
        <v>-2.8580000000000001E-2</v>
      </c>
      <c r="AQ108" s="291">
        <v>-2.496424718368162E-2</v>
      </c>
      <c r="AR108" s="30">
        <v>-2.496424718368162E-2</v>
      </c>
      <c r="AS108" s="291">
        <v>-2.496424718368162E-2</v>
      </c>
      <c r="AT108" s="291">
        <v>-2.496424718368162E-2</v>
      </c>
      <c r="AU108" s="291">
        <v>-2.496424718368162E-2</v>
      </c>
      <c r="AV108" s="279">
        <v>-2.8466000000000002E-2</v>
      </c>
      <c r="AW108" s="280">
        <v>-3.3922000000000001E-2</v>
      </c>
      <c r="AX108" s="291">
        <v>-2.496424718368162E-2</v>
      </c>
      <c r="AY108" s="291">
        <v>-2.496424718368162E-2</v>
      </c>
      <c r="AZ108" s="279">
        <v>1.1826000000000001E-2</v>
      </c>
      <c r="BE108" s="30">
        <v>-5.3292338403941875E-3</v>
      </c>
      <c r="BF108" s="104"/>
      <c r="BG108" s="188">
        <f t="shared" si="51"/>
        <v>148</v>
      </c>
      <c r="BH108" s="29">
        <f>(1-'Building Blocks'!$B$54)*'Building Blocks'!$B$54^BG108</f>
        <v>2.2594815553398724E-3</v>
      </c>
      <c r="BI108" s="29">
        <f t="shared" si="52"/>
        <v>2.4819338588160907E-3</v>
      </c>
      <c r="BJ108" s="29">
        <f t="shared" si="99"/>
        <v>7.3715917540696707E-3</v>
      </c>
      <c r="BK108" s="191">
        <f t="shared" si="53"/>
        <v>3.8186871381970911E-6</v>
      </c>
      <c r="BL108" s="191">
        <f t="shared" si="54"/>
        <v>3.3296571792510143E-6</v>
      </c>
      <c r="BM108" s="191">
        <f t="shared" si="55"/>
        <v>4.5836686592026388E-6</v>
      </c>
      <c r="BN108" s="191">
        <f t="shared" si="56"/>
        <v>1.0563830810120907E-5</v>
      </c>
      <c r="BO108" s="191">
        <f t="shared" si="57"/>
        <v>1.1028048588927141E-5</v>
      </c>
      <c r="BP108" s="191">
        <f t="shared" si="58"/>
        <v>5.0309320623651907E-6</v>
      </c>
      <c r="BQ108" s="191">
        <f t="shared" si="59"/>
        <v>6.8072374584454597E-6</v>
      </c>
      <c r="BR108" s="191">
        <f t="shared" si="60"/>
        <v>1.0081130864817005E-5</v>
      </c>
      <c r="BS108" s="191">
        <f t="shared" si="61"/>
        <v>3.2642290507660446E-5</v>
      </c>
      <c r="BT108" s="191">
        <f t="shared" si="62"/>
        <v>7.648049181891954E-36</v>
      </c>
      <c r="BU108" s="191">
        <f t="shared" si="63"/>
        <v>5.6665615329909624E-8</v>
      </c>
      <c r="BV108" s="191">
        <f t="shared" si="64"/>
        <v>2.2745920482049708E-8</v>
      </c>
      <c r="BW108" s="191">
        <f t="shared" si="65"/>
        <v>1.395881882217225E-8</v>
      </c>
      <c r="BX108" s="191">
        <f t="shared" si="66"/>
        <v>1.6621430693677839E-8</v>
      </c>
      <c r="BY108" s="191">
        <f t="shared" si="67"/>
        <v>6.4098539010546122E-8</v>
      </c>
      <c r="BZ108" s="191">
        <f t="shared" si="68"/>
        <v>9.2300660103128787E-8</v>
      </c>
      <c r="CA108" s="191">
        <f t="shared" si="69"/>
        <v>4.6640162915692596E-8</v>
      </c>
      <c r="CB108" s="191">
        <f t="shared" si="70"/>
        <v>3.5589278642141921E-7</v>
      </c>
      <c r="CC108" s="191">
        <f t="shared" si="71"/>
        <v>2.8149172429860692E-9</v>
      </c>
      <c r="CD108" s="191">
        <f t="shared" si="72"/>
        <v>3.0961234791799911E-8</v>
      </c>
      <c r="CE108" s="191">
        <f t="shared" si="73"/>
        <v>7.7832750872543342E-8</v>
      </c>
      <c r="CF108" s="191">
        <f t="shared" si="74"/>
        <v>9.0892790332896612E-8</v>
      </c>
      <c r="CG108" s="191">
        <f t="shared" si="75"/>
        <v>6.8897112576440933E-9</v>
      </c>
      <c r="CH108" s="191">
        <f t="shared" si="76"/>
        <v>2.6612790199376106E-9</v>
      </c>
      <c r="CI108" s="191">
        <f t="shared" si="77"/>
        <v>9.1576463903967509E-8</v>
      </c>
      <c r="CJ108" s="191">
        <f t="shared" si="78"/>
        <v>9.5895242477221182E-9</v>
      </c>
      <c r="CK108" s="191">
        <f t="shared" si="79"/>
        <v>8.5933473987126009E-7</v>
      </c>
      <c r="CL108" s="191">
        <f t="shared" si="80"/>
        <v>7.7081962160780619E-7</v>
      </c>
      <c r="CM108" s="191">
        <f t="shared" si="81"/>
        <v>1.0925752892831459E-6</v>
      </c>
      <c r="CN108" s="191">
        <f t="shared" si="82"/>
        <v>2.0363002387218331E-6</v>
      </c>
      <c r="CO108" s="191">
        <f t="shared" si="83"/>
        <v>3.949749642828099E-7</v>
      </c>
      <c r="CP108" s="191">
        <f t="shared" si="84"/>
        <v>1.1213252290949639E-6</v>
      </c>
      <c r="CQ108" s="191">
        <f t="shared" si="85"/>
        <v>6.9526402888713201E-7</v>
      </c>
      <c r="CR108" s="191">
        <f t="shared" si="86"/>
        <v>1.1274431602653787E-6</v>
      </c>
      <c r="CS108" s="191">
        <f t="shared" si="87"/>
        <v>2.1578600581092328E-6</v>
      </c>
      <c r="CT108" s="191">
        <f t="shared" si="88"/>
        <v>3.4707017345544272E-7</v>
      </c>
      <c r="CU108" s="191">
        <f t="shared" si="89"/>
        <v>8.0141962745182559E-7</v>
      </c>
      <c r="CV108" s="191">
        <f t="shared" si="90"/>
        <v>3.1672770284484725E-8</v>
      </c>
      <c r="CW108" s="191">
        <f t="shared" si="91"/>
        <v>7.3421547002111505E-7</v>
      </c>
      <c r="CX108" s="191">
        <f t="shared" si="92"/>
        <v>1.2868653426112945E-7</v>
      </c>
      <c r="CY108" s="191">
        <f t="shared" si="93"/>
        <v>3.2891356451458887E-6</v>
      </c>
      <c r="CZ108" s="191"/>
      <c r="DA108" s="191">
        <f t="shared" si="94"/>
        <v>7.648049181891954E-36</v>
      </c>
      <c r="DB108" s="191"/>
      <c r="DC108" s="191"/>
      <c r="DD108" s="191"/>
      <c r="DE108" s="191">
        <f t="shared" si="95"/>
        <v>3.6402724463411297E-6</v>
      </c>
      <c r="DF108" s="191">
        <f t="shared" si="96"/>
        <v>4.5480567630256216E-6</v>
      </c>
      <c r="DG108" s="191"/>
      <c r="DH108" s="191"/>
      <c r="DI108" s="191">
        <f t="shared" si="97"/>
        <v>6.1712191425065161E-9</v>
      </c>
      <c r="DN108" s="191">
        <f t="shared" si="98"/>
        <v>4.2684765204865807E-7</v>
      </c>
      <c r="DR108" s="1">
        <v>1.3888888888888887E-3</v>
      </c>
      <c r="EQ108" s="184"/>
      <c r="ER108" s="184"/>
    </row>
    <row r="109" spans="1:148" s="1" customFormat="1" x14ac:dyDescent="0.25">
      <c r="A109" s="21">
        <v>38898</v>
      </c>
      <c r="B109" s="279">
        <v>1.766E-3</v>
      </c>
      <c r="C109" s="280">
        <v>1.3059999999999999E-3</v>
      </c>
      <c r="D109" s="279">
        <v>1.158E-3</v>
      </c>
      <c r="E109" s="280">
        <v>6.4290000000000007E-3</v>
      </c>
      <c r="F109" s="279">
        <v>-8.5350000000000009E-3</v>
      </c>
      <c r="G109" s="280">
        <v>-2.5000000000000001E-5</v>
      </c>
      <c r="H109" s="279">
        <v>-9.9700000000000006E-4</v>
      </c>
      <c r="I109" s="280">
        <v>-2.4024999999999998E-2</v>
      </c>
      <c r="J109" s="279">
        <v>-2.1199999999999999E-3</v>
      </c>
      <c r="K109" s="291">
        <v>-2.496424718368162E-2</v>
      </c>
      <c r="L109" s="280">
        <v>2.1220000000000002E-3</v>
      </c>
      <c r="M109" s="279">
        <v>3.1869999999999997E-3</v>
      </c>
      <c r="N109" s="280">
        <v>3.7199999999999998E-3</v>
      </c>
      <c r="O109" s="279">
        <v>1.949E-3</v>
      </c>
      <c r="P109" s="280">
        <v>7.6659999999999992E-3</v>
      </c>
      <c r="Q109" s="279">
        <v>1.5319999999999999E-3</v>
      </c>
      <c r="R109" s="280">
        <v>1.008E-3</v>
      </c>
      <c r="S109" s="279">
        <v>3.2440000000000004E-3</v>
      </c>
      <c r="T109" s="280">
        <v>2.8439999999999997E-3</v>
      </c>
      <c r="U109" s="279">
        <v>1.9430000000000001E-3</v>
      </c>
      <c r="V109" s="280">
        <v>1.933E-3</v>
      </c>
      <c r="W109" s="279">
        <v>1.423E-3</v>
      </c>
      <c r="X109" s="280">
        <v>-4.7330000000000002E-3</v>
      </c>
      <c r="Y109" s="280">
        <v>-1.8410000000000002E-3</v>
      </c>
      <c r="Z109" s="279">
        <v>-3.5060000000000004E-3</v>
      </c>
      <c r="AA109" s="280">
        <v>3.4689999999999999E-3</v>
      </c>
      <c r="AB109" s="279">
        <v>-1.3963000000000001E-2</v>
      </c>
      <c r="AC109" s="280">
        <v>-1.4699E-2</v>
      </c>
      <c r="AD109" s="279">
        <v>-1.3868999999999999E-2</v>
      </c>
      <c r="AE109" s="280">
        <v>-2.9100000000000003E-4</v>
      </c>
      <c r="AF109" s="280">
        <v>-1.872E-3</v>
      </c>
      <c r="AG109" s="281">
        <v>-1.50861325240433E-2</v>
      </c>
      <c r="AH109" s="280">
        <v>-4.8999999999999998E-3</v>
      </c>
      <c r="AI109" s="279">
        <v>-2.3499999999999997E-3</v>
      </c>
      <c r="AJ109" s="280">
        <v>-5.3500000000000006E-3</v>
      </c>
      <c r="AK109" s="279">
        <v>-1.16E-3</v>
      </c>
      <c r="AL109" s="280">
        <v>-4.8399999999999997E-3</v>
      </c>
      <c r="AM109" s="279">
        <v>5.5200000000000006E-3</v>
      </c>
      <c r="AN109" s="279">
        <v>-3.0196999999999998E-2</v>
      </c>
      <c r="AO109" s="280">
        <v>-1.5537E-2</v>
      </c>
      <c r="AP109" s="279">
        <v>7.7649999999999993E-3</v>
      </c>
      <c r="AQ109" s="291">
        <v>-2.496424718368162E-2</v>
      </c>
      <c r="AR109" s="30">
        <v>-2.496424718368162E-2</v>
      </c>
      <c r="AS109" s="291">
        <v>-2.496424718368162E-2</v>
      </c>
      <c r="AT109" s="291">
        <v>-2.496424718368162E-2</v>
      </c>
      <c r="AU109" s="291">
        <v>-2.496424718368162E-2</v>
      </c>
      <c r="AV109" s="279">
        <v>5.2026000000000003E-2</v>
      </c>
      <c r="AW109" s="280">
        <v>3.6242999999999997E-2</v>
      </c>
      <c r="AX109" s="291">
        <v>-2.496424718368162E-2</v>
      </c>
      <c r="AY109" s="291">
        <v>-2.496424718368162E-2</v>
      </c>
      <c r="AZ109" s="279">
        <v>-1.5323E-2</v>
      </c>
      <c r="BE109" s="30">
        <v>4.8602030667319607E-2</v>
      </c>
      <c r="BF109" s="104"/>
      <c r="BG109" s="188">
        <f t="shared" si="51"/>
        <v>147</v>
      </c>
      <c r="BH109" s="29">
        <f>(1-'Building Blocks'!$B$54)*'Building Blocks'!$B$54^BG109</f>
        <v>2.2823046013534061E-3</v>
      </c>
      <c r="BI109" s="29">
        <f t="shared" si="52"/>
        <v>2.5070038977940304E-3</v>
      </c>
      <c r="BJ109" s="29">
        <f t="shared" si="99"/>
        <v>7.4460522768380506E-3</v>
      </c>
      <c r="BK109" s="191">
        <f t="shared" si="53"/>
        <v>7.4297913335493998E-8</v>
      </c>
      <c r="BL109" s="191">
        <f t="shared" si="54"/>
        <v>8.4111229120044502E-8</v>
      </c>
      <c r="BM109" s="191">
        <f t="shared" si="55"/>
        <v>1.6699446396591482E-7</v>
      </c>
      <c r="BN109" s="191">
        <f t="shared" si="56"/>
        <v>1.762204769027504E-8</v>
      </c>
      <c r="BO109" s="191">
        <f t="shared" si="57"/>
        <v>9.2459591972089717E-7</v>
      </c>
      <c r="BP109" s="191">
        <f t="shared" si="58"/>
        <v>1.0489516251106476E-7</v>
      </c>
      <c r="BQ109" s="191">
        <f t="shared" si="59"/>
        <v>1.323543820985877E-7</v>
      </c>
      <c r="BR109" s="191">
        <f t="shared" si="60"/>
        <v>2.7310026269236549E-6</v>
      </c>
      <c r="BS109" s="191">
        <f t="shared" si="61"/>
        <v>3.7546980725787569E-7</v>
      </c>
      <c r="BT109" s="191">
        <f t="shared" si="62"/>
        <v>7.7253022039312647E-36</v>
      </c>
      <c r="BU109" s="191">
        <f t="shared" si="63"/>
        <v>6.2997805254519981E-9</v>
      </c>
      <c r="BV109" s="191">
        <f t="shared" si="64"/>
        <v>7.3571902875884332E-11</v>
      </c>
      <c r="BW109" s="191">
        <f t="shared" si="65"/>
        <v>1.0245114652282351E-8</v>
      </c>
      <c r="BX109" s="191">
        <f t="shared" si="66"/>
        <v>2.7526642633448941E-9</v>
      </c>
      <c r="BY109" s="191">
        <f t="shared" si="67"/>
        <v>1.587081749341724E-8</v>
      </c>
      <c r="BZ109" s="191">
        <f t="shared" si="68"/>
        <v>1.9926506875111714E-8</v>
      </c>
      <c r="CA109" s="191">
        <f t="shared" si="69"/>
        <v>2.2397251721828378E-8</v>
      </c>
      <c r="CB109" s="191">
        <f t="shared" si="70"/>
        <v>1.3350949125920793E-8</v>
      </c>
      <c r="CC109" s="191">
        <f t="shared" si="71"/>
        <v>6.1714149710382803E-9</v>
      </c>
      <c r="CD109" s="191">
        <f t="shared" si="72"/>
        <v>4.6639002795765286E-9</v>
      </c>
      <c r="CE109" s="191">
        <f t="shared" si="73"/>
        <v>7.8450984816767435E-9</v>
      </c>
      <c r="CF109" s="191">
        <f t="shared" si="74"/>
        <v>2.3315159648361606E-8</v>
      </c>
      <c r="CG109" s="191">
        <f t="shared" si="75"/>
        <v>1.7458042559327598E-7</v>
      </c>
      <c r="CH109" s="191">
        <f t="shared" si="76"/>
        <v>4.5913570851418552E-8</v>
      </c>
      <c r="CI109" s="191">
        <f t="shared" si="77"/>
        <v>2.2328075811446133E-7</v>
      </c>
      <c r="CJ109" s="191">
        <f t="shared" si="78"/>
        <v>1.0776620277432802E-9</v>
      </c>
      <c r="CK109" s="191">
        <f t="shared" si="79"/>
        <v>7.2440337747281535E-7</v>
      </c>
      <c r="CL109" s="191">
        <f t="shared" si="80"/>
        <v>7.9324328122739252E-7</v>
      </c>
      <c r="CM109" s="191">
        <f t="shared" si="81"/>
        <v>7.3786399526490321E-7</v>
      </c>
      <c r="CN109" s="191">
        <f t="shared" si="82"/>
        <v>1.3110207726436446E-7</v>
      </c>
      <c r="CO109" s="191">
        <f t="shared" si="83"/>
        <v>1.3481143490043622E-7</v>
      </c>
      <c r="CP109" s="191">
        <f t="shared" si="84"/>
        <v>9.4525654033673189E-7</v>
      </c>
      <c r="CQ109" s="191">
        <f t="shared" si="85"/>
        <v>1.8271493622178958E-7</v>
      </c>
      <c r="CR109" s="191">
        <f t="shared" si="86"/>
        <v>1.6300042051813313E-7</v>
      </c>
      <c r="CS109" s="191">
        <f t="shared" si="87"/>
        <v>3.3769417684680786E-7</v>
      </c>
      <c r="CT109" s="191">
        <f t="shared" si="88"/>
        <v>1.4348669213032352E-7</v>
      </c>
      <c r="CU109" s="191">
        <f t="shared" si="89"/>
        <v>2.1078610423669819E-7</v>
      </c>
      <c r="CV109" s="191">
        <f t="shared" si="90"/>
        <v>2.135789323643571E-11</v>
      </c>
      <c r="CW109" s="191">
        <f t="shared" si="91"/>
        <v>3.1721972291081491E-6</v>
      </c>
      <c r="CX109" s="191">
        <f t="shared" si="92"/>
        <v>8.0348042098558936E-7</v>
      </c>
      <c r="CY109" s="191">
        <f t="shared" si="93"/>
        <v>8.6448613122416643E-12</v>
      </c>
      <c r="CZ109" s="191"/>
      <c r="DA109" s="191">
        <f t="shared" si="94"/>
        <v>7.7253022039312647E-36</v>
      </c>
      <c r="DB109" s="191"/>
      <c r="DC109" s="191"/>
      <c r="DD109" s="191"/>
      <c r="DE109" s="191">
        <f t="shared" si="95"/>
        <v>4.4633827005702122E-6</v>
      </c>
      <c r="DF109" s="191">
        <f t="shared" si="96"/>
        <v>1.8763513967496066E-6</v>
      </c>
      <c r="DG109" s="191"/>
      <c r="DH109" s="191"/>
      <c r="DI109" s="191">
        <f t="shared" si="97"/>
        <v>1.6394172319489847E-6</v>
      </c>
      <c r="DN109" s="191">
        <f t="shared" si="98"/>
        <v>4.1767534294791283E-6</v>
      </c>
      <c r="DR109" s="1">
        <v>1.3888888888888887E-3</v>
      </c>
      <c r="EQ109" s="184"/>
      <c r="ER109" s="184"/>
    </row>
    <row r="110" spans="1:148" s="1" customFormat="1" x14ac:dyDescent="0.25">
      <c r="A110" s="21">
        <v>38929</v>
      </c>
      <c r="B110" s="279">
        <v>-9.3599999999999998E-4</v>
      </c>
      <c r="C110" s="280">
        <v>2.1949999999999999E-3</v>
      </c>
      <c r="D110" s="279">
        <v>-2.1884999999999998E-2</v>
      </c>
      <c r="E110" s="280">
        <v>-3.2538999999999998E-2</v>
      </c>
      <c r="F110" s="279">
        <v>-3.9066000000000004E-2</v>
      </c>
      <c r="G110" s="280">
        <v>7.0720000000000002E-3</v>
      </c>
      <c r="H110" s="279">
        <v>1.023E-2</v>
      </c>
      <c r="I110" s="280">
        <v>-2.4346E-2</v>
      </c>
      <c r="J110" s="279">
        <v>1.4705999999999999E-2</v>
      </c>
      <c r="K110" s="291">
        <v>-2.496424718368162E-2</v>
      </c>
      <c r="L110" s="280">
        <v>1.3519000000000002E-2</v>
      </c>
      <c r="M110" s="279">
        <v>1.2385E-2</v>
      </c>
      <c r="N110" s="280">
        <v>4.4809999999999997E-3</v>
      </c>
      <c r="O110" s="279">
        <v>1.052E-2</v>
      </c>
      <c r="P110" s="280">
        <v>1.9168000000000001E-2</v>
      </c>
      <c r="Q110" s="279">
        <v>1.4721E-2</v>
      </c>
      <c r="R110" s="280">
        <v>1.2493000000000001E-2</v>
      </c>
      <c r="S110" s="279">
        <v>2.2061000000000001E-2</v>
      </c>
      <c r="T110" s="280">
        <v>1.5730000000000001E-2</v>
      </c>
      <c r="U110" s="279">
        <v>1.1155E-2</v>
      </c>
      <c r="V110" s="280">
        <v>1.4323999999999998E-2</v>
      </c>
      <c r="W110" s="279">
        <v>1.4899000000000001E-2</v>
      </c>
      <c r="X110" s="280">
        <v>1.1995E-2</v>
      </c>
      <c r="Y110" s="280">
        <v>6.594E-3</v>
      </c>
      <c r="Z110" s="279">
        <v>9.7920000000000004E-3</v>
      </c>
      <c r="AA110" s="280">
        <v>5.058E-3</v>
      </c>
      <c r="AB110" s="279">
        <v>7.731E-3</v>
      </c>
      <c r="AC110" s="280">
        <v>7.3150000000000003E-3</v>
      </c>
      <c r="AD110" s="279">
        <v>9.4339999999999997E-3</v>
      </c>
      <c r="AE110" s="280">
        <v>3.3076000000000001E-2</v>
      </c>
      <c r="AF110" s="280">
        <v>2.5056999999999999E-2</v>
      </c>
      <c r="AG110" s="281">
        <v>9.6951767655838808E-3</v>
      </c>
      <c r="AH110" s="280">
        <v>-5.6999999999999993E-3</v>
      </c>
      <c r="AI110" s="279">
        <v>-1.7699999999999999E-3</v>
      </c>
      <c r="AJ110" s="280">
        <v>-5.4200000000000003E-3</v>
      </c>
      <c r="AK110" s="279">
        <v>-4.3699999999999998E-3</v>
      </c>
      <c r="AL110" s="280">
        <v>-2.5999999999999999E-3</v>
      </c>
      <c r="AM110" s="279">
        <v>4.1799999999999997E-3</v>
      </c>
      <c r="AN110" s="279">
        <v>-7.0359999999999997E-3</v>
      </c>
      <c r="AO110" s="280">
        <v>3.2101000000000005E-2</v>
      </c>
      <c r="AP110" s="279">
        <v>2.7553000000000001E-2</v>
      </c>
      <c r="AQ110" s="291">
        <v>-2.496424718368162E-2</v>
      </c>
      <c r="AR110" s="30">
        <v>-2.496424718368162E-2</v>
      </c>
      <c r="AS110" s="291">
        <v>-2.496424718368162E-2</v>
      </c>
      <c r="AT110" s="291">
        <v>-2.496424718368162E-2</v>
      </c>
      <c r="AU110" s="291">
        <v>-2.496424718368162E-2</v>
      </c>
      <c r="AV110" s="279">
        <v>3.3730000000000003E-2</v>
      </c>
      <c r="AW110" s="280">
        <v>3.5894000000000002E-2</v>
      </c>
      <c r="AX110" s="291">
        <v>-2.496424718368162E-2</v>
      </c>
      <c r="AY110" s="291">
        <v>-2.496424718368162E-2</v>
      </c>
      <c r="AZ110" s="279">
        <v>4.3597999999999998E-2</v>
      </c>
      <c r="BE110" s="30">
        <v>-2.8866661410024141E-3</v>
      </c>
      <c r="BF110" s="104"/>
      <c r="BG110" s="188">
        <f t="shared" si="51"/>
        <v>146</v>
      </c>
      <c r="BH110" s="29">
        <f>(1-'Building Blocks'!$B$54)*'Building Blocks'!$B$54^BG110</f>
        <v>2.305358183185259E-3</v>
      </c>
      <c r="BI110" s="29">
        <f t="shared" si="52"/>
        <v>2.5323271694889203E-3</v>
      </c>
      <c r="BJ110" s="29">
        <f t="shared" si="99"/>
        <v>7.5212649260990409E-3</v>
      </c>
      <c r="BK110" s="191">
        <f t="shared" si="53"/>
        <v>1.6803465236063462E-7</v>
      </c>
      <c r="BL110" s="191">
        <f t="shared" si="54"/>
        <v>6.0882581013240083E-8</v>
      </c>
      <c r="BM110" s="191">
        <f t="shared" si="55"/>
        <v>2.4657902246277881E-6</v>
      </c>
      <c r="BN110" s="191">
        <f t="shared" si="56"/>
        <v>4.3864008200108853E-6</v>
      </c>
      <c r="BO110" s="191">
        <f t="shared" si="57"/>
        <v>6.2639646538092969E-6</v>
      </c>
      <c r="BP110" s="191">
        <f t="shared" si="58"/>
        <v>1.0004594160493876E-9</v>
      </c>
      <c r="BQ110" s="191">
        <f t="shared" si="59"/>
        <v>3.9732254132948607E-8</v>
      </c>
      <c r="BR110" s="191">
        <f t="shared" si="60"/>
        <v>2.8125079293839906E-6</v>
      </c>
      <c r="BS110" s="191">
        <f t="shared" si="61"/>
        <v>5.3305129100308366E-8</v>
      </c>
      <c r="BT110" s="191">
        <f t="shared" si="62"/>
        <v>7.8033355595265323E-36</v>
      </c>
      <c r="BU110" s="191">
        <f t="shared" si="63"/>
        <v>2.437905235310233E-7</v>
      </c>
      <c r="BV110" s="191">
        <f t="shared" si="64"/>
        <v>2.0633696146118969E-7</v>
      </c>
      <c r="BW110" s="191">
        <f t="shared" si="65"/>
        <v>1.9606522220882513E-8</v>
      </c>
      <c r="BX110" s="191">
        <f t="shared" si="66"/>
        <v>1.433241110244643E-7</v>
      </c>
      <c r="BY110" s="191">
        <f t="shared" si="67"/>
        <v>4.976179716868105E-7</v>
      </c>
      <c r="BZ110" s="191">
        <f t="shared" si="68"/>
        <v>2.7230395182668357E-7</v>
      </c>
      <c r="CA110" s="191">
        <f t="shared" si="69"/>
        <v>1.8279027315731646E-7</v>
      </c>
      <c r="CB110" s="191">
        <f t="shared" si="70"/>
        <v>6.9020381051393664E-7</v>
      </c>
      <c r="CC110" s="191">
        <f t="shared" si="71"/>
        <v>3.2432817995214778E-7</v>
      </c>
      <c r="CD110" s="191">
        <f t="shared" si="72"/>
        <v>1.5597097905000715E-7</v>
      </c>
      <c r="CE110" s="191">
        <f t="shared" si="73"/>
        <v>2.8571592872251708E-7</v>
      </c>
      <c r="CF110" s="191">
        <f t="shared" si="74"/>
        <v>2.752892631290847E-7</v>
      </c>
      <c r="CG110" s="191">
        <f t="shared" si="75"/>
        <v>1.7796345763290641E-7</v>
      </c>
      <c r="CH110" s="191">
        <f t="shared" si="76"/>
        <v>4.3728682014706999E-8</v>
      </c>
      <c r="CI110" s="191">
        <f t="shared" si="77"/>
        <v>3.7744184888965548E-8</v>
      </c>
      <c r="CJ110" s="191">
        <f t="shared" si="78"/>
        <v>2.2060762076104826E-9</v>
      </c>
      <c r="CK110" s="191">
        <f t="shared" si="79"/>
        <v>5.5830059274914277E-8</v>
      </c>
      <c r="CL110" s="191">
        <f t="shared" si="80"/>
        <v>4.522627190708996E-8</v>
      </c>
      <c r="CM110" s="191">
        <f t="shared" si="81"/>
        <v>9.569214406472511E-8</v>
      </c>
      <c r="CN110" s="191">
        <f t="shared" si="82"/>
        <v>1.729744881483749E-6</v>
      </c>
      <c r="CO110" s="191">
        <f t="shared" si="83"/>
        <v>9.7241477894785679E-7</v>
      </c>
      <c r="CP110" s="191">
        <f t="shared" si="84"/>
        <v>7.2851301247530015E-8</v>
      </c>
      <c r="CQ110" s="191">
        <f t="shared" si="85"/>
        <v>2.2077113194374985E-7</v>
      </c>
      <c r="CR110" s="191">
        <f t="shared" si="86"/>
        <v>1.4181260410734967E-7</v>
      </c>
      <c r="CS110" s="191">
        <f t="shared" si="87"/>
        <v>3.4523228026849207E-7</v>
      </c>
      <c r="CT110" s="191">
        <f t="shared" si="88"/>
        <v>2.9402318530263703E-7</v>
      </c>
      <c r="CU110" s="191">
        <f t="shared" si="89"/>
        <v>1.2159560214833581E-7</v>
      </c>
      <c r="CV110" s="191">
        <f t="shared" si="90"/>
        <v>5.1950268730194933E-9</v>
      </c>
      <c r="CW110" s="191">
        <f t="shared" si="91"/>
        <v>3.9003241793052418E-7</v>
      </c>
      <c r="CX110" s="191">
        <f t="shared" si="92"/>
        <v>2.239105545160198E-6</v>
      </c>
      <c r="CY110" s="191">
        <f t="shared" si="93"/>
        <v>9.8569418695316832E-7</v>
      </c>
      <c r="CZ110" s="191"/>
      <c r="DA110" s="191">
        <f t="shared" si="94"/>
        <v>7.8033355595265323E-36</v>
      </c>
      <c r="DB110" s="191"/>
      <c r="DC110" s="191"/>
      <c r="DD110" s="191"/>
      <c r="DE110" s="191">
        <f t="shared" si="95"/>
        <v>1.4462939106578015E-6</v>
      </c>
      <c r="DF110" s="191">
        <f t="shared" si="96"/>
        <v>1.8472563855334914E-6</v>
      </c>
      <c r="DG110" s="191"/>
      <c r="DH110" s="191"/>
      <c r="DI110" s="191">
        <f t="shared" si="97"/>
        <v>2.8163170164603564E-6</v>
      </c>
      <c r="DN110" s="191">
        <f t="shared" si="98"/>
        <v>2.8839013432005469E-7</v>
      </c>
      <c r="DR110" s="1">
        <v>1.3888888888888887E-3</v>
      </c>
      <c r="EQ110" s="184"/>
      <c r="ER110" s="184"/>
    </row>
    <row r="111" spans="1:148" s="1" customFormat="1" x14ac:dyDescent="0.25">
      <c r="A111" s="21">
        <v>38960</v>
      </c>
      <c r="B111" s="279">
        <v>2.4465000000000001E-2</v>
      </c>
      <c r="C111" s="280">
        <v>2.3970999999999999E-2</v>
      </c>
      <c r="D111" s="279">
        <v>2.5390000000000003E-2</v>
      </c>
      <c r="E111" s="280">
        <v>2.9607000000000001E-2</v>
      </c>
      <c r="F111" s="279">
        <v>2.1454000000000001E-2</v>
      </c>
      <c r="G111" s="280">
        <v>2.6431E-2</v>
      </c>
      <c r="H111" s="279">
        <v>2.8342999999999997E-2</v>
      </c>
      <c r="I111" s="280">
        <v>2.9388000000000001E-2</v>
      </c>
      <c r="J111" s="279">
        <v>2.5979000000000002E-2</v>
      </c>
      <c r="K111" s="291">
        <v>-2.496424718368162E-2</v>
      </c>
      <c r="L111" s="280">
        <v>1.5310999999999998E-2</v>
      </c>
      <c r="M111" s="279">
        <v>1.4677000000000001E-2</v>
      </c>
      <c r="N111" s="280">
        <v>4.516E-3</v>
      </c>
      <c r="O111" s="279">
        <v>1.1171E-2</v>
      </c>
      <c r="P111" s="280">
        <v>2.7473000000000001E-2</v>
      </c>
      <c r="Q111" s="279">
        <v>1.8522E-2</v>
      </c>
      <c r="R111" s="280">
        <v>1.481E-2</v>
      </c>
      <c r="S111" s="279">
        <v>3.0464000000000001E-2</v>
      </c>
      <c r="T111" s="280">
        <v>1.7724E-2</v>
      </c>
      <c r="U111" s="279">
        <v>1.2999E-2</v>
      </c>
      <c r="V111" s="280">
        <v>1.4533000000000001E-2</v>
      </c>
      <c r="W111" s="279">
        <v>1.5976999999999998E-2</v>
      </c>
      <c r="X111" s="280">
        <v>1.3852999999999999E-2</v>
      </c>
      <c r="Y111" s="280">
        <v>7.7470000000000004E-3</v>
      </c>
      <c r="Z111" s="279">
        <v>1.6216999999999999E-2</v>
      </c>
      <c r="AA111" s="280">
        <v>5.4429999999999999E-3</v>
      </c>
      <c r="AB111" s="279">
        <v>9.2020000000000001E-3</v>
      </c>
      <c r="AC111" s="280">
        <v>7.587E-3</v>
      </c>
      <c r="AD111" s="279">
        <v>1.2168000000000002E-2</v>
      </c>
      <c r="AE111" s="280">
        <v>2.5627E-2</v>
      </c>
      <c r="AF111" s="280">
        <v>2.0413999999999998E-2</v>
      </c>
      <c r="AG111" s="281">
        <v>1.1375517226773199E-2</v>
      </c>
      <c r="AH111" s="280">
        <v>7.6E-3</v>
      </c>
      <c r="AI111" s="279">
        <v>1.01E-2</v>
      </c>
      <c r="AJ111" s="280">
        <v>1.03E-2</v>
      </c>
      <c r="AK111" s="279">
        <v>1.0549999999999999E-2</v>
      </c>
      <c r="AL111" s="280">
        <v>2.32E-3</v>
      </c>
      <c r="AM111" s="279">
        <v>7.11E-3</v>
      </c>
      <c r="AN111" s="279">
        <v>2.1732000000000001E-2</v>
      </c>
      <c r="AO111" s="280">
        <v>-3.6037E-2</v>
      </c>
      <c r="AP111" s="279">
        <v>-7.3950000000000005E-3</v>
      </c>
      <c r="AQ111" s="291">
        <v>-2.496424718368162E-2</v>
      </c>
      <c r="AR111" s="30">
        <v>-2.496424718368162E-2</v>
      </c>
      <c r="AS111" s="291">
        <v>-2.496424718368162E-2</v>
      </c>
      <c r="AT111" s="291">
        <v>-2.496424718368162E-2</v>
      </c>
      <c r="AU111" s="291">
        <v>-2.496424718368162E-2</v>
      </c>
      <c r="AV111" s="279">
        <v>3.7849000000000001E-2</v>
      </c>
      <c r="AW111" s="280">
        <v>3.7738999999999995E-2</v>
      </c>
      <c r="AX111" s="291">
        <v>-2.496424718368162E-2</v>
      </c>
      <c r="AY111" s="291">
        <v>-2.496424718368162E-2</v>
      </c>
      <c r="AZ111" s="279">
        <v>2.4727000000000002E-2</v>
      </c>
      <c r="BE111" s="30">
        <v>-7.0375099329573754E-2</v>
      </c>
      <c r="BF111" s="104"/>
      <c r="BG111" s="188">
        <f t="shared" si="51"/>
        <v>145</v>
      </c>
      <c r="BH111" s="29">
        <f>(1-'Building Blocks'!$B$54)*'Building Blocks'!$B$54^BG111</f>
        <v>2.3286446294800592E-3</v>
      </c>
      <c r="BI111" s="29">
        <f t="shared" si="52"/>
        <v>2.5579062318069894E-3</v>
      </c>
      <c r="BJ111" s="29">
        <f t="shared" si="99"/>
        <v>7.5972372990899401E-3</v>
      </c>
      <c r="BK111" s="191">
        <f t="shared" si="53"/>
        <v>7.6158636761940865E-7</v>
      </c>
      <c r="BL111" s="191">
        <f t="shared" si="54"/>
        <v>7.2820702113578894E-7</v>
      </c>
      <c r="BM111" s="191">
        <f t="shared" si="55"/>
        <v>6.6060186433541675E-7</v>
      </c>
      <c r="BN111" s="191">
        <f t="shared" si="56"/>
        <v>1.0777673079183999E-6</v>
      </c>
      <c r="BO111" s="191">
        <f t="shared" si="57"/>
        <v>2.9750944480674966E-7</v>
      </c>
      <c r="BP111" s="191">
        <f t="shared" si="58"/>
        <v>1.0218890519012173E-6</v>
      </c>
      <c r="BQ111" s="191">
        <f t="shared" si="59"/>
        <v>1.2463762238926333E-6</v>
      </c>
      <c r="BR111" s="191">
        <f t="shared" si="60"/>
        <v>1.0653030343750285E-6</v>
      </c>
      <c r="BS111" s="191">
        <f t="shared" si="61"/>
        <v>6.4349686400398488E-7</v>
      </c>
      <c r="BT111" s="191">
        <f t="shared" si="62"/>
        <v>7.8821571308348785E-36</v>
      </c>
      <c r="BU111" s="191">
        <f t="shared" si="63"/>
        <v>3.4441715715628527E-7</v>
      </c>
      <c r="BV111" s="191">
        <f t="shared" si="64"/>
        <v>3.2770048100930762E-7</v>
      </c>
      <c r="BW111" s="191">
        <f t="shared" si="65"/>
        <v>2.0305923489763372E-8</v>
      </c>
      <c r="BX111" s="191">
        <f t="shared" si="66"/>
        <v>1.7091092550928675E-7</v>
      </c>
      <c r="BY111" s="191">
        <f t="shared" si="67"/>
        <v>1.2746540567237594E-6</v>
      </c>
      <c r="BZ111" s="191">
        <f t="shared" si="68"/>
        <v>5.1365143389105797E-7</v>
      </c>
      <c r="CA111" s="191">
        <f t="shared" si="69"/>
        <v>2.9907518012512645E-7</v>
      </c>
      <c r="CB111" s="191">
        <f t="shared" si="70"/>
        <v>1.5874951806792892E-6</v>
      </c>
      <c r="CC111" s="191">
        <f t="shared" si="71"/>
        <v>4.5321877236683644E-7</v>
      </c>
      <c r="CD111" s="191">
        <f t="shared" si="72"/>
        <v>2.4027925973332676E-7</v>
      </c>
      <c r="CE111" s="191">
        <f t="shared" si="73"/>
        <v>3.0007080027439251E-7</v>
      </c>
      <c r="CF111" s="191">
        <f t="shared" si="74"/>
        <v>3.3854249924131643E-7</v>
      </c>
      <c r="CG111" s="191">
        <f t="shared" si="75"/>
        <v>2.682744092921421E-7</v>
      </c>
      <c r="CH111" s="191">
        <f t="shared" si="76"/>
        <v>7.208223821166943E-8</v>
      </c>
      <c r="CI111" s="191">
        <f t="shared" si="77"/>
        <v>2.7061484868345878E-7</v>
      </c>
      <c r="CJ111" s="191">
        <f t="shared" si="78"/>
        <v>4.4458448484461577E-9</v>
      </c>
      <c r="CK111" s="191">
        <f t="shared" si="79"/>
        <v>9.7263603041870221E-8</v>
      </c>
      <c r="CL111" s="191">
        <f t="shared" si="80"/>
        <v>5.1752911426174875E-8</v>
      </c>
      <c r="CM111" s="191">
        <f t="shared" si="81"/>
        <v>2.0175725274904422E-7</v>
      </c>
      <c r="CN111" s="191">
        <f t="shared" si="82"/>
        <v>8.9318497424614894E-7</v>
      </c>
      <c r="CO111" s="191">
        <f t="shared" si="83"/>
        <v>5.7192251085077281E-7</v>
      </c>
      <c r="CP111" s="191">
        <f t="shared" si="84"/>
        <v>1.2691693574481328E-7</v>
      </c>
      <c r="CQ111" s="191">
        <f t="shared" si="85"/>
        <v>4.017117175862542E-8</v>
      </c>
      <c r="CR111" s="191">
        <f t="shared" si="86"/>
        <v>4.9220456669744054E-8</v>
      </c>
      <c r="CS111" s="191">
        <f t="shared" si="87"/>
        <v>4.1830886598505933E-8</v>
      </c>
      <c r="CT111" s="191">
        <f t="shared" si="88"/>
        <v>4.3940294505794875E-8</v>
      </c>
      <c r="CU111" s="191">
        <f t="shared" si="89"/>
        <v>1.0328585043461553E-8</v>
      </c>
      <c r="CV111" s="191">
        <f t="shared" si="90"/>
        <v>5.7376529998902522E-9</v>
      </c>
      <c r="CW111" s="191">
        <f t="shared" si="91"/>
        <v>6.8441056964389716E-7</v>
      </c>
      <c r="CX111" s="191">
        <f t="shared" si="92"/>
        <v>3.7722486967961988E-6</v>
      </c>
      <c r="CY111" s="191">
        <f t="shared" si="93"/>
        <v>5.9243538871220984E-7</v>
      </c>
      <c r="CZ111" s="191"/>
      <c r="DA111" s="191">
        <f t="shared" si="94"/>
        <v>7.8821571308348785E-36</v>
      </c>
      <c r="DB111" s="191"/>
      <c r="DC111" s="191"/>
      <c r="DD111" s="191"/>
      <c r="DE111" s="191">
        <f t="shared" si="95"/>
        <v>2.0078881007081377E-6</v>
      </c>
      <c r="DF111" s="191">
        <f t="shared" si="96"/>
        <v>2.1295490320423356E-6</v>
      </c>
      <c r="DG111" s="191"/>
      <c r="DH111" s="191"/>
      <c r="DI111" s="191">
        <f t="shared" si="97"/>
        <v>5.3615796913576831E-7</v>
      </c>
      <c r="DN111" s="191">
        <f t="shared" si="98"/>
        <v>1.562623301501663E-5</v>
      </c>
      <c r="DR111" s="1">
        <v>1.3888888888888887E-3</v>
      </c>
      <c r="EQ111" s="184"/>
      <c r="ER111" s="184"/>
    </row>
    <row r="112" spans="1:148" s="1" customFormat="1" x14ac:dyDescent="0.25">
      <c r="A112" s="21">
        <v>38990</v>
      </c>
      <c r="B112" s="279">
        <v>2.2384000000000001E-2</v>
      </c>
      <c r="C112" s="280">
        <v>2.3733000000000001E-2</v>
      </c>
      <c r="D112" s="279">
        <v>1.8109E-2</v>
      </c>
      <c r="E112" s="280">
        <v>8.3260000000000001E-3</v>
      </c>
      <c r="F112" s="279">
        <v>1.7549999999999998E-3</v>
      </c>
      <c r="G112" s="280">
        <v>1.1926000000000001E-2</v>
      </c>
      <c r="H112" s="279">
        <v>6.4899999999999995E-4</v>
      </c>
      <c r="I112" s="280">
        <v>-2.3180000000000002E-3</v>
      </c>
      <c r="J112" s="279">
        <v>8.4060000000000003E-3</v>
      </c>
      <c r="K112" s="291">
        <v>-2.496424718368162E-2</v>
      </c>
      <c r="L112" s="280">
        <v>8.7840000000000001E-3</v>
      </c>
      <c r="M112" s="279">
        <v>9.2849999999999999E-3</v>
      </c>
      <c r="N112" s="280">
        <v>4.6050000000000006E-3</v>
      </c>
      <c r="O112" s="279">
        <v>7.2789999999999999E-3</v>
      </c>
      <c r="P112" s="280">
        <v>1.6344000000000001E-2</v>
      </c>
      <c r="Q112" s="279">
        <v>1.1169E-2</v>
      </c>
      <c r="R112" s="280">
        <v>8.9790000000000009E-3</v>
      </c>
      <c r="S112" s="279">
        <v>1.8090999999999999E-2</v>
      </c>
      <c r="T112" s="280">
        <v>1.9520000000000002E-3</v>
      </c>
      <c r="U112" s="279">
        <v>8.0540000000000004E-3</v>
      </c>
      <c r="V112" s="280">
        <v>6.9940000000000002E-3</v>
      </c>
      <c r="W112" s="279">
        <v>1.0109E-2</v>
      </c>
      <c r="X112" s="280">
        <v>6.5230000000000002E-3</v>
      </c>
      <c r="Y112" s="280">
        <v>4.5859999999999998E-3</v>
      </c>
      <c r="Z112" s="279">
        <v>1.4173E-2</v>
      </c>
      <c r="AA112" s="280">
        <v>6.5000000000000006E-3</v>
      </c>
      <c r="AB112" s="279">
        <v>-5.6240000000000005E-3</v>
      </c>
      <c r="AC112" s="280">
        <v>-4.9100000000000003E-3</v>
      </c>
      <c r="AD112" s="279">
        <v>-7.9769999999999997E-3</v>
      </c>
      <c r="AE112" s="280">
        <v>5.6389999999999999E-3</v>
      </c>
      <c r="AF112" s="280">
        <v>6.0999999999999995E-3</v>
      </c>
      <c r="AG112" s="281">
        <v>-5.5603955384158901E-3</v>
      </c>
      <c r="AH112" s="280">
        <v>5.0000000000000001E-3</v>
      </c>
      <c r="AI112" s="279">
        <v>1.7599999999999998E-3</v>
      </c>
      <c r="AJ112" s="280">
        <v>1.58E-3</v>
      </c>
      <c r="AK112" s="279">
        <v>2.33E-3</v>
      </c>
      <c r="AL112" s="280">
        <v>-7.6E-3</v>
      </c>
      <c r="AM112" s="279">
        <v>3.7000000000000002E-3</v>
      </c>
      <c r="AN112" s="279">
        <v>-2.2620000000000001E-3</v>
      </c>
      <c r="AO112" s="280">
        <v>-6.0212000000000002E-2</v>
      </c>
      <c r="AP112" s="279">
        <v>-4.3486999999999998E-2</v>
      </c>
      <c r="AQ112" s="291">
        <v>-2.496424718368162E-2</v>
      </c>
      <c r="AR112" s="30">
        <v>-2.496424718368162E-2</v>
      </c>
      <c r="AS112" s="291">
        <v>-2.496424718368162E-2</v>
      </c>
      <c r="AT112" s="291">
        <v>-2.496424718368162E-2</v>
      </c>
      <c r="AU112" s="291">
        <v>-2.496424718368162E-2</v>
      </c>
      <c r="AV112" s="279">
        <v>1.8481000000000001E-2</v>
      </c>
      <c r="AW112" s="280">
        <v>2.2511E-2</v>
      </c>
      <c r="AX112" s="291">
        <v>-2.496424718368162E-2</v>
      </c>
      <c r="AY112" s="291">
        <v>-2.496424718368162E-2</v>
      </c>
      <c r="AZ112" s="279">
        <v>-1.3654999999999999E-2</v>
      </c>
      <c r="BE112" s="30">
        <v>6.0333427249892324E-4</v>
      </c>
      <c r="BF112" s="104"/>
      <c r="BG112" s="188">
        <f t="shared" si="51"/>
        <v>144</v>
      </c>
      <c r="BH112" s="29">
        <f>(1-'Building Blocks'!$B$54)*'Building Blocks'!$B$54^BG112</f>
        <v>2.3521662924041007E-3</v>
      </c>
      <c r="BI112" s="29">
        <f t="shared" si="52"/>
        <v>2.5837436684919093E-3</v>
      </c>
      <c r="BJ112" s="29">
        <f t="shared" si="99"/>
        <v>7.6739770697878181E-3</v>
      </c>
      <c r="BK112" s="191">
        <f t="shared" si="53"/>
        <v>5.9491488052173671E-7</v>
      </c>
      <c r="BL112" s="191">
        <f t="shared" si="54"/>
        <v>7.1495788323154867E-7</v>
      </c>
      <c r="BM112" s="191">
        <f t="shared" si="55"/>
        <v>1.9960489075196897E-7</v>
      </c>
      <c r="BN112" s="191">
        <f t="shared" si="56"/>
        <v>1.4698738482833459E-9</v>
      </c>
      <c r="BO112" s="191">
        <f t="shared" si="57"/>
        <v>2.0531653044436476E-7</v>
      </c>
      <c r="BP112" s="191">
        <f t="shared" si="58"/>
        <v>7.7663083131119822E-8</v>
      </c>
      <c r="BQ112" s="191">
        <f t="shared" si="59"/>
        <v>8.160417845328156E-8</v>
      </c>
      <c r="BR112" s="191">
        <f t="shared" si="60"/>
        <v>3.2981839112890831E-7</v>
      </c>
      <c r="BS112" s="191">
        <f t="shared" si="61"/>
        <v>7.5726974188790464E-9</v>
      </c>
      <c r="BT112" s="191">
        <f t="shared" si="62"/>
        <v>7.961774879631193E-36</v>
      </c>
      <c r="BU112" s="191">
        <f t="shared" si="63"/>
        <v>6.6593037080417435E-8</v>
      </c>
      <c r="BV112" s="191">
        <f t="shared" si="64"/>
        <v>9.075573808770838E-8</v>
      </c>
      <c r="BW112" s="191">
        <f t="shared" si="65"/>
        <v>2.18273011977581E-8</v>
      </c>
      <c r="BX112" s="191">
        <f t="shared" si="66"/>
        <v>4.7377613178732232E-8</v>
      </c>
      <c r="BY112" s="191">
        <f t="shared" si="67"/>
        <v>3.2376149997638549E-7</v>
      </c>
      <c r="BZ112" s="191">
        <f t="shared" si="68"/>
        <v>1.2009580943533765E-7</v>
      </c>
      <c r="CA112" s="191">
        <f t="shared" si="69"/>
        <v>6.4130427673649862E-8</v>
      </c>
      <c r="CB112" s="191">
        <f t="shared" si="70"/>
        <v>4.062527369085989E-7</v>
      </c>
      <c r="CC112" s="191">
        <f t="shared" si="71"/>
        <v>1.5648126871101451E-8</v>
      </c>
      <c r="CD112" s="191">
        <f t="shared" si="72"/>
        <v>5.8223431798783191E-8</v>
      </c>
      <c r="CE112" s="191">
        <f t="shared" si="73"/>
        <v>2.8001137529597978E-8</v>
      </c>
      <c r="CF112" s="191">
        <f t="shared" si="74"/>
        <v>8.208320813674776E-8</v>
      </c>
      <c r="CG112" s="191">
        <f t="shared" si="75"/>
        <v>2.1896194731042693E-8</v>
      </c>
      <c r="CH112" s="191">
        <f t="shared" si="76"/>
        <v>1.1915596011565501E-8</v>
      </c>
      <c r="CI112" s="191">
        <f t="shared" si="77"/>
        <v>1.7550203282827492E-7</v>
      </c>
      <c r="CJ112" s="191">
        <f t="shared" si="78"/>
        <v>1.4578378353236442E-8</v>
      </c>
      <c r="CK112" s="191">
        <f t="shared" si="79"/>
        <v>1.9375076109651083E-7</v>
      </c>
      <c r="CL112" s="191">
        <f t="shared" si="80"/>
        <v>1.6531584628466802E-7</v>
      </c>
      <c r="CM112" s="191">
        <f t="shared" si="81"/>
        <v>3.2780706741145422E-7</v>
      </c>
      <c r="CN112" s="191">
        <f t="shared" si="82"/>
        <v>4.3764850612845738E-9</v>
      </c>
      <c r="CO112" s="191">
        <f t="shared" si="83"/>
        <v>1.0547639786121389E-9</v>
      </c>
      <c r="CP112" s="191">
        <f t="shared" si="84"/>
        <v>2.5282070710468124E-7</v>
      </c>
      <c r="CQ112" s="191">
        <f t="shared" si="85"/>
        <v>4.7994119687765122E-9</v>
      </c>
      <c r="CR112" s="191">
        <f t="shared" si="86"/>
        <v>4.038177908366148E-8</v>
      </c>
      <c r="CS112" s="191">
        <f t="shared" si="87"/>
        <v>5.649460078581631E-8</v>
      </c>
      <c r="CT112" s="191">
        <f t="shared" si="88"/>
        <v>4.2911785659333618E-8</v>
      </c>
      <c r="CU112" s="191">
        <f t="shared" si="89"/>
        <v>3.6769741041255054E-7</v>
      </c>
      <c r="CV112" s="191">
        <f t="shared" si="90"/>
        <v>9.4484697169006718E-9</v>
      </c>
      <c r="CW112" s="191">
        <f t="shared" si="91"/>
        <v>1.5067525285864662E-7</v>
      </c>
      <c r="CX112" s="191">
        <f t="shared" si="92"/>
        <v>1.0117747082603066E-5</v>
      </c>
      <c r="CY112" s="191">
        <f t="shared" si="93"/>
        <v>6.8024550135524026E-6</v>
      </c>
      <c r="CZ112" s="191"/>
      <c r="DA112" s="191">
        <f t="shared" si="94"/>
        <v>7.961774879631193E-36</v>
      </c>
      <c r="DB112" s="191"/>
      <c r="DC112" s="191"/>
      <c r="DD112" s="191"/>
      <c r="DE112" s="191">
        <f t="shared" si="95"/>
        <v>1.9329422491659482E-7</v>
      </c>
      <c r="DF112" s="191">
        <f t="shared" si="96"/>
        <v>4.79697075635141E-7</v>
      </c>
      <c r="DG112" s="191"/>
      <c r="DH112" s="191"/>
      <c r="DI112" s="191">
        <f t="shared" si="97"/>
        <v>1.4763728026093083E-6</v>
      </c>
      <c r="DN112" s="191">
        <f t="shared" si="98"/>
        <v>1.3325823002904169E-7</v>
      </c>
      <c r="DR112" s="1">
        <v>1.3888888888888887E-3</v>
      </c>
      <c r="EQ112" s="184"/>
      <c r="ER112" s="184"/>
    </row>
    <row r="113" spans="1:148" s="1" customFormat="1" x14ac:dyDescent="0.25">
      <c r="A113" s="21">
        <v>39021</v>
      </c>
      <c r="B113" s="279">
        <v>3.5998000000000002E-2</v>
      </c>
      <c r="C113" s="280">
        <v>3.3956E-2</v>
      </c>
      <c r="D113" s="279">
        <v>3.9378000000000003E-2</v>
      </c>
      <c r="E113" s="280">
        <v>5.7576999999999996E-2</v>
      </c>
      <c r="F113" s="279">
        <v>5.3013000000000005E-2</v>
      </c>
      <c r="G113" s="280">
        <v>3.7704000000000001E-2</v>
      </c>
      <c r="H113" s="279">
        <v>4.0719000000000005E-2</v>
      </c>
      <c r="I113" s="280">
        <v>3.9795999999999998E-2</v>
      </c>
      <c r="J113" s="279">
        <v>4.7550000000000002E-2</v>
      </c>
      <c r="K113" s="291">
        <v>-2.496424718368162E-2</v>
      </c>
      <c r="L113" s="280">
        <v>6.6159999999999995E-3</v>
      </c>
      <c r="M113" s="279">
        <v>5.0770000000000008E-3</v>
      </c>
      <c r="N113" s="280">
        <v>3.82E-3</v>
      </c>
      <c r="O113" s="279">
        <v>4.4260000000000002E-3</v>
      </c>
      <c r="P113" s="280">
        <v>7.3480000000000004E-3</v>
      </c>
      <c r="Q113" s="279">
        <v>7.9610000000000011E-3</v>
      </c>
      <c r="R113" s="280">
        <v>6.1919999999999996E-3</v>
      </c>
      <c r="S113" s="279">
        <v>1.3522000000000001E-2</v>
      </c>
      <c r="T113" s="280">
        <v>-1.7539999999999999E-3</v>
      </c>
      <c r="U113" s="279">
        <v>5.6379999999999998E-3</v>
      </c>
      <c r="V113" s="280">
        <v>7.2499999999999995E-3</v>
      </c>
      <c r="W113" s="279">
        <v>6.4190000000000002E-3</v>
      </c>
      <c r="X113" s="280">
        <v>5.0160000000000005E-3</v>
      </c>
      <c r="Y113" s="280">
        <v>3.1150000000000001E-3</v>
      </c>
      <c r="Z113" s="279">
        <v>1.3603000000000001E-2</v>
      </c>
      <c r="AA113" s="280">
        <v>6.2549999999999993E-3</v>
      </c>
      <c r="AB113" s="279">
        <v>1.1607000000000001E-2</v>
      </c>
      <c r="AC113" s="280">
        <v>1.1142000000000001E-2</v>
      </c>
      <c r="AD113" s="279">
        <v>1.4648000000000001E-2</v>
      </c>
      <c r="AE113" s="280">
        <v>1.8876999999999998E-2</v>
      </c>
      <c r="AF113" s="280">
        <v>1.2696000000000001E-2</v>
      </c>
      <c r="AG113" s="281">
        <v>1.4122776784326101E-2</v>
      </c>
      <c r="AH113" s="280">
        <v>2.0199999999999999E-2</v>
      </c>
      <c r="AI113" s="279">
        <v>1.7680000000000001E-2</v>
      </c>
      <c r="AJ113" s="280">
        <v>1.8630000000000001E-2</v>
      </c>
      <c r="AK113" s="279">
        <v>2.3290000000000002E-2</v>
      </c>
      <c r="AL113" s="280">
        <v>1.137E-2</v>
      </c>
      <c r="AM113" s="279">
        <v>1.2270000000000001E-2</v>
      </c>
      <c r="AN113" s="279">
        <v>4.0530000000000002E-3</v>
      </c>
      <c r="AO113" s="280">
        <v>4.7435999999999999E-2</v>
      </c>
      <c r="AP113" s="279">
        <v>5.0236999999999997E-2</v>
      </c>
      <c r="AQ113" s="291">
        <v>-2.496424718368162E-2</v>
      </c>
      <c r="AR113" s="30">
        <v>-2.496424718368162E-2</v>
      </c>
      <c r="AS113" s="291">
        <v>-2.496424718368162E-2</v>
      </c>
      <c r="AT113" s="291">
        <v>-2.496424718368162E-2</v>
      </c>
      <c r="AU113" s="291">
        <v>-2.496424718368162E-2</v>
      </c>
      <c r="AV113" s="279">
        <v>6.2641000000000002E-2</v>
      </c>
      <c r="AW113" s="280">
        <v>5.6738999999999998E-2</v>
      </c>
      <c r="AX113" s="291">
        <v>-2.496424718368162E-2</v>
      </c>
      <c r="AY113" s="291">
        <v>-2.496424718368162E-2</v>
      </c>
      <c r="AZ113" s="279">
        <v>5.1749000000000003E-2</v>
      </c>
      <c r="BE113" s="30">
        <v>-5.1947109453241769E-2</v>
      </c>
      <c r="BF113" s="104"/>
      <c r="BG113" s="188">
        <f t="shared" si="51"/>
        <v>143</v>
      </c>
      <c r="BH113" s="29">
        <f>(1-'Building Blocks'!$B$54)*'Building Blocks'!$B$54^BG113</f>
        <v>2.3759255478829301E-3</v>
      </c>
      <c r="BI113" s="29">
        <f t="shared" si="52"/>
        <v>2.6098420893857668E-3</v>
      </c>
      <c r="BJ113" s="29">
        <f t="shared" si="99"/>
        <v>7.7514919896846651E-3</v>
      </c>
      <c r="BK113" s="191">
        <f t="shared" si="53"/>
        <v>2.1629176498317174E-6</v>
      </c>
      <c r="BL113" s="191">
        <f t="shared" si="54"/>
        <v>1.8825761026275827E-6</v>
      </c>
      <c r="BM113" s="191">
        <f t="shared" si="55"/>
        <v>2.3580168979994984E-6</v>
      </c>
      <c r="BN113" s="191">
        <f t="shared" si="56"/>
        <v>6.1381783296054477E-6</v>
      </c>
      <c r="BO113" s="191">
        <f t="shared" si="57"/>
        <v>4.6794179745077003E-6</v>
      </c>
      <c r="BP113" s="191">
        <f t="shared" si="58"/>
        <v>2.5503950705254267E-6</v>
      </c>
      <c r="BQ113" s="191">
        <f t="shared" si="59"/>
        <v>3.0973783549309441E-6</v>
      </c>
      <c r="BR113" s="191">
        <f t="shared" si="60"/>
        <v>2.4783268656791205E-6</v>
      </c>
      <c r="BS113" s="191">
        <f t="shared" si="61"/>
        <v>3.6567947537433237E-6</v>
      </c>
      <c r="BT113" s="191">
        <f t="shared" si="62"/>
        <v>8.0421968481123157E-36</v>
      </c>
      <c r="BU113" s="191">
        <f t="shared" si="63"/>
        <v>2.2082117155620969E-8</v>
      </c>
      <c r="BV113" s="191">
        <f t="shared" si="64"/>
        <v>7.7092152753028607E-9</v>
      </c>
      <c r="BW113" s="191">
        <f t="shared" si="65"/>
        <v>1.1746647875934587E-8</v>
      </c>
      <c r="BX113" s="191">
        <f t="shared" si="66"/>
        <v>5.3305234480765712E-9</v>
      </c>
      <c r="BY113" s="191">
        <f t="shared" si="67"/>
        <v>1.2609444410929883E-8</v>
      </c>
      <c r="BZ113" s="191">
        <f t="shared" si="68"/>
        <v>3.4006462942261806E-8</v>
      </c>
      <c r="CA113" s="191">
        <f t="shared" si="69"/>
        <v>1.2574761820859358E-8</v>
      </c>
      <c r="CB113" s="191">
        <f t="shared" si="70"/>
        <v>1.6579217221900362E-7</v>
      </c>
      <c r="CC113" s="191">
        <f t="shared" si="71"/>
        <v>9.9256285784324782E-8</v>
      </c>
      <c r="CD113" s="191">
        <f t="shared" si="72"/>
        <v>1.4181395251075976E-8</v>
      </c>
      <c r="CE113" s="191">
        <f t="shared" si="73"/>
        <v>3.2853948600801006E-8</v>
      </c>
      <c r="CF113" s="191">
        <f t="shared" si="74"/>
        <v>9.8874008489665163E-9</v>
      </c>
      <c r="CG113" s="191">
        <f t="shared" si="75"/>
        <v>5.1454175038619977E-9</v>
      </c>
      <c r="CH113" s="191">
        <f t="shared" si="76"/>
        <v>1.194400104352102E-9</v>
      </c>
      <c r="CI113" s="191">
        <f t="shared" si="77"/>
        <v>1.5360187259813908E-7</v>
      </c>
      <c r="CJ113" s="191">
        <f t="shared" si="78"/>
        <v>1.1844623166930381E-8</v>
      </c>
      <c r="CK113" s="191">
        <f t="shared" si="79"/>
        <v>1.9174296782420396E-7</v>
      </c>
      <c r="CL113" s="191">
        <f t="shared" si="80"/>
        <v>1.6925282285793842E-7</v>
      </c>
      <c r="CM113" s="191">
        <f t="shared" si="81"/>
        <v>3.3687098512718808E-7</v>
      </c>
      <c r="CN113" s="191">
        <f t="shared" si="82"/>
        <v>3.7185153521567878E-7</v>
      </c>
      <c r="CO113" s="191">
        <f t="shared" si="83"/>
        <v>1.3661010854789325E-7</v>
      </c>
      <c r="CP113" s="191">
        <f t="shared" si="84"/>
        <v>2.5020078596500483E-7</v>
      </c>
      <c r="CQ113" s="191">
        <f t="shared" si="85"/>
        <v>7.1595852455139664E-7</v>
      </c>
      <c r="CR113" s="191">
        <f t="shared" si="86"/>
        <v>3.7372968443658838E-7</v>
      </c>
      <c r="CS113" s="191">
        <f t="shared" si="87"/>
        <v>3.9960529744306991E-7</v>
      </c>
      <c r="CT113" s="191">
        <f t="shared" si="88"/>
        <v>7.4404465137291427E-7</v>
      </c>
      <c r="CU113" s="191">
        <f t="shared" si="89"/>
        <v>1.2936800798126678E-7</v>
      </c>
      <c r="CV113" s="191">
        <f t="shared" si="90"/>
        <v>1.1568117046377372E-7</v>
      </c>
      <c r="CW113" s="191">
        <f t="shared" si="91"/>
        <v>4.5579596333522951E-9</v>
      </c>
      <c r="CX113" s="191">
        <f t="shared" si="92"/>
        <v>5.3015369585287802E-6</v>
      </c>
      <c r="CY113" s="191">
        <f t="shared" si="93"/>
        <v>4.6948087700115389E-6</v>
      </c>
      <c r="CZ113" s="191"/>
      <c r="DA113" s="191">
        <f t="shared" si="94"/>
        <v>8.0421968481123157E-36</v>
      </c>
      <c r="DB113" s="191"/>
      <c r="DC113" s="191"/>
      <c r="DD113" s="191"/>
      <c r="DE113" s="191">
        <f t="shared" si="95"/>
        <v>7.278406143522358E-6</v>
      </c>
      <c r="DF113" s="191">
        <f t="shared" si="96"/>
        <v>5.9764773240188276E-6</v>
      </c>
      <c r="DG113" s="191"/>
      <c r="DH113" s="191"/>
      <c r="DI113" s="191">
        <f t="shared" si="97"/>
        <v>4.4947680459693451E-6</v>
      </c>
      <c r="DN113" s="191">
        <f t="shared" si="98"/>
        <v>9.3117057300160703E-6</v>
      </c>
      <c r="DR113" s="1">
        <v>1.3888888888888887E-3</v>
      </c>
      <c r="EQ113" s="184"/>
      <c r="ER113" s="184"/>
    </row>
    <row r="114" spans="1:148" s="1" customFormat="1" x14ac:dyDescent="0.25">
      <c r="A114" s="21">
        <v>39051</v>
      </c>
      <c r="B114" s="279">
        <v>2.1756000000000001E-2</v>
      </c>
      <c r="C114" s="280">
        <v>2.1322000000000001E-2</v>
      </c>
      <c r="D114" s="279">
        <v>3.5980999999999999E-2</v>
      </c>
      <c r="E114" s="280">
        <v>2.6305000000000002E-2</v>
      </c>
      <c r="F114" s="279">
        <v>2.4975000000000001E-2</v>
      </c>
      <c r="G114" s="280">
        <v>2.8763E-2</v>
      </c>
      <c r="H114" s="279">
        <v>3.6308E-2</v>
      </c>
      <c r="I114" s="280">
        <v>4.3087999999999994E-2</v>
      </c>
      <c r="J114" s="279">
        <v>7.4476000000000001E-2</v>
      </c>
      <c r="K114" s="291">
        <v>-2.496424718368162E-2</v>
      </c>
      <c r="L114" s="280">
        <v>1.1603E-2</v>
      </c>
      <c r="M114" s="279">
        <v>1.0447E-2</v>
      </c>
      <c r="N114" s="280">
        <v>4.2950000000000002E-3</v>
      </c>
      <c r="O114" s="279">
        <v>7.8449999999999995E-3</v>
      </c>
      <c r="P114" s="280">
        <v>1.9629000000000001E-2</v>
      </c>
      <c r="Q114" s="279">
        <v>1.4130999999999999E-2</v>
      </c>
      <c r="R114" s="280">
        <v>1.0992999999999999E-2</v>
      </c>
      <c r="S114" s="279">
        <v>2.3921000000000001E-2</v>
      </c>
      <c r="T114" s="280">
        <v>1.2230000000000001E-2</v>
      </c>
      <c r="U114" s="279">
        <v>9.5049999999999996E-3</v>
      </c>
      <c r="V114" s="280">
        <v>1.1468000000000001E-2</v>
      </c>
      <c r="W114" s="279">
        <v>1.2404999999999999E-2</v>
      </c>
      <c r="X114" s="280">
        <v>6.1870000000000007E-3</v>
      </c>
      <c r="Y114" s="280">
        <v>3.437E-3</v>
      </c>
      <c r="Z114" s="279">
        <v>1.6813000000000002E-2</v>
      </c>
      <c r="AA114" s="280">
        <v>4.7939999999999997E-3</v>
      </c>
      <c r="AB114" s="279">
        <v>3.2497999999999999E-2</v>
      </c>
      <c r="AC114" s="280">
        <v>3.1350999999999997E-2</v>
      </c>
      <c r="AD114" s="279">
        <v>3.5518999999999995E-2</v>
      </c>
      <c r="AE114" s="280">
        <v>1.1505000000000001E-2</v>
      </c>
      <c r="AF114" s="280">
        <v>1.3632E-2</v>
      </c>
      <c r="AG114" s="281">
        <v>3.7986809805880602E-2</v>
      </c>
      <c r="AH114" s="280">
        <v>1.54E-2</v>
      </c>
      <c r="AI114" s="279">
        <v>2.07E-2</v>
      </c>
      <c r="AJ114" s="280">
        <v>0.02</v>
      </c>
      <c r="AK114" s="279">
        <v>1.8689999999999998E-2</v>
      </c>
      <c r="AL114" s="280">
        <v>2.3570000000000001E-2</v>
      </c>
      <c r="AM114" s="279">
        <v>1.3729999999999999E-2</v>
      </c>
      <c r="AN114" s="279">
        <v>4.1776000000000001E-2</v>
      </c>
      <c r="AO114" s="280">
        <v>5.4688999999999995E-2</v>
      </c>
      <c r="AP114" s="279">
        <v>6.1177999999999996E-2</v>
      </c>
      <c r="AQ114" s="291">
        <v>-2.496424718368162E-2</v>
      </c>
      <c r="AR114" s="30">
        <v>-2.496424718368162E-2</v>
      </c>
      <c r="AS114" s="291">
        <v>-2.496424718368162E-2</v>
      </c>
      <c r="AT114" s="291">
        <v>-2.496424718368162E-2</v>
      </c>
      <c r="AU114" s="291">
        <v>-2.496424718368162E-2</v>
      </c>
      <c r="AV114" s="279">
        <v>4.6486E-2</v>
      </c>
      <c r="AW114" s="280">
        <v>5.0445000000000004E-2</v>
      </c>
      <c r="AX114" s="291">
        <v>-2.496424718368162E-2</v>
      </c>
      <c r="AY114" s="291">
        <v>-2.496424718368162E-2</v>
      </c>
      <c r="AZ114" s="279">
        <v>4.2763999999999996E-2</v>
      </c>
      <c r="BE114" s="30">
        <v>2.92905477816221E-2</v>
      </c>
      <c r="BF114" s="104"/>
      <c r="BG114" s="188">
        <f t="shared" si="51"/>
        <v>142</v>
      </c>
      <c r="BH114" s="29">
        <f>(1-'Building Blocks'!$B$54)*'Building Blocks'!$B$54^BG114</f>
        <v>2.3999247958413432E-3</v>
      </c>
      <c r="BI114" s="29">
        <f t="shared" si="52"/>
        <v>2.6362041306926937E-3</v>
      </c>
      <c r="BJ114" s="29">
        <f t="shared" si="99"/>
        <v>7.8297898885703703E-3</v>
      </c>
      <c r="BK114" s="191">
        <f t="shared" si="53"/>
        <v>5.5779122315987716E-7</v>
      </c>
      <c r="BL114" s="191">
        <f t="shared" si="54"/>
        <v>5.3334162027716605E-7</v>
      </c>
      <c r="BM114" s="191">
        <f t="shared" si="55"/>
        <v>1.8738983268283216E-6</v>
      </c>
      <c r="BN114" s="191">
        <f t="shared" si="56"/>
        <v>7.8214070906079141E-7</v>
      </c>
      <c r="BO114" s="191">
        <f t="shared" si="57"/>
        <v>5.395072223330069E-7</v>
      </c>
      <c r="BP114" s="191">
        <f t="shared" si="58"/>
        <v>1.3132575451836546E-6</v>
      </c>
      <c r="BQ114" s="191">
        <f t="shared" si="59"/>
        <v>2.3787663435830106E-6</v>
      </c>
      <c r="BR114" s="191">
        <f t="shared" si="60"/>
        <v>3.0667908378674351E-6</v>
      </c>
      <c r="BS114" s="191">
        <f t="shared" si="61"/>
        <v>1.0919035645389392E-5</v>
      </c>
      <c r="BT114" s="191">
        <f t="shared" si="62"/>
        <v>8.1234311597094097E-36</v>
      </c>
      <c r="BU114" s="191">
        <f t="shared" si="63"/>
        <v>1.6435043433526668E-7</v>
      </c>
      <c r="BV114" s="191">
        <f t="shared" si="64"/>
        <v>1.3246807007615928E-7</v>
      </c>
      <c r="BW114" s="191">
        <f t="shared" si="65"/>
        <v>1.7773249631668749E-8</v>
      </c>
      <c r="BX114" s="191">
        <f t="shared" si="66"/>
        <v>6.196281400350224E-8</v>
      </c>
      <c r="BY114" s="191">
        <f t="shared" si="67"/>
        <v>5.5266272202023329E-7</v>
      </c>
      <c r="BZ114" s="191">
        <f t="shared" si="68"/>
        <v>2.5213431238694148E-7</v>
      </c>
      <c r="CA114" s="191">
        <f t="shared" si="69"/>
        <v>1.2902795406347424E-7</v>
      </c>
      <c r="CB114" s="191">
        <f t="shared" si="70"/>
        <v>8.8953788064824172E-7</v>
      </c>
      <c r="CC114" s="191">
        <f t="shared" si="71"/>
        <v>1.6108774459915483E-7</v>
      </c>
      <c r="CD114" s="191">
        <f t="shared" si="72"/>
        <v>1.012720895532007E-7</v>
      </c>
      <c r="CE114" s="191">
        <f t="shared" si="73"/>
        <v>1.5899248773211079E-7</v>
      </c>
      <c r="CF114" s="191">
        <f t="shared" si="74"/>
        <v>1.6587814132070738E-7</v>
      </c>
      <c r="CG114" s="191">
        <f t="shared" si="75"/>
        <v>1.7481264969271122E-8</v>
      </c>
      <c r="CH114" s="191">
        <f t="shared" si="76"/>
        <v>2.6283014497599155E-9</v>
      </c>
      <c r="CI114" s="191">
        <f t="shared" si="77"/>
        <v>3.121561302239103E-7</v>
      </c>
      <c r="CJ114" s="191">
        <f t="shared" si="78"/>
        <v>1.1811411282591421E-9</v>
      </c>
      <c r="CK114" s="191">
        <f t="shared" si="79"/>
        <v>2.2883148054158246E-6</v>
      </c>
      <c r="CL114" s="191">
        <f t="shared" si="80"/>
        <v>2.1056520772540461E-6</v>
      </c>
      <c r="CM114" s="191">
        <f t="shared" si="81"/>
        <v>2.7387934141949916E-6</v>
      </c>
      <c r="CN114" s="191">
        <f t="shared" si="82"/>
        <v>5.4924861672429787E-8</v>
      </c>
      <c r="CO114" s="191">
        <f t="shared" si="83"/>
        <v>1.7600376640266921E-7</v>
      </c>
      <c r="CP114" s="191">
        <f t="shared" si="84"/>
        <v>2.9859669397384365E-6</v>
      </c>
      <c r="CQ114" s="191">
        <f t="shared" si="85"/>
        <v>3.6476157041429347E-7</v>
      </c>
      <c r="CR114" s="191">
        <f t="shared" si="86"/>
        <v>5.9208862409061997E-7</v>
      </c>
      <c r="CS114" s="191">
        <f t="shared" si="87"/>
        <v>4.9796914342069894E-7</v>
      </c>
      <c r="CT114" s="191">
        <f t="shared" si="88"/>
        <v>3.9783729666125332E-7</v>
      </c>
      <c r="CU114" s="191">
        <f t="shared" si="89"/>
        <v>9.7591908894814946E-7</v>
      </c>
      <c r="CV114" s="191">
        <f t="shared" si="90"/>
        <v>1.7371808408357463E-7</v>
      </c>
      <c r="CW114" s="191">
        <f t="shared" si="91"/>
        <v>3.4931465069757417E-6</v>
      </c>
      <c r="CX114" s="191">
        <f t="shared" si="92"/>
        <v>7.2173045370820285E-6</v>
      </c>
      <c r="CY114" s="191">
        <f t="shared" si="93"/>
        <v>7.5044268626520213E-6</v>
      </c>
      <c r="CZ114" s="191"/>
      <c r="DA114" s="191">
        <f t="shared" si="94"/>
        <v>8.1234311597094097E-36</v>
      </c>
      <c r="DB114" s="191"/>
      <c r="DC114" s="191"/>
      <c r="DD114" s="191"/>
      <c r="DE114" s="191">
        <f t="shared" si="95"/>
        <v>3.5418541511101208E-6</v>
      </c>
      <c r="DF114" s="191">
        <f t="shared" si="96"/>
        <v>4.5532746148422647E-6</v>
      </c>
      <c r="DG114" s="191"/>
      <c r="DH114" s="191"/>
      <c r="DI114" s="191">
        <f t="shared" si="97"/>
        <v>2.7870357904236327E-6</v>
      </c>
      <c r="DN114" s="191">
        <f t="shared" si="98"/>
        <v>1.2192197179143288E-6</v>
      </c>
      <c r="DR114" s="1">
        <v>1.3888888888888887E-3</v>
      </c>
      <c r="EQ114" s="184"/>
      <c r="ER114" s="184"/>
    </row>
    <row r="115" spans="1:148" s="1" customFormat="1" x14ac:dyDescent="0.25">
      <c r="A115" s="21">
        <v>39082</v>
      </c>
      <c r="B115" s="279">
        <v>1.1977E-2</v>
      </c>
      <c r="C115" s="280">
        <v>1.2811999999999999E-2</v>
      </c>
      <c r="D115" s="279">
        <v>-1.13E-4</v>
      </c>
      <c r="E115" s="280">
        <v>3.3489999999999995E-3</v>
      </c>
      <c r="F115" s="279">
        <v>1.5623E-2</v>
      </c>
      <c r="G115" s="280">
        <v>2.2568000000000001E-2</v>
      </c>
      <c r="H115" s="279">
        <v>3.1164000000000001E-2</v>
      </c>
      <c r="I115" s="280">
        <v>2.9860000000000001E-2</v>
      </c>
      <c r="J115" s="279">
        <v>4.5122999999999996E-2</v>
      </c>
      <c r="K115" s="291">
        <v>-2.496424718368162E-2</v>
      </c>
      <c r="L115" s="280">
        <v>-5.8060000000000004E-3</v>
      </c>
      <c r="M115" s="279">
        <v>-8.2210000000000009E-3</v>
      </c>
      <c r="N115" s="280">
        <v>4.385E-3</v>
      </c>
      <c r="O115" s="279">
        <v>-4.5799999999999999E-3</v>
      </c>
      <c r="P115" s="280">
        <v>-2.1680000000000001E-2</v>
      </c>
      <c r="Q115" s="279">
        <v>-8.6210000000000002E-3</v>
      </c>
      <c r="R115" s="280">
        <v>-4.4479999999999997E-3</v>
      </c>
      <c r="S115" s="279">
        <v>-2.1034000000000001E-2</v>
      </c>
      <c r="T115" s="280">
        <v>-2.3584000000000001E-2</v>
      </c>
      <c r="U115" s="279">
        <v>-3.9050000000000001E-3</v>
      </c>
      <c r="V115" s="280">
        <v>-2.7520000000000001E-3</v>
      </c>
      <c r="W115" s="279">
        <v>-7.0940000000000005E-3</v>
      </c>
      <c r="X115" s="280">
        <v>-3.888E-3</v>
      </c>
      <c r="Y115" s="280">
        <v>-9.2999999999999997E-5</v>
      </c>
      <c r="Z115" s="279">
        <v>1.0973E-2</v>
      </c>
      <c r="AA115" s="280">
        <v>7.6670000000000002E-3</v>
      </c>
      <c r="AB115" s="279">
        <v>-1.7958999999999999E-2</v>
      </c>
      <c r="AC115" s="280">
        <v>-1.8689000000000001E-2</v>
      </c>
      <c r="AD115" s="279">
        <v>-1.6206999999999999E-2</v>
      </c>
      <c r="AE115" s="280">
        <v>1.0088E-2</v>
      </c>
      <c r="AF115" s="280">
        <v>3.0380000000000003E-3</v>
      </c>
      <c r="AG115" s="281">
        <v>-1.9650809942746601E-2</v>
      </c>
      <c r="AH115" s="280">
        <v>1.5800000000000002E-2</v>
      </c>
      <c r="AI115" s="279">
        <v>1.482E-2</v>
      </c>
      <c r="AJ115" s="280">
        <v>1.3460000000000001E-2</v>
      </c>
      <c r="AK115" s="279">
        <v>1.6500000000000001E-2</v>
      </c>
      <c r="AL115" s="280">
        <v>1.2699999999999999E-2</v>
      </c>
      <c r="AM115" s="279">
        <v>1.6109999999999999E-2</v>
      </c>
      <c r="AN115" s="279">
        <v>3.9760000000000004E-3</v>
      </c>
      <c r="AO115" s="280">
        <v>-4.5929000000000005E-2</v>
      </c>
      <c r="AP115" s="279">
        <v>1.5234000000000001E-2</v>
      </c>
      <c r="AQ115" s="291">
        <v>-2.496424718368162E-2</v>
      </c>
      <c r="AR115" s="30">
        <v>-2.496424718368162E-2</v>
      </c>
      <c r="AS115" s="291">
        <v>-2.496424718368162E-2</v>
      </c>
      <c r="AT115" s="291">
        <v>-2.496424718368162E-2</v>
      </c>
      <c r="AU115" s="291">
        <v>-2.496424718368162E-2</v>
      </c>
      <c r="AV115" s="279">
        <v>-1.5632E-2</v>
      </c>
      <c r="AW115" s="280">
        <v>2.7345000000000001E-2</v>
      </c>
      <c r="AX115" s="291">
        <v>-2.496424718368162E-2</v>
      </c>
      <c r="AY115" s="291">
        <v>-2.496424718368162E-2</v>
      </c>
      <c r="AZ115" s="279">
        <v>1.6812000000000001E-2</v>
      </c>
      <c r="BE115" s="30">
        <v>6.7676911909946291E-3</v>
      </c>
      <c r="BF115" s="104"/>
      <c r="BG115" s="188">
        <f t="shared" si="51"/>
        <v>141</v>
      </c>
      <c r="BH115" s="29">
        <f>(1-'Building Blocks'!$B$54)*'Building Blocks'!$B$54^BG115</f>
        <v>2.4241664604458014E-3</v>
      </c>
      <c r="BI115" s="29">
        <f t="shared" si="52"/>
        <v>2.6628324552451454E-3</v>
      </c>
      <c r="BJ115" s="29">
        <f t="shared" si="99"/>
        <v>7.9088786753236055E-3</v>
      </c>
      <c r="BK115" s="191">
        <f t="shared" si="53"/>
        <v>6.0513301476369676E-8</v>
      </c>
      <c r="BL115" s="191">
        <f t="shared" si="54"/>
        <v>8.6932441374695902E-8</v>
      </c>
      <c r="BM115" s="191">
        <f t="shared" si="55"/>
        <v>2.3692102795984942E-7</v>
      </c>
      <c r="BN115" s="191">
        <f t="shared" si="56"/>
        <v>8.7466660955415441E-8</v>
      </c>
      <c r="BO115" s="191">
        <f t="shared" si="57"/>
        <v>6.5343628241656164E-8</v>
      </c>
      <c r="BP115" s="191">
        <f t="shared" si="58"/>
        <v>6.9233940130406854E-7</v>
      </c>
      <c r="BQ115" s="191">
        <f t="shared" si="59"/>
        <v>1.6503280582781462E-6</v>
      </c>
      <c r="BR115" s="191">
        <f t="shared" si="60"/>
        <v>1.1608945229930555E-6</v>
      </c>
      <c r="BS115" s="191">
        <f t="shared" si="61"/>
        <v>3.2629041459171175E-6</v>
      </c>
      <c r="BT115" s="191">
        <f t="shared" si="62"/>
        <v>8.2054860199084952E-36</v>
      </c>
      <c r="BU115" s="191">
        <f t="shared" si="63"/>
        <v>2.4098914253810415E-7</v>
      </c>
      <c r="BV115" s="191">
        <f t="shared" si="64"/>
        <v>3.57033591412341E-7</v>
      </c>
      <c r="BW115" s="191">
        <f t="shared" si="65"/>
        <v>1.9218890330216148E-8</v>
      </c>
      <c r="BX115" s="191">
        <f t="shared" si="66"/>
        <v>1.5286963220243442E-7</v>
      </c>
      <c r="BY115" s="191">
        <f t="shared" si="67"/>
        <v>1.9168274879650482E-6</v>
      </c>
      <c r="BZ115" s="191">
        <f t="shared" si="68"/>
        <v>4.4810151687380484E-7</v>
      </c>
      <c r="CA115" s="191">
        <f t="shared" si="69"/>
        <v>1.8990607765026719E-7</v>
      </c>
      <c r="CB115" s="191">
        <f t="shared" si="70"/>
        <v>1.8820879101933845E-6</v>
      </c>
      <c r="CC115" s="191">
        <f t="shared" si="71"/>
        <v>2.0872089642004559E-6</v>
      </c>
      <c r="CD115" s="191">
        <f t="shared" si="72"/>
        <v>1.384996749128638E-7</v>
      </c>
      <c r="CE115" s="191">
        <f t="shared" si="73"/>
        <v>1.1091707268497708E-7</v>
      </c>
      <c r="CF115" s="191">
        <f t="shared" si="74"/>
        <v>3.5624981678246045E-7</v>
      </c>
      <c r="CG115" s="191">
        <f t="shared" si="75"/>
        <v>1.497796656869868E-7</v>
      </c>
      <c r="CH115" s="191">
        <f t="shared" si="76"/>
        <v>1.7064741152486972E-8</v>
      </c>
      <c r="CI115" s="191">
        <f t="shared" si="77"/>
        <v>6.768561913450581E-8</v>
      </c>
      <c r="CJ115" s="191">
        <f t="shared" si="78"/>
        <v>3.3414105925562451E-8</v>
      </c>
      <c r="CK115" s="191">
        <f t="shared" si="79"/>
        <v>1.1737033965077843E-6</v>
      </c>
      <c r="CL115" s="191">
        <f t="shared" si="80"/>
        <v>1.2629248303236598E-6</v>
      </c>
      <c r="CM115" s="191">
        <f t="shared" si="81"/>
        <v>1.0118969594473004E-6</v>
      </c>
      <c r="CN115" s="191">
        <f t="shared" si="82"/>
        <v>2.6380341507486683E-8</v>
      </c>
      <c r="CO115" s="191">
        <f t="shared" si="83"/>
        <v>1.5634210191169914E-8</v>
      </c>
      <c r="CP115" s="191">
        <f t="shared" si="84"/>
        <v>1.5315373263925059E-6</v>
      </c>
      <c r="CQ115" s="191">
        <f t="shared" si="85"/>
        <v>3.9393022492902309E-7</v>
      </c>
      <c r="CR115" s="191">
        <f t="shared" si="86"/>
        <v>2.2083034351552225E-7</v>
      </c>
      <c r="CS115" s="191">
        <f t="shared" si="87"/>
        <v>1.3819289779445123E-7</v>
      </c>
      <c r="CT115" s="191">
        <f t="shared" si="88"/>
        <v>2.7134851468249819E-7</v>
      </c>
      <c r="CU115" s="191">
        <f t="shared" si="89"/>
        <v>1.8657411879306386E-7</v>
      </c>
      <c r="CV115" s="191">
        <f t="shared" si="90"/>
        <v>2.9344867746957277E-7</v>
      </c>
      <c r="CW115" s="191">
        <f t="shared" si="91"/>
        <v>5.208221975046056E-9</v>
      </c>
      <c r="CX115" s="191">
        <f t="shared" si="92"/>
        <v>6.2106430158601037E-6</v>
      </c>
      <c r="CY115" s="191">
        <f t="shared" si="93"/>
        <v>1.462220381195623E-7</v>
      </c>
      <c r="CZ115" s="191"/>
      <c r="DA115" s="191">
        <f t="shared" si="94"/>
        <v>8.2054860199084952E-36</v>
      </c>
      <c r="DB115" s="191"/>
      <c r="DC115" s="191"/>
      <c r="DD115" s="191"/>
      <c r="DE115" s="191">
        <f t="shared" si="95"/>
        <v>1.7265704402664196E-6</v>
      </c>
      <c r="DF115" s="191">
        <f t="shared" si="96"/>
        <v>9.0738818301319646E-7</v>
      </c>
      <c r="DG115" s="191"/>
      <c r="DH115" s="191"/>
      <c r="DI115" s="191">
        <f t="shared" si="97"/>
        <v>1.1469085700606046E-7</v>
      </c>
      <c r="DN115" s="191">
        <f t="shared" si="98"/>
        <v>2.7555531861142645E-9</v>
      </c>
      <c r="DR115" s="1">
        <v>1.3888888888888887E-3</v>
      </c>
      <c r="EQ115" s="184"/>
      <c r="ER115" s="184"/>
    </row>
    <row r="116" spans="1:148" s="1" customFormat="1" x14ac:dyDescent="0.25">
      <c r="A116" s="21">
        <v>39113</v>
      </c>
      <c r="B116" s="279">
        <v>1.9036000000000001E-2</v>
      </c>
      <c r="C116" s="280">
        <v>1.9259999999999999E-2</v>
      </c>
      <c r="D116" s="279">
        <v>3.3791000000000002E-2</v>
      </c>
      <c r="E116" s="280">
        <v>1.6733999999999999E-2</v>
      </c>
      <c r="F116" s="279">
        <v>1.8006000000000001E-2</v>
      </c>
      <c r="G116" s="280">
        <v>1.0166E-2</v>
      </c>
      <c r="H116" s="279">
        <v>3.7339999999999999E-3</v>
      </c>
      <c r="I116" s="280">
        <v>2.0469000000000001E-2</v>
      </c>
      <c r="J116" s="279">
        <v>-1.01E-2</v>
      </c>
      <c r="K116" s="291">
        <v>-2.496424718368162E-2</v>
      </c>
      <c r="L116" s="280">
        <v>-4.1300000000000001E-4</v>
      </c>
      <c r="M116" s="279">
        <v>-1.593E-3</v>
      </c>
      <c r="N116" s="280">
        <v>3.9880000000000002E-3</v>
      </c>
      <c r="O116" s="279">
        <v>7.9999999999999996E-6</v>
      </c>
      <c r="P116" s="280">
        <v>-7.6770000000000007E-3</v>
      </c>
      <c r="Q116" s="279">
        <v>-2.24E-4</v>
      </c>
      <c r="R116" s="280">
        <v>7.2999999999999996E-4</v>
      </c>
      <c r="S116" s="279">
        <v>-3.107E-3</v>
      </c>
      <c r="T116" s="280">
        <v>1.158E-3</v>
      </c>
      <c r="U116" s="279">
        <v>-3.7600000000000003E-4</v>
      </c>
      <c r="V116" s="280">
        <v>6.4299999999999991E-4</v>
      </c>
      <c r="W116" s="279">
        <v>-2.9480000000000001E-3</v>
      </c>
      <c r="X116" s="280">
        <v>-3.6919999999999995E-3</v>
      </c>
      <c r="Y116" s="280">
        <v>5.4000000000000005E-5</v>
      </c>
      <c r="Z116" s="279">
        <v>1.1162E-2</v>
      </c>
      <c r="AA116" s="280">
        <v>9.2589999999999999E-3</v>
      </c>
      <c r="AB116" s="279">
        <v>-1.5751000000000001E-2</v>
      </c>
      <c r="AC116" s="280">
        <v>-1.6468E-2</v>
      </c>
      <c r="AD116" s="279">
        <v>-1.2957000000000002E-2</v>
      </c>
      <c r="AE116" s="280">
        <v>-2.5969999999999999E-3</v>
      </c>
      <c r="AF116" s="280">
        <v>-6.1499999999999999E-4</v>
      </c>
      <c r="AG116" s="281">
        <v>-1.7128585783463098E-2</v>
      </c>
      <c r="AH116" s="280">
        <v>1.4999999999999999E-2</v>
      </c>
      <c r="AI116" s="279">
        <v>1.102E-2</v>
      </c>
      <c r="AJ116" s="280">
        <v>1.1573999999999999E-2</v>
      </c>
      <c r="AK116" s="279">
        <v>1.5743E-2</v>
      </c>
      <c r="AL116" s="280">
        <v>3.7180000000000004E-3</v>
      </c>
      <c r="AM116" s="279">
        <v>1.3669000000000001E-2</v>
      </c>
      <c r="AN116" s="279">
        <v>5.4039999999999999E-3</v>
      </c>
      <c r="AO116" s="280">
        <v>2.1050000000000001E-3</v>
      </c>
      <c r="AP116" s="279">
        <v>-2.4011000000000001E-2</v>
      </c>
      <c r="AQ116" s="291">
        <v>-2.496424718368162E-2</v>
      </c>
      <c r="AR116" s="30">
        <v>-2.496424718368162E-2</v>
      </c>
      <c r="AS116" s="291">
        <v>-2.496424718368162E-2</v>
      </c>
      <c r="AT116" s="291">
        <v>-2.496424718368162E-2</v>
      </c>
      <c r="AU116" s="291">
        <v>-2.496424718368162E-2</v>
      </c>
      <c r="AV116" s="279">
        <v>8.421300000000001E-2</v>
      </c>
      <c r="AW116" s="280">
        <v>4.8093000000000004E-2</v>
      </c>
      <c r="AX116" s="291">
        <v>-2.496424718368162E-2</v>
      </c>
      <c r="AY116" s="291">
        <v>-2.496424718368162E-2</v>
      </c>
      <c r="AZ116" s="279">
        <v>4.9774000000000006E-2</v>
      </c>
      <c r="BE116" s="30">
        <v>6.4797762109769508E-2</v>
      </c>
      <c r="BF116" s="104"/>
      <c r="BG116" s="188">
        <f t="shared" si="51"/>
        <v>140</v>
      </c>
      <c r="BH116" s="29">
        <f>(1-'Building Blocks'!$B$54)*'Building Blocks'!$B$54^BG116</f>
        <v>2.4486529903492943E-3</v>
      </c>
      <c r="BI116" s="29">
        <f t="shared" si="52"/>
        <v>2.6897297527728741E-3</v>
      </c>
      <c r="BJ116" s="29">
        <f t="shared" si="99"/>
        <v>7.9887663387107136E-3</v>
      </c>
      <c r="BK116" s="191">
        <f t="shared" si="53"/>
        <v>3.7617603883538746E-7</v>
      </c>
      <c r="BL116" s="191">
        <f t="shared" si="54"/>
        <v>3.9783107867992833E-7</v>
      </c>
      <c r="BM116" s="191">
        <f t="shared" si="55"/>
        <v>1.6107474850175637E-6</v>
      </c>
      <c r="BN116" s="191">
        <f t="shared" si="56"/>
        <v>1.5756407052554049E-7</v>
      </c>
      <c r="BO116" s="191">
        <f t="shared" si="57"/>
        <v>1.4478053229150406E-7</v>
      </c>
      <c r="BP116" s="191">
        <f t="shared" si="58"/>
        <v>3.7272603253609567E-8</v>
      </c>
      <c r="BQ116" s="191">
        <f t="shared" si="59"/>
        <v>1.728395628290425E-8</v>
      </c>
      <c r="BR116" s="191">
        <f t="shared" si="60"/>
        <v>3.5501865427578223E-7</v>
      </c>
      <c r="BS116" s="191">
        <f t="shared" si="61"/>
        <v>1.0994728117466165E-6</v>
      </c>
      <c r="BT116" s="191">
        <f t="shared" si="62"/>
        <v>8.288369717079288E-36</v>
      </c>
      <c r="BU116" s="191">
        <f t="shared" si="63"/>
        <v>4.5661073849607439E-8</v>
      </c>
      <c r="BV116" s="191">
        <f t="shared" si="64"/>
        <v>6.5939946596047658E-8</v>
      </c>
      <c r="BW116" s="191">
        <f t="shared" si="65"/>
        <v>1.4099463533221345E-8</v>
      </c>
      <c r="BX116" s="191">
        <f t="shared" si="66"/>
        <v>2.4027959248422543E-8</v>
      </c>
      <c r="BY116" s="191">
        <f t="shared" si="67"/>
        <v>4.4254182456922969E-7</v>
      </c>
      <c r="BZ116" s="191">
        <f t="shared" si="68"/>
        <v>5.6304595594690417E-8</v>
      </c>
      <c r="CA116" s="191">
        <f t="shared" si="69"/>
        <v>2.8707530708987899E-8</v>
      </c>
      <c r="CB116" s="191">
        <f t="shared" si="70"/>
        <v>2.0165714515793817E-7</v>
      </c>
      <c r="CC116" s="191">
        <f t="shared" si="71"/>
        <v>2.8497243263723746E-8</v>
      </c>
      <c r="CD116" s="191">
        <f t="shared" si="72"/>
        <v>3.6483736472595183E-8</v>
      </c>
      <c r="CE116" s="191">
        <f t="shared" si="73"/>
        <v>2.5168683664222267E-8</v>
      </c>
      <c r="CF116" s="191">
        <f t="shared" si="74"/>
        <v>1.4811045482596255E-7</v>
      </c>
      <c r="CG116" s="191">
        <f t="shared" si="75"/>
        <v>1.4348823779835461E-7</v>
      </c>
      <c r="CH116" s="191">
        <f t="shared" si="76"/>
        <v>1.5293373689938544E-8</v>
      </c>
      <c r="CI116" s="191">
        <f t="shared" si="77"/>
        <v>7.3591369987868443E-8</v>
      </c>
      <c r="CJ116" s="191">
        <f t="shared" si="78"/>
        <v>7.0905790406524892E-8</v>
      </c>
      <c r="CK116" s="191">
        <f t="shared" si="79"/>
        <v>9.4930168898746354E-7</v>
      </c>
      <c r="CL116" s="191">
        <f t="shared" si="80"/>
        <v>1.0287516096515281E-6</v>
      </c>
      <c r="CM116" s="191">
        <f t="shared" si="81"/>
        <v>7.0971378211404174E-7</v>
      </c>
      <c r="CN116" s="191">
        <f t="shared" si="82"/>
        <v>2.4466737794544303E-7</v>
      </c>
      <c r="CO116" s="191">
        <f t="shared" si="83"/>
        <v>9.9301145256997267E-8</v>
      </c>
      <c r="CP116" s="191">
        <f t="shared" si="84"/>
        <v>1.2387209366673322E-6</v>
      </c>
      <c r="CQ116" s="191">
        <f t="shared" si="85"/>
        <v>3.4728681100977021E-7</v>
      </c>
      <c r="CR116" s="191">
        <f t="shared" si="86"/>
        <v>7.5743513081198365E-8</v>
      </c>
      <c r="CS116" s="191">
        <f t="shared" si="87"/>
        <v>7.6067269471883642E-8</v>
      </c>
      <c r="CT116" s="191">
        <f t="shared" si="88"/>
        <v>2.3452275781263466E-7</v>
      </c>
      <c r="CU116" s="191">
        <f t="shared" si="89"/>
        <v>1.0056259334367444E-9</v>
      </c>
      <c r="CV116" s="191">
        <f t="shared" si="90"/>
        <v>1.7459147419446453E-7</v>
      </c>
      <c r="CW116" s="191">
        <f t="shared" si="91"/>
        <v>2.3354505040928085E-12</v>
      </c>
      <c r="CX116" s="191">
        <f t="shared" si="92"/>
        <v>1.8232142723388439E-10</v>
      </c>
      <c r="CY116" s="191">
        <f t="shared" si="93"/>
        <v>2.7259053553926066E-6</v>
      </c>
      <c r="CZ116" s="191"/>
      <c r="DA116" s="191">
        <f t="shared" si="94"/>
        <v>8.288369717079288E-36</v>
      </c>
      <c r="DB116" s="191"/>
      <c r="DC116" s="191"/>
      <c r="DD116" s="191"/>
      <c r="DE116" s="191">
        <f t="shared" si="95"/>
        <v>1.4881169100314055E-5</v>
      </c>
      <c r="DF116" s="191">
        <f t="shared" si="96"/>
        <v>4.13477022283214E-6</v>
      </c>
      <c r="DG116" s="191"/>
      <c r="DH116" s="191"/>
      <c r="DI116" s="191">
        <f t="shared" si="97"/>
        <v>4.2019328506966743E-6</v>
      </c>
      <c r="DN116" s="191">
        <f t="shared" si="98"/>
        <v>8.7428602432228913E-6</v>
      </c>
      <c r="DR116" s="1">
        <v>1.3888888888888887E-3</v>
      </c>
      <c r="EQ116" s="184"/>
      <c r="ER116" s="184"/>
    </row>
    <row r="117" spans="1:148" s="1" customFormat="1" x14ac:dyDescent="0.25">
      <c r="A117" s="21">
        <v>39141</v>
      </c>
      <c r="B117" s="279">
        <v>-1.6403000000000001E-2</v>
      </c>
      <c r="C117" s="280">
        <v>-1.7204999999999998E-2</v>
      </c>
      <c r="D117" s="279">
        <v>1.616E-3</v>
      </c>
      <c r="E117" s="280">
        <v>-7.9349999999999993E-3</v>
      </c>
      <c r="F117" s="279">
        <v>-3.9960000000000004E-3</v>
      </c>
      <c r="G117" s="280">
        <v>-4.875E-3</v>
      </c>
      <c r="H117" s="279">
        <v>6.1110000000000001E-3</v>
      </c>
      <c r="I117" s="280">
        <v>1.7670999999999999E-2</v>
      </c>
      <c r="J117" s="279">
        <v>-5.7930000000000004E-3</v>
      </c>
      <c r="K117" s="291">
        <v>-2.496424718368162E-2</v>
      </c>
      <c r="L117" s="280">
        <v>1.5421000000000001E-2</v>
      </c>
      <c r="M117" s="279">
        <v>1.6583000000000001E-2</v>
      </c>
      <c r="N117" s="280">
        <v>3.973E-3</v>
      </c>
      <c r="O117" s="279">
        <v>1.3177000000000001E-2</v>
      </c>
      <c r="P117" s="280">
        <v>2.9695999999999997E-2</v>
      </c>
      <c r="Q117" s="279">
        <v>2.0191000000000001E-2</v>
      </c>
      <c r="R117" s="280">
        <v>1.6064999999999999E-2</v>
      </c>
      <c r="S117" s="279">
        <v>3.2690000000000004E-2</v>
      </c>
      <c r="T117" s="280">
        <v>2.0959999999999999E-2</v>
      </c>
      <c r="U117" s="279">
        <v>1.2994E-2</v>
      </c>
      <c r="V117" s="280">
        <v>1.2333E-2</v>
      </c>
      <c r="W117" s="279">
        <v>1.6135E-2</v>
      </c>
      <c r="X117" s="280">
        <v>1.1826000000000001E-2</v>
      </c>
      <c r="Y117" s="280">
        <v>6.5290000000000001E-3</v>
      </c>
      <c r="Z117" s="279">
        <v>1.3984000000000002E-2</v>
      </c>
      <c r="AA117" s="280">
        <v>6.8779999999999996E-3</v>
      </c>
      <c r="AB117" s="279">
        <v>2.3862999999999999E-2</v>
      </c>
      <c r="AC117" s="280">
        <v>2.3824999999999999E-2</v>
      </c>
      <c r="AD117" s="279">
        <v>2.3767999999999997E-2</v>
      </c>
      <c r="AE117" s="280">
        <v>1.5771E-2</v>
      </c>
      <c r="AF117" s="280">
        <v>1.9124000000000002E-2</v>
      </c>
      <c r="AG117" s="281">
        <v>2.8122948567015801E-2</v>
      </c>
      <c r="AH117" s="280">
        <v>-2.0999999999999999E-3</v>
      </c>
      <c r="AI117" s="279">
        <v>6.8100000000000001E-3</v>
      </c>
      <c r="AJ117" s="280">
        <v>6.2700000000000004E-3</v>
      </c>
      <c r="AK117" s="279">
        <v>1.0239E-2</v>
      </c>
      <c r="AL117" s="280">
        <v>2.2339999999999999E-3</v>
      </c>
      <c r="AM117" s="279">
        <v>7.5629999999999994E-3</v>
      </c>
      <c r="AN117" s="279">
        <v>-7.28E-3</v>
      </c>
      <c r="AO117" s="280">
        <v>3.3675000000000004E-2</v>
      </c>
      <c r="AP117" s="279">
        <v>-2.0990000000000002E-3</v>
      </c>
      <c r="AQ117" s="291">
        <v>-2.496424718368162E-2</v>
      </c>
      <c r="AR117" s="30">
        <v>-2.496424718368162E-2</v>
      </c>
      <c r="AS117" s="291">
        <v>-2.496424718368162E-2</v>
      </c>
      <c r="AT117" s="291">
        <v>-2.496424718368162E-2</v>
      </c>
      <c r="AU117" s="291">
        <v>-2.496424718368162E-2</v>
      </c>
      <c r="AV117" s="279">
        <v>-2.2391999999999999E-2</v>
      </c>
      <c r="AW117" s="280">
        <v>7.1780000000000004E-3</v>
      </c>
      <c r="AX117" s="291">
        <v>-2.496424718368162E-2</v>
      </c>
      <c r="AY117" s="291">
        <v>-2.496424718368162E-2</v>
      </c>
      <c r="AZ117" s="279">
        <v>2.7757999999999998E-2</v>
      </c>
      <c r="BE117" s="30">
        <v>2.3941496691409103E-2</v>
      </c>
      <c r="BF117" s="104"/>
      <c r="BG117" s="188">
        <f t="shared" si="51"/>
        <v>139</v>
      </c>
      <c r="BH117" s="29">
        <f>(1-'Building Blocks'!$B$54)*'Building Blocks'!$B$54^BG117</f>
        <v>2.4733868589386812E-3</v>
      </c>
      <c r="BI117" s="29">
        <f t="shared" si="52"/>
        <v>2.7168987401746201E-3</v>
      </c>
      <c r="BJ117" s="29">
        <f t="shared" si="99"/>
        <v>8.0694609481926395E-3</v>
      </c>
      <c r="BK117" s="191">
        <f t="shared" si="53"/>
        <v>1.5148597089828533E-6</v>
      </c>
      <c r="BL117" s="191">
        <f t="shared" si="54"/>
        <v>1.6047345516603189E-6</v>
      </c>
      <c r="BM117" s="191">
        <f t="shared" si="55"/>
        <v>1.6123419105839266E-7</v>
      </c>
      <c r="BN117" s="191">
        <f t="shared" si="56"/>
        <v>7.8659307975600899E-7</v>
      </c>
      <c r="BO117" s="191">
        <f t="shared" si="57"/>
        <v>5.8432619439818638E-7</v>
      </c>
      <c r="BP117" s="191">
        <f t="shared" si="58"/>
        <v>3.4805459023971093E-7</v>
      </c>
      <c r="BQ117" s="191">
        <f t="shared" si="59"/>
        <v>6.7771012012488778E-11</v>
      </c>
      <c r="BR117" s="191">
        <f t="shared" si="60"/>
        <v>2.0520311953585623E-7</v>
      </c>
      <c r="BS117" s="191">
        <f t="shared" si="61"/>
        <v>6.8780878971363459E-7</v>
      </c>
      <c r="BT117" s="191">
        <f t="shared" si="62"/>
        <v>8.3720906233124116E-36</v>
      </c>
      <c r="BU117" s="191">
        <f t="shared" si="63"/>
        <v>3.7279386167985355E-7</v>
      </c>
      <c r="BV117" s="191">
        <f t="shared" si="64"/>
        <v>4.7516513053528051E-7</v>
      </c>
      <c r="BW117" s="191">
        <f t="shared" si="65"/>
        <v>1.4055880752138139E-8</v>
      </c>
      <c r="BX117" s="191">
        <f t="shared" si="66"/>
        <v>2.8156703447115513E-7</v>
      </c>
      <c r="BY117" s="191">
        <f t="shared" si="67"/>
        <v>1.6369569993861756E-6</v>
      </c>
      <c r="BZ117" s="191">
        <f t="shared" si="68"/>
        <v>6.8166108050203805E-7</v>
      </c>
      <c r="CA117" s="191">
        <f t="shared" si="69"/>
        <v>3.9568269256810148E-7</v>
      </c>
      <c r="CB117" s="191">
        <f t="shared" si="70"/>
        <v>2.0009621050155046E-6</v>
      </c>
      <c r="CC117" s="191">
        <f t="shared" si="71"/>
        <v>7.4389821605404734E-7</v>
      </c>
      <c r="CD117" s="191">
        <f t="shared" si="72"/>
        <v>2.5495111094607693E-7</v>
      </c>
      <c r="CE117" s="191">
        <f t="shared" si="73"/>
        <v>2.023942646506147E-7</v>
      </c>
      <c r="CF117" s="191">
        <f t="shared" si="74"/>
        <v>3.6953020149056473E-7</v>
      </c>
      <c r="CG117" s="191">
        <f t="shared" si="75"/>
        <v>1.8331381099734413E-7</v>
      </c>
      <c r="CH117" s="191">
        <f t="shared" si="76"/>
        <v>4.5459666610587092E-8</v>
      </c>
      <c r="CI117" s="191">
        <f t="shared" si="77"/>
        <v>1.761795893652738E-7</v>
      </c>
      <c r="CJ117" s="191">
        <f t="shared" si="78"/>
        <v>2.0596823087007567E-8</v>
      </c>
      <c r="CK117" s="191">
        <f t="shared" si="79"/>
        <v>1.1785398267466952E-6</v>
      </c>
      <c r="CL117" s="191">
        <f t="shared" si="80"/>
        <v>1.1682233008912238E-6</v>
      </c>
      <c r="CM117" s="191">
        <f t="shared" si="81"/>
        <v>1.1396848757834241E-6</v>
      </c>
      <c r="CN117" s="191">
        <f t="shared" si="82"/>
        <v>2.1185848285223724E-7</v>
      </c>
      <c r="CO117" s="191">
        <f t="shared" si="83"/>
        <v>5.0717881709043063E-7</v>
      </c>
      <c r="CP117" s="191">
        <f t="shared" si="84"/>
        <v>1.5378482678615515E-6</v>
      </c>
      <c r="CQ117" s="191">
        <f t="shared" si="85"/>
        <v>8.9424345218133789E-8</v>
      </c>
      <c r="CR117" s="191">
        <f t="shared" si="86"/>
        <v>3.2673054496401878E-9</v>
      </c>
      <c r="CS117" s="191">
        <f t="shared" si="87"/>
        <v>5.2903117373182064E-13</v>
      </c>
      <c r="CT117" s="191">
        <f t="shared" si="88"/>
        <v>3.9930174288903414E-8</v>
      </c>
      <c r="CU117" s="191">
        <f t="shared" si="89"/>
        <v>1.1929707198600853E-8</v>
      </c>
      <c r="CV117" s="191">
        <f t="shared" si="90"/>
        <v>1.0338425924355086E-8</v>
      </c>
      <c r="CW117" s="191">
        <f t="shared" si="91"/>
        <v>4.3507659465772048E-7</v>
      </c>
      <c r="CX117" s="191">
        <f t="shared" si="92"/>
        <v>2.6633593222498377E-6</v>
      </c>
      <c r="CY117" s="191">
        <f t="shared" si="93"/>
        <v>2.675069739174114E-7</v>
      </c>
      <c r="CZ117" s="191"/>
      <c r="DA117" s="191">
        <f t="shared" si="94"/>
        <v>8.3720906233124116E-36</v>
      </c>
      <c r="DB117" s="191"/>
      <c r="DC117" s="191"/>
      <c r="DD117" s="191"/>
      <c r="DE117" s="191">
        <f t="shared" si="95"/>
        <v>2.8211244317624539E-6</v>
      </c>
      <c r="DF117" s="191">
        <f t="shared" si="96"/>
        <v>7.9194155693697316E-9</v>
      </c>
      <c r="DG117" s="191"/>
      <c r="DH117" s="191"/>
      <c r="DI117" s="191">
        <f t="shared" si="97"/>
        <v>8.3289201135754746E-7</v>
      </c>
      <c r="DN117" s="191">
        <f t="shared" si="98"/>
        <v>7.0920273892723014E-7</v>
      </c>
      <c r="DR117" s="1">
        <v>1.3888888888888887E-3</v>
      </c>
      <c r="EQ117" s="184"/>
      <c r="ER117" s="184"/>
    </row>
    <row r="118" spans="1:148" s="1" customFormat="1" x14ac:dyDescent="0.25">
      <c r="A118" s="21">
        <v>39172</v>
      </c>
      <c r="B118" s="279">
        <v>1.0407999999999999E-2</v>
      </c>
      <c r="C118" s="280">
        <v>1.0381E-2</v>
      </c>
      <c r="D118" s="279">
        <v>8.0179999999999991E-3</v>
      </c>
      <c r="E118" s="280">
        <v>1.0704999999999999E-2</v>
      </c>
      <c r="F118" s="279">
        <v>1.9780000000000002E-3</v>
      </c>
      <c r="G118" s="280">
        <v>2.0478E-2</v>
      </c>
      <c r="H118" s="279">
        <v>2.8174999999999999E-2</v>
      </c>
      <c r="I118" s="280">
        <v>3.3853000000000001E-2</v>
      </c>
      <c r="J118" s="279">
        <v>4.0057999999999996E-2</v>
      </c>
      <c r="K118" s="291">
        <v>-2.496424718368162E-2</v>
      </c>
      <c r="L118" s="280">
        <v>3.1999999999999999E-5</v>
      </c>
      <c r="M118" s="279">
        <v>-4.8700000000000002E-4</v>
      </c>
      <c r="N118" s="280">
        <v>4.4380000000000001E-3</v>
      </c>
      <c r="O118" s="279">
        <v>2.3540000000000002E-3</v>
      </c>
      <c r="P118" s="280">
        <v>-1.102E-2</v>
      </c>
      <c r="Q118" s="279">
        <v>-4.8089999999999999E-3</v>
      </c>
      <c r="R118" s="280">
        <v>9.7E-5</v>
      </c>
      <c r="S118" s="279">
        <v>-1.9486E-2</v>
      </c>
      <c r="T118" s="280">
        <v>2.1310000000000001E-3</v>
      </c>
      <c r="U118" s="279">
        <v>1.915E-3</v>
      </c>
      <c r="V118" s="280">
        <v>2.6359999999999999E-3</v>
      </c>
      <c r="W118" s="279">
        <v>8.8800000000000001E-4</v>
      </c>
      <c r="X118" s="280">
        <v>5.0000000000000001E-4</v>
      </c>
      <c r="Y118" s="280">
        <v>2.9010000000000004E-3</v>
      </c>
      <c r="Z118" s="279">
        <v>1.0610000000000001E-3</v>
      </c>
      <c r="AA118" s="280">
        <v>3.79E-3</v>
      </c>
      <c r="AB118" s="279">
        <v>3.8390000000000004E-3</v>
      </c>
      <c r="AC118" s="280">
        <v>3.7650000000000001E-3</v>
      </c>
      <c r="AD118" s="279">
        <v>2.2040000000000002E-3</v>
      </c>
      <c r="AE118" s="280">
        <v>9.5460000000000007E-3</v>
      </c>
      <c r="AF118" s="280">
        <v>-1.905E-3</v>
      </c>
      <c r="AG118" s="281">
        <v>5.2492997601801296E-3</v>
      </c>
      <c r="AH118" s="280">
        <v>2.8000000000000004E-3</v>
      </c>
      <c r="AI118" s="279">
        <v>9.5499999999999995E-3</v>
      </c>
      <c r="AJ118" s="280">
        <v>1.0088E-2</v>
      </c>
      <c r="AK118" s="279">
        <v>1.3579000000000001E-2</v>
      </c>
      <c r="AL118" s="280">
        <v>-8.9700000000000001E-4</v>
      </c>
      <c r="AM118" s="279">
        <v>7.5349999999999992E-3</v>
      </c>
      <c r="AN118" s="279">
        <v>-4.2680000000000001E-3</v>
      </c>
      <c r="AO118" s="280">
        <v>9.7479999999999997E-3</v>
      </c>
      <c r="AP118" s="279">
        <v>5.6856999999999998E-2</v>
      </c>
      <c r="AQ118" s="291">
        <v>-2.496424718368162E-2</v>
      </c>
      <c r="AR118" s="30">
        <v>-2.496424718368162E-2</v>
      </c>
      <c r="AS118" s="291">
        <v>-2.496424718368162E-2</v>
      </c>
      <c r="AT118" s="291">
        <v>-2.496424718368162E-2</v>
      </c>
      <c r="AU118" s="291">
        <v>-2.496424718368162E-2</v>
      </c>
      <c r="AV118" s="279">
        <v>-2.3868999999999998E-2</v>
      </c>
      <c r="AW118" s="280">
        <v>6.2610000000000001E-3</v>
      </c>
      <c r="AX118" s="291">
        <v>-2.496424718368162E-2</v>
      </c>
      <c r="AY118" s="291">
        <v>-2.496424718368162E-2</v>
      </c>
      <c r="AZ118" s="279">
        <v>4.7244000000000001E-2</v>
      </c>
      <c r="BE118" s="30">
        <v>-2.3802545726402391E-3</v>
      </c>
      <c r="BF118" s="104"/>
      <c r="BG118" s="188">
        <f t="shared" si="51"/>
        <v>138</v>
      </c>
      <c r="BH118" s="29">
        <f>(1-'Building Blocks'!$B$54)*'Building Blocks'!$B$54^BG118</f>
        <v>2.4983705645845265E-3</v>
      </c>
      <c r="BI118" s="29">
        <f t="shared" si="52"/>
        <v>2.7443421617925458E-3</v>
      </c>
      <c r="BJ118" s="29">
        <f t="shared" si="99"/>
        <v>8.1509706547400404E-3</v>
      </c>
      <c r="BK118" s="191">
        <f t="shared" si="53"/>
        <v>2.8068556165322894E-8</v>
      </c>
      <c r="BL118" s="191">
        <f t="shared" si="54"/>
        <v>2.957373387807804E-8</v>
      </c>
      <c r="BM118" s="191">
        <f t="shared" si="55"/>
        <v>4.6491236096704905E-9</v>
      </c>
      <c r="BN118" s="191">
        <f t="shared" si="56"/>
        <v>7.244548914498365E-9</v>
      </c>
      <c r="BO118" s="191">
        <f t="shared" si="57"/>
        <v>2.0730402742888376E-7</v>
      </c>
      <c r="BP118" s="191">
        <f t="shared" si="58"/>
        <v>5.4054921624675687E-7</v>
      </c>
      <c r="BQ118" s="191">
        <f t="shared" si="59"/>
        <v>1.3169427708394039E-6</v>
      </c>
      <c r="BR118" s="191">
        <f t="shared" si="60"/>
        <v>1.6977919375050865E-6</v>
      </c>
      <c r="BS118" s="191">
        <f t="shared" si="61"/>
        <v>2.4600402476031566E-6</v>
      </c>
      <c r="BT118" s="191">
        <f t="shared" si="62"/>
        <v>8.456657195265063E-36</v>
      </c>
      <c r="BU118" s="191">
        <f t="shared" si="63"/>
        <v>3.7068174451711283E-8</v>
      </c>
      <c r="BV118" s="191">
        <f t="shared" si="64"/>
        <v>4.0578930453358887E-8</v>
      </c>
      <c r="BW118" s="191">
        <f t="shared" si="65"/>
        <v>2.0596405613842039E-8</v>
      </c>
      <c r="BX118" s="191">
        <f t="shared" si="66"/>
        <v>1.1341162005956534E-9</v>
      </c>
      <c r="BY118" s="191">
        <f t="shared" si="67"/>
        <v>7.1755420947801493E-7</v>
      </c>
      <c r="BZ118" s="191">
        <f t="shared" si="68"/>
        <v>2.3027971138497431E-7</v>
      </c>
      <c r="CA118" s="191">
        <f t="shared" si="69"/>
        <v>4.1740552374426506E-8</v>
      </c>
      <c r="CB118" s="191">
        <f t="shared" si="70"/>
        <v>1.7203902640013077E-6</v>
      </c>
      <c r="CC118" s="191">
        <f t="shared" si="71"/>
        <v>1.429086235640039E-8</v>
      </c>
      <c r="CD118" s="191">
        <f t="shared" si="72"/>
        <v>5.3171991718415754E-9</v>
      </c>
      <c r="CE118" s="191">
        <f t="shared" si="73"/>
        <v>3.1184034098839217E-9</v>
      </c>
      <c r="CF118" s="191">
        <f t="shared" si="74"/>
        <v>3.5262868650160925E-8</v>
      </c>
      <c r="CG118" s="191">
        <f t="shared" si="75"/>
        <v>2.6575709695966811E-8</v>
      </c>
      <c r="CH118" s="191">
        <f t="shared" si="76"/>
        <v>5.870319405459407E-10</v>
      </c>
      <c r="CI118" s="191">
        <f t="shared" si="77"/>
        <v>6.5095530594822844E-8</v>
      </c>
      <c r="CJ118" s="191">
        <f t="shared" si="78"/>
        <v>3.0731762762833408E-10</v>
      </c>
      <c r="CK118" s="191">
        <f t="shared" si="79"/>
        <v>1.771413423748185E-9</v>
      </c>
      <c r="CL118" s="191">
        <f t="shared" si="80"/>
        <v>1.2543149501841969E-9</v>
      </c>
      <c r="CM118" s="191">
        <f t="shared" si="81"/>
        <v>3.2175449377700358E-9</v>
      </c>
      <c r="CN118" s="191">
        <f t="shared" si="82"/>
        <v>1.8630588210326375E-8</v>
      </c>
      <c r="CO118" s="191">
        <f t="shared" si="83"/>
        <v>1.4890524705682227E-7</v>
      </c>
      <c r="CP118" s="191">
        <f t="shared" si="84"/>
        <v>2.3114747618651312E-9</v>
      </c>
      <c r="CQ118" s="191">
        <f t="shared" si="85"/>
        <v>1.9229838987343457E-9</v>
      </c>
      <c r="CR118" s="191">
        <f t="shared" si="86"/>
        <v>4.0395869691866856E-8</v>
      </c>
      <c r="CS118" s="191">
        <f t="shared" si="87"/>
        <v>4.0297571046247648E-8</v>
      </c>
      <c r="CT118" s="191">
        <f t="shared" si="88"/>
        <v>1.4122778211014825E-7</v>
      </c>
      <c r="CU118" s="191">
        <f t="shared" si="89"/>
        <v>7.496396517181358E-8</v>
      </c>
      <c r="CV118" s="191">
        <f t="shared" si="90"/>
        <v>1.0145216291019896E-8</v>
      </c>
      <c r="CW118" s="191">
        <f t="shared" si="91"/>
        <v>2.5516467796052217E-7</v>
      </c>
      <c r="CX118" s="191">
        <f t="shared" si="92"/>
        <v>1.4957614187059356E-7</v>
      </c>
      <c r="CY118" s="191">
        <f t="shared" si="93"/>
        <v>6.5981185145771687E-6</v>
      </c>
      <c r="CZ118" s="191"/>
      <c r="DA118" s="191">
        <f t="shared" si="94"/>
        <v>8.456657195265063E-36</v>
      </c>
      <c r="DB118" s="191"/>
      <c r="DC118" s="191"/>
      <c r="DD118" s="191"/>
      <c r="DE118" s="191">
        <f t="shared" si="95"/>
        <v>3.1168375562117517E-6</v>
      </c>
      <c r="DF118" s="191">
        <f t="shared" si="96"/>
        <v>1.8900148595884963E-8</v>
      </c>
      <c r="DG118" s="191"/>
      <c r="DH118" s="191"/>
      <c r="DI118" s="191">
        <f t="shared" si="97"/>
        <v>3.7559586234829499E-6</v>
      </c>
      <c r="DN118" s="191">
        <f t="shared" si="98"/>
        <v>2.835768069061989E-7</v>
      </c>
      <c r="DR118" s="1">
        <v>1.3888888888888887E-3</v>
      </c>
      <c r="EQ118" s="184"/>
      <c r="ER118" s="184"/>
    </row>
    <row r="119" spans="1:148" s="1" customFormat="1" x14ac:dyDescent="0.25">
      <c r="A119" s="21">
        <v>39202</v>
      </c>
      <c r="B119" s="279">
        <v>3.9946000000000002E-2</v>
      </c>
      <c r="C119" s="280">
        <v>4.2041000000000002E-2</v>
      </c>
      <c r="D119" s="279">
        <v>3.8088000000000004E-2</v>
      </c>
      <c r="E119" s="280">
        <v>1.7961999999999999E-2</v>
      </c>
      <c r="F119" s="279">
        <v>1.9186999999999999E-2</v>
      </c>
      <c r="G119" s="280">
        <v>4.4945000000000006E-2</v>
      </c>
      <c r="H119" s="279">
        <v>4.6372999999999998E-2</v>
      </c>
      <c r="I119" s="280">
        <v>3.9134000000000002E-2</v>
      </c>
      <c r="J119" s="279">
        <v>4.7584999999999995E-2</v>
      </c>
      <c r="K119" s="291">
        <v>-2.496424718368162E-2</v>
      </c>
      <c r="L119" s="280">
        <v>5.3930000000000002E-3</v>
      </c>
      <c r="M119" s="279">
        <v>5.1510000000000002E-3</v>
      </c>
      <c r="N119" s="280">
        <v>4.365E-3</v>
      </c>
      <c r="O119" s="279">
        <v>4.4540000000000005E-3</v>
      </c>
      <c r="P119" s="280">
        <v>7.8110000000000002E-3</v>
      </c>
      <c r="Q119" s="279">
        <v>7.2360000000000002E-3</v>
      </c>
      <c r="R119" s="280">
        <v>5.47E-3</v>
      </c>
      <c r="S119" s="279">
        <v>1.2468999999999999E-2</v>
      </c>
      <c r="T119" s="280">
        <v>7.1540000000000006E-3</v>
      </c>
      <c r="U119" s="279">
        <v>4.7549999999999997E-3</v>
      </c>
      <c r="V119" s="280">
        <v>4.934E-3</v>
      </c>
      <c r="W119" s="279">
        <v>3.2519999999999997E-3</v>
      </c>
      <c r="X119" s="280">
        <v>2.0660000000000001E-3</v>
      </c>
      <c r="Y119" s="280">
        <v>1.923E-3</v>
      </c>
      <c r="Z119" s="279">
        <v>1.3000000000000001E-2</v>
      </c>
      <c r="AA119" s="280">
        <v>6.1510000000000002E-3</v>
      </c>
      <c r="AB119" s="279">
        <v>1.5014000000000001E-2</v>
      </c>
      <c r="AC119" s="280">
        <v>1.1684000000000002E-2</v>
      </c>
      <c r="AD119" s="279">
        <v>1.9338000000000001E-2</v>
      </c>
      <c r="AE119" s="280">
        <v>9.5890000000000003E-3</v>
      </c>
      <c r="AF119" s="280">
        <v>1.0987E-2</v>
      </c>
      <c r="AG119" s="281">
        <v>1.8014632631553899E-2</v>
      </c>
      <c r="AH119" s="280">
        <v>2.2099999999999998E-2</v>
      </c>
      <c r="AI119" s="279">
        <v>1.7749999999999998E-2</v>
      </c>
      <c r="AJ119" s="280">
        <v>1.8579000000000002E-2</v>
      </c>
      <c r="AK119" s="279">
        <v>1.9871E-2</v>
      </c>
      <c r="AL119" s="280">
        <v>1.6272999999999999E-2</v>
      </c>
      <c r="AM119" s="279">
        <v>1.4191E-2</v>
      </c>
      <c r="AN119" s="279">
        <v>4.9525E-2</v>
      </c>
      <c r="AO119" s="280">
        <v>1.1551000000000001E-2</v>
      </c>
      <c r="AP119" s="279">
        <v>4.0892999999999999E-2</v>
      </c>
      <c r="AQ119" s="291">
        <v>-2.496424718368162E-2</v>
      </c>
      <c r="AR119" s="30">
        <v>-2.496424718368162E-2</v>
      </c>
      <c r="AS119" s="291">
        <v>-2.496424718368162E-2</v>
      </c>
      <c r="AT119" s="291">
        <v>-2.496424718368162E-2</v>
      </c>
      <c r="AU119" s="291">
        <v>-2.496424718368162E-2</v>
      </c>
      <c r="AV119" s="279">
        <v>-1.9800000000000002E-4</v>
      </c>
      <c r="AW119" s="280">
        <v>7.5760000000000003E-3</v>
      </c>
      <c r="AX119" s="291">
        <v>-2.496424718368162E-2</v>
      </c>
      <c r="AY119" s="291">
        <v>-2.496424718368162E-2</v>
      </c>
      <c r="AZ119" s="279">
        <v>6.2622999999999998E-2</v>
      </c>
      <c r="BE119" s="30">
        <v>1.8605470649483813E-2</v>
      </c>
      <c r="BF119" s="104"/>
      <c r="BG119" s="188">
        <f t="shared" si="51"/>
        <v>137</v>
      </c>
      <c r="BH119" s="29">
        <f>(1-'Building Blocks'!$B$54)*'Building Blocks'!$B$54^BG119</f>
        <v>2.5236066308934606E-3</v>
      </c>
      <c r="BI119" s="29">
        <f t="shared" si="52"/>
        <v>2.7720627896894398E-3</v>
      </c>
      <c r="BJ119" s="29">
        <f t="shared" si="99"/>
        <v>8.2333036916566061E-3</v>
      </c>
      <c r="BK119" s="191">
        <f t="shared" si="53"/>
        <v>2.9706857944477735E-6</v>
      </c>
      <c r="BL119" s="191">
        <f t="shared" si="54"/>
        <v>3.3846713109806281E-6</v>
      </c>
      <c r="BM119" s="191">
        <f t="shared" si="55"/>
        <v>2.2942222470675715E-6</v>
      </c>
      <c r="BN119" s="191">
        <f t="shared" si="56"/>
        <v>2.1867551224423276E-7</v>
      </c>
      <c r="BO119" s="191">
        <f t="shared" si="57"/>
        <v>2.0111651870803101E-7</v>
      </c>
      <c r="BP119" s="191">
        <f t="shared" si="58"/>
        <v>4.1092209223710045E-6</v>
      </c>
      <c r="BQ119" s="191">
        <f t="shared" si="59"/>
        <v>4.4584079049060451E-6</v>
      </c>
      <c r="BR119" s="191">
        <f t="shared" si="60"/>
        <v>2.5204876149789046E-6</v>
      </c>
      <c r="BS119" s="191">
        <f t="shared" si="61"/>
        <v>3.8913580578950169E-6</v>
      </c>
      <c r="BT119" s="191">
        <f t="shared" si="62"/>
        <v>8.5420779750152137E-36</v>
      </c>
      <c r="BU119" s="191">
        <f t="shared" si="63"/>
        <v>7.8779462866432025E-9</v>
      </c>
      <c r="BV119" s="191">
        <f t="shared" si="64"/>
        <v>8.9086985272832791E-9</v>
      </c>
      <c r="BW119" s="191">
        <f t="shared" si="65"/>
        <v>1.9710475309088915E-8</v>
      </c>
      <c r="BX119" s="191">
        <f t="shared" si="66"/>
        <v>5.8858824520462293E-9</v>
      </c>
      <c r="BY119" s="191">
        <f t="shared" si="67"/>
        <v>1.9629741161028661E-8</v>
      </c>
      <c r="BZ119" s="191">
        <f t="shared" si="68"/>
        <v>2.3068037313109822E-8</v>
      </c>
      <c r="CA119" s="191">
        <f t="shared" si="69"/>
        <v>6.0149653001301305E-9</v>
      </c>
      <c r="CB119" s="191">
        <f t="shared" si="70"/>
        <v>1.3264070113149454E-7</v>
      </c>
      <c r="CC119" s="191">
        <f t="shared" si="71"/>
        <v>2.0827175508120462E-8</v>
      </c>
      <c r="CD119" s="191">
        <f t="shared" si="72"/>
        <v>5.8126299917759164E-9</v>
      </c>
      <c r="CE119" s="191">
        <f t="shared" si="73"/>
        <v>4.2076741924979672E-9</v>
      </c>
      <c r="CF119" s="191">
        <f t="shared" si="74"/>
        <v>4.1299411612356165E-9</v>
      </c>
      <c r="CG119" s="191">
        <f t="shared" si="75"/>
        <v>6.6245516889218769E-9</v>
      </c>
      <c r="CH119" s="191">
        <f t="shared" si="76"/>
        <v>7.3664865874776577E-10</v>
      </c>
      <c r="CI119" s="191">
        <f t="shared" si="77"/>
        <v>1.3851000338178904E-7</v>
      </c>
      <c r="CJ119" s="191">
        <f t="shared" si="78"/>
        <v>1.1382491712026313E-8</v>
      </c>
      <c r="CK119" s="191">
        <f t="shared" si="79"/>
        <v>3.9774240452872029E-7</v>
      </c>
      <c r="CL119" s="191">
        <f t="shared" si="80"/>
        <v>2.0478621552248259E-7</v>
      </c>
      <c r="CM119" s="191">
        <f t="shared" si="81"/>
        <v>7.1419821250303122E-7</v>
      </c>
      <c r="CN119" s="191">
        <f t="shared" si="82"/>
        <v>1.9445050340437139E-8</v>
      </c>
      <c r="CO119" s="191">
        <f t="shared" si="83"/>
        <v>8.4647423006207815E-8</v>
      </c>
      <c r="CP119" s="191">
        <f t="shared" si="84"/>
        <v>5.1900449520493489E-7</v>
      </c>
      <c r="CQ119" s="191">
        <f t="shared" si="85"/>
        <v>9.449388006861207E-7</v>
      </c>
      <c r="CR119" s="191">
        <f t="shared" si="86"/>
        <v>4.0161740332645404E-7</v>
      </c>
      <c r="CS119" s="191">
        <f t="shared" si="87"/>
        <v>4.2095214766033304E-7</v>
      </c>
      <c r="CT119" s="191">
        <f t="shared" si="88"/>
        <v>5.0264169779697576E-7</v>
      </c>
      <c r="CU119" s="191">
        <f t="shared" si="89"/>
        <v>3.9543000860781773E-7</v>
      </c>
      <c r="CV119" s="191">
        <f t="shared" si="90"/>
        <v>2.0400744865896762E-7</v>
      </c>
      <c r="CW119" s="191">
        <f t="shared" si="91"/>
        <v>5.4034813891464733E-6</v>
      </c>
      <c r="CX119" s="191">
        <f t="shared" si="92"/>
        <v>2.3389581769715117E-7</v>
      </c>
      <c r="CY119" s="191">
        <f t="shared" si="93"/>
        <v>3.0314645014206344E-6</v>
      </c>
      <c r="CZ119" s="191"/>
      <c r="DA119" s="191">
        <f t="shared" si="94"/>
        <v>8.5420779750152137E-36</v>
      </c>
      <c r="DB119" s="191"/>
      <c r="DC119" s="191"/>
      <c r="DD119" s="191"/>
      <c r="DE119" s="191">
        <f t="shared" si="95"/>
        <v>2.7885115904675474E-7</v>
      </c>
      <c r="DF119" s="191">
        <f t="shared" si="96"/>
        <v>4.7520543485405888E-9</v>
      </c>
      <c r="DG119" s="191"/>
      <c r="DH119" s="191"/>
      <c r="DI119" s="191">
        <f t="shared" si="97"/>
        <v>7.6038241275001805E-6</v>
      </c>
      <c r="DN119" s="191">
        <f t="shared" si="98"/>
        <v>3.2456313375618763E-7</v>
      </c>
      <c r="DR119" s="1">
        <v>1.3888888888888887E-3</v>
      </c>
      <c r="EQ119" s="184"/>
      <c r="ER119" s="184"/>
    </row>
    <row r="120" spans="1:148" s="1" customFormat="1" x14ac:dyDescent="0.25">
      <c r="A120" s="21">
        <v>39233</v>
      </c>
      <c r="B120" s="279">
        <v>3.6437999999999998E-2</v>
      </c>
      <c r="C120" s="280">
        <v>3.6019999999999996E-2</v>
      </c>
      <c r="D120" s="279">
        <v>3.7714999999999999E-2</v>
      </c>
      <c r="E120" s="280">
        <v>4.0955000000000005E-2</v>
      </c>
      <c r="F120" s="279">
        <v>2.0438000000000001E-2</v>
      </c>
      <c r="G120" s="280">
        <v>3.0661000000000001E-2</v>
      </c>
      <c r="H120" s="279">
        <v>2.741E-2</v>
      </c>
      <c r="I120" s="280">
        <v>1.524E-2</v>
      </c>
      <c r="J120" s="279">
        <v>4.8838999999999994E-2</v>
      </c>
      <c r="K120" s="291">
        <v>-2.496424718368162E-2</v>
      </c>
      <c r="L120" s="280">
        <v>-7.5829999999999995E-3</v>
      </c>
      <c r="M120" s="279">
        <v>-8.9770000000000006E-3</v>
      </c>
      <c r="N120" s="280">
        <v>4.7169999999999998E-3</v>
      </c>
      <c r="O120" s="279">
        <v>-6.4320000000000002E-3</v>
      </c>
      <c r="P120" s="280">
        <v>-1.8667E-2</v>
      </c>
      <c r="Q120" s="279">
        <v>-9.8019999999999999E-3</v>
      </c>
      <c r="R120" s="280">
        <v>-7.6500000000000005E-3</v>
      </c>
      <c r="S120" s="279">
        <v>-1.6141000000000003E-2</v>
      </c>
      <c r="T120" s="280">
        <v>-1.2392E-2</v>
      </c>
      <c r="U120" s="279">
        <v>-5.5339999999999999E-3</v>
      </c>
      <c r="V120" s="280">
        <v>-5.7450000000000001E-3</v>
      </c>
      <c r="W120" s="279">
        <v>-9.9699999999999997E-3</v>
      </c>
      <c r="X120" s="280">
        <v>-4.3890000000000005E-3</v>
      </c>
      <c r="Y120" s="280">
        <v>-1.2999999999999999E-4</v>
      </c>
      <c r="Z120" s="279">
        <v>7.476E-3</v>
      </c>
      <c r="AA120" s="280">
        <v>6.0910000000000001E-3</v>
      </c>
      <c r="AB120" s="279">
        <v>-2.0523E-2</v>
      </c>
      <c r="AC120" s="280">
        <v>-2.1595E-2</v>
      </c>
      <c r="AD120" s="279">
        <v>-1.8942000000000001E-2</v>
      </c>
      <c r="AE120" s="280">
        <v>-4.1960000000000001E-3</v>
      </c>
      <c r="AF120" s="280">
        <v>-4.0280000000000003E-3</v>
      </c>
      <c r="AG120" s="281">
        <v>-2.2579697055248E-2</v>
      </c>
      <c r="AH120" s="280">
        <v>2.5499999999999998E-2</v>
      </c>
      <c r="AI120" s="279">
        <v>1.993E-2</v>
      </c>
      <c r="AJ120" s="280">
        <v>2.2374999999999999E-2</v>
      </c>
      <c r="AK120" s="279">
        <v>2.1749000000000001E-2</v>
      </c>
      <c r="AL120" s="280">
        <v>1.8106999999999998E-2</v>
      </c>
      <c r="AM120" s="279">
        <v>1.4873000000000001E-2</v>
      </c>
      <c r="AN120" s="279">
        <v>2.4081000000000002E-2</v>
      </c>
      <c r="AO120" s="280">
        <v>1.2939999999999998E-3</v>
      </c>
      <c r="AP120" s="279">
        <v>6.4837999999999993E-2</v>
      </c>
      <c r="AQ120" s="291">
        <v>-2.496424718368162E-2</v>
      </c>
      <c r="AR120" s="30">
        <v>-2.496424718368162E-2</v>
      </c>
      <c r="AS120" s="291">
        <v>-2.496424718368162E-2</v>
      </c>
      <c r="AT120" s="291">
        <v>-2.496424718368162E-2</v>
      </c>
      <c r="AU120" s="291">
        <v>-2.496424718368162E-2</v>
      </c>
      <c r="AV120" s="279">
        <v>5.2300000000000003E-4</v>
      </c>
      <c r="AW120" s="280">
        <v>8.1539999999999998E-3</v>
      </c>
      <c r="AX120" s="291">
        <v>-2.496424718368162E-2</v>
      </c>
      <c r="AY120" s="291">
        <v>-2.496424718368162E-2</v>
      </c>
      <c r="AZ120" s="279">
        <v>-2.408E-3</v>
      </c>
      <c r="BE120" s="30">
        <v>-3.1633958938717122E-3</v>
      </c>
      <c r="BF120" s="104"/>
      <c r="BG120" s="188">
        <f t="shared" si="51"/>
        <v>136</v>
      </c>
      <c r="BH120" s="29">
        <f>(1-'Building Blocks'!$B$54)*'Building Blocks'!$B$54^BG120</f>
        <v>2.5490976069630924E-3</v>
      </c>
      <c r="BI120" s="29">
        <f t="shared" si="52"/>
        <v>2.8000634239287278E-3</v>
      </c>
      <c r="BJ120" s="29">
        <f t="shared" si="99"/>
        <v>8.3164683754107134E-3</v>
      </c>
      <c r="BK120" s="191">
        <f t="shared" si="53"/>
        <v>2.3920419408091725E-6</v>
      </c>
      <c r="BL120" s="191">
        <f t="shared" si="54"/>
        <v>2.3421576726474542E-6</v>
      </c>
      <c r="BM120" s="191">
        <f t="shared" si="55"/>
        <v>2.2576929144797331E-6</v>
      </c>
      <c r="BN120" s="191">
        <f t="shared" si="56"/>
        <v>2.8448635638667728E-6</v>
      </c>
      <c r="BO120" s="191">
        <f t="shared" si="57"/>
        <v>2.672030515189392E-7</v>
      </c>
      <c r="BP120" s="191">
        <f t="shared" si="58"/>
        <v>1.6422084358897091E-6</v>
      </c>
      <c r="BQ120" s="191">
        <f t="shared" si="59"/>
        <v>1.2514730131385492E-6</v>
      </c>
      <c r="BR120" s="191">
        <f t="shared" si="60"/>
        <v>1.0971759565311892E-7</v>
      </c>
      <c r="BS120" s="191">
        <f t="shared" si="61"/>
        <v>4.1981821578328717E-6</v>
      </c>
      <c r="BT120" s="191">
        <f t="shared" si="62"/>
        <v>8.6283615909244608E-36</v>
      </c>
      <c r="BU120" s="191">
        <f t="shared" si="63"/>
        <v>3.5692047291643471E-7</v>
      </c>
      <c r="BV120" s="191">
        <f t="shared" si="64"/>
        <v>4.2605717927384732E-7</v>
      </c>
      <c r="BW120" s="191">
        <f t="shared" si="65"/>
        <v>2.5512899646329002E-8</v>
      </c>
      <c r="BX120" s="191">
        <f t="shared" si="66"/>
        <v>2.4893463309400199E-7</v>
      </c>
      <c r="BY120" s="191">
        <f t="shared" si="67"/>
        <v>1.5883256545221962E-6</v>
      </c>
      <c r="BZ120" s="191">
        <f t="shared" si="68"/>
        <v>5.6089557605890049E-7</v>
      </c>
      <c r="CA120" s="191">
        <f t="shared" si="69"/>
        <v>3.7983319113137456E-7</v>
      </c>
      <c r="CB120" s="191">
        <f t="shared" si="70"/>
        <v>1.3176343926407933E-6</v>
      </c>
      <c r="CC120" s="191">
        <f t="shared" si="71"/>
        <v>7.9075763654999127E-7</v>
      </c>
      <c r="CD120" s="191">
        <f t="shared" si="72"/>
        <v>2.1885946239983293E-7</v>
      </c>
      <c r="CE120" s="191">
        <f t="shared" si="73"/>
        <v>2.4989260291162099E-7</v>
      </c>
      <c r="CF120" s="191">
        <f t="shared" si="74"/>
        <v>5.8406090083943727E-7</v>
      </c>
      <c r="CG120" s="191">
        <f t="shared" si="75"/>
        <v>1.792436355459907E-7</v>
      </c>
      <c r="CH120" s="191">
        <f t="shared" si="76"/>
        <v>1.847255671985105E-8</v>
      </c>
      <c r="CI120" s="191">
        <f t="shared" si="77"/>
        <v>6.6811539002768241E-9</v>
      </c>
      <c r="CJ120" s="191">
        <f t="shared" si="78"/>
        <v>1.0826673381725805E-8</v>
      </c>
      <c r="CK120" s="191">
        <f t="shared" si="79"/>
        <v>1.5540543770009248E-6</v>
      </c>
      <c r="CL120" s="191">
        <f t="shared" si="80"/>
        <v>1.7060701773775202E-6</v>
      </c>
      <c r="CM120" s="191">
        <f t="shared" si="81"/>
        <v>1.3835645053004681E-6</v>
      </c>
      <c r="CN120" s="191">
        <f t="shared" si="82"/>
        <v>3.4726728496138685E-7</v>
      </c>
      <c r="CO120" s="191">
        <f t="shared" si="83"/>
        <v>2.5212459656094985E-7</v>
      </c>
      <c r="CP120" s="191">
        <f t="shared" si="84"/>
        <v>2.0278481707578433E-6</v>
      </c>
      <c r="CQ120" s="191">
        <f t="shared" si="85"/>
        <v>1.3383942663074703E-6</v>
      </c>
      <c r="CR120" s="191">
        <f t="shared" si="86"/>
        <v>5.6592761265787615E-7</v>
      </c>
      <c r="CS120" s="191">
        <f t="shared" si="87"/>
        <v>7.2751439244438941E-7</v>
      </c>
      <c r="CT120" s="191">
        <f t="shared" si="88"/>
        <v>6.592132727262929E-7</v>
      </c>
      <c r="CU120" s="191">
        <f t="shared" si="89"/>
        <v>5.3151019290981824E-7</v>
      </c>
      <c r="CV120" s="191">
        <f t="shared" si="90"/>
        <v>2.4013501984393007E-7</v>
      </c>
      <c r="CW120" s="191">
        <f t="shared" si="91"/>
        <v>9.7983150047868928E-7</v>
      </c>
      <c r="CX120" s="191">
        <f t="shared" si="92"/>
        <v>3.2139120991848416E-9</v>
      </c>
      <c r="CY120" s="191">
        <f t="shared" si="93"/>
        <v>9.1019642469970166E-6</v>
      </c>
      <c r="CZ120" s="191"/>
      <c r="DA120" s="191">
        <f t="shared" si="94"/>
        <v>8.6283615909244608E-36</v>
      </c>
      <c r="DB120" s="191"/>
      <c r="DC120" s="191"/>
      <c r="DD120" s="191"/>
      <c r="DE120" s="191">
        <f t="shared" si="95"/>
        <v>2.4262689400884801E-7</v>
      </c>
      <c r="DF120" s="191">
        <f t="shared" si="96"/>
        <v>1.4974730510974608E-9</v>
      </c>
      <c r="DG120" s="191"/>
      <c r="DH120" s="191"/>
      <c r="DI120" s="191">
        <f t="shared" si="97"/>
        <v>4.4857980987494925E-7</v>
      </c>
      <c r="DN120" s="191">
        <f t="shared" si="98"/>
        <v>3.3563332658182502E-7</v>
      </c>
      <c r="DR120" s="1">
        <v>1.3888888888888887E-3</v>
      </c>
      <c r="EQ120" s="184"/>
      <c r="ER120" s="184"/>
    </row>
    <row r="121" spans="1:148" s="1" customFormat="1" x14ac:dyDescent="0.25">
      <c r="A121" s="21">
        <v>39263</v>
      </c>
      <c r="B121" s="279">
        <v>-1.8726E-2</v>
      </c>
      <c r="C121" s="280">
        <v>-1.9101E-2</v>
      </c>
      <c r="D121" s="279">
        <v>-2.2547000000000001E-2</v>
      </c>
      <c r="E121" s="280">
        <v>-1.4629000000000001E-2</v>
      </c>
      <c r="F121" s="279">
        <v>-6.9449999999999998E-3</v>
      </c>
      <c r="G121" s="280">
        <v>-2.5819999999999997E-3</v>
      </c>
      <c r="H121" s="279">
        <v>8.515E-3</v>
      </c>
      <c r="I121" s="280">
        <v>-1.83E-3</v>
      </c>
      <c r="J121" s="279">
        <v>4.7300000000000002E-2</v>
      </c>
      <c r="K121" s="291">
        <v>-2.496424718368162E-2</v>
      </c>
      <c r="L121" s="280">
        <v>-2.9559999999999999E-3</v>
      </c>
      <c r="M121" s="279">
        <v>-4.3499999999999995E-4</v>
      </c>
      <c r="N121" s="280">
        <v>3.9569999999999996E-3</v>
      </c>
      <c r="O121" s="279">
        <v>1.6150000000000001E-3</v>
      </c>
      <c r="P121" s="280">
        <v>-8.4340000000000005E-3</v>
      </c>
      <c r="Q121" s="279">
        <v>-4.6849999999999999E-3</v>
      </c>
      <c r="R121" s="280">
        <v>-1.7929999999999999E-3</v>
      </c>
      <c r="S121" s="279">
        <v>-1.3306E-2</v>
      </c>
      <c r="T121" s="280">
        <v>-1.6459999999999999E-3</v>
      </c>
      <c r="U121" s="279">
        <v>-4.84E-4</v>
      </c>
      <c r="V121" s="280">
        <v>-4.2009999999999999E-3</v>
      </c>
      <c r="W121" s="279">
        <v>-3.6709999999999998E-3</v>
      </c>
      <c r="X121" s="280">
        <v>-3.8190000000000003E-3</v>
      </c>
      <c r="Y121" s="280">
        <v>5.6700000000000001E-4</v>
      </c>
      <c r="Z121" s="279">
        <v>-1.7967999999999998E-2</v>
      </c>
      <c r="AA121" s="280">
        <v>2.0119999999999999E-3</v>
      </c>
      <c r="AB121" s="279">
        <v>-5.2090000000000001E-3</v>
      </c>
      <c r="AC121" s="280">
        <v>-7.0709999999999992E-3</v>
      </c>
      <c r="AD121" s="279">
        <v>-1.7799999999999999E-3</v>
      </c>
      <c r="AE121" s="280">
        <v>-1.8497E-2</v>
      </c>
      <c r="AF121" s="280">
        <v>-8.2039999999999995E-3</v>
      </c>
      <c r="AG121" s="281">
        <v>-5.0863361968838906E-3</v>
      </c>
      <c r="AH121" s="280">
        <v>-7.000000000000001E-4</v>
      </c>
      <c r="AI121" s="279">
        <v>7.3000000000000001E-3</v>
      </c>
      <c r="AJ121" s="280">
        <v>8.881E-3</v>
      </c>
      <c r="AK121" s="279">
        <v>3.5000000000000004E-5</v>
      </c>
      <c r="AL121" s="280">
        <v>1.5065E-2</v>
      </c>
      <c r="AM121" s="279">
        <v>5.6220000000000003E-3</v>
      </c>
      <c r="AN121" s="279">
        <v>2.1413000000000001E-2</v>
      </c>
      <c r="AO121" s="280">
        <v>-1.3969000000000001E-2</v>
      </c>
      <c r="AP121" s="279">
        <v>4.9640000000000004E-2</v>
      </c>
      <c r="AQ121" s="291">
        <v>-2.496424718368162E-2</v>
      </c>
      <c r="AR121" s="30">
        <v>-2.496424718368162E-2</v>
      </c>
      <c r="AS121" s="291">
        <v>-2.496424718368162E-2</v>
      </c>
      <c r="AT121" s="291">
        <v>-2.496424718368162E-2</v>
      </c>
      <c r="AU121" s="291">
        <v>-2.496424718368162E-2</v>
      </c>
      <c r="AV121" s="279">
        <v>-9.0687000000000004E-2</v>
      </c>
      <c r="AW121" s="280">
        <v>-7.3150000000000007E-2</v>
      </c>
      <c r="AX121" s="291">
        <v>-2.496424718368162E-2</v>
      </c>
      <c r="AY121" s="291">
        <v>-2.496424718368162E-2</v>
      </c>
      <c r="AZ121" s="279">
        <v>8.5699999999999995E-3</v>
      </c>
      <c r="BE121" s="30">
        <v>9.2359448526375676E-3</v>
      </c>
      <c r="BF121" s="104"/>
      <c r="BG121" s="188">
        <f t="shared" si="51"/>
        <v>135</v>
      </c>
      <c r="BH121" s="29">
        <f>(1-'Building Blocks'!$B$54)*'Building Blocks'!$B$54^BG121</f>
        <v>2.5748460676394869E-3</v>
      </c>
      <c r="BI121" s="29">
        <f t="shared" si="52"/>
        <v>2.8283468928573005E-3</v>
      </c>
      <c r="BJ121" s="29">
        <f t="shared" si="99"/>
        <v>8.4004731064754676E-3</v>
      </c>
      <c r="BK121" s="191">
        <f t="shared" si="53"/>
        <v>1.9025478974438262E-6</v>
      </c>
      <c r="BL121" s="191">
        <f t="shared" si="54"/>
        <v>1.9413836112265217E-6</v>
      </c>
      <c r="BM121" s="191">
        <f t="shared" si="55"/>
        <v>2.8721242472201188E-6</v>
      </c>
      <c r="BN121" s="191">
        <f t="shared" si="56"/>
        <v>1.5898944969446215E-6</v>
      </c>
      <c r="BO121" s="191">
        <f t="shared" si="57"/>
        <v>8.7753298859212207E-7</v>
      </c>
      <c r="BP121" s="191">
        <f t="shared" si="58"/>
        <v>2.3039359596041234E-7</v>
      </c>
      <c r="BQ121" s="191">
        <f t="shared" si="59"/>
        <v>1.4268435224007302E-8</v>
      </c>
      <c r="BR121" s="191">
        <f t="shared" si="60"/>
        <v>3.3052732693518035E-7</v>
      </c>
      <c r="BS121" s="191">
        <f t="shared" si="61"/>
        <v>3.9101953875274217E-6</v>
      </c>
      <c r="BT121" s="191">
        <f t="shared" si="62"/>
        <v>8.7155167585095553E-36</v>
      </c>
      <c r="BU121" s="191">
        <f t="shared" si="63"/>
        <v>1.2557376490977895E-7</v>
      </c>
      <c r="BV121" s="191">
        <f t="shared" si="64"/>
        <v>4.0697615486568009E-8</v>
      </c>
      <c r="BW121" s="191">
        <f t="shared" si="65"/>
        <v>1.4427320619711324E-8</v>
      </c>
      <c r="BX121" s="191">
        <f t="shared" si="66"/>
        <v>5.4007550420096093E-9</v>
      </c>
      <c r="BY121" s="191">
        <f t="shared" si="67"/>
        <v>5.2189574610259714E-7</v>
      </c>
      <c r="BZ121" s="191">
        <f t="shared" si="68"/>
        <v>2.3094680215891951E-7</v>
      </c>
      <c r="CA121" s="191">
        <f t="shared" si="69"/>
        <v>9.4816419398371921E-8</v>
      </c>
      <c r="CB121" s="191">
        <f t="shared" si="70"/>
        <v>1.0057960528819089E-6</v>
      </c>
      <c r="CC121" s="191">
        <f t="shared" si="71"/>
        <v>1.0383180356530616E-7</v>
      </c>
      <c r="CD121" s="191">
        <f t="shared" si="72"/>
        <v>4.0646937731285428E-8</v>
      </c>
      <c r="CE121" s="191">
        <f t="shared" si="73"/>
        <v>1.7665010106156059E-7</v>
      </c>
      <c r="CF121" s="191">
        <f t="shared" si="74"/>
        <v>1.8757055031014028E-7</v>
      </c>
      <c r="CG121" s="191">
        <f t="shared" si="75"/>
        <v>1.5617573541649214E-7</v>
      </c>
      <c r="CH121" s="191">
        <f t="shared" si="76"/>
        <v>9.9063196394821202E-9</v>
      </c>
      <c r="CI121" s="191">
        <f t="shared" si="77"/>
        <v>1.6154865201599173E-6</v>
      </c>
      <c r="CJ121" s="191">
        <f t="shared" si="78"/>
        <v>1.2623583084824208E-8</v>
      </c>
      <c r="CK121" s="191">
        <f t="shared" si="79"/>
        <v>1.9225165987603438E-7</v>
      </c>
      <c r="CL121" s="191">
        <f t="shared" si="80"/>
        <v>2.9195445249910439E-7</v>
      </c>
      <c r="CM121" s="191">
        <f t="shared" si="81"/>
        <v>7.2610266839096909E-8</v>
      </c>
      <c r="CN121" s="191">
        <f t="shared" si="82"/>
        <v>1.8301256033279831E-6</v>
      </c>
      <c r="CO121" s="191">
        <f t="shared" si="83"/>
        <v>5.2814895888475281E-7</v>
      </c>
      <c r="CP121" s="191">
        <f t="shared" si="84"/>
        <v>2.5086456598586768E-7</v>
      </c>
      <c r="CQ121" s="191">
        <f t="shared" si="85"/>
        <v>5.3202030480188707E-8</v>
      </c>
      <c r="CR121" s="191">
        <f t="shared" si="86"/>
        <v>7.120020763443749E-9</v>
      </c>
      <c r="CS121" s="191">
        <f t="shared" si="87"/>
        <v>1.948839724356524E-8</v>
      </c>
      <c r="CT121" s="191">
        <f t="shared" si="88"/>
        <v>1.1477771054350027E-7</v>
      </c>
      <c r="CU121" s="191">
        <f t="shared" si="89"/>
        <v>3.2597247866867231E-7</v>
      </c>
      <c r="CV121" s="191">
        <f t="shared" si="90"/>
        <v>2.6611915914916157E-13</v>
      </c>
      <c r="CW121" s="191">
        <f t="shared" si="91"/>
        <v>7.2754249610101833E-7</v>
      </c>
      <c r="CX121" s="191">
        <f t="shared" si="92"/>
        <v>7.5463441932093291E-7</v>
      </c>
      <c r="CY121" s="191">
        <f t="shared" si="93"/>
        <v>4.9456504828713806E-6</v>
      </c>
      <c r="CZ121" s="191"/>
      <c r="DA121" s="191">
        <f t="shared" si="94"/>
        <v>8.7155167585095553E-36</v>
      </c>
      <c r="DB121" s="191"/>
      <c r="DC121" s="191"/>
      <c r="DD121" s="191"/>
      <c r="DE121" s="191">
        <f t="shared" si="95"/>
        <v>2.857759995584575E-5</v>
      </c>
      <c r="DF121" s="191">
        <f t="shared" si="96"/>
        <v>1.9034181897779406E-5</v>
      </c>
      <c r="DG121" s="191"/>
      <c r="DH121" s="191"/>
      <c r="DI121" s="191">
        <f t="shared" si="97"/>
        <v>7.9746505551551307E-9</v>
      </c>
      <c r="DN121" s="191">
        <f t="shared" si="98"/>
        <v>5.9547425402279852E-9</v>
      </c>
      <c r="DR121" s="1">
        <v>1.3888888888888887E-3</v>
      </c>
      <c r="EQ121" s="184"/>
      <c r="ER121" s="184"/>
    </row>
    <row r="122" spans="1:148" s="1" customFormat="1" x14ac:dyDescent="0.25">
      <c r="A122" s="21">
        <v>39294</v>
      </c>
      <c r="B122" s="279">
        <v>-3.4100999999999999E-2</v>
      </c>
      <c r="C122" s="280">
        <v>-3.0887999999999999E-2</v>
      </c>
      <c r="D122" s="279">
        <v>-3.7228999999999998E-2</v>
      </c>
      <c r="E122" s="280">
        <v>-6.8394999999999997E-2</v>
      </c>
      <c r="F122" s="279">
        <v>-5.9200000000000003E-2</v>
      </c>
      <c r="G122" s="280">
        <v>-1.5039E-2</v>
      </c>
      <c r="H122" s="279">
        <v>-2.849E-3</v>
      </c>
      <c r="I122" s="280">
        <v>-6.045E-3</v>
      </c>
      <c r="J122" s="279">
        <v>5.3281000000000002E-2</v>
      </c>
      <c r="K122" s="291">
        <v>-2.496424718368162E-2</v>
      </c>
      <c r="L122" s="280">
        <v>8.3420000000000005E-3</v>
      </c>
      <c r="M122" s="279">
        <v>1.6580999999999999E-2</v>
      </c>
      <c r="N122" s="280">
        <v>3.9410000000000001E-3</v>
      </c>
      <c r="O122" s="279">
        <v>1.4030000000000001E-2</v>
      </c>
      <c r="P122" s="280">
        <v>2.6752999999999999E-2</v>
      </c>
      <c r="Q122" s="279">
        <v>3.4160000000000002E-3</v>
      </c>
      <c r="R122" s="280">
        <v>4.7650000000000001E-3</v>
      </c>
      <c r="S122" s="279">
        <v>-6.9700000000000003E-4</v>
      </c>
      <c r="T122" s="280">
        <v>2.2833000000000003E-2</v>
      </c>
      <c r="U122" s="279">
        <v>9.2119999999999997E-3</v>
      </c>
      <c r="V122" s="280">
        <v>6.7720000000000002E-3</v>
      </c>
      <c r="W122" s="279">
        <v>1.1949999999999999E-3</v>
      </c>
      <c r="X122" s="280">
        <v>9.1400000000000006E-3</v>
      </c>
      <c r="Y122" s="280">
        <v>6.3309999999999998E-3</v>
      </c>
      <c r="Z122" s="279">
        <v>-3.5400999999999995E-2</v>
      </c>
      <c r="AA122" s="280">
        <v>-3.3269E-2</v>
      </c>
      <c r="AB122" s="279">
        <v>2.7881E-2</v>
      </c>
      <c r="AC122" s="280">
        <v>3.1334000000000001E-2</v>
      </c>
      <c r="AD122" s="279">
        <v>1.9612000000000001E-2</v>
      </c>
      <c r="AE122" s="280">
        <v>-1.2148000000000001E-2</v>
      </c>
      <c r="AF122" s="280">
        <v>-1.4862E-2</v>
      </c>
      <c r="AG122" s="281">
        <v>3.2712756842378704E-2</v>
      </c>
      <c r="AH122" s="280">
        <v>-9.300000000000001E-3</v>
      </c>
      <c r="AI122" s="279">
        <v>7.9000000000000001E-4</v>
      </c>
      <c r="AJ122" s="280">
        <v>1.673E-3</v>
      </c>
      <c r="AK122" s="279">
        <v>-8.8229999999999992E-3</v>
      </c>
      <c r="AL122" s="280">
        <v>7.9310000000000005E-3</v>
      </c>
      <c r="AM122" s="279">
        <v>-5.8040000000000001E-3</v>
      </c>
      <c r="AN122" s="279">
        <v>-4.0788999999999999E-2</v>
      </c>
      <c r="AO122" s="280">
        <v>2.0750999999999999E-2</v>
      </c>
      <c r="AP122" s="279">
        <v>6.9080000000000001E-3</v>
      </c>
      <c r="AQ122" s="291">
        <v>-2.496424718368162E-2</v>
      </c>
      <c r="AR122" s="30">
        <v>-2.496424718368162E-2</v>
      </c>
      <c r="AS122" s="291">
        <v>-2.496424718368162E-2</v>
      </c>
      <c r="AT122" s="291">
        <v>-2.496424718368162E-2</v>
      </c>
      <c r="AU122" s="291">
        <v>-2.496424718368162E-2</v>
      </c>
      <c r="AV122" s="279">
        <v>-7.8021999999999994E-2</v>
      </c>
      <c r="AW122" s="280">
        <v>-4.9588E-2</v>
      </c>
      <c r="AX122" s="291">
        <v>-2.496424718368162E-2</v>
      </c>
      <c r="AY122" s="291">
        <v>-2.496424718368162E-2</v>
      </c>
      <c r="AZ122" s="279">
        <v>-1.0604000000000001E-2</v>
      </c>
      <c r="BE122" s="30">
        <v>2.6217415689700818E-2</v>
      </c>
      <c r="BF122" s="104"/>
      <c r="BG122" s="188">
        <f t="shared" si="51"/>
        <v>134</v>
      </c>
      <c r="BH122" s="29">
        <f>(1-'Building Blocks'!$B$54)*'Building Blocks'!$B$54^BG122</f>
        <v>2.6008546137772592E-3</v>
      </c>
      <c r="BI122" s="29">
        <f t="shared" si="52"/>
        <v>2.8569160533912122E-3</v>
      </c>
      <c r="BJ122" s="29">
        <f t="shared" si="99"/>
        <v>8.4853263701772409E-3</v>
      </c>
      <c r="BK122" s="191">
        <f t="shared" si="53"/>
        <v>4.8755876453683182E-6</v>
      </c>
      <c r="BL122" s="191">
        <f t="shared" si="54"/>
        <v>4.1224081744983382E-6</v>
      </c>
      <c r="BM122" s="191">
        <f t="shared" si="55"/>
        <v>6.1902773078517084E-6</v>
      </c>
      <c r="BN122" s="191">
        <f t="shared" si="56"/>
        <v>1.7148393951510783E-5</v>
      </c>
      <c r="BO122" s="191">
        <f t="shared" si="57"/>
        <v>1.3946661614911899E-5</v>
      </c>
      <c r="BP122" s="191">
        <f t="shared" si="58"/>
        <v>1.3184543539176821E-6</v>
      </c>
      <c r="BQ122" s="191">
        <f t="shared" si="59"/>
        <v>2.3751481356230664E-7</v>
      </c>
      <c r="BR122" s="191">
        <f t="shared" si="60"/>
        <v>6.4497549013936804E-7</v>
      </c>
      <c r="BS122" s="191">
        <f t="shared" si="61"/>
        <v>5.3225650201865482E-6</v>
      </c>
      <c r="BT122" s="191">
        <f t="shared" si="62"/>
        <v>8.8035522813227817E-36</v>
      </c>
      <c r="BU122" s="191">
        <f t="shared" si="63"/>
        <v>6.1370363429457595E-8</v>
      </c>
      <c r="BV122" s="191">
        <f t="shared" si="64"/>
        <v>4.9950198833343426E-7</v>
      </c>
      <c r="BW122" s="191">
        <f t="shared" si="65"/>
        <v>1.4367304417143399E-8</v>
      </c>
      <c r="BX122" s="191">
        <f t="shared" si="66"/>
        <v>3.4777353086740667E-7</v>
      </c>
      <c r="BY122" s="191">
        <f t="shared" si="67"/>
        <v>1.333301264976666E-6</v>
      </c>
      <c r="BZ122" s="191">
        <f t="shared" si="68"/>
        <v>2.4990790886449383E-9</v>
      </c>
      <c r="CA122" s="191">
        <f t="shared" si="69"/>
        <v>1.6852605018627638E-9</v>
      </c>
      <c r="CB122" s="191">
        <f t="shared" si="70"/>
        <v>1.1155171451120319E-7</v>
      </c>
      <c r="CC122" s="191">
        <f t="shared" si="71"/>
        <v>9.6934440177657632E-7</v>
      </c>
      <c r="CD122" s="191">
        <f t="shared" si="72"/>
        <v>9.9619704889988727E-8</v>
      </c>
      <c r="CE122" s="191">
        <f t="shared" si="73"/>
        <v>2.6926586650006606E-8</v>
      </c>
      <c r="CF122" s="191">
        <f t="shared" si="74"/>
        <v>3.0690726774693321E-8</v>
      </c>
      <c r="CG122" s="191">
        <f t="shared" si="75"/>
        <v>8.7307565661387095E-8</v>
      </c>
      <c r="CH122" s="191">
        <f t="shared" si="76"/>
        <v>4.3286724284484976E-8</v>
      </c>
      <c r="CI122" s="191">
        <f t="shared" si="77"/>
        <v>4.8806402866416522E-6</v>
      </c>
      <c r="CJ122" s="191">
        <f t="shared" si="78"/>
        <v>3.9947803652899217E-6</v>
      </c>
      <c r="CK122" s="191">
        <f t="shared" si="79"/>
        <v>1.7635592219260231E-6</v>
      </c>
      <c r="CL122" s="191">
        <f t="shared" si="80"/>
        <v>2.2791999747596893E-6</v>
      </c>
      <c r="CM122" s="191">
        <f t="shared" si="81"/>
        <v>7.614040322033284E-7</v>
      </c>
      <c r="CN122" s="191">
        <f t="shared" si="82"/>
        <v>1.0409748666291006E-6</v>
      </c>
      <c r="CO122" s="191">
        <f t="shared" si="83"/>
        <v>1.1799840239970582E-6</v>
      </c>
      <c r="CP122" s="191">
        <f t="shared" si="84"/>
        <v>2.3012260028554141E-6</v>
      </c>
      <c r="CQ122" s="191">
        <f t="shared" si="85"/>
        <v>4.7815668363447958E-7</v>
      </c>
      <c r="CR122" s="191">
        <f t="shared" si="86"/>
        <v>6.9250563479001663E-8</v>
      </c>
      <c r="CS122" s="191">
        <f t="shared" si="87"/>
        <v>6.0007547887990248E-8</v>
      </c>
      <c r="CT122" s="191">
        <f t="shared" si="88"/>
        <v>6.6252529802217975E-7</v>
      </c>
      <c r="CU122" s="191">
        <f t="shared" si="89"/>
        <v>3.7057436354513006E-8</v>
      </c>
      <c r="CV122" s="191">
        <f t="shared" si="90"/>
        <v>3.723473136348303E-7</v>
      </c>
      <c r="CW122" s="191">
        <f t="shared" si="91"/>
        <v>6.0882932643978716E-6</v>
      </c>
      <c r="CX122" s="191">
        <f t="shared" si="92"/>
        <v>9.6572896939117747E-7</v>
      </c>
      <c r="CY122" s="191">
        <f t="shared" si="93"/>
        <v>2.3956582363115069E-9</v>
      </c>
      <c r="CZ122" s="191"/>
      <c r="DA122" s="191">
        <f t="shared" si="94"/>
        <v>8.8035522813227817E-36</v>
      </c>
      <c r="DB122" s="191"/>
      <c r="DC122" s="191"/>
      <c r="DD122" s="191"/>
      <c r="DE122" s="191">
        <f t="shared" si="95"/>
        <v>2.2050419257350741E-5</v>
      </c>
      <c r="DF122" s="191">
        <f t="shared" si="96"/>
        <v>9.768158280325775E-6</v>
      </c>
      <c r="DG122" s="191"/>
      <c r="DH122" s="191"/>
      <c r="DI122" s="191">
        <f t="shared" si="97"/>
        <v>1.242340987576305E-6</v>
      </c>
      <c r="DN122" s="191">
        <f t="shared" si="98"/>
        <v>9.7065352334803011E-7</v>
      </c>
      <c r="DR122" s="1">
        <v>1.3888888888888887E-3</v>
      </c>
      <c r="EQ122" s="184"/>
      <c r="ER122" s="184"/>
    </row>
    <row r="123" spans="1:148" s="1" customFormat="1" x14ac:dyDescent="0.25">
      <c r="A123" s="21">
        <v>39325</v>
      </c>
      <c r="B123" s="279">
        <v>1.4355E-2</v>
      </c>
      <c r="C123" s="280">
        <v>1.3609E-2</v>
      </c>
      <c r="D123" s="279">
        <v>1.709E-3</v>
      </c>
      <c r="E123" s="280">
        <v>2.2665999999999999E-2</v>
      </c>
      <c r="F123" s="279">
        <v>-9.8490000000000001E-3</v>
      </c>
      <c r="G123" s="280">
        <v>-2.3419999999999999E-3</v>
      </c>
      <c r="H123" s="279">
        <v>-1.5354000000000001E-2</v>
      </c>
      <c r="I123" s="280">
        <v>-5.2533000000000003E-2</v>
      </c>
      <c r="J123" s="279">
        <v>-2.0924000000000002E-2</v>
      </c>
      <c r="K123" s="291">
        <v>-2.496424718368162E-2</v>
      </c>
      <c r="L123" s="280">
        <v>1.2257000000000001E-2</v>
      </c>
      <c r="M123" s="279">
        <v>1.5676000000000002E-2</v>
      </c>
      <c r="N123" s="280">
        <v>6.4380000000000001E-3</v>
      </c>
      <c r="O123" s="279">
        <v>1.4930000000000001E-2</v>
      </c>
      <c r="P123" s="280">
        <v>1.8627999999999999E-2</v>
      </c>
      <c r="Q123" s="279">
        <v>9.2100000000000012E-3</v>
      </c>
      <c r="R123" s="280">
        <v>8.5620000000000002E-3</v>
      </c>
      <c r="S123" s="279">
        <v>1.1214E-2</v>
      </c>
      <c r="T123" s="280">
        <v>9.1599999999999997E-3</v>
      </c>
      <c r="U123" s="279">
        <v>1.3913E-2</v>
      </c>
      <c r="V123" s="280">
        <v>1.1770000000000001E-2</v>
      </c>
      <c r="W123" s="279">
        <v>9.6970000000000008E-3</v>
      </c>
      <c r="X123" s="280">
        <v>6.045E-3</v>
      </c>
      <c r="Y123" s="280">
        <v>5.7580000000000001E-3</v>
      </c>
      <c r="Z123" s="279">
        <v>1.3630999999999999E-2</v>
      </c>
      <c r="AA123" s="280">
        <v>2.323E-3</v>
      </c>
      <c r="AB123" s="279">
        <v>1.2065999999999999E-2</v>
      </c>
      <c r="AC123" s="280">
        <v>1.5148E-2</v>
      </c>
      <c r="AD123" s="279">
        <v>3.3489999999999995E-3</v>
      </c>
      <c r="AE123" s="280">
        <v>1.187E-2</v>
      </c>
      <c r="AF123" s="280">
        <v>7.3429999999999997E-3</v>
      </c>
      <c r="AG123" s="281">
        <v>1.4647097839177201E-2</v>
      </c>
      <c r="AH123" s="280">
        <v>-2.5499999999999998E-2</v>
      </c>
      <c r="AI123" s="279">
        <v>-1.532E-2</v>
      </c>
      <c r="AJ123" s="280">
        <v>-1.6674000000000001E-2</v>
      </c>
      <c r="AK123" s="279">
        <v>-1.6983999999999999E-2</v>
      </c>
      <c r="AL123" s="280">
        <v>-2.1108999999999999E-2</v>
      </c>
      <c r="AM123" s="279">
        <v>-6.8810000000000008E-3</v>
      </c>
      <c r="AN123" s="279">
        <v>-2.9149999999999999E-2</v>
      </c>
      <c r="AO123" s="280">
        <v>-3.6309999999999995E-2</v>
      </c>
      <c r="AP123" s="279">
        <v>-9.3559999999999997E-3</v>
      </c>
      <c r="AQ123" s="291">
        <v>-2.496424718368162E-2</v>
      </c>
      <c r="AR123" s="30">
        <v>-2.496424718368162E-2</v>
      </c>
      <c r="AS123" s="291">
        <v>-2.496424718368162E-2</v>
      </c>
      <c r="AT123" s="291">
        <v>-2.496424718368162E-2</v>
      </c>
      <c r="AU123" s="291">
        <v>-2.496424718368162E-2</v>
      </c>
      <c r="AV123" s="279">
        <v>6.5712999999999994E-2</v>
      </c>
      <c r="AW123" s="280">
        <v>2.9146999999999999E-2</v>
      </c>
      <c r="AX123" s="291">
        <v>-2.496424718368162E-2</v>
      </c>
      <c r="AY123" s="291">
        <v>-2.496424718368162E-2</v>
      </c>
      <c r="AZ123" s="279">
        <v>-5.8221999999999996E-2</v>
      </c>
      <c r="BE123" s="30">
        <v>4.5536906386518083E-2</v>
      </c>
      <c r="BF123" s="104"/>
      <c r="BG123" s="188">
        <f t="shared" si="51"/>
        <v>133</v>
      </c>
      <c r="BH123" s="29">
        <f>(1-'Building Blocks'!$B$54)*'Building Blocks'!$B$54^BG123</f>
        <v>2.6271258725022823E-3</v>
      </c>
      <c r="BI123" s="29">
        <f t="shared" si="52"/>
        <v>2.8857737913042551E-3</v>
      </c>
      <c r="BJ123" s="29">
        <f t="shared" si="99"/>
        <v>8.5710367375527678E-3</v>
      </c>
      <c r="BK123" s="191">
        <f t="shared" si="53"/>
        <v>1.4732549011165224E-7</v>
      </c>
      <c r="BL123" s="191">
        <f t="shared" si="54"/>
        <v>1.2232646706077843E-7</v>
      </c>
      <c r="BM123" s="191">
        <f t="shared" si="55"/>
        <v>1.671461101430706E-7</v>
      </c>
      <c r="BN123" s="191">
        <f t="shared" si="56"/>
        <v>5.3263478051056589E-7</v>
      </c>
      <c r="BO123" s="191">
        <f t="shared" si="57"/>
        <v>1.2149125982880132E-6</v>
      </c>
      <c r="BP123" s="191">
        <f t="shared" si="58"/>
        <v>2.227359443716501E-7</v>
      </c>
      <c r="BQ123" s="191">
        <f t="shared" si="59"/>
        <v>1.3492476516097258E-6</v>
      </c>
      <c r="BR123" s="191">
        <f t="shared" si="60"/>
        <v>1.0919435755589898E-5</v>
      </c>
      <c r="BS123" s="191">
        <f t="shared" si="61"/>
        <v>2.7807460193966135E-6</v>
      </c>
      <c r="BT123" s="191">
        <f t="shared" si="62"/>
        <v>8.8924770518411948E-36</v>
      </c>
      <c r="BU123" s="191">
        <f t="shared" si="63"/>
        <v>2.1094720374136102E-7</v>
      </c>
      <c r="BV123" s="191">
        <f t="shared" si="64"/>
        <v>4.3784555215997168E-7</v>
      </c>
      <c r="BW123" s="191">
        <f t="shared" si="65"/>
        <v>6.4823645198712164E-8</v>
      </c>
      <c r="BX123" s="191">
        <f t="shared" si="66"/>
        <v>4.1093438677647004E-7</v>
      </c>
      <c r="BY123" s="191">
        <f t="shared" si="67"/>
        <v>5.2422470648839458E-7</v>
      </c>
      <c r="BZ123" s="191">
        <f t="shared" si="68"/>
        <v>6.8124947094553338E-8</v>
      </c>
      <c r="CA123" s="191">
        <f t="shared" si="69"/>
        <v>6.0138387137548906E-8</v>
      </c>
      <c r="CB123" s="191">
        <f t="shared" si="70"/>
        <v>9.2522780308571558E-8</v>
      </c>
      <c r="CC123" s="191">
        <f t="shared" si="71"/>
        <v>6.5028851682480037E-8</v>
      </c>
      <c r="CD123" s="191">
        <f t="shared" si="72"/>
        <v>3.2461603321951342E-7</v>
      </c>
      <c r="CE123" s="191">
        <f t="shared" si="73"/>
        <v>1.8784375246937341E-7</v>
      </c>
      <c r="CF123" s="191">
        <f t="shared" si="74"/>
        <v>7.8765586622576534E-8</v>
      </c>
      <c r="CG123" s="191">
        <f t="shared" si="75"/>
        <v>1.7083944507173757E-8</v>
      </c>
      <c r="CH123" s="191">
        <f t="shared" si="76"/>
        <v>3.1798572989728361E-8</v>
      </c>
      <c r="CI123" s="191">
        <f t="shared" si="77"/>
        <v>1.7108382574489258E-7</v>
      </c>
      <c r="CJ123" s="191">
        <f t="shared" si="78"/>
        <v>9.3669264582573993E-9</v>
      </c>
      <c r="CK123" s="191">
        <f t="shared" si="79"/>
        <v>2.3533030808814305E-7</v>
      </c>
      <c r="CL123" s="191">
        <f t="shared" si="80"/>
        <v>4.1965178697173758E-7</v>
      </c>
      <c r="CM123" s="191">
        <f t="shared" si="81"/>
        <v>1.1169131296173806E-11</v>
      </c>
      <c r="CN123" s="191">
        <f t="shared" si="82"/>
        <v>7.0124742483143085E-8</v>
      </c>
      <c r="CO123" s="191">
        <f t="shared" si="83"/>
        <v>1.0220425558134341E-8</v>
      </c>
      <c r="CP123" s="191">
        <f t="shared" si="84"/>
        <v>3.0707685769745439E-7</v>
      </c>
      <c r="CQ123" s="191">
        <f t="shared" si="85"/>
        <v>2.4499342939394042E-6</v>
      </c>
      <c r="CR123" s="191">
        <f t="shared" si="86"/>
        <v>1.2766745898135097E-6</v>
      </c>
      <c r="CS123" s="191">
        <f t="shared" si="87"/>
        <v>1.5173023499456191E-6</v>
      </c>
      <c r="CT123" s="191">
        <f t="shared" si="88"/>
        <v>1.5786946096962935E-6</v>
      </c>
      <c r="CU123" s="191">
        <f t="shared" si="89"/>
        <v>1.8674273637954624E-6</v>
      </c>
      <c r="CV123" s="191">
        <f t="shared" si="90"/>
        <v>4.5041891732363162E-7</v>
      </c>
      <c r="CW123" s="191">
        <f t="shared" si="91"/>
        <v>3.4396790298761636E-6</v>
      </c>
      <c r="CX123" s="191">
        <f t="shared" si="92"/>
        <v>4.3164914363546992E-6</v>
      </c>
      <c r="CY123" s="191">
        <f t="shared" si="93"/>
        <v>8.517155044493505E-7</v>
      </c>
      <c r="CZ123" s="191"/>
      <c r="DA123" s="191">
        <f t="shared" si="94"/>
        <v>8.8924770518411948E-36</v>
      </c>
      <c r="DB123" s="191"/>
      <c r="DC123" s="191"/>
      <c r="DD123" s="191"/>
      <c r="DE123" s="191">
        <f t="shared" si="95"/>
        <v>9.0114868272320309E-6</v>
      </c>
      <c r="DF123" s="191">
        <f t="shared" si="96"/>
        <v>1.1847154342412838E-6</v>
      </c>
      <c r="DG123" s="191"/>
      <c r="DH123" s="191"/>
      <c r="DI123" s="191">
        <f t="shared" si="97"/>
        <v>1.3529368597520411E-5</v>
      </c>
      <c r="DN123" s="191">
        <f t="shared" si="98"/>
        <v>4.1128337540535969E-6</v>
      </c>
      <c r="DR123" s="1">
        <v>1.3888888888888887E-3</v>
      </c>
      <c r="EQ123" s="184"/>
      <c r="ER123" s="184"/>
    </row>
    <row r="124" spans="1:148" s="1" customFormat="1" x14ac:dyDescent="0.25">
      <c r="A124" s="21">
        <v>39355</v>
      </c>
      <c r="B124" s="279">
        <v>3.6456000000000002E-2</v>
      </c>
      <c r="C124" s="280">
        <v>3.8189000000000001E-2</v>
      </c>
      <c r="D124" s="279">
        <v>3.2890000000000003E-2</v>
      </c>
      <c r="E124" s="280">
        <v>1.7165E-2</v>
      </c>
      <c r="F124" s="279">
        <v>2.2065999999999999E-2</v>
      </c>
      <c r="G124" s="280">
        <v>5.3997000000000003E-2</v>
      </c>
      <c r="H124" s="279">
        <v>6.6221000000000002E-2</v>
      </c>
      <c r="I124" s="280">
        <v>2.2936999999999999E-2</v>
      </c>
      <c r="J124" s="279">
        <v>0.11051999999999999</v>
      </c>
      <c r="K124" s="291">
        <v>-2.496424718368162E-2</v>
      </c>
      <c r="L124" s="280">
        <v>7.5839999999999996E-3</v>
      </c>
      <c r="M124" s="279">
        <v>5.3930000000000002E-3</v>
      </c>
      <c r="N124" s="280">
        <v>4.1599999999999996E-3</v>
      </c>
      <c r="O124" s="279">
        <v>6.0369999999999998E-3</v>
      </c>
      <c r="P124" s="280">
        <v>2.813E-3</v>
      </c>
      <c r="Q124" s="279">
        <v>8.0099999999999998E-3</v>
      </c>
      <c r="R124" s="280">
        <v>7.0299999999999998E-3</v>
      </c>
      <c r="S124" s="279">
        <v>1.0867E-2</v>
      </c>
      <c r="T124" s="280">
        <v>1.2615000000000001E-2</v>
      </c>
      <c r="U124" s="279">
        <v>8.4740000000000006E-3</v>
      </c>
      <c r="V124" s="280">
        <v>7.6800000000000002E-3</v>
      </c>
      <c r="W124" s="279">
        <v>1.2411E-2</v>
      </c>
      <c r="X124" s="280">
        <v>1.1907000000000001E-2</v>
      </c>
      <c r="Y124" s="280">
        <v>7.0130000000000001E-3</v>
      </c>
      <c r="Z124" s="279">
        <v>2.6173000000000002E-2</v>
      </c>
      <c r="AA124" s="280">
        <v>1.9095999999999998E-2</v>
      </c>
      <c r="AB124" s="279">
        <v>3.1884000000000003E-2</v>
      </c>
      <c r="AC124" s="280">
        <v>2.8751000000000002E-2</v>
      </c>
      <c r="AD124" s="279">
        <v>3.1850000000000003E-2</v>
      </c>
      <c r="AE124" s="280">
        <v>2.4397000000000002E-2</v>
      </c>
      <c r="AF124" s="280">
        <v>1.1153E-2</v>
      </c>
      <c r="AG124" s="281">
        <v>3.7285430442746501E-2</v>
      </c>
      <c r="AH124" s="280">
        <v>1.2800000000000001E-2</v>
      </c>
      <c r="AI124" s="279">
        <v>2.6939999999999999E-2</v>
      </c>
      <c r="AJ124" s="280">
        <v>3.1764000000000001E-2</v>
      </c>
      <c r="AK124" s="279">
        <v>1.5479E-2</v>
      </c>
      <c r="AL124" s="280">
        <v>3.2292000000000001E-2</v>
      </c>
      <c r="AM124" s="279">
        <v>1.3502E-2</v>
      </c>
      <c r="AN124" s="279">
        <v>4.9963E-2</v>
      </c>
      <c r="AO124" s="280">
        <v>8.0046000000000006E-2</v>
      </c>
      <c r="AP124" s="279">
        <v>0.12781200000000001</v>
      </c>
      <c r="AQ124" s="291">
        <v>-2.496424718368162E-2</v>
      </c>
      <c r="AR124" s="30">
        <v>-2.496424718368162E-2</v>
      </c>
      <c r="AS124" s="291">
        <v>-2.496424718368162E-2</v>
      </c>
      <c r="AT124" s="291">
        <v>-2.496424718368162E-2</v>
      </c>
      <c r="AU124" s="291">
        <v>-2.496424718368162E-2</v>
      </c>
      <c r="AV124" s="279">
        <v>4.4058E-2</v>
      </c>
      <c r="AW124" s="280">
        <v>5.9751000000000005E-2</v>
      </c>
      <c r="AX124" s="291">
        <v>-2.496424718368162E-2</v>
      </c>
      <c r="AY124" s="291">
        <v>-2.496424718368162E-2</v>
      </c>
      <c r="AZ124" s="279">
        <v>-3.0306000000000003E-2</v>
      </c>
      <c r="BE124" s="30">
        <v>-5.6582702656150508E-3</v>
      </c>
      <c r="BF124" s="104"/>
      <c r="BG124" s="188">
        <f t="shared" si="51"/>
        <v>132</v>
      </c>
      <c r="BH124" s="29">
        <f>(1-'Building Blocks'!$B$54)*'Building Blocks'!$B$54^BG124</f>
        <v>2.6536624974770528E-3</v>
      </c>
      <c r="BI124" s="29">
        <f t="shared" si="52"/>
        <v>2.9149230215194497E-3</v>
      </c>
      <c r="BJ124" s="29">
        <f t="shared" si="99"/>
        <v>8.6576128662149161E-3</v>
      </c>
      <c r="BK124" s="191">
        <f t="shared" si="53"/>
        <v>2.4932324114120532E-6</v>
      </c>
      <c r="BL124" s="191">
        <f t="shared" si="54"/>
        <v>2.817660557510639E-6</v>
      </c>
      <c r="BM124" s="191">
        <f t="shared" si="55"/>
        <v>1.6194301631492802E-6</v>
      </c>
      <c r="BN124" s="191">
        <f t="shared" si="56"/>
        <v>1.9052864561120988E-7</v>
      </c>
      <c r="BO124" s="191">
        <f t="shared" si="57"/>
        <v>3.7860410881204036E-7</v>
      </c>
      <c r="BP124" s="191">
        <f t="shared" si="58"/>
        <v>6.5916323682850294E-6</v>
      </c>
      <c r="BQ124" s="191">
        <f t="shared" si="59"/>
        <v>1.0476961481293218E-5</v>
      </c>
      <c r="BR124" s="191">
        <f t="shared" si="60"/>
        <v>5.677971301359354E-7</v>
      </c>
      <c r="BS124" s="191">
        <f t="shared" si="61"/>
        <v>2.9384068405947616E-5</v>
      </c>
      <c r="BT124" s="191">
        <f t="shared" si="62"/>
        <v>8.9823000523648435E-36</v>
      </c>
      <c r="BU124" s="191">
        <f t="shared" si="63"/>
        <v>4.3809969444107897E-8</v>
      </c>
      <c r="BV124" s="191">
        <f t="shared" si="64"/>
        <v>1.206769438143026E-8</v>
      </c>
      <c r="BW124" s="191">
        <f t="shared" si="65"/>
        <v>1.7661945189609346E-8</v>
      </c>
      <c r="BX124" s="191">
        <f t="shared" si="66"/>
        <v>2.6941211071055543E-8</v>
      </c>
      <c r="BY124" s="191">
        <f t="shared" si="67"/>
        <v>1.5919144934658613E-8</v>
      </c>
      <c r="BZ124" s="191">
        <f t="shared" si="68"/>
        <v>3.9019853714947368E-8</v>
      </c>
      <c r="CA124" s="191">
        <f t="shared" si="69"/>
        <v>2.6815373054960665E-8</v>
      </c>
      <c r="CB124" s="191">
        <f t="shared" si="70"/>
        <v>8.2353741358578187E-8</v>
      </c>
      <c r="CC124" s="191">
        <f t="shared" si="71"/>
        <v>1.9609643974916513E-7</v>
      </c>
      <c r="CD124" s="191">
        <f t="shared" si="72"/>
        <v>7.7823922933075657E-8</v>
      </c>
      <c r="CE124" s="191">
        <f t="shared" si="73"/>
        <v>4.6127732495276988E-8</v>
      </c>
      <c r="CF124" s="191">
        <f t="shared" si="74"/>
        <v>1.8369357176148678E-7</v>
      </c>
      <c r="CG124" s="191">
        <f t="shared" si="75"/>
        <v>2.0057282308794788E-7</v>
      </c>
      <c r="CH124" s="191">
        <f t="shared" si="76"/>
        <v>6.0997825623197875E-8</v>
      </c>
      <c r="CI124" s="191">
        <f t="shared" si="77"/>
        <v>1.194319987564097E-6</v>
      </c>
      <c r="CJ124" s="191">
        <f t="shared" si="78"/>
        <v>6.5335578714805679E-7</v>
      </c>
      <c r="CK124" s="191">
        <f t="shared" si="79"/>
        <v>2.4258897213771315E-6</v>
      </c>
      <c r="CL124" s="191">
        <f t="shared" si="80"/>
        <v>1.9195970149845464E-6</v>
      </c>
      <c r="CM124" s="191">
        <f t="shared" si="81"/>
        <v>2.3781606888276165E-6</v>
      </c>
      <c r="CN124" s="191">
        <f t="shared" si="82"/>
        <v>8.88264599464003E-7</v>
      </c>
      <c r="CO124" s="191">
        <f t="shared" si="83"/>
        <v>9.4437854721838925E-8</v>
      </c>
      <c r="CP124" s="191">
        <f t="shared" si="84"/>
        <v>3.1654851379450459E-6</v>
      </c>
      <c r="CQ124" s="191">
        <f t="shared" si="85"/>
        <v>2.4473414392494038E-7</v>
      </c>
      <c r="CR124" s="191">
        <f t="shared" si="86"/>
        <v>1.3133757257522969E-6</v>
      </c>
      <c r="CS124" s="191">
        <f t="shared" si="87"/>
        <v>1.8966113541268257E-6</v>
      </c>
      <c r="CT124" s="191">
        <f t="shared" si="88"/>
        <v>2.3998955090047255E-7</v>
      </c>
      <c r="CU124" s="191">
        <f t="shared" si="89"/>
        <v>2.2791898812583884E-6</v>
      </c>
      <c r="CV124" s="191">
        <f t="shared" si="90"/>
        <v>1.8144628044469026E-7</v>
      </c>
      <c r="CW124" s="191">
        <f t="shared" si="91"/>
        <v>5.7952498701489548E-6</v>
      </c>
      <c r="CX124" s="191">
        <f t="shared" si="92"/>
        <v>1.7589469668682872E-5</v>
      </c>
      <c r="CY124" s="191">
        <f t="shared" si="93"/>
        <v>4.1966691352218642E-5</v>
      </c>
      <c r="CZ124" s="191"/>
      <c r="DA124" s="191">
        <f t="shared" si="94"/>
        <v>8.9823000523648435E-36</v>
      </c>
      <c r="DB124" s="191"/>
      <c r="DC124" s="191"/>
      <c r="DD124" s="191"/>
      <c r="DE124" s="191">
        <f t="shared" si="95"/>
        <v>3.4146712575058518E-6</v>
      </c>
      <c r="DF124" s="191">
        <f t="shared" si="96"/>
        <v>7.5418369894494304E-6</v>
      </c>
      <c r="DG124" s="191"/>
      <c r="DH124" s="191"/>
      <c r="DI124" s="191">
        <f t="shared" si="97"/>
        <v>4.7942327502268161E-6</v>
      </c>
      <c r="DN124" s="191">
        <f t="shared" si="98"/>
        <v>5.2678557425169537E-7</v>
      </c>
      <c r="DR124" s="1">
        <v>1.3888888888888887E-3</v>
      </c>
      <c r="EQ124" s="184"/>
      <c r="ER124" s="184"/>
    </row>
    <row r="125" spans="1:148" s="1" customFormat="1" x14ac:dyDescent="0.25">
      <c r="A125" s="21">
        <v>39386</v>
      </c>
      <c r="B125" s="279">
        <v>1.8343999999999999E-2</v>
      </c>
      <c r="C125" s="280">
        <v>1.7433000000000001E-2</v>
      </c>
      <c r="D125" s="279">
        <v>1.6138E-2</v>
      </c>
      <c r="E125" s="280">
        <v>2.8691000000000001E-2</v>
      </c>
      <c r="F125" s="279">
        <v>1.2769999999999998E-2</v>
      </c>
      <c r="G125" s="280">
        <v>3.9216000000000001E-2</v>
      </c>
      <c r="H125" s="279">
        <v>5.5819000000000001E-2</v>
      </c>
      <c r="I125" s="280">
        <v>6.7659999999999998E-2</v>
      </c>
      <c r="J125" s="279">
        <v>0.111598</v>
      </c>
      <c r="K125" s="291">
        <v>-2.496424718368162E-2</v>
      </c>
      <c r="L125" s="280">
        <v>8.9839999999999989E-3</v>
      </c>
      <c r="M125" s="279">
        <v>7.8650000000000005E-3</v>
      </c>
      <c r="N125" s="280">
        <v>3.4699999999999996E-3</v>
      </c>
      <c r="O125" s="279">
        <v>6.3010000000000002E-3</v>
      </c>
      <c r="P125" s="280">
        <v>1.4121E-2</v>
      </c>
      <c r="Q125" s="279">
        <v>1.1704000000000001E-2</v>
      </c>
      <c r="R125" s="280">
        <v>9.358E-3</v>
      </c>
      <c r="S125" s="279">
        <v>1.8529E-2</v>
      </c>
      <c r="T125" s="280">
        <v>1.1568E-2</v>
      </c>
      <c r="U125" s="279">
        <v>6.3899999999999998E-3</v>
      </c>
      <c r="V125" s="280">
        <v>1.0102E-2</v>
      </c>
      <c r="W125" s="279">
        <v>6.8099999999999996E-4</v>
      </c>
      <c r="X125" s="280">
        <v>3.1840000000000002E-3</v>
      </c>
      <c r="Y125" s="280">
        <v>4.4299999999999999E-3</v>
      </c>
      <c r="Z125" s="279">
        <v>5.999E-3</v>
      </c>
      <c r="AA125" s="280">
        <v>9.9909999999999999E-3</v>
      </c>
      <c r="AB125" s="279">
        <v>2.0702999999999999E-2</v>
      </c>
      <c r="AC125" s="280">
        <v>1.8360000000000001E-2</v>
      </c>
      <c r="AD125" s="279">
        <v>2.5141E-2</v>
      </c>
      <c r="AE125" s="280">
        <v>2.3492000000000002E-2</v>
      </c>
      <c r="AF125" s="280">
        <v>8.2699999999999996E-3</v>
      </c>
      <c r="AG125" s="281">
        <v>2.4513243701374598E-2</v>
      </c>
      <c r="AH125" s="280">
        <v>2.8199999999999999E-2</v>
      </c>
      <c r="AI125" s="279">
        <v>2.8479999999999998E-2</v>
      </c>
      <c r="AJ125" s="280">
        <v>3.0928000000000001E-2</v>
      </c>
      <c r="AK125" s="279">
        <v>2.2589999999999999E-2</v>
      </c>
      <c r="AL125" s="280">
        <v>3.2576000000000001E-2</v>
      </c>
      <c r="AM125" s="279">
        <v>2.1002999999999997E-2</v>
      </c>
      <c r="AN125" s="279">
        <v>4.6753999999999997E-2</v>
      </c>
      <c r="AO125" s="280">
        <v>3.3336000000000005E-2</v>
      </c>
      <c r="AP125" s="279">
        <v>5.8783000000000002E-2</v>
      </c>
      <c r="AQ125" s="291">
        <v>-2.496424718368162E-2</v>
      </c>
      <c r="AR125" s="30">
        <v>-2.496424718368162E-2</v>
      </c>
      <c r="AS125" s="291">
        <v>-2.496424718368162E-2</v>
      </c>
      <c r="AT125" s="291">
        <v>-2.496424718368162E-2</v>
      </c>
      <c r="AU125" s="291">
        <v>-2.496424718368162E-2</v>
      </c>
      <c r="AV125" s="279">
        <v>1.1206000000000001E-2</v>
      </c>
      <c r="AW125" s="280">
        <v>2.5819000000000002E-2</v>
      </c>
      <c r="AX125" s="291">
        <v>-2.496424718368162E-2</v>
      </c>
      <c r="AY125" s="291">
        <v>-2.496424718368162E-2</v>
      </c>
      <c r="AZ125" s="279">
        <v>6.8692000000000003E-2</v>
      </c>
      <c r="BE125" s="30">
        <v>-5.1921309599324283E-2</v>
      </c>
      <c r="BF125" s="104"/>
      <c r="BG125" s="188">
        <f t="shared" si="51"/>
        <v>131</v>
      </c>
      <c r="BH125" s="29">
        <f>(1-'Building Blocks'!$B$54)*'Building Blocks'!$B$54^BG125</f>
        <v>2.6804671691687404E-3</v>
      </c>
      <c r="BI125" s="29">
        <f t="shared" si="52"/>
        <v>2.9443666884034847E-3</v>
      </c>
      <c r="BJ125" s="29">
        <f t="shared" si="99"/>
        <v>8.7450635012271891E-3</v>
      </c>
      <c r="BK125" s="191">
        <f t="shared" si="53"/>
        <v>3.6500724150666277E-7</v>
      </c>
      <c r="BL125" s="191">
        <f t="shared" si="54"/>
        <v>3.1447736733379475E-7</v>
      </c>
      <c r="BM125" s="191">
        <f t="shared" si="55"/>
        <v>1.368866492312626E-7</v>
      </c>
      <c r="BN125" s="191">
        <f t="shared" si="56"/>
        <v>1.1323490033979517E-6</v>
      </c>
      <c r="BO125" s="191">
        <f t="shared" si="57"/>
        <v>1.2993314976662959E-8</v>
      </c>
      <c r="BP125" s="191">
        <f t="shared" si="58"/>
        <v>3.1623676966565248E-6</v>
      </c>
      <c r="BQ125" s="191">
        <f t="shared" si="59"/>
        <v>7.2290346909676343E-6</v>
      </c>
      <c r="BR125" s="191">
        <f t="shared" si="60"/>
        <v>1.0138362414890639E-5</v>
      </c>
      <c r="BS125" s="191">
        <f t="shared" si="61"/>
        <v>3.0321656234455309E-5</v>
      </c>
      <c r="BT125" s="191">
        <f t="shared" si="62"/>
        <v>9.073030355924085E-36</v>
      </c>
      <c r="BU125" s="191">
        <f t="shared" si="63"/>
        <v>8.1984636923601237E-8</v>
      </c>
      <c r="BV125" s="191">
        <f t="shared" si="64"/>
        <v>5.9800881768017213E-8</v>
      </c>
      <c r="BW125" s="191">
        <f t="shared" si="65"/>
        <v>9.2403953430171661E-9</v>
      </c>
      <c r="BX125" s="191">
        <f t="shared" si="66"/>
        <v>3.214485014966462E-8</v>
      </c>
      <c r="BY125" s="191">
        <f t="shared" si="67"/>
        <v>2.3696274042994838E-7</v>
      </c>
      <c r="BZ125" s="191">
        <f t="shared" si="68"/>
        <v>1.5917983484739075E-7</v>
      </c>
      <c r="CA125" s="191">
        <f t="shared" si="69"/>
        <v>8.4623359167352953E-8</v>
      </c>
      <c r="CB125" s="191">
        <f t="shared" si="70"/>
        <v>4.9586204073953688E-7</v>
      </c>
      <c r="CC125" s="191">
        <f t="shared" si="71"/>
        <v>1.5073521076284655E-7</v>
      </c>
      <c r="CD125" s="191">
        <f t="shared" si="72"/>
        <v>2.7986861951149082E-8</v>
      </c>
      <c r="CE125" s="191">
        <f t="shared" si="73"/>
        <v>1.2060220175618726E-7</v>
      </c>
      <c r="CF125" s="191">
        <f t="shared" si="74"/>
        <v>4.2328708301531011E-8</v>
      </c>
      <c r="CG125" s="191">
        <f t="shared" si="75"/>
        <v>5.3906686343798819E-10</v>
      </c>
      <c r="CH125" s="191">
        <f t="shared" si="76"/>
        <v>1.1677571016701471E-8</v>
      </c>
      <c r="CI125" s="191">
        <f t="shared" si="77"/>
        <v>1.349156437668385E-11</v>
      </c>
      <c r="CJ125" s="191">
        <f t="shared" si="78"/>
        <v>1.013280505326086E-7</v>
      </c>
      <c r="CK125" s="191">
        <f t="shared" si="79"/>
        <v>9.1904758600960307E-7</v>
      </c>
      <c r="CL125" s="191">
        <f t="shared" si="80"/>
        <v>6.866416890442517E-7</v>
      </c>
      <c r="CM125" s="191">
        <f t="shared" si="81"/>
        <v>1.4062489915925596E-6</v>
      </c>
      <c r="CN125" s="191">
        <f t="shared" si="82"/>
        <v>8.0661739055911471E-7</v>
      </c>
      <c r="CO125" s="191">
        <f t="shared" si="83"/>
        <v>2.3231303053892573E-8</v>
      </c>
      <c r="CP125" s="191">
        <f t="shared" si="84"/>
        <v>1.199243085512622E-6</v>
      </c>
      <c r="CQ125" s="191">
        <f t="shared" si="85"/>
        <v>1.7764449971466317E-6</v>
      </c>
      <c r="CR125" s="191">
        <f t="shared" si="86"/>
        <v>1.5261218273390363E-6</v>
      </c>
      <c r="CS125" s="191">
        <f t="shared" si="87"/>
        <v>1.7922516743346492E-6</v>
      </c>
      <c r="CT125" s="191">
        <f t="shared" si="88"/>
        <v>7.7125712747390831E-7</v>
      </c>
      <c r="CU125" s="191">
        <f t="shared" si="89"/>
        <v>2.3492140515643045E-6</v>
      </c>
      <c r="CV125" s="191">
        <f t="shared" si="90"/>
        <v>6.9744287408581902E-7</v>
      </c>
      <c r="CW125" s="191">
        <f t="shared" si="91"/>
        <v>5.0415220761844211E-6</v>
      </c>
      <c r="CX125" s="191">
        <f t="shared" si="92"/>
        <v>2.8241802999287083E-6</v>
      </c>
      <c r="CY125" s="191">
        <f t="shared" si="93"/>
        <v>7.6460727608344103E-6</v>
      </c>
      <c r="CZ125" s="191"/>
      <c r="DA125" s="191">
        <f t="shared" si="94"/>
        <v>9.073030355924085E-36</v>
      </c>
      <c r="DB125" s="191"/>
      <c r="DC125" s="191"/>
      <c r="DD125" s="191"/>
      <c r="DE125" s="191">
        <f t="shared" si="95"/>
        <v>5.5616337901603172E-9</v>
      </c>
      <c r="DF125" s="191">
        <f t="shared" si="96"/>
        <v>8.442977240828158E-7</v>
      </c>
      <c r="DG125" s="191"/>
      <c r="DH125" s="191"/>
      <c r="DI125" s="191">
        <f t="shared" si="97"/>
        <v>1.0056680860970771E-5</v>
      </c>
      <c r="DN125" s="191">
        <f t="shared" si="98"/>
        <v>1.0496189433256649E-5</v>
      </c>
      <c r="DR125" s="1">
        <v>1.3888888888888887E-3</v>
      </c>
      <c r="EQ125" s="184"/>
      <c r="ER125" s="184"/>
    </row>
    <row r="126" spans="1:148" s="1" customFormat="1" x14ac:dyDescent="0.25">
      <c r="A126" s="21">
        <v>39416</v>
      </c>
      <c r="B126" s="279">
        <v>-4.5019000000000003E-2</v>
      </c>
      <c r="C126" s="280">
        <v>-4.2630999999999995E-2</v>
      </c>
      <c r="D126" s="279">
        <v>-4.7756E-2</v>
      </c>
      <c r="E126" s="280">
        <v>-7.1805999999999995E-2</v>
      </c>
      <c r="F126" s="279">
        <v>-8.9545999999999987E-2</v>
      </c>
      <c r="G126" s="280">
        <v>-4.3804999999999997E-2</v>
      </c>
      <c r="H126" s="279">
        <v>-4.4935000000000003E-2</v>
      </c>
      <c r="I126" s="280">
        <v>-8.2085000000000005E-2</v>
      </c>
      <c r="J126" s="279">
        <v>-7.0843000000000003E-2</v>
      </c>
      <c r="K126" s="291">
        <v>-2.496424718368162E-2</v>
      </c>
      <c r="L126" s="280">
        <v>1.7982000000000001E-2</v>
      </c>
      <c r="M126" s="279">
        <v>3.0689999999999999E-2</v>
      </c>
      <c r="N126" s="280">
        <v>5.7799999999999995E-3</v>
      </c>
      <c r="O126" s="279">
        <v>2.6821000000000001E-2</v>
      </c>
      <c r="P126" s="280">
        <v>4.5976999999999997E-2</v>
      </c>
      <c r="Q126" s="279">
        <v>8.5360000000000002E-3</v>
      </c>
      <c r="R126" s="280">
        <v>1.0688E-2</v>
      </c>
      <c r="S126" s="279">
        <v>2.3289999999999999E-3</v>
      </c>
      <c r="T126" s="280">
        <v>4.0084000000000002E-2</v>
      </c>
      <c r="U126" s="279">
        <v>2.0375999999999998E-2</v>
      </c>
      <c r="V126" s="280">
        <v>1.7433000000000001E-2</v>
      </c>
      <c r="W126" s="279">
        <v>6.7090000000000006E-3</v>
      </c>
      <c r="X126" s="280">
        <v>1.1571E-2</v>
      </c>
      <c r="Y126" s="280">
        <v>7.6909999999999999E-3</v>
      </c>
      <c r="Z126" s="279">
        <v>-2.1692999999999997E-2</v>
      </c>
      <c r="AA126" s="280">
        <v>-1.3878999999999999E-2</v>
      </c>
      <c r="AB126" s="279">
        <v>1.9361E-2</v>
      </c>
      <c r="AC126" s="280">
        <v>2.4766E-2</v>
      </c>
      <c r="AD126" s="279">
        <v>4.6189999999999998E-3</v>
      </c>
      <c r="AE126" s="280">
        <v>-4.4460000000000003E-3</v>
      </c>
      <c r="AF126" s="280">
        <v>-1.0556000000000001E-2</v>
      </c>
      <c r="AG126" s="281">
        <v>2.2980261445143403E-2</v>
      </c>
      <c r="AH126" s="280">
        <v>-2.41E-2</v>
      </c>
      <c r="AI126" s="279">
        <v>-2.1989999999999999E-2</v>
      </c>
      <c r="AJ126" s="280">
        <v>-2.8902000000000001E-2</v>
      </c>
      <c r="AK126" s="279">
        <v>-2.5234999999999997E-2</v>
      </c>
      <c r="AL126" s="280">
        <v>-8.9239999999999996E-3</v>
      </c>
      <c r="AM126" s="279">
        <v>-5.3200000000000001E-3</v>
      </c>
      <c r="AN126" s="279">
        <v>-1.9958E-2</v>
      </c>
      <c r="AO126" s="280">
        <v>-3.1361E-2</v>
      </c>
      <c r="AP126" s="279">
        <v>-3.1545999999999998E-2</v>
      </c>
      <c r="AQ126" s="291">
        <v>-2.496424718368162E-2</v>
      </c>
      <c r="AR126" s="30">
        <v>-2.496424718368162E-2</v>
      </c>
      <c r="AS126" s="291">
        <v>-2.496424718368162E-2</v>
      </c>
      <c r="AT126" s="291">
        <v>-2.496424718368162E-2</v>
      </c>
      <c r="AU126" s="291">
        <v>-2.496424718368162E-2</v>
      </c>
      <c r="AV126" s="279">
        <v>-9.0695999999999999E-2</v>
      </c>
      <c r="AW126" s="280">
        <v>-7.7145000000000005E-2</v>
      </c>
      <c r="AX126" s="291">
        <v>-2.496424718368162E-2</v>
      </c>
      <c r="AY126" s="291">
        <v>-2.496424718368162E-2</v>
      </c>
      <c r="AZ126" s="279">
        <v>-4.1205999999999993E-2</v>
      </c>
      <c r="BE126" s="30">
        <v>2.5151110339002303E-2</v>
      </c>
      <c r="BF126" s="104"/>
      <c r="BG126" s="188">
        <f t="shared" si="51"/>
        <v>130</v>
      </c>
      <c r="BH126" s="29">
        <f>(1-'Building Blocks'!$B$54)*'Building Blocks'!$B$54^BG126</f>
        <v>2.7075425951199402E-3</v>
      </c>
      <c r="BI126" s="29">
        <f t="shared" si="52"/>
        <v>2.9741077660641263E-3</v>
      </c>
      <c r="BJ126" s="29">
        <f t="shared" si="99"/>
        <v>8.833397475987062E-3</v>
      </c>
      <c r="BK126" s="191">
        <f t="shared" si="53"/>
        <v>8.1129462371806727E-6</v>
      </c>
      <c r="BL126" s="191">
        <f t="shared" si="54"/>
        <v>7.3549720935480551E-6</v>
      </c>
      <c r="BM126" s="191">
        <f t="shared" si="55"/>
        <v>9.6885138638142465E-6</v>
      </c>
      <c r="BN126" s="191">
        <f t="shared" si="56"/>
        <v>1.945835416445385E-5</v>
      </c>
      <c r="BO126" s="191">
        <f t="shared" si="57"/>
        <v>2.9869280603107032E-5</v>
      </c>
      <c r="BP126" s="191">
        <f t="shared" si="58"/>
        <v>7.5093447065553313E-6</v>
      </c>
      <c r="BQ126" s="191">
        <f t="shared" si="59"/>
        <v>7.7976442686327096E-6</v>
      </c>
      <c r="BR126" s="191">
        <f t="shared" si="60"/>
        <v>2.4663939811793381E-5</v>
      </c>
      <c r="BS126" s="191">
        <f t="shared" si="61"/>
        <v>1.9494329144230646E-5</v>
      </c>
      <c r="BT126" s="191">
        <f t="shared" si="62"/>
        <v>9.1646771271960465E-36</v>
      </c>
      <c r="BU126" s="191">
        <f t="shared" si="63"/>
        <v>6.0603333302079667E-7</v>
      </c>
      <c r="BV126" s="191">
        <f t="shared" si="64"/>
        <v>2.2217220560345977E-6</v>
      </c>
      <c r="BW126" s="191">
        <f t="shared" si="65"/>
        <v>4.9545406545836682E-8</v>
      </c>
      <c r="BX126" s="191">
        <f t="shared" si="66"/>
        <v>1.6880741934173319E-6</v>
      </c>
      <c r="BY126" s="191">
        <f t="shared" si="67"/>
        <v>4.9573896639219958E-6</v>
      </c>
      <c r="BZ126" s="191">
        <f t="shared" si="68"/>
        <v>5.2082243446319829E-8</v>
      </c>
      <c r="CA126" s="191">
        <f t="shared" si="69"/>
        <v>1.3315091944284566E-7</v>
      </c>
      <c r="CB126" s="191">
        <f t="shared" si="70"/>
        <v>3.0888394556650397E-8</v>
      </c>
      <c r="CC126" s="191">
        <f t="shared" si="71"/>
        <v>3.7843211090060408E-6</v>
      </c>
      <c r="CD126" s="191">
        <f t="shared" si="72"/>
        <v>8.6651406049411027E-7</v>
      </c>
      <c r="CE126" s="191">
        <f t="shared" si="73"/>
        <v>5.6074139374217959E-7</v>
      </c>
      <c r="CF126" s="191">
        <f t="shared" si="74"/>
        <v>1.4875066116505622E-8</v>
      </c>
      <c r="CG126" s="191">
        <f t="shared" si="75"/>
        <v>1.8840240506473405E-7</v>
      </c>
      <c r="CH126" s="191">
        <f t="shared" si="76"/>
        <v>8.2051934219175239E-8</v>
      </c>
      <c r="CI126" s="191">
        <f t="shared" si="77"/>
        <v>2.2695488065452828E-6</v>
      </c>
      <c r="CJ126" s="191">
        <f t="shared" si="78"/>
        <v>9.6400041496837107E-7</v>
      </c>
      <c r="CK126" s="191">
        <f t="shared" si="79"/>
        <v>7.9265690978634623E-7</v>
      </c>
      <c r="CL126" s="191">
        <f t="shared" si="80"/>
        <v>1.3975179463719519E-6</v>
      </c>
      <c r="CM126" s="191">
        <f t="shared" si="81"/>
        <v>5.2784181776913685E-9</v>
      </c>
      <c r="CN126" s="191">
        <f t="shared" si="82"/>
        <v>3.8559890664920656E-7</v>
      </c>
      <c r="CO126" s="191">
        <f t="shared" si="83"/>
        <v>7.6299708013855112E-7</v>
      </c>
      <c r="CP126" s="191">
        <f t="shared" si="84"/>
        <v>1.034318932681627E-6</v>
      </c>
      <c r="CQ126" s="191">
        <f t="shared" si="85"/>
        <v>2.288117294300925E-6</v>
      </c>
      <c r="CR126" s="191">
        <f t="shared" si="86"/>
        <v>2.2825592654998501E-6</v>
      </c>
      <c r="CS126" s="191">
        <f t="shared" si="87"/>
        <v>3.6762594759578205E-6</v>
      </c>
      <c r="CT126" s="191">
        <f t="shared" si="88"/>
        <v>2.9774118722443588E-6</v>
      </c>
      <c r="CU126" s="191">
        <f t="shared" si="89"/>
        <v>5.2241406635808621E-7</v>
      </c>
      <c r="CV126" s="191">
        <f t="shared" si="90"/>
        <v>3.5545103478536621E-7</v>
      </c>
      <c r="CW126" s="191">
        <f t="shared" si="91"/>
        <v>1.9085957243782434E-6</v>
      </c>
      <c r="CX126" s="191">
        <f t="shared" si="92"/>
        <v>3.3829493353644729E-6</v>
      </c>
      <c r="CY126" s="191">
        <f t="shared" si="93"/>
        <v>4.6097927367836412E-6</v>
      </c>
      <c r="CZ126" s="191"/>
      <c r="DA126" s="191">
        <f t="shared" si="94"/>
        <v>9.1646771271960465E-36</v>
      </c>
      <c r="DB126" s="191"/>
      <c r="DC126" s="191"/>
      <c r="DD126" s="191"/>
      <c r="DE126" s="191">
        <f t="shared" si="95"/>
        <v>3.0055748338986199E-5</v>
      </c>
      <c r="DF126" s="191">
        <f t="shared" si="96"/>
        <v>2.2012003628342505E-5</v>
      </c>
      <c r="DG126" s="191"/>
      <c r="DH126" s="191"/>
      <c r="DI126" s="191">
        <f t="shared" si="97"/>
        <v>7.8743442654975464E-6</v>
      </c>
      <c r="DN126" s="191">
        <f t="shared" si="98"/>
        <v>8.9694165706664144E-7</v>
      </c>
      <c r="DR126" s="1">
        <v>1.3888888888888887E-3</v>
      </c>
      <c r="EQ126" s="184"/>
      <c r="ER126" s="184"/>
    </row>
    <row r="127" spans="1:148" s="1" customFormat="1" x14ac:dyDescent="0.25">
      <c r="A127" s="21">
        <v>39447</v>
      </c>
      <c r="B127" s="279">
        <v>-6.051E-3</v>
      </c>
      <c r="C127" s="280">
        <v>-6.5110000000000003E-3</v>
      </c>
      <c r="D127" s="279">
        <v>-3.1649999999999998E-3</v>
      </c>
      <c r="E127" s="280">
        <v>-6.2399999999999999E-4</v>
      </c>
      <c r="F127" s="279">
        <v>-6.9240000000000005E-3</v>
      </c>
      <c r="G127" s="280">
        <v>-1.0805E-2</v>
      </c>
      <c r="H127" s="279">
        <v>-1.4453000000000001E-2</v>
      </c>
      <c r="I127" s="280">
        <v>-2.8999E-2</v>
      </c>
      <c r="J127" s="279">
        <v>3.5909999999999996E-3</v>
      </c>
      <c r="K127" s="291">
        <v>-2.496424718368162E-2</v>
      </c>
      <c r="L127" s="280">
        <v>2.8100000000000004E-3</v>
      </c>
      <c r="M127" s="279">
        <v>8.0100000000000006E-4</v>
      </c>
      <c r="N127" s="280">
        <v>2.5140000000000002E-3</v>
      </c>
      <c r="O127" s="279">
        <v>2.075E-3</v>
      </c>
      <c r="P127" s="280">
        <v>-4.0089999999999995E-3</v>
      </c>
      <c r="Q127" s="279">
        <v>1.495E-3</v>
      </c>
      <c r="R127" s="280">
        <v>1.555E-3</v>
      </c>
      <c r="S127" s="279">
        <v>1.3209999999999999E-3</v>
      </c>
      <c r="T127" s="280">
        <v>-7.1099999999999994E-4</v>
      </c>
      <c r="U127" s="279">
        <v>5.1370000000000001E-3</v>
      </c>
      <c r="V127" s="280">
        <v>2.8349999999999998E-3</v>
      </c>
      <c r="W127" s="279">
        <v>1.0962000000000001E-2</v>
      </c>
      <c r="X127" s="280">
        <v>3.5119999999999999E-3</v>
      </c>
      <c r="Y127" s="280">
        <v>5.0000000000000001E-3</v>
      </c>
      <c r="Z127" s="279">
        <v>2.9130000000000002E-3</v>
      </c>
      <c r="AA127" s="280">
        <v>3.1230000000000003E-3</v>
      </c>
      <c r="AB127" s="279">
        <v>-6.3590000000000001E-3</v>
      </c>
      <c r="AC127" s="280">
        <v>-6.4590000000000003E-3</v>
      </c>
      <c r="AD127" s="279">
        <v>-9.2169999999999995E-3</v>
      </c>
      <c r="AE127" s="280">
        <v>6.4910000000000002E-3</v>
      </c>
      <c r="AF127" s="280">
        <v>1.7380000000000002E-3</v>
      </c>
      <c r="AG127" s="281">
        <v>-6.3999946131774003E-3</v>
      </c>
      <c r="AH127" s="280">
        <v>-1.4000000000000002E-3</v>
      </c>
      <c r="AI127" s="279">
        <v>5.3300000000000005E-3</v>
      </c>
      <c r="AJ127" s="280">
        <v>5.2810000000000001E-3</v>
      </c>
      <c r="AK127" s="279">
        <v>-2.6819999999999999E-3</v>
      </c>
      <c r="AL127" s="280">
        <v>9.8460000000000006E-3</v>
      </c>
      <c r="AM127" s="279">
        <v>6.4359999999999999E-3</v>
      </c>
      <c r="AN127" s="279">
        <v>5.62E-4</v>
      </c>
      <c r="AO127" s="280">
        <v>4.6322999999999996E-2</v>
      </c>
      <c r="AP127" s="279">
        <v>2.6044000000000001E-2</v>
      </c>
      <c r="AQ127" s="291">
        <v>-2.496424718368162E-2</v>
      </c>
      <c r="AR127" s="30">
        <v>-2.496424718368162E-2</v>
      </c>
      <c r="AS127" s="291">
        <v>-2.496424718368162E-2</v>
      </c>
      <c r="AT127" s="291">
        <v>-2.496424718368162E-2</v>
      </c>
      <c r="AU127" s="291">
        <v>-2.496424718368162E-2</v>
      </c>
      <c r="AV127" s="279">
        <v>-5.0282999999999994E-2</v>
      </c>
      <c r="AW127" s="280">
        <v>-5.1908000000000003E-2</v>
      </c>
      <c r="AX127" s="291">
        <v>-2.496424718368162E-2</v>
      </c>
      <c r="AY127" s="291">
        <v>-2.496424718368162E-2</v>
      </c>
      <c r="AZ127" s="279">
        <v>7.8560000000000001E-3</v>
      </c>
      <c r="BE127" s="30">
        <v>2.9051098729324876E-2</v>
      </c>
      <c r="BF127" s="104"/>
      <c r="BG127" s="188">
        <f t="shared" si="51"/>
        <v>129</v>
      </c>
      <c r="BH127" s="29">
        <f>(1-'Building Blocks'!$B$54)*'Building Blocks'!$B$54^BG127</f>
        <v>2.734891510222162E-3</v>
      </c>
      <c r="BI127" s="29">
        <f t="shared" si="52"/>
        <v>3.0041492586506328E-3</v>
      </c>
      <c r="BJ127" s="29">
        <f t="shared" si="99"/>
        <v>8.9226237131182443E-3</v>
      </c>
      <c r="BK127" s="191">
        <f t="shared" si="53"/>
        <v>5.2828472362044353E-7</v>
      </c>
      <c r="BL127" s="191">
        <f t="shared" si="54"/>
        <v>5.5640593279130803E-7</v>
      </c>
      <c r="BM127" s="191">
        <f t="shared" si="55"/>
        <v>4.6823993629350141E-7</v>
      </c>
      <c r="BN127" s="191">
        <f t="shared" si="56"/>
        <v>2.8290815011525974E-7</v>
      </c>
      <c r="BO127" s="191">
        <f t="shared" si="57"/>
        <v>9.2985691065472E-7</v>
      </c>
      <c r="BP127" s="191">
        <f t="shared" si="58"/>
        <v>8.9376152411309065E-7</v>
      </c>
      <c r="BQ127" s="191">
        <f t="shared" si="59"/>
        <v>1.2899777675063479E-6</v>
      </c>
      <c r="BR127" s="191">
        <f t="shared" si="60"/>
        <v>4.3332644302835303E-6</v>
      </c>
      <c r="BS127" s="191">
        <f t="shared" si="61"/>
        <v>1.279814623909993E-7</v>
      </c>
      <c r="BT127" s="191">
        <f t="shared" si="62"/>
        <v>9.2572496234303505E-36</v>
      </c>
      <c r="BU127" s="191">
        <f t="shared" si="63"/>
        <v>2.4182660008483913E-9</v>
      </c>
      <c r="BV127" s="191">
        <f t="shared" si="64"/>
        <v>1.9646613164446212E-8</v>
      </c>
      <c r="BW127" s="191">
        <f t="shared" si="65"/>
        <v>1.9980435029296394E-9</v>
      </c>
      <c r="BX127" s="191">
        <f t="shared" si="66"/>
        <v>2.5529483382991781E-9</v>
      </c>
      <c r="BY127" s="191">
        <f t="shared" si="67"/>
        <v>2.5200624437264418E-7</v>
      </c>
      <c r="BZ127" s="191">
        <f t="shared" si="68"/>
        <v>2.4508843057942203E-8</v>
      </c>
      <c r="CA127" s="191">
        <f t="shared" si="69"/>
        <v>1.7914224200505261E-8</v>
      </c>
      <c r="CB127" s="191">
        <f t="shared" si="70"/>
        <v>5.3770628400319377E-8</v>
      </c>
      <c r="CC127" s="191">
        <f t="shared" si="71"/>
        <v>7.887417040833582E-8</v>
      </c>
      <c r="CD127" s="191">
        <f t="shared" si="72"/>
        <v>1.0061191033699882E-8</v>
      </c>
      <c r="CE127" s="191">
        <f t="shared" si="73"/>
        <v>2.2580557240930678E-9</v>
      </c>
      <c r="CF127" s="191">
        <f t="shared" si="74"/>
        <v>1.2651199687533658E-7</v>
      </c>
      <c r="CG127" s="191">
        <f t="shared" si="75"/>
        <v>2.9971436660280034E-11</v>
      </c>
      <c r="CH127" s="191">
        <f t="shared" si="76"/>
        <v>1.9711071207135078E-8</v>
      </c>
      <c r="CI127" s="191">
        <f t="shared" si="77"/>
        <v>2.7368356099937783E-8</v>
      </c>
      <c r="CJ127" s="191">
        <f t="shared" si="78"/>
        <v>3.0139959028173057E-9</v>
      </c>
      <c r="CK127" s="191">
        <f t="shared" si="79"/>
        <v>2.6514079410410434E-7</v>
      </c>
      <c r="CL127" s="191">
        <f t="shared" si="80"/>
        <v>2.738678298652258E-7</v>
      </c>
      <c r="CM127" s="191">
        <f t="shared" si="81"/>
        <v>4.6968281043545226E-7</v>
      </c>
      <c r="CN127" s="191">
        <f t="shared" si="82"/>
        <v>6.0693925403973488E-10</v>
      </c>
      <c r="CO127" s="191">
        <f t="shared" si="83"/>
        <v>4.1641276042574851E-8</v>
      </c>
      <c r="CP127" s="191">
        <f t="shared" si="84"/>
        <v>3.4597584375065281E-7</v>
      </c>
      <c r="CQ127" s="191">
        <f t="shared" si="85"/>
        <v>7.6221901376466458E-8</v>
      </c>
      <c r="CR127" s="191">
        <f t="shared" si="86"/>
        <v>4.4153901493524563E-10</v>
      </c>
      <c r="CS127" s="191">
        <f t="shared" si="87"/>
        <v>2.8560878911555462E-9</v>
      </c>
      <c r="CT127" s="191">
        <f t="shared" si="88"/>
        <v>2.480817530630897E-7</v>
      </c>
      <c r="CU127" s="191">
        <f t="shared" si="89"/>
        <v>9.1423105186266973E-8</v>
      </c>
      <c r="CV127" s="191">
        <f t="shared" si="90"/>
        <v>2.0382602660215463E-9</v>
      </c>
      <c r="CW127" s="191">
        <f t="shared" si="91"/>
        <v>6.9577530063228619E-8</v>
      </c>
      <c r="CX127" s="191">
        <f t="shared" si="92"/>
        <v>5.8048413888386453E-6</v>
      </c>
      <c r="CY127" s="191">
        <f t="shared" si="93"/>
        <v>9.973130460355494E-7</v>
      </c>
      <c r="CZ127" s="191"/>
      <c r="DA127" s="191">
        <f t="shared" si="94"/>
        <v>9.2572496234303505E-36</v>
      </c>
      <c r="DB127" s="191"/>
      <c r="DC127" s="191"/>
      <c r="DD127" s="191"/>
      <c r="DE127" s="191">
        <f t="shared" si="95"/>
        <v>1.0856298875383549E-5</v>
      </c>
      <c r="DF127" s="191">
        <f t="shared" si="96"/>
        <v>1.1102810909870531E-5</v>
      </c>
      <c r="DG127" s="191"/>
      <c r="DH127" s="191"/>
      <c r="DI127" s="191">
        <f t="shared" si="97"/>
        <v>1.720526426439688E-8</v>
      </c>
      <c r="DN127" s="191">
        <f t="shared" si="98"/>
        <v>1.358623438823313E-6</v>
      </c>
      <c r="DR127" s="1">
        <v>1.3888888888888887E-3</v>
      </c>
      <c r="EQ127" s="184"/>
      <c r="ER127" s="184"/>
    </row>
    <row r="128" spans="1:148" s="1" customFormat="1" x14ac:dyDescent="0.25">
      <c r="A128" s="21">
        <v>39478</v>
      </c>
      <c r="B128" s="279">
        <v>-6.0612000000000006E-2</v>
      </c>
      <c r="C128" s="280">
        <v>-5.9950000000000003E-2</v>
      </c>
      <c r="D128" s="279">
        <v>-6.5151000000000001E-2</v>
      </c>
      <c r="E128" s="280">
        <v>-6.8194000000000005E-2</v>
      </c>
      <c r="F128" s="279">
        <v>-7.5102000000000002E-2</v>
      </c>
      <c r="G128" s="280">
        <v>-8.1674999999999998E-2</v>
      </c>
      <c r="H128" s="279">
        <v>-9.6759999999999999E-2</v>
      </c>
      <c r="I128" s="280">
        <v>-9.6867999999999996E-2</v>
      </c>
      <c r="J128" s="279">
        <v>-0.12450100000000001</v>
      </c>
      <c r="K128" s="291">
        <v>-2.496424718368162E-2</v>
      </c>
      <c r="L128" s="280">
        <v>1.6801999999999997E-2</v>
      </c>
      <c r="M128" s="279">
        <v>2.5387E-2</v>
      </c>
      <c r="N128" s="280">
        <v>6.7559999999999999E-3</v>
      </c>
      <c r="O128" s="279">
        <v>2.5123000000000003E-2</v>
      </c>
      <c r="P128" s="280">
        <v>2.6394999999999998E-2</v>
      </c>
      <c r="Q128" s="279">
        <v>1.2159E-2</v>
      </c>
      <c r="R128" s="280">
        <v>1.7749000000000001E-2</v>
      </c>
      <c r="S128" s="279">
        <v>-3.8509999999999998E-3</v>
      </c>
      <c r="T128" s="280">
        <v>3.7028999999999999E-2</v>
      </c>
      <c r="U128" s="279">
        <v>2.0989000000000001E-2</v>
      </c>
      <c r="V128" s="280">
        <v>1.8456999999999998E-2</v>
      </c>
      <c r="W128" s="279">
        <v>-1.7052999999999999E-2</v>
      </c>
      <c r="X128" s="280">
        <v>2.4147999999999999E-2</v>
      </c>
      <c r="Y128" s="280">
        <v>2.0449000000000002E-2</v>
      </c>
      <c r="Z128" s="279">
        <v>-1.3349E-2</v>
      </c>
      <c r="AA128" s="280">
        <v>-3.2252999999999997E-2</v>
      </c>
      <c r="AB128" s="279">
        <v>3.3937000000000002E-2</v>
      </c>
      <c r="AC128" s="280">
        <v>3.8592000000000001E-2</v>
      </c>
      <c r="AD128" s="279">
        <v>1.9800999999999999E-2</v>
      </c>
      <c r="AE128" s="280">
        <v>6.7850000000000002E-3</v>
      </c>
      <c r="AF128" s="280">
        <v>-3.555E-3</v>
      </c>
      <c r="AG128" s="281">
        <v>3.9630596293746899E-2</v>
      </c>
      <c r="AH128" s="280">
        <v>-2.06E-2</v>
      </c>
      <c r="AI128" s="279">
        <v>-2.6920000000000003E-2</v>
      </c>
      <c r="AJ128" s="280">
        <v>-4.4739000000000001E-2</v>
      </c>
      <c r="AK128" s="279">
        <v>-2.5283000000000003E-2</v>
      </c>
      <c r="AL128" s="280">
        <v>1.0826000000000001E-2</v>
      </c>
      <c r="AM128" s="279">
        <v>-1.2919E-2</v>
      </c>
      <c r="AN128" s="279">
        <v>5.8174999999999998E-2</v>
      </c>
      <c r="AO128" s="280">
        <v>4.2236999999999997E-2</v>
      </c>
      <c r="AP128" s="279">
        <v>-9.1062999999999991E-2</v>
      </c>
      <c r="AQ128" s="291">
        <v>-2.496424718368162E-2</v>
      </c>
      <c r="AR128" s="30">
        <v>-2.496424718368162E-2</v>
      </c>
      <c r="AS128" s="291">
        <v>-2.496424718368162E-2</v>
      </c>
      <c r="AT128" s="291">
        <v>-2.496424718368162E-2</v>
      </c>
      <c r="AU128" s="291">
        <v>-2.496424718368162E-2</v>
      </c>
      <c r="AV128" s="279">
        <v>-1.0257E-2</v>
      </c>
      <c r="AW128" s="280">
        <v>-4.2564000000000005E-2</v>
      </c>
      <c r="AX128" s="291">
        <v>-2.496424718368162E-2</v>
      </c>
      <c r="AY128" s="291">
        <v>-2.496424718368162E-2</v>
      </c>
      <c r="AZ128" s="279">
        <v>-5.8620000000000009E-3</v>
      </c>
      <c r="BE128" s="30">
        <v>4.5020684152844215E-2</v>
      </c>
      <c r="BF128" s="104"/>
      <c r="BG128" s="188">
        <f t="shared" si="51"/>
        <v>128</v>
      </c>
      <c r="BH128" s="29">
        <f>(1-'Building Blocks'!$B$54)*'Building Blocks'!$B$54^BG128</f>
        <v>2.7625166769920826E-3</v>
      </c>
      <c r="BI128" s="29">
        <f t="shared" si="52"/>
        <v>3.0344942006572048E-3</v>
      </c>
      <c r="BJ128" s="29">
        <f t="shared" si="99"/>
        <v>9.0127512253719635E-3</v>
      </c>
      <c r="BK128" s="191">
        <f t="shared" si="53"/>
        <v>1.3958100562167123E-5</v>
      </c>
      <c r="BL128" s="191">
        <f t="shared" si="54"/>
        <v>1.3641482921854951E-5</v>
      </c>
      <c r="BM128" s="191">
        <f t="shared" si="55"/>
        <v>1.6828896089427445E-5</v>
      </c>
      <c r="BN128" s="191">
        <f t="shared" si="56"/>
        <v>1.8119904694616196E-5</v>
      </c>
      <c r="BO128" s="191">
        <f t="shared" si="57"/>
        <v>2.2323911745629932E-5</v>
      </c>
      <c r="BP128" s="191">
        <f t="shared" si="58"/>
        <v>2.356242637256435E-5</v>
      </c>
      <c r="BQ128" s="191">
        <f t="shared" si="59"/>
        <v>3.2211040515035615E-5</v>
      </c>
      <c r="BR128" s="191">
        <f t="shared" si="60"/>
        <v>3.3998049764791777E-5</v>
      </c>
      <c r="BS128" s="191">
        <f t="shared" si="61"/>
        <v>5.4991928666254725E-5</v>
      </c>
      <c r="BT128" s="191">
        <f t="shared" si="62"/>
        <v>9.3507571953841923E-36</v>
      </c>
      <c r="BU128" s="191">
        <f t="shared" si="63"/>
        <v>5.2033588120353879E-7</v>
      </c>
      <c r="BV128" s="191">
        <f t="shared" si="64"/>
        <v>1.4725285377780431E-6</v>
      </c>
      <c r="BW128" s="191">
        <f t="shared" si="65"/>
        <v>7.7618245111925255E-8</v>
      </c>
      <c r="BX128" s="191">
        <f t="shared" si="66"/>
        <v>1.4855867470303421E-6</v>
      </c>
      <c r="BY128" s="191">
        <f t="shared" si="67"/>
        <v>1.3696276290530439E-6</v>
      </c>
      <c r="BZ128" s="191">
        <f t="shared" si="68"/>
        <v>1.8498429771202765E-7</v>
      </c>
      <c r="CA128" s="191">
        <f t="shared" si="69"/>
        <v>5.7387944666638814E-7</v>
      </c>
      <c r="CB128" s="191">
        <f t="shared" si="70"/>
        <v>2.6828172284688955E-7</v>
      </c>
      <c r="CC128" s="191">
        <f t="shared" si="71"/>
        <v>3.2281111913023392E-6</v>
      </c>
      <c r="CD128" s="191">
        <f t="shared" si="72"/>
        <v>9.4874990432962731E-7</v>
      </c>
      <c r="CE128" s="191">
        <f t="shared" si="73"/>
        <v>6.6064204698742805E-7</v>
      </c>
      <c r="CF128" s="191">
        <f t="shared" si="74"/>
        <v>1.4060362155010665E-6</v>
      </c>
      <c r="CG128" s="191">
        <f t="shared" si="75"/>
        <v>1.2797435744991583E-6</v>
      </c>
      <c r="CH128" s="191">
        <f t="shared" si="76"/>
        <v>9.8432349437376868E-7</v>
      </c>
      <c r="CI128" s="191">
        <f t="shared" si="77"/>
        <v>1.128013407479112E-6</v>
      </c>
      <c r="CJ128" s="191">
        <f t="shared" si="78"/>
        <v>4.0156448273831691E-6</v>
      </c>
      <c r="CK128" s="191">
        <f t="shared" si="79"/>
        <v>2.8976310837868349E-6</v>
      </c>
      <c r="CL128" s="191">
        <f t="shared" si="80"/>
        <v>3.8248802598893101E-6</v>
      </c>
      <c r="CM128" s="191">
        <f t="shared" si="81"/>
        <v>8.2756488774273484E-7</v>
      </c>
      <c r="CN128" s="191">
        <f t="shared" si="82"/>
        <v>7.3357408128016548E-11</v>
      </c>
      <c r="CO128" s="191">
        <f t="shared" si="83"/>
        <v>2.4667259971002296E-7</v>
      </c>
      <c r="CP128" s="191">
        <f t="shared" si="84"/>
        <v>3.7810490931004759E-6</v>
      </c>
      <c r="CQ128" s="191">
        <f t="shared" si="85"/>
        <v>1.7825717679703794E-6</v>
      </c>
      <c r="CR128" s="191">
        <f t="shared" si="86"/>
        <v>3.2315456478904341E-6</v>
      </c>
      <c r="CS128" s="191">
        <f t="shared" si="87"/>
        <v>7.8911860846053624E-6</v>
      </c>
      <c r="CT128" s="191">
        <f t="shared" si="88"/>
        <v>3.0470895774336273E-6</v>
      </c>
      <c r="CU128" s="191">
        <f t="shared" si="89"/>
        <v>1.2807115474979331E-7</v>
      </c>
      <c r="CV128" s="191">
        <f t="shared" si="90"/>
        <v>1.0420728607723326E-6</v>
      </c>
      <c r="CW128" s="191">
        <f t="shared" si="91"/>
        <v>8.459833852895237E-6</v>
      </c>
      <c r="CX128" s="191">
        <f t="shared" si="92"/>
        <v>4.8240815157621984E-6</v>
      </c>
      <c r="CY128" s="191">
        <f t="shared" si="93"/>
        <v>2.9673055849560801E-5</v>
      </c>
      <c r="CZ128" s="191"/>
      <c r="DA128" s="191">
        <f t="shared" si="94"/>
        <v>9.3507571953841923E-36</v>
      </c>
      <c r="DB128" s="191"/>
      <c r="DC128" s="191"/>
      <c r="DD128" s="191"/>
      <c r="DE128" s="191">
        <f t="shared" si="95"/>
        <v>1.2245787963070141E-6</v>
      </c>
      <c r="DF128" s="191">
        <f t="shared" si="96"/>
        <v>8.0323986116648231E-6</v>
      </c>
      <c r="DG128" s="191"/>
      <c r="DH128" s="191"/>
      <c r="DI128" s="191">
        <f t="shared" si="97"/>
        <v>7.8766109346112177E-7</v>
      </c>
      <c r="DN128" s="191">
        <f t="shared" si="98"/>
        <v>4.2073253600954954E-6</v>
      </c>
      <c r="DR128" s="1">
        <v>1.3888888888888887E-3</v>
      </c>
      <c r="EQ128" s="184"/>
      <c r="ER128" s="184"/>
    </row>
    <row r="129" spans="1:148" s="1" customFormat="1" x14ac:dyDescent="0.25">
      <c r="A129" s="21">
        <v>39507</v>
      </c>
      <c r="B129" s="279">
        <v>-3.1059E-2</v>
      </c>
      <c r="C129" s="280">
        <v>-3.0550999999999998E-2</v>
      </c>
      <c r="D129" s="279">
        <v>-2.2875999999999997E-2</v>
      </c>
      <c r="E129" s="280">
        <v>-3.7067000000000003E-2</v>
      </c>
      <c r="F129" s="279">
        <v>-2.9293E-2</v>
      </c>
      <c r="G129" s="280">
        <v>3.2979999999999997E-3</v>
      </c>
      <c r="H129" s="279">
        <v>2.8980000000000002E-2</v>
      </c>
      <c r="I129" s="280">
        <v>4.7698999999999998E-2</v>
      </c>
      <c r="J129" s="279">
        <v>7.4176000000000006E-2</v>
      </c>
      <c r="K129" s="291">
        <v>-2.496424718368162E-2</v>
      </c>
      <c r="L129" s="280">
        <v>1.384E-3</v>
      </c>
      <c r="M129" s="279">
        <v>1.1396E-2</v>
      </c>
      <c r="N129" s="280">
        <v>2.2370000000000003E-3</v>
      </c>
      <c r="O129" s="279">
        <v>1.3278000000000002E-2</v>
      </c>
      <c r="P129" s="280">
        <v>4.2649999999999997E-3</v>
      </c>
      <c r="Q129" s="279">
        <v>1.867E-3</v>
      </c>
      <c r="R129" s="280">
        <v>5.182E-3</v>
      </c>
      <c r="S129" s="279">
        <v>-7.809E-3</v>
      </c>
      <c r="T129" s="280">
        <v>1.3474999999999999E-2</v>
      </c>
      <c r="U129" s="279">
        <v>5.1209999999999997E-3</v>
      </c>
      <c r="V129" s="280">
        <v>1.65E-4</v>
      </c>
      <c r="W129" s="279">
        <v>-4.1744000000000003E-2</v>
      </c>
      <c r="X129" s="280">
        <v>-3.3390000000000003E-2</v>
      </c>
      <c r="Y129" s="280">
        <v>-1.3721000000000001E-2</v>
      </c>
      <c r="Z129" s="279">
        <v>-1.3637E-2</v>
      </c>
      <c r="AA129" s="280">
        <v>-2.5081000000000003E-2</v>
      </c>
      <c r="AB129" s="279">
        <v>2.5649999999999999E-2</v>
      </c>
      <c r="AC129" s="280">
        <v>2.6849999999999999E-2</v>
      </c>
      <c r="AD129" s="279">
        <v>1.5774999999999997E-2</v>
      </c>
      <c r="AE129" s="280">
        <v>-2.2290000000000001E-3</v>
      </c>
      <c r="AF129" s="280">
        <v>9.2490000000000003E-3</v>
      </c>
      <c r="AG129" s="281">
        <v>3.0164259514769299E-2</v>
      </c>
      <c r="AH129" s="280">
        <v>1.77E-2</v>
      </c>
      <c r="AI129" s="279">
        <v>1.4970000000000001E-2</v>
      </c>
      <c r="AJ129" s="280">
        <v>1.3089999999999999E-2</v>
      </c>
      <c r="AK129" s="279">
        <v>4.078E-3</v>
      </c>
      <c r="AL129" s="280">
        <v>4.2192E-2</v>
      </c>
      <c r="AM129" s="279">
        <v>-9.2200000000000008E-4</v>
      </c>
      <c r="AN129" s="279">
        <v>6.8585000000000007E-2</v>
      </c>
      <c r="AO129" s="280">
        <v>0.12284</v>
      </c>
      <c r="AP129" s="279">
        <v>6.9644999999999999E-2</v>
      </c>
      <c r="AQ129" s="291">
        <v>-2.496424718368162E-2</v>
      </c>
      <c r="AR129" s="30">
        <v>-2.496424718368162E-2</v>
      </c>
      <c r="AS129" s="291">
        <v>-2.496424718368162E-2</v>
      </c>
      <c r="AT129" s="291">
        <v>-2.496424718368162E-2</v>
      </c>
      <c r="AU129" s="291">
        <v>-2.496424718368162E-2</v>
      </c>
      <c r="AV129" s="279">
        <v>-3.5581999999999996E-2</v>
      </c>
      <c r="AW129" s="280">
        <v>-1.8189999999999998E-2</v>
      </c>
      <c r="AX129" s="291">
        <v>-2.496424718368162E-2</v>
      </c>
      <c r="AY129" s="291">
        <v>-2.496424718368162E-2</v>
      </c>
      <c r="AZ129" s="279">
        <v>-5.3420000000000004E-3</v>
      </c>
      <c r="BE129" s="30">
        <v>-6.9060716251871823E-2</v>
      </c>
      <c r="BF129" s="104"/>
      <c r="BG129" s="188">
        <f t="shared" si="51"/>
        <v>127</v>
      </c>
      <c r="BH129" s="29">
        <f>(1-'Building Blocks'!$B$54)*'Building Blocks'!$B$54^BG129</f>
        <v>2.7904208858505887E-3</v>
      </c>
      <c r="BI129" s="29">
        <f t="shared" si="52"/>
        <v>3.0651456572295E-3</v>
      </c>
      <c r="BJ129" s="29">
        <f t="shared" si="99"/>
        <v>9.1037891165373381E-3</v>
      </c>
      <c r="BK129" s="191">
        <f t="shared" si="53"/>
        <v>4.4889344588756124E-6</v>
      </c>
      <c r="BL129" s="191">
        <f t="shared" si="54"/>
        <v>4.344746564217912E-6</v>
      </c>
      <c r="BM129" s="191">
        <f t="shared" si="55"/>
        <v>3.1771905639661249E-6</v>
      </c>
      <c r="BN129" s="191">
        <f t="shared" si="56"/>
        <v>6.5274381991283947E-6</v>
      </c>
      <c r="BO129" s="191">
        <f t="shared" si="57"/>
        <v>4.8949929287258669E-6</v>
      </c>
      <c r="BP129" s="191">
        <f t="shared" si="58"/>
        <v>3.0326108839773105E-8</v>
      </c>
      <c r="BQ129" s="191">
        <f t="shared" si="59"/>
        <v>1.5809787119149848E-6</v>
      </c>
      <c r="BR129" s="191">
        <f t="shared" si="60"/>
        <v>4.5950778513238026E-6</v>
      </c>
      <c r="BS129" s="191">
        <f t="shared" si="61"/>
        <v>1.257760747319929E-5</v>
      </c>
      <c r="BT129" s="191">
        <f t="shared" si="62"/>
        <v>9.4452092882668615E-36</v>
      </c>
      <c r="BU129" s="191">
        <f t="shared" si="63"/>
        <v>1.6543441996555306E-8</v>
      </c>
      <c r="BV129" s="191">
        <f t="shared" si="64"/>
        <v>1.9802216377219209E-7</v>
      </c>
      <c r="BW129" s="191">
        <f t="shared" si="65"/>
        <v>8.8894787639595306E-10</v>
      </c>
      <c r="BX129" s="191">
        <f t="shared" si="66"/>
        <v>3.2399216518053681E-7</v>
      </c>
      <c r="BY129" s="191">
        <f t="shared" si="67"/>
        <v>2.4003370338188722E-9</v>
      </c>
      <c r="BZ129" s="191">
        <f t="shared" si="68"/>
        <v>1.8916984671785409E-8</v>
      </c>
      <c r="CA129" s="191">
        <f t="shared" si="69"/>
        <v>4.3044568489781863E-9</v>
      </c>
      <c r="CB129" s="191">
        <f t="shared" si="70"/>
        <v>5.4715361301621497E-7</v>
      </c>
      <c r="CC129" s="191">
        <f t="shared" si="71"/>
        <v>2.5171090349865165E-7</v>
      </c>
      <c r="CD129" s="191">
        <f t="shared" si="72"/>
        <v>1.008675840029738E-8</v>
      </c>
      <c r="CE129" s="191">
        <f t="shared" si="73"/>
        <v>3.8345561141594806E-8</v>
      </c>
      <c r="CF129" s="191">
        <f t="shared" si="74"/>
        <v>6.5470694232533892E-6</v>
      </c>
      <c r="CG129" s="191">
        <f t="shared" si="75"/>
        <v>4.1966115947521823E-6</v>
      </c>
      <c r="CH129" s="191">
        <f t="shared" si="76"/>
        <v>8.0039976975705772E-7</v>
      </c>
      <c r="CI129" s="191">
        <f t="shared" si="77"/>
        <v>1.1737015628777129E-6</v>
      </c>
      <c r="CJ129" s="191">
        <f t="shared" si="78"/>
        <v>2.6144750284995302E-6</v>
      </c>
      <c r="CK129" s="191">
        <f t="shared" si="79"/>
        <v>1.5675517840290368E-6</v>
      </c>
      <c r="CL129" s="191">
        <f t="shared" si="80"/>
        <v>1.7305441287213341E-6</v>
      </c>
      <c r="CM129" s="191">
        <f t="shared" si="81"/>
        <v>4.7802618460976232E-7</v>
      </c>
      <c r="CN129" s="191">
        <f t="shared" si="82"/>
        <v>2.5771558236450805E-7</v>
      </c>
      <c r="CO129" s="191">
        <f t="shared" si="83"/>
        <v>4.3979966002723148E-8</v>
      </c>
      <c r="CP129" s="191">
        <f t="shared" si="84"/>
        <v>2.0454606124825267E-6</v>
      </c>
      <c r="CQ129" s="191">
        <f t="shared" si="85"/>
        <v>6.0618044715017113E-7</v>
      </c>
      <c r="CR129" s="191">
        <f t="shared" si="86"/>
        <v>2.6263733174247174E-7</v>
      </c>
      <c r="CS129" s="191">
        <f t="shared" si="87"/>
        <v>1.4315128169651672E-7</v>
      </c>
      <c r="CT129" s="191">
        <f t="shared" si="88"/>
        <v>1.6602360958607758E-8</v>
      </c>
      <c r="CU129" s="191">
        <f t="shared" si="89"/>
        <v>4.3941081456283047E-6</v>
      </c>
      <c r="CV129" s="191">
        <f t="shared" si="90"/>
        <v>1.3087275857971912E-7</v>
      </c>
      <c r="CW129" s="191">
        <f t="shared" si="91"/>
        <v>1.2246982872558377E-5</v>
      </c>
      <c r="CX129" s="191">
        <f t="shared" si="92"/>
        <v>4.4487954074227692E-5</v>
      </c>
      <c r="CY129" s="191">
        <f t="shared" si="93"/>
        <v>1.1714589466167011E-5</v>
      </c>
      <c r="CZ129" s="191"/>
      <c r="DA129" s="191">
        <f t="shared" si="94"/>
        <v>9.4452092882668615E-36</v>
      </c>
      <c r="DB129" s="191"/>
      <c r="DC129" s="191"/>
      <c r="DD129" s="191"/>
      <c r="DE129" s="191">
        <f t="shared" si="95"/>
        <v>6.3215482368205551E-6</v>
      </c>
      <c r="DF129" s="191">
        <f t="shared" si="96"/>
        <v>2.2469720590434729E-6</v>
      </c>
      <c r="DG129" s="191"/>
      <c r="DH129" s="191"/>
      <c r="DI129" s="191">
        <f t="shared" si="97"/>
        <v>7.4508773919436819E-7</v>
      </c>
      <c r="DN129" s="191">
        <f t="shared" si="98"/>
        <v>1.8100472200006357E-5</v>
      </c>
      <c r="DR129" s="1">
        <v>1.3888888888888887E-3</v>
      </c>
      <c r="EQ129" s="184"/>
      <c r="ER129" s="184"/>
    </row>
    <row r="130" spans="1:148" s="1" customFormat="1" x14ac:dyDescent="0.25">
      <c r="A130" s="21">
        <v>39538</v>
      </c>
      <c r="B130" s="279">
        <v>-5.9250000000000006E-3</v>
      </c>
      <c r="C130" s="280">
        <v>-6.7759999999999999E-3</v>
      </c>
      <c r="D130" s="279">
        <v>-1.4475999999999999E-2</v>
      </c>
      <c r="E130" s="280">
        <v>4.189E-3</v>
      </c>
      <c r="F130" s="279">
        <v>-2.5659000000000001E-2</v>
      </c>
      <c r="G130" s="280">
        <v>-1.4227E-2</v>
      </c>
      <c r="H130" s="279">
        <v>-2.1564E-2</v>
      </c>
      <c r="I130" s="280">
        <v>-1.0434000000000001E-2</v>
      </c>
      <c r="J130" s="279">
        <v>-5.2828999999999994E-2</v>
      </c>
      <c r="K130" s="291">
        <v>-2.496424718368162E-2</v>
      </c>
      <c r="L130" s="280">
        <v>3.411E-3</v>
      </c>
      <c r="M130" s="279">
        <v>6.9369999999999996E-3</v>
      </c>
      <c r="N130" s="280">
        <v>2.8410000000000002E-3</v>
      </c>
      <c r="O130" s="279">
        <v>6.4729999999999996E-3</v>
      </c>
      <c r="P130" s="280">
        <v>8.685E-3</v>
      </c>
      <c r="Q130" s="279">
        <v>-9.6069999999999992E-3</v>
      </c>
      <c r="R130" s="280">
        <v>-9.9089999999999994E-3</v>
      </c>
      <c r="S130" s="279">
        <v>-8.7119999999999993E-3</v>
      </c>
      <c r="T130" s="280">
        <v>1.0800000000000001E-4</v>
      </c>
      <c r="U130" s="279">
        <v>5.9150000000000001E-3</v>
      </c>
      <c r="V130" s="280">
        <v>5.6189999999999999E-3</v>
      </c>
      <c r="W130" s="279">
        <v>2.0842999999999997E-2</v>
      </c>
      <c r="X130" s="280">
        <v>2.3200999999999999E-2</v>
      </c>
      <c r="Y130" s="280">
        <v>1.3885000000000002E-2</v>
      </c>
      <c r="Z130" s="279">
        <v>-3.4449999999999997E-3</v>
      </c>
      <c r="AA130" s="280">
        <v>-9.4799999999999995E-4</v>
      </c>
      <c r="AB130" s="279">
        <v>3.0913E-2</v>
      </c>
      <c r="AC130" s="280">
        <v>3.4798000000000003E-2</v>
      </c>
      <c r="AD130" s="279">
        <v>1.6422000000000003E-2</v>
      </c>
      <c r="AE130" s="280">
        <v>-8.1999999999999998E-4</v>
      </c>
      <c r="AF130" s="280">
        <v>-3.5239999999999998E-3</v>
      </c>
      <c r="AG130" s="281">
        <v>3.6176245814728197E-2</v>
      </c>
      <c r="AH130" s="280">
        <v>-2.46E-2</v>
      </c>
      <c r="AI130" s="279">
        <v>-2.2370000000000001E-2</v>
      </c>
      <c r="AJ130" s="280">
        <v>-2.8426999999999997E-2</v>
      </c>
      <c r="AK130" s="279">
        <v>-1.4134000000000001E-2</v>
      </c>
      <c r="AL130" s="280">
        <v>-1.2212000000000001E-2</v>
      </c>
      <c r="AM130" s="279">
        <v>-1.9928999999999999E-2</v>
      </c>
      <c r="AN130" s="279">
        <v>-1.1361000000000001E-2</v>
      </c>
      <c r="AO130" s="280">
        <v>-6.341999999999999E-2</v>
      </c>
      <c r="AP130" s="279">
        <v>-6.3912999999999998E-2</v>
      </c>
      <c r="AQ130" s="291">
        <v>-2.496424718368162E-2</v>
      </c>
      <c r="AR130" s="30">
        <v>-2.496424718368162E-2</v>
      </c>
      <c r="AS130" s="291">
        <v>-2.496424718368162E-2</v>
      </c>
      <c r="AT130" s="291">
        <v>-2.496424718368162E-2</v>
      </c>
      <c r="AU130" s="291">
        <v>-2.496424718368162E-2</v>
      </c>
      <c r="AV130" s="279">
        <v>6.2314000000000001E-2</v>
      </c>
      <c r="AW130" s="280">
        <v>3.9220000000000001E-3</v>
      </c>
      <c r="AX130" s="291">
        <v>-2.496424718368162E-2</v>
      </c>
      <c r="AY130" s="291">
        <v>-2.496424718368162E-2</v>
      </c>
      <c r="AZ130" s="279">
        <v>-6.2910000000000008E-2</v>
      </c>
      <c r="BE130" s="30">
        <v>6.2806444081251467E-3</v>
      </c>
      <c r="BF130" s="104"/>
      <c r="BG130" s="188">
        <f t="shared" si="51"/>
        <v>126</v>
      </c>
      <c r="BH130" s="29">
        <f>(1-'Building Blocks'!$B$54)*'Building Blocks'!$B$54^BG130</f>
        <v>2.8186069554046352E-3</v>
      </c>
      <c r="BI130" s="29">
        <f t="shared" si="52"/>
        <v>3.0961067244742423E-3</v>
      </c>
      <c r="BJ130" s="29">
        <f t="shared" si="99"/>
        <v>9.1957465823609471E-3</v>
      </c>
      <c r="BK130" s="191">
        <f t="shared" si="53"/>
        <v>5.3415834192711957E-7</v>
      </c>
      <c r="BL130" s="191">
        <f t="shared" si="54"/>
        <v>5.9598699092777755E-7</v>
      </c>
      <c r="BM130" s="191">
        <f t="shared" si="55"/>
        <v>1.7531053927817376E-6</v>
      </c>
      <c r="BN130" s="191">
        <f t="shared" si="56"/>
        <v>7.4072268348673975E-8</v>
      </c>
      <c r="BO130" s="191">
        <f t="shared" si="57"/>
        <v>4.0860725483673494E-6</v>
      </c>
      <c r="BP130" s="191">
        <f t="shared" si="58"/>
        <v>1.322865789814579E-6</v>
      </c>
      <c r="BQ130" s="191">
        <f t="shared" si="59"/>
        <v>2.3984684574907483E-6</v>
      </c>
      <c r="BR130" s="191">
        <f t="shared" si="60"/>
        <v>1.1669680137788795E-6</v>
      </c>
      <c r="BS130" s="191">
        <f t="shared" si="61"/>
        <v>1.2267775613430748E-5</v>
      </c>
      <c r="BT130" s="191">
        <f t="shared" si="62"/>
        <v>9.540615442693799E-36</v>
      </c>
      <c r="BU130" s="191">
        <f t="shared" si="63"/>
        <v>2.7164283192917001E-10</v>
      </c>
      <c r="BV130" s="191">
        <f t="shared" si="64"/>
        <v>3.9651944227510084E-8</v>
      </c>
      <c r="BW130" s="191">
        <f t="shared" si="65"/>
        <v>4.0416032816922266E-9</v>
      </c>
      <c r="BX130" s="191">
        <f t="shared" si="66"/>
        <v>3.7412173492325774E-8</v>
      </c>
      <c r="BY130" s="191">
        <f t="shared" si="67"/>
        <v>3.8691105565106504E-8</v>
      </c>
      <c r="BZ130" s="191">
        <f t="shared" si="68"/>
        <v>6.0322548689305047E-7</v>
      </c>
      <c r="CA130" s="191">
        <f t="shared" si="69"/>
        <v>5.9871173443085197E-7</v>
      </c>
      <c r="CB130" s="191">
        <f t="shared" si="70"/>
        <v>6.2991225970130092E-7</v>
      </c>
      <c r="CC130" s="191">
        <f t="shared" si="71"/>
        <v>5.737944582018191E-8</v>
      </c>
      <c r="CD130" s="191">
        <f t="shared" si="72"/>
        <v>2.1059552410451646E-8</v>
      </c>
      <c r="CE130" s="191">
        <f t="shared" si="73"/>
        <v>1.1378145308361027E-8</v>
      </c>
      <c r="CF130" s="191">
        <f t="shared" si="74"/>
        <v>8.2972647394477597E-7</v>
      </c>
      <c r="CG130" s="191">
        <f t="shared" si="75"/>
        <v>1.1880798443068994E-6</v>
      </c>
      <c r="CH130" s="191">
        <f t="shared" si="76"/>
        <v>4.0565921681872527E-7</v>
      </c>
      <c r="CI130" s="191">
        <f t="shared" si="77"/>
        <v>2.721947117485462E-7</v>
      </c>
      <c r="CJ130" s="191">
        <f t="shared" si="78"/>
        <v>7.966793833198012E-8</v>
      </c>
      <c r="CK130" s="191">
        <f t="shared" si="79"/>
        <v>2.4061404555450793E-6</v>
      </c>
      <c r="CL130" s="191">
        <f t="shared" si="80"/>
        <v>3.1130250293347018E-6</v>
      </c>
      <c r="CM130" s="191">
        <f t="shared" si="81"/>
        <v>5.3418309186161565E-7</v>
      </c>
      <c r="CN130" s="191">
        <f t="shared" si="82"/>
        <v>1.8646325576121736E-7</v>
      </c>
      <c r="CO130" s="191">
        <f t="shared" si="83"/>
        <v>2.4995331559094396E-7</v>
      </c>
      <c r="CP130" s="191">
        <f t="shared" si="84"/>
        <v>3.1397147960676657E-6</v>
      </c>
      <c r="CQ130" s="191">
        <f t="shared" si="85"/>
        <v>2.4686276764693994E-6</v>
      </c>
      <c r="CR130" s="191">
        <f t="shared" si="86"/>
        <v>2.4418249165316354E-6</v>
      </c>
      <c r="CS130" s="191">
        <f t="shared" si="87"/>
        <v>3.7243490973147085E-6</v>
      </c>
      <c r="CT130" s="191">
        <f t="shared" si="88"/>
        <v>1.3061371590255375E-6</v>
      </c>
      <c r="CU130" s="191">
        <f t="shared" si="89"/>
        <v>8.4715581153406298E-7</v>
      </c>
      <c r="CV130" s="191">
        <f t="shared" si="90"/>
        <v>2.0197700081814143E-6</v>
      </c>
      <c r="CW130" s="191">
        <f t="shared" si="91"/>
        <v>8.6715161433004243E-7</v>
      </c>
      <c r="CX130" s="191">
        <f t="shared" si="92"/>
        <v>1.339906077236903E-5</v>
      </c>
      <c r="CY130" s="191">
        <f t="shared" si="93"/>
        <v>1.5933052210399041E-5</v>
      </c>
      <c r="CZ130" s="191"/>
      <c r="DA130" s="191">
        <f t="shared" si="94"/>
        <v>9.540615442693799E-36</v>
      </c>
      <c r="DB130" s="191"/>
      <c r="DC130" s="191"/>
      <c r="DD130" s="191"/>
      <c r="DE130" s="191">
        <f t="shared" si="95"/>
        <v>8.5279153886016751E-6</v>
      </c>
      <c r="DF130" s="191">
        <f t="shared" si="96"/>
        <v>7.627056705916042E-8</v>
      </c>
      <c r="DG130" s="191"/>
      <c r="DH130" s="191"/>
      <c r="DI130" s="191">
        <f t="shared" si="97"/>
        <v>1.6571171981390505E-5</v>
      </c>
      <c r="DN130" s="191">
        <f t="shared" si="98"/>
        <v>7.0063114716975869E-9</v>
      </c>
      <c r="DR130" s="1">
        <v>1.3888888888888887E-3</v>
      </c>
      <c r="EQ130" s="184"/>
      <c r="ER130" s="184"/>
    </row>
    <row r="131" spans="1:148" s="1" customFormat="1" x14ac:dyDescent="0.25">
      <c r="A131" s="21">
        <v>39568</v>
      </c>
      <c r="B131" s="279">
        <v>5.0008999999999998E-2</v>
      </c>
      <c r="C131" s="280">
        <v>5.0705E-2</v>
      </c>
      <c r="D131" s="279">
        <v>6.7574999999999996E-2</v>
      </c>
      <c r="E131" s="280">
        <v>4.1870999999999998E-2</v>
      </c>
      <c r="F131" s="279">
        <v>1.4107000000000001E-2</v>
      </c>
      <c r="G131" s="280">
        <v>5.6517999999999999E-2</v>
      </c>
      <c r="H131" s="279">
        <v>6.1542000000000006E-2</v>
      </c>
      <c r="I131" s="280">
        <v>2.5224000000000003E-2</v>
      </c>
      <c r="J131" s="279">
        <v>8.1315000000000012E-2</v>
      </c>
      <c r="K131" s="291">
        <v>-2.496424718368162E-2</v>
      </c>
      <c r="L131" s="280">
        <v>-2.088E-3</v>
      </c>
      <c r="M131" s="279">
        <v>-1.7186E-2</v>
      </c>
      <c r="N131" s="280">
        <v>1.214E-3</v>
      </c>
      <c r="O131" s="279">
        <v>-1.6656000000000001E-2</v>
      </c>
      <c r="P131" s="280">
        <v>-1.9191E-2</v>
      </c>
      <c r="Q131" s="279">
        <v>5.7260000000000002E-3</v>
      </c>
      <c r="R131" s="280">
        <v>2.0019999999999999E-3</v>
      </c>
      <c r="S131" s="279">
        <v>1.6933E-2</v>
      </c>
      <c r="T131" s="280">
        <v>-2.1202000000000002E-2</v>
      </c>
      <c r="U131" s="279">
        <v>-7.2750000000000002E-3</v>
      </c>
      <c r="V131" s="280">
        <v>9.5600000000000004E-4</v>
      </c>
      <c r="W131" s="279">
        <v>2.1857999999999999E-2</v>
      </c>
      <c r="X131" s="280">
        <v>1.9189999999999999E-3</v>
      </c>
      <c r="Y131" s="280">
        <v>-8.0000000000000004E-4</v>
      </c>
      <c r="Z131" s="279">
        <v>4.3098999999999998E-2</v>
      </c>
      <c r="AA131" s="280">
        <v>3.7046999999999997E-2</v>
      </c>
      <c r="AB131" s="279">
        <v>-2.8713000000000002E-2</v>
      </c>
      <c r="AC131" s="280">
        <v>-3.4340000000000002E-2</v>
      </c>
      <c r="AD131" s="279">
        <v>-9.7459999999999995E-3</v>
      </c>
      <c r="AE131" s="280">
        <v>1.0903000000000001E-2</v>
      </c>
      <c r="AF131" s="280">
        <v>1.4319999999999999E-2</v>
      </c>
      <c r="AG131" s="281">
        <v>-3.1935229602590404E-2</v>
      </c>
      <c r="AH131" s="280">
        <v>1.2E-2</v>
      </c>
      <c r="AI131" s="279">
        <v>1.6310000000000002E-2</v>
      </c>
      <c r="AJ131" s="280">
        <v>2.4452999999999999E-2</v>
      </c>
      <c r="AK131" s="279">
        <v>1.0000999999999999E-2</v>
      </c>
      <c r="AL131" s="280">
        <v>-3.28E-4</v>
      </c>
      <c r="AM131" s="279">
        <v>1.3856E-2</v>
      </c>
      <c r="AN131" s="279">
        <v>-4.9785000000000003E-2</v>
      </c>
      <c r="AO131" s="280">
        <v>3.5636000000000001E-2</v>
      </c>
      <c r="AP131" s="279">
        <v>0.12352</v>
      </c>
      <c r="AQ131" s="291">
        <v>-2.496424718368162E-2</v>
      </c>
      <c r="AR131" s="30">
        <v>-2.496424718368162E-2</v>
      </c>
      <c r="AS131" s="291">
        <v>-2.496424718368162E-2</v>
      </c>
      <c r="AT131" s="291">
        <v>-2.496424718368162E-2</v>
      </c>
      <c r="AU131" s="291">
        <v>-2.496424718368162E-2</v>
      </c>
      <c r="AV131" s="279">
        <v>5.8592000000000005E-2</v>
      </c>
      <c r="AW131" s="280">
        <v>6.2537999999999996E-2</v>
      </c>
      <c r="AX131" s="291">
        <v>-2.496424718368162E-2</v>
      </c>
      <c r="AY131" s="291">
        <v>-2.496424718368162E-2</v>
      </c>
      <c r="AZ131" s="279">
        <v>7.3422000000000001E-2</v>
      </c>
      <c r="BE131" s="30">
        <v>-9.1736829740829196E-2</v>
      </c>
      <c r="BF131" s="104"/>
      <c r="BG131" s="188">
        <f t="shared" si="51"/>
        <v>125</v>
      </c>
      <c r="BH131" s="29">
        <f>(1-'Building Blocks'!$B$54)*'Building Blocks'!$B$54^BG131</f>
        <v>2.847077732731954E-3</v>
      </c>
      <c r="BI131" s="29">
        <f t="shared" si="52"/>
        <v>3.1273805297719615E-3</v>
      </c>
      <c r="BJ131" s="29">
        <f t="shared" si="99"/>
        <v>9.2886329114757037E-3</v>
      </c>
      <c r="BK131" s="191">
        <f t="shared" si="53"/>
        <v>5.7286175879769839E-6</v>
      </c>
      <c r="BL131" s="191">
        <f t="shared" si="54"/>
        <v>5.9468582553465149E-6</v>
      </c>
      <c r="BM131" s="191">
        <f t="shared" si="55"/>
        <v>1.0613377270875459E-5</v>
      </c>
      <c r="BN131" s="191">
        <f t="shared" si="56"/>
        <v>3.3626636422308978E-6</v>
      </c>
      <c r="BO131" s="191">
        <f t="shared" si="57"/>
        <v>3.6958699111449452E-8</v>
      </c>
      <c r="BP131" s="191">
        <f t="shared" si="58"/>
        <v>7.8417833273299433E-6</v>
      </c>
      <c r="BQ131" s="191">
        <f t="shared" si="59"/>
        <v>9.5544960278879589E-6</v>
      </c>
      <c r="BR131" s="191">
        <f t="shared" si="60"/>
        <v>8.251847198395726E-7</v>
      </c>
      <c r="BS131" s="191">
        <f t="shared" si="61"/>
        <v>1.5852737530534566E-5</v>
      </c>
      <c r="BT131" s="191">
        <f t="shared" si="62"/>
        <v>9.6369852956503007E-36</v>
      </c>
      <c r="BU131" s="191">
        <f t="shared" si="63"/>
        <v>1.0503117156016325E-7</v>
      </c>
      <c r="BV131" s="191">
        <f t="shared" si="64"/>
        <v>1.3199691371768546E-6</v>
      </c>
      <c r="BW131" s="191">
        <f t="shared" si="65"/>
        <v>7.340210764875573E-10</v>
      </c>
      <c r="BX131" s="191">
        <f t="shared" si="66"/>
        <v>1.2079022962652596E-6</v>
      </c>
      <c r="BY131" s="191">
        <f t="shared" si="67"/>
        <v>1.852913654799975E-6</v>
      </c>
      <c r="BZ131" s="191">
        <f t="shared" si="68"/>
        <v>5.910303141735279E-9</v>
      </c>
      <c r="CA131" s="191">
        <f t="shared" si="69"/>
        <v>1.2446532771422047E-8</v>
      </c>
      <c r="CB131" s="191">
        <f t="shared" si="70"/>
        <v>4.0510237391404233E-7</v>
      </c>
      <c r="CC131" s="191">
        <f t="shared" si="71"/>
        <v>2.0519579629434479E-6</v>
      </c>
      <c r="CD131" s="191">
        <f t="shared" si="72"/>
        <v>3.5019649601856791E-7</v>
      </c>
      <c r="CE131" s="191">
        <f t="shared" si="73"/>
        <v>2.3581633535441833E-8</v>
      </c>
      <c r="CF131" s="191">
        <f t="shared" si="74"/>
        <v>9.4525834250620134E-7</v>
      </c>
      <c r="CG131" s="191">
        <f t="shared" si="75"/>
        <v>8.9626159390901922E-9</v>
      </c>
      <c r="CH131" s="191">
        <f t="shared" si="76"/>
        <v>3.2799598747190924E-8</v>
      </c>
      <c r="CI131" s="191">
        <f t="shared" si="77"/>
        <v>4.3202801270936204E-6</v>
      </c>
      <c r="CJ131" s="191">
        <f t="shared" si="78"/>
        <v>3.3897113150743055E-6</v>
      </c>
      <c r="CK131" s="191">
        <f t="shared" si="79"/>
        <v>3.1523137076295701E-6</v>
      </c>
      <c r="CL131" s="191">
        <f t="shared" si="80"/>
        <v>4.3812276774219952E-6</v>
      </c>
      <c r="CM131" s="191">
        <f t="shared" si="81"/>
        <v>5.3119667471338173E-7</v>
      </c>
      <c r="CN131" s="191">
        <f t="shared" si="82"/>
        <v>4.9104729721370943E-8</v>
      </c>
      <c r="CO131" s="191">
        <f t="shared" si="83"/>
        <v>2.4543879945356252E-7</v>
      </c>
      <c r="CP131" s="191">
        <f t="shared" si="84"/>
        <v>4.1133783220686378E-6</v>
      </c>
      <c r="CQ131" s="191">
        <f t="shared" si="85"/>
        <v>2.1872391280183807E-7</v>
      </c>
      <c r="CR131" s="191">
        <f t="shared" si="86"/>
        <v>3.5116874787109117E-7</v>
      </c>
      <c r="CS131" s="191">
        <f t="shared" si="87"/>
        <v>1.0355668282276537E-6</v>
      </c>
      <c r="CT131" s="191">
        <f t="shared" si="88"/>
        <v>4.0433242410143961E-8</v>
      </c>
      <c r="CU131" s="191">
        <f t="shared" si="89"/>
        <v>6.7838761022645303E-8</v>
      </c>
      <c r="CV131" s="191">
        <f t="shared" si="90"/>
        <v>2.1253237022726773E-7</v>
      </c>
      <c r="CW131" s="191">
        <f t="shared" si="91"/>
        <v>9.5152870556174518E-6</v>
      </c>
      <c r="CX131" s="191">
        <f t="shared" si="92"/>
        <v>3.4618097005762967E-6</v>
      </c>
      <c r="CY131" s="191">
        <f t="shared" si="93"/>
        <v>4.186195464403848E-5</v>
      </c>
      <c r="CZ131" s="191"/>
      <c r="DA131" s="191">
        <f t="shared" si="94"/>
        <v>9.6369852956503007E-36</v>
      </c>
      <c r="DB131" s="191"/>
      <c r="DC131" s="191"/>
      <c r="DD131" s="191"/>
      <c r="DE131" s="191">
        <f t="shared" si="95"/>
        <v>7.4355791677865183E-6</v>
      </c>
      <c r="DF131" s="191">
        <f t="shared" si="96"/>
        <v>9.0025158011164347E-6</v>
      </c>
      <c r="DG131" s="191"/>
      <c r="DH131" s="191"/>
      <c r="DI131" s="191">
        <f t="shared" si="97"/>
        <v>1.2480778293092064E-5</v>
      </c>
      <c r="DN131" s="191">
        <f t="shared" si="98"/>
        <v>3.0975406652844659E-5</v>
      </c>
      <c r="DR131" s="1">
        <v>1.3888888888888887E-3</v>
      </c>
      <c r="EQ131" s="184"/>
      <c r="ER131" s="184"/>
    </row>
    <row r="132" spans="1:148" s="1" customFormat="1" x14ac:dyDescent="0.25">
      <c r="A132" s="21">
        <v>39599</v>
      </c>
      <c r="B132" s="279">
        <v>2.0487000000000002E-2</v>
      </c>
      <c r="C132" s="280">
        <v>1.8337000000000003E-2</v>
      </c>
      <c r="D132" s="279">
        <v>4.5316000000000002E-2</v>
      </c>
      <c r="E132" s="280">
        <v>4.5936999999999999E-2</v>
      </c>
      <c r="F132" s="279">
        <v>3.8052000000000002E-2</v>
      </c>
      <c r="G132" s="280">
        <v>1.6765000000000002E-2</v>
      </c>
      <c r="H132" s="279">
        <v>1.7330000000000002E-2</v>
      </c>
      <c r="I132" s="280">
        <v>2.1051E-2</v>
      </c>
      <c r="J132" s="279">
        <v>1.8842000000000001E-2</v>
      </c>
      <c r="K132" s="291">
        <v>-2.496424718368162E-2</v>
      </c>
      <c r="L132" s="280">
        <v>-7.3340000000000002E-3</v>
      </c>
      <c r="M132" s="279">
        <v>-1.1674E-2</v>
      </c>
      <c r="N132" s="280">
        <v>5.1000000000000006E-5</v>
      </c>
      <c r="O132" s="279">
        <v>-9.5420000000000001E-3</v>
      </c>
      <c r="P132" s="280">
        <v>-1.9911999999999999E-2</v>
      </c>
      <c r="Q132" s="279">
        <v>-9.4339999999999997E-3</v>
      </c>
      <c r="R132" s="280">
        <v>-6.6049999999999998E-3</v>
      </c>
      <c r="S132" s="279">
        <v>-1.7842E-2</v>
      </c>
      <c r="T132" s="280">
        <v>1.7829999999999999E-3</v>
      </c>
      <c r="U132" s="279">
        <v>-9.0629999999999999E-3</v>
      </c>
      <c r="V132" s="280">
        <v>-5.3020000000000003E-3</v>
      </c>
      <c r="W132" s="279">
        <v>9.8689999999999993E-3</v>
      </c>
      <c r="X132" s="280">
        <v>3.6870000000000002E-3</v>
      </c>
      <c r="Y132" s="280">
        <v>3.5079999999999998E-3</v>
      </c>
      <c r="Z132" s="279">
        <v>3.6080000000000001E-3</v>
      </c>
      <c r="AA132" s="280">
        <v>9.2390000000000007E-3</v>
      </c>
      <c r="AB132" s="279">
        <v>-1.2862999999999999E-2</v>
      </c>
      <c r="AC132" s="280">
        <v>-1.5293000000000001E-2</v>
      </c>
      <c r="AD132" s="279">
        <v>-6.9080000000000001E-3</v>
      </c>
      <c r="AE132" s="280">
        <v>1.812E-3</v>
      </c>
      <c r="AF132" s="280">
        <v>1.2019999999999999E-2</v>
      </c>
      <c r="AG132" s="281">
        <v>-1.38295896910669E-2</v>
      </c>
      <c r="AH132" s="280">
        <v>1.44E-2</v>
      </c>
      <c r="AI132" s="279">
        <v>1.8700000000000001E-2</v>
      </c>
      <c r="AJ132" s="280">
        <v>2.3819E-2</v>
      </c>
      <c r="AK132" s="279">
        <v>1.5184E-2</v>
      </c>
      <c r="AL132" s="280">
        <v>1.2045999999999999E-2</v>
      </c>
      <c r="AM132" s="279">
        <v>1.2716E-2</v>
      </c>
      <c r="AN132" s="279">
        <v>1.9910000000000001E-3</v>
      </c>
      <c r="AO132" s="280">
        <v>2.734E-2</v>
      </c>
      <c r="AP132" s="279">
        <v>4.7884000000000003E-2</v>
      </c>
      <c r="AQ132" s="291">
        <v>-2.496424718368162E-2</v>
      </c>
      <c r="AR132" s="30">
        <v>-2.496424718368162E-2</v>
      </c>
      <c r="AS132" s="291">
        <v>-2.496424718368162E-2</v>
      </c>
      <c r="AT132" s="291">
        <v>-2.496424718368162E-2</v>
      </c>
      <c r="AU132" s="291">
        <v>-2.496424718368162E-2</v>
      </c>
      <c r="AV132" s="279">
        <v>7.7080000000000004E-3</v>
      </c>
      <c r="AW132" s="280">
        <v>-2.4525000000000002E-2</v>
      </c>
      <c r="AX132" s="291">
        <v>-2.496424718368162E-2</v>
      </c>
      <c r="AY132" s="291">
        <v>-2.496424718368162E-2</v>
      </c>
      <c r="AZ132" s="279">
        <v>1.0232000000000002E-2</v>
      </c>
      <c r="BE132" s="30">
        <v>-3.4609896239764182E-2</v>
      </c>
      <c r="BF132" s="104"/>
      <c r="BG132" s="188">
        <f t="shared" si="51"/>
        <v>124</v>
      </c>
      <c r="BH132" s="29">
        <f>(1-'Building Blocks'!$B$54)*'Building Blocks'!$B$54^BG132</f>
        <v>2.8758360936686411E-3</v>
      </c>
      <c r="BI132" s="29">
        <f t="shared" si="52"/>
        <v>3.158970232092891E-3</v>
      </c>
      <c r="BJ132" s="29">
        <f t="shared" si="99"/>
        <v>9.3824574863390943E-3</v>
      </c>
      <c r="BK132" s="191">
        <f t="shared" si="53"/>
        <v>5.5686694679080549E-7</v>
      </c>
      <c r="BL132" s="191">
        <f t="shared" si="54"/>
        <v>3.9900588446797493E-7</v>
      </c>
      <c r="BM132" s="191">
        <f t="shared" si="55"/>
        <v>4.0932142374223966E-6</v>
      </c>
      <c r="BN132" s="191">
        <f t="shared" si="56"/>
        <v>4.29120840763595E-6</v>
      </c>
      <c r="BO132" s="191">
        <f t="shared" si="57"/>
        <v>2.3686346067554268E-6</v>
      </c>
      <c r="BP132" s="191">
        <f t="shared" si="58"/>
        <v>3.3653898061154151E-7</v>
      </c>
      <c r="BQ132" s="191">
        <f t="shared" si="59"/>
        <v>3.8649085834649895E-7</v>
      </c>
      <c r="BR132" s="191">
        <f t="shared" si="60"/>
        <v>4.6026839910313187E-7</v>
      </c>
      <c r="BS132" s="191">
        <f t="shared" si="61"/>
        <v>2.4042415137478789E-7</v>
      </c>
      <c r="BT132" s="191">
        <f t="shared" si="62"/>
        <v>9.7343285814649522E-36</v>
      </c>
      <c r="BU132" s="191">
        <f t="shared" si="63"/>
        <v>3.8510434152094564E-7</v>
      </c>
      <c r="BV132" s="191">
        <f t="shared" si="64"/>
        <v>7.1383343154120819E-7</v>
      </c>
      <c r="BW132" s="191">
        <f t="shared" si="65"/>
        <v>8.5739077393015528E-9</v>
      </c>
      <c r="BX132" s="191">
        <f t="shared" si="66"/>
        <v>4.9666201650728264E-7</v>
      </c>
      <c r="BY132" s="191">
        <f t="shared" si="67"/>
        <v>1.9841507898582283E-6</v>
      </c>
      <c r="BZ132" s="191">
        <f t="shared" si="68"/>
        <v>6.0031150174743955E-7</v>
      </c>
      <c r="CA132" s="191">
        <f t="shared" si="69"/>
        <v>3.5507305730696303E-7</v>
      </c>
      <c r="CB132" s="191">
        <f t="shared" si="70"/>
        <v>1.7287938590477876E-6</v>
      </c>
      <c r="CC132" s="191">
        <f t="shared" si="71"/>
        <v>2.1849796562367532E-8</v>
      </c>
      <c r="CD132" s="191">
        <f t="shared" si="72"/>
        <v>4.8337159883304472E-7</v>
      </c>
      <c r="CE132" s="191">
        <f t="shared" si="73"/>
        <v>2.561026630333345E-7</v>
      </c>
      <c r="CF132" s="191">
        <f t="shared" si="74"/>
        <v>9.1993076263461214E-8</v>
      </c>
      <c r="CG132" s="191">
        <f t="shared" si="75"/>
        <v>1.7824532531679449E-11</v>
      </c>
      <c r="CH132" s="191">
        <f t="shared" si="76"/>
        <v>3.6133257103173761E-9</v>
      </c>
      <c r="CI132" s="191">
        <f t="shared" si="77"/>
        <v>1.7051368251408074E-8</v>
      </c>
      <c r="CJ132" s="191">
        <f t="shared" si="78"/>
        <v>8.2628248615133951E-8</v>
      </c>
      <c r="CK132" s="191">
        <f t="shared" si="79"/>
        <v>7.9847695910632584E-7</v>
      </c>
      <c r="CL132" s="191">
        <f t="shared" si="80"/>
        <v>1.0674027087904745E-6</v>
      </c>
      <c r="CM132" s="191">
        <f t="shared" si="81"/>
        <v>3.2832343135500482E-7</v>
      </c>
      <c r="CN132" s="191">
        <f t="shared" si="82"/>
        <v>8.3085096122069197E-8</v>
      </c>
      <c r="CO132" s="191">
        <f t="shared" si="83"/>
        <v>1.3589749688765147E-7</v>
      </c>
      <c r="CP132" s="191">
        <f t="shared" si="84"/>
        <v>1.0419133750266964E-6</v>
      </c>
      <c r="CQ132" s="191">
        <f t="shared" si="85"/>
        <v>3.6593629684790975E-7</v>
      </c>
      <c r="CR132" s="191">
        <f t="shared" si="86"/>
        <v>5.3276800243564734E-7</v>
      </c>
      <c r="CS132" s="191">
        <f t="shared" si="87"/>
        <v>9.7440761514189933E-7</v>
      </c>
      <c r="CT132" s="191">
        <f t="shared" si="88"/>
        <v>2.4344577333641522E-7</v>
      </c>
      <c r="CU132" s="191">
        <f t="shared" si="89"/>
        <v>1.8810113391747541E-7</v>
      </c>
      <c r="CV132" s="191">
        <f t="shared" si="90"/>
        <v>1.5940970494209943E-7</v>
      </c>
      <c r="CW132" s="191">
        <f t="shared" si="91"/>
        <v>3.6164832014493904E-8</v>
      </c>
      <c r="CX132" s="191">
        <f t="shared" si="92"/>
        <v>1.9703537728628164E-6</v>
      </c>
      <c r="CY132" s="191">
        <f t="shared" si="93"/>
        <v>5.0695971388873976E-6</v>
      </c>
      <c r="CZ132" s="191"/>
      <c r="DA132" s="191">
        <f t="shared" si="94"/>
        <v>9.7343285814649522E-36</v>
      </c>
      <c r="DB132" s="191"/>
      <c r="DC132" s="191"/>
      <c r="DD132" s="191"/>
      <c r="DE132" s="191">
        <f t="shared" si="95"/>
        <v>1.4246270694428875E-8</v>
      </c>
      <c r="DF132" s="191">
        <f t="shared" si="96"/>
        <v>3.526194665127189E-6</v>
      </c>
      <c r="DG132" s="191"/>
      <c r="DH132" s="191"/>
      <c r="DI132" s="191">
        <f t="shared" si="97"/>
        <v>9.2912422208917121E-13</v>
      </c>
      <c r="DN132" s="191">
        <f t="shared" si="98"/>
        <v>5.6776904547854826E-6</v>
      </c>
      <c r="DR132" s="1">
        <v>1.3888888888888887E-3</v>
      </c>
      <c r="EQ132" s="184"/>
      <c r="ER132" s="184"/>
    </row>
    <row r="133" spans="1:148" s="1" customFormat="1" x14ac:dyDescent="0.25">
      <c r="A133" s="21">
        <v>39629</v>
      </c>
      <c r="B133" s="279">
        <v>-8.2521000000000011E-2</v>
      </c>
      <c r="C133" s="280">
        <v>-8.3066000000000001E-2</v>
      </c>
      <c r="D133" s="279">
        <v>-7.9947000000000004E-2</v>
      </c>
      <c r="E133" s="280">
        <v>-7.6988000000000001E-2</v>
      </c>
      <c r="F133" s="279">
        <v>-7.3751999999999998E-2</v>
      </c>
      <c r="G133" s="280">
        <v>-8.1780000000000005E-2</v>
      </c>
      <c r="H133" s="279">
        <v>-8.196500000000001E-2</v>
      </c>
      <c r="I133" s="280">
        <v>-7.6703000000000007E-2</v>
      </c>
      <c r="J133" s="279">
        <v>-9.9624000000000004E-2</v>
      </c>
      <c r="K133" s="291">
        <v>-2.496424718368162E-2</v>
      </c>
      <c r="L133" s="280">
        <v>-8.0199999999999998E-4</v>
      </c>
      <c r="M133" s="279">
        <v>7.8560000000000001E-3</v>
      </c>
      <c r="N133" s="280">
        <v>1.6669999999999999E-3</v>
      </c>
      <c r="O133" s="279">
        <v>5.4890000000000008E-3</v>
      </c>
      <c r="P133" s="280">
        <v>1.7145999999999998E-2</v>
      </c>
      <c r="Q133" s="279">
        <v>-5.3039999999999997E-3</v>
      </c>
      <c r="R133" s="280">
        <v>-5.4459999999999995E-3</v>
      </c>
      <c r="S133" s="279">
        <v>-4.8799999999999998E-3</v>
      </c>
      <c r="T133" s="280">
        <v>1.6629999999999999E-2</v>
      </c>
      <c r="U133" s="279">
        <v>1.4710000000000001E-3</v>
      </c>
      <c r="V133" s="280">
        <v>-5.6899999999999995E-4</v>
      </c>
      <c r="W133" s="279">
        <v>-2.3011E-2</v>
      </c>
      <c r="X133" s="280">
        <v>-1.0819E-2</v>
      </c>
      <c r="Y133" s="280">
        <v>-5.7269999999999995E-3</v>
      </c>
      <c r="Z133" s="279">
        <v>-2.7951999999999998E-2</v>
      </c>
      <c r="AA133" s="280">
        <v>2.6559999999999999E-3</v>
      </c>
      <c r="AB133" s="279">
        <v>1.7280000000000002E-3</v>
      </c>
      <c r="AC133" s="280">
        <v>2.4729999999999999E-3</v>
      </c>
      <c r="AD133" s="279">
        <v>-1.0040000000000001E-3</v>
      </c>
      <c r="AE133" s="280">
        <v>-2.1920000000000002E-2</v>
      </c>
      <c r="AF133" s="280">
        <v>-1.0096000000000001E-2</v>
      </c>
      <c r="AG133" s="281">
        <v>2.8378798325317898E-3</v>
      </c>
      <c r="AH133" s="280">
        <v>-8.3000000000000001E-3</v>
      </c>
      <c r="AI133" s="279">
        <v>-1.329E-2</v>
      </c>
      <c r="AJ133" s="280">
        <v>-2.4397000000000002E-2</v>
      </c>
      <c r="AK133" s="279">
        <v>-1.5990000000000001E-2</v>
      </c>
      <c r="AL133" s="280">
        <v>1.1923E-2</v>
      </c>
      <c r="AM133" s="279">
        <v>-6.28E-3</v>
      </c>
      <c r="AN133" s="279">
        <v>2.6309999999999997E-2</v>
      </c>
      <c r="AO133" s="280">
        <v>9.0990000000000001E-2</v>
      </c>
      <c r="AP133" s="279">
        <v>-1.0441000000000001E-2</v>
      </c>
      <c r="AQ133" s="291">
        <v>-2.496424718368162E-2</v>
      </c>
      <c r="AR133" s="30">
        <v>-2.496424718368162E-2</v>
      </c>
      <c r="AS133" s="291">
        <v>-2.496424718368162E-2</v>
      </c>
      <c r="AT133" s="291">
        <v>-2.496424718368162E-2</v>
      </c>
      <c r="AU133" s="291">
        <v>-2.496424718368162E-2</v>
      </c>
      <c r="AV133" s="279">
        <v>-0.108755</v>
      </c>
      <c r="AW133" s="280">
        <v>-0.117781</v>
      </c>
      <c r="AX133" s="291">
        <v>-2.496424718368162E-2</v>
      </c>
      <c r="AY133" s="291">
        <v>-2.496424718368162E-2</v>
      </c>
      <c r="AZ133" s="279">
        <v>-4.8954999999999999E-2</v>
      </c>
      <c r="BE133" s="30">
        <v>-5.8215809478839864E-3</v>
      </c>
      <c r="BF133" s="104"/>
      <c r="BG133" s="188">
        <f t="shared" si="51"/>
        <v>123</v>
      </c>
      <c r="BH133" s="29">
        <f>(1-'Building Blocks'!$B$54)*'Building Blocks'!$B$54^BG133</f>
        <v>2.9048849430996378E-3</v>
      </c>
      <c r="BI133" s="29">
        <f t="shared" si="52"/>
        <v>3.190879022316052E-3</v>
      </c>
      <c r="BJ133" s="29">
        <f t="shared" si="99"/>
        <v>9.4772297841809044E-3</v>
      </c>
      <c r="BK133" s="191">
        <f t="shared" si="53"/>
        <v>2.5691796121582882E-5</v>
      </c>
      <c r="BL133" s="191">
        <f t="shared" si="54"/>
        <v>2.5940561285478679E-5</v>
      </c>
      <c r="BM133" s="191">
        <f t="shared" si="55"/>
        <v>2.5426583065849183E-5</v>
      </c>
      <c r="BN133" s="191">
        <f t="shared" si="56"/>
        <v>2.3637213841206404E-5</v>
      </c>
      <c r="BO133" s="191">
        <f t="shared" si="57"/>
        <v>2.2741254054147167E-5</v>
      </c>
      <c r="BP133" s="191">
        <f t="shared" si="58"/>
        <v>2.4835814806580407E-5</v>
      </c>
      <c r="BQ133" s="191">
        <f t="shared" si="59"/>
        <v>2.4841719837252331E-5</v>
      </c>
      <c r="BR133" s="191">
        <f t="shared" si="60"/>
        <v>2.342624103939341E-5</v>
      </c>
      <c r="BS133" s="191">
        <f t="shared" si="61"/>
        <v>3.8428725520053166E-5</v>
      </c>
      <c r="BT133" s="191">
        <f t="shared" si="62"/>
        <v>9.8326551327928824E-36</v>
      </c>
      <c r="BU133" s="191">
        <f t="shared" si="63"/>
        <v>6.487989496360114E-8</v>
      </c>
      <c r="BV133" s="191">
        <f t="shared" si="64"/>
        <v>6.4549026692500117E-8</v>
      </c>
      <c r="BW133" s="191">
        <f t="shared" si="65"/>
        <v>3.1594524093673398E-12</v>
      </c>
      <c r="BX133" s="191">
        <f t="shared" si="66"/>
        <v>1.9817948517791991E-8</v>
      </c>
      <c r="BY133" s="191">
        <f t="shared" si="67"/>
        <v>4.5918540960024894E-7</v>
      </c>
      <c r="BZ133" s="191">
        <f t="shared" si="68"/>
        <v>2.9746783270006987E-7</v>
      </c>
      <c r="CA133" s="191">
        <f t="shared" si="69"/>
        <v>2.8452896599845451E-7</v>
      </c>
      <c r="CB133" s="191">
        <f t="shared" si="70"/>
        <v>3.472323421425622E-7</v>
      </c>
      <c r="CC133" s="191">
        <f t="shared" si="71"/>
        <v>4.7625720647325566E-7</v>
      </c>
      <c r="CD133" s="191">
        <f t="shared" si="72"/>
        <v>1.0755486676333688E-8</v>
      </c>
      <c r="CE133" s="191">
        <f t="shared" si="73"/>
        <v>5.8205550013495022E-8</v>
      </c>
      <c r="CF133" s="191">
        <f t="shared" si="74"/>
        <v>2.4102234843533833E-6</v>
      </c>
      <c r="CG133" s="191">
        <f t="shared" si="75"/>
        <v>6.6450181290254554E-7</v>
      </c>
      <c r="CH133" s="191">
        <f t="shared" si="76"/>
        <v>2.1275310405346115E-7</v>
      </c>
      <c r="CI133" s="191">
        <f t="shared" si="77"/>
        <v>3.6633798684170127E-6</v>
      </c>
      <c r="CJ133" s="191">
        <f t="shared" si="78"/>
        <v>6.882394539246868E-9</v>
      </c>
      <c r="CK133" s="191">
        <f t="shared" si="79"/>
        <v>5.4556825434734522E-9</v>
      </c>
      <c r="CL133" s="191">
        <f t="shared" si="80"/>
        <v>1.2105688833107353E-9</v>
      </c>
      <c r="CM133" s="191">
        <f t="shared" si="81"/>
        <v>5.8746815027326752E-8</v>
      </c>
      <c r="CN133" s="191">
        <f t="shared" si="82"/>
        <v>2.6577705509093634E-6</v>
      </c>
      <c r="CO133" s="191">
        <f t="shared" si="83"/>
        <v>7.7226433603880577E-7</v>
      </c>
      <c r="CP133" s="191">
        <f t="shared" si="84"/>
        <v>7.1189889039587587E-9</v>
      </c>
      <c r="CQ133" s="191">
        <f t="shared" si="85"/>
        <v>4.5468098300658305E-7</v>
      </c>
      <c r="CR133" s="191">
        <f t="shared" si="86"/>
        <v>1.1523165936368137E-6</v>
      </c>
      <c r="CS133" s="191">
        <f t="shared" si="87"/>
        <v>2.9981793456365316E-6</v>
      </c>
      <c r="CT133" s="191">
        <f t="shared" si="88"/>
        <v>1.6003890167933411E-6</v>
      </c>
      <c r="CU133" s="191">
        <f t="shared" si="89"/>
        <v>1.8399226938073233E-7</v>
      </c>
      <c r="CV133" s="191">
        <f t="shared" si="90"/>
        <v>4.5127580704776343E-7</v>
      </c>
      <c r="CW133" s="191">
        <f t="shared" si="91"/>
        <v>1.3985423789180713E-6</v>
      </c>
      <c r="CX133" s="191">
        <f t="shared" si="92"/>
        <v>2.5062209968034152E-5</v>
      </c>
      <c r="CY133" s="191">
        <f t="shared" si="93"/>
        <v>1.0644774749571944E-6</v>
      </c>
      <c r="CZ133" s="191"/>
      <c r="DA133" s="191">
        <f t="shared" si="94"/>
        <v>9.8326551327928824E-36</v>
      </c>
      <c r="DB133" s="191"/>
      <c r="DC133" s="191"/>
      <c r="DD133" s="191"/>
      <c r="DE133" s="191">
        <f t="shared" si="95"/>
        <v>4.4872654040312801E-5</v>
      </c>
      <c r="DF133" s="191">
        <f t="shared" si="96"/>
        <v>5.1195584805715145E-5</v>
      </c>
      <c r="DG133" s="191"/>
      <c r="DH133" s="191"/>
      <c r="DI133" s="191">
        <f t="shared" si="97"/>
        <v>1.1184450182041049E-5</v>
      </c>
      <c r="DN133" s="191">
        <f t="shared" si="98"/>
        <v>5.9075216073019271E-7</v>
      </c>
      <c r="DR133" s="1">
        <v>1.3888888888888887E-3</v>
      </c>
      <c r="EQ133" s="184"/>
      <c r="ER133" s="184"/>
    </row>
    <row r="134" spans="1:148" s="1" customFormat="1" x14ac:dyDescent="0.25">
      <c r="A134" s="21">
        <v>39660</v>
      </c>
      <c r="B134" s="279">
        <v>-7.9749999999999995E-3</v>
      </c>
      <c r="C134" s="280">
        <v>-1.1629E-2</v>
      </c>
      <c r="D134" s="279">
        <v>-2.5436999999999998E-2</v>
      </c>
      <c r="E134" s="280">
        <v>3.7006000000000004E-2</v>
      </c>
      <c r="F134" s="279">
        <v>1.6298E-2</v>
      </c>
      <c r="G134" s="280">
        <v>-2.5654E-2</v>
      </c>
      <c r="H134" s="279">
        <v>-3.5762999999999996E-2</v>
      </c>
      <c r="I134" s="280">
        <v>-5.0270999999999996E-2</v>
      </c>
      <c r="J134" s="279">
        <v>-3.6928999999999997E-2</v>
      </c>
      <c r="K134" s="291">
        <v>-2.496424718368162E-2</v>
      </c>
      <c r="L134" s="280">
        <v>-8.1699999999999991E-4</v>
      </c>
      <c r="M134" s="279">
        <v>4.2269999999999999E-3</v>
      </c>
      <c r="N134" s="280">
        <v>2.673E-3</v>
      </c>
      <c r="O134" s="279">
        <v>5.4800000000000005E-3</v>
      </c>
      <c r="P134" s="280">
        <v>-7.2999999999999996E-4</v>
      </c>
      <c r="Q134" s="279">
        <v>-5.9030000000000003E-3</v>
      </c>
      <c r="R134" s="280">
        <v>-3.1960000000000001E-3</v>
      </c>
      <c r="S134" s="279">
        <v>-1.3931000000000001E-2</v>
      </c>
      <c r="T134" s="280">
        <v>-6.744E-3</v>
      </c>
      <c r="U134" s="279">
        <v>4.4330000000000003E-3</v>
      </c>
      <c r="V134" s="280">
        <v>-1.3930000000000001E-3</v>
      </c>
      <c r="W134" s="279">
        <v>-7.6370000000000006E-3</v>
      </c>
      <c r="X134" s="280">
        <v>1.1067E-2</v>
      </c>
      <c r="Y134" s="280">
        <v>1.1484000000000001E-2</v>
      </c>
      <c r="Z134" s="279">
        <v>-1.3330999999999999E-2</v>
      </c>
      <c r="AA134" s="280">
        <v>-7.6459999999999992E-3</v>
      </c>
      <c r="AB134" s="279">
        <v>2.7339999999999999E-3</v>
      </c>
      <c r="AC134" s="280">
        <v>3.4250000000000001E-3</v>
      </c>
      <c r="AD134" s="279">
        <v>9.0200000000000002E-4</v>
      </c>
      <c r="AE134" s="280">
        <v>1.1354E-2</v>
      </c>
      <c r="AF134" s="280">
        <v>-1.0351999999999998E-2</v>
      </c>
      <c r="AG134" s="281">
        <v>4.5114000000000001E-2</v>
      </c>
      <c r="AH134" s="280">
        <v>-2.8199999999999999E-2</v>
      </c>
      <c r="AI134" s="279">
        <v>-2.291E-2</v>
      </c>
      <c r="AJ134" s="280">
        <v>-2.8445000000000002E-2</v>
      </c>
      <c r="AK134" s="279">
        <v>-1.4316000000000001E-2</v>
      </c>
      <c r="AL134" s="280">
        <v>-2.6237E-2</v>
      </c>
      <c r="AM134" s="279">
        <v>-8.1510000000000003E-3</v>
      </c>
      <c r="AN134" s="279">
        <v>-4.1734E-2</v>
      </c>
      <c r="AO134" s="280">
        <v>-0.11854200000000001</v>
      </c>
      <c r="AP134" s="279">
        <v>-0.11097799999999999</v>
      </c>
      <c r="AQ134" s="291">
        <v>-2.496424718368162E-2</v>
      </c>
      <c r="AR134" s="30">
        <v>-2.496424718368162E-2</v>
      </c>
      <c r="AS134" s="291">
        <v>-2.496424718368162E-2</v>
      </c>
      <c r="AT134" s="291">
        <v>-2.496424718368162E-2</v>
      </c>
      <c r="AU134" s="291">
        <v>-2.496424718368162E-2</v>
      </c>
      <c r="AV134" s="279">
        <v>3.4710999999999999E-2</v>
      </c>
      <c r="AW134" s="280">
        <v>8.1799999999999998E-3</v>
      </c>
      <c r="AX134" s="291">
        <v>-2.496424718368162E-2</v>
      </c>
      <c r="AY134" s="291">
        <v>-2.496424718368162E-2</v>
      </c>
      <c r="AZ134" s="279">
        <v>-1.7176E-2</v>
      </c>
      <c r="BE134" s="30">
        <v>5.1382258400578529E-2</v>
      </c>
      <c r="BF134" s="104"/>
      <c r="BG134" s="188">
        <f t="shared" si="51"/>
        <v>122</v>
      </c>
      <c r="BH134" s="29">
        <f>(1-'Building Blocks'!$B$54)*'Building Blocks'!$B$54^BG134</f>
        <v>2.9342272152521592E-3</v>
      </c>
      <c r="BI134" s="29">
        <f t="shared" si="52"/>
        <v>3.2231101235515674E-3</v>
      </c>
      <c r="BJ134" s="29">
        <f t="shared" si="99"/>
        <v>9.5729593779605108E-3</v>
      </c>
      <c r="BK134" s="191">
        <f t="shared" si="53"/>
        <v>7.431893770858841E-7</v>
      </c>
      <c r="BL134" s="191">
        <f t="shared" si="54"/>
        <v>1.13038012614998E-6</v>
      </c>
      <c r="BM134" s="191">
        <f t="shared" si="55"/>
        <v>3.893578031297217E-6</v>
      </c>
      <c r="BN134" s="191">
        <f t="shared" si="56"/>
        <v>2.5135344141782579E-6</v>
      </c>
      <c r="BO134" s="191">
        <f t="shared" si="57"/>
        <v>1.0211542483626932E-7</v>
      </c>
      <c r="BP134" s="191">
        <f t="shared" si="58"/>
        <v>3.3205972680087158E-6</v>
      </c>
      <c r="BQ134" s="191">
        <f t="shared" si="59"/>
        <v>5.694216344213839E-6</v>
      </c>
      <c r="BR134" s="191">
        <f t="shared" si="60"/>
        <v>1.1315422277813129E-5</v>
      </c>
      <c r="BS134" s="191">
        <f t="shared" si="61"/>
        <v>7.1340932923604793E-6</v>
      </c>
      <c r="BT134" s="191">
        <f t="shared" si="62"/>
        <v>9.9319748816089712E-36</v>
      </c>
      <c r="BU134" s="191">
        <f t="shared" si="63"/>
        <v>6.5971982485721056E-8</v>
      </c>
      <c r="BV134" s="191">
        <f t="shared" si="64"/>
        <v>2.4322401594339125E-9</v>
      </c>
      <c r="BW134" s="191">
        <f t="shared" si="65"/>
        <v>3.0610367329105389E-9</v>
      </c>
      <c r="BX134" s="191">
        <f t="shared" si="66"/>
        <v>1.9873806357772146E-8</v>
      </c>
      <c r="BY134" s="191">
        <f t="shared" si="67"/>
        <v>1.1143457175170922E-7</v>
      </c>
      <c r="BZ134" s="191">
        <f t="shared" si="68"/>
        <v>3.3891080699564342E-7</v>
      </c>
      <c r="CA134" s="191">
        <f t="shared" si="69"/>
        <v>1.667593652565244E-7</v>
      </c>
      <c r="CB134" s="191">
        <f t="shared" si="70"/>
        <v>1.2234134334340781E-6</v>
      </c>
      <c r="CC134" s="191">
        <f t="shared" si="71"/>
        <v>4.0120629608001787E-7</v>
      </c>
      <c r="CD134" s="191">
        <f t="shared" si="72"/>
        <v>4.0868971461813297E-9</v>
      </c>
      <c r="CE134" s="191">
        <f t="shared" si="73"/>
        <v>8.3667975189738696E-8</v>
      </c>
      <c r="CF134" s="191">
        <f t="shared" si="74"/>
        <v>4.7264399266556869E-7</v>
      </c>
      <c r="CG134" s="191">
        <f t="shared" si="75"/>
        <v>1.7913647855830862E-7</v>
      </c>
      <c r="CH134" s="191">
        <f t="shared" si="76"/>
        <v>2.6371831984259907E-7</v>
      </c>
      <c r="CI134" s="191">
        <f t="shared" si="77"/>
        <v>1.1958915713240414E-6</v>
      </c>
      <c r="CJ134" s="191">
        <f t="shared" si="78"/>
        <v>4.465551621526955E-7</v>
      </c>
      <c r="CK134" s="191">
        <f t="shared" si="79"/>
        <v>2.9314994589503236E-10</v>
      </c>
      <c r="CL134" s="191">
        <f t="shared" si="80"/>
        <v>3.6400259739285227E-10</v>
      </c>
      <c r="CM134" s="191">
        <f t="shared" si="81"/>
        <v>1.8330506716851046E-8</v>
      </c>
      <c r="CN134" s="191">
        <f t="shared" si="82"/>
        <v>6.2783430084470346E-8</v>
      </c>
      <c r="CO134" s="191">
        <f t="shared" si="83"/>
        <v>8.0594899719055282E-7</v>
      </c>
      <c r="CP134" s="191">
        <f t="shared" si="84"/>
        <v>5.3607039268797524E-6</v>
      </c>
      <c r="CQ134" s="191">
        <f t="shared" si="85"/>
        <v>3.2669440189026718E-6</v>
      </c>
      <c r="CR134" s="191">
        <f t="shared" si="86"/>
        <v>2.64068637712809E-6</v>
      </c>
      <c r="CS134" s="191">
        <f t="shared" si="87"/>
        <v>3.8811486082112315E-6</v>
      </c>
      <c r="CT134" s="191">
        <f t="shared" si="88"/>
        <v>1.3839191311345108E-6</v>
      </c>
      <c r="CU134" s="191">
        <f t="shared" si="89"/>
        <v>3.011377961129284E-6</v>
      </c>
      <c r="CV134" s="191">
        <f t="shared" si="90"/>
        <v>6.1054868039760658E-7</v>
      </c>
      <c r="CW134" s="191">
        <f t="shared" si="91"/>
        <v>7.1527708287294639E-6</v>
      </c>
      <c r="CX134" s="191">
        <f t="shared" si="92"/>
        <v>4.7117319914636059E-5</v>
      </c>
      <c r="CY134" s="191">
        <f t="shared" si="93"/>
        <v>4.5490490147750715E-5</v>
      </c>
      <c r="CZ134" s="191"/>
      <c r="DA134" s="191">
        <f t="shared" si="94"/>
        <v>9.9319748816089712E-36</v>
      </c>
      <c r="DB134" s="191"/>
      <c r="DC134" s="191"/>
      <c r="DD134" s="191"/>
      <c r="DE134" s="191">
        <f t="shared" si="95"/>
        <v>1.9950513417983825E-6</v>
      </c>
      <c r="DF134" s="191">
        <f t="shared" si="96"/>
        <v>1.6033299748204341E-9</v>
      </c>
      <c r="DG134" s="191"/>
      <c r="DH134" s="191"/>
      <c r="DI134" s="191">
        <f t="shared" si="97"/>
        <v>2.4242263498817302E-6</v>
      </c>
      <c r="DN134" s="191">
        <f t="shared" si="98"/>
        <v>6.1262462851130145E-6</v>
      </c>
      <c r="DR134" s="1">
        <v>1.3888888888888887E-3</v>
      </c>
      <c r="EQ134" s="184"/>
      <c r="ER134" s="184"/>
    </row>
    <row r="135" spans="1:148" s="1" customFormat="1" x14ac:dyDescent="0.25">
      <c r="A135" s="21">
        <v>39691</v>
      </c>
      <c r="B135" s="279">
        <v>1.5531E-2</v>
      </c>
      <c r="C135" s="280">
        <v>1.3769E-2</v>
      </c>
      <c r="D135" s="279">
        <v>1.8484E-2</v>
      </c>
      <c r="E135" s="280">
        <v>3.6143999999999996E-2</v>
      </c>
      <c r="F135" s="279">
        <v>1.7645999999999998E-2</v>
      </c>
      <c r="G135" s="280">
        <v>-2.1117E-2</v>
      </c>
      <c r="H135" s="279">
        <v>-4.6510999999999997E-2</v>
      </c>
      <c r="I135" s="280">
        <v>-3.6804000000000003E-2</v>
      </c>
      <c r="J135" s="279">
        <v>-7.9547999999999994E-2</v>
      </c>
      <c r="K135" s="291">
        <v>-2.496424718368162E-2</v>
      </c>
      <c r="L135" s="280">
        <v>9.4870000000000006E-3</v>
      </c>
      <c r="M135" s="279">
        <v>1.2493000000000001E-2</v>
      </c>
      <c r="N135" s="280">
        <v>1.5590000000000001E-3</v>
      </c>
      <c r="O135" s="279">
        <v>9.4330000000000004E-3</v>
      </c>
      <c r="P135" s="280">
        <v>2.4829E-2</v>
      </c>
      <c r="Q135" s="279">
        <v>7.92E-3</v>
      </c>
      <c r="R135" s="280">
        <v>6.4549999999999998E-3</v>
      </c>
      <c r="S135" s="279">
        <v>1.2405999999999999E-2</v>
      </c>
      <c r="T135" s="280">
        <v>1.0036E-2</v>
      </c>
      <c r="U135" s="279">
        <v>5.7559999999999998E-3</v>
      </c>
      <c r="V135" s="280">
        <v>1.2509999999999999E-2</v>
      </c>
      <c r="W135" s="279">
        <v>-1.1221000000000002E-2</v>
      </c>
      <c r="X135" s="280">
        <v>1.4763999999999999E-2</v>
      </c>
      <c r="Y135" s="280">
        <v>8.8280000000000008E-3</v>
      </c>
      <c r="Z135" s="279">
        <v>3.5010000000000002E-3</v>
      </c>
      <c r="AA135" s="280">
        <v>-1.647E-3</v>
      </c>
      <c r="AB135" s="279">
        <v>-3.2926999999999998E-2</v>
      </c>
      <c r="AC135" s="280">
        <v>-2.7816E-2</v>
      </c>
      <c r="AD135" s="279">
        <v>-4.4602000000000003E-2</v>
      </c>
      <c r="AE135" s="280">
        <v>5.901E-3</v>
      </c>
      <c r="AF135" s="280">
        <v>2.3050000000000002E-3</v>
      </c>
      <c r="AG135" s="281">
        <v>-4.1393000000000006E-2</v>
      </c>
      <c r="AH135" s="280">
        <v>-1.2800000000000001E-2</v>
      </c>
      <c r="AI135" s="279">
        <v>-1.439E-2</v>
      </c>
      <c r="AJ135" s="280">
        <v>-2.1743999999999999E-2</v>
      </c>
      <c r="AK135" s="279">
        <v>-5.0460000000000001E-3</v>
      </c>
      <c r="AL135" s="280">
        <v>-1.1787000000000001E-2</v>
      </c>
      <c r="AM135" s="279">
        <v>-1.4399999999999999E-3</v>
      </c>
      <c r="AN135" s="279">
        <v>6.6969999999999998E-3</v>
      </c>
      <c r="AO135" s="280">
        <v>-7.2842000000000004E-2</v>
      </c>
      <c r="AP135" s="279">
        <v>-4.5788999999999996E-2</v>
      </c>
      <c r="AQ135" s="291">
        <v>-2.496424718368162E-2</v>
      </c>
      <c r="AR135" s="30">
        <v>-2.496424718368162E-2</v>
      </c>
      <c r="AS135" s="291">
        <v>-2.496424718368162E-2</v>
      </c>
      <c r="AT135" s="291">
        <v>-2.496424718368162E-2</v>
      </c>
      <c r="AU135" s="291">
        <v>-2.496424718368162E-2</v>
      </c>
      <c r="AV135" s="279">
        <v>2.2092000000000001E-2</v>
      </c>
      <c r="AW135" s="280">
        <v>-2.0716999999999999E-2</v>
      </c>
      <c r="AX135" s="291">
        <v>-2.496424718368162E-2</v>
      </c>
      <c r="AY135" s="291">
        <v>-2.496424718368162E-2</v>
      </c>
      <c r="AZ135" s="279">
        <v>1.6923000000000001E-2</v>
      </c>
      <c r="BE135" s="30">
        <v>5.664708376713179E-2</v>
      </c>
      <c r="BF135" s="104"/>
      <c r="BG135" s="188">
        <f t="shared" si="51"/>
        <v>121</v>
      </c>
      <c r="BH135" s="29">
        <f>(1-'Building Blocks'!$B$54)*'Building Blocks'!$B$54^BG135</f>
        <v>2.9638658739920797E-3</v>
      </c>
      <c r="BI135" s="29">
        <f t="shared" si="52"/>
        <v>3.2556667914662293E-3</v>
      </c>
      <c r="BJ135" s="29">
        <f t="shared" si="99"/>
        <v>9.6696559373338486E-3</v>
      </c>
      <c r="BK135" s="191">
        <f t="shared" si="53"/>
        <v>2.2542421305797681E-7</v>
      </c>
      <c r="BL135" s="191">
        <f t="shared" si="54"/>
        <v>1.4487234223106992E-7</v>
      </c>
      <c r="BM135" s="191">
        <f t="shared" si="55"/>
        <v>2.7343316044228472E-7</v>
      </c>
      <c r="BN135" s="191">
        <f t="shared" si="56"/>
        <v>2.384601955141823E-6</v>
      </c>
      <c r="BO135" s="191">
        <f t="shared" si="57"/>
        <v>1.5846744174341339E-7</v>
      </c>
      <c r="BP135" s="191">
        <f t="shared" si="58"/>
        <v>2.4729341860769904E-6</v>
      </c>
      <c r="BQ135" s="191">
        <f t="shared" si="59"/>
        <v>9.0693819626754143E-6</v>
      </c>
      <c r="BR135" s="191">
        <f t="shared" si="60"/>
        <v>6.8245327003820619E-6</v>
      </c>
      <c r="BS135" s="191">
        <f t="shared" si="61"/>
        <v>2.6175526214473135E-5</v>
      </c>
      <c r="BT135" s="191">
        <f t="shared" si="62"/>
        <v>1.0032297860211081E-35</v>
      </c>
      <c r="BU135" s="191">
        <f t="shared" si="63"/>
        <v>1.0875893465549062E-7</v>
      </c>
      <c r="BV135" s="191">
        <f t="shared" si="64"/>
        <v>2.7166127526386347E-7</v>
      </c>
      <c r="BW135" s="191">
        <f t="shared" si="65"/>
        <v>6.3325815594877262E-11</v>
      </c>
      <c r="BX135" s="191">
        <f t="shared" si="66"/>
        <v>1.3486282849481962E-7</v>
      </c>
      <c r="BY135" s="191">
        <f t="shared" si="67"/>
        <v>1.260807964595967E-6</v>
      </c>
      <c r="BZ135" s="191">
        <f t="shared" si="68"/>
        <v>4.1463418198976132E-8</v>
      </c>
      <c r="CA135" s="191">
        <f t="shared" si="69"/>
        <v>1.9670637291409501E-8</v>
      </c>
      <c r="CB135" s="191">
        <f t="shared" si="70"/>
        <v>1.5295606251156888E-7</v>
      </c>
      <c r="CC135" s="191">
        <f t="shared" si="71"/>
        <v>1.0293916048220306E-7</v>
      </c>
      <c r="CD135" s="191">
        <f t="shared" si="72"/>
        <v>1.9527054169247183E-8</v>
      </c>
      <c r="CE135" s="191">
        <f t="shared" si="73"/>
        <v>2.5257887637574758E-7</v>
      </c>
      <c r="CF135" s="191">
        <f t="shared" si="74"/>
        <v>8.0183433043022964E-7</v>
      </c>
      <c r="CG135" s="191">
        <f t="shared" si="75"/>
        <v>4.0490632216702033E-7</v>
      </c>
      <c r="CH135" s="191">
        <f t="shared" si="76"/>
        <v>1.3291490909894754E-7</v>
      </c>
      <c r="CI135" s="191">
        <f t="shared" si="77"/>
        <v>1.9229265763130332E-8</v>
      </c>
      <c r="CJ135" s="191">
        <f t="shared" si="78"/>
        <v>1.0845211917281291E-7</v>
      </c>
      <c r="CK135" s="191">
        <f t="shared" si="79"/>
        <v>4.2105779533601397E-6</v>
      </c>
      <c r="CL135" s="191">
        <f t="shared" si="80"/>
        <v>3.1095375530232589E-6</v>
      </c>
      <c r="CM135" s="191">
        <f t="shared" si="81"/>
        <v>7.4663377131211027E-6</v>
      </c>
      <c r="CN135" s="191">
        <f t="shared" si="82"/>
        <v>3.5178191754930583E-9</v>
      </c>
      <c r="CO135" s="191">
        <f t="shared" si="83"/>
        <v>3.2428984170715811E-8</v>
      </c>
      <c r="CP135" s="191">
        <f t="shared" si="84"/>
        <v>6.8067340568399325E-6</v>
      </c>
      <c r="CQ135" s="191">
        <f t="shared" si="85"/>
        <v>8.7960859338050219E-7</v>
      </c>
      <c r="CR135" s="191">
        <f t="shared" si="86"/>
        <v>1.3157636900962835E-6</v>
      </c>
      <c r="CS135" s="191">
        <f t="shared" si="87"/>
        <v>2.5524511207277943E-6</v>
      </c>
      <c r="CT135" s="191">
        <f t="shared" si="88"/>
        <v>4.2692577835652306E-7</v>
      </c>
      <c r="CU135" s="191">
        <f t="shared" si="89"/>
        <v>8.4562720139862122E-7</v>
      </c>
      <c r="CV135" s="191">
        <f t="shared" si="90"/>
        <v>1.6192037719937464E-7</v>
      </c>
      <c r="CW135" s="191">
        <f t="shared" si="91"/>
        <v>5.6938945285205471E-9</v>
      </c>
      <c r="CX135" s="191">
        <f t="shared" si="92"/>
        <v>1.8414527093007726E-5</v>
      </c>
      <c r="CY135" s="191">
        <f t="shared" si="93"/>
        <v>9.357841097013405E-6</v>
      </c>
      <c r="CZ135" s="191"/>
      <c r="DA135" s="191">
        <f t="shared" si="94"/>
        <v>1.0032297860211081E-35</v>
      </c>
      <c r="DB135" s="191"/>
      <c r="DC135" s="191"/>
      <c r="DD135" s="191"/>
      <c r="DE135" s="191">
        <f t="shared" si="95"/>
        <v>4.8938139813896443E-7</v>
      </c>
      <c r="DF135" s="191">
        <f t="shared" si="96"/>
        <v>2.8529283248238565E-6</v>
      </c>
      <c r="DG135" s="191"/>
      <c r="DH135" s="191"/>
      <c r="DI135" s="191">
        <f t="shared" si="97"/>
        <v>1.4500829036672566E-7</v>
      </c>
      <c r="DN135" s="191">
        <f t="shared" si="98"/>
        <v>7.7729301292519458E-6</v>
      </c>
      <c r="DR135" s="1">
        <v>1.3888888888888887E-3</v>
      </c>
      <c r="EQ135" s="184"/>
      <c r="ER135" s="184"/>
    </row>
    <row r="136" spans="1:148" s="1" customFormat="1" x14ac:dyDescent="0.25">
      <c r="A136" s="21">
        <v>39721</v>
      </c>
      <c r="B136" s="279">
        <v>-9.4023999999999996E-2</v>
      </c>
      <c r="C136" s="280">
        <v>-9.5269999999999994E-2</v>
      </c>
      <c r="D136" s="279">
        <v>-0.12262000000000001</v>
      </c>
      <c r="E136" s="280">
        <v>-7.9680000000000001E-2</v>
      </c>
      <c r="F136" s="279">
        <v>-0.102682</v>
      </c>
      <c r="G136" s="280">
        <v>-0.124582</v>
      </c>
      <c r="H136" s="279">
        <v>-0.14990399999999998</v>
      </c>
      <c r="I136" s="280">
        <v>-0.17552099999999998</v>
      </c>
      <c r="J136" s="279">
        <v>-0.17489499999999999</v>
      </c>
      <c r="K136" s="291">
        <v>-2.496424718368162E-2</v>
      </c>
      <c r="L136" s="280">
        <v>-1.3429999999999999E-2</v>
      </c>
      <c r="M136" s="279">
        <v>6.1209999999999997E-3</v>
      </c>
      <c r="N136" s="280">
        <v>3.8169999999999996E-3</v>
      </c>
      <c r="O136" s="279">
        <v>6.6759999999999996E-3</v>
      </c>
      <c r="P136" s="280">
        <v>3.9760000000000004E-3</v>
      </c>
      <c r="Q136" s="279">
        <v>-6.5669000000000005E-2</v>
      </c>
      <c r="R136" s="280">
        <v>-5.9005000000000002E-2</v>
      </c>
      <c r="S136" s="279">
        <v>-8.6211999999999997E-2</v>
      </c>
      <c r="T136" s="280">
        <v>-3.9413999999999998E-2</v>
      </c>
      <c r="U136" s="279">
        <v>6.5699999999999992E-4</v>
      </c>
      <c r="V136" s="280">
        <v>7.522E-3</v>
      </c>
      <c r="W136" s="279">
        <v>-4.4189999999999993E-2</v>
      </c>
      <c r="X136" s="280">
        <v>-2.8105999999999999E-2</v>
      </c>
      <c r="Y136" s="280">
        <v>-1.1958E-2</v>
      </c>
      <c r="Z136" s="279">
        <v>-7.9766000000000004E-2</v>
      </c>
      <c r="AA136" s="280">
        <v>-6.1167999999999993E-2</v>
      </c>
      <c r="AB136" s="279">
        <v>-2.9611000000000002E-2</v>
      </c>
      <c r="AC136" s="280">
        <v>-1.7856E-2</v>
      </c>
      <c r="AD136" s="279">
        <v>-7.3800999999999992E-2</v>
      </c>
      <c r="AE136" s="280">
        <v>-5.5411999999999996E-2</v>
      </c>
      <c r="AF136" s="280">
        <v>-0.11103300000000001</v>
      </c>
      <c r="AG136" s="281">
        <v>-6.9309999999999997E-2</v>
      </c>
      <c r="AH136" s="280">
        <v>-6.9000000000000006E-2</v>
      </c>
      <c r="AI136" s="279">
        <v>-6.1269999999999998E-2</v>
      </c>
      <c r="AJ136" s="280">
        <v>-8.140399999999999E-2</v>
      </c>
      <c r="AK136" s="279">
        <v>-6.0063999999999999E-2</v>
      </c>
      <c r="AL136" s="280">
        <v>-1.2143999999999999E-2</v>
      </c>
      <c r="AM136" s="279">
        <v>-5.8981000000000006E-2</v>
      </c>
      <c r="AN136" s="279">
        <v>3.2557999999999997E-2</v>
      </c>
      <c r="AO136" s="280">
        <v>-0.11527900000000001</v>
      </c>
      <c r="AP136" s="279">
        <v>-0.17927600000000002</v>
      </c>
      <c r="AQ136" s="291">
        <v>-2.496424718368162E-2</v>
      </c>
      <c r="AR136" s="30">
        <v>-2.496424718368162E-2</v>
      </c>
      <c r="AS136" s="291">
        <v>-2.496424718368162E-2</v>
      </c>
      <c r="AT136" s="291">
        <v>-2.496424718368162E-2</v>
      </c>
      <c r="AU136" s="291">
        <v>-2.496424718368162E-2</v>
      </c>
      <c r="AV136" s="279">
        <v>-1.933E-3</v>
      </c>
      <c r="AW136" s="280">
        <v>-9.2576000000000006E-2</v>
      </c>
      <c r="AX136" s="291">
        <v>-2.496424718368162E-2</v>
      </c>
      <c r="AY136" s="291">
        <v>-2.496424718368162E-2</v>
      </c>
      <c r="AZ136" s="279">
        <v>-0.171709</v>
      </c>
      <c r="BE136" s="30">
        <v>-5.9614496962672736E-2</v>
      </c>
      <c r="BF136" s="104"/>
      <c r="BG136" s="188">
        <f t="shared" si="51"/>
        <v>120</v>
      </c>
      <c r="BH136" s="29">
        <f>(1-'Building Blocks'!$B$54)*'Building Blocks'!$B$54^BG136</f>
        <v>2.9938039131233132E-3</v>
      </c>
      <c r="BI136" s="29">
        <f t="shared" si="52"/>
        <v>3.2885523146123532E-3</v>
      </c>
      <c r="BJ136" s="29">
        <f t="shared" si="99"/>
        <v>9.7673292296301499E-3</v>
      </c>
      <c r="BK136" s="191">
        <f t="shared" si="53"/>
        <v>3.3702084486059963E-5</v>
      </c>
      <c r="BL136" s="191">
        <f t="shared" si="54"/>
        <v>3.4461609788496635E-5</v>
      </c>
      <c r="BM136" s="191">
        <f t="shared" si="55"/>
        <v>5.7247280661167967E-5</v>
      </c>
      <c r="BN136" s="191">
        <f t="shared" si="56"/>
        <v>2.5908471295934791E-5</v>
      </c>
      <c r="BO136" s="191">
        <f t="shared" si="57"/>
        <v>4.2253021015839802E-5</v>
      </c>
      <c r="BP136" s="191">
        <f t="shared" si="58"/>
        <v>5.6456776139044747E-5</v>
      </c>
      <c r="BQ136" s="191">
        <f t="shared" si="59"/>
        <v>8.0207746253349723E-5</v>
      </c>
      <c r="BR136" s="191">
        <f t="shared" si="60"/>
        <v>1.1194470843941088E-4</v>
      </c>
      <c r="BS136" s="191">
        <f t="shared" si="61"/>
        <v>1.1256650624938369E-4</v>
      </c>
      <c r="BT136" s="191">
        <f t="shared" si="62"/>
        <v>1.0133634202233416E-35</v>
      </c>
      <c r="BU136" s="191">
        <f t="shared" si="63"/>
        <v>9.6579443058098927E-7</v>
      </c>
      <c r="BV136" s="191">
        <f t="shared" si="64"/>
        <v>2.5099761247871486E-8</v>
      </c>
      <c r="BW136" s="191">
        <f t="shared" si="65"/>
        <v>1.4759626186174714E-8</v>
      </c>
      <c r="BX136" s="191">
        <f t="shared" si="66"/>
        <v>4.4514320058105163E-8</v>
      </c>
      <c r="BY136" s="191">
        <f t="shared" si="67"/>
        <v>4.5320179765347633E-9</v>
      </c>
      <c r="BZ136" s="191">
        <f t="shared" si="68"/>
        <v>1.6123244168067128E-5</v>
      </c>
      <c r="CA136" s="191">
        <f t="shared" si="69"/>
        <v>1.3053075599591886E-5</v>
      </c>
      <c r="CB136" s="191">
        <f t="shared" si="70"/>
        <v>2.7691504277498478E-5</v>
      </c>
      <c r="CC136" s="191">
        <f t="shared" si="71"/>
        <v>6.3166623763062447E-6</v>
      </c>
      <c r="CD136" s="191">
        <f t="shared" si="72"/>
        <v>2.3092914550453648E-8</v>
      </c>
      <c r="CE136" s="191">
        <f t="shared" si="73"/>
        <v>4.7988498911296734E-8</v>
      </c>
      <c r="CF136" s="191">
        <f t="shared" si="74"/>
        <v>7.7874491649506253E-6</v>
      </c>
      <c r="CG136" s="191">
        <f t="shared" si="75"/>
        <v>3.3083629587307464E-6</v>
      </c>
      <c r="CH136" s="191">
        <f t="shared" si="76"/>
        <v>6.8158276216947044E-7</v>
      </c>
      <c r="CI136" s="191">
        <f t="shared" si="77"/>
        <v>2.4151222433881806E-5</v>
      </c>
      <c r="CJ136" s="191">
        <f t="shared" si="78"/>
        <v>1.4019521134662012E-5</v>
      </c>
      <c r="CK136" s="191">
        <f t="shared" si="79"/>
        <v>3.5049370947671355E-6</v>
      </c>
      <c r="CL136" s="191">
        <f t="shared" si="80"/>
        <v>1.442656926927608E-6</v>
      </c>
      <c r="CM136" s="191">
        <f t="shared" si="81"/>
        <v>1.9542310794627342E-5</v>
      </c>
      <c r="CN136" s="191">
        <f t="shared" si="82"/>
        <v>1.2785338771756917E-5</v>
      </c>
      <c r="CO136" s="191">
        <f t="shared" si="83"/>
        <v>4.4628510900164243E-5</v>
      </c>
      <c r="CP136" s="191">
        <f t="shared" si="84"/>
        <v>1.783407413878556E-5</v>
      </c>
      <c r="CQ136" s="191">
        <f t="shared" si="85"/>
        <v>1.7350881730034602E-5</v>
      </c>
      <c r="CR136" s="191">
        <f t="shared" si="86"/>
        <v>1.4754986176801004E-5</v>
      </c>
      <c r="CS136" s="191">
        <f t="shared" si="87"/>
        <v>2.5270168735668257E-5</v>
      </c>
      <c r="CT136" s="191">
        <f t="shared" si="88"/>
        <v>1.4529392478853759E-5</v>
      </c>
      <c r="CU136" s="191">
        <f t="shared" si="89"/>
        <v>8.9242987209992105E-7</v>
      </c>
      <c r="CV136" s="191">
        <f t="shared" si="90"/>
        <v>1.3720808422445183E-5</v>
      </c>
      <c r="CW136" s="191">
        <f t="shared" si="91"/>
        <v>2.4300456755731065E-6</v>
      </c>
      <c r="CX136" s="191">
        <f t="shared" si="92"/>
        <v>4.5514202234677604E-5</v>
      </c>
      <c r="CY136" s="191">
        <f t="shared" si="93"/>
        <v>1.1512006864361352E-4</v>
      </c>
      <c r="CZ136" s="191"/>
      <c r="DA136" s="191">
        <f t="shared" si="94"/>
        <v>1.0133634202233416E-35</v>
      </c>
      <c r="DB136" s="191"/>
      <c r="DC136" s="191"/>
      <c r="DD136" s="191"/>
      <c r="DE136" s="191">
        <f t="shared" si="95"/>
        <v>4.5515669165030703E-7</v>
      </c>
      <c r="DF136" s="191">
        <f t="shared" si="96"/>
        <v>3.385365781260822E-5</v>
      </c>
      <c r="DG136" s="191"/>
      <c r="DH136" s="191"/>
      <c r="DI136" s="191">
        <f t="shared" si="97"/>
        <v>1.088799167960347E-4</v>
      </c>
      <c r="DN136" s="191">
        <f t="shared" si="98"/>
        <v>1.4938859811925286E-5</v>
      </c>
      <c r="DR136" s="1">
        <v>1.3888888888888887E-3</v>
      </c>
      <c r="EQ136" s="184"/>
      <c r="ER136" s="184"/>
    </row>
    <row r="137" spans="1:148" s="1" customFormat="1" x14ac:dyDescent="0.25">
      <c r="A137" s="21">
        <v>39752</v>
      </c>
      <c r="B137" s="279">
        <v>-0.17736000000000002</v>
      </c>
      <c r="C137" s="280">
        <v>-0.17460599999999998</v>
      </c>
      <c r="D137" s="279">
        <v>-0.22351600000000002</v>
      </c>
      <c r="E137" s="280">
        <v>-0.20802900000000002</v>
      </c>
      <c r="F137" s="279">
        <v>-0.20915199999999998</v>
      </c>
      <c r="G137" s="280">
        <v>-0.19790600000000003</v>
      </c>
      <c r="H137" s="279">
        <v>-0.220086</v>
      </c>
      <c r="I137" s="280">
        <v>-0.246726</v>
      </c>
      <c r="J137" s="279">
        <v>-0.27353300000000003</v>
      </c>
      <c r="K137" s="291">
        <v>-2.496424718368162E-2</v>
      </c>
      <c r="L137" s="280">
        <v>-2.3604E-2</v>
      </c>
      <c r="M137" s="279">
        <v>-1.1020000000000001E-3</v>
      </c>
      <c r="N137" s="280">
        <v>2.8519999999999999E-3</v>
      </c>
      <c r="O137" s="279">
        <v>6.6790000000000009E-3</v>
      </c>
      <c r="P137" s="280">
        <v>-3.2646000000000001E-2</v>
      </c>
      <c r="Q137" s="279">
        <v>-5.8073E-2</v>
      </c>
      <c r="R137" s="280">
        <v>-4.1931999999999997E-2</v>
      </c>
      <c r="S137" s="279">
        <v>-0.10891199999999999</v>
      </c>
      <c r="T137" s="280">
        <v>-8.2775000000000001E-2</v>
      </c>
      <c r="U137" s="279">
        <v>-7.1809999999999999E-3</v>
      </c>
      <c r="V137" s="280">
        <v>-1.2565999999999999E-2</v>
      </c>
      <c r="W137" s="279">
        <v>-0.100977</v>
      </c>
      <c r="X137" s="280">
        <v>-4.5100000000000001E-3</v>
      </c>
      <c r="Y137" s="280">
        <v>2.1329999999999999E-3</v>
      </c>
      <c r="Z137" s="279">
        <v>-0.159077</v>
      </c>
      <c r="AA137" s="280">
        <v>-0.13217000000000001</v>
      </c>
      <c r="AB137" s="279">
        <v>-4.4195000000000005E-2</v>
      </c>
      <c r="AC137" s="280">
        <v>-2.4285999999999999E-2</v>
      </c>
      <c r="AD137" s="279">
        <v>-9.3503000000000003E-2</v>
      </c>
      <c r="AE137" s="280">
        <v>-0.177454</v>
      </c>
      <c r="AF137" s="280">
        <v>-0.26639399999999996</v>
      </c>
      <c r="AG137" s="281">
        <v>-0.10814399999999999</v>
      </c>
      <c r="AH137" s="280">
        <v>-9.35E-2</v>
      </c>
      <c r="AI137" s="279">
        <v>-6.8419999999999995E-2</v>
      </c>
      <c r="AJ137" s="280">
        <v>-9.4583999999999988E-2</v>
      </c>
      <c r="AK137" s="279">
        <v>-8.1910000000000011E-2</v>
      </c>
      <c r="AL137" s="280">
        <v>1.6316999999999998E-2</v>
      </c>
      <c r="AM137" s="279">
        <v>-8.0311999999999995E-2</v>
      </c>
      <c r="AN137" s="279">
        <v>7.9573000000000005E-2</v>
      </c>
      <c r="AO137" s="280">
        <v>-0.21283200000000002</v>
      </c>
      <c r="AP137" s="279">
        <v>-0.17948799999999998</v>
      </c>
      <c r="AQ137" s="291">
        <v>-2.496424718368162E-2</v>
      </c>
      <c r="AR137" s="30">
        <v>-2.496424718368162E-2</v>
      </c>
      <c r="AS137" s="291">
        <v>-2.496424718368162E-2</v>
      </c>
      <c r="AT137" s="291">
        <v>-2.496424718368162E-2</v>
      </c>
      <c r="AU137" s="291">
        <v>-2.496424718368162E-2</v>
      </c>
      <c r="AV137" s="279">
        <v>-0.31668199999999996</v>
      </c>
      <c r="AW137" s="280">
        <v>-0.2787</v>
      </c>
      <c r="AX137" s="291">
        <v>-2.496424718368162E-2</v>
      </c>
      <c r="AY137" s="291">
        <v>-2.496424718368162E-2</v>
      </c>
      <c r="AZ137" s="279">
        <v>-1.2160000000000001E-3</v>
      </c>
      <c r="BE137" s="30">
        <v>2.3253027348143052E-2</v>
      </c>
      <c r="BF137" s="104"/>
      <c r="BG137" s="188">
        <f t="shared" si="51"/>
        <v>119</v>
      </c>
      <c r="BH137" s="29">
        <f>(1-'Building Blocks'!$B$54)*'Building Blocks'!$B$54^BG137</f>
        <v>3.0240443566902152E-3</v>
      </c>
      <c r="BI137" s="29">
        <f t="shared" si="52"/>
        <v>3.3217700147599523E-3</v>
      </c>
      <c r="BJ137" s="29">
        <f t="shared" si="99"/>
        <v>9.865989120838534E-3</v>
      </c>
      <c r="BK137" s="191">
        <f t="shared" si="53"/>
        <v>1.1315958693961462E-4</v>
      </c>
      <c r="BL137" s="191">
        <f t="shared" si="54"/>
        <v>1.0967303721911731E-4</v>
      </c>
      <c r="BM137" s="191">
        <f t="shared" si="55"/>
        <v>1.8008112841868775E-4</v>
      </c>
      <c r="BN137" s="191">
        <f t="shared" si="56"/>
        <v>1.565763679365899E-4</v>
      </c>
      <c r="BO137" s="191">
        <f t="shared" si="57"/>
        <v>1.6051259065803501E-4</v>
      </c>
      <c r="BP137" s="191">
        <f t="shared" si="58"/>
        <v>1.387127899261168E-4</v>
      </c>
      <c r="BQ137" s="191">
        <f t="shared" si="59"/>
        <v>1.7019606112912036E-4</v>
      </c>
      <c r="BR137" s="191">
        <f t="shared" si="60"/>
        <v>2.1719628023302918E-4</v>
      </c>
      <c r="BS137" s="191">
        <f t="shared" si="61"/>
        <v>2.6726258223623827E-4</v>
      </c>
      <c r="BT137" s="191">
        <f t="shared" si="62"/>
        <v>1.0235994143670116E-35</v>
      </c>
      <c r="BU137" s="191">
        <f t="shared" si="63"/>
        <v>2.4777144757954695E-6</v>
      </c>
      <c r="BV137" s="191">
        <f t="shared" si="64"/>
        <v>6.6084456716195127E-8</v>
      </c>
      <c r="BW137" s="191">
        <f t="shared" si="65"/>
        <v>4.4200772326265277E-9</v>
      </c>
      <c r="BX137" s="191">
        <f t="shared" si="66"/>
        <v>4.503731729148066E-8</v>
      </c>
      <c r="BY137" s="191">
        <f t="shared" si="67"/>
        <v>4.7452566778509661E-6</v>
      </c>
      <c r="BZ137" s="191">
        <f t="shared" si="68"/>
        <v>1.2944242266797361E-5</v>
      </c>
      <c r="CA137" s="191">
        <f t="shared" si="69"/>
        <v>7.0071715807461414E-6</v>
      </c>
      <c r="CB137" s="191">
        <f t="shared" si="70"/>
        <v>4.3521623666950764E-5</v>
      </c>
      <c r="CC137" s="191">
        <f t="shared" si="71"/>
        <v>2.5251239492671564E-5</v>
      </c>
      <c r="CD137" s="191">
        <f t="shared" si="72"/>
        <v>3.6538476223310285E-7</v>
      </c>
      <c r="CE137" s="191">
        <f t="shared" si="73"/>
        <v>8.790965043090153E-7</v>
      </c>
      <c r="CF137" s="191">
        <f t="shared" si="74"/>
        <v>3.6936808275575892E-5</v>
      </c>
      <c r="CG137" s="191">
        <f t="shared" si="75"/>
        <v>2.191205220864804E-7</v>
      </c>
      <c r="CH137" s="191">
        <f t="shared" si="76"/>
        <v>3.1002162592004785E-10</v>
      </c>
      <c r="CI137" s="191">
        <f t="shared" si="77"/>
        <v>9.0444296344074134E-5</v>
      </c>
      <c r="CJ137" s="191">
        <f t="shared" si="78"/>
        <v>6.1705957859489445E-5</v>
      </c>
      <c r="CK137" s="191">
        <f t="shared" si="79"/>
        <v>7.4099653881520479E-6</v>
      </c>
      <c r="CL137" s="191">
        <f t="shared" si="80"/>
        <v>2.4892926985755377E-6</v>
      </c>
      <c r="CM137" s="191">
        <f t="shared" si="81"/>
        <v>3.1119214922100324E-5</v>
      </c>
      <c r="CN137" s="191">
        <f t="shared" si="82"/>
        <v>1.1294458125706499E-4</v>
      </c>
      <c r="CO137" s="191">
        <f t="shared" si="83"/>
        <v>2.4549600874394214E-4</v>
      </c>
      <c r="CP137" s="191">
        <f t="shared" si="84"/>
        <v>4.2022878001289693E-5</v>
      </c>
      <c r="CQ137" s="191">
        <f t="shared" si="85"/>
        <v>3.1342936196448807E-5</v>
      </c>
      <c r="CR137" s="191">
        <f t="shared" si="86"/>
        <v>1.825564177063533E-5</v>
      </c>
      <c r="CS137" s="191">
        <f t="shared" si="87"/>
        <v>3.3778132056343339E-5</v>
      </c>
      <c r="CT137" s="191">
        <f t="shared" si="88"/>
        <v>2.5908473546357678E-5</v>
      </c>
      <c r="CU137" s="191">
        <f t="shared" si="89"/>
        <v>4.7734252029536954E-7</v>
      </c>
      <c r="CV137" s="191">
        <f t="shared" si="90"/>
        <v>2.4524579290234276E-5</v>
      </c>
      <c r="CW137" s="191">
        <f t="shared" si="91"/>
        <v>1.8287714014178545E-5</v>
      </c>
      <c r="CX137" s="191">
        <f t="shared" si="92"/>
        <v>1.5383084132663546E-4</v>
      </c>
      <c r="CY137" s="191">
        <f t="shared" si="93"/>
        <v>1.1654656386600631E-4</v>
      </c>
      <c r="CZ137" s="191"/>
      <c r="DA137" s="191">
        <f t="shared" si="94"/>
        <v>1.0235994143670116E-35</v>
      </c>
      <c r="DB137" s="191"/>
      <c r="DC137" s="191"/>
      <c r="DD137" s="191"/>
      <c r="DE137" s="191">
        <f t="shared" si="95"/>
        <v>3.5413771237564212E-4</v>
      </c>
      <c r="DF137" s="191">
        <f t="shared" si="96"/>
        <v>2.7472800146679881E-4</v>
      </c>
      <c r="DG137" s="191"/>
      <c r="DH137" s="191"/>
      <c r="DI137" s="191">
        <f t="shared" si="97"/>
        <v>4.3664555406109606E-7</v>
      </c>
      <c r="DN137" s="191">
        <f t="shared" si="98"/>
        <v>7.9477115493683566E-7</v>
      </c>
      <c r="DR137" s="1">
        <v>4.1666666666666657E-3</v>
      </c>
      <c r="EQ137" s="184"/>
      <c r="ER137" s="184"/>
    </row>
    <row r="138" spans="1:148" s="1" customFormat="1" x14ac:dyDescent="0.25">
      <c r="A138" s="21">
        <v>39782</v>
      </c>
      <c r="B138" s="279">
        <v>-7.8939000000000009E-2</v>
      </c>
      <c r="C138" s="280">
        <v>-7.5620000000000007E-2</v>
      </c>
      <c r="D138" s="279">
        <v>-0.101771</v>
      </c>
      <c r="E138" s="280">
        <v>-0.11828699999999999</v>
      </c>
      <c r="F138" s="279">
        <v>-0.137597</v>
      </c>
      <c r="G138" s="280">
        <v>-6.506300000000001E-2</v>
      </c>
      <c r="H138" s="279">
        <v>-5.7436000000000001E-2</v>
      </c>
      <c r="I138" s="280">
        <v>-4.8288000000000005E-2</v>
      </c>
      <c r="J138" s="279">
        <v>-7.5205999999999995E-2</v>
      </c>
      <c r="K138" s="291">
        <v>-2.496424718368162E-2</v>
      </c>
      <c r="L138" s="280">
        <v>3.2549000000000002E-2</v>
      </c>
      <c r="M138" s="279">
        <v>5.3071E-2</v>
      </c>
      <c r="N138" s="280">
        <v>2.2950000000000002E-3</v>
      </c>
      <c r="O138" s="279">
        <v>3.6970999999999997E-2</v>
      </c>
      <c r="P138" s="280">
        <v>0.123025</v>
      </c>
      <c r="Q138" s="279">
        <v>3.9268999999999998E-2</v>
      </c>
      <c r="R138" s="280">
        <v>2.9960000000000001E-2</v>
      </c>
      <c r="S138" s="279">
        <v>7.0278000000000007E-2</v>
      </c>
      <c r="T138" s="280">
        <v>1.2397E-2</v>
      </c>
      <c r="U138" s="279">
        <v>3.32E-2</v>
      </c>
      <c r="V138" s="280">
        <v>3.9283999999999999E-2</v>
      </c>
      <c r="W138" s="279">
        <v>-0.18805499999999997</v>
      </c>
      <c r="X138" s="280">
        <v>1.9487000000000001E-2</v>
      </c>
      <c r="Y138" s="280">
        <v>1.5165E-2</v>
      </c>
      <c r="Z138" s="279">
        <v>-9.3131000000000005E-2</v>
      </c>
      <c r="AA138" s="280">
        <v>-8.5496000000000003E-2</v>
      </c>
      <c r="AB138" s="279">
        <v>2.3826E-2</v>
      </c>
      <c r="AC138" s="280">
        <v>2.8401999999999997E-2</v>
      </c>
      <c r="AD138" s="279">
        <v>7.7200000000000003E-3</v>
      </c>
      <c r="AE138" s="280">
        <v>2.9346000000000001E-2</v>
      </c>
      <c r="AF138" s="280">
        <v>7.4958999999999998E-2</v>
      </c>
      <c r="AG138" s="281">
        <v>-3.8511999999999998E-2</v>
      </c>
      <c r="AH138" s="280">
        <v>-3.04E-2</v>
      </c>
      <c r="AI138" s="279">
        <v>-2.6680000000000002E-2</v>
      </c>
      <c r="AJ138" s="280">
        <v>-3.7717000000000001E-2</v>
      </c>
      <c r="AK138" s="279">
        <v>-3.6566000000000001E-2</v>
      </c>
      <c r="AL138" s="280">
        <v>7.3280000000000003E-3</v>
      </c>
      <c r="AM138" s="279">
        <v>-2.8024E-2</v>
      </c>
      <c r="AN138" s="279">
        <v>3.5365000000000001E-2</v>
      </c>
      <c r="AO138" s="280">
        <v>-6.9583000000000006E-2</v>
      </c>
      <c r="AP138" s="279">
        <v>-2.271E-3</v>
      </c>
      <c r="AQ138" s="291">
        <v>-2.496424718368162E-2</v>
      </c>
      <c r="AR138" s="30">
        <v>-2.496424718368162E-2</v>
      </c>
      <c r="AS138" s="291">
        <v>-2.496424718368162E-2</v>
      </c>
      <c r="AT138" s="291">
        <v>-2.496424718368162E-2</v>
      </c>
      <c r="AU138" s="291">
        <v>-2.496424718368162E-2</v>
      </c>
      <c r="AV138" s="279">
        <v>-0.23055399999999998</v>
      </c>
      <c r="AW138" s="280">
        <v>-0.14508100000000002</v>
      </c>
      <c r="AX138" s="291">
        <v>-2.496424718368162E-2</v>
      </c>
      <c r="AY138" s="291">
        <v>-2.496424718368162E-2</v>
      </c>
      <c r="AZ138" s="279">
        <v>-0.17097100000000001</v>
      </c>
      <c r="BE138" s="30">
        <v>2.4842934778591452E-2</v>
      </c>
      <c r="BF138" s="104"/>
      <c r="BG138" s="188">
        <f t="shared" si="51"/>
        <v>118</v>
      </c>
      <c r="BH138" s="29">
        <f>(1-'Building Blocks'!$B$54)*'Building Blocks'!$B$54^BG138</f>
        <v>3.0545902592830458E-3</v>
      </c>
      <c r="BI138" s="29">
        <f t="shared" si="52"/>
        <v>3.3553232472322754E-3</v>
      </c>
      <c r="BJ138" s="29">
        <f t="shared" si="99"/>
        <v>9.9656455766045805E-3</v>
      </c>
      <c r="BK138" s="191">
        <f t="shared" si="53"/>
        <v>2.4901982458350145E-5</v>
      </c>
      <c r="BL138" s="191">
        <f t="shared" si="54"/>
        <v>2.2958174250296954E-5</v>
      </c>
      <c r="BM138" s="191">
        <f t="shared" si="55"/>
        <v>4.1408426708731772E-5</v>
      </c>
      <c r="BN138" s="191">
        <f t="shared" si="56"/>
        <v>5.443145078114043E-5</v>
      </c>
      <c r="BO138" s="191">
        <f t="shared" si="57"/>
        <v>7.3759721036337431E-5</v>
      </c>
      <c r="BP138" s="191">
        <f t="shared" si="58"/>
        <v>1.7156346192650118E-5</v>
      </c>
      <c r="BQ138" s="191">
        <f t="shared" si="59"/>
        <v>1.3616972293008175E-5</v>
      </c>
      <c r="BR138" s="191">
        <f t="shared" si="60"/>
        <v>1.100430954651282E-5</v>
      </c>
      <c r="BS138" s="191">
        <f t="shared" si="61"/>
        <v>2.4427366736884444E-5</v>
      </c>
      <c r="BT138" s="191">
        <f t="shared" si="62"/>
        <v>1.0339388023909209E-35</v>
      </c>
      <c r="BU138" s="191">
        <f t="shared" si="63"/>
        <v>2.7911229149689334E-6</v>
      </c>
      <c r="BV138" s="191">
        <f t="shared" si="64"/>
        <v>8.2921838538608326E-6</v>
      </c>
      <c r="BW138" s="191">
        <f t="shared" si="65"/>
        <v>1.1939985478242926E-9</v>
      </c>
      <c r="BX138" s="191">
        <f t="shared" si="66"/>
        <v>3.8728579286990127E-6</v>
      </c>
      <c r="BY138" s="191">
        <f t="shared" si="67"/>
        <v>4.6620644020106535E-5</v>
      </c>
      <c r="BZ138" s="191">
        <f t="shared" si="68"/>
        <v>4.0909685688848587E-6</v>
      </c>
      <c r="CA138" s="191">
        <f t="shared" si="69"/>
        <v>2.2617547261661497E-6</v>
      </c>
      <c r="CB138" s="191">
        <f t="shared" si="70"/>
        <v>1.4057108125845428E-5</v>
      </c>
      <c r="CC138" s="191">
        <f t="shared" si="71"/>
        <v>2.1388414672306016E-7</v>
      </c>
      <c r="CD138" s="191">
        <f t="shared" si="72"/>
        <v>2.9982990282742833E-6</v>
      </c>
      <c r="CE138" s="191">
        <f t="shared" si="73"/>
        <v>4.2481093449210611E-6</v>
      </c>
      <c r="CF138" s="191">
        <f t="shared" si="74"/>
        <v>1.2437134253448845E-4</v>
      </c>
      <c r="CG138" s="191">
        <f t="shared" si="75"/>
        <v>8.4560631395046957E-7</v>
      </c>
      <c r="CH138" s="191">
        <f t="shared" si="76"/>
        <v>5.4344091089955621E-7</v>
      </c>
      <c r="CI138" s="191">
        <f t="shared" si="77"/>
        <v>3.2926930963257537E-5</v>
      </c>
      <c r="CJ138" s="191">
        <f t="shared" si="78"/>
        <v>2.6949482100199777E-5</v>
      </c>
      <c r="CK138" s="191">
        <f t="shared" si="79"/>
        <v>1.4503097023018272E-6</v>
      </c>
      <c r="CL138" s="191">
        <f t="shared" si="80"/>
        <v>2.1499264648986742E-6</v>
      </c>
      <c r="CM138" s="191">
        <f t="shared" si="81"/>
        <v>6.5943423392601329E-8</v>
      </c>
      <c r="CN138" s="191">
        <f t="shared" si="82"/>
        <v>1.6843966212536127E-6</v>
      </c>
      <c r="CO138" s="191">
        <f t="shared" si="83"/>
        <v>1.6206084463328842E-5</v>
      </c>
      <c r="CP138" s="191">
        <f t="shared" si="84"/>
        <v>6.1589292328942768E-6</v>
      </c>
      <c r="CQ138" s="191">
        <f t="shared" si="85"/>
        <v>3.887219294740935E-6</v>
      </c>
      <c r="CR138" s="191">
        <f t="shared" si="86"/>
        <v>3.5208438390117514E-6</v>
      </c>
      <c r="CS138" s="191">
        <f t="shared" si="87"/>
        <v>6.4879495294766303E-6</v>
      </c>
      <c r="CT138" s="191">
        <f t="shared" si="88"/>
        <v>6.1957246527397205E-6</v>
      </c>
      <c r="CU138" s="191">
        <f t="shared" si="89"/>
        <v>3.0168641124927313E-8</v>
      </c>
      <c r="CV138" s="191">
        <f t="shared" si="90"/>
        <v>3.7962149957876069E-6</v>
      </c>
      <c r="CW138" s="191">
        <f t="shared" si="91"/>
        <v>3.0178719825583219E-6</v>
      </c>
      <c r="CX138" s="191">
        <f t="shared" si="92"/>
        <v>1.7369051124289646E-5</v>
      </c>
      <c r="CY138" s="191">
        <f t="shared" si="93"/>
        <v>3.4191889427338644E-7</v>
      </c>
      <c r="CZ138" s="191"/>
      <c r="DA138" s="191">
        <f t="shared" si="94"/>
        <v>1.0339388023909209E-35</v>
      </c>
      <c r="DB138" s="191"/>
      <c r="DC138" s="191"/>
      <c r="DD138" s="191"/>
      <c r="DE138" s="191">
        <f t="shared" si="95"/>
        <v>1.9388818833249004E-4</v>
      </c>
      <c r="DF138" s="191">
        <f t="shared" si="96"/>
        <v>7.9540023028790762E-5</v>
      </c>
      <c r="DG138" s="191"/>
      <c r="DH138" s="191"/>
      <c r="DI138" s="191">
        <f t="shared" si="97"/>
        <v>1.101913076592105E-4</v>
      </c>
      <c r="DN138" s="191">
        <f t="shared" si="98"/>
        <v>9.7631438762683939E-7</v>
      </c>
      <c r="DR138" s="1">
        <v>4.1666666666666657E-3</v>
      </c>
      <c r="EQ138" s="184"/>
      <c r="ER138" s="184"/>
    </row>
    <row r="139" spans="1:148" s="1" customFormat="1" x14ac:dyDescent="0.25">
      <c r="A139" s="21">
        <v>39813</v>
      </c>
      <c r="B139" s="279">
        <v>1.9130999999999999E-2</v>
      </c>
      <c r="C139" s="280">
        <v>1.5979E-2</v>
      </c>
      <c r="D139" s="279">
        <v>4.2716000000000004E-2</v>
      </c>
      <c r="E139" s="280">
        <v>5.8041000000000002E-2</v>
      </c>
      <c r="F139" s="279">
        <v>1.9177E-2</v>
      </c>
      <c r="G139" s="280">
        <v>3.6735000000000004E-2</v>
      </c>
      <c r="H139" s="279">
        <v>5.7168000000000004E-2</v>
      </c>
      <c r="I139" s="280">
        <v>6.7028000000000004E-2</v>
      </c>
      <c r="J139" s="279">
        <v>7.8269000000000005E-2</v>
      </c>
      <c r="K139" s="291">
        <v>-2.496424718368162E-2</v>
      </c>
      <c r="L139" s="280">
        <v>3.7311999999999998E-2</v>
      </c>
      <c r="M139" s="279">
        <v>3.3875999999999996E-2</v>
      </c>
      <c r="N139" s="280">
        <v>7.9600000000000005E-4</v>
      </c>
      <c r="O139" s="279">
        <v>1.9694E-2</v>
      </c>
      <c r="P139" s="280">
        <v>9.2268000000000003E-2</v>
      </c>
      <c r="Q139" s="279">
        <v>6.2706999999999999E-2</v>
      </c>
      <c r="R139" s="280">
        <v>4.0975999999999999E-2</v>
      </c>
      <c r="S139" s="279">
        <v>0.13405900000000001</v>
      </c>
      <c r="T139" s="280">
        <v>4.8274999999999998E-2</v>
      </c>
      <c r="U139" s="279">
        <v>3.4358E-2</v>
      </c>
      <c r="V139" s="280">
        <v>1.6697E-2</v>
      </c>
      <c r="W139" s="279">
        <v>0.16453099999999998</v>
      </c>
      <c r="X139" s="280">
        <v>2.0301E-2</v>
      </c>
      <c r="Y139" s="280">
        <v>9.8670000000000008E-3</v>
      </c>
      <c r="Z139" s="279">
        <v>7.6843000000000009E-2</v>
      </c>
      <c r="AA139" s="280">
        <v>-2.8984999999999997E-2</v>
      </c>
      <c r="AB139" s="279">
        <v>7.9698000000000005E-2</v>
      </c>
      <c r="AC139" s="280">
        <v>8.2019000000000009E-2</v>
      </c>
      <c r="AD139" s="279">
        <v>6.6599000000000005E-2</v>
      </c>
      <c r="AE139" s="280">
        <v>9.1239000000000015E-2</v>
      </c>
      <c r="AF139" s="280">
        <v>9.7076999999999899E-2</v>
      </c>
      <c r="AG139" s="281">
        <v>0.10134600000000001</v>
      </c>
      <c r="AH139" s="280">
        <v>-1.2199999999999999E-2</v>
      </c>
      <c r="AI139" s="279">
        <v>1.5199999999999999E-3</v>
      </c>
      <c r="AJ139" s="280">
        <v>2.1940000000000002E-3</v>
      </c>
      <c r="AK139" s="279">
        <v>-1.4988E-2</v>
      </c>
      <c r="AL139" s="280">
        <v>1.1128000000000001E-2</v>
      </c>
      <c r="AM139" s="279">
        <v>-2.359E-3</v>
      </c>
      <c r="AN139" s="279">
        <v>1.1604000000000001E-2</v>
      </c>
      <c r="AO139" s="280">
        <v>-4.4839000000000004E-2</v>
      </c>
      <c r="AP139" s="279">
        <v>2.1057000000000003E-2</v>
      </c>
      <c r="AQ139" s="291">
        <v>-2.496424718368162E-2</v>
      </c>
      <c r="AR139" s="30">
        <v>-2.496424718368162E-2</v>
      </c>
      <c r="AS139" s="291">
        <v>-2.496424718368162E-2</v>
      </c>
      <c r="AT139" s="291">
        <v>-2.496424718368162E-2</v>
      </c>
      <c r="AU139" s="291">
        <v>-2.496424718368162E-2</v>
      </c>
      <c r="AV139" s="279">
        <v>0.16392299999999999</v>
      </c>
      <c r="AW139" s="280">
        <v>9.6588999999999994E-2</v>
      </c>
      <c r="AX139" s="291">
        <v>-2.496424718368162E-2</v>
      </c>
      <c r="AY139" s="291">
        <v>-2.496424718368162E-2</v>
      </c>
      <c r="AZ139" s="279">
        <v>-3.6956000000000003E-2</v>
      </c>
      <c r="BE139" s="30">
        <v>-0.11302455390189226</v>
      </c>
      <c r="BF139" s="104"/>
      <c r="BG139" s="188">
        <f t="shared" si="51"/>
        <v>117</v>
      </c>
      <c r="BH139" s="29">
        <f>(1-'Building Blocks'!$B$54)*'Building Blocks'!$B$54^BG139</f>
        <v>3.0854447063465113E-3</v>
      </c>
      <c r="BI139" s="29">
        <f t="shared" si="52"/>
        <v>3.3892154012447229E-3</v>
      </c>
      <c r="BJ139" s="29">
        <f t="shared" si="99"/>
        <v>1.0066308663236951E-2</v>
      </c>
      <c r="BK139" s="191">
        <f t="shared" si="53"/>
        <v>4.8164962468702428E-7</v>
      </c>
      <c r="BL139" s="191">
        <f t="shared" si="54"/>
        <v>2.6729793743251736E-7</v>
      </c>
      <c r="BM139" s="191">
        <f t="shared" si="55"/>
        <v>3.7800656842604182E-6</v>
      </c>
      <c r="BN139" s="191">
        <f t="shared" si="56"/>
        <v>8.1244747826458449E-6</v>
      </c>
      <c r="BO139" s="191">
        <f t="shared" si="57"/>
        <v>2.4531466198253539E-7</v>
      </c>
      <c r="BP139" s="191">
        <f t="shared" si="58"/>
        <v>3.1098694941967066E-6</v>
      </c>
      <c r="BQ139" s="191">
        <f t="shared" si="59"/>
        <v>8.780489698432787E-6</v>
      </c>
      <c r="BR139" s="191">
        <f t="shared" si="60"/>
        <v>1.1420085422841741E-5</v>
      </c>
      <c r="BS139" s="191">
        <f t="shared" si="61"/>
        <v>1.5741415994796926E-5</v>
      </c>
      <c r="BT139" s="191">
        <f t="shared" si="62"/>
        <v>1.044382628677698E-35</v>
      </c>
      <c r="BU139" s="191">
        <f t="shared" si="63"/>
        <v>3.8273809736807666E-6</v>
      </c>
      <c r="BV139" s="191">
        <f t="shared" si="64"/>
        <v>3.1564763008331748E-6</v>
      </c>
      <c r="BW139" s="191">
        <f t="shared" si="65"/>
        <v>2.7603332128825691E-9</v>
      </c>
      <c r="BX139" s="191">
        <f t="shared" si="66"/>
        <v>9.4489569136799853E-7</v>
      </c>
      <c r="BY139" s="191">
        <f t="shared" si="67"/>
        <v>2.5722645302312289E-5</v>
      </c>
      <c r="BZ139" s="191">
        <f t="shared" si="68"/>
        <v>1.1541600757109153E-5</v>
      </c>
      <c r="CA139" s="191">
        <f t="shared" si="69"/>
        <v>4.6345809823700597E-6</v>
      </c>
      <c r="CB139" s="191">
        <f t="shared" si="70"/>
        <v>5.5969934326319803E-5</v>
      </c>
      <c r="CC139" s="191">
        <f t="shared" si="71"/>
        <v>6.5204356009010642E-6</v>
      </c>
      <c r="CD139" s="191">
        <f t="shared" si="72"/>
        <v>3.2677729158945875E-6</v>
      </c>
      <c r="CE139" s="191">
        <f t="shared" si="73"/>
        <v>5.7233909168340666E-7</v>
      </c>
      <c r="CF139" s="191">
        <f t="shared" si="74"/>
        <v>8.6827272529612647E-5</v>
      </c>
      <c r="CG139" s="191">
        <f t="shared" si="75"/>
        <v>9.4398669359961197E-7</v>
      </c>
      <c r="CH139" s="191">
        <f t="shared" si="76"/>
        <v>1.8702575931861581E-7</v>
      </c>
      <c r="CI139" s="191">
        <f t="shared" si="77"/>
        <v>1.7042561241200748E-5</v>
      </c>
      <c r="CJ139" s="191">
        <f t="shared" si="78"/>
        <v>3.7154209284518554E-6</v>
      </c>
      <c r="CK139" s="191">
        <f t="shared" si="79"/>
        <v>1.991884639205299E-5</v>
      </c>
      <c r="CL139" s="191">
        <f t="shared" si="80"/>
        <v>2.1114656413587576E-5</v>
      </c>
      <c r="CM139" s="191">
        <f t="shared" si="81"/>
        <v>1.3585453934432209E-5</v>
      </c>
      <c r="CN139" s="191">
        <f t="shared" si="82"/>
        <v>2.4084578780154153E-5</v>
      </c>
      <c r="CO139" s="191">
        <f t="shared" si="83"/>
        <v>2.8447306723993251E-5</v>
      </c>
      <c r="CP139" s="191">
        <f t="shared" si="84"/>
        <v>3.1898631030523535E-5</v>
      </c>
      <c r="CQ139" s="191">
        <f t="shared" si="85"/>
        <v>8.5005998910734019E-7</v>
      </c>
      <c r="CR139" s="191">
        <f t="shared" si="86"/>
        <v>5.9597298595659962E-8</v>
      </c>
      <c r="CS139" s="191">
        <f t="shared" si="87"/>
        <v>5.5922787384409683E-8</v>
      </c>
      <c r="CT139" s="191">
        <f t="shared" si="88"/>
        <v>1.5511587838798556E-6</v>
      </c>
      <c r="CU139" s="191">
        <f t="shared" si="89"/>
        <v>1.5665029993714144E-7</v>
      </c>
      <c r="CV139" s="191">
        <f t="shared" si="90"/>
        <v>2.1535624963024436E-7</v>
      </c>
      <c r="CW139" s="191">
        <f t="shared" si="91"/>
        <v>1.3152275694493531E-7</v>
      </c>
      <c r="CX139" s="191">
        <f t="shared" si="92"/>
        <v>7.552022784268149E-6</v>
      </c>
      <c r="CY139" s="191">
        <f t="shared" si="93"/>
        <v>5.9351819525381358E-7</v>
      </c>
      <c r="CZ139" s="191"/>
      <c r="DA139" s="191">
        <f t="shared" si="94"/>
        <v>1.044382628677698E-35</v>
      </c>
      <c r="DB139" s="191"/>
      <c r="DC139" s="191"/>
      <c r="DD139" s="191"/>
      <c r="DE139" s="191">
        <f t="shared" si="95"/>
        <v>8.0474045137448049E-5</v>
      </c>
      <c r="DF139" s="191">
        <f t="shared" si="96"/>
        <v>2.6069638102848972E-5</v>
      </c>
      <c r="DG139" s="191"/>
      <c r="DH139" s="191"/>
      <c r="DI139" s="191">
        <f t="shared" si="97"/>
        <v>7.5522774303589804E-6</v>
      </c>
      <c r="DN139" s="191">
        <f t="shared" si="98"/>
        <v>4.9465384615402035E-5</v>
      </c>
      <c r="DR139" s="1">
        <v>4.1666666666666657E-3</v>
      </c>
      <c r="EQ139" s="184"/>
      <c r="ER139" s="184"/>
    </row>
    <row r="140" spans="1:148" s="1" customFormat="1" x14ac:dyDescent="0.25">
      <c r="A140" s="21">
        <v>39844</v>
      </c>
      <c r="B140" s="279">
        <v>-8.3919999999999995E-2</v>
      </c>
      <c r="C140" s="280">
        <v>-8.1620000000000012E-2</v>
      </c>
      <c r="D140" s="279">
        <v>-7.3964000000000002E-2</v>
      </c>
      <c r="E140" s="280">
        <v>-0.111221</v>
      </c>
      <c r="F140" s="279">
        <v>-7.1115999999999999E-2</v>
      </c>
      <c r="G140" s="280">
        <v>-8.5130999999999998E-2</v>
      </c>
      <c r="H140" s="279">
        <v>-8.8139000000000009E-2</v>
      </c>
      <c r="I140" s="280">
        <v>-5.7953999999999999E-2</v>
      </c>
      <c r="J140" s="279">
        <v>-6.4172000000000007E-2</v>
      </c>
      <c r="K140" s="291">
        <v>-2.496424718368162E-2</v>
      </c>
      <c r="L140" s="280">
        <v>-8.8260000000000005E-3</v>
      </c>
      <c r="M140" s="279">
        <v>-2.9161000000000003E-2</v>
      </c>
      <c r="N140" s="280">
        <v>-2.4899999999999998E-4</v>
      </c>
      <c r="O140" s="279">
        <v>-1.4695E-2</v>
      </c>
      <c r="P140" s="280">
        <v>-8.6498000000000005E-2</v>
      </c>
      <c r="Q140" s="279">
        <v>-4.8999999999999998E-5</v>
      </c>
      <c r="R140" s="280">
        <v>1.1575999999999999E-2</v>
      </c>
      <c r="S140" s="279">
        <v>-3.5047999999999996E-2</v>
      </c>
      <c r="T140" s="280">
        <v>8.2559999999999995E-3</v>
      </c>
      <c r="U140" s="279">
        <v>-1.3841000000000001E-2</v>
      </c>
      <c r="V140" s="280">
        <v>1.892E-3</v>
      </c>
      <c r="W140" s="279">
        <v>-3.2756E-2</v>
      </c>
      <c r="X140" s="280">
        <v>3.9483000000000004E-2</v>
      </c>
      <c r="Y140" s="280">
        <v>1.8630999999999998E-2</v>
      </c>
      <c r="Z140" s="279">
        <v>5.9935999999999996E-2</v>
      </c>
      <c r="AA140" s="280">
        <v>7.3837E-2</v>
      </c>
      <c r="AB140" s="279">
        <v>-4.7973999999999996E-2</v>
      </c>
      <c r="AC140" s="280">
        <v>-4.5683000000000001E-2</v>
      </c>
      <c r="AD140" s="279">
        <v>-5.3832000000000005E-2</v>
      </c>
      <c r="AE140" s="280">
        <v>1.1200000000000002E-2</v>
      </c>
      <c r="AF140" s="280">
        <v>4.9907000000000007E-2</v>
      </c>
      <c r="AG140" s="281">
        <v>-6.9241999999999998E-2</v>
      </c>
      <c r="AH140" s="280">
        <v>1.1000000000000001E-2</v>
      </c>
      <c r="AI140" s="279">
        <v>-8.9999999999999998E-4</v>
      </c>
      <c r="AJ140" s="280">
        <v>-8.8120000000000004E-3</v>
      </c>
      <c r="AK140" s="279">
        <v>3.6959999999999996E-3</v>
      </c>
      <c r="AL140" s="280">
        <v>-9.9500000000000001E-4</v>
      </c>
      <c r="AM140" s="279">
        <v>2.0546999999999999E-2</v>
      </c>
      <c r="AN140" s="279">
        <v>-7.1099999999999994E-4</v>
      </c>
      <c r="AO140" s="280">
        <v>-5.3752000000000001E-2</v>
      </c>
      <c r="AP140" s="279">
        <v>-4.4311999999999997E-2</v>
      </c>
      <c r="AQ140" s="291">
        <v>-2.496424718368162E-2</v>
      </c>
      <c r="AR140" s="30">
        <v>-2.496424718368162E-2</v>
      </c>
      <c r="AS140" s="291">
        <v>-2.496424718368162E-2</v>
      </c>
      <c r="AT140" s="291">
        <v>-2.496424718368162E-2</v>
      </c>
      <c r="AU140" s="291">
        <v>-2.496424718368162E-2</v>
      </c>
      <c r="AV140" s="279">
        <v>-0.17307800000000001</v>
      </c>
      <c r="AW140" s="280">
        <v>-0.128579</v>
      </c>
      <c r="AX140" s="291">
        <v>-2.496424718368162E-2</v>
      </c>
      <c r="AY140" s="291">
        <v>-2.496424718368162E-2</v>
      </c>
      <c r="AZ140" s="279">
        <v>0.15253</v>
      </c>
      <c r="BE140" s="30">
        <v>-0.21703565132650871</v>
      </c>
      <c r="BF140" s="104"/>
      <c r="BG140" s="188">
        <f t="shared" si="51"/>
        <v>116</v>
      </c>
      <c r="BH140" s="29">
        <f>(1-'Building Blocks'!$B$54)*'Building Blocks'!$B$54^BG140</f>
        <v>3.1166108144914258E-3</v>
      </c>
      <c r="BI140" s="29">
        <f t="shared" si="52"/>
        <v>3.4234499002471952E-3</v>
      </c>
      <c r="BJ140" s="29">
        <f t="shared" si="99"/>
        <v>1.0167988548724194E-2</v>
      </c>
      <c r="BK140" s="191">
        <f t="shared" si="53"/>
        <v>2.8430588108770895E-5</v>
      </c>
      <c r="BL140" s="191">
        <f t="shared" si="54"/>
        <v>2.6945744993271006E-5</v>
      </c>
      <c r="BM140" s="191">
        <f t="shared" si="55"/>
        <v>2.3745570504530225E-5</v>
      </c>
      <c r="BN140" s="191">
        <f t="shared" si="56"/>
        <v>4.9545504674775068E-5</v>
      </c>
      <c r="BO140" s="191">
        <f t="shared" si="57"/>
        <v>2.2898892527169224E-5</v>
      </c>
      <c r="BP140" s="191">
        <f t="shared" si="58"/>
        <v>2.8708639682499669E-5</v>
      </c>
      <c r="BQ140" s="191">
        <f t="shared" si="59"/>
        <v>3.0512725100778078E-5</v>
      </c>
      <c r="BR140" s="191">
        <f t="shared" si="60"/>
        <v>1.5337737474668602E-5</v>
      </c>
      <c r="BS140" s="191">
        <f t="shared" si="61"/>
        <v>1.8894027677407067E-5</v>
      </c>
      <c r="BT140" s="191">
        <f t="shared" si="62"/>
        <v>1.054931948159291E-35</v>
      </c>
      <c r="BU140" s="191">
        <f t="shared" si="63"/>
        <v>5.3775964135082621E-7</v>
      </c>
      <c r="BV140" s="191">
        <f t="shared" si="64"/>
        <v>3.6203168057069576E-6</v>
      </c>
      <c r="BW140" s="191">
        <f t="shared" si="65"/>
        <v>1.2983866531616207E-8</v>
      </c>
      <c r="BX140" s="191">
        <f t="shared" si="66"/>
        <v>1.0715451471118242E-6</v>
      </c>
      <c r="BY140" s="191">
        <f t="shared" si="67"/>
        <v>2.8754732298059847E-5</v>
      </c>
      <c r="BZ140" s="191">
        <f t="shared" si="68"/>
        <v>6.6286400610843829E-8</v>
      </c>
      <c r="CA140" s="191">
        <f t="shared" si="69"/>
        <v>1.966493729713681E-7</v>
      </c>
      <c r="CB140" s="191">
        <f t="shared" si="70"/>
        <v>5.6429933243814079E-6</v>
      </c>
      <c r="CC140" s="191">
        <f t="shared" si="71"/>
        <v>5.0560497400629525E-8</v>
      </c>
      <c r="CD140" s="191">
        <f t="shared" si="72"/>
        <v>1.0066724485832631E-6</v>
      </c>
      <c r="CE140" s="191">
        <f t="shared" si="73"/>
        <v>1.1215254398123521E-8</v>
      </c>
      <c r="CF140" s="191">
        <f t="shared" si="74"/>
        <v>4.7447921396683558E-6</v>
      </c>
      <c r="CG140" s="191">
        <f t="shared" si="75"/>
        <v>4.4050796916565781E-6</v>
      </c>
      <c r="CH140" s="191">
        <f t="shared" si="76"/>
        <v>8.9761848606417061E-7</v>
      </c>
      <c r="CI140" s="191">
        <f t="shared" si="77"/>
        <v>9.9845146465413522E-6</v>
      </c>
      <c r="CJ140" s="191">
        <f t="shared" si="78"/>
        <v>1.6637327991577776E-5</v>
      </c>
      <c r="CK140" s="191">
        <f t="shared" si="79"/>
        <v>8.9077399272310341E-6</v>
      </c>
      <c r="CL140" s="191">
        <f t="shared" si="80"/>
        <v>8.1433681308954926E-6</v>
      </c>
      <c r="CM140" s="191">
        <f t="shared" si="81"/>
        <v>1.116919657013383E-5</v>
      </c>
      <c r="CN140" s="191">
        <f t="shared" si="82"/>
        <v>6.2113354747171332E-8</v>
      </c>
      <c r="CO140" s="191">
        <f t="shared" si="83"/>
        <v>6.7628220894864144E-6</v>
      </c>
      <c r="CP140" s="191">
        <f t="shared" si="84"/>
        <v>1.8531363325105711E-5</v>
      </c>
      <c r="CQ140" s="191">
        <f t="shared" si="85"/>
        <v>1.8559392095524587E-7</v>
      </c>
      <c r="CR140" s="191">
        <f t="shared" si="86"/>
        <v>1.4973050015774892E-7</v>
      </c>
      <c r="CS140" s="191">
        <f t="shared" si="87"/>
        <v>7.7728062397477078E-7</v>
      </c>
      <c r="CT140" s="191">
        <f t="shared" si="88"/>
        <v>2.5129867162249649E-8</v>
      </c>
      <c r="CU140" s="191">
        <f t="shared" si="89"/>
        <v>9.7054161655457631E-8</v>
      </c>
      <c r="CV140" s="191">
        <f t="shared" si="90"/>
        <v>7.6358428709952007E-7</v>
      </c>
      <c r="CW140" s="191">
        <f t="shared" si="91"/>
        <v>1.267830711786141E-7</v>
      </c>
      <c r="CX140" s="191">
        <f t="shared" si="92"/>
        <v>1.07809827192676E-5</v>
      </c>
      <c r="CY140" s="191">
        <f t="shared" si="93"/>
        <v>9.3053939208301303E-6</v>
      </c>
      <c r="CZ140" s="191"/>
      <c r="DA140" s="191">
        <f t="shared" si="94"/>
        <v>1.054931948159291E-35</v>
      </c>
      <c r="DB140" s="191"/>
      <c r="DC140" s="191"/>
      <c r="DD140" s="191"/>
      <c r="DE140" s="191">
        <f t="shared" si="95"/>
        <v>1.1453470336267387E-4</v>
      </c>
      <c r="DF140" s="191">
        <f t="shared" si="96"/>
        <v>6.4690994320305541E-5</v>
      </c>
      <c r="DG140" s="191"/>
      <c r="DH140" s="191"/>
      <c r="DI140" s="191">
        <f t="shared" si="97"/>
        <v>6.9303772975965784E-5</v>
      </c>
      <c r="DN140" s="191">
        <f t="shared" si="98"/>
        <v>1.730358919865589E-4</v>
      </c>
      <c r="DR140" s="1">
        <v>4.1666666666666657E-3</v>
      </c>
      <c r="EQ140" s="184"/>
      <c r="ER140" s="184"/>
    </row>
    <row r="141" spans="1:148" s="1" customFormat="1" x14ac:dyDescent="0.25">
      <c r="A141" s="21">
        <v>39872</v>
      </c>
      <c r="B141" s="279">
        <v>-0.104755</v>
      </c>
      <c r="C141" s="280">
        <v>-0.10338699999999999</v>
      </c>
      <c r="D141" s="279">
        <v>-9.9504999999999996E-2</v>
      </c>
      <c r="E141" s="280">
        <v>-0.12152400000000001</v>
      </c>
      <c r="F141" s="279">
        <v>-0.123858</v>
      </c>
      <c r="G141" s="280">
        <v>-9.7294000000000005E-2</v>
      </c>
      <c r="H141" s="279">
        <v>-9.3018000000000003E-2</v>
      </c>
      <c r="I141" s="280">
        <v>-9.1228000000000004E-2</v>
      </c>
      <c r="J141" s="279">
        <v>-5.6245000000000003E-2</v>
      </c>
      <c r="K141" s="291">
        <v>-2.496424718368162E-2</v>
      </c>
      <c r="L141" s="280">
        <v>-3.7759999999999998E-3</v>
      </c>
      <c r="M141" s="279">
        <v>-5.2599999999999999E-3</v>
      </c>
      <c r="N141" s="280">
        <v>1.4899999999999999E-4</v>
      </c>
      <c r="O141" s="279">
        <v>-4.163E-3</v>
      </c>
      <c r="P141" s="280">
        <v>-1.0117000000000001E-2</v>
      </c>
      <c r="Q141" s="279">
        <v>-1.7079E-2</v>
      </c>
      <c r="R141" s="280">
        <v>-1.3511E-2</v>
      </c>
      <c r="S141" s="279">
        <v>-2.7936000000000002E-2</v>
      </c>
      <c r="T141" s="280">
        <v>-1.9325000000000002E-2</v>
      </c>
      <c r="U141" s="279">
        <v>3.0249999999999999E-3</v>
      </c>
      <c r="V141" s="280">
        <v>5.7620000000000006E-3</v>
      </c>
      <c r="W141" s="279">
        <v>-3.7315999999999995E-2</v>
      </c>
      <c r="X141" s="280">
        <v>-1.3302000000000001E-2</v>
      </c>
      <c r="Y141" s="280">
        <v>-3.1769999999999997E-3</v>
      </c>
      <c r="Z141" s="279">
        <v>-3.1023999999999999E-2</v>
      </c>
      <c r="AA141" s="280">
        <v>7.8019999999999999E-3</v>
      </c>
      <c r="AB141" s="279">
        <v>-3.4769000000000001E-2</v>
      </c>
      <c r="AC141" s="280">
        <v>-3.9842000000000002E-2</v>
      </c>
      <c r="AD141" s="279">
        <v>-2.6221000000000001E-2</v>
      </c>
      <c r="AE141" s="280">
        <v>-1.1899E-2</v>
      </c>
      <c r="AF141" s="280">
        <v>-3.0446000000000001E-2</v>
      </c>
      <c r="AG141" s="281">
        <v>-6.3863000000000003E-2</v>
      </c>
      <c r="AH141" s="280">
        <v>-3.8E-3</v>
      </c>
      <c r="AI141" s="279">
        <v>-1.214E-2</v>
      </c>
      <c r="AJ141" s="280">
        <v>-2.2040000000000001E-2</v>
      </c>
      <c r="AK141" s="279">
        <v>-1.4119999999999999E-2</v>
      </c>
      <c r="AL141" s="280">
        <v>-1.225E-3</v>
      </c>
      <c r="AM141" s="279">
        <v>5.1830000000000001E-3</v>
      </c>
      <c r="AN141" s="279">
        <v>5.8079999999999998E-3</v>
      </c>
      <c r="AO141" s="280">
        <v>-4.4332999999999997E-2</v>
      </c>
      <c r="AP141" s="279">
        <v>-7.1859000000000006E-2</v>
      </c>
      <c r="AQ141" s="291">
        <v>-2.496424718368162E-2</v>
      </c>
      <c r="AR141" s="30">
        <v>-2.496424718368162E-2</v>
      </c>
      <c r="AS141" s="291">
        <v>-2.496424718368162E-2</v>
      </c>
      <c r="AT141" s="291">
        <v>-2.496424718368162E-2</v>
      </c>
      <c r="AU141" s="291">
        <v>-2.496424718368162E-2</v>
      </c>
      <c r="AV141" s="279">
        <v>-0.20824400000000001</v>
      </c>
      <c r="AW141" s="280">
        <v>-0.16494599999999998</v>
      </c>
      <c r="AX141" s="291">
        <v>-2.496424718368162E-2</v>
      </c>
      <c r="AY141" s="291">
        <v>-2.496424718368162E-2</v>
      </c>
      <c r="AZ141" s="279">
        <v>-4.1575000000000001E-2</v>
      </c>
      <c r="BE141" s="30">
        <v>-0.12100907767597935</v>
      </c>
      <c r="BF141" s="104"/>
      <c r="BG141" s="188">
        <f t="shared" si="51"/>
        <v>115</v>
      </c>
      <c r="BH141" s="29">
        <f>(1-'Building Blocks'!$B$54)*'Building Blocks'!$B$54^BG141</f>
        <v>3.1480917318095201E-3</v>
      </c>
      <c r="BI141" s="29">
        <f t="shared" si="52"/>
        <v>3.4580302022698931E-3</v>
      </c>
      <c r="BJ141" s="29">
        <f t="shared" si="99"/>
        <v>1.0270695503761812E-2</v>
      </c>
      <c r="BK141" s="191">
        <f t="shared" si="53"/>
        <v>4.3350353153906004E-5</v>
      </c>
      <c r="BL141" s="191">
        <f t="shared" si="54"/>
        <v>4.2212164002565741E-5</v>
      </c>
      <c r="BM141" s="191">
        <f t="shared" si="55"/>
        <v>4.0952712739657763E-5</v>
      </c>
      <c r="BN141" s="191">
        <f t="shared" si="56"/>
        <v>5.8985246842576332E-5</v>
      </c>
      <c r="BO141" s="191">
        <f t="shared" si="57"/>
        <v>6.2582028180244669E-5</v>
      </c>
      <c r="BP141" s="191">
        <f t="shared" si="58"/>
        <v>3.7213448625868684E-5</v>
      </c>
      <c r="BQ141" s="191">
        <f t="shared" si="59"/>
        <v>3.4088901954044069E-5</v>
      </c>
      <c r="BR141" s="191">
        <f t="shared" si="60"/>
        <v>3.4724506740609626E-5</v>
      </c>
      <c r="BS141" s="191">
        <f t="shared" si="61"/>
        <v>1.5229324460310422E-5</v>
      </c>
      <c r="BT141" s="191">
        <f t="shared" si="62"/>
        <v>1.0655878264235259E-35</v>
      </c>
      <c r="BU141" s="191">
        <f t="shared" si="63"/>
        <v>1.936439669039773E-7</v>
      </c>
      <c r="BV141" s="191">
        <f t="shared" si="64"/>
        <v>2.5684601811201712E-7</v>
      </c>
      <c r="BW141" s="191">
        <f t="shared" si="65"/>
        <v>8.3022012679698082E-9</v>
      </c>
      <c r="BX141" s="191">
        <f t="shared" si="66"/>
        <v>1.7727056536641863E-7</v>
      </c>
      <c r="BY141" s="191">
        <f t="shared" si="67"/>
        <v>8.0599509779508632E-7</v>
      </c>
      <c r="BZ141" s="191">
        <f t="shared" si="68"/>
        <v>1.5881241103274544E-6</v>
      </c>
      <c r="CA141" s="191">
        <f t="shared" si="69"/>
        <v>1.0599851739556617E-6</v>
      </c>
      <c r="CB141" s="191">
        <f t="shared" si="70"/>
        <v>3.8779241899608311E-6</v>
      </c>
      <c r="CC141" s="191">
        <f t="shared" si="71"/>
        <v>1.9485697933198044E-6</v>
      </c>
      <c r="CD141" s="191">
        <f t="shared" si="72"/>
        <v>2.7489076112859002E-10</v>
      </c>
      <c r="CE141" s="191">
        <f t="shared" si="73"/>
        <v>1.4674853145624629E-8</v>
      </c>
      <c r="CF141" s="191">
        <f t="shared" si="74"/>
        <v>6.0387110904785716E-6</v>
      </c>
      <c r="CG141" s="191">
        <f t="shared" si="75"/>
        <v>9.8927137632100932E-7</v>
      </c>
      <c r="CH141" s="191">
        <f t="shared" si="76"/>
        <v>1.0904497197805396E-7</v>
      </c>
      <c r="CI141" s="191">
        <f t="shared" si="77"/>
        <v>4.7226139139359471E-6</v>
      </c>
      <c r="CJ141" s="191">
        <f t="shared" si="78"/>
        <v>4.6762924984396263E-8</v>
      </c>
      <c r="CK141" s="191">
        <f t="shared" si="79"/>
        <v>4.94217015431905E-6</v>
      </c>
      <c r="CL141" s="191">
        <f t="shared" si="80"/>
        <v>6.3733770365226176E-6</v>
      </c>
      <c r="CM141" s="191">
        <f t="shared" si="81"/>
        <v>3.0109398020723595E-6</v>
      </c>
      <c r="CN141" s="191">
        <f t="shared" si="82"/>
        <v>1.2273450512793876E-6</v>
      </c>
      <c r="CO141" s="191">
        <f t="shared" si="83"/>
        <v>4.4584995910503939E-6</v>
      </c>
      <c r="CP141" s="191">
        <f t="shared" si="84"/>
        <v>1.6081556704768629E-5</v>
      </c>
      <c r="CQ141" s="191">
        <f t="shared" si="85"/>
        <v>1.9126437151085908E-7</v>
      </c>
      <c r="CR141" s="191">
        <f t="shared" si="86"/>
        <v>1.1022229169258609E-6</v>
      </c>
      <c r="CS141" s="191">
        <f t="shared" si="87"/>
        <v>2.7687279354326268E-6</v>
      </c>
      <c r="CT141" s="191">
        <f t="shared" si="88"/>
        <v>1.4568317439712E-6</v>
      </c>
      <c r="CU141" s="191">
        <f t="shared" si="89"/>
        <v>1.0668701324709464E-7</v>
      </c>
      <c r="CV141" s="191">
        <f t="shared" si="90"/>
        <v>6.373097446527245E-10</v>
      </c>
      <c r="CW141" s="191">
        <f t="shared" si="91"/>
        <v>6.4974088294793673E-10</v>
      </c>
      <c r="CX141" s="191">
        <f t="shared" si="92"/>
        <v>7.5410519259110014E-6</v>
      </c>
      <c r="CY141" s="191">
        <f t="shared" si="93"/>
        <v>2.1956196343299181E-5</v>
      </c>
      <c r="CZ141" s="191"/>
      <c r="DA141" s="191">
        <f t="shared" si="94"/>
        <v>1.0655878264235259E-35</v>
      </c>
      <c r="DB141" s="191"/>
      <c r="DC141" s="191"/>
      <c r="DD141" s="191"/>
      <c r="DE141" s="191">
        <f t="shared" si="95"/>
        <v>1.644534670104798E-4</v>
      </c>
      <c r="DF141" s="191">
        <f t="shared" si="96"/>
        <v>1.0449240816448806E-4</v>
      </c>
      <c r="DG141" s="191"/>
      <c r="DH141" s="191"/>
      <c r="DI141" s="191">
        <f t="shared" si="97"/>
        <v>9.2873787608239566E-6</v>
      </c>
      <c r="DN141" s="191">
        <f t="shared" si="98"/>
        <v>5.7361466729777482E-5</v>
      </c>
      <c r="DR141" s="1">
        <v>4.1666666666666657E-3</v>
      </c>
      <c r="EQ141" s="184"/>
      <c r="ER141" s="184"/>
    </row>
    <row r="142" spans="1:148" s="1" customFormat="1" x14ac:dyDescent="0.25">
      <c r="A142" s="21">
        <v>39903</v>
      </c>
      <c r="B142" s="279">
        <v>8.7593999999999991E-2</v>
      </c>
      <c r="C142" s="280">
        <v>8.7461999999999998E-2</v>
      </c>
      <c r="D142" s="279">
        <v>9.1534999999999991E-2</v>
      </c>
      <c r="E142" s="280">
        <v>8.9266999999999999E-2</v>
      </c>
      <c r="F142" s="279">
        <v>0.10514900000000001</v>
      </c>
      <c r="G142" s="280">
        <v>8.2921999999999996E-2</v>
      </c>
      <c r="H142" s="279">
        <v>8.0729000000000009E-2</v>
      </c>
      <c r="I142" s="280">
        <v>6.4996999999999999E-2</v>
      </c>
      <c r="J142" s="279">
        <v>0.143846</v>
      </c>
      <c r="K142" s="291">
        <v>-2.496424718368162E-2</v>
      </c>
      <c r="L142" s="280">
        <v>1.3902000000000001E-2</v>
      </c>
      <c r="M142" s="279">
        <v>2.1787999999999998E-2</v>
      </c>
      <c r="N142" s="280">
        <v>6.96E-4</v>
      </c>
      <c r="O142" s="279">
        <v>1.6164999999999999E-2</v>
      </c>
      <c r="P142" s="280">
        <v>4.8036000000000002E-2</v>
      </c>
      <c r="Q142" s="279">
        <v>-6.78E-4</v>
      </c>
      <c r="R142" s="280">
        <v>1.6000000000000001E-3</v>
      </c>
      <c r="S142" s="279">
        <v>-7.8799999999999999E-3</v>
      </c>
      <c r="T142" s="280">
        <v>5.8845000000000001E-2</v>
      </c>
      <c r="U142" s="279">
        <v>9.5759999999999994E-3</v>
      </c>
      <c r="V142" s="280">
        <v>1.4175999999999999E-2</v>
      </c>
      <c r="W142" s="279">
        <v>5.8541999999999997E-2</v>
      </c>
      <c r="X142" s="280">
        <v>-1.3630000000000001E-3</v>
      </c>
      <c r="Y142" s="280">
        <v>5.2990000000000008E-3</v>
      </c>
      <c r="Z142" s="279">
        <v>3.1883000000000002E-2</v>
      </c>
      <c r="AA142" s="280">
        <v>1.4587000000000001E-2</v>
      </c>
      <c r="AB142" s="279">
        <v>2.9071E-2</v>
      </c>
      <c r="AC142" s="280">
        <v>2.6963000000000001E-2</v>
      </c>
      <c r="AD142" s="279">
        <v>2.3418000000000001E-2</v>
      </c>
      <c r="AE142" s="280">
        <v>3.3285000000000002E-2</v>
      </c>
      <c r="AF142" s="280">
        <v>5.5564000000000002E-2</v>
      </c>
      <c r="AG142" s="281">
        <v>7.0049E-2</v>
      </c>
      <c r="AH142" s="280">
        <v>-2.9999999999999997E-4</v>
      </c>
      <c r="AI142" s="279">
        <v>1.6570000000000001E-2</v>
      </c>
      <c r="AJ142" s="280">
        <v>2.8999999999999998E-2</v>
      </c>
      <c r="AK142" s="279">
        <v>1.2766999999999999E-2</v>
      </c>
      <c r="AL142" s="280">
        <v>-6.1460000000000004E-3</v>
      </c>
      <c r="AM142" s="279">
        <v>9.9570000000000006E-3</v>
      </c>
      <c r="AN142" s="279">
        <v>-1.1423000000000001E-2</v>
      </c>
      <c r="AO142" s="280">
        <v>3.6032000000000002E-2</v>
      </c>
      <c r="AP142" s="279">
        <v>7.4853000000000003E-2</v>
      </c>
      <c r="AQ142" s="291">
        <v>-2.496424718368162E-2</v>
      </c>
      <c r="AR142" s="30">
        <v>-2.496424718368162E-2</v>
      </c>
      <c r="AS142" s="291">
        <v>-2.496424718368162E-2</v>
      </c>
      <c r="AT142" s="291">
        <v>-2.496424718368162E-2</v>
      </c>
      <c r="AU142" s="291">
        <v>-2.496424718368162E-2</v>
      </c>
      <c r="AV142" s="279">
        <v>4.0618000000000001E-2</v>
      </c>
      <c r="AW142" s="280">
        <v>7.0595000000000005E-2</v>
      </c>
      <c r="AX142" s="291">
        <v>-2.496424718368162E-2</v>
      </c>
      <c r="AY142" s="291">
        <v>-2.496424718368162E-2</v>
      </c>
      <c r="AZ142" s="279">
        <v>6.6749999999999995E-3</v>
      </c>
      <c r="BE142" s="30">
        <v>5.4240060196945938E-2</v>
      </c>
      <c r="BF142" s="104"/>
      <c r="BG142" s="188">
        <f t="shared" ref="BG142:BG205" si="100">BG143+1</f>
        <v>114</v>
      </c>
      <c r="BH142" s="29">
        <f>(1-'Building Blocks'!$B$54)*'Building Blocks'!$B$54^BG142</f>
        <v>3.1798906381914349E-3</v>
      </c>
      <c r="BI142" s="29">
        <f t="shared" ref="BI142:BI205" si="101">BH142/SUM($BH$17:$BH$256)</f>
        <v>3.4929598002726198E-3</v>
      </c>
      <c r="BJ142" s="29">
        <f t="shared" si="99"/>
        <v>1.0374439902789708E-2</v>
      </c>
      <c r="BK142" s="191">
        <f t="shared" ref="BK142:BK205" si="102">(B142-AVERAGE(B$17:B$256))^2*$BI142</f>
        <v>2.2570116705764609E-5</v>
      </c>
      <c r="BL142" s="191">
        <f t="shared" ref="BL142:BL205" si="103">(C142-AVERAGE(C$17:C$256))^2*$BI142</f>
        <v>2.255867877522962E-5</v>
      </c>
      <c r="BM142" s="191">
        <f t="shared" ref="BM142:BM205" si="104">(D142-AVERAGE(D$17:D$256))^2*$BI142</f>
        <v>2.3610233806178021E-5</v>
      </c>
      <c r="BN142" s="191">
        <f t="shared" ref="BN142:BN205" si="105">(E142-AVERAGE(E$17:E$256))^2*$BI142</f>
        <v>2.2459434179514739E-5</v>
      </c>
      <c r="BO142" s="191">
        <f t="shared" ref="BO142:BO205" si="106">(F142-AVERAGE(F$17:F$256))^2*$BI142</f>
        <v>3.1179604256932672E-5</v>
      </c>
      <c r="BP142" s="191">
        <f t="shared" ref="BP142:BP205" si="107">(G142-AVERAGE(G$17:G$256))^2*$BI142</f>
        <v>2.0430212228144454E-5</v>
      </c>
      <c r="BQ142" s="191">
        <f t="shared" ref="BQ142:BQ205" si="108">(H142-AVERAGE(H$17:H$256))^2*$BI142</f>
        <v>1.9366020190526152E-5</v>
      </c>
      <c r="BR142" s="191">
        <f t="shared" ref="BR142:BR205" si="109">(I142-AVERAGE(I$17:I$256))^2*$BI142</f>
        <v>1.0960460013540543E-5</v>
      </c>
      <c r="BS142" s="191">
        <f t="shared" ref="BS142:BS205" si="110">(J142-AVERAGE(J$17:J$256))^2*$BI142</f>
        <v>6.2465233476896093E-5</v>
      </c>
      <c r="BT142" s="191">
        <f t="shared" ref="BT142:BT205" si="111">(K142-AVERAGE(K$17:K$256))^2*$BI142</f>
        <v>1.0763513398217435E-35</v>
      </c>
      <c r="BU142" s="191">
        <f t="shared" ref="BU142:BU205" si="112">(L142-AVERAGE(L$17:L$256))^2*$BI142</f>
        <v>3.630368021442226E-7</v>
      </c>
      <c r="BV142" s="191">
        <f t="shared" ref="BV142:BV205" si="113">(M142-AVERAGE(M$17:M$256))^2*$BI142</f>
        <v>1.1863961435254032E-6</v>
      </c>
      <c r="BW142" s="191">
        <f t="shared" ref="BW142:BW205" si="114">(N142-AVERAGE(N$17:N$256))^2*$BI142</f>
        <v>3.5102129880071469E-9</v>
      </c>
      <c r="BX142" s="191">
        <f t="shared" ref="BX142:BX205" si="115">(O142-AVERAGE(O$17:O$256))^2*$BI142</f>
        <v>6.0567983861805305E-7</v>
      </c>
      <c r="BY142" s="191">
        <f t="shared" ref="BY142:BY205" si="116">(P142-AVERAGE(P$17:P$256))^2*$BI142</f>
        <v>6.4243030605531584E-6</v>
      </c>
      <c r="BZ142" s="191">
        <f t="shared" ref="BZ142:BZ205" si="117">(Q142-AVERAGE(Q$17:Q$256))^2*$BI142</f>
        <v>8.8349698936590148E-8</v>
      </c>
      <c r="CA142" s="191">
        <f t="shared" ref="CA142:CA205" si="118">(R142-AVERAGE(R$17:R$256))^2*$BI142</f>
        <v>2.0068483552428615E-8</v>
      </c>
      <c r="CB142" s="191">
        <f t="shared" ref="CB142:CB205" si="119">(S142-AVERAGE(S$17:S$256))^2*$BI142</f>
        <v>6.3016645973540438E-7</v>
      </c>
      <c r="CC142" s="191">
        <f t="shared" ref="CC142:CC205" si="120">(T142-AVERAGE(T$17:T$256))^2*$BI142</f>
        <v>1.0349101271015174E-5</v>
      </c>
      <c r="CD142" s="191">
        <f t="shared" ref="CD142:CD205" si="121">(U142-AVERAGE(U$17:U$256))^2*$BI142</f>
        <v>1.372769533339906E-7</v>
      </c>
      <c r="CE142" s="191">
        <f t="shared" ref="CE142:CE205" si="122">(V142-AVERAGE(V$17:V$256))^2*$BI142</f>
        <v>3.8319585243516294E-7</v>
      </c>
      <c r="CF142" s="191">
        <f t="shared" ref="CF142:CF205" si="123">(W142-AVERAGE(W$17:W$256))^2*$BI142</f>
        <v>1.021167118094608E-5</v>
      </c>
      <c r="CG142" s="191">
        <f t="shared" ref="CG142:CG205" si="124">(X142-AVERAGE(X$17:X$256))^2*$BI142</f>
        <v>8.6448883459997396E-8</v>
      </c>
      <c r="CH142" s="191">
        <f t="shared" ref="CH142:CH205" si="125">(Y142-AVERAGE(Y$17:Y$256))^2*$BI142</f>
        <v>2.8581004720578691E-8</v>
      </c>
      <c r="CI142" s="191">
        <f t="shared" ref="CI142:CI205" si="126">(Z142-AVERAGE(Z$17:Z$256))^2*$BI142</f>
        <v>2.3524745450370774E-6</v>
      </c>
      <c r="CJ142" s="191">
        <f t="shared" ref="CJ142:CJ205" si="127">(AA142-AVERAGE(AA$17:AA$256))^2*$BI142</f>
        <v>3.8234297427782438E-7</v>
      </c>
      <c r="CK142" s="191">
        <f t="shared" ref="CK142:CK205" si="128">(AB142-AVERAGE(AB$17:AB$256))^2*$BI142</f>
        <v>2.3676780739766254E-6</v>
      </c>
      <c r="CL142" s="191">
        <f t="shared" ref="CL142:CL205" si="129">(AC142-AVERAGE(AC$17:AC$256))^2*$BI142</f>
        <v>1.9908846072675875E-6</v>
      </c>
      <c r="CM142" s="191">
        <f t="shared" ref="CM142:CM205" si="130">(AD142-AVERAGE(AD$17:AD$256))^2*$BI142</f>
        <v>1.4155768751027586E-6</v>
      </c>
      <c r="CN142" s="191">
        <f t="shared" ref="CN142:CN205" si="131">(AE142-AVERAGE(AE$17:AE$256))^2*$BI142</f>
        <v>2.4242316495958249E-6</v>
      </c>
      <c r="CO142" s="191">
        <f t="shared" ref="CO142:CO205" si="132">(AF142-AVERAGE(AF$17:AF$256))^2*$BI142</f>
        <v>8.7683893631199723E-6</v>
      </c>
      <c r="CP142" s="191">
        <f t="shared" ref="CP142:CP205" si="133">(AG142-AVERAGE(AG$17:AG$256))^2*$BI142</f>
        <v>1.5085337358676783E-5</v>
      </c>
      <c r="CQ142" s="191">
        <f t="shared" ref="CQ142:CQ205" si="134">(AH142-AVERAGE(AH$17:AH$256))^2*$BI142</f>
        <v>5.4143060610517423E-8</v>
      </c>
      <c r="CR142" s="191">
        <f t="shared" ref="CR142:CR205" si="135">(AI142-AVERAGE(AI$17:AI$256))^2*$BI142</f>
        <v>4.1170227002906878E-7</v>
      </c>
      <c r="CS142" s="191">
        <f t="shared" ref="CS142:CS205" si="136">(AJ142-AVERAGE(AJ$17:AJ$256))^2*$BI142</f>
        <v>1.8068642720015577E-6</v>
      </c>
      <c r="CT142" s="191">
        <f t="shared" ref="CT142:CT205" si="137">(AK142-AVERAGE(AK$17:AK$256))^2*$BI142</f>
        <v>1.4136270201221715E-7</v>
      </c>
      <c r="CU142" s="191">
        <f t="shared" ref="CU142:CU205" si="138">(AL142-AVERAGE(AL$17:AL$256))^2*$BI142</f>
        <v>3.8330043269007152E-7</v>
      </c>
      <c r="CV142" s="191">
        <f t="shared" ref="CV142:CV205" si="139">(AM142-AVERAGE(AM$17:AM$256))^2*$BI142</f>
        <v>6.5934569561508993E-8</v>
      </c>
      <c r="CW142" s="191">
        <f t="shared" ref="CW142:CW205" si="140">(AN142-AVERAGE(AN$17:AN$256))^2*$BI142</f>
        <v>9.8556349877341697E-7</v>
      </c>
      <c r="CX142" s="191">
        <f t="shared" ref="CX142:CX205" si="141">(AO142-AVERAGE(AO$17:AO$256))^2*$BI142</f>
        <v>3.9590709804419074E-6</v>
      </c>
      <c r="CY142" s="191">
        <f t="shared" ref="CY142:CY205" si="142">(AP142-AVERAGE(AP$17:AP$256))^2*$BI142</f>
        <v>1.5693603256575224E-5</v>
      </c>
      <c r="CZ142" s="191"/>
      <c r="DA142" s="191">
        <f t="shared" ref="DA142:DA205" si="143">(AR142-AVERAGE(AR$17:AR$256))^2*$BI142</f>
        <v>1.0763513398217435E-35</v>
      </c>
      <c r="DB142" s="191"/>
      <c r="DC142" s="191"/>
      <c r="DD142" s="191"/>
      <c r="DE142" s="191">
        <f t="shared" ref="DE142:DE205" si="144">(AV142-AVERAGE(AV$17:AV$256))^2*$BI142</f>
        <v>3.3106303922054879E-6</v>
      </c>
      <c r="DF142" s="191">
        <f t="shared" ref="DF142:DF205" si="145">(AW142-AVERAGE(AW$17:AW$256))^2*$BI142</f>
        <v>1.3301495065734149E-5</v>
      </c>
      <c r="DG142" s="191"/>
      <c r="DH142" s="191"/>
      <c r="DI142" s="191">
        <f t="shared" ref="DI142:DI205" si="146">(AZ142-AVERAGE(AZ$17:AZ$256))^2*$BI142</f>
        <v>4.46209834078367E-8</v>
      </c>
      <c r="DN142" s="191">
        <f t="shared" ref="DN142:DN205" si="147">(BE142-AVERAGE(BE$17:BE$256))^2*$BI142</f>
        <v>7.5380763524961382E-6</v>
      </c>
      <c r="DR142" s="1">
        <v>4.1666666666666657E-3</v>
      </c>
      <c r="EQ142" s="184"/>
      <c r="ER142" s="184"/>
    </row>
    <row r="143" spans="1:148" s="1" customFormat="1" x14ac:dyDescent="0.25">
      <c r="A143" s="21">
        <v>39933</v>
      </c>
      <c r="B143" s="279">
        <v>0.10523400000000001</v>
      </c>
      <c r="C143" s="280">
        <v>0.10122199999999999</v>
      </c>
      <c r="D143" s="279">
        <v>0.15371899999999999</v>
      </c>
      <c r="E143" s="280">
        <v>0.154583</v>
      </c>
      <c r="F143" s="279">
        <v>0.17665199999999998</v>
      </c>
      <c r="G143" s="280">
        <v>0.11896000000000001</v>
      </c>
      <c r="H143" s="279">
        <v>0.13752500000000001</v>
      </c>
      <c r="I143" s="280">
        <v>0.15499099999999999</v>
      </c>
      <c r="J143" s="279">
        <v>0.16656300000000002</v>
      </c>
      <c r="K143" s="291">
        <v>-2.496424718368162E-2</v>
      </c>
      <c r="L143" s="280">
        <v>4.7860000000000003E-3</v>
      </c>
      <c r="M143" s="279">
        <v>-1.8242000000000001E-2</v>
      </c>
      <c r="N143" s="280">
        <v>5.9599999999999996E-4</v>
      </c>
      <c r="O143" s="279">
        <v>-1.102E-2</v>
      </c>
      <c r="P143" s="280">
        <v>-5.1672000000000003E-2</v>
      </c>
      <c r="Q143" s="279">
        <v>2.7608999999999998E-2</v>
      </c>
      <c r="R143" s="280">
        <v>2.6600000000000002E-2</v>
      </c>
      <c r="S143" s="279">
        <v>3.0891000000000002E-2</v>
      </c>
      <c r="T143" s="280">
        <v>-1.9320999999999998E-2</v>
      </c>
      <c r="U143" s="279">
        <v>-7.0400000000000009E-4</v>
      </c>
      <c r="V143" s="280">
        <v>2.8439999999999997E-3</v>
      </c>
      <c r="W143" s="279">
        <v>7.3677000000000006E-2</v>
      </c>
      <c r="X143" s="280">
        <v>1.4943999999999999E-2</v>
      </c>
      <c r="Y143" s="280">
        <v>4.3219999999999995E-3</v>
      </c>
      <c r="Z143" s="279">
        <v>0.12105</v>
      </c>
      <c r="AA143" s="280">
        <v>8.6957000000000007E-2</v>
      </c>
      <c r="AB143" s="279">
        <v>1.1929E-2</v>
      </c>
      <c r="AC143" s="280">
        <v>8.829E-3</v>
      </c>
      <c r="AD143" s="279">
        <v>3.0449E-2</v>
      </c>
      <c r="AE143" s="280">
        <v>5.2965999999999999E-2</v>
      </c>
      <c r="AF143" s="280">
        <v>6.3778000000000001E-2</v>
      </c>
      <c r="AG143" s="281">
        <v>7.2604000000000002E-2</v>
      </c>
      <c r="AH143" s="280">
        <v>1.61E-2</v>
      </c>
      <c r="AI143" s="279">
        <v>3.6019999999999996E-2</v>
      </c>
      <c r="AJ143" s="280">
        <v>5.4442999999999998E-2</v>
      </c>
      <c r="AK143" s="279">
        <v>3.1902E-2</v>
      </c>
      <c r="AL143" s="280">
        <v>-8.92E-4</v>
      </c>
      <c r="AM143" s="279">
        <v>3.0997E-2</v>
      </c>
      <c r="AN143" s="279">
        <v>-1.7246999999999998E-2</v>
      </c>
      <c r="AO143" s="280">
        <v>7.3299999999999997E-3</v>
      </c>
      <c r="AP143" s="279">
        <v>4.548E-2</v>
      </c>
      <c r="AQ143" s="291">
        <v>-2.496424718368162E-2</v>
      </c>
      <c r="AR143" s="30">
        <v>-2.496424718368162E-2</v>
      </c>
      <c r="AS143" s="291">
        <v>-2.496424718368162E-2</v>
      </c>
      <c r="AT143" s="291">
        <v>-2.496424718368162E-2</v>
      </c>
      <c r="AU143" s="291">
        <v>-2.496424718368162E-2</v>
      </c>
      <c r="AV143" s="279">
        <v>0.31019600000000003</v>
      </c>
      <c r="AW143" s="280">
        <v>0.206645</v>
      </c>
      <c r="AX143" s="291">
        <v>-2.496424718368162E-2</v>
      </c>
      <c r="AY143" s="291">
        <v>-2.496424718368162E-2</v>
      </c>
      <c r="AZ143" s="279">
        <v>0.11015800000000001</v>
      </c>
      <c r="BE143" s="30">
        <v>-7.6079057333437228E-2</v>
      </c>
      <c r="BF143" s="104"/>
      <c r="BG143" s="188">
        <f t="shared" si="100"/>
        <v>113</v>
      </c>
      <c r="BH143" s="29">
        <f>(1-'Building Blocks'!$B$54)*'Building Blocks'!$B$54^BG143</f>
        <v>3.212010745647914E-3</v>
      </c>
      <c r="BI143" s="29">
        <f t="shared" si="101"/>
        <v>3.5282422224975959E-3</v>
      </c>
      <c r="BJ143" s="29">
        <f t="shared" si="99"/>
        <v>1.047923222504011E-2</v>
      </c>
      <c r="BK143" s="191">
        <f t="shared" si="102"/>
        <v>3.390190059485491E-5</v>
      </c>
      <c r="BL143" s="191">
        <f t="shared" si="103"/>
        <v>3.1257667493022385E-5</v>
      </c>
      <c r="BM143" s="191">
        <f t="shared" si="104"/>
        <v>7.3568071341029897E-5</v>
      </c>
      <c r="BN143" s="191">
        <f t="shared" si="105"/>
        <v>7.4696593413350594E-5</v>
      </c>
      <c r="BO143" s="191">
        <f t="shared" si="106"/>
        <v>9.7203978927082216E-5</v>
      </c>
      <c r="BP143" s="191">
        <f t="shared" si="107"/>
        <v>4.4667454886855605E-5</v>
      </c>
      <c r="BQ143" s="191">
        <f t="shared" si="108"/>
        <v>6.078510015739481E-5</v>
      </c>
      <c r="BR143" s="191">
        <f t="shared" si="109"/>
        <v>7.5219045457777231E-5</v>
      </c>
      <c r="BS143" s="191">
        <f t="shared" si="110"/>
        <v>8.63538763564361E-5</v>
      </c>
      <c r="BT143" s="191">
        <f t="shared" si="111"/>
        <v>1.0872235755775188E-35</v>
      </c>
      <c r="BU143" s="191">
        <f t="shared" si="112"/>
        <v>4.1061698863129403E-9</v>
      </c>
      <c r="BV143" s="191">
        <f t="shared" si="113"/>
        <v>1.6461836878503099E-6</v>
      </c>
      <c r="BW143" s="191">
        <f t="shared" si="114"/>
        <v>4.2883411510766323E-9</v>
      </c>
      <c r="BX143" s="191">
        <f t="shared" si="115"/>
        <v>6.9320110203745565E-7</v>
      </c>
      <c r="BY143" s="191">
        <f t="shared" si="116"/>
        <v>1.1391748947654084E-5</v>
      </c>
      <c r="BZ143" s="191">
        <f t="shared" si="117"/>
        <v>1.908502351834265E-6</v>
      </c>
      <c r="CA143" s="191">
        <f t="shared" si="118"/>
        <v>1.8025701047067949E-6</v>
      </c>
      <c r="CB143" s="191">
        <f t="shared" si="119"/>
        <v>2.2654149504787597E-6</v>
      </c>
      <c r="CC143" s="191">
        <f t="shared" si="120"/>
        <v>1.9874636829789094E-6</v>
      </c>
      <c r="CD143" s="191">
        <f t="shared" si="121"/>
        <v>5.6761254693750486E-8</v>
      </c>
      <c r="CE143" s="191">
        <f t="shared" si="122"/>
        <v>2.5972135480965286E-9</v>
      </c>
      <c r="CF143" s="191">
        <f t="shared" si="123"/>
        <v>1.6897634532529819E-5</v>
      </c>
      <c r="CG143" s="191">
        <f t="shared" si="124"/>
        <v>4.5308581627695596E-7</v>
      </c>
      <c r="CH143" s="191">
        <f t="shared" si="125"/>
        <v>1.2516694199810805E-8</v>
      </c>
      <c r="CI143" s="191">
        <f t="shared" si="126"/>
        <v>4.675737087584223E-5</v>
      </c>
      <c r="CJ143" s="191">
        <f t="shared" si="127"/>
        <v>2.4207976515492885E-5</v>
      </c>
      <c r="CK143" s="191">
        <f t="shared" si="128"/>
        <v>2.7905876817459296E-7</v>
      </c>
      <c r="CL143" s="191">
        <f t="shared" si="129"/>
        <v>1.1624947620817601E-7</v>
      </c>
      <c r="CM143" s="191">
        <f t="shared" si="130"/>
        <v>2.6030869927748047E-6</v>
      </c>
      <c r="CN143" s="191">
        <f t="shared" si="131"/>
        <v>7.4740460887359948E-6</v>
      </c>
      <c r="CO143" s="191">
        <f t="shared" si="132"/>
        <v>1.1999072892389156E-5</v>
      </c>
      <c r="CP143" s="191">
        <f t="shared" si="133"/>
        <v>1.6445587789927763E-5</v>
      </c>
      <c r="CQ143" s="191">
        <f t="shared" si="134"/>
        <v>5.4802172465040676E-7</v>
      </c>
      <c r="CR143" s="191">
        <f t="shared" si="135"/>
        <v>3.2406605579558497E-6</v>
      </c>
      <c r="CS143" s="191">
        <f t="shared" si="136"/>
        <v>8.1925168793766957E-6</v>
      </c>
      <c r="CT143" s="191">
        <f t="shared" si="137"/>
        <v>2.2936389935505247E-6</v>
      </c>
      <c r="CU143" s="191">
        <f t="shared" si="138"/>
        <v>9.6192526845627674E-8</v>
      </c>
      <c r="CV143" s="191">
        <f t="shared" si="139"/>
        <v>2.2735392872077575E-6</v>
      </c>
      <c r="CW143" s="191">
        <f t="shared" si="140"/>
        <v>1.8055206952306773E-6</v>
      </c>
      <c r="CX143" s="191">
        <f t="shared" si="141"/>
        <v>8.6963084936983673E-8</v>
      </c>
      <c r="CY143" s="191">
        <f t="shared" si="142"/>
        <v>5.0030307687016423E-6</v>
      </c>
      <c r="CZ143" s="191"/>
      <c r="DA143" s="191">
        <f t="shared" si="143"/>
        <v>1.0872235755775188E-35</v>
      </c>
      <c r="DB143" s="191"/>
      <c r="DC143" s="191"/>
      <c r="DD143" s="191"/>
      <c r="DE143" s="191">
        <f t="shared" si="144"/>
        <v>3.18313630422365E-4</v>
      </c>
      <c r="DF143" s="191">
        <f t="shared" si="145"/>
        <v>1.3798566852992996E-4</v>
      </c>
      <c r="DG143" s="191"/>
      <c r="DH143" s="191"/>
      <c r="DI143" s="191">
        <f t="shared" si="146"/>
        <v>3.5218131683034066E-5</v>
      </c>
      <c r="DN143" s="191">
        <f t="shared" si="147"/>
        <v>2.4814734854095702E-5</v>
      </c>
      <c r="DR143" s="1">
        <v>4.1666666666666657E-3</v>
      </c>
      <c r="EQ143" s="184"/>
      <c r="ER143" s="184"/>
    </row>
    <row r="144" spans="1:148" s="1" customFormat="1" x14ac:dyDescent="0.25">
      <c r="A144" s="21">
        <v>39964</v>
      </c>
      <c r="B144" s="279">
        <v>5.3365000000000003E-2</v>
      </c>
      <c r="C144" s="280">
        <v>5.5343000000000003E-2</v>
      </c>
      <c r="D144" s="279">
        <v>4.3422000000000002E-2</v>
      </c>
      <c r="E144" s="280">
        <v>3.0148999999999999E-2</v>
      </c>
      <c r="F144" s="279">
        <v>0.10784700000000001</v>
      </c>
      <c r="G144" s="280">
        <v>0.10082700000000001</v>
      </c>
      <c r="H144" s="279">
        <v>0.13688</v>
      </c>
      <c r="I144" s="280">
        <v>0.14896800000000002</v>
      </c>
      <c r="J144" s="279">
        <v>0.17144999999999999</v>
      </c>
      <c r="K144" s="291">
        <v>-2.496424718368162E-2</v>
      </c>
      <c r="L144" s="280">
        <v>7.2509999999999996E-3</v>
      </c>
      <c r="M144" s="279">
        <v>-1.0091000000000001E-2</v>
      </c>
      <c r="N144" s="280">
        <v>2.4800000000000001E-4</v>
      </c>
      <c r="O144" s="279">
        <v>-6.6469999999999993E-3</v>
      </c>
      <c r="P144" s="280">
        <v>-2.7397999999999999E-2</v>
      </c>
      <c r="Q144" s="279">
        <v>3.3793000000000004E-2</v>
      </c>
      <c r="R144" s="280">
        <v>2.964E-2</v>
      </c>
      <c r="S144" s="279">
        <v>4.7625000000000001E-2</v>
      </c>
      <c r="T144" s="280">
        <v>2.0753000000000001E-2</v>
      </c>
      <c r="U144" s="279">
        <v>8.9999999999999992E-5</v>
      </c>
      <c r="V144" s="280">
        <v>2.9239999999999999E-3</v>
      </c>
      <c r="W144" s="279">
        <v>3.6384E-2</v>
      </c>
      <c r="X144" s="280">
        <v>2.4590000000000002E-3</v>
      </c>
      <c r="Y144" s="280">
        <v>9.0200000000000002E-4</v>
      </c>
      <c r="Z144" s="279">
        <v>6.7291999999999991E-2</v>
      </c>
      <c r="AA144" s="280">
        <v>6.0721999999999998E-2</v>
      </c>
      <c r="AB144" s="279">
        <v>5.5350000000000003E-2</v>
      </c>
      <c r="AC144" s="280">
        <v>4.4732000000000001E-2</v>
      </c>
      <c r="AD144" s="279">
        <v>9.1347999999999999E-2</v>
      </c>
      <c r="AE144" s="280">
        <v>3.5937999999999998E-2</v>
      </c>
      <c r="AF144" s="280">
        <v>8.8292999999999996E-2</v>
      </c>
      <c r="AG144" s="281">
        <v>4.5911E-2</v>
      </c>
      <c r="AH144" s="280">
        <v>3.15E-2</v>
      </c>
      <c r="AI144" s="279">
        <v>5.1470000000000002E-2</v>
      </c>
      <c r="AJ144" s="280">
        <v>6.3743999999999995E-2</v>
      </c>
      <c r="AK144" s="279">
        <v>4.743E-2</v>
      </c>
      <c r="AL144" s="280">
        <v>3.5352000000000001E-2</v>
      </c>
      <c r="AM144" s="279">
        <v>3.9329000000000003E-2</v>
      </c>
      <c r="AN144" s="279">
        <v>1.5637000000000002E-2</v>
      </c>
      <c r="AO144" s="280">
        <v>0.13004499999999999</v>
      </c>
      <c r="AP144" s="279">
        <v>0.161798</v>
      </c>
      <c r="AQ144" s="291">
        <v>-2.496424718368162E-2</v>
      </c>
      <c r="AR144" s="30">
        <v>-2.496424718368162E-2</v>
      </c>
      <c r="AS144" s="291">
        <v>-2.496424718368162E-2</v>
      </c>
      <c r="AT144" s="291">
        <v>-2.496424718368162E-2</v>
      </c>
      <c r="AU144" s="291">
        <v>-2.496424718368162E-2</v>
      </c>
      <c r="AV144" s="279">
        <v>2.1568E-2</v>
      </c>
      <c r="AW144" s="280">
        <v>0.126304</v>
      </c>
      <c r="AX144" s="291">
        <v>-2.496424718368162E-2</v>
      </c>
      <c r="AY144" s="291">
        <v>-2.496424718368162E-2</v>
      </c>
      <c r="AZ144" s="279">
        <v>9.3152000000000013E-2</v>
      </c>
      <c r="BE144" s="30">
        <v>-0.1035426779399361</v>
      </c>
      <c r="BF144" s="104"/>
      <c r="BG144" s="188">
        <f t="shared" si="100"/>
        <v>112</v>
      </c>
      <c r="BH144" s="29">
        <f>(1-'Building Blocks'!$B$54)*'Building Blocks'!$B$54^BG144</f>
        <v>3.2444552986342569E-3</v>
      </c>
      <c r="BI144" s="29">
        <f t="shared" si="101"/>
        <v>3.5638810328258545E-3</v>
      </c>
      <c r="BJ144" s="29">
        <f t="shared" ref="BJ144:BJ207" si="148">SUM(BI142:BI144)</f>
        <v>1.058508305559607E-2</v>
      </c>
      <c r="BK144" s="191">
        <f t="shared" si="102"/>
        <v>7.5921089879296951E-6</v>
      </c>
      <c r="BL144" s="191">
        <f t="shared" si="103"/>
        <v>8.295122304238671E-6</v>
      </c>
      <c r="BM144" s="191">
        <f t="shared" si="104"/>
        <v>4.1447079628193682E-6</v>
      </c>
      <c r="BN144" s="191">
        <f t="shared" si="105"/>
        <v>1.5819790868649303E-6</v>
      </c>
      <c r="BO144" s="191">
        <f t="shared" si="106"/>
        <v>3.365552969751281E-5</v>
      </c>
      <c r="BP144" s="191">
        <f t="shared" si="107"/>
        <v>3.1747959285921626E-5</v>
      </c>
      <c r="BQ144" s="191">
        <f t="shared" si="108"/>
        <v>6.0797136252534816E-5</v>
      </c>
      <c r="BR144" s="191">
        <f t="shared" si="109"/>
        <v>6.9839804653414869E-5</v>
      </c>
      <c r="BS144" s="191">
        <f t="shared" si="110"/>
        <v>9.2760760589237059E-5</v>
      </c>
      <c r="BT144" s="191">
        <f t="shared" si="111"/>
        <v>1.0982056318964836E-35</v>
      </c>
      <c r="BU144" s="191">
        <f t="shared" si="112"/>
        <v>4.475696042142484E-8</v>
      </c>
      <c r="BV144" s="191">
        <f t="shared" si="113"/>
        <v>6.4464868126923315E-7</v>
      </c>
      <c r="BW144" s="191">
        <f t="shared" si="114"/>
        <v>7.4978837666482065E-9</v>
      </c>
      <c r="BX144" s="191">
        <f t="shared" si="115"/>
        <v>3.3145463141502463E-7</v>
      </c>
      <c r="BY144" s="191">
        <f t="shared" si="116"/>
        <v>3.7754613946491491E-6</v>
      </c>
      <c r="BZ144" s="191">
        <f t="shared" si="117"/>
        <v>3.0892252724157485E-6</v>
      </c>
      <c r="CA144" s="191">
        <f t="shared" si="118"/>
        <v>2.3434855194936154E-6</v>
      </c>
      <c r="CB144" s="191">
        <f t="shared" si="119"/>
        <v>6.3086500680762456E-6</v>
      </c>
      <c r="CC144" s="191">
        <f t="shared" si="120"/>
        <v>9.5154395166359472E-7</v>
      </c>
      <c r="CD144" s="191">
        <f t="shared" si="121"/>
        <v>3.6881679962344293E-8</v>
      </c>
      <c r="CE144" s="191">
        <f t="shared" si="122"/>
        <v>2.1570215343282143E-9</v>
      </c>
      <c r="CF144" s="191">
        <f t="shared" si="123"/>
        <v>3.6292354184028263E-6</v>
      </c>
      <c r="CG144" s="191">
        <f t="shared" si="124"/>
        <v>4.7368967656824931E-9</v>
      </c>
      <c r="CH144" s="191">
        <f t="shared" si="125"/>
        <v>8.4137252774585725E-9</v>
      </c>
      <c r="CI144" s="191">
        <f t="shared" si="126"/>
        <v>1.3418491365767445E-5</v>
      </c>
      <c r="CJ144" s="191">
        <f t="shared" si="127"/>
        <v>1.1416042696170833E-5</v>
      </c>
      <c r="CK144" s="191">
        <f t="shared" si="128"/>
        <v>9.7536231641957398E-6</v>
      </c>
      <c r="CL144" s="191">
        <f t="shared" si="129"/>
        <v>6.1802840051597227E-6</v>
      </c>
      <c r="CM144" s="191">
        <f t="shared" si="130"/>
        <v>2.7637103268976893E-5</v>
      </c>
      <c r="CN144" s="191">
        <f t="shared" si="131"/>
        <v>2.9967110235987755E-6</v>
      </c>
      <c r="CO144" s="191">
        <f t="shared" si="132"/>
        <v>2.4452245877063639E-5</v>
      </c>
      <c r="CP144" s="191">
        <f t="shared" si="133"/>
        <v>6.1614188163204686E-6</v>
      </c>
      <c r="CQ144" s="191">
        <f t="shared" si="134"/>
        <v>2.7667909748899479E-6</v>
      </c>
      <c r="CR144" s="191">
        <f t="shared" si="135"/>
        <v>7.4615862808236159E-6</v>
      </c>
      <c r="CS144" s="191">
        <f t="shared" si="136"/>
        <v>1.1778145241458859E-5</v>
      </c>
      <c r="CT144" s="191">
        <f t="shared" si="137"/>
        <v>5.9980935095810734E-6</v>
      </c>
      <c r="CU144" s="191">
        <f t="shared" si="138"/>
        <v>3.4298732255211384E-6</v>
      </c>
      <c r="CV144" s="191">
        <f t="shared" si="139"/>
        <v>4.0514764773137065E-6</v>
      </c>
      <c r="CW144" s="191">
        <f t="shared" si="140"/>
        <v>3.7534161409769302E-7</v>
      </c>
      <c r="CX144" s="191">
        <f t="shared" si="141"/>
        <v>5.8098716332073884E-5</v>
      </c>
      <c r="CY144" s="191">
        <f t="shared" si="142"/>
        <v>8.4492770427171349E-5</v>
      </c>
      <c r="CZ144" s="191"/>
      <c r="DA144" s="191">
        <f t="shared" si="143"/>
        <v>1.0982056318964836E-35</v>
      </c>
      <c r="DB144" s="191"/>
      <c r="DC144" s="191"/>
      <c r="DD144" s="191"/>
      <c r="DE144" s="191">
        <f t="shared" si="144"/>
        <v>4.908978765374233E-7</v>
      </c>
      <c r="DF144" s="191">
        <f t="shared" si="145"/>
        <v>4.9135766336528113E-5</v>
      </c>
      <c r="DG144" s="191"/>
      <c r="DH144" s="191"/>
      <c r="DI144" s="191">
        <f t="shared" si="146"/>
        <v>2.4494135718454795E-5</v>
      </c>
      <c r="DN144" s="191">
        <f t="shared" si="147"/>
        <v>4.4170175840578479E-5</v>
      </c>
      <c r="DR144" s="1">
        <v>4.1666666666666657E-3</v>
      </c>
      <c r="EQ144" s="184"/>
      <c r="ER144" s="184"/>
    </row>
    <row r="145" spans="1:148" s="1" customFormat="1" x14ac:dyDescent="0.25">
      <c r="A145" s="21">
        <v>39994</v>
      </c>
      <c r="B145" s="279">
        <v>3.4000000000000002E-3</v>
      </c>
      <c r="C145" s="280">
        <v>2.4460000000000003E-3</v>
      </c>
      <c r="D145" s="279">
        <v>3.4820000000000003E-3</v>
      </c>
      <c r="E145" s="280">
        <v>1.4688000000000001E-2</v>
      </c>
      <c r="F145" s="279">
        <v>5.2698000000000002E-2</v>
      </c>
      <c r="G145" s="280">
        <v>-5.2049999999999996E-3</v>
      </c>
      <c r="H145" s="279">
        <v>-1.0718E-2</v>
      </c>
      <c r="I145" s="280">
        <v>1.2514000000000001E-2</v>
      </c>
      <c r="J145" s="279">
        <v>-1.3271999999999999E-2</v>
      </c>
      <c r="K145" s="291">
        <v>-2.496424718368162E-2</v>
      </c>
      <c r="L145" s="280">
        <v>5.6839999999999998E-3</v>
      </c>
      <c r="M145" s="279">
        <v>-2.1199999999999999E-3</v>
      </c>
      <c r="N145" s="280">
        <v>1.9900000000000001E-4</v>
      </c>
      <c r="O145" s="279">
        <v>-3.8369999999999997E-3</v>
      </c>
      <c r="P145" s="280">
        <v>6.7359999999999998E-3</v>
      </c>
      <c r="Q145" s="279">
        <v>2.4254999999999999E-2</v>
      </c>
      <c r="R145" s="280">
        <v>1.7819000000000002E-2</v>
      </c>
      <c r="S145" s="279">
        <v>4.5624999999999999E-2</v>
      </c>
      <c r="T145" s="280">
        <v>5.032E-3</v>
      </c>
      <c r="U145" s="279">
        <v>1.645E-3</v>
      </c>
      <c r="V145" s="280">
        <v>1.25E-3</v>
      </c>
      <c r="W145" s="279">
        <v>6.875E-3</v>
      </c>
      <c r="X145" s="280">
        <v>-9.4140000000000005E-3</v>
      </c>
      <c r="Y145" s="280">
        <v>9.4399999999999996E-4</v>
      </c>
      <c r="Z145" s="279">
        <v>2.8628999999999998E-2</v>
      </c>
      <c r="AA145" s="280">
        <v>4.4118000000000004E-2</v>
      </c>
      <c r="AB145" s="279">
        <v>2.875E-3</v>
      </c>
      <c r="AC145" s="280">
        <v>2.1090000000000002E-3</v>
      </c>
      <c r="AD145" s="279">
        <v>1.5406E-2</v>
      </c>
      <c r="AE145" s="280">
        <v>1.755E-2</v>
      </c>
      <c r="AF145" s="280">
        <v>3.0872E-2</v>
      </c>
      <c r="AG145" s="281">
        <v>1.7480000000000002E-3</v>
      </c>
      <c r="AH145" s="280">
        <v>4.0000000000000002E-4</v>
      </c>
      <c r="AI145" s="279">
        <v>2.49E-3</v>
      </c>
      <c r="AJ145" s="280">
        <v>1.8210000000000001E-3</v>
      </c>
      <c r="AK145" s="279">
        <v>1.5278E-2</v>
      </c>
      <c r="AL145" s="280">
        <v>-1.1690000000000001E-2</v>
      </c>
      <c r="AM145" s="279">
        <v>1.546E-2</v>
      </c>
      <c r="AN145" s="279">
        <v>-2.6053000000000003E-2</v>
      </c>
      <c r="AO145" s="280">
        <v>-1.9027000000000002E-2</v>
      </c>
      <c r="AP145" s="279">
        <v>-4.8490000000000005E-2</v>
      </c>
      <c r="AQ145" s="291">
        <v>-2.496424718368162E-2</v>
      </c>
      <c r="AR145" s="30">
        <v>-2.496424718368162E-2</v>
      </c>
      <c r="AS145" s="291">
        <v>-2.496424718368162E-2</v>
      </c>
      <c r="AT145" s="291">
        <v>-2.496424718368162E-2</v>
      </c>
      <c r="AU145" s="291">
        <v>-2.496424718368162E-2</v>
      </c>
      <c r="AV145" s="279">
        <v>-3.7322000000000001E-2</v>
      </c>
      <c r="AW145" s="280">
        <v>5.0000000000000004E-6</v>
      </c>
      <c r="AX145" s="291">
        <v>-2.496424718368162E-2</v>
      </c>
      <c r="AY145" s="291">
        <v>-2.496424718368162E-2</v>
      </c>
      <c r="AZ145" s="279">
        <v>-1.6920999999999999E-2</v>
      </c>
      <c r="BE145" s="30">
        <v>8.9754309098497131E-2</v>
      </c>
      <c r="BF145" s="104"/>
      <c r="BG145" s="188">
        <f t="shared" si="100"/>
        <v>111</v>
      </c>
      <c r="BH145" s="29">
        <f>(1-'Building Blocks'!$B$54)*'Building Blocks'!$B$54^BG145</f>
        <v>3.2772275743780371E-3</v>
      </c>
      <c r="BI145" s="29">
        <f t="shared" si="101"/>
        <v>3.5998798311372266E-3</v>
      </c>
      <c r="BJ145" s="29">
        <f t="shared" si="148"/>
        <v>1.0692003086460677E-2</v>
      </c>
      <c r="BK145" s="191">
        <f t="shared" si="102"/>
        <v>5.2253701130958057E-8</v>
      </c>
      <c r="BL145" s="191">
        <f t="shared" si="103"/>
        <v>7.7914724301573612E-8</v>
      </c>
      <c r="BM145" s="191">
        <f t="shared" si="104"/>
        <v>1.2267376949948158E-7</v>
      </c>
      <c r="BN145" s="191">
        <f t="shared" si="105"/>
        <v>1.1320491729158855E-7</v>
      </c>
      <c r="BO145" s="191">
        <f t="shared" si="106"/>
        <v>6.3588695776079921E-6</v>
      </c>
      <c r="BP145" s="191">
        <f t="shared" si="107"/>
        <v>4.8845468937013161E-7</v>
      </c>
      <c r="BQ145" s="191">
        <f t="shared" si="108"/>
        <v>1.0387670888122135E-6</v>
      </c>
      <c r="BR145" s="191">
        <f t="shared" si="109"/>
        <v>4.4952079777537004E-8</v>
      </c>
      <c r="BS145" s="191">
        <f t="shared" si="110"/>
        <v>1.9694637115353423E-6</v>
      </c>
      <c r="BT145" s="191">
        <f t="shared" si="111"/>
        <v>1.1092986180772561E-35</v>
      </c>
      <c r="BU145" s="191">
        <f t="shared" si="112"/>
        <v>1.4067328773581726E-8</v>
      </c>
      <c r="BV145" s="191">
        <f t="shared" si="113"/>
        <v>1.0803909741090025E-7</v>
      </c>
      <c r="BW145" s="191">
        <f t="shared" si="114"/>
        <v>8.0939708362947565E-9</v>
      </c>
      <c r="BX145" s="191">
        <f t="shared" si="115"/>
        <v>1.6811980889415545E-7</v>
      </c>
      <c r="BY145" s="191">
        <f t="shared" si="116"/>
        <v>9.0558845983110541E-9</v>
      </c>
      <c r="BZ145" s="191">
        <f t="shared" si="117"/>
        <v>1.426121564971845E-6</v>
      </c>
      <c r="CA145" s="191">
        <f t="shared" si="118"/>
        <v>6.8775285088491381E-7</v>
      </c>
      <c r="CB145" s="191">
        <f t="shared" si="119"/>
        <v>5.7809379690666293E-6</v>
      </c>
      <c r="CC145" s="191">
        <f t="shared" si="120"/>
        <v>1.3794635447016714E-9</v>
      </c>
      <c r="CD145" s="191">
        <f t="shared" si="121"/>
        <v>9.9430983164783775E-9</v>
      </c>
      <c r="CE145" s="191">
        <f t="shared" si="122"/>
        <v>2.1643130565248305E-8</v>
      </c>
      <c r="CF145" s="191">
        <f t="shared" si="123"/>
        <v>2.077694331775141E-8</v>
      </c>
      <c r="CG145" s="191">
        <f t="shared" si="124"/>
        <v>6.1080470232104555E-7</v>
      </c>
      <c r="CH145" s="191">
        <f t="shared" si="125"/>
        <v>8.0404404992098764E-9</v>
      </c>
      <c r="CI145" s="191">
        <f t="shared" si="126"/>
        <v>1.8546048359618081E-6</v>
      </c>
      <c r="CJ145" s="191">
        <f t="shared" si="127"/>
        <v>5.7578963522269979E-6</v>
      </c>
      <c r="CK145" s="191">
        <f t="shared" si="128"/>
        <v>9.2830126204700654E-11</v>
      </c>
      <c r="CL145" s="191">
        <f t="shared" si="129"/>
        <v>3.4569130158130773E-9</v>
      </c>
      <c r="CM145" s="191">
        <f t="shared" si="130"/>
        <v>5.2873348326712754E-7</v>
      </c>
      <c r="CN145" s="191">
        <f t="shared" si="131"/>
        <v>4.0520924860488612E-7</v>
      </c>
      <c r="CO145" s="191">
        <f t="shared" si="132"/>
        <v>2.324497619901547E-6</v>
      </c>
      <c r="CP145" s="191">
        <f t="shared" si="133"/>
        <v>2.4028182109698288E-8</v>
      </c>
      <c r="CQ145" s="191">
        <f t="shared" si="134"/>
        <v>3.7722091410515402E-8</v>
      </c>
      <c r="CR145" s="191">
        <f t="shared" si="135"/>
        <v>3.7403278434174262E-8</v>
      </c>
      <c r="CS145" s="191">
        <f t="shared" si="136"/>
        <v>7.0808309880308706E-8</v>
      </c>
      <c r="CT145" s="191">
        <f t="shared" si="137"/>
        <v>2.8339744322970533E-7</v>
      </c>
      <c r="CU145" s="191">
        <f t="shared" si="138"/>
        <v>9.2381164438909003E-7</v>
      </c>
      <c r="CV145" s="191">
        <f t="shared" si="139"/>
        <v>3.4910624940472736E-7</v>
      </c>
      <c r="CW145" s="191">
        <f t="shared" si="140"/>
        <v>3.5555647755377822E-6</v>
      </c>
      <c r="CX145" s="191">
        <f t="shared" si="141"/>
        <v>1.6474231472364011E-6</v>
      </c>
      <c r="CY145" s="191">
        <f t="shared" si="142"/>
        <v>1.141606598087182E-5</v>
      </c>
      <c r="CZ145" s="191"/>
      <c r="DA145" s="191">
        <f t="shared" si="143"/>
        <v>1.1092986180772561E-35</v>
      </c>
      <c r="DB145" s="191"/>
      <c r="DC145" s="191"/>
      <c r="DD145" s="191"/>
      <c r="DE145" s="191">
        <f t="shared" si="144"/>
        <v>8.0042044711238195E-6</v>
      </c>
      <c r="DF145" s="191">
        <f t="shared" si="145"/>
        <v>2.838855446401574E-7</v>
      </c>
      <c r="DG145" s="191"/>
      <c r="DH145" s="191"/>
      <c r="DI145" s="191">
        <f t="shared" si="146"/>
        <v>2.6574926729774994E-6</v>
      </c>
      <c r="DN145" s="191">
        <f t="shared" si="147"/>
        <v>2.4187504171594739E-5</v>
      </c>
      <c r="DR145" s="1">
        <v>4.1666666666666657E-3</v>
      </c>
      <c r="EQ145" s="184"/>
      <c r="ER145" s="184"/>
    </row>
    <row r="146" spans="1:148" s="1" customFormat="1" x14ac:dyDescent="0.25">
      <c r="A146" s="21">
        <v>40025</v>
      </c>
      <c r="B146" s="279">
        <v>7.7836000000000002E-2</v>
      </c>
      <c r="C146" s="280">
        <v>7.6313000000000006E-2</v>
      </c>
      <c r="D146" s="279">
        <v>8.8527999999999996E-2</v>
      </c>
      <c r="E146" s="280">
        <v>9.6310999999999994E-2</v>
      </c>
      <c r="F146" s="279">
        <v>9.0732999999999994E-2</v>
      </c>
      <c r="G146" s="280">
        <v>8.8377999999999998E-2</v>
      </c>
      <c r="H146" s="279">
        <v>9.8066E-2</v>
      </c>
      <c r="I146" s="280">
        <v>8.0510999999999999E-2</v>
      </c>
      <c r="J146" s="279">
        <v>0.113163</v>
      </c>
      <c r="K146" s="291">
        <v>-2.496424718368162E-2</v>
      </c>
      <c r="L146" s="280">
        <v>1.6133999999999999E-2</v>
      </c>
      <c r="M146" s="279">
        <v>4.1840000000000002E-3</v>
      </c>
      <c r="N146" s="280">
        <v>4.4699999999999997E-4</v>
      </c>
      <c r="O146" s="279">
        <v>3.8319999999999999E-3</v>
      </c>
      <c r="P146" s="280">
        <v>6.045E-3</v>
      </c>
      <c r="Q146" s="279">
        <v>3.8066000000000003E-2</v>
      </c>
      <c r="R146" s="280">
        <v>3.0194000000000002E-2</v>
      </c>
      <c r="S146" s="279">
        <v>6.3858999999999999E-2</v>
      </c>
      <c r="T146" s="280">
        <v>1.2839999999999998E-3</v>
      </c>
      <c r="U146" s="279">
        <v>7.2870000000000001E-3</v>
      </c>
      <c r="V146" s="280">
        <v>8.183000000000001E-3</v>
      </c>
      <c r="W146" s="279">
        <v>7.3426999999999992E-2</v>
      </c>
      <c r="X146" s="280">
        <v>2.1357000000000001E-2</v>
      </c>
      <c r="Y146" s="280">
        <v>1.1043000000000001E-2</v>
      </c>
      <c r="Z146" s="279">
        <v>6.0868999999999999E-2</v>
      </c>
      <c r="AA146" s="280">
        <v>4.7369000000000001E-2</v>
      </c>
      <c r="AB146" s="279">
        <v>2.6100999999999999E-2</v>
      </c>
      <c r="AC146" s="280">
        <v>2.0884E-2</v>
      </c>
      <c r="AD146" s="279">
        <v>4.3821000000000006E-2</v>
      </c>
      <c r="AE146" s="280">
        <v>2.8761000000000002E-2</v>
      </c>
      <c r="AF146" s="280">
        <v>5.4381000000000006E-2</v>
      </c>
      <c r="AG146" s="281">
        <v>4.1193999999999995E-2</v>
      </c>
      <c r="AH146" s="280">
        <v>1.5900000000000001E-2</v>
      </c>
      <c r="AI146" s="279">
        <v>2.5000000000000001E-2</v>
      </c>
      <c r="AJ146" s="280">
        <v>3.2031000000000004E-2</v>
      </c>
      <c r="AK146" s="279">
        <v>2.7961E-2</v>
      </c>
      <c r="AL146" s="280">
        <v>4.9189999999999998E-3</v>
      </c>
      <c r="AM146" s="279">
        <v>2.9692E-2</v>
      </c>
      <c r="AN146" s="279">
        <v>1.1513000000000001E-2</v>
      </c>
      <c r="AO146" s="280">
        <v>3.2316999999999999E-2</v>
      </c>
      <c r="AP146" s="279">
        <v>5.9180000000000003E-2</v>
      </c>
      <c r="AQ146" s="291">
        <v>-2.496424718368162E-2</v>
      </c>
      <c r="AR146" s="30">
        <v>-2.496424718368162E-2</v>
      </c>
      <c r="AS146" s="291">
        <v>-2.496424718368162E-2</v>
      </c>
      <c r="AT146" s="291">
        <v>-2.496424718368162E-2</v>
      </c>
      <c r="AU146" s="291">
        <v>-2.496424718368162E-2</v>
      </c>
      <c r="AV146" s="279">
        <v>0.10472799999999999</v>
      </c>
      <c r="AW146" s="280">
        <v>0.10007899999999999</v>
      </c>
      <c r="AX146" s="291">
        <v>-2.496424718368162E-2</v>
      </c>
      <c r="AY146" s="291">
        <v>-2.496424718368162E-2</v>
      </c>
      <c r="AZ146" s="279">
        <v>0.124483</v>
      </c>
      <c r="BE146" s="30">
        <v>0.15050635624789233</v>
      </c>
      <c r="BF146" s="104"/>
      <c r="BG146" s="188">
        <f t="shared" si="100"/>
        <v>110</v>
      </c>
      <c r="BH146" s="29">
        <f>(1-'Building Blocks'!$B$54)*'Building Blocks'!$B$54^BG146</f>
        <v>3.3103308832101389E-3</v>
      </c>
      <c r="BI146" s="29">
        <f t="shared" si="101"/>
        <v>3.6362422536739668E-3</v>
      </c>
      <c r="BJ146" s="29">
        <f t="shared" si="148"/>
        <v>1.0800003117637048E-2</v>
      </c>
      <c r="BK146" s="191">
        <f t="shared" si="102"/>
        <v>1.8137739352642704E-5</v>
      </c>
      <c r="BL146" s="191">
        <f t="shared" si="103"/>
        <v>1.7420064240256428E-5</v>
      </c>
      <c r="BM146" s="191">
        <f t="shared" si="104"/>
        <v>2.2813696306551206E-5</v>
      </c>
      <c r="BN146" s="191">
        <f t="shared" si="105"/>
        <v>2.7668908176428571E-5</v>
      </c>
      <c r="BO146" s="191">
        <f t="shared" si="106"/>
        <v>2.3309025759306665E-5</v>
      </c>
      <c r="BP146" s="191">
        <f t="shared" si="107"/>
        <v>2.4411077793181304E-5</v>
      </c>
      <c r="BQ146" s="191">
        <f t="shared" si="108"/>
        <v>3.064152508487473E-5</v>
      </c>
      <c r="BR146" s="191">
        <f t="shared" si="109"/>
        <v>1.8605351505057719E-5</v>
      </c>
      <c r="BS146" s="191">
        <f t="shared" si="110"/>
        <v>3.8610618765724379E-5</v>
      </c>
      <c r="BT146" s="191">
        <f t="shared" si="111"/>
        <v>1.1205036546234912E-35</v>
      </c>
      <c r="BU146" s="191">
        <f t="shared" si="112"/>
        <v>5.6152763611396312E-7</v>
      </c>
      <c r="BV146" s="191">
        <f t="shared" si="113"/>
        <v>2.4790689849672545E-9</v>
      </c>
      <c r="BW146" s="191">
        <f t="shared" si="114"/>
        <v>5.6949692315901566E-9</v>
      </c>
      <c r="BX146" s="191">
        <f t="shared" si="115"/>
        <v>2.5361899658178292E-9</v>
      </c>
      <c r="BY146" s="191">
        <f t="shared" si="116"/>
        <v>2.9131548923192296E-9</v>
      </c>
      <c r="BZ146" s="191">
        <f t="shared" si="117"/>
        <v>4.1332525750496127E-6</v>
      </c>
      <c r="CA146" s="191">
        <f t="shared" si="118"/>
        <v>2.4954984862820343E-6</v>
      </c>
      <c r="CB146" s="191">
        <f t="shared" si="119"/>
        <v>1.2362284490875701E-5</v>
      </c>
      <c r="CC146" s="191">
        <f t="shared" si="120"/>
        <v>3.5600478792728733E-8</v>
      </c>
      <c r="CD146" s="191">
        <f t="shared" si="121"/>
        <v>5.7601099632217632E-8</v>
      </c>
      <c r="CE146" s="191">
        <f t="shared" si="122"/>
        <v>7.301423559732279E-8</v>
      </c>
      <c r="CF146" s="191">
        <f t="shared" si="123"/>
        <v>1.7289278964459826E-5</v>
      </c>
      <c r="CG146" s="191">
        <f t="shared" si="124"/>
        <v>1.1450132888647283E-6</v>
      </c>
      <c r="CH146" s="191">
        <f t="shared" si="125"/>
        <v>2.6921799586606668E-7</v>
      </c>
      <c r="CI146" s="191">
        <f t="shared" si="126"/>
        <v>1.0974724433063838E-5</v>
      </c>
      <c r="CJ146" s="191">
        <f t="shared" si="127"/>
        <v>6.8000453253944125E-6</v>
      </c>
      <c r="CK146" s="191">
        <f t="shared" si="128"/>
        <v>1.934529771893145E-6</v>
      </c>
      <c r="CL146" s="191">
        <f t="shared" si="129"/>
        <v>1.1514673845932743E-6</v>
      </c>
      <c r="CM146" s="191">
        <f t="shared" si="130"/>
        <v>5.9744274508663497E-6</v>
      </c>
      <c r="CN146" s="191">
        <f t="shared" si="131"/>
        <v>1.7313422995127538E-6</v>
      </c>
      <c r="CO146" s="191">
        <f t="shared" si="132"/>
        <v>8.7021076976828851E-6</v>
      </c>
      <c r="CP146" s="191">
        <f t="shared" si="133"/>
        <v>4.9410728864176771E-6</v>
      </c>
      <c r="CQ146" s="191">
        <f t="shared" si="134"/>
        <v>5.4681492902681118E-7</v>
      </c>
      <c r="CR146" s="191">
        <f t="shared" si="135"/>
        <v>1.3525872265911496E-6</v>
      </c>
      <c r="CS146" s="191">
        <f t="shared" si="136"/>
        <v>2.4157312225074727E-6</v>
      </c>
      <c r="CT146" s="191">
        <f t="shared" si="137"/>
        <v>1.6895675483618731E-6</v>
      </c>
      <c r="CU146" s="191">
        <f t="shared" si="138"/>
        <v>1.2638279557142312E-9</v>
      </c>
      <c r="CV146" s="191">
        <f t="shared" si="139"/>
        <v>2.1084094442199177E-6</v>
      </c>
      <c r="CW146" s="191">
        <f t="shared" si="140"/>
        <v>1.3701641899834172E-7</v>
      </c>
      <c r="CX146" s="191">
        <f t="shared" si="141"/>
        <v>3.2620768824585958E-6</v>
      </c>
      <c r="CY146" s="191">
        <f t="shared" si="142"/>
        <v>9.5904699686987076E-6</v>
      </c>
      <c r="CZ146" s="191"/>
      <c r="DA146" s="191">
        <f t="shared" si="143"/>
        <v>1.1205036546234912E-35</v>
      </c>
      <c r="DB146" s="191"/>
      <c r="DC146" s="191"/>
      <c r="DD146" s="191"/>
      <c r="DE146" s="191">
        <f t="shared" si="144"/>
        <v>3.2745532321216172E-5</v>
      </c>
      <c r="DF146" s="191">
        <f t="shared" si="145"/>
        <v>3.0240048436021892E-5</v>
      </c>
      <c r="DG146" s="191"/>
      <c r="DH146" s="191"/>
      <c r="DI146" s="191">
        <f t="shared" si="146"/>
        <v>4.7450679616878265E-5</v>
      </c>
      <c r="DN146" s="191">
        <f t="shared" si="147"/>
        <v>7.4068069762750775E-5</v>
      </c>
      <c r="DR146" s="1">
        <v>4.1666666666666657E-3</v>
      </c>
      <c r="EQ146" s="184"/>
      <c r="ER146" s="184"/>
    </row>
    <row r="147" spans="1:148" s="1" customFormat="1" x14ac:dyDescent="0.25">
      <c r="A147" s="21">
        <v>40056</v>
      </c>
      <c r="B147" s="279">
        <v>3.5732E-2</v>
      </c>
      <c r="C147" s="280">
        <v>3.6323000000000001E-2</v>
      </c>
      <c r="D147" s="279">
        <v>4.8617E-2</v>
      </c>
      <c r="E147" s="280">
        <v>2.8675000000000003E-2</v>
      </c>
      <c r="F147" s="279">
        <v>4.0951000000000001E-2</v>
      </c>
      <c r="G147" s="280">
        <v>3.6184000000000001E-2</v>
      </c>
      <c r="H147" s="279">
        <v>3.7206999999999997E-2</v>
      </c>
      <c r="I147" s="280">
        <v>7.7199999999999991E-2</v>
      </c>
      <c r="J147" s="279">
        <v>-3.3110000000000001E-3</v>
      </c>
      <c r="K147" s="291">
        <v>-2.496424718368162E-2</v>
      </c>
      <c r="L147" s="280">
        <v>1.0354E-2</v>
      </c>
      <c r="M147" s="279">
        <v>8.9049999999999997E-3</v>
      </c>
      <c r="N147" s="280">
        <v>3.97E-4</v>
      </c>
      <c r="O147" s="279">
        <v>7.0230000000000006E-3</v>
      </c>
      <c r="P147" s="280">
        <v>1.8846999999999999E-2</v>
      </c>
      <c r="Q147" s="279">
        <v>1.7656999999999999E-2</v>
      </c>
      <c r="R147" s="280">
        <v>1.6025000000000001E-2</v>
      </c>
      <c r="S147" s="279">
        <v>2.2853999999999999E-2</v>
      </c>
      <c r="T147" s="280">
        <v>8.116E-3</v>
      </c>
      <c r="U147" s="279">
        <v>5.9030000000000003E-3</v>
      </c>
      <c r="V147" s="280">
        <v>6.6790000000000009E-3</v>
      </c>
      <c r="W147" s="279">
        <v>2.487E-2</v>
      </c>
      <c r="X147" s="280">
        <v>6.4759999999999991E-3</v>
      </c>
      <c r="Y147" s="280">
        <v>2.1499999999999999E-4</v>
      </c>
      <c r="Z147" s="279">
        <v>1.8644000000000001E-2</v>
      </c>
      <c r="AA147" s="280">
        <v>2.2648000000000001E-2</v>
      </c>
      <c r="AB147" s="279">
        <v>2.2168999999999998E-2</v>
      </c>
      <c r="AC147" s="280">
        <v>2.1815000000000001E-2</v>
      </c>
      <c r="AD147" s="279">
        <v>2.5882000000000002E-2</v>
      </c>
      <c r="AE147" s="280">
        <v>2.759E-2</v>
      </c>
      <c r="AF147" s="280">
        <v>4.1905999999999999E-2</v>
      </c>
      <c r="AG147" s="281">
        <v>-3.9300000000000001E-4</v>
      </c>
      <c r="AH147" s="280">
        <v>1.2500000000000001E-2</v>
      </c>
      <c r="AI147" s="279">
        <v>1.3000000000000001E-2</v>
      </c>
      <c r="AJ147" s="280">
        <v>1.3672999999999999E-2</v>
      </c>
      <c r="AK147" s="279">
        <v>2.3002999999999999E-2</v>
      </c>
      <c r="AL147" s="280">
        <v>3.7469999999999999E-3</v>
      </c>
      <c r="AM147" s="279">
        <v>1.7521999999999999E-2</v>
      </c>
      <c r="AN147" s="279">
        <v>1.933E-3</v>
      </c>
      <c r="AO147" s="280">
        <v>-5.8269999999999997E-3</v>
      </c>
      <c r="AP147" s="279">
        <v>1.1270000000000001E-2</v>
      </c>
      <c r="AQ147" s="291">
        <v>-2.496424718368162E-2</v>
      </c>
      <c r="AR147" s="30">
        <v>-2.496424718368162E-2</v>
      </c>
      <c r="AS147" s="291">
        <v>-2.496424718368162E-2</v>
      </c>
      <c r="AT147" s="291">
        <v>-2.496424718368162E-2</v>
      </c>
      <c r="AU147" s="291">
        <v>-2.496424718368162E-2</v>
      </c>
      <c r="AV147" s="279">
        <v>0.13389499999999999</v>
      </c>
      <c r="AW147" s="280">
        <v>7.6504000000000003E-2</v>
      </c>
      <c r="AX147" s="291">
        <v>-2.496424718368162E-2</v>
      </c>
      <c r="AY147" s="291">
        <v>-2.496424718368162E-2</v>
      </c>
      <c r="AZ147" s="279">
        <v>-3.2445000000000002E-2</v>
      </c>
      <c r="BE147" s="30">
        <v>3.8719755516360976E-2</v>
      </c>
      <c r="BF147" s="104"/>
      <c r="BG147" s="188">
        <f t="shared" si="100"/>
        <v>109</v>
      </c>
      <c r="BH147" s="29">
        <f>(1-'Building Blocks'!$B$54)*'Building Blocks'!$B$54^BG147</f>
        <v>3.3437685688991292E-3</v>
      </c>
      <c r="BI147" s="29">
        <f t="shared" si="101"/>
        <v>3.6729719734080461E-3</v>
      </c>
      <c r="BJ147" s="29">
        <f t="shared" si="148"/>
        <v>1.090909405821924E-2</v>
      </c>
      <c r="BK147" s="191">
        <f t="shared" si="102"/>
        <v>2.9879983760975185E-6</v>
      </c>
      <c r="BL147" s="191">
        <f t="shared" si="103"/>
        <v>3.137027725426572E-6</v>
      </c>
      <c r="BM147" s="191">
        <f t="shared" si="104"/>
        <v>5.6721275220398004E-6</v>
      </c>
      <c r="BN147" s="191">
        <f t="shared" si="105"/>
        <v>1.4102531169085977E-6</v>
      </c>
      <c r="BO147" s="191">
        <f t="shared" si="106"/>
        <v>3.3680468166487076E-6</v>
      </c>
      <c r="BP147" s="191">
        <f t="shared" si="107"/>
        <v>3.2487448649036914E-6</v>
      </c>
      <c r="BQ147" s="191">
        <f t="shared" si="108"/>
        <v>3.5156354853988281E-6</v>
      </c>
      <c r="BR147" s="191">
        <f t="shared" si="109"/>
        <v>1.7093750117290968E-5</v>
      </c>
      <c r="BS147" s="191">
        <f t="shared" si="110"/>
        <v>6.6237533722436919E-7</v>
      </c>
      <c r="BT147" s="191">
        <f t="shared" si="111"/>
        <v>1.1318218733570615E-35</v>
      </c>
      <c r="BU147" s="191">
        <f t="shared" si="112"/>
        <v>1.6227151557222817E-7</v>
      </c>
      <c r="BV147" s="191">
        <f t="shared" si="113"/>
        <v>1.1300187869854122E-7</v>
      </c>
      <c r="BW147" s="191">
        <f t="shared" si="114"/>
        <v>6.2213368024890143E-9</v>
      </c>
      <c r="BX147" s="191">
        <f t="shared" si="115"/>
        <v>5.9538448972243009E-8</v>
      </c>
      <c r="BY147" s="191">
        <f t="shared" si="116"/>
        <v>6.8908493229209717E-7</v>
      </c>
      <c r="BZ147" s="191">
        <f t="shared" si="117"/>
        <v>6.5027106403417705E-7</v>
      </c>
      <c r="CA147" s="191">
        <f t="shared" si="118"/>
        <v>5.3138276249553434E-7</v>
      </c>
      <c r="CB147" s="191">
        <f t="shared" si="119"/>
        <v>1.099576626051548E-6</v>
      </c>
      <c r="CC147" s="191">
        <f t="shared" si="120"/>
        <v>5.0365352746192498E-8</v>
      </c>
      <c r="CD147" s="191">
        <f t="shared" si="121"/>
        <v>2.4753984463670993E-8</v>
      </c>
      <c r="CE147" s="191">
        <f t="shared" si="122"/>
        <v>3.2552367354689905E-8</v>
      </c>
      <c r="CF147" s="191">
        <f t="shared" si="123"/>
        <v>1.5281556610674082E-6</v>
      </c>
      <c r="CG147" s="191">
        <f t="shared" si="124"/>
        <v>3.0129992494722262E-8</v>
      </c>
      <c r="CH147" s="191">
        <f t="shared" si="125"/>
        <v>1.8158998052117633E-8</v>
      </c>
      <c r="CI147" s="191">
        <f t="shared" si="126"/>
        <v>5.9359829108089076E-7</v>
      </c>
      <c r="CJ147" s="191">
        <f t="shared" si="127"/>
        <v>1.2602516255165006E-6</v>
      </c>
      <c r="CK147" s="191">
        <f t="shared" si="128"/>
        <v>1.3446296170701212E-6</v>
      </c>
      <c r="CL147" s="191">
        <f t="shared" si="129"/>
        <v>1.2879836746114249E-6</v>
      </c>
      <c r="CM147" s="191">
        <f t="shared" si="130"/>
        <v>1.8752124579984562E-6</v>
      </c>
      <c r="CN147" s="191">
        <f t="shared" si="131"/>
        <v>1.5661648455917012E-6</v>
      </c>
      <c r="CO147" s="191">
        <f t="shared" si="132"/>
        <v>4.8785621621505939E-6</v>
      </c>
      <c r="CP147" s="191">
        <f t="shared" si="133"/>
        <v>8.1985690582065944E-8</v>
      </c>
      <c r="CQ147" s="191">
        <f t="shared" si="134"/>
        <v>2.8851669340433643E-7</v>
      </c>
      <c r="CR147" s="191">
        <f t="shared" si="135"/>
        <v>1.9501609392105934E-7</v>
      </c>
      <c r="CS147" s="191">
        <f t="shared" si="136"/>
        <v>2.0205462928591356E-7</v>
      </c>
      <c r="CT147" s="191">
        <f t="shared" si="137"/>
        <v>1.0118391360710992E-6</v>
      </c>
      <c r="CU147" s="191">
        <f t="shared" si="138"/>
        <v>1.2460662329686341E-9</v>
      </c>
      <c r="CV147" s="191">
        <f t="shared" si="139"/>
        <v>5.2097784905402755E-7</v>
      </c>
      <c r="CW147" s="191">
        <f t="shared" si="140"/>
        <v>4.3503237185758033E-8</v>
      </c>
      <c r="CX147" s="191">
        <f t="shared" si="141"/>
        <v>2.4651029013200547E-7</v>
      </c>
      <c r="CY147" s="191">
        <f t="shared" si="142"/>
        <v>4.3623268964666652E-8</v>
      </c>
      <c r="CZ147" s="191"/>
      <c r="DA147" s="191">
        <f t="shared" si="143"/>
        <v>1.1318218733570615E-35</v>
      </c>
      <c r="DB147" s="191"/>
      <c r="DC147" s="191"/>
      <c r="DD147" s="191"/>
      <c r="DE147" s="191">
        <f t="shared" si="144"/>
        <v>5.6533359915718345E-5</v>
      </c>
      <c r="DF147" s="191">
        <f t="shared" si="145"/>
        <v>1.6793887844264769E-5</v>
      </c>
      <c r="DG147" s="191"/>
      <c r="DH147" s="191"/>
      <c r="DI147" s="191">
        <f t="shared" si="146"/>
        <v>6.6950582150252477E-6</v>
      </c>
      <c r="DN147" s="191">
        <f t="shared" si="147"/>
        <v>3.5148947697481312E-6</v>
      </c>
      <c r="DR147" s="1">
        <v>4.1666666666666657E-3</v>
      </c>
      <c r="EQ147" s="184"/>
      <c r="ER147" s="184"/>
    </row>
    <row r="148" spans="1:148" s="1" customFormat="1" x14ac:dyDescent="0.25">
      <c r="A148" s="21">
        <v>40086</v>
      </c>
      <c r="B148" s="279">
        <v>4.1896000000000003E-2</v>
      </c>
      <c r="C148" s="280">
        <v>4.0576000000000001E-2</v>
      </c>
      <c r="D148" s="279">
        <v>5.6704999999999998E-2</v>
      </c>
      <c r="E148" s="280">
        <v>5.7676999999999999E-2</v>
      </c>
      <c r="F148" s="279">
        <v>6.9099999999999995E-2</v>
      </c>
      <c r="G148" s="280">
        <v>4.6197999999999996E-2</v>
      </c>
      <c r="H148" s="279">
        <v>5.1577999999999999E-2</v>
      </c>
      <c r="I148" s="280">
        <v>5.6444999999999995E-2</v>
      </c>
      <c r="J148" s="279">
        <v>9.0934000000000015E-2</v>
      </c>
      <c r="K148" s="291">
        <v>-2.496424718368162E-2</v>
      </c>
      <c r="L148" s="280">
        <v>1.0506999999999999E-2</v>
      </c>
      <c r="M148" s="279">
        <v>7.7809999999999997E-3</v>
      </c>
      <c r="N148" s="280">
        <v>3.97E-4</v>
      </c>
      <c r="O148" s="279">
        <v>5.6249999999999998E-3</v>
      </c>
      <c r="P148" s="280">
        <v>1.9811000000000002E-2</v>
      </c>
      <c r="Q148" s="279">
        <v>1.7323999999999999E-2</v>
      </c>
      <c r="R148" s="280">
        <v>1.3669000000000001E-2</v>
      </c>
      <c r="S148" s="279">
        <v>2.8886999999999999E-2</v>
      </c>
      <c r="T148" s="280">
        <v>2.1196000000000003E-2</v>
      </c>
      <c r="U148" s="279">
        <v>6.8989999999999998E-3</v>
      </c>
      <c r="V148" s="280">
        <v>8.038E-3</v>
      </c>
      <c r="W148" s="279">
        <v>2.1061E-2</v>
      </c>
      <c r="X148" s="280">
        <v>2.4298E-2</v>
      </c>
      <c r="Y148" s="280">
        <v>8.5310000000000004E-3</v>
      </c>
      <c r="Z148" s="279">
        <v>5.6950000000000001E-2</v>
      </c>
      <c r="AA148" s="280">
        <v>3.1983000000000004E-2</v>
      </c>
      <c r="AB148" s="279">
        <v>2.8246000000000004E-2</v>
      </c>
      <c r="AC148" s="280">
        <v>2.7581000000000001E-2</v>
      </c>
      <c r="AD148" s="279">
        <v>2.9843000000000001E-2</v>
      </c>
      <c r="AE148" s="280">
        <v>4.5033999999999998E-2</v>
      </c>
      <c r="AF148" s="280">
        <v>3.8980000000000001E-2</v>
      </c>
      <c r="AG148" s="281">
        <v>4.0471000000000007E-2</v>
      </c>
      <c r="AH148" s="280">
        <v>2.2200000000000001E-2</v>
      </c>
      <c r="AI148" s="279">
        <v>2.7869999999999999E-2</v>
      </c>
      <c r="AJ148" s="280">
        <v>3.2168999999999996E-2</v>
      </c>
      <c r="AK148" s="279">
        <v>3.7617999999999999E-2</v>
      </c>
      <c r="AL148" s="280">
        <v>1.7089E-2</v>
      </c>
      <c r="AM148" s="279">
        <v>2.4510999999999998E-2</v>
      </c>
      <c r="AN148" s="279">
        <v>2.1213000000000003E-2</v>
      </c>
      <c r="AO148" s="280">
        <v>1.5733999999999998E-2</v>
      </c>
      <c r="AP148" s="279">
        <v>4.2215999999999997E-2</v>
      </c>
      <c r="AQ148" s="291">
        <v>-2.496424718368162E-2</v>
      </c>
      <c r="AR148" s="30">
        <v>-2.496424718368162E-2</v>
      </c>
      <c r="AS148" s="291">
        <v>-2.496424718368162E-2</v>
      </c>
      <c r="AT148" s="291">
        <v>-2.496424718368162E-2</v>
      </c>
      <c r="AU148" s="291">
        <v>-2.496424718368162E-2</v>
      </c>
      <c r="AV148" s="279">
        <v>6.3951999999999995E-2</v>
      </c>
      <c r="AW148" s="280">
        <v>5.6222000000000001E-2</v>
      </c>
      <c r="AX148" s="291">
        <v>-2.496424718368162E-2</v>
      </c>
      <c r="AY148" s="291">
        <v>-2.496424718368162E-2</v>
      </c>
      <c r="AZ148" s="279">
        <v>4.7952000000000002E-2</v>
      </c>
      <c r="BE148" s="30">
        <v>3.2400037405481363E-2</v>
      </c>
      <c r="BF148" s="104"/>
      <c r="BG148" s="188">
        <f t="shared" si="100"/>
        <v>108</v>
      </c>
      <c r="BH148" s="29">
        <f>(1-'Building Blocks'!$B$54)*'Building Blocks'!$B$54^BG148</f>
        <v>3.3775440089890206E-3</v>
      </c>
      <c r="BI148" s="29">
        <f t="shared" si="101"/>
        <v>3.7100727004121693E-3</v>
      </c>
      <c r="BJ148" s="29">
        <f t="shared" si="148"/>
        <v>1.1019286927494182E-2</v>
      </c>
      <c r="BK148" s="191">
        <f t="shared" si="102"/>
        <v>4.4636810511323016E-6</v>
      </c>
      <c r="BL148" s="191">
        <f t="shared" si="103"/>
        <v>4.1580928885954037E-6</v>
      </c>
      <c r="BM148" s="191">
        <f t="shared" si="104"/>
        <v>8.3305204140166728E-6</v>
      </c>
      <c r="BN148" s="191">
        <f t="shared" si="105"/>
        <v>8.7618713426871101E-6</v>
      </c>
      <c r="BO148" s="191">
        <f t="shared" si="106"/>
        <v>1.2666732476110377E-5</v>
      </c>
      <c r="BP148" s="191">
        <f t="shared" si="107"/>
        <v>5.8634888490503395E-6</v>
      </c>
      <c r="BQ148" s="191">
        <f t="shared" si="108"/>
        <v>7.6164495940596021E-6</v>
      </c>
      <c r="BR148" s="191">
        <f t="shared" si="109"/>
        <v>8.3584179109362563E-6</v>
      </c>
      <c r="BS148" s="191">
        <f t="shared" si="110"/>
        <v>2.4231330244403176E-5</v>
      </c>
      <c r="BT148" s="191">
        <f t="shared" si="111"/>
        <v>1.1432544175323858E-35</v>
      </c>
      <c r="BU148" s="191">
        <f t="shared" si="112"/>
        <v>1.7154346018651119E-7</v>
      </c>
      <c r="BV148" s="191">
        <f t="shared" si="113"/>
        <v>7.2569769890591196E-8</v>
      </c>
      <c r="BW148" s="191">
        <f t="shared" si="114"/>
        <v>6.2841785883727441E-9</v>
      </c>
      <c r="BX148" s="191">
        <f t="shared" si="115"/>
        <v>2.5626111841757043E-8</v>
      </c>
      <c r="BY148" s="191">
        <f t="shared" si="116"/>
        <v>7.9746853596095516E-7</v>
      </c>
      <c r="BZ148" s="191">
        <f t="shared" si="117"/>
        <v>6.243736472511022E-7</v>
      </c>
      <c r="CA148" s="191">
        <f t="shared" si="118"/>
        <v>3.4707132791295201E-7</v>
      </c>
      <c r="CB148" s="191">
        <f t="shared" si="119"/>
        <v>2.0202697082658711E-6</v>
      </c>
      <c r="CC148" s="191">
        <f t="shared" si="120"/>
        <v>1.0450164298441134E-6</v>
      </c>
      <c r="CD148" s="191">
        <f t="shared" si="121"/>
        <v>4.7870523178293046E-8</v>
      </c>
      <c r="CE148" s="191">
        <f t="shared" si="122"/>
        <v>6.9753495338968608E-8</v>
      </c>
      <c r="CF148" s="191">
        <f t="shared" si="123"/>
        <v>1.0209203350910014E-6</v>
      </c>
      <c r="CG148" s="191">
        <f t="shared" si="124"/>
        <v>1.5875973280187712E-6</v>
      </c>
      <c r="CH148" s="191">
        <f t="shared" si="125"/>
        <v>1.3771254222183858E-7</v>
      </c>
      <c r="CI148" s="191">
        <f t="shared" si="126"/>
        <v>9.6569738290982989E-6</v>
      </c>
      <c r="CJ148" s="191">
        <f t="shared" si="127"/>
        <v>2.8793442419267557E-6</v>
      </c>
      <c r="CK148" s="191">
        <f t="shared" si="128"/>
        <v>2.3579927584061141E-6</v>
      </c>
      <c r="CL148" s="191">
        <f t="shared" si="129"/>
        <v>2.2255276285428549E-6</v>
      </c>
      <c r="CM148" s="191">
        <f t="shared" si="130"/>
        <v>2.6164635830480433E-6</v>
      </c>
      <c r="CN148" s="191">
        <f t="shared" si="131"/>
        <v>5.3837464083058962E-6</v>
      </c>
      <c r="CO148" s="191">
        <f t="shared" si="132"/>
        <v>4.1683358124611352E-6</v>
      </c>
      <c r="CP148" s="191">
        <f t="shared" si="133"/>
        <v>4.8455776435180565E-6</v>
      </c>
      <c r="CQ148" s="191">
        <f t="shared" si="134"/>
        <v>1.2784238081384483E-6</v>
      </c>
      <c r="CR148" s="191">
        <f t="shared" si="135"/>
        <v>1.8213341662570405E-6</v>
      </c>
      <c r="CS148" s="191">
        <f t="shared" si="136"/>
        <v>2.4912440453779177E-6</v>
      </c>
      <c r="CT148" s="191">
        <f t="shared" si="137"/>
        <v>3.614465241201725E-6</v>
      </c>
      <c r="CU148" s="191">
        <f t="shared" si="138"/>
        <v>6.0402213269260697E-7</v>
      </c>
      <c r="CV148" s="191">
        <f t="shared" si="139"/>
        <v>1.3250927626117558E-6</v>
      </c>
      <c r="CW148" s="191">
        <f t="shared" si="140"/>
        <v>9.3069780517183452E-7</v>
      </c>
      <c r="CX148" s="191">
        <f t="shared" si="141"/>
        <v>6.6306675822537266E-7</v>
      </c>
      <c r="CY148" s="191">
        <f t="shared" si="142"/>
        <v>4.3883807651249253E-6</v>
      </c>
      <c r="CZ148" s="191"/>
      <c r="DA148" s="191">
        <f t="shared" si="143"/>
        <v>1.1432544175323858E-35</v>
      </c>
      <c r="DB148" s="191"/>
      <c r="DC148" s="191"/>
      <c r="DD148" s="191"/>
      <c r="DE148" s="191">
        <f t="shared" si="144"/>
        <v>1.0866858554018746E-5</v>
      </c>
      <c r="DF148" s="191">
        <f t="shared" si="145"/>
        <v>8.3133942535677045E-6</v>
      </c>
      <c r="DG148" s="191"/>
      <c r="DH148" s="191"/>
      <c r="DI148" s="191">
        <f t="shared" si="146"/>
        <v>5.2738865160264675E-6</v>
      </c>
      <c r="DN148" s="191">
        <f t="shared" si="147"/>
        <v>2.2479419922881724E-6</v>
      </c>
      <c r="DR148" s="1">
        <v>4.1666666666666657E-3</v>
      </c>
      <c r="EQ148" s="184"/>
      <c r="ER148" s="184"/>
    </row>
    <row r="149" spans="1:148" s="1" customFormat="1" x14ac:dyDescent="0.25">
      <c r="A149" s="21">
        <v>40117</v>
      </c>
      <c r="B149" s="279">
        <v>-2.572E-2</v>
      </c>
      <c r="C149" s="280">
        <v>-2.2103999999999999E-2</v>
      </c>
      <c r="D149" s="279">
        <v>-4.4027999999999998E-2</v>
      </c>
      <c r="E149" s="280">
        <v>-6.7894999999999997E-2</v>
      </c>
      <c r="F149" s="279">
        <v>-8.3176E-2</v>
      </c>
      <c r="G149" s="280">
        <v>-1.525E-2</v>
      </c>
      <c r="H149" s="279">
        <v>-1.2298999999999999E-2</v>
      </c>
      <c r="I149" s="280">
        <v>-1.5382E-2</v>
      </c>
      <c r="J149" s="279">
        <v>1.3289999999999999E-3</v>
      </c>
      <c r="K149" s="291">
        <v>-2.496424718368162E-2</v>
      </c>
      <c r="L149" s="280">
        <v>4.9389999999999998E-3</v>
      </c>
      <c r="M149" s="279">
        <v>-4.8700000000000002E-4</v>
      </c>
      <c r="N149" s="280">
        <v>2.4800000000000001E-4</v>
      </c>
      <c r="O149" s="279">
        <v>1.92E-3</v>
      </c>
      <c r="P149" s="280">
        <v>-1.4038999999999999E-2</v>
      </c>
      <c r="Q149" s="279">
        <v>5.7559999999999998E-3</v>
      </c>
      <c r="R149" s="280">
        <v>8.2760000000000004E-3</v>
      </c>
      <c r="S149" s="279">
        <v>-1.9989999999999999E-3</v>
      </c>
      <c r="T149" s="280">
        <v>1.2166999999999999E-2</v>
      </c>
      <c r="U149" s="279">
        <v>2.2829999999999999E-3</v>
      </c>
      <c r="V149" s="280">
        <v>7.1460000000000004E-3</v>
      </c>
      <c r="W149" s="279">
        <v>2.3466999999999998E-2</v>
      </c>
      <c r="X149" s="280">
        <v>-2.0026000000000002E-2</v>
      </c>
      <c r="Y149" s="280">
        <v>-2.784E-3</v>
      </c>
      <c r="Z149" s="279">
        <v>1.7950000000000001E-2</v>
      </c>
      <c r="AA149" s="280">
        <v>5.4250000000000001E-3</v>
      </c>
      <c r="AB149" s="279">
        <v>4.529E-3</v>
      </c>
      <c r="AC149" s="280">
        <v>9.6400000000000001E-4</v>
      </c>
      <c r="AD149" s="279">
        <v>1.6752E-2</v>
      </c>
      <c r="AE149" s="280">
        <v>4.6740000000000002E-3</v>
      </c>
      <c r="AF149" s="280">
        <v>8.1679999999999999E-3</v>
      </c>
      <c r="AG149" s="281">
        <v>1.1141000000000002E-2</v>
      </c>
      <c r="AH149" s="280">
        <v>-5.9999999999999995E-4</v>
      </c>
      <c r="AI149" s="279">
        <v>-2.0300000000000001E-3</v>
      </c>
      <c r="AJ149" s="280">
        <v>-7.1699999999999993E-3</v>
      </c>
      <c r="AK149" s="279">
        <v>5.3659999999999992E-3</v>
      </c>
      <c r="AL149" s="280">
        <v>-5.1559999999999991E-3</v>
      </c>
      <c r="AM149" s="279">
        <v>1.2557E-2</v>
      </c>
      <c r="AN149" s="279">
        <v>-1.2674000000000001E-2</v>
      </c>
      <c r="AO149" s="280">
        <v>3.2795999999999999E-2</v>
      </c>
      <c r="AP149" s="279">
        <v>2.8807999999999997E-2</v>
      </c>
      <c r="AQ149" s="291">
        <v>-2.496424718368162E-2</v>
      </c>
      <c r="AR149" s="30">
        <v>-2.496424718368162E-2</v>
      </c>
      <c r="AS149" s="291">
        <v>-2.496424718368162E-2</v>
      </c>
      <c r="AT149" s="291">
        <v>-2.496424718368162E-2</v>
      </c>
      <c r="AU149" s="291">
        <v>-2.496424718368162E-2</v>
      </c>
      <c r="AV149" s="279">
        <v>-4.5044000000000001E-2</v>
      </c>
      <c r="AW149" s="280">
        <v>-1.0970000000000001E-2</v>
      </c>
      <c r="AX149" s="291">
        <v>-2.496424718368162E-2</v>
      </c>
      <c r="AY149" s="291">
        <v>-2.496424718368162E-2</v>
      </c>
      <c r="AZ149" s="279">
        <v>2.8618999999999999E-2</v>
      </c>
      <c r="BE149" s="30">
        <v>7.7542460865659191E-2</v>
      </c>
      <c r="BF149" s="104"/>
      <c r="BG149" s="188">
        <f t="shared" si="100"/>
        <v>107</v>
      </c>
      <c r="BH149" s="29">
        <f>(1-'Building Blocks'!$B$54)*'Building Blocks'!$B$54^BG149</f>
        <v>3.4116606151404242E-3</v>
      </c>
      <c r="BI149" s="29">
        <f t="shared" si="101"/>
        <v>3.7475481822345138E-3</v>
      </c>
      <c r="BJ149" s="29">
        <f t="shared" si="148"/>
        <v>1.1130592856054729E-2</v>
      </c>
      <c r="BK149" s="191">
        <f t="shared" si="102"/>
        <v>4.0637620362960777E-6</v>
      </c>
      <c r="BL149" s="191">
        <f t="shared" si="103"/>
        <v>3.1958083127223341E-6</v>
      </c>
      <c r="BM149" s="191">
        <f t="shared" si="104"/>
        <v>1.0665382977381413E-5</v>
      </c>
      <c r="BN149" s="191">
        <f t="shared" si="105"/>
        <v>2.2204931688179327E-5</v>
      </c>
      <c r="BO149" s="191">
        <f t="shared" si="106"/>
        <v>3.3004433232571702E-5</v>
      </c>
      <c r="BP149" s="191">
        <f t="shared" si="107"/>
        <v>1.7636178087898317E-6</v>
      </c>
      <c r="BQ149" s="191">
        <f t="shared" si="108"/>
        <v>1.2920358272143674E-6</v>
      </c>
      <c r="BR149" s="191">
        <f t="shared" si="109"/>
        <v>2.2242492153649909E-6</v>
      </c>
      <c r="BS149" s="191">
        <f t="shared" si="110"/>
        <v>2.8948423592805136E-7</v>
      </c>
      <c r="BT149" s="191">
        <f t="shared" si="111"/>
        <v>1.1548024419519046E-35</v>
      </c>
      <c r="BU149" s="191">
        <f t="shared" si="112"/>
        <v>5.6862334617925866E-9</v>
      </c>
      <c r="BV149" s="191">
        <f t="shared" si="113"/>
        <v>5.5412732120172649E-8</v>
      </c>
      <c r="BW149" s="191">
        <f t="shared" si="114"/>
        <v>7.8842925511540686E-9</v>
      </c>
      <c r="BX149" s="191">
        <f t="shared" si="115"/>
        <v>4.345679066973249E-9</v>
      </c>
      <c r="BY149" s="191">
        <f t="shared" si="116"/>
        <v>1.3799040627897979E-6</v>
      </c>
      <c r="BZ149" s="191">
        <f t="shared" si="117"/>
        <v>7.3948142970959018E-9</v>
      </c>
      <c r="CA149" s="191">
        <f t="shared" si="118"/>
        <v>6.8618347676281826E-8</v>
      </c>
      <c r="CB149" s="191">
        <f t="shared" si="119"/>
        <v>2.1365899287337233E-7</v>
      </c>
      <c r="CC149" s="191">
        <f t="shared" si="120"/>
        <v>2.2532121572521986E-7</v>
      </c>
      <c r="CD149" s="191">
        <f t="shared" si="121"/>
        <v>3.9291733657184721E-9</v>
      </c>
      <c r="CE149" s="191">
        <f t="shared" si="122"/>
        <v>4.4450823986175558E-8</v>
      </c>
      <c r="CF149" s="191">
        <f t="shared" si="123"/>
        <v>1.3520687194306712E-6</v>
      </c>
      <c r="CG149" s="191">
        <f t="shared" si="124"/>
        <v>2.0939407797806571E-6</v>
      </c>
      <c r="CH149" s="191">
        <f t="shared" si="125"/>
        <v>1.0221252631853134E-7</v>
      </c>
      <c r="CI149" s="191">
        <f t="shared" si="126"/>
        <v>5.4132939766871909E-7</v>
      </c>
      <c r="CJ149" s="191">
        <f t="shared" si="127"/>
        <v>6.3368889845893457E-9</v>
      </c>
      <c r="CK149" s="191">
        <f t="shared" si="128"/>
        <v>8.3581317532077346E-9</v>
      </c>
      <c r="CL149" s="191">
        <f t="shared" si="129"/>
        <v>1.6921593193501259E-8</v>
      </c>
      <c r="CM149" s="191">
        <f t="shared" si="130"/>
        <v>6.7947527294833734E-7</v>
      </c>
      <c r="CN149" s="191">
        <f t="shared" si="131"/>
        <v>1.9250924803015749E-8</v>
      </c>
      <c r="CO149" s="191">
        <f t="shared" si="132"/>
        <v>2.7460036582219181E-8</v>
      </c>
      <c r="CP149" s="191">
        <f t="shared" si="133"/>
        <v>1.7376872362240989E-7</v>
      </c>
      <c r="CQ149" s="191">
        <f t="shared" si="134"/>
        <v>6.7279264722749465E-8</v>
      </c>
      <c r="CR149" s="191">
        <f t="shared" si="135"/>
        <v>2.2470245082372944E-7</v>
      </c>
      <c r="CS149" s="191">
        <f t="shared" si="136"/>
        <v>6.7552818869586087E-7</v>
      </c>
      <c r="CT149" s="191">
        <f t="shared" si="137"/>
        <v>4.0481856373320446E-9</v>
      </c>
      <c r="CU149" s="191">
        <f t="shared" si="138"/>
        <v>3.371813033435776E-7</v>
      </c>
      <c r="CV149" s="191">
        <f t="shared" si="139"/>
        <v>1.8073996946642603E-7</v>
      </c>
      <c r="CW149" s="191">
        <f t="shared" si="140"/>
        <v>1.2207621545194304E-6</v>
      </c>
      <c r="CX149" s="191">
        <f t="shared" si="141"/>
        <v>3.4703203292774935E-6</v>
      </c>
      <c r="CY149" s="191">
        <f t="shared" si="142"/>
        <v>1.6501950643948253E-6</v>
      </c>
      <c r="CZ149" s="191"/>
      <c r="DA149" s="191">
        <f t="shared" si="143"/>
        <v>1.1548024419519046E-35</v>
      </c>
      <c r="DB149" s="191"/>
      <c r="DC149" s="191"/>
      <c r="DD149" s="191"/>
      <c r="DE149" s="191">
        <f t="shared" si="144"/>
        <v>1.1285120079041043E-5</v>
      </c>
      <c r="DF149" s="191">
        <f t="shared" si="145"/>
        <v>1.4774069305161524E-6</v>
      </c>
      <c r="DG149" s="191"/>
      <c r="DH149" s="191"/>
      <c r="DI149" s="191">
        <f t="shared" si="146"/>
        <v>1.2646153395237808E-6</v>
      </c>
      <c r="DN149" s="191">
        <f t="shared" si="147"/>
        <v>1.8235981644680429E-5</v>
      </c>
      <c r="DR149" s="1">
        <v>4.1666666666666657E-3</v>
      </c>
      <c r="EQ149" s="184"/>
      <c r="ER149" s="184"/>
    </row>
    <row r="150" spans="1:148" s="1" customFormat="1" x14ac:dyDescent="0.25">
      <c r="A150" s="21">
        <v>40147</v>
      </c>
      <c r="B150" s="279">
        <v>5.6824000000000006E-2</v>
      </c>
      <c r="C150" s="280">
        <v>5.8906E-2</v>
      </c>
      <c r="D150" s="279">
        <v>4.8299000000000002E-2</v>
      </c>
      <c r="E150" s="280">
        <v>3.1390000000000001E-2</v>
      </c>
      <c r="F150" s="279">
        <v>2.1390000000000003E-3</v>
      </c>
      <c r="G150" s="280">
        <v>4.1574E-2</v>
      </c>
      <c r="H150" s="279">
        <v>2.8886999999999999E-2</v>
      </c>
      <c r="I150" s="280">
        <v>7.8890000000000002E-3</v>
      </c>
      <c r="J150" s="279">
        <v>4.3006000000000003E-2</v>
      </c>
      <c r="K150" s="291">
        <v>-2.496424718368162E-2</v>
      </c>
      <c r="L150" s="280">
        <v>1.2945E-2</v>
      </c>
      <c r="M150" s="279">
        <v>1.3923000000000001E-2</v>
      </c>
      <c r="N150" s="280">
        <v>2.4800000000000001E-4</v>
      </c>
      <c r="O150" s="279">
        <v>1.3325E-2</v>
      </c>
      <c r="P150" s="280">
        <v>1.7392000000000001E-2</v>
      </c>
      <c r="Q150" s="279">
        <v>1.4673E-2</v>
      </c>
      <c r="R150" s="280">
        <v>1.5552999999999999E-2</v>
      </c>
      <c r="S150" s="279">
        <v>1.1956E-2</v>
      </c>
      <c r="T150" s="280">
        <v>2.7924000000000001E-2</v>
      </c>
      <c r="U150" s="279">
        <v>1.0291999999999999E-2</v>
      </c>
      <c r="V150" s="280">
        <v>1.2825999999999999E-2</v>
      </c>
      <c r="W150" s="279">
        <v>6.0360000000000006E-3</v>
      </c>
      <c r="X150" s="280">
        <v>1.8435999999999998E-2</v>
      </c>
      <c r="Y150" s="280">
        <v>9.2500000000000013E-3</v>
      </c>
      <c r="Z150" s="279">
        <v>1.0075000000000001E-2</v>
      </c>
      <c r="AA150" s="280">
        <v>2.6810000000000002E-3</v>
      </c>
      <c r="AB150" s="279">
        <v>3.3708000000000002E-2</v>
      </c>
      <c r="AC150" s="280">
        <v>3.6493000000000005E-2</v>
      </c>
      <c r="AD150" s="279">
        <v>2.7905000000000003E-2</v>
      </c>
      <c r="AE150" s="280">
        <v>1.5515000000000001E-2</v>
      </c>
      <c r="AF150" s="280">
        <v>2.4482E-2</v>
      </c>
      <c r="AG150" s="281">
        <v>2.3563999999999998E-2</v>
      </c>
      <c r="AH150" s="280">
        <v>1.66E-2</v>
      </c>
      <c r="AI150" s="279">
        <v>1.516E-2</v>
      </c>
      <c r="AJ150" s="280">
        <v>1.5663E-2</v>
      </c>
      <c r="AK150" s="279">
        <v>1.2591000000000001E-2</v>
      </c>
      <c r="AL150" s="280">
        <v>2.1700000000000001E-2</v>
      </c>
      <c r="AM150" s="279">
        <v>6.1050000000000002E-3</v>
      </c>
      <c r="AN150" s="279">
        <v>4.4002999999999994E-2</v>
      </c>
      <c r="AO150" s="280">
        <v>3.5173999999999997E-2</v>
      </c>
      <c r="AP150" s="279">
        <v>7.0939000000000002E-2</v>
      </c>
      <c r="AQ150" s="291">
        <v>-2.496424718368162E-2</v>
      </c>
      <c r="AR150" s="30">
        <v>-2.496424718368162E-2</v>
      </c>
      <c r="AS150" s="291">
        <v>-2.496424718368162E-2</v>
      </c>
      <c r="AT150" s="291">
        <v>-2.496424718368162E-2</v>
      </c>
      <c r="AU150" s="291">
        <v>-2.496424718368162E-2</v>
      </c>
      <c r="AV150" s="279">
        <v>6.9106000000000001E-2</v>
      </c>
      <c r="AW150" s="280">
        <v>1.8728999999999999E-2</v>
      </c>
      <c r="AX150" s="291">
        <v>-2.496424718368162E-2</v>
      </c>
      <c r="AY150" s="291">
        <v>-2.496424718368162E-2</v>
      </c>
      <c r="AZ150" s="279">
        <v>6.3583000000000001E-2</v>
      </c>
      <c r="BE150" s="30">
        <v>9.7628358432735318E-3</v>
      </c>
      <c r="BF150" s="104"/>
      <c r="BG150" s="188">
        <f t="shared" si="100"/>
        <v>106</v>
      </c>
      <c r="BH150" s="29">
        <f>(1-'Building Blocks'!$B$54)*'Building Blocks'!$B$54^BG150</f>
        <v>3.4461218334751759E-3</v>
      </c>
      <c r="BI150" s="29">
        <f t="shared" si="101"/>
        <v>3.7854022042772867E-3</v>
      </c>
      <c r="BJ150" s="29">
        <f t="shared" si="148"/>
        <v>1.1243023086923969E-2</v>
      </c>
      <c r="BK150" s="191">
        <f t="shared" si="102"/>
        <v>9.3179874270666604E-6</v>
      </c>
      <c r="BL150" s="191">
        <f t="shared" si="103"/>
        <v>1.0160170697463764E-5</v>
      </c>
      <c r="BM150" s="191">
        <f t="shared" si="104"/>
        <v>5.7515258116685178E-6</v>
      </c>
      <c r="BN150" s="191">
        <f t="shared" si="105"/>
        <v>1.8840891041633793E-6</v>
      </c>
      <c r="BO150" s="191">
        <f t="shared" si="106"/>
        <v>2.7544864527436679E-7</v>
      </c>
      <c r="BP150" s="191">
        <f t="shared" si="107"/>
        <v>4.6717751140383164E-6</v>
      </c>
      <c r="BQ150" s="191">
        <f t="shared" si="108"/>
        <v>1.9365237618535493E-6</v>
      </c>
      <c r="BR150" s="191">
        <f t="shared" si="109"/>
        <v>4.5080888014469737E-9</v>
      </c>
      <c r="BS150" s="191">
        <f t="shared" si="110"/>
        <v>4.0943719038074828E-6</v>
      </c>
      <c r="BT150" s="191">
        <f t="shared" si="111"/>
        <v>1.166467113082732E-35</v>
      </c>
      <c r="BU150" s="191">
        <f t="shared" si="112"/>
        <v>3.2303438283872892E-7</v>
      </c>
      <c r="BV150" s="191">
        <f t="shared" si="113"/>
        <v>4.2249899850378766E-7</v>
      </c>
      <c r="BW150" s="191">
        <f t="shared" si="114"/>
        <v>7.9639318698525944E-9</v>
      </c>
      <c r="BX150" s="191">
        <f t="shared" si="115"/>
        <v>4.0379143637389401E-7</v>
      </c>
      <c r="BY150" s="191">
        <f t="shared" si="116"/>
        <v>5.6731140051572555E-7</v>
      </c>
      <c r="BZ150" s="191">
        <f t="shared" si="117"/>
        <v>4.0328888084590101E-7</v>
      </c>
      <c r="CA150" s="191">
        <f t="shared" si="118"/>
        <v>5.0551055592498743E-7</v>
      </c>
      <c r="CB150" s="191">
        <f t="shared" si="119"/>
        <v>1.5525869484043464E-7</v>
      </c>
      <c r="CC150" s="191">
        <f t="shared" si="120"/>
        <v>2.0924510698731183E-6</v>
      </c>
      <c r="CD150" s="191">
        <f t="shared" si="121"/>
        <v>1.8469348971868416E-7</v>
      </c>
      <c r="CE150" s="191">
        <f t="shared" si="122"/>
        <v>3.1512652751355146E-7</v>
      </c>
      <c r="CF150" s="191">
        <f t="shared" si="123"/>
        <v>9.2524527453879952E-9</v>
      </c>
      <c r="CG150" s="191">
        <f t="shared" si="124"/>
        <v>8.318589224478729E-7</v>
      </c>
      <c r="CH150" s="191">
        <f t="shared" si="125"/>
        <v>1.7562953544997236E-7</v>
      </c>
      <c r="CI150" s="191">
        <f t="shared" si="126"/>
        <v>6.4996039598595157E-8</v>
      </c>
      <c r="CJ150" s="191">
        <f t="shared" si="127"/>
        <v>7.8891159704757643E-9</v>
      </c>
      <c r="CK150" s="191">
        <f t="shared" si="128"/>
        <v>3.5612955833325641E-6</v>
      </c>
      <c r="CL150" s="191">
        <f t="shared" si="129"/>
        <v>4.2238695552689814E-6</v>
      </c>
      <c r="CM150" s="191">
        <f t="shared" si="130"/>
        <v>2.2941672061931352E-6</v>
      </c>
      <c r="CN150" s="191">
        <f t="shared" si="131"/>
        <v>2.7831172943351441E-7</v>
      </c>
      <c r="CO150" s="191">
        <f t="shared" si="132"/>
        <v>1.3695424620398527E-6</v>
      </c>
      <c r="CP150" s="191">
        <f t="shared" si="133"/>
        <v>1.4001719284043979E-6</v>
      </c>
      <c r="CQ150" s="191">
        <f t="shared" si="134"/>
        <v>6.3608841948278947E-7</v>
      </c>
      <c r="CR150" s="191">
        <f t="shared" si="135"/>
        <v>3.3780446212246382E-7</v>
      </c>
      <c r="CS150" s="191">
        <f t="shared" si="136"/>
        <v>3.3497321900881821E-7</v>
      </c>
      <c r="CT150" s="191">
        <f t="shared" si="137"/>
        <v>1.4483865114359543E-7</v>
      </c>
      <c r="CU150" s="191">
        <f t="shared" si="138"/>
        <v>1.1421915991984585E-6</v>
      </c>
      <c r="CV150" s="191">
        <f t="shared" si="139"/>
        <v>9.1891883906157804E-10</v>
      </c>
      <c r="CW150" s="191">
        <f t="shared" si="140"/>
        <v>5.6484198366180473E-6</v>
      </c>
      <c r="CX150" s="191">
        <f t="shared" si="141"/>
        <v>4.0746343443603253E-6</v>
      </c>
      <c r="CY150" s="191">
        <f t="shared" si="142"/>
        <v>1.507929468265011E-5</v>
      </c>
      <c r="CZ150" s="191"/>
      <c r="DA150" s="191">
        <f t="shared" si="143"/>
        <v>1.166467113082732E-35</v>
      </c>
      <c r="DB150" s="191"/>
      <c r="DC150" s="191"/>
      <c r="DD150" s="191"/>
      <c r="DE150" s="191">
        <f t="shared" si="144"/>
        <v>1.3299827172493826E-5</v>
      </c>
      <c r="DF150" s="191">
        <f t="shared" si="145"/>
        <v>3.6679952933953291E-7</v>
      </c>
      <c r="DG150" s="191"/>
      <c r="DH150" s="191"/>
      <c r="DI150" s="191">
        <f t="shared" si="146"/>
        <v>1.0767574888676252E-5</v>
      </c>
      <c r="DN150" s="191">
        <f t="shared" si="147"/>
        <v>1.4808580369182843E-8</v>
      </c>
      <c r="DR150" s="1">
        <v>4.1666666666666657E-3</v>
      </c>
      <c r="EQ150" s="184"/>
      <c r="ER150" s="184"/>
    </row>
    <row r="151" spans="1:148" s="1" customFormat="1" x14ac:dyDescent="0.25">
      <c r="A151" s="21">
        <v>40178</v>
      </c>
      <c r="B151" s="279">
        <v>2.8496999999999998E-2</v>
      </c>
      <c r="C151" s="280">
        <v>2.4344999999999999E-2</v>
      </c>
      <c r="D151" s="279">
        <v>5.6951999999999996E-2</v>
      </c>
      <c r="E151" s="280">
        <v>8.049400000000001E-2</v>
      </c>
      <c r="F151" s="279">
        <v>6.5194000000000002E-2</v>
      </c>
      <c r="G151" s="280">
        <v>2.1002999999999997E-2</v>
      </c>
      <c r="H151" s="279">
        <v>2.1288000000000001E-2</v>
      </c>
      <c r="I151" s="280">
        <v>1.2867999999999999E-2</v>
      </c>
      <c r="J151" s="279">
        <v>3.9614999999999997E-2</v>
      </c>
      <c r="K151" s="291">
        <v>-2.496424718368162E-2</v>
      </c>
      <c r="L151" s="280">
        <v>-1.5635E-2</v>
      </c>
      <c r="M151" s="279">
        <v>-2.6120999999999998E-2</v>
      </c>
      <c r="N151" s="280">
        <v>9.9000000000000008E-5</v>
      </c>
      <c r="O151" s="279">
        <v>-2.1031000000000001E-2</v>
      </c>
      <c r="P151" s="280">
        <v>-5.6275000000000006E-2</v>
      </c>
      <c r="Q151" s="279">
        <v>-1.0008999999999999E-2</v>
      </c>
      <c r="R151" s="280">
        <v>-7.711E-3</v>
      </c>
      <c r="S151" s="279">
        <v>-1.7028000000000001E-2</v>
      </c>
      <c r="T151" s="280">
        <v>-2.1974999999999998E-2</v>
      </c>
      <c r="U151" s="279">
        <v>-1.2756E-2</v>
      </c>
      <c r="V151" s="280">
        <v>-1.4076E-2</v>
      </c>
      <c r="W151" s="279">
        <v>3.2420000000000001E-3</v>
      </c>
      <c r="X151" s="280">
        <v>-4.816E-3</v>
      </c>
      <c r="Y151" s="280">
        <v>1.158E-3</v>
      </c>
      <c r="Z151" s="279">
        <v>3.2800999999999997E-2</v>
      </c>
      <c r="AA151" s="280">
        <v>2.9397000000000003E-2</v>
      </c>
      <c r="AB151" s="279">
        <v>-5.1898E-2</v>
      </c>
      <c r="AC151" s="280">
        <v>-5.5940000000000004E-2</v>
      </c>
      <c r="AD151" s="279">
        <v>-4.3073E-2</v>
      </c>
      <c r="AE151" s="280">
        <v>3.1709999999999998E-3</v>
      </c>
      <c r="AF151" s="280">
        <v>-2.3110000000000001E-3</v>
      </c>
      <c r="AG151" s="281">
        <v>-2.5900000000000003E-3</v>
      </c>
      <c r="AH151" s="280">
        <v>5.5000000000000005E-3</v>
      </c>
      <c r="AI151" s="279">
        <v>1.278E-2</v>
      </c>
      <c r="AJ151" s="280">
        <v>2.0680999999999998E-2</v>
      </c>
      <c r="AK151" s="279">
        <v>2.3585999999999999E-2</v>
      </c>
      <c r="AL151" s="280">
        <v>-1.3023E-2</v>
      </c>
      <c r="AM151" s="279">
        <v>2.0512000000000002E-2</v>
      </c>
      <c r="AN151" s="279">
        <v>-2.0565000000000003E-2</v>
      </c>
      <c r="AO151" s="280">
        <v>1.9789000000000001E-2</v>
      </c>
      <c r="AP151" s="279">
        <v>4.5230000000000001E-3</v>
      </c>
      <c r="AQ151" s="291">
        <v>-2.496424718368162E-2</v>
      </c>
      <c r="AR151" s="30">
        <v>-2.496424718368162E-2</v>
      </c>
      <c r="AS151" s="291">
        <v>-2.496424718368162E-2</v>
      </c>
      <c r="AT151" s="291">
        <v>-2.496424718368162E-2</v>
      </c>
      <c r="AU151" s="291">
        <v>-2.496424718368162E-2</v>
      </c>
      <c r="AV151" s="279">
        <v>7.1497000000000005E-2</v>
      </c>
      <c r="AW151" s="280">
        <v>3.6128999999999994E-2</v>
      </c>
      <c r="AX151" s="291">
        <v>-2.496424718368162E-2</v>
      </c>
      <c r="AY151" s="291">
        <v>-2.496424718368162E-2</v>
      </c>
      <c r="AZ151" s="279">
        <v>6.6055000000000003E-2</v>
      </c>
      <c r="BE151" s="30">
        <v>6.5662174036867693E-2</v>
      </c>
      <c r="BF151" s="104"/>
      <c r="BG151" s="188">
        <f t="shared" si="100"/>
        <v>105</v>
      </c>
      <c r="BH151" s="29">
        <f>(1-'Building Blocks'!$B$54)*'Building Blocks'!$B$54^BG151</f>
        <v>3.4809311449244206E-3</v>
      </c>
      <c r="BI151" s="29">
        <f t="shared" si="101"/>
        <v>3.8236385901790778E-3</v>
      </c>
      <c r="BJ151" s="29">
        <f t="shared" si="148"/>
        <v>1.1356588976690878E-2</v>
      </c>
      <c r="BK151" s="191">
        <f t="shared" si="102"/>
        <v>1.7326446293498445E-6</v>
      </c>
      <c r="BL151" s="191">
        <f t="shared" si="103"/>
        <v>1.13733892609224E-6</v>
      </c>
      <c r="BM151" s="191">
        <f t="shared" si="104"/>
        <v>8.675257464688728E-6</v>
      </c>
      <c r="BN151" s="191">
        <f t="shared" si="105"/>
        <v>1.9500265024467825E-5</v>
      </c>
      <c r="BO151" s="191">
        <f t="shared" si="106"/>
        <v>1.1367459237419414E-5</v>
      </c>
      <c r="BP151" s="191">
        <f t="shared" si="107"/>
        <v>8.1053680564518882E-7</v>
      </c>
      <c r="BQ151" s="191">
        <f t="shared" si="108"/>
        <v>8.6250671553865992E-7</v>
      </c>
      <c r="BR151" s="191">
        <f t="shared" si="109"/>
        <v>5.779157584677296E-8</v>
      </c>
      <c r="BS151" s="191">
        <f t="shared" si="110"/>
        <v>3.3268475531329118E-6</v>
      </c>
      <c r="BT151" s="191">
        <f t="shared" si="111"/>
        <v>1.1782496091744768E-35</v>
      </c>
      <c r="BU151" s="191">
        <f t="shared" si="112"/>
        <v>1.4305029654299189E-6</v>
      </c>
      <c r="BV151" s="191">
        <f t="shared" si="113"/>
        <v>3.322855190320806E-6</v>
      </c>
      <c r="BW151" s="191">
        <f t="shared" si="114"/>
        <v>9.7819902019439519E-9</v>
      </c>
      <c r="BX151" s="191">
        <f t="shared" si="115"/>
        <v>2.2075302337106224E-6</v>
      </c>
      <c r="BY151" s="191">
        <f t="shared" si="116"/>
        <v>1.4426674184094425E-5</v>
      </c>
      <c r="BZ151" s="191">
        <f t="shared" si="117"/>
        <v>7.8850164118305258E-7</v>
      </c>
      <c r="CA151" s="191">
        <f t="shared" si="118"/>
        <v>5.2413018587648556E-7</v>
      </c>
      <c r="CB151" s="191">
        <f t="shared" si="119"/>
        <v>1.9494540847065856E-6</v>
      </c>
      <c r="CC151" s="191">
        <f t="shared" si="120"/>
        <v>2.6624951592807997E-6</v>
      </c>
      <c r="CD151" s="191">
        <f t="shared" si="121"/>
        <v>9.8656845677987185E-7</v>
      </c>
      <c r="CE151" s="191">
        <f t="shared" si="122"/>
        <v>1.2084854289796356E-6</v>
      </c>
      <c r="CF151" s="191">
        <f t="shared" si="123"/>
        <v>5.7903494675889549E-9</v>
      </c>
      <c r="CG151" s="191">
        <f t="shared" si="124"/>
        <v>2.7159005698781231E-7</v>
      </c>
      <c r="CH151" s="191">
        <f t="shared" si="125"/>
        <v>6.2695446794544669E-9</v>
      </c>
      <c r="CI151" s="191">
        <f t="shared" si="126"/>
        <v>2.7605918521390099E-6</v>
      </c>
      <c r="CJ151" s="191">
        <f t="shared" si="127"/>
        <v>2.4421285497392425E-6</v>
      </c>
      <c r="CK151" s="191">
        <f t="shared" si="128"/>
        <v>1.1538588735758609E-5</v>
      </c>
      <c r="CL151" s="191">
        <f t="shared" si="129"/>
        <v>1.3323147307046423E-5</v>
      </c>
      <c r="CM151" s="191">
        <f t="shared" si="130"/>
        <v>8.2178783277023406E-6</v>
      </c>
      <c r="CN151" s="191">
        <f t="shared" si="131"/>
        <v>5.4330046619835741E-8</v>
      </c>
      <c r="CO151" s="191">
        <f t="shared" si="132"/>
        <v>2.3096719510350626E-7</v>
      </c>
      <c r="CP151" s="191">
        <f t="shared" si="133"/>
        <v>1.8318219006897138E-7</v>
      </c>
      <c r="CQ151" s="191">
        <f t="shared" si="134"/>
        <v>1.3269779072768039E-8</v>
      </c>
      <c r="CR151" s="191">
        <f t="shared" si="135"/>
        <v>1.9094176252725548E-7</v>
      </c>
      <c r="CS151" s="191">
        <f t="shared" si="136"/>
        <v>7.9562005166116941E-7</v>
      </c>
      <c r="CT151" s="191">
        <f t="shared" si="137"/>
        <v>1.1286431476992376E-6</v>
      </c>
      <c r="CU151" s="191">
        <f t="shared" si="138"/>
        <v>1.1513268900108607E-6</v>
      </c>
      <c r="CV151" s="191">
        <f t="shared" si="139"/>
        <v>8.4885182042078889E-7</v>
      </c>
      <c r="CW151" s="191">
        <f t="shared" si="140"/>
        <v>2.5727711276519656E-6</v>
      </c>
      <c r="CX151" s="191">
        <f t="shared" si="141"/>
        <v>1.1607933340610977E-6</v>
      </c>
      <c r="CY151" s="191">
        <f t="shared" si="142"/>
        <v>4.165764893600171E-8</v>
      </c>
      <c r="CZ151" s="191"/>
      <c r="DA151" s="191">
        <f t="shared" si="143"/>
        <v>1.1782496091744768E-35</v>
      </c>
      <c r="DB151" s="191"/>
      <c r="DC151" s="191"/>
      <c r="DD151" s="191"/>
      <c r="DE151" s="191">
        <f t="shared" si="144"/>
        <v>1.4539838740496064E-5</v>
      </c>
      <c r="DF151" s="191">
        <f t="shared" si="145"/>
        <v>2.8379779360701261E-6</v>
      </c>
      <c r="DG151" s="191"/>
      <c r="DH151" s="191"/>
      <c r="DI151" s="191">
        <f t="shared" si="146"/>
        <v>1.1907930491469638E-5</v>
      </c>
      <c r="DN151" s="191">
        <f t="shared" si="147"/>
        <v>1.2808320492772432E-5</v>
      </c>
      <c r="DR151" s="1">
        <v>4.1666666666666657E-3</v>
      </c>
      <c r="EQ151" s="184"/>
      <c r="ER151" s="184"/>
    </row>
    <row r="152" spans="1:148" s="1" customFormat="1" x14ac:dyDescent="0.25">
      <c r="A152" s="21">
        <v>40209</v>
      </c>
      <c r="B152" s="279">
        <v>-3.6047999999999997E-2</v>
      </c>
      <c r="C152" s="280">
        <v>-3.5983000000000001E-2</v>
      </c>
      <c r="D152" s="279">
        <v>-3.3417000000000002E-2</v>
      </c>
      <c r="E152" s="280">
        <v>-3.6810999999999997E-2</v>
      </c>
      <c r="F152" s="279">
        <v>-1.026E-2</v>
      </c>
      <c r="G152" s="280">
        <v>-4.3021999999999998E-2</v>
      </c>
      <c r="H152" s="279">
        <v>-4.8753999999999999E-2</v>
      </c>
      <c r="I152" s="280">
        <v>-1.3091999999999999E-2</v>
      </c>
      <c r="J152" s="279">
        <v>-5.561E-2</v>
      </c>
      <c r="K152" s="291">
        <v>-2.496424718368162E-2</v>
      </c>
      <c r="L152" s="280">
        <v>1.5278E-2</v>
      </c>
      <c r="M152" s="279">
        <v>1.5806000000000001E-2</v>
      </c>
      <c r="N152" s="280">
        <v>3.4700000000000003E-4</v>
      </c>
      <c r="O152" s="279">
        <v>1.4175999999999999E-2</v>
      </c>
      <c r="P152" s="280">
        <v>2.6023999999999999E-2</v>
      </c>
      <c r="Q152" s="279">
        <v>1.5502E-2</v>
      </c>
      <c r="R152" s="280">
        <v>1.5558000000000001E-2</v>
      </c>
      <c r="S152" s="279">
        <v>1.5337E-2</v>
      </c>
      <c r="T152" s="280">
        <v>1.5924000000000001E-2</v>
      </c>
      <c r="U152" s="279">
        <v>1.0626E-2</v>
      </c>
      <c r="V152" s="280">
        <v>1.3265000000000001E-2</v>
      </c>
      <c r="W152" s="279">
        <v>4.4325000000000003E-2</v>
      </c>
      <c r="X152" s="280">
        <v>8.0840000000000009E-3</v>
      </c>
      <c r="Y152" s="280">
        <v>3.5230000000000001E-3</v>
      </c>
      <c r="Z152" s="279">
        <v>1.2652000000000002E-2</v>
      </c>
      <c r="AA152" s="280">
        <v>2.0188999999999999E-2</v>
      </c>
      <c r="AB152" s="279">
        <v>-3.2109999999999999E-3</v>
      </c>
      <c r="AC152" s="280">
        <v>-1.062E-3</v>
      </c>
      <c r="AD152" s="279">
        <v>-3.0120000000000004E-3</v>
      </c>
      <c r="AE152" s="280">
        <v>2.7600000000000003E-3</v>
      </c>
      <c r="AF152" s="280">
        <v>1.8440999999999999E-2</v>
      </c>
      <c r="AG152" s="281">
        <v>-2.3050000000000002E-3</v>
      </c>
      <c r="AH152" s="280">
        <v>-2.0000000000000001E-4</v>
      </c>
      <c r="AI152" s="279">
        <v>-7.6100000000000004E-3</v>
      </c>
      <c r="AJ152" s="280">
        <v>-1.2713E-2</v>
      </c>
      <c r="AK152" s="279">
        <v>6.9220000000000002E-3</v>
      </c>
      <c r="AL152" s="280">
        <v>-1.9531E-2</v>
      </c>
      <c r="AM152" s="279">
        <v>1.5318E-2</v>
      </c>
      <c r="AN152" s="279">
        <v>-3.9342999999999996E-2</v>
      </c>
      <c r="AO152" s="280">
        <v>-7.2778999999999996E-2</v>
      </c>
      <c r="AP152" s="279">
        <v>-7.9642999999999992E-2</v>
      </c>
      <c r="AQ152" s="291">
        <v>-2.496424718368162E-2</v>
      </c>
      <c r="AR152" s="30">
        <v>-2.496424718368162E-2</v>
      </c>
      <c r="AS152" s="291">
        <v>-2.496424718368162E-2</v>
      </c>
      <c r="AT152" s="291">
        <v>-2.496424718368162E-2</v>
      </c>
      <c r="AU152" s="291">
        <v>-2.496424718368162E-2</v>
      </c>
      <c r="AV152" s="279">
        <v>-5.2104999999999999E-2</v>
      </c>
      <c r="AW152" s="280">
        <v>-5.7253999999999999E-2</v>
      </c>
      <c r="AX152" s="291">
        <v>-2.496424718368162E-2</v>
      </c>
      <c r="AY152" s="291">
        <v>-2.496424718368162E-2</v>
      </c>
      <c r="AZ152" s="279">
        <v>6.3160000000000004E-3</v>
      </c>
      <c r="BE152" s="30">
        <v>-6.9477044580540159E-2</v>
      </c>
      <c r="BF152" s="104"/>
      <c r="BG152" s="188">
        <f t="shared" si="100"/>
        <v>104</v>
      </c>
      <c r="BH152" s="29">
        <f>(1-'Building Blocks'!$B$54)*'Building Blocks'!$B$54^BG152</f>
        <v>3.5160920655802229E-3</v>
      </c>
      <c r="BI152" s="29">
        <f t="shared" si="101"/>
        <v>3.8622612022010889E-3</v>
      </c>
      <c r="BJ152" s="29">
        <f t="shared" si="148"/>
        <v>1.1471301996657454E-2</v>
      </c>
      <c r="BK152" s="191">
        <f t="shared" si="102"/>
        <v>7.2272432718339352E-6</v>
      </c>
      <c r="BL152" s="191">
        <f t="shared" si="103"/>
        <v>7.1683437161262208E-6</v>
      </c>
      <c r="BM152" s="191">
        <f t="shared" si="104"/>
        <v>7.0540884352060404E-6</v>
      </c>
      <c r="BN152" s="191">
        <f t="shared" si="105"/>
        <v>8.1339484578029797E-6</v>
      </c>
      <c r="BO152" s="191">
        <f t="shared" si="106"/>
        <v>1.6918078972308603E-6</v>
      </c>
      <c r="BP152" s="191">
        <f t="shared" si="107"/>
        <v>9.4502994497550003E-6</v>
      </c>
      <c r="BQ152" s="191">
        <f t="shared" si="108"/>
        <v>1.1693087136501359E-5</v>
      </c>
      <c r="BR152" s="191">
        <f t="shared" si="109"/>
        <v>1.8816395486169468E-6</v>
      </c>
      <c r="BS152" s="191">
        <f t="shared" si="110"/>
        <v>1.6685618569649895E-5</v>
      </c>
      <c r="BT152" s="191">
        <f t="shared" si="111"/>
        <v>1.1901511203782595E-35</v>
      </c>
      <c r="BU152" s="191">
        <f t="shared" si="112"/>
        <v>5.1709233784571839E-7</v>
      </c>
      <c r="BV152" s="191">
        <f t="shared" si="113"/>
        <v>5.9843816945560825E-7</v>
      </c>
      <c r="BW152" s="191">
        <f t="shared" si="114"/>
        <v>7.0542739035251827E-9</v>
      </c>
      <c r="BX152" s="191">
        <f t="shared" si="115"/>
        <v>4.8267989374407394E-7</v>
      </c>
      <c r="BY152" s="191">
        <f t="shared" si="116"/>
        <v>1.6828901706100223E-6</v>
      </c>
      <c r="BZ152" s="191">
        <f t="shared" si="117"/>
        <v>4.8022805455702865E-7</v>
      </c>
      <c r="CA152" s="191">
        <f t="shared" si="118"/>
        <v>5.1622088890523405E-7</v>
      </c>
      <c r="CB152" s="191">
        <f t="shared" si="119"/>
        <v>3.6981992070277565E-7</v>
      </c>
      <c r="CC152" s="191">
        <f t="shared" si="120"/>
        <v>5.117642568239828E-7</v>
      </c>
      <c r="CD152" s="191">
        <f t="shared" si="121"/>
        <v>2.0689574736513426E-7</v>
      </c>
      <c r="CE152" s="191">
        <f t="shared" si="122"/>
        <v>3.532093762150023E-7</v>
      </c>
      <c r="CF152" s="191">
        <f t="shared" si="123"/>
        <v>6.134099050881669E-6</v>
      </c>
      <c r="CG152" s="191">
        <f t="shared" si="124"/>
        <v>7.7244557727792065E-8</v>
      </c>
      <c r="CH152" s="191">
        <f t="shared" si="125"/>
        <v>4.5425608559220999E-9</v>
      </c>
      <c r="CI152" s="191">
        <f t="shared" si="126"/>
        <v>1.7444944170133003E-7</v>
      </c>
      <c r="CJ152" s="191">
        <f t="shared" si="127"/>
        <v>9.967095804738613E-7</v>
      </c>
      <c r="CK152" s="191">
        <f t="shared" si="128"/>
        <v>1.507046725586713E-7</v>
      </c>
      <c r="CL152" s="191">
        <f t="shared" si="129"/>
        <v>6.6547983769560865E-8</v>
      </c>
      <c r="CM152" s="191">
        <f t="shared" si="130"/>
        <v>1.5323414081154485E-7</v>
      </c>
      <c r="CN152" s="191">
        <f t="shared" si="131"/>
        <v>6.7498521727951229E-8</v>
      </c>
      <c r="CO152" s="191">
        <f t="shared" si="132"/>
        <v>6.5070824242347678E-7</v>
      </c>
      <c r="CP152" s="191">
        <f t="shared" si="133"/>
        <v>1.7010851743366832E-7</v>
      </c>
      <c r="CQ152" s="191">
        <f t="shared" si="134"/>
        <v>5.6864876988288576E-8</v>
      </c>
      <c r="CR152" s="191">
        <f t="shared" si="135"/>
        <v>6.8559895181966177E-7</v>
      </c>
      <c r="CS152" s="191">
        <f t="shared" si="136"/>
        <v>1.3897369777358639E-6</v>
      </c>
      <c r="CT152" s="191">
        <f t="shared" si="137"/>
        <v>1.0309925418077854E-9</v>
      </c>
      <c r="CU152" s="191">
        <f t="shared" si="138"/>
        <v>2.1988674644485818E-6</v>
      </c>
      <c r="CV152" s="191">
        <f t="shared" si="139"/>
        <v>3.6382737084370663E-7</v>
      </c>
      <c r="CW152" s="191">
        <f t="shared" si="140"/>
        <v>7.7232006900229535E-6</v>
      </c>
      <c r="CX152" s="191">
        <f t="shared" si="141"/>
        <v>2.1808929769258423E-5</v>
      </c>
      <c r="CY152" s="191">
        <f t="shared" si="142"/>
        <v>2.9547949210447931E-5</v>
      </c>
      <c r="CZ152" s="191"/>
      <c r="DA152" s="191">
        <f t="shared" si="143"/>
        <v>1.1901511203782595E-35</v>
      </c>
      <c r="DB152" s="191"/>
      <c r="DC152" s="191"/>
      <c r="DD152" s="191"/>
      <c r="DE152" s="191">
        <f t="shared" si="144"/>
        <v>1.4816195993953175E-5</v>
      </c>
      <c r="DF152" s="191">
        <f t="shared" si="145"/>
        <v>1.6895102456078418E-5</v>
      </c>
      <c r="DG152" s="191"/>
      <c r="DH152" s="191"/>
      <c r="DI152" s="191">
        <f t="shared" si="146"/>
        <v>5.9747902090267827E-8</v>
      </c>
      <c r="DN152" s="191">
        <f t="shared" si="147"/>
        <v>2.305544449375808E-5</v>
      </c>
      <c r="DR152" s="1">
        <v>4.1666666666666657E-3</v>
      </c>
      <c r="EQ152" s="184"/>
      <c r="ER152" s="184"/>
    </row>
    <row r="153" spans="1:148" s="1" customFormat="1" x14ac:dyDescent="0.25">
      <c r="A153" s="21">
        <v>40237</v>
      </c>
      <c r="B153" s="279">
        <v>3.3902000000000002E-2</v>
      </c>
      <c r="C153" s="280">
        <v>3.2959000000000002E-2</v>
      </c>
      <c r="D153" s="279">
        <v>5.0033000000000001E-2</v>
      </c>
      <c r="E153" s="280">
        <v>4.5046000000000003E-2</v>
      </c>
      <c r="F153" s="279">
        <v>4.8506000000000001E-2</v>
      </c>
      <c r="G153" s="280">
        <v>1.311E-2</v>
      </c>
      <c r="H153" s="279">
        <v>1.4200000000000001E-4</v>
      </c>
      <c r="I153" s="280">
        <v>-5.6679999999999994E-3</v>
      </c>
      <c r="J153" s="279">
        <v>3.7299999999999998E-3</v>
      </c>
      <c r="K153" s="291">
        <v>-2.496424718368162E-2</v>
      </c>
      <c r="L153" s="280">
        <v>3.7330000000000002E-3</v>
      </c>
      <c r="M153" s="279">
        <v>3.9519999999999998E-3</v>
      </c>
      <c r="N153" s="280">
        <v>0</v>
      </c>
      <c r="O153" s="279">
        <v>4.1539999999999997E-3</v>
      </c>
      <c r="P153" s="280">
        <v>2.696E-3</v>
      </c>
      <c r="Q153" s="279">
        <v>4.0759999999999998E-3</v>
      </c>
      <c r="R153" s="280">
        <v>4.4689999999999999E-3</v>
      </c>
      <c r="S153" s="279">
        <v>2.8249999999999998E-3</v>
      </c>
      <c r="T153" s="280">
        <v>-1.1880999999999999E-2</v>
      </c>
      <c r="U153" s="279">
        <v>4.8549999999999999E-3</v>
      </c>
      <c r="V153" s="280">
        <v>1.776E-3</v>
      </c>
      <c r="W153" s="279">
        <v>1.8844E-2</v>
      </c>
      <c r="X153" s="280">
        <v>1.2541999999999999E-2</v>
      </c>
      <c r="Y153" s="280">
        <v>4.1720000000000004E-3</v>
      </c>
      <c r="Z153" s="279">
        <v>1.7489999999999999E-3</v>
      </c>
      <c r="AA153" s="280">
        <v>2.8699999999999997E-3</v>
      </c>
      <c r="AB153" s="279">
        <v>-1.3189999999999999E-3</v>
      </c>
      <c r="AC153" s="280">
        <v>2.1609999999999997E-3</v>
      </c>
      <c r="AD153" s="279">
        <v>-1.3017000000000001E-2</v>
      </c>
      <c r="AE153" s="280">
        <v>6.6319999999999999E-3</v>
      </c>
      <c r="AF153" s="280">
        <v>8.1460000000000005E-3</v>
      </c>
      <c r="AG153" s="281">
        <v>1.2538000000000001E-2</v>
      </c>
      <c r="AH153" s="280">
        <v>2.5999999999999999E-3</v>
      </c>
      <c r="AI153" s="279">
        <v>6.6E-3</v>
      </c>
      <c r="AJ153" s="280">
        <v>9.1690000000000001E-3</v>
      </c>
      <c r="AK153" s="279">
        <v>8.0569999999999999E-3</v>
      </c>
      <c r="AL153" s="280">
        <v>1.5970000000000001E-3</v>
      </c>
      <c r="AM153" s="279">
        <v>5.6240000000000005E-3</v>
      </c>
      <c r="AN153" s="279">
        <v>6.9610000000000002E-3</v>
      </c>
      <c r="AO153" s="280">
        <v>3.7127E-2</v>
      </c>
      <c r="AP153" s="279">
        <v>8.7339999999999987E-3</v>
      </c>
      <c r="AQ153" s="291">
        <v>-2.496424718368162E-2</v>
      </c>
      <c r="AR153" s="30">
        <v>-2.496424718368162E-2</v>
      </c>
      <c r="AS153" s="291">
        <v>-2.496424718368162E-2</v>
      </c>
      <c r="AT153" s="291">
        <v>-2.496424718368162E-2</v>
      </c>
      <c r="AU153" s="291">
        <v>-2.496424718368162E-2</v>
      </c>
      <c r="AV153" s="279">
        <v>5.3384999999999995E-2</v>
      </c>
      <c r="AW153" s="280">
        <v>3.0336999999999999E-2</v>
      </c>
      <c r="AX153" s="291">
        <v>-2.496424718368162E-2</v>
      </c>
      <c r="AY153" s="291">
        <v>-2.496424718368162E-2</v>
      </c>
      <c r="AZ153" s="279">
        <v>4.5597000000000006E-2</v>
      </c>
      <c r="BE153" s="30">
        <v>3.0940675478104307E-2</v>
      </c>
      <c r="BF153" s="104"/>
      <c r="BG153" s="188">
        <f t="shared" si="100"/>
        <v>103</v>
      </c>
      <c r="BH153" s="29">
        <f>(1-'Building Blocks'!$B$54)*'Building Blocks'!$B$54^BG153</f>
        <v>3.5516081470507305E-3</v>
      </c>
      <c r="BI153" s="29">
        <f t="shared" si="101"/>
        <v>3.9012739416172618E-3</v>
      </c>
      <c r="BJ153" s="29">
        <f t="shared" si="148"/>
        <v>1.1587173733997428E-2</v>
      </c>
      <c r="BK153" s="191">
        <f t="shared" si="102"/>
        <v>2.7795318967400606E-6</v>
      </c>
      <c r="BL153" s="191">
        <f t="shared" si="103"/>
        <v>2.6090818225791106E-6</v>
      </c>
      <c r="BM153" s="191">
        <f t="shared" si="104"/>
        <v>6.4666879145729867E-6</v>
      </c>
      <c r="BN153" s="191">
        <f t="shared" si="105"/>
        <v>5.0464350632341075E-6</v>
      </c>
      <c r="BO153" s="191">
        <f t="shared" si="106"/>
        <v>5.585125675903764E-6</v>
      </c>
      <c r="BP153" s="191">
        <f t="shared" si="107"/>
        <v>1.7338388436551453E-7</v>
      </c>
      <c r="BQ153" s="191">
        <f t="shared" si="108"/>
        <v>1.4645133915970992E-7</v>
      </c>
      <c r="BR153" s="191">
        <f t="shared" si="109"/>
        <v>8.3710572396785162E-7</v>
      </c>
      <c r="BS153" s="191">
        <f t="shared" si="110"/>
        <v>1.5919688372181934E-7</v>
      </c>
      <c r="BT153" s="191">
        <f t="shared" si="111"/>
        <v>1.2021728488669289E-35</v>
      </c>
      <c r="BU153" s="191">
        <f t="shared" si="112"/>
        <v>2.5960052803306585E-12</v>
      </c>
      <c r="BV153" s="191">
        <f t="shared" si="113"/>
        <v>1.375081226711606E-9</v>
      </c>
      <c r="BW153" s="191">
        <f t="shared" si="114"/>
        <v>1.1254352222120096E-8</v>
      </c>
      <c r="BX153" s="191">
        <f t="shared" si="115"/>
        <v>5.2237906806358057E-9</v>
      </c>
      <c r="BY153" s="191">
        <f t="shared" si="116"/>
        <v>2.3492647744701601E-8</v>
      </c>
      <c r="BZ153" s="191">
        <f t="shared" si="117"/>
        <v>2.9563315397991382E-10</v>
      </c>
      <c r="CA153" s="191">
        <f t="shared" si="118"/>
        <v>8.6929487069067843E-10</v>
      </c>
      <c r="CB153" s="191">
        <f t="shared" si="119"/>
        <v>2.9005465243843071E-8</v>
      </c>
      <c r="CC153" s="191">
        <f t="shared" si="120"/>
        <v>1.0357628167186301E-6</v>
      </c>
      <c r="CD153" s="191">
        <f t="shared" si="121"/>
        <v>9.349292606479657E-9</v>
      </c>
      <c r="CE153" s="191">
        <f t="shared" si="122"/>
        <v>1.4471306365612354E-8</v>
      </c>
      <c r="CF153" s="191">
        <f t="shared" si="123"/>
        <v>8.0575888874596733E-7</v>
      </c>
      <c r="CG153" s="191">
        <f t="shared" si="124"/>
        <v>3.1111482935444473E-7</v>
      </c>
      <c r="CH153" s="191">
        <f t="shared" si="125"/>
        <v>1.1723414997905092E-8</v>
      </c>
      <c r="CI153" s="191">
        <f t="shared" si="126"/>
        <v>6.8239925089172942E-8</v>
      </c>
      <c r="CJ153" s="191">
        <f t="shared" si="127"/>
        <v>6.1410548309198743E-9</v>
      </c>
      <c r="CK153" s="191">
        <f t="shared" si="128"/>
        <v>7.3977501412519556E-8</v>
      </c>
      <c r="CL153" s="191">
        <f t="shared" si="129"/>
        <v>3.359292333487466E-9</v>
      </c>
      <c r="CM153" s="191">
        <f t="shared" si="130"/>
        <v>1.0370112131232752E-6</v>
      </c>
      <c r="CN153" s="191">
        <f t="shared" si="131"/>
        <v>3.7124858518653687E-10</v>
      </c>
      <c r="CO153" s="191">
        <f t="shared" si="132"/>
        <v>2.812368443373039E-8</v>
      </c>
      <c r="CP153" s="191">
        <f t="shared" si="133"/>
        <v>2.6273465712137202E-7</v>
      </c>
      <c r="CQ153" s="191">
        <f t="shared" si="134"/>
        <v>4.1959833545947778E-9</v>
      </c>
      <c r="CR153" s="191">
        <f t="shared" si="135"/>
        <v>3.0668066238992363E-9</v>
      </c>
      <c r="CS153" s="191">
        <f t="shared" si="136"/>
        <v>3.3103487490016377E-8</v>
      </c>
      <c r="CT153" s="191">
        <f t="shared" si="137"/>
        <v>1.0642632452970641E-8</v>
      </c>
      <c r="CU153" s="191">
        <f t="shared" si="138"/>
        <v>2.9128104152093985E-8</v>
      </c>
      <c r="CV153" s="191">
        <f t="shared" si="139"/>
        <v>5.3404538986837419E-13</v>
      </c>
      <c r="CW153" s="191">
        <f t="shared" si="140"/>
        <v>9.8190246430324332E-9</v>
      </c>
      <c r="CX153" s="191">
        <f t="shared" si="141"/>
        <v>4.7141902774709333E-6</v>
      </c>
      <c r="CY153" s="191">
        <f t="shared" si="142"/>
        <v>3.2326184958769003E-9</v>
      </c>
      <c r="CZ153" s="191"/>
      <c r="DA153" s="191">
        <f t="shared" si="143"/>
        <v>1.2021728488669289E-35</v>
      </c>
      <c r="DB153" s="191"/>
      <c r="DC153" s="191"/>
      <c r="DD153" s="191"/>
      <c r="DE153" s="191">
        <f t="shared" si="144"/>
        <v>7.4003127835351592E-6</v>
      </c>
      <c r="DF153" s="191">
        <f t="shared" si="145"/>
        <v>1.7952704249061983E-6</v>
      </c>
      <c r="DG153" s="191"/>
      <c r="DH153" s="191"/>
      <c r="DI153" s="191">
        <f t="shared" si="146"/>
        <v>4.87452670099676E-6</v>
      </c>
      <c r="DN153" s="191">
        <f t="shared" si="147"/>
        <v>2.0918143679857428E-6</v>
      </c>
      <c r="DR153" s="1">
        <v>4.1666666666666657E-3</v>
      </c>
      <c r="EQ153" s="184"/>
      <c r="ER153" s="184"/>
    </row>
    <row r="154" spans="1:148" s="1" customFormat="1" x14ac:dyDescent="0.25">
      <c r="A154" s="21">
        <v>40268</v>
      </c>
      <c r="B154" s="279">
        <v>6.3027E-2</v>
      </c>
      <c r="C154" s="280">
        <v>6.1447000000000002E-2</v>
      </c>
      <c r="D154" s="279">
        <v>7.0688000000000001E-2</v>
      </c>
      <c r="E154" s="280">
        <v>8.1388999999999989E-2</v>
      </c>
      <c r="F154" s="279">
        <v>7.5391E-2</v>
      </c>
      <c r="G154" s="280">
        <v>6.4824000000000007E-2</v>
      </c>
      <c r="H154" s="279">
        <v>6.8543999999999994E-2</v>
      </c>
      <c r="I154" s="280">
        <v>7.4875999999999998E-2</v>
      </c>
      <c r="J154" s="279">
        <v>8.0812000000000009E-2</v>
      </c>
      <c r="K154" s="291">
        <v>-2.496424718368162E-2</v>
      </c>
      <c r="L154" s="280">
        <v>-1.2260000000000001E-3</v>
      </c>
      <c r="M154" s="279">
        <v>-8.4700000000000001E-3</v>
      </c>
      <c r="N154" s="280">
        <v>9.9000000000000008E-5</v>
      </c>
      <c r="O154" s="279">
        <v>-6.8389999999999996E-3</v>
      </c>
      <c r="P154" s="280">
        <v>-1.8985000000000002E-2</v>
      </c>
      <c r="Q154" s="279">
        <v>3.0309999999999998E-3</v>
      </c>
      <c r="R154" s="280">
        <v>3.3839999999999999E-3</v>
      </c>
      <c r="S154" s="279">
        <v>1.9500000000000001E-3</v>
      </c>
      <c r="T154" s="280">
        <v>1.4269999999999999E-3</v>
      </c>
      <c r="U154" s="279">
        <v>-3.5849999999999996E-3</v>
      </c>
      <c r="V154" s="280">
        <v>3.3E-4</v>
      </c>
      <c r="W154" s="279">
        <v>2.3980000000000001E-2</v>
      </c>
      <c r="X154" s="280">
        <v>-7.6549999999999995E-3</v>
      </c>
      <c r="Y154" s="280">
        <v>-4.1849999999999995E-3</v>
      </c>
      <c r="Z154" s="279">
        <v>3.1349000000000002E-2</v>
      </c>
      <c r="AA154" s="280">
        <v>2.2745999999999999E-2</v>
      </c>
      <c r="AB154" s="279">
        <v>-1.2057E-2</v>
      </c>
      <c r="AC154" s="280">
        <v>-1.7485999999999998E-2</v>
      </c>
      <c r="AD154" s="279">
        <v>6.4899999999999995E-4</v>
      </c>
      <c r="AE154" s="280">
        <v>3.0369E-2</v>
      </c>
      <c r="AF154" s="280">
        <v>2.5388999999999998E-2</v>
      </c>
      <c r="AG154" s="281">
        <v>3.6943999999999998E-2</v>
      </c>
      <c r="AH154" s="280">
        <v>1.38E-2</v>
      </c>
      <c r="AI154" s="279">
        <v>2.4940000000000004E-2</v>
      </c>
      <c r="AJ154" s="280">
        <v>3.1539000000000005E-2</v>
      </c>
      <c r="AK154" s="279">
        <v>3.0363999999999999E-2</v>
      </c>
      <c r="AL154" s="280">
        <v>1.5901999999999999E-2</v>
      </c>
      <c r="AM154" s="279">
        <v>1.6206000000000002E-2</v>
      </c>
      <c r="AN154" s="279">
        <v>2.2031000000000002E-2</v>
      </c>
      <c r="AO154" s="280">
        <v>-1.2423999999999999E-2</v>
      </c>
      <c r="AP154" s="279">
        <v>5.9137000000000002E-2</v>
      </c>
      <c r="AQ154" s="291">
        <v>-2.496424718368162E-2</v>
      </c>
      <c r="AR154" s="30">
        <v>-2.496424718368162E-2</v>
      </c>
      <c r="AS154" s="291">
        <v>-2.496424718368162E-2</v>
      </c>
      <c r="AT154" s="291">
        <v>-2.496424718368162E-2</v>
      </c>
      <c r="AU154" s="291">
        <v>-2.496424718368162E-2</v>
      </c>
      <c r="AV154" s="279">
        <v>0.101844</v>
      </c>
      <c r="AW154" s="280">
        <v>7.0323999999999998E-2</v>
      </c>
      <c r="AX154" s="291">
        <v>-2.496424718368162E-2</v>
      </c>
      <c r="AY154" s="291">
        <v>-2.496424718368162E-2</v>
      </c>
      <c r="AZ154" s="279">
        <v>2.8797000000000003E-2</v>
      </c>
      <c r="BE154" s="30">
        <v>8.5571790557835259E-2</v>
      </c>
      <c r="BF154" s="104"/>
      <c r="BG154" s="188">
        <f t="shared" si="100"/>
        <v>102</v>
      </c>
      <c r="BH154" s="29">
        <f>(1-'Building Blocks'!$B$54)*'Building Blocks'!$B$54^BG154</f>
        <v>3.5874829768189195E-3</v>
      </c>
      <c r="BI154" s="29">
        <f t="shared" si="101"/>
        <v>3.940680749108345E-3</v>
      </c>
      <c r="BJ154" s="29">
        <f t="shared" si="148"/>
        <v>1.1704215892926695E-2</v>
      </c>
      <c r="BK154" s="191">
        <f t="shared" si="102"/>
        <v>1.2277378931506615E-5</v>
      </c>
      <c r="BL154" s="191">
        <f t="shared" si="103"/>
        <v>1.1639917602959294E-5</v>
      </c>
      <c r="BM154" s="191">
        <f t="shared" si="104"/>
        <v>1.484093712130391E-5</v>
      </c>
      <c r="BN154" s="191">
        <f t="shared" si="105"/>
        <v>2.0604067321032735E-5</v>
      </c>
      <c r="BO154" s="191">
        <f t="shared" si="106"/>
        <v>1.6507111485391993E-5</v>
      </c>
      <c r="BP154" s="191">
        <f t="shared" si="107"/>
        <v>1.3430977345549747E-5</v>
      </c>
      <c r="BQ154" s="191">
        <f t="shared" si="108"/>
        <v>1.5282682702850819E-5</v>
      </c>
      <c r="BR154" s="191">
        <f t="shared" si="109"/>
        <v>1.7111399636469841E-5</v>
      </c>
      <c r="BS154" s="191">
        <f t="shared" si="110"/>
        <v>1.9694117150490282E-5</v>
      </c>
      <c r="BT154" s="191">
        <f t="shared" si="111"/>
        <v>1.2143160089564937E-35</v>
      </c>
      <c r="BU154" s="191">
        <f t="shared" si="112"/>
        <v>9.5902390252024257E-8</v>
      </c>
      <c r="BV154" s="191">
        <f t="shared" si="113"/>
        <v>5.513362222758742E-7</v>
      </c>
      <c r="BW154" s="191">
        <f t="shared" si="114"/>
        <v>1.0081418410143629E-8</v>
      </c>
      <c r="BX154" s="191">
        <f t="shared" si="115"/>
        <v>3.8123700253109804E-7</v>
      </c>
      <c r="BY154" s="191">
        <f t="shared" si="116"/>
        <v>2.2954268605541443E-6</v>
      </c>
      <c r="BZ154" s="191">
        <f t="shared" si="117"/>
        <v>6.8691467260715837E-9</v>
      </c>
      <c r="CA154" s="191">
        <f t="shared" si="118"/>
        <v>1.4805843681448826E-9</v>
      </c>
      <c r="CB154" s="191">
        <f t="shared" si="119"/>
        <v>5.1119349553200253E-8</v>
      </c>
      <c r="CC154" s="191">
        <f t="shared" si="120"/>
        <v>3.5135195534920665E-8</v>
      </c>
      <c r="CD154" s="191">
        <f t="shared" si="121"/>
        <v>1.8717806928187348E-7</v>
      </c>
      <c r="CE154" s="191">
        <f t="shared" si="122"/>
        <v>4.4806388942458173E-8</v>
      </c>
      <c r="CF154" s="191">
        <f t="shared" si="123"/>
        <v>1.4995826323118537E-6</v>
      </c>
      <c r="CG154" s="191">
        <f t="shared" si="124"/>
        <v>5.0024049668759883E-7</v>
      </c>
      <c r="CH154" s="191">
        <f t="shared" si="125"/>
        <v>1.7288062884047654E-7</v>
      </c>
      <c r="CI154" s="191">
        <f t="shared" si="126"/>
        <v>2.5459124597892365E-6</v>
      </c>
      <c r="CJ154" s="191">
        <f t="shared" si="127"/>
        <v>1.3664513101975329E-6</v>
      </c>
      <c r="CK154" s="191">
        <f t="shared" si="128"/>
        <v>8.9763218755921292E-7</v>
      </c>
      <c r="CL154" s="191">
        <f t="shared" si="129"/>
        <v>1.6682013851831643E-6</v>
      </c>
      <c r="CM154" s="191">
        <f t="shared" si="130"/>
        <v>2.7418950120658509E-8</v>
      </c>
      <c r="CN154" s="191">
        <f t="shared" si="131"/>
        <v>2.1630218404123715E-6</v>
      </c>
      <c r="CO154" s="191">
        <f t="shared" si="132"/>
        <v>1.5649324929791523E-6</v>
      </c>
      <c r="CP154" s="191">
        <f t="shared" si="133"/>
        <v>4.1911979270737905E-6</v>
      </c>
      <c r="CQ154" s="191">
        <f t="shared" si="134"/>
        <v>4.0701271927070766E-7</v>
      </c>
      <c r="CR154" s="191">
        <f t="shared" si="135"/>
        <v>1.4567242968608279E-6</v>
      </c>
      <c r="CS154" s="191">
        <f t="shared" si="136"/>
        <v>2.5189925730268501E-6</v>
      </c>
      <c r="CT154" s="191">
        <f t="shared" si="137"/>
        <v>2.262019746535573E-6</v>
      </c>
      <c r="CU154" s="191">
        <f t="shared" si="138"/>
        <v>5.2775100775357991E-7</v>
      </c>
      <c r="CV154" s="191">
        <f t="shared" si="139"/>
        <v>4.4224872805458203E-7</v>
      </c>
      <c r="CW154" s="191">
        <f t="shared" si="140"/>
        <v>1.093294119952714E-6</v>
      </c>
      <c r="CX154" s="191">
        <f t="shared" si="141"/>
        <v>8.6192538371483061E-7</v>
      </c>
      <c r="CY154" s="191">
        <f t="shared" si="142"/>
        <v>1.0376019257875249E-5</v>
      </c>
      <c r="CZ154" s="191"/>
      <c r="DA154" s="191">
        <f t="shared" si="143"/>
        <v>1.2143160089564937E-35</v>
      </c>
      <c r="DB154" s="191"/>
      <c r="DC154" s="191"/>
      <c r="DD154" s="191"/>
      <c r="DE154" s="191">
        <f t="shared" si="144"/>
        <v>3.3362895393997062E-5</v>
      </c>
      <c r="DF154" s="191">
        <f t="shared" si="145"/>
        <v>1.4874942232391474E-5</v>
      </c>
      <c r="DG154" s="191"/>
      <c r="DH154" s="191"/>
      <c r="DI154" s="191">
        <f t="shared" si="146"/>
        <v>1.3556837872858979E-6</v>
      </c>
      <c r="DN154" s="191">
        <f t="shared" si="147"/>
        <v>2.3844240310632759E-5</v>
      </c>
      <c r="DR154" s="1">
        <v>4.1666666666666657E-3</v>
      </c>
      <c r="EQ154" s="184"/>
      <c r="ER154" s="184"/>
    </row>
    <row r="155" spans="1:148" s="1" customFormat="1" x14ac:dyDescent="0.25">
      <c r="A155" s="21">
        <v>40298</v>
      </c>
      <c r="B155" s="279">
        <v>2.1581000000000003E-2</v>
      </c>
      <c r="C155" s="280">
        <v>1.8508E-2</v>
      </c>
      <c r="D155" s="279">
        <v>3.7602999999999998E-2</v>
      </c>
      <c r="E155" s="280">
        <v>5.6593999999999998E-2</v>
      </c>
      <c r="F155" s="279">
        <v>0.10345599999999999</v>
      </c>
      <c r="G155" s="280">
        <v>2.2040000000000002E-3</v>
      </c>
      <c r="H155" s="279">
        <v>-8.1270000000000005E-3</v>
      </c>
      <c r="I155" s="280">
        <v>2.0257999999999998E-2</v>
      </c>
      <c r="J155" s="279">
        <v>1.2338999999999999E-2</v>
      </c>
      <c r="K155" s="291">
        <v>-2.496424718368162E-2</v>
      </c>
      <c r="L155" s="280">
        <v>1.0409999999999999E-2</v>
      </c>
      <c r="M155" s="279">
        <v>1.048E-2</v>
      </c>
      <c r="N155" s="280">
        <v>1.9800000000000002E-4</v>
      </c>
      <c r="O155" s="279">
        <v>7.8250000000000004E-3</v>
      </c>
      <c r="P155" s="280">
        <v>2.7936000000000002E-2</v>
      </c>
      <c r="Q155" s="279">
        <v>1.6749E-2</v>
      </c>
      <c r="R155" s="280">
        <v>1.1722E-2</v>
      </c>
      <c r="S155" s="279">
        <v>3.2318E-2</v>
      </c>
      <c r="T155" s="280">
        <v>2.4409E-2</v>
      </c>
      <c r="U155" s="279">
        <v>6.0750000000000005E-3</v>
      </c>
      <c r="V155" s="280">
        <v>6.0240000000000007E-3</v>
      </c>
      <c r="W155" s="279">
        <v>2.5055999999999998E-2</v>
      </c>
      <c r="X155" s="280">
        <v>1.0379000000000001E-2</v>
      </c>
      <c r="Y155" s="280">
        <v>4.4840000000000001E-3</v>
      </c>
      <c r="Z155" s="279">
        <v>2.3439999999999999E-2</v>
      </c>
      <c r="AA155" s="280">
        <v>1.4696000000000001E-2</v>
      </c>
      <c r="AB155" s="279">
        <v>-6.7200000000000003E-3</v>
      </c>
      <c r="AC155" s="280">
        <v>-6.3880000000000004E-3</v>
      </c>
      <c r="AD155" s="279">
        <v>-5.5640000000000004E-3</v>
      </c>
      <c r="AE155" s="280">
        <v>8.9980000000000008E-3</v>
      </c>
      <c r="AF155" s="280">
        <v>1.6042000000000001E-2</v>
      </c>
      <c r="AG155" s="281">
        <v>1.5661000000000001E-2</v>
      </c>
      <c r="AH155" s="280">
        <v>8.0000000000000002E-3</v>
      </c>
      <c r="AI155" s="279">
        <v>1.191E-2</v>
      </c>
      <c r="AJ155" s="280">
        <v>1.1897E-2</v>
      </c>
      <c r="AK155" s="279">
        <v>1.7410000000000002E-2</v>
      </c>
      <c r="AL155" s="280">
        <v>8.1759999999999992E-3</v>
      </c>
      <c r="AM155" s="279">
        <v>1.3897999999999999E-2</v>
      </c>
      <c r="AN155" s="279">
        <v>2.5840000000000004E-3</v>
      </c>
      <c r="AO155" s="280">
        <v>1.9442999999999998E-2</v>
      </c>
      <c r="AP155" s="279">
        <v>1.3799999999999999E-4</v>
      </c>
      <c r="AQ155" s="291">
        <v>-2.496424718368162E-2</v>
      </c>
      <c r="AR155" s="30">
        <v>-2.496424718368162E-2</v>
      </c>
      <c r="AS155" s="291">
        <v>-2.496424718368162E-2</v>
      </c>
      <c r="AT155" s="291">
        <v>-2.496424718368162E-2</v>
      </c>
      <c r="AU155" s="291">
        <v>-2.496424718368162E-2</v>
      </c>
      <c r="AV155" s="279">
        <v>6.9419999999999996E-2</v>
      </c>
      <c r="AW155" s="280">
        <v>2.5289000000000002E-2</v>
      </c>
      <c r="AX155" s="291">
        <v>-2.496424718368162E-2</v>
      </c>
      <c r="AY155" s="291">
        <v>-2.496424718368162E-2</v>
      </c>
      <c r="AZ155" s="279">
        <v>3.3822999999999999E-2</v>
      </c>
      <c r="BE155" s="30">
        <v>-4.4727728147077483E-2</v>
      </c>
      <c r="BF155" s="104"/>
      <c r="BG155" s="188">
        <f t="shared" si="100"/>
        <v>101</v>
      </c>
      <c r="BH155" s="29">
        <f>(1-'Building Blocks'!$B$54)*'Building Blocks'!$B$54^BG155</f>
        <v>3.6237201786049693E-3</v>
      </c>
      <c r="BI155" s="29">
        <f t="shared" si="101"/>
        <v>3.9804856051599445E-3</v>
      </c>
      <c r="BJ155" s="29">
        <f t="shared" si="148"/>
        <v>1.1822440295885552E-2</v>
      </c>
      <c r="BK155" s="191">
        <f t="shared" si="102"/>
        <v>8.2208282844946025E-7</v>
      </c>
      <c r="BL155" s="191">
        <f t="shared" si="103"/>
        <v>5.1818650030808401E-7</v>
      </c>
      <c r="BM155" s="191">
        <f t="shared" si="104"/>
        <v>3.1841998135728369E-6</v>
      </c>
      <c r="BN155" s="191">
        <f t="shared" si="105"/>
        <v>8.9861709085244239E-6</v>
      </c>
      <c r="BO155" s="191">
        <f t="shared" si="106"/>
        <v>3.4269480108942091E-5</v>
      </c>
      <c r="BP155" s="191">
        <f t="shared" si="107"/>
        <v>7.1541014234557654E-8</v>
      </c>
      <c r="BQ155" s="191">
        <f t="shared" si="108"/>
        <v>8.2492784396372404E-7</v>
      </c>
      <c r="BR155" s="191">
        <f t="shared" si="109"/>
        <v>5.0626498998233786E-7</v>
      </c>
      <c r="BS155" s="191">
        <f t="shared" si="110"/>
        <v>1.9635323610127951E-8</v>
      </c>
      <c r="BT155" s="191">
        <f t="shared" si="111"/>
        <v>1.2265818272287816E-35</v>
      </c>
      <c r="BU155" s="191">
        <f t="shared" si="112"/>
        <v>1.7883315550595399E-7</v>
      </c>
      <c r="BV155" s="191">
        <f t="shared" si="113"/>
        <v>2.0188422809789095E-7</v>
      </c>
      <c r="BW155" s="191">
        <f t="shared" si="114"/>
        <v>8.9616661583184043E-9</v>
      </c>
      <c r="BX155" s="191">
        <f t="shared" si="115"/>
        <v>9.2789228999178016E-8</v>
      </c>
      <c r="BY155" s="191">
        <f t="shared" si="116"/>
        <v>2.0666873684148826E-6</v>
      </c>
      <c r="BZ155" s="191">
        <f t="shared" si="117"/>
        <v>6.1181449701173742E-7</v>
      </c>
      <c r="CA155" s="191">
        <f t="shared" si="118"/>
        <v>2.3754052873594185E-7</v>
      </c>
      <c r="CB155" s="191">
        <f t="shared" si="119"/>
        <v>2.8517593587467969E-6</v>
      </c>
      <c r="CC155" s="191">
        <f t="shared" si="120"/>
        <v>1.5915620710294006E-6</v>
      </c>
      <c r="CD155" s="191">
        <f t="shared" si="121"/>
        <v>3.049897376789797E-8</v>
      </c>
      <c r="CE155" s="191">
        <f t="shared" si="122"/>
        <v>2.1461982686437762E-8</v>
      </c>
      <c r="CF155" s="191">
        <f t="shared" si="123"/>
        <v>1.6864390000856063E-6</v>
      </c>
      <c r="CG155" s="191">
        <f t="shared" si="124"/>
        <v>1.8228183230009066E-7</v>
      </c>
      <c r="CH155" s="191">
        <f t="shared" si="125"/>
        <v>1.6654631401102993E-8</v>
      </c>
      <c r="CI155" s="191">
        <f t="shared" si="126"/>
        <v>1.220234914178098E-6</v>
      </c>
      <c r="CJ155" s="191">
        <f t="shared" si="127"/>
        <v>4.4483401449933947E-7</v>
      </c>
      <c r="CK155" s="191">
        <f t="shared" si="128"/>
        <v>3.7882841229688925E-7</v>
      </c>
      <c r="CL155" s="191">
        <f t="shared" si="129"/>
        <v>3.5749705832275046E-7</v>
      </c>
      <c r="CM155" s="191">
        <f t="shared" si="130"/>
        <v>3.1181706016858007E-7</v>
      </c>
      <c r="CN155" s="191">
        <f t="shared" si="131"/>
        <v>1.6850916962476397E-8</v>
      </c>
      <c r="CO155" s="191">
        <f t="shared" si="132"/>
        <v>4.4563952037925987E-7</v>
      </c>
      <c r="CP155" s="191">
        <f t="shared" si="133"/>
        <v>5.1092117388803706E-7</v>
      </c>
      <c r="CQ155" s="191">
        <f t="shared" si="134"/>
        <v>7.5768710038842934E-8</v>
      </c>
      <c r="CR155" s="191">
        <f t="shared" si="135"/>
        <v>1.5284332867999102E-7</v>
      </c>
      <c r="CS155" s="191">
        <f t="shared" si="136"/>
        <v>1.2666050049643366E-7</v>
      </c>
      <c r="CT155" s="191">
        <f t="shared" si="137"/>
        <v>4.820471430667063E-7</v>
      </c>
      <c r="CU155" s="191">
        <f t="shared" si="138"/>
        <v>5.8894926067373744E-8</v>
      </c>
      <c r="CV155" s="191">
        <f t="shared" si="139"/>
        <v>2.7327157963601732E-7</v>
      </c>
      <c r="CW155" s="191">
        <f t="shared" si="140"/>
        <v>3.0996345056513386E-8</v>
      </c>
      <c r="CX155" s="191">
        <f t="shared" si="141"/>
        <v>1.1608926538871595E-6</v>
      </c>
      <c r="CY155" s="191">
        <f t="shared" si="142"/>
        <v>2.351285746039954E-7</v>
      </c>
      <c r="CZ155" s="191"/>
      <c r="DA155" s="191">
        <f t="shared" si="143"/>
        <v>1.2265818272287816E-35</v>
      </c>
      <c r="DB155" s="191"/>
      <c r="DC155" s="191"/>
      <c r="DD155" s="191"/>
      <c r="DE155" s="191">
        <f t="shared" si="144"/>
        <v>1.4133806526247184E-5</v>
      </c>
      <c r="DF155" s="191">
        <f t="shared" si="145"/>
        <v>1.0710745345897081E-6</v>
      </c>
      <c r="DG155" s="191"/>
      <c r="DH155" s="191"/>
      <c r="DI155" s="191">
        <f t="shared" si="146"/>
        <v>2.2120609508227625E-6</v>
      </c>
      <c r="DN155" s="191">
        <f t="shared" si="147"/>
        <v>1.0976513930791198E-5</v>
      </c>
      <c r="DR155" s="1">
        <v>4.1666666666666657E-3</v>
      </c>
      <c r="EQ155" s="184"/>
      <c r="ER155" s="184"/>
    </row>
    <row r="156" spans="1:148" s="1" customFormat="1" x14ac:dyDescent="0.25">
      <c r="A156" s="21">
        <v>40329</v>
      </c>
      <c r="B156" s="279">
        <v>-7.8996999999999998E-2</v>
      </c>
      <c r="C156" s="280">
        <v>-7.9283999999999993E-2</v>
      </c>
      <c r="D156" s="279">
        <v>-7.3540999999999995E-2</v>
      </c>
      <c r="E156" s="280">
        <v>-7.5853000000000004E-2</v>
      </c>
      <c r="F156" s="279">
        <v>-9.0205999999999995E-2</v>
      </c>
      <c r="G156" s="280">
        <v>-9.3925999999999996E-2</v>
      </c>
      <c r="H156" s="279">
        <v>-0.104142</v>
      </c>
      <c r="I156" s="280">
        <v>-0.11962199999999999</v>
      </c>
      <c r="J156" s="279">
        <v>-8.7524999999999992E-2</v>
      </c>
      <c r="K156" s="291">
        <v>-2.496424718368162E-2</v>
      </c>
      <c r="L156" s="280">
        <v>8.4110000000000001E-3</v>
      </c>
      <c r="M156" s="279">
        <v>1.7104999999999999E-2</v>
      </c>
      <c r="N156" s="280">
        <v>2.9700000000000001E-4</v>
      </c>
      <c r="O156" s="279">
        <v>1.3146E-2</v>
      </c>
      <c r="P156" s="280">
        <v>4.2869000000000004E-2</v>
      </c>
      <c r="Q156" s="279">
        <v>-3.8279999999999998E-3</v>
      </c>
      <c r="R156" s="280">
        <v>-2.2239999999999998E-3</v>
      </c>
      <c r="S156" s="279">
        <v>-8.7410000000000005E-3</v>
      </c>
      <c r="T156" s="280">
        <v>-4.4699999999999997E-4</v>
      </c>
      <c r="U156" s="279">
        <v>7.633E-3</v>
      </c>
      <c r="V156" s="280">
        <v>1.1200000000000002E-2</v>
      </c>
      <c r="W156" s="279">
        <v>-1.5375000000000002E-2</v>
      </c>
      <c r="X156" s="280">
        <v>9.5820000000000002E-3</v>
      </c>
      <c r="Y156" s="280">
        <v>4.1749999999999999E-3</v>
      </c>
      <c r="Z156" s="279">
        <v>-3.5931000000000005E-2</v>
      </c>
      <c r="AA156" s="280">
        <v>-2.2520999999999999E-2</v>
      </c>
      <c r="AB156" s="279">
        <v>-3.2222000000000001E-2</v>
      </c>
      <c r="AC156" s="280">
        <v>-2.0518000000000002E-2</v>
      </c>
      <c r="AD156" s="279">
        <v>-6.1154E-2</v>
      </c>
      <c r="AE156" s="280">
        <v>-1.9300999999999999E-2</v>
      </c>
      <c r="AF156" s="280">
        <v>-3.2933999999999998E-2</v>
      </c>
      <c r="AG156" s="281">
        <v>-5.4496999999999997E-2</v>
      </c>
      <c r="AH156" s="280">
        <v>-2.64E-2</v>
      </c>
      <c r="AI156" s="279">
        <v>-2.894E-2</v>
      </c>
      <c r="AJ156" s="280">
        <v>-4.0464E-2</v>
      </c>
      <c r="AK156" s="279">
        <v>-2.6638000000000002E-2</v>
      </c>
      <c r="AL156" s="280">
        <v>-1.5830999999999998E-2</v>
      </c>
      <c r="AM156" s="279">
        <v>-1.7894E-2</v>
      </c>
      <c r="AN156" s="279">
        <v>1.1636000000000001E-2</v>
      </c>
      <c r="AO156" s="280">
        <v>-6.923E-2</v>
      </c>
      <c r="AP156" s="279">
        <v>-0.11119300000000001</v>
      </c>
      <c r="AQ156" s="291">
        <v>-2.496424718368162E-2</v>
      </c>
      <c r="AR156" s="30">
        <v>-2.496424718368162E-2</v>
      </c>
      <c r="AS156" s="291">
        <v>-2.496424718368162E-2</v>
      </c>
      <c r="AT156" s="291">
        <v>-2.496424718368162E-2</v>
      </c>
      <c r="AU156" s="291">
        <v>-2.496424718368162E-2</v>
      </c>
      <c r="AV156" s="279">
        <v>-5.5453000000000002E-2</v>
      </c>
      <c r="AW156" s="280">
        <v>-8.3854000000000012E-2</v>
      </c>
      <c r="AX156" s="291">
        <v>-2.496424718368162E-2</v>
      </c>
      <c r="AY156" s="291">
        <v>-2.496424718368162E-2</v>
      </c>
      <c r="AZ156" s="279">
        <v>-5.4089999999999999E-2</v>
      </c>
      <c r="BE156" s="30">
        <v>4.3612090631519385E-2</v>
      </c>
      <c r="BF156" s="104"/>
      <c r="BG156" s="188">
        <f t="shared" si="100"/>
        <v>100</v>
      </c>
      <c r="BH156" s="29">
        <f>(1-'Building Blocks'!$B$54)*'Building Blocks'!$B$54^BG156</f>
        <v>3.6603234127322924E-3</v>
      </c>
      <c r="BI156" s="29">
        <f t="shared" si="101"/>
        <v>4.0206925304645908E-3</v>
      </c>
      <c r="BJ156" s="29">
        <f t="shared" si="148"/>
        <v>1.194185888473288E-2</v>
      </c>
      <c r="BK156" s="191">
        <f t="shared" si="102"/>
        <v>2.9880303429354618E-5</v>
      </c>
      <c r="BL156" s="191">
        <f t="shared" si="103"/>
        <v>3.0001998170987627E-5</v>
      </c>
      <c r="BM156" s="191">
        <f t="shared" si="104"/>
        <v>2.7605566330021403E-5</v>
      </c>
      <c r="BN156" s="191">
        <f t="shared" si="105"/>
        <v>2.9003896638564086E-5</v>
      </c>
      <c r="BO156" s="191">
        <f t="shared" si="106"/>
        <v>4.0913868192973107E-5</v>
      </c>
      <c r="BP156" s="191">
        <f t="shared" si="107"/>
        <v>4.050456307332375E-5</v>
      </c>
      <c r="BQ156" s="191">
        <f t="shared" si="108"/>
        <v>4.9014554325559428E-5</v>
      </c>
      <c r="BR156" s="191">
        <f t="shared" si="109"/>
        <v>6.6496420506397804E-5</v>
      </c>
      <c r="BS156" s="191">
        <f t="shared" si="110"/>
        <v>3.8333897783271174E-5</v>
      </c>
      <c r="BT156" s="191">
        <f t="shared" si="111"/>
        <v>1.238971542655335E-35</v>
      </c>
      <c r="BU156" s="191">
        <f t="shared" si="112"/>
        <v>8.8960617589574833E-8</v>
      </c>
      <c r="BV156" s="191">
        <f t="shared" si="113"/>
        <v>7.5979642629187609E-7</v>
      </c>
      <c r="BW156" s="191">
        <f t="shared" si="114"/>
        <v>7.8970776526587457E-9</v>
      </c>
      <c r="BX156" s="191">
        <f t="shared" si="115"/>
        <v>4.1415242207512545E-7</v>
      </c>
      <c r="BY156" s="191">
        <f t="shared" si="116"/>
        <v>5.720351803097912E-6</v>
      </c>
      <c r="BZ156" s="191">
        <f t="shared" si="117"/>
        <v>2.6898677360771704E-7</v>
      </c>
      <c r="CA156" s="191">
        <f t="shared" si="118"/>
        <v>1.5560209794435875E-7</v>
      </c>
      <c r="CB156" s="191">
        <f t="shared" si="119"/>
        <v>8.2135171074303418E-7</v>
      </c>
      <c r="CC156" s="191">
        <f t="shared" si="120"/>
        <v>9.4966009429649453E-8</v>
      </c>
      <c r="CD156" s="191">
        <f t="shared" si="121"/>
        <v>7.5246234035603957E-8</v>
      </c>
      <c r="CE156" s="191">
        <f t="shared" si="122"/>
        <v>2.2604485750563213E-7</v>
      </c>
      <c r="CF156" s="191">
        <f t="shared" si="123"/>
        <v>1.5838589241418654E-6</v>
      </c>
      <c r="CG156" s="191">
        <f t="shared" si="124"/>
        <v>1.4330670128845649E-7</v>
      </c>
      <c r="CH156" s="191">
        <f t="shared" si="125"/>
        <v>1.2124125923697049E-8</v>
      </c>
      <c r="CI156" s="191">
        <f t="shared" si="126"/>
        <v>7.0460741201527932E-6</v>
      </c>
      <c r="CJ156" s="191">
        <f t="shared" si="127"/>
        <v>2.8546514807842713E-6</v>
      </c>
      <c r="CK156" s="191">
        <f t="shared" si="128"/>
        <v>4.9981115563472501E-6</v>
      </c>
      <c r="CL156" s="191">
        <f t="shared" si="129"/>
        <v>2.2406824720169067E-6</v>
      </c>
      <c r="CM156" s="191">
        <f t="shared" si="130"/>
        <v>1.6696388421860553E-5</v>
      </c>
      <c r="CN156" s="191">
        <f t="shared" si="131"/>
        <v>2.7687106078158222E-6</v>
      </c>
      <c r="CO156" s="191">
        <f t="shared" si="132"/>
        <v>5.9272303028683585E-6</v>
      </c>
      <c r="CP156" s="191">
        <f t="shared" si="133"/>
        <v>1.3914804685583374E-5</v>
      </c>
      <c r="CQ156" s="191">
        <f t="shared" si="134"/>
        <v>3.6275748474486815E-6</v>
      </c>
      <c r="CR156" s="191">
        <f t="shared" si="135"/>
        <v>4.8282743531801432E-6</v>
      </c>
      <c r="CS156" s="191">
        <f t="shared" si="136"/>
        <v>8.7762176139831657E-6</v>
      </c>
      <c r="CT156" s="191">
        <f t="shared" si="137"/>
        <v>4.3900420034225851E-6</v>
      </c>
      <c r="CU156" s="191">
        <f t="shared" si="138"/>
        <v>1.6341860018605441E-6</v>
      </c>
      <c r="CV156" s="191">
        <f t="shared" si="139"/>
        <v>2.2216181365886271E-6</v>
      </c>
      <c r="CW156" s="191">
        <f t="shared" si="140"/>
        <v>1.5763512989249692E-7</v>
      </c>
      <c r="CX156" s="191">
        <f t="shared" si="141"/>
        <v>2.0609646686031268E-5</v>
      </c>
      <c r="CY156" s="191">
        <f t="shared" si="142"/>
        <v>5.6953029832020855E-5</v>
      </c>
      <c r="CZ156" s="191"/>
      <c r="DA156" s="191">
        <f t="shared" si="143"/>
        <v>1.238971542655335E-35</v>
      </c>
      <c r="DB156" s="191"/>
      <c r="DC156" s="191"/>
      <c r="DD156" s="191"/>
      <c r="DE156" s="191">
        <f t="shared" si="144"/>
        <v>1.7136522312598923E-5</v>
      </c>
      <c r="DF156" s="191">
        <f t="shared" si="145"/>
        <v>3.458027877536481E-5</v>
      </c>
      <c r="DG156" s="191"/>
      <c r="DH156" s="191"/>
      <c r="DI156" s="191">
        <f t="shared" si="146"/>
        <v>1.6643762163362661E-5</v>
      </c>
      <c r="DN156" s="191">
        <f t="shared" si="147"/>
        <v>5.1608959369312421E-6</v>
      </c>
      <c r="DR156" s="1">
        <v>4.1666666666666657E-3</v>
      </c>
      <c r="EQ156" s="184"/>
      <c r="ER156" s="184"/>
    </row>
    <row r="157" spans="1:148" s="1" customFormat="1" x14ac:dyDescent="0.25">
      <c r="A157" s="21">
        <v>40359</v>
      </c>
      <c r="B157" s="279">
        <v>-5.7488000000000004E-2</v>
      </c>
      <c r="C157" s="280">
        <v>-5.5670000000000004E-2</v>
      </c>
      <c r="D157" s="279">
        <v>-6.2466000000000001E-2</v>
      </c>
      <c r="E157" s="280">
        <v>-7.7493999999999993E-2</v>
      </c>
      <c r="F157" s="279">
        <v>-7.8849000000000002E-2</v>
      </c>
      <c r="G157" s="280">
        <v>-3.0455999999999997E-2</v>
      </c>
      <c r="H157" s="279">
        <v>-1.2567999999999999E-2</v>
      </c>
      <c r="I157" s="280">
        <v>-8.9589999999999999E-3</v>
      </c>
      <c r="J157" s="279">
        <v>-7.1730000000000006E-3</v>
      </c>
      <c r="K157" s="291">
        <v>-2.496424718368162E-2</v>
      </c>
      <c r="L157" s="280">
        <v>1.5682000000000001E-2</v>
      </c>
      <c r="M157" s="279">
        <v>1.8568999999999999E-2</v>
      </c>
      <c r="N157" s="280">
        <v>1.9800000000000002E-4</v>
      </c>
      <c r="O157" s="279">
        <v>1.4282999999999999E-2</v>
      </c>
      <c r="P157" s="280">
        <v>4.6322000000000002E-2</v>
      </c>
      <c r="Q157" s="279">
        <v>1.9626999999999999E-2</v>
      </c>
      <c r="R157" s="280">
        <v>1.4459E-2</v>
      </c>
      <c r="S157" s="279">
        <v>3.5189999999999999E-2</v>
      </c>
      <c r="T157" s="280">
        <v>1.4412000000000001E-2</v>
      </c>
      <c r="U157" s="279">
        <v>1.1482000000000001E-2</v>
      </c>
      <c r="V157" s="280">
        <v>1.1224000000000001E-2</v>
      </c>
      <c r="W157" s="279">
        <v>1.9737999999999999E-2</v>
      </c>
      <c r="X157" s="280">
        <v>3.2810000000000001E-3</v>
      </c>
      <c r="Y157" s="280">
        <v>2.3680000000000003E-3</v>
      </c>
      <c r="Z157" s="279">
        <v>1.2444999999999999E-2</v>
      </c>
      <c r="AA157" s="280">
        <v>-4.6719999999999999E-3</v>
      </c>
      <c r="AB157" s="279">
        <v>1.5047E-2</v>
      </c>
      <c r="AC157" s="280">
        <v>1.7225000000000001E-2</v>
      </c>
      <c r="AD157" s="279">
        <v>1.2310000000000001E-2</v>
      </c>
      <c r="AE157" s="280">
        <v>2.3199999999999998E-2</v>
      </c>
      <c r="AF157" s="280">
        <v>3.0748000000000001E-2</v>
      </c>
      <c r="AG157" s="281">
        <v>6.9740000000000002E-3</v>
      </c>
      <c r="AH157" s="280">
        <v>-9.3999999999999986E-3</v>
      </c>
      <c r="AI157" s="279">
        <v>-9.5199999999999989E-3</v>
      </c>
      <c r="AJ157" s="280">
        <v>-1.8453999999999998E-2</v>
      </c>
      <c r="AK157" s="279">
        <v>-1.0903000000000001E-2</v>
      </c>
      <c r="AL157" s="280">
        <v>-1.1590000000000001E-3</v>
      </c>
      <c r="AM157" s="279">
        <v>3.656E-3</v>
      </c>
      <c r="AN157" s="279">
        <v>5.2949999999999994E-3</v>
      </c>
      <c r="AO157" s="280">
        <v>3.1819999999999999E-3</v>
      </c>
      <c r="AP157" s="279">
        <v>-6.2465E-2</v>
      </c>
      <c r="AQ157" s="291">
        <v>-2.496424718368162E-2</v>
      </c>
      <c r="AR157" s="30">
        <v>-2.496424718368162E-2</v>
      </c>
      <c r="AS157" s="291">
        <v>-2.496424718368162E-2</v>
      </c>
      <c r="AT157" s="291">
        <v>-2.496424718368162E-2</v>
      </c>
      <c r="AU157" s="291">
        <v>-2.496424718368162E-2</v>
      </c>
      <c r="AV157" s="279">
        <v>-5.0170000000000006E-2</v>
      </c>
      <c r="AW157" s="280">
        <v>-1.9352999999999999E-2</v>
      </c>
      <c r="AX157" s="291">
        <v>-2.496424718368162E-2</v>
      </c>
      <c r="AY157" s="291">
        <v>-2.496424718368162E-2</v>
      </c>
      <c r="AZ157" s="279">
        <v>5.595E-2</v>
      </c>
      <c r="BE157" s="30">
        <v>7.9449535229085377E-2</v>
      </c>
      <c r="BF157" s="104"/>
      <c r="BG157" s="188">
        <f t="shared" si="100"/>
        <v>99</v>
      </c>
      <c r="BH157" s="29">
        <f>(1-'Building Blocks'!$B$54)*'Building Blocks'!$B$54^BG157</f>
        <v>3.6972963764972649E-3</v>
      </c>
      <c r="BI157" s="29">
        <f t="shared" si="101"/>
        <v>4.0613055863278694E-3</v>
      </c>
      <c r="BJ157" s="29">
        <f t="shared" si="148"/>
        <v>1.2062483721952405E-2</v>
      </c>
      <c r="BK157" s="191">
        <f t="shared" si="102"/>
        <v>1.6999891479900887E-5</v>
      </c>
      <c r="BL157" s="191">
        <f t="shared" si="103"/>
        <v>1.6000962713613719E-5</v>
      </c>
      <c r="BM157" s="191">
        <f t="shared" si="104"/>
        <v>2.092858828665687E-5</v>
      </c>
      <c r="BN157" s="191">
        <f t="shared" si="105"/>
        <v>3.0439894599116002E-5</v>
      </c>
      <c r="BO157" s="191">
        <f t="shared" si="106"/>
        <v>3.2545378051682571E-5</v>
      </c>
      <c r="BP157" s="191">
        <f t="shared" si="107"/>
        <v>5.529749452234684E-6</v>
      </c>
      <c r="BQ157" s="191">
        <f t="shared" si="108"/>
        <v>1.4410739318549676E-6</v>
      </c>
      <c r="BR157" s="191">
        <f t="shared" si="109"/>
        <v>1.3070017664334638E-6</v>
      </c>
      <c r="BS157" s="191">
        <f t="shared" si="110"/>
        <v>1.2142420317380004E-6</v>
      </c>
      <c r="BT157" s="191">
        <f t="shared" si="111"/>
        <v>1.2514864067225606E-35</v>
      </c>
      <c r="BU157" s="191">
        <f t="shared" si="112"/>
        <v>5.823739006264877E-7</v>
      </c>
      <c r="BV157" s="191">
        <f t="shared" si="113"/>
        <v>9.396445395371223E-7</v>
      </c>
      <c r="BW157" s="191">
        <f t="shared" si="114"/>
        <v>9.143624281520666E-9</v>
      </c>
      <c r="BX157" s="191">
        <f t="shared" si="115"/>
        <v>5.1731766010641975E-7</v>
      </c>
      <c r="BY157" s="191">
        <f t="shared" si="116"/>
        <v>6.8844777892323823E-6</v>
      </c>
      <c r="BZ157" s="191">
        <f t="shared" si="117"/>
        <v>9.4769610222794693E-7</v>
      </c>
      <c r="CA157" s="191">
        <f t="shared" si="118"/>
        <v>4.4452742434866258E-7</v>
      </c>
      <c r="CB157" s="191">
        <f t="shared" si="119"/>
        <v>3.5675689049248086E-6</v>
      </c>
      <c r="CC157" s="191">
        <f t="shared" si="120"/>
        <v>4.0605170544383685E-7</v>
      </c>
      <c r="CD157" s="191">
        <f t="shared" si="121"/>
        <v>2.7142318745595889E-7</v>
      </c>
      <c r="CE157" s="191">
        <f t="shared" si="122"/>
        <v>2.2979216320590405E-7</v>
      </c>
      <c r="CF157" s="191">
        <f t="shared" si="123"/>
        <v>9.4641697212469331E-7</v>
      </c>
      <c r="CG157" s="191">
        <f t="shared" si="124"/>
        <v>4.4464708845442944E-10</v>
      </c>
      <c r="CH157" s="191">
        <f t="shared" si="125"/>
        <v>2.0185704090445245E-11</v>
      </c>
      <c r="CI157" s="191">
        <f t="shared" si="126"/>
        <v>1.7231380091190186E-7</v>
      </c>
      <c r="CJ157" s="191">
        <f t="shared" si="127"/>
        <v>3.1426720245940212E-7</v>
      </c>
      <c r="CK157" s="191">
        <f t="shared" si="128"/>
        <v>5.8594133151356526E-7</v>
      </c>
      <c r="CL157" s="191">
        <f t="shared" si="129"/>
        <v>8.1156316242011667E-7</v>
      </c>
      <c r="CM157" s="191">
        <f t="shared" si="130"/>
        <v>3.3066486528208695E-7</v>
      </c>
      <c r="CN157" s="191">
        <f t="shared" si="131"/>
        <v>1.0736952390407908E-6</v>
      </c>
      <c r="CO157" s="191">
        <f t="shared" si="132"/>
        <v>2.5969157693811E-6</v>
      </c>
      <c r="CP157" s="191">
        <f t="shared" si="133"/>
        <v>2.8358289879953876E-8</v>
      </c>
      <c r="CQ157" s="191">
        <f t="shared" si="134"/>
        <v>6.9028200455916322E-7</v>
      </c>
      <c r="CR157" s="191">
        <f t="shared" si="135"/>
        <v>9.4244916716329728E-7</v>
      </c>
      <c r="CS157" s="191">
        <f t="shared" si="136"/>
        <v>2.479777815457101E-6</v>
      </c>
      <c r="CT157" s="191">
        <f t="shared" si="137"/>
        <v>1.2166800265315637E-6</v>
      </c>
      <c r="CU157" s="191">
        <f t="shared" si="138"/>
        <v>1.2233923265233601E-7</v>
      </c>
      <c r="CV157" s="191">
        <f t="shared" si="139"/>
        <v>1.5543061963486463E-8</v>
      </c>
      <c r="CW157" s="191">
        <f t="shared" si="140"/>
        <v>2.5689996064155458E-11</v>
      </c>
      <c r="CX157" s="191">
        <f t="shared" si="141"/>
        <v>2.7085270025513024E-9</v>
      </c>
      <c r="CY157" s="191">
        <f t="shared" si="142"/>
        <v>2.0064898334914486E-5</v>
      </c>
      <c r="CZ157" s="191"/>
      <c r="DA157" s="191">
        <f t="shared" si="143"/>
        <v>1.2514864067225606E-35</v>
      </c>
      <c r="DB157" s="191"/>
      <c r="DC157" s="191"/>
      <c r="DD157" s="191"/>
      <c r="DE157" s="191">
        <f t="shared" si="144"/>
        <v>1.4621492076094057E-5</v>
      </c>
      <c r="DF157" s="191">
        <f t="shared" si="145"/>
        <v>3.2384915193830667E-6</v>
      </c>
      <c r="DG157" s="191"/>
      <c r="DH157" s="191"/>
      <c r="DI157" s="191">
        <f t="shared" si="146"/>
        <v>8.4823116297551847E-6</v>
      </c>
      <c r="DN157" s="191">
        <f t="shared" si="147"/>
        <v>2.0858103728572446E-5</v>
      </c>
      <c r="DR157" s="1">
        <v>4.1666666666666657E-3</v>
      </c>
      <c r="EQ157" s="184"/>
      <c r="ER157" s="184"/>
    </row>
    <row r="158" spans="1:148" s="1" customFormat="1" x14ac:dyDescent="0.25">
      <c r="A158" s="21">
        <v>40390</v>
      </c>
      <c r="B158" s="279">
        <v>6.9421999999999998E-2</v>
      </c>
      <c r="C158" s="280">
        <v>6.9497000000000003E-2</v>
      </c>
      <c r="D158" s="279">
        <v>7.1859999999999993E-2</v>
      </c>
      <c r="E158" s="280">
        <v>6.8719000000000002E-2</v>
      </c>
      <c r="F158" s="279">
        <v>4.9936999999999995E-2</v>
      </c>
      <c r="G158" s="280">
        <v>8.1684999999999994E-2</v>
      </c>
      <c r="H158" s="279">
        <v>9.0579000000000007E-2</v>
      </c>
      <c r="I158" s="280">
        <v>8.5896000000000014E-2</v>
      </c>
      <c r="J158" s="279">
        <v>8.3984000000000003E-2</v>
      </c>
      <c r="K158" s="291">
        <v>-2.496424718368162E-2</v>
      </c>
      <c r="L158" s="280">
        <v>1.0673999999999999E-2</v>
      </c>
      <c r="M158" s="279">
        <v>6.8200000000000005E-3</v>
      </c>
      <c r="N158" s="280">
        <v>2.4800000000000001E-4</v>
      </c>
      <c r="O158" s="279">
        <v>7.7720000000000003E-3</v>
      </c>
      <c r="P158" s="280">
        <v>7.9799999999999999E-4</v>
      </c>
      <c r="Q158" s="279">
        <v>1.9234000000000001E-2</v>
      </c>
      <c r="R158" s="280">
        <v>1.8057E-2</v>
      </c>
      <c r="S158" s="279">
        <v>2.2706E-2</v>
      </c>
      <c r="T158" s="280">
        <v>1.3860000000000001E-3</v>
      </c>
      <c r="U158" s="279">
        <v>8.0600000000000012E-3</v>
      </c>
      <c r="V158" s="280">
        <v>8.5769999999999996E-3</v>
      </c>
      <c r="W158" s="279">
        <v>2.1248E-2</v>
      </c>
      <c r="X158" s="280">
        <v>1.6497999999999999E-2</v>
      </c>
      <c r="Y158" s="280">
        <v>7.9659999999999991E-3</v>
      </c>
      <c r="Z158" s="279">
        <v>3.5560000000000001E-2</v>
      </c>
      <c r="AA158" s="280">
        <v>1.5253000000000001E-2</v>
      </c>
      <c r="AB158" s="279">
        <v>5.0946999999999992E-2</v>
      </c>
      <c r="AC158" s="280">
        <v>4.7127999999999996E-2</v>
      </c>
      <c r="AD158" s="279">
        <v>6.396099999999999E-2</v>
      </c>
      <c r="AE158" s="280">
        <v>4.2827999999999998E-2</v>
      </c>
      <c r="AF158" s="280">
        <v>3.5105999999999998E-2</v>
      </c>
      <c r="AG158" s="281">
        <v>4.4896999999999999E-2</v>
      </c>
      <c r="AH158" s="280">
        <v>1.23E-2</v>
      </c>
      <c r="AI158" s="279">
        <v>1.6129999999999999E-2</v>
      </c>
      <c r="AJ158" s="280">
        <v>2.3567000000000001E-2</v>
      </c>
      <c r="AK158" s="279">
        <v>1.9716000000000001E-2</v>
      </c>
      <c r="AL158" s="280">
        <v>-6.2299999999999996E-4</v>
      </c>
      <c r="AM158" s="279">
        <v>1.7014999999999999E-2</v>
      </c>
      <c r="AN158" s="279">
        <v>-2.3759000000000002E-2</v>
      </c>
      <c r="AO158" s="280">
        <v>6.7742000000000011E-2</v>
      </c>
      <c r="AP158" s="279">
        <v>8.7888000000000008E-2</v>
      </c>
      <c r="AQ158" s="291">
        <v>-2.496424718368162E-2</v>
      </c>
      <c r="AR158" s="30">
        <v>-2.496424718368162E-2</v>
      </c>
      <c r="AS158" s="291">
        <v>-2.496424718368162E-2</v>
      </c>
      <c r="AT158" s="291">
        <v>-2.496424718368162E-2</v>
      </c>
      <c r="AU158" s="291">
        <v>-2.496424718368162E-2</v>
      </c>
      <c r="AV158" s="279">
        <v>9.5226000000000005E-2</v>
      </c>
      <c r="AW158" s="280">
        <v>9.6083000000000002E-2</v>
      </c>
      <c r="AX158" s="291">
        <v>-2.496424718368162E-2</v>
      </c>
      <c r="AY158" s="291">
        <v>-2.496424718368162E-2</v>
      </c>
      <c r="AZ158" s="279">
        <v>7.5318999999999997E-2</v>
      </c>
      <c r="BE158" s="30">
        <v>4.1974429965302207E-2</v>
      </c>
      <c r="BF158" s="104"/>
      <c r="BG158" s="188">
        <f t="shared" si="100"/>
        <v>98</v>
      </c>
      <c r="BH158" s="29">
        <f>(1-'Building Blocks'!$B$54)*'Building Blocks'!$B$54^BG158</f>
        <v>3.7346428045426923E-3</v>
      </c>
      <c r="BI158" s="29">
        <f t="shared" si="101"/>
        <v>4.1023288750786559E-3</v>
      </c>
      <c r="BJ158" s="29">
        <f t="shared" si="148"/>
        <v>1.2184326991871117E-2</v>
      </c>
      <c r="BK158" s="191">
        <f t="shared" si="102"/>
        <v>1.587742538162258E-5</v>
      </c>
      <c r="BL158" s="191">
        <f t="shared" si="103"/>
        <v>1.5972829191557158E-5</v>
      </c>
      <c r="BM158" s="191">
        <f t="shared" si="104"/>
        <v>1.6045462728842717E-5</v>
      </c>
      <c r="BN158" s="191">
        <f t="shared" si="105"/>
        <v>1.4591083353876591E-5</v>
      </c>
      <c r="BO158" s="191">
        <f t="shared" si="106"/>
        <v>6.3255952936874518E-6</v>
      </c>
      <c r="BP158" s="191">
        <f t="shared" si="107"/>
        <v>2.3224476909415462E-5</v>
      </c>
      <c r="BQ158" s="191">
        <f t="shared" si="108"/>
        <v>2.9160119297608449E-5</v>
      </c>
      <c r="BR158" s="191">
        <f t="shared" si="109"/>
        <v>2.4269486046455861E-5</v>
      </c>
      <c r="BS158" s="191">
        <f t="shared" si="110"/>
        <v>2.2383076770663705E-5</v>
      </c>
      <c r="BT158" s="191">
        <f t="shared" si="111"/>
        <v>1.264127683558142E-35</v>
      </c>
      <c r="BU158" s="191">
        <f t="shared" si="112"/>
        <v>1.9911163600122787E-7</v>
      </c>
      <c r="BV158" s="191">
        <f t="shared" si="113"/>
        <v>4.9159475329929007E-8</v>
      </c>
      <c r="BW158" s="191">
        <f t="shared" si="114"/>
        <v>8.6306991716598771E-9</v>
      </c>
      <c r="BX158" s="191">
        <f t="shared" si="115"/>
        <v>9.3541538985756241E-8</v>
      </c>
      <c r="BY158" s="191">
        <f t="shared" si="116"/>
        <v>7.7695334643948251E-8</v>
      </c>
      <c r="BZ158" s="191">
        <f t="shared" si="117"/>
        <v>9.0864689062115872E-7</v>
      </c>
      <c r="CA158" s="191">
        <f t="shared" si="118"/>
        <v>8.1096794697861997E-7</v>
      </c>
      <c r="CB158" s="191">
        <f t="shared" si="119"/>
        <v>1.2071929393364078E-6</v>
      </c>
      <c r="CC158" s="191">
        <f t="shared" si="120"/>
        <v>3.7587803385989287E-8</v>
      </c>
      <c r="CD158" s="191">
        <f t="shared" si="121"/>
        <v>9.2677860873222001E-8</v>
      </c>
      <c r="CE158" s="191">
        <f t="shared" si="122"/>
        <v>9.7495409617018426E-8</v>
      </c>
      <c r="CF158" s="191">
        <f t="shared" si="123"/>
        <v>1.1544541102829722E-6</v>
      </c>
      <c r="CG158" s="191">
        <f t="shared" si="124"/>
        <v>6.8119992563343038E-7</v>
      </c>
      <c r="CH158" s="191">
        <f t="shared" si="125"/>
        <v>1.2533950534205243E-7</v>
      </c>
      <c r="CI158" s="191">
        <f t="shared" si="126"/>
        <v>3.6012678413105272E-6</v>
      </c>
      <c r="CJ158" s="191">
        <f t="shared" si="127"/>
        <v>5.0803426186099843E-7</v>
      </c>
      <c r="CK158" s="191">
        <f t="shared" si="128"/>
        <v>9.4169117144307217E-6</v>
      </c>
      <c r="CL158" s="191">
        <f t="shared" si="129"/>
        <v>7.9562152117948807E-6</v>
      </c>
      <c r="CM158" s="191">
        <f t="shared" si="130"/>
        <v>1.5102149748254331E-5</v>
      </c>
      <c r="CN158" s="191">
        <f t="shared" si="131"/>
        <v>5.2834467137908819E-6</v>
      </c>
      <c r="CO158" s="191">
        <f t="shared" si="132"/>
        <v>3.6052162280948192E-6</v>
      </c>
      <c r="CP158" s="191">
        <f t="shared" si="133"/>
        <v>6.7506116243601144E-6</v>
      </c>
      <c r="CQ158" s="191">
        <f t="shared" si="134"/>
        <v>3.0786388626247202E-7</v>
      </c>
      <c r="CR158" s="191">
        <f t="shared" si="135"/>
        <v>4.4512761029875093E-7</v>
      </c>
      <c r="CS158" s="191">
        <f t="shared" si="136"/>
        <v>1.2293413420361686E-6</v>
      </c>
      <c r="CT158" s="191">
        <f t="shared" si="137"/>
        <v>7.268249338733186E-7</v>
      </c>
      <c r="CU158" s="191">
        <f t="shared" si="138"/>
        <v>1.0061700917760198E-7</v>
      </c>
      <c r="CV158" s="191">
        <f t="shared" si="139"/>
        <v>5.3339122987674961E-7</v>
      </c>
      <c r="CW158" s="191">
        <f t="shared" si="140"/>
        <v>3.4819039968361204E-6</v>
      </c>
      <c r="CX158" s="191">
        <f t="shared" si="141"/>
        <v>1.7533787722238823E-5</v>
      </c>
      <c r="CY158" s="191">
        <f t="shared" si="142"/>
        <v>2.6297112009527991E-5</v>
      </c>
      <c r="CZ158" s="191"/>
      <c r="DA158" s="191">
        <f t="shared" si="143"/>
        <v>1.264127683558142E-35</v>
      </c>
      <c r="DB158" s="191"/>
      <c r="DC158" s="191"/>
      <c r="DD158" s="191"/>
      <c r="DE158" s="191">
        <f t="shared" si="144"/>
        <v>2.9914999675902166E-5</v>
      </c>
      <c r="DF158" s="191">
        <f t="shared" si="145"/>
        <v>3.1191806889021026E-5</v>
      </c>
      <c r="DG158" s="191"/>
      <c r="DH158" s="191"/>
      <c r="DI158" s="191">
        <f t="shared" si="146"/>
        <v>1.7369610709912348E-5</v>
      </c>
      <c r="DN158" s="191">
        <f t="shared" si="147"/>
        <v>4.7952958157059192E-6</v>
      </c>
      <c r="DR158" s="1">
        <v>4.1666666666666657E-3</v>
      </c>
      <c r="EQ158" s="184"/>
      <c r="ER158" s="184"/>
    </row>
    <row r="159" spans="1:148" s="1" customFormat="1" x14ac:dyDescent="0.25">
      <c r="A159" s="21">
        <v>40421</v>
      </c>
      <c r="B159" s="279">
        <v>-4.7073000000000004E-2</v>
      </c>
      <c r="C159" s="280">
        <v>-4.4725000000000001E-2</v>
      </c>
      <c r="D159" s="279">
        <v>-4.4021999999999999E-2</v>
      </c>
      <c r="E159" s="280">
        <v>-7.4038000000000007E-2</v>
      </c>
      <c r="F159" s="279">
        <v>-8.0269999999999994E-2</v>
      </c>
      <c r="G159" s="280">
        <v>-3.4558999999999999E-2</v>
      </c>
      <c r="H159" s="279">
        <v>-2.7271E-2</v>
      </c>
      <c r="I159" s="280">
        <v>-2.5815999999999999E-2</v>
      </c>
      <c r="J159" s="279">
        <v>-1.9084E-2</v>
      </c>
      <c r="K159" s="291">
        <v>-2.496424718368162E-2</v>
      </c>
      <c r="L159" s="280">
        <v>1.2865E-2</v>
      </c>
      <c r="M159" s="279">
        <v>2.0079E-2</v>
      </c>
      <c r="N159" s="280">
        <v>2.4699999999999999E-4</v>
      </c>
      <c r="O159" s="279">
        <v>1.2559000000000001E-2</v>
      </c>
      <c r="P159" s="280">
        <v>6.7990000000000009E-2</v>
      </c>
      <c r="Q159" s="279">
        <v>2.0104E-2</v>
      </c>
      <c r="R159" s="280">
        <v>1.3167E-2</v>
      </c>
      <c r="S159" s="279">
        <v>4.0355000000000002E-2</v>
      </c>
      <c r="T159" s="280">
        <v>1.7781999999999999E-2</v>
      </c>
      <c r="U159" s="279">
        <v>8.4609999999999998E-3</v>
      </c>
      <c r="V159" s="280">
        <v>1.534E-3</v>
      </c>
      <c r="W159" s="279">
        <v>2.0806000000000002E-2</v>
      </c>
      <c r="X159" s="280">
        <v>2.3382999999999998E-2</v>
      </c>
      <c r="Y159" s="280">
        <v>5.1480000000000007E-3</v>
      </c>
      <c r="Z159" s="279">
        <v>3.6499999999999998E-4</v>
      </c>
      <c r="AA159" s="280">
        <v>3.509E-3</v>
      </c>
      <c r="AB159" s="279">
        <v>1.4595E-2</v>
      </c>
      <c r="AC159" s="280">
        <v>1.9363999999999999E-2</v>
      </c>
      <c r="AD159" s="279">
        <v>4.3109999999999997E-3</v>
      </c>
      <c r="AE159" s="280">
        <v>2.3481999999999999E-2</v>
      </c>
      <c r="AF159" s="280">
        <v>1.5507E-2</v>
      </c>
      <c r="AG159" s="281">
        <v>5.9969999999999997E-3</v>
      </c>
      <c r="AH159" s="280">
        <v>1.7000000000000001E-3</v>
      </c>
      <c r="AI159" s="279">
        <v>-1.2900000000000001E-3</v>
      </c>
      <c r="AJ159" s="280">
        <v>-1.3726E-2</v>
      </c>
      <c r="AK159" s="279">
        <v>-3.8369999999999997E-3</v>
      </c>
      <c r="AL159" s="280">
        <v>1.6891E-2</v>
      </c>
      <c r="AM159" s="279">
        <v>8.1879999999999991E-3</v>
      </c>
      <c r="AN159" s="279">
        <v>2.8515000000000002E-2</v>
      </c>
      <c r="AO159" s="280">
        <v>-2.5451000000000001E-2</v>
      </c>
      <c r="AP159" s="279">
        <v>-1.5646E-2</v>
      </c>
      <c r="AQ159" s="291">
        <v>-2.496424718368162E-2</v>
      </c>
      <c r="AR159" s="30">
        <v>-2.496424718368162E-2</v>
      </c>
      <c r="AS159" s="291">
        <v>-2.496424718368162E-2</v>
      </c>
      <c r="AT159" s="291">
        <v>-2.496424718368162E-2</v>
      </c>
      <c r="AU159" s="291">
        <v>-2.496424718368162E-2</v>
      </c>
      <c r="AV159" s="279">
        <v>-1.3879999999999998E-2</v>
      </c>
      <c r="AW159" s="280">
        <v>-5.4359999999999999E-3</v>
      </c>
      <c r="AX159" s="291">
        <v>-2.496424718368162E-2</v>
      </c>
      <c r="AY159" s="291">
        <v>-2.496424718368162E-2</v>
      </c>
      <c r="AZ159" s="279">
        <v>-2.5499999999999998E-2</v>
      </c>
      <c r="BE159" s="30">
        <v>-6.611922985890939E-2</v>
      </c>
      <c r="BF159" s="104"/>
      <c r="BG159" s="188">
        <f t="shared" si="100"/>
        <v>97</v>
      </c>
      <c r="BH159" s="29">
        <f>(1-'Building Blocks'!$B$54)*'Building Blocks'!$B$54^BG159</f>
        <v>3.7723664692350424E-3</v>
      </c>
      <c r="BI159" s="29">
        <f t="shared" si="101"/>
        <v>4.1437665404834905E-3</v>
      </c>
      <c r="BJ159" s="29">
        <f t="shared" si="148"/>
        <v>1.2307401001890015E-2</v>
      </c>
      <c r="BK159" s="191">
        <f t="shared" si="102"/>
        <v>1.2210163944465307E-5</v>
      </c>
      <c r="BL159" s="191">
        <f t="shared" si="103"/>
        <v>1.1128715989222522E-5</v>
      </c>
      <c r="BM159" s="191">
        <f t="shared" si="104"/>
        <v>1.1790353143909318E-5</v>
      </c>
      <c r="BN159" s="191">
        <f t="shared" si="105"/>
        <v>2.8627805705243709E-5</v>
      </c>
      <c r="BO159" s="191">
        <f t="shared" si="106"/>
        <v>3.4268768142930818E-5</v>
      </c>
      <c r="BP159" s="191">
        <f t="shared" si="107"/>
        <v>6.9665040621236878E-6</v>
      </c>
      <c r="BQ159" s="191">
        <f t="shared" si="108"/>
        <v>4.6614365516875249E-6</v>
      </c>
      <c r="BR159" s="191">
        <f t="shared" si="109"/>
        <v>5.017197130552448E-6</v>
      </c>
      <c r="BS159" s="191">
        <f t="shared" si="110"/>
        <v>3.5336220864287226E-6</v>
      </c>
      <c r="BT159" s="191">
        <f t="shared" si="111"/>
        <v>1.2768966500587292E-35</v>
      </c>
      <c r="BU159" s="191">
        <f t="shared" si="112"/>
        <v>3.4751791129690222E-7</v>
      </c>
      <c r="BV159" s="191">
        <f t="shared" si="113"/>
        <v>1.15852058857106E-6</v>
      </c>
      <c r="BW159" s="191">
        <f t="shared" si="114"/>
        <v>8.7299028854209714E-9</v>
      </c>
      <c r="BX159" s="191">
        <f t="shared" si="115"/>
        <v>3.788841028038391E-7</v>
      </c>
      <c r="BY159" s="191">
        <f t="shared" si="116"/>
        <v>1.6363211865403275E-5</v>
      </c>
      <c r="BZ159" s="191">
        <f t="shared" si="117"/>
        <v>1.0282682648157766E-6</v>
      </c>
      <c r="CA159" s="191">
        <f t="shared" si="118"/>
        <v>3.4844793678152088E-7</v>
      </c>
      <c r="CB159" s="191">
        <f t="shared" si="119"/>
        <v>5.019220018418085E-6</v>
      </c>
      <c r="CC159" s="191">
        <f t="shared" si="120"/>
        <v>7.4061929248142022E-7</v>
      </c>
      <c r="CD159" s="191">
        <f t="shared" si="121"/>
        <v>1.100761512359117E-7</v>
      </c>
      <c r="CE159" s="191">
        <f t="shared" si="122"/>
        <v>1.9476181762274337E-8</v>
      </c>
      <c r="CF159" s="191">
        <f t="shared" si="123"/>
        <v>1.1054749815514291E-6</v>
      </c>
      <c r="CG159" s="191">
        <f t="shared" si="124"/>
        <v>1.619786134162048E-6</v>
      </c>
      <c r="CH159" s="191">
        <f t="shared" si="125"/>
        <v>3.0421007278581768E-8</v>
      </c>
      <c r="CI159" s="191">
        <f t="shared" si="126"/>
        <v>1.2838958592516038E-7</v>
      </c>
      <c r="CJ159" s="191">
        <f t="shared" si="127"/>
        <v>1.5705270147655421E-9</v>
      </c>
      <c r="CK159" s="191">
        <f t="shared" si="128"/>
        <v>5.5369055617631026E-7</v>
      </c>
      <c r="CL159" s="191">
        <f t="shared" si="129"/>
        <v>1.0975906202554716E-6</v>
      </c>
      <c r="CM159" s="191">
        <f t="shared" si="130"/>
        <v>4.3468587949765425E-9</v>
      </c>
      <c r="CN159" s="191">
        <f t="shared" si="131"/>
        <v>1.1338249961886724E-6</v>
      </c>
      <c r="CO159" s="191">
        <f t="shared" si="132"/>
        <v>4.1819181690096733E-7</v>
      </c>
      <c r="CP159" s="191">
        <f t="shared" si="133"/>
        <v>1.1493697578099189E-8</v>
      </c>
      <c r="CQ159" s="191">
        <f t="shared" si="134"/>
        <v>1.5548621377872291E-8</v>
      </c>
      <c r="CR159" s="191">
        <f t="shared" si="135"/>
        <v>2.0324040065281981E-7</v>
      </c>
      <c r="CS159" s="191">
        <f t="shared" si="136"/>
        <v>1.6545320369414216E-6</v>
      </c>
      <c r="CT159" s="191">
        <f t="shared" si="137"/>
        <v>4.3470380742837944E-7</v>
      </c>
      <c r="CU159" s="191">
        <f t="shared" si="138"/>
        <v>6.5385500720255316E-7</v>
      </c>
      <c r="CV159" s="191">
        <f t="shared" si="139"/>
        <v>2.7490702326317453E-8</v>
      </c>
      <c r="CW159" s="191">
        <f t="shared" si="140"/>
        <v>2.218909069470325E-6</v>
      </c>
      <c r="CX159" s="191">
        <f t="shared" si="141"/>
        <v>3.206237533817826E-6</v>
      </c>
      <c r="CY159" s="191">
        <f t="shared" si="142"/>
        <v>2.2825020352049333E-6</v>
      </c>
      <c r="CZ159" s="191"/>
      <c r="DA159" s="191">
        <f t="shared" si="143"/>
        <v>1.2768966500587292E-35</v>
      </c>
      <c r="DB159" s="191"/>
      <c r="DC159" s="191"/>
      <c r="DD159" s="191"/>
      <c r="DE159" s="191">
        <f t="shared" si="144"/>
        <v>2.3297961070733434E-6</v>
      </c>
      <c r="DF159" s="191">
        <f t="shared" si="145"/>
        <v>8.4988499955004352E-7</v>
      </c>
      <c r="DG159" s="191"/>
      <c r="DH159" s="191"/>
      <c r="DI159" s="191">
        <f t="shared" si="146"/>
        <v>5.2957407897290569E-6</v>
      </c>
      <c r="DN159" s="191">
        <f t="shared" si="147"/>
        <v>2.2632540751744641E-5</v>
      </c>
      <c r="DR159" s="1">
        <v>4.1666666666666657E-3</v>
      </c>
      <c r="EQ159" s="184"/>
      <c r="ER159" s="184"/>
    </row>
    <row r="160" spans="1:148" s="1" customFormat="1" x14ac:dyDescent="0.25">
      <c r="A160" s="21">
        <v>40451</v>
      </c>
      <c r="B160" s="279">
        <v>9.4417000000000015E-2</v>
      </c>
      <c r="C160" s="280">
        <v>9.1879000000000002E-2</v>
      </c>
      <c r="D160" s="279">
        <v>0.10576599999999999</v>
      </c>
      <c r="E160" s="280">
        <v>0.124596</v>
      </c>
      <c r="F160" s="279">
        <v>0.11304500000000001</v>
      </c>
      <c r="G160" s="280">
        <v>9.6019000000000007E-2</v>
      </c>
      <c r="H160" s="279">
        <v>9.9717E-2</v>
      </c>
      <c r="I160" s="280">
        <v>0.11375199999999999</v>
      </c>
      <c r="J160" s="279">
        <v>0.111265</v>
      </c>
      <c r="K160" s="291">
        <v>-2.496424718368162E-2</v>
      </c>
      <c r="L160" s="280">
        <v>1.067E-3</v>
      </c>
      <c r="M160" s="279">
        <v>2.1100000000000001E-4</v>
      </c>
      <c r="N160" s="280">
        <v>1.9800000000000002E-4</v>
      </c>
      <c r="O160" s="279">
        <v>2.7680000000000001E-3</v>
      </c>
      <c r="P160" s="280">
        <v>-1.5705E-2</v>
      </c>
      <c r="Q160" s="279">
        <v>6.4680000000000007E-3</v>
      </c>
      <c r="R160" s="280">
        <v>8.9770000000000006E-3</v>
      </c>
      <c r="S160" s="279">
        <v>-5.9299999999999999E-4</v>
      </c>
      <c r="T160" s="280">
        <v>5.8370000000000002E-3</v>
      </c>
      <c r="U160" s="279">
        <v>2.3540000000000002E-3</v>
      </c>
      <c r="V160" s="280">
        <v>-3.8090000000000003E-3</v>
      </c>
      <c r="W160" s="279">
        <v>2.2280000000000001E-2</v>
      </c>
      <c r="X160" s="280">
        <v>-5.6679999999999994E-3</v>
      </c>
      <c r="Y160" s="280">
        <v>-2.3899999999999998E-3</v>
      </c>
      <c r="Z160" s="279">
        <v>3.0127000000000001E-2</v>
      </c>
      <c r="AA160" s="280">
        <v>1.4049000000000001E-2</v>
      </c>
      <c r="AB160" s="279">
        <v>3.9573999999999998E-2</v>
      </c>
      <c r="AC160" s="280">
        <v>3.3631000000000001E-2</v>
      </c>
      <c r="AD160" s="279">
        <v>5.3219000000000002E-2</v>
      </c>
      <c r="AE160" s="280">
        <v>1.7158E-2</v>
      </c>
      <c r="AF160" s="280">
        <v>1.6694000000000001E-2</v>
      </c>
      <c r="AG160" s="281">
        <v>5.6376000000000002E-2</v>
      </c>
      <c r="AH160" s="280">
        <v>1.72E-2</v>
      </c>
      <c r="AI160" s="279">
        <v>3.4840000000000003E-2</v>
      </c>
      <c r="AJ160" s="280">
        <v>4.7397999999999996E-2</v>
      </c>
      <c r="AK160" s="279">
        <v>2.5192000000000003E-2</v>
      </c>
      <c r="AL160" s="280">
        <v>2.7353000000000002E-2</v>
      </c>
      <c r="AM160" s="279">
        <v>1.6315E-2</v>
      </c>
      <c r="AN160" s="279">
        <v>8.683999999999999E-3</v>
      </c>
      <c r="AO160" s="280">
        <v>7.2603000000000001E-2</v>
      </c>
      <c r="AP160" s="279">
        <v>8.7144999999999986E-2</v>
      </c>
      <c r="AQ160" s="291">
        <v>-2.496424718368162E-2</v>
      </c>
      <c r="AR160" s="30">
        <v>-2.496424718368162E-2</v>
      </c>
      <c r="AS160" s="291">
        <v>-2.496424718368162E-2</v>
      </c>
      <c r="AT160" s="291">
        <v>-2.496424718368162E-2</v>
      </c>
      <c r="AU160" s="291">
        <v>-2.496424718368162E-2</v>
      </c>
      <c r="AV160" s="279">
        <v>4.4672999999999997E-2</v>
      </c>
      <c r="AW160" s="280">
        <v>8.6487999999999995E-2</v>
      </c>
      <c r="AX160" s="291">
        <v>-2.496424718368162E-2</v>
      </c>
      <c r="AY160" s="291">
        <v>-2.496424718368162E-2</v>
      </c>
      <c r="AZ160" s="279">
        <v>6.1349000000000001E-2</v>
      </c>
      <c r="BE160" s="30">
        <v>-6.709901036552457E-2</v>
      </c>
      <c r="BF160" s="104"/>
      <c r="BG160" s="188">
        <f t="shared" si="100"/>
        <v>96</v>
      </c>
      <c r="BH160" s="29">
        <f>(1-'Building Blocks'!$B$54)*'Building Blocks'!$B$54^BG160</f>
        <v>3.8104711810454973E-3</v>
      </c>
      <c r="BI160" s="29">
        <f t="shared" si="101"/>
        <v>4.1856227681651426E-3</v>
      </c>
      <c r="BJ160" s="29">
        <f t="shared" si="148"/>
        <v>1.2431718183727288E-2</v>
      </c>
      <c r="BK160" s="191">
        <f t="shared" si="102"/>
        <v>3.1831982762418449E-5</v>
      </c>
      <c r="BL160" s="191">
        <f t="shared" si="103"/>
        <v>3.0085296380430642E-5</v>
      </c>
      <c r="BM160" s="191">
        <f t="shared" si="104"/>
        <v>3.8934305130115006E-5</v>
      </c>
      <c r="BN160" s="191">
        <f t="shared" si="105"/>
        <v>5.5852483513347368E-5</v>
      </c>
      <c r="BO160" s="191">
        <f t="shared" si="106"/>
        <v>4.3868607931390762E-5</v>
      </c>
      <c r="BP160" s="191">
        <f t="shared" si="107"/>
        <v>3.3584512729627089E-5</v>
      </c>
      <c r="BQ160" s="191">
        <f t="shared" si="108"/>
        <v>3.6551119859393952E-5</v>
      </c>
      <c r="BR160" s="191">
        <f t="shared" si="109"/>
        <v>4.594604654706641E-5</v>
      </c>
      <c r="BS160" s="191">
        <f t="shared" si="110"/>
        <v>4.2821926771733224E-5</v>
      </c>
      <c r="BT160" s="191">
        <f t="shared" si="111"/>
        <v>1.2897945960189186E-35</v>
      </c>
      <c r="BU160" s="191">
        <f t="shared" si="112"/>
        <v>2.9176628720821535E-8</v>
      </c>
      <c r="BV160" s="191">
        <f t="shared" si="113"/>
        <v>4.1460894544155058E-8</v>
      </c>
      <c r="BW160" s="191">
        <f t="shared" si="114"/>
        <v>9.4235120117826225E-9</v>
      </c>
      <c r="BX160" s="191">
        <f t="shared" si="115"/>
        <v>2.1921078547768684E-10</v>
      </c>
      <c r="BY160" s="191">
        <f t="shared" si="116"/>
        <v>1.8204455620182943E-6</v>
      </c>
      <c r="BZ160" s="191">
        <f t="shared" si="117"/>
        <v>1.8753712473205965E-8</v>
      </c>
      <c r="CA160" s="191">
        <f t="shared" si="118"/>
        <v>1.0380685594031835E-7</v>
      </c>
      <c r="CB160" s="191">
        <f t="shared" si="119"/>
        <v>1.5803775964658382E-7</v>
      </c>
      <c r="CC160" s="191">
        <f t="shared" si="120"/>
        <v>8.4878530836308045E-9</v>
      </c>
      <c r="CD160" s="191">
        <f t="shared" si="121"/>
        <v>3.8009881502626108E-9</v>
      </c>
      <c r="CE160" s="191">
        <f t="shared" si="122"/>
        <v>2.3613084301837693E-7</v>
      </c>
      <c r="CF160" s="191">
        <f t="shared" si="123"/>
        <v>1.3272768497834646E-6</v>
      </c>
      <c r="CG160" s="191">
        <f t="shared" si="124"/>
        <v>3.6045007258642327E-7</v>
      </c>
      <c r="CH160" s="191">
        <f t="shared" si="125"/>
        <v>9.7585334739988249E-8</v>
      </c>
      <c r="CI160" s="191">
        <f t="shared" si="126"/>
        <v>2.4503953956289666E-6</v>
      </c>
      <c r="CJ160" s="191">
        <f t="shared" si="127"/>
        <v>4.1225442205328399E-7</v>
      </c>
      <c r="CK160" s="191">
        <f t="shared" si="128"/>
        <v>5.5880403404501005E-6</v>
      </c>
      <c r="CL160" s="191">
        <f t="shared" si="129"/>
        <v>3.9044214434210383E-6</v>
      </c>
      <c r="CM160" s="191">
        <f t="shared" si="130"/>
        <v>1.0435702917623865E-5</v>
      </c>
      <c r="CN160" s="191">
        <f t="shared" si="131"/>
        <v>4.3696932092742738E-7</v>
      </c>
      <c r="CO160" s="191">
        <f t="shared" si="132"/>
        <v>5.2813646000327483E-7</v>
      </c>
      <c r="CP160" s="191">
        <f t="shared" si="133"/>
        <v>1.1337282608610603E-5</v>
      </c>
      <c r="CQ160" s="191">
        <f t="shared" si="134"/>
        <v>7.6995664499231222E-7</v>
      </c>
      <c r="CR160" s="191">
        <f t="shared" si="135"/>
        <v>3.5509161198596443E-6</v>
      </c>
      <c r="CS160" s="191">
        <f t="shared" si="136"/>
        <v>7.0848378782559809E-6</v>
      </c>
      <c r="CT160" s="191">
        <f t="shared" si="137"/>
        <v>1.4772682077941374E-6</v>
      </c>
      <c r="CU160" s="191">
        <f t="shared" si="138"/>
        <v>2.2187302477952464E-6</v>
      </c>
      <c r="CV160" s="191">
        <f t="shared" si="139"/>
        <v>4.7945382652396191E-7</v>
      </c>
      <c r="CW160" s="191">
        <f t="shared" si="140"/>
        <v>4.5843324762084555E-8</v>
      </c>
      <c r="CX160" s="191">
        <f t="shared" si="141"/>
        <v>2.0649045362830403E-5</v>
      </c>
      <c r="CY160" s="191">
        <f t="shared" si="142"/>
        <v>2.6335373938756646E-5</v>
      </c>
      <c r="CZ160" s="191"/>
      <c r="DA160" s="191">
        <f t="shared" si="143"/>
        <v>1.2897945960189186E-35</v>
      </c>
      <c r="DB160" s="191"/>
      <c r="DC160" s="191"/>
      <c r="DD160" s="191"/>
      <c r="DE160" s="191">
        <f t="shared" si="144"/>
        <v>5.0810171003725716E-6</v>
      </c>
      <c r="DF160" s="191">
        <f t="shared" si="145"/>
        <v>2.5206569734304079E-5</v>
      </c>
      <c r="DG160" s="191"/>
      <c r="DH160" s="191"/>
      <c r="DI160" s="191">
        <f t="shared" si="146"/>
        <v>1.092947586295764E-5</v>
      </c>
      <c r="DN160" s="191">
        <f t="shared" si="147"/>
        <v>2.3471331206751616E-5</v>
      </c>
      <c r="DR160" s="1">
        <v>4.1666666666666657E-3</v>
      </c>
      <c r="EQ160" s="184"/>
      <c r="ER160" s="184"/>
    </row>
    <row r="161" spans="1:148" s="1" customFormat="1" x14ac:dyDescent="0.25">
      <c r="A161" s="21">
        <v>40482</v>
      </c>
      <c r="B161" s="279">
        <v>3.9077000000000001E-2</v>
      </c>
      <c r="C161" s="280">
        <v>3.8917E-2</v>
      </c>
      <c r="D161" s="279">
        <v>3.8692999999999998E-2</v>
      </c>
      <c r="E161" s="280">
        <v>4.0922E-2</v>
      </c>
      <c r="F161" s="279">
        <v>4.6890999999999995E-2</v>
      </c>
      <c r="G161" s="280">
        <v>3.6344000000000001E-2</v>
      </c>
      <c r="H161" s="279">
        <v>3.4162999999999999E-2</v>
      </c>
      <c r="I161" s="280">
        <v>4.1326000000000002E-2</v>
      </c>
      <c r="J161" s="279">
        <v>2.9123E-2</v>
      </c>
      <c r="K161" s="291">
        <v>-2.496424718368162E-2</v>
      </c>
      <c r="L161" s="280">
        <v>3.558E-3</v>
      </c>
      <c r="M161" s="279">
        <v>-1.5790000000000001E-3</v>
      </c>
      <c r="N161" s="280">
        <v>1.9800000000000002E-4</v>
      </c>
      <c r="O161" s="279">
        <v>3.388E-3</v>
      </c>
      <c r="P161" s="280">
        <v>-3.3117000000000001E-2</v>
      </c>
      <c r="Q161" s="279">
        <v>1.2959999999999998E-3</v>
      </c>
      <c r="R161" s="280">
        <v>6.9999999999999993E-3</v>
      </c>
      <c r="S161" s="279">
        <v>-1.4816000000000001E-2</v>
      </c>
      <c r="T161" s="280">
        <v>2.6924999999999998E-2</v>
      </c>
      <c r="U161" s="279">
        <v>4.006E-3</v>
      </c>
      <c r="V161" s="280">
        <v>9.7940000000000006E-3</v>
      </c>
      <c r="W161" s="279">
        <v>1.0775999999999999E-2</v>
      </c>
      <c r="X161" s="280">
        <v>-1.616E-3</v>
      </c>
      <c r="Y161" s="280">
        <v>8.5700000000000001E-4</v>
      </c>
      <c r="Z161" s="279">
        <v>2.5826999999999999E-2</v>
      </c>
      <c r="AA161" s="280">
        <v>1.5403999999999999E-2</v>
      </c>
      <c r="AB161" s="279">
        <v>1.8723E-2</v>
      </c>
      <c r="AC161" s="280">
        <v>1.9601999999999998E-2</v>
      </c>
      <c r="AD161" s="279">
        <v>1.9039E-2</v>
      </c>
      <c r="AE161" s="280">
        <v>2.0840000000000001E-2</v>
      </c>
      <c r="AF161" s="280">
        <v>9.58E-3</v>
      </c>
      <c r="AG161" s="279">
        <v>1.1774E-2</v>
      </c>
      <c r="AH161" s="280">
        <v>1.1200000000000002E-2</v>
      </c>
      <c r="AI161" s="279">
        <v>2.1419999999999998E-2</v>
      </c>
      <c r="AJ161" s="280">
        <v>2.3666E-2</v>
      </c>
      <c r="AK161" s="279">
        <v>1.8593999999999999E-2</v>
      </c>
      <c r="AL161" s="280">
        <v>2.2307999999999998E-2</v>
      </c>
      <c r="AM161" s="279">
        <v>1.5608E-2</v>
      </c>
      <c r="AN161" s="279">
        <v>3.5373999999999996E-2</v>
      </c>
      <c r="AO161" s="280">
        <v>4.9828000000000004E-2</v>
      </c>
      <c r="AP161" s="279">
        <v>6.4229999999999995E-2</v>
      </c>
      <c r="AQ161" s="291">
        <v>-2.496424718368162E-2</v>
      </c>
      <c r="AR161" s="30">
        <v>-2.496424718368162E-2</v>
      </c>
      <c r="AS161" s="291">
        <v>-2.496424718368162E-2</v>
      </c>
      <c r="AT161" s="291">
        <v>-2.496424718368162E-2</v>
      </c>
      <c r="AU161" s="291">
        <v>-2.496424718368162E-2</v>
      </c>
      <c r="AV161" s="279">
        <v>4.7011999999999998E-2</v>
      </c>
      <c r="AW161" s="280">
        <v>4.1868999999999996E-2</v>
      </c>
      <c r="AX161" s="291">
        <v>-2.496424718368162E-2</v>
      </c>
      <c r="AY161" s="291">
        <v>-2.496424718368162E-2</v>
      </c>
      <c r="AZ161" s="279">
        <v>5.3950999999999999E-2</v>
      </c>
      <c r="BE161" s="30">
        <v>6.6140570434523482E-2</v>
      </c>
      <c r="BF161" s="104"/>
      <c r="BG161" s="188">
        <f t="shared" si="100"/>
        <v>95</v>
      </c>
      <c r="BH161" s="29">
        <f>(1-'Building Blocks'!$B$54)*'Building Blocks'!$B$54^BG161</f>
        <v>3.8489607889348461E-3</v>
      </c>
      <c r="BI161" s="29">
        <f t="shared" si="101"/>
        <v>4.2279017860253967E-3</v>
      </c>
      <c r="BJ161" s="29">
        <f t="shared" si="148"/>
        <v>1.2557291094674031E-2</v>
      </c>
      <c r="BK161" s="191">
        <f t="shared" si="102"/>
        <v>4.2934830168777166E-6</v>
      </c>
      <c r="BL161" s="191">
        <f t="shared" si="103"/>
        <v>4.2804588139733954E-6</v>
      </c>
      <c r="BM161" s="191">
        <f t="shared" si="104"/>
        <v>3.6478276818323314E-6</v>
      </c>
      <c r="BN161" s="191">
        <f t="shared" si="105"/>
        <v>4.2866571192098126E-6</v>
      </c>
      <c r="BO161" s="191">
        <f t="shared" si="106"/>
        <v>5.5470559792937801E-6</v>
      </c>
      <c r="BP161" s="191">
        <f t="shared" si="107"/>
        <v>3.7799255326932489E-6</v>
      </c>
      <c r="BQ161" s="191">
        <f t="shared" si="108"/>
        <v>3.2896404215995992E-6</v>
      </c>
      <c r="BR161" s="191">
        <f t="shared" si="109"/>
        <v>4.4234208879247439E-6</v>
      </c>
      <c r="BS161" s="191">
        <f t="shared" si="110"/>
        <v>1.5270779605745546E-6</v>
      </c>
      <c r="BT161" s="191">
        <f t="shared" si="111"/>
        <v>1.302822824261534E-35</v>
      </c>
      <c r="BU161" s="191">
        <f t="shared" si="112"/>
        <v>9.4121056378693258E-11</v>
      </c>
      <c r="BV161" s="191">
        <f t="shared" si="113"/>
        <v>1.0306361924609439E-7</v>
      </c>
      <c r="BW161" s="191">
        <f t="shared" si="114"/>
        <v>9.518699001800629E-9</v>
      </c>
      <c r="BX161" s="191">
        <f t="shared" si="115"/>
        <v>6.4686188095664046E-10</v>
      </c>
      <c r="BY161" s="191">
        <f t="shared" si="116"/>
        <v>6.1911625930895604E-6</v>
      </c>
      <c r="BZ161" s="191">
        <f t="shared" si="117"/>
        <v>3.9466324963326E-8</v>
      </c>
      <c r="CA161" s="191">
        <f t="shared" si="118"/>
        <v>3.8128314397255167E-8</v>
      </c>
      <c r="CB161" s="191">
        <f t="shared" si="119"/>
        <v>1.7539156025050681E-6</v>
      </c>
      <c r="CC161" s="191">
        <f t="shared" si="120"/>
        <v>2.1426645070418891E-6</v>
      </c>
      <c r="CD161" s="191">
        <f t="shared" si="121"/>
        <v>2.0660772108213181E-9</v>
      </c>
      <c r="CE161" s="191">
        <f t="shared" si="122"/>
        <v>1.5690914065092976E-7</v>
      </c>
      <c r="CF161" s="191">
        <f t="shared" si="123"/>
        <v>1.6798703824396824E-7</v>
      </c>
      <c r="CG161" s="191">
        <f t="shared" si="124"/>
        <v>1.1555178655030525E-7</v>
      </c>
      <c r="CH161" s="191">
        <f t="shared" si="125"/>
        <v>1.0574583785878563E-8</v>
      </c>
      <c r="CI161" s="191">
        <f t="shared" si="126"/>
        <v>1.6735664993953625E-6</v>
      </c>
      <c r="CJ161" s="191">
        <f t="shared" si="127"/>
        <v>5.378906546457731E-7</v>
      </c>
      <c r="CK161" s="191">
        <f t="shared" si="128"/>
        <v>1.0404656662238551E-6</v>
      </c>
      <c r="CL161" s="191">
        <f t="shared" si="129"/>
        <v>1.1528688907646635E-6</v>
      </c>
      <c r="CM161" s="191">
        <f t="shared" si="130"/>
        <v>1.0490785830319032E-6</v>
      </c>
      <c r="CN161" s="191">
        <f t="shared" si="131"/>
        <v>8.1681630694296019E-7</v>
      </c>
      <c r="CO161" s="191">
        <f t="shared" si="132"/>
        <v>7.1728806516684782E-8</v>
      </c>
      <c r="CP161" s="191">
        <f t="shared" si="133"/>
        <v>2.3418389757863841E-7</v>
      </c>
      <c r="CQ161" s="191">
        <f t="shared" si="134"/>
        <v>2.418262939530705E-7</v>
      </c>
      <c r="CR161" s="191">
        <f t="shared" si="135"/>
        <v>1.043015206071689E-6</v>
      </c>
      <c r="CS161" s="191">
        <f t="shared" si="136"/>
        <v>1.2815045299787205E-6</v>
      </c>
      <c r="CT161" s="191">
        <f t="shared" si="137"/>
        <v>6.2811185967131427E-7</v>
      </c>
      <c r="CU161" s="191">
        <f t="shared" si="138"/>
        <v>1.3665767047517845E-6</v>
      </c>
      <c r="CV161" s="191">
        <f t="shared" si="139"/>
        <v>4.2242665722284579E-7</v>
      </c>
      <c r="CW161" s="191">
        <f t="shared" si="140"/>
        <v>3.8049763157683082E-6</v>
      </c>
      <c r="CX161" s="191">
        <f t="shared" si="141"/>
        <v>9.5242059779972087E-6</v>
      </c>
      <c r="CY161" s="191">
        <f t="shared" si="142"/>
        <v>1.3451780612744146E-5</v>
      </c>
      <c r="CZ161" s="191"/>
      <c r="DA161" s="191">
        <f t="shared" si="143"/>
        <v>1.302822824261534E-35</v>
      </c>
      <c r="DB161" s="191"/>
      <c r="DC161" s="191"/>
      <c r="DD161" s="191"/>
      <c r="DE161" s="191">
        <f t="shared" si="144"/>
        <v>5.844568076512342E-6</v>
      </c>
      <c r="DF161" s="191">
        <f t="shared" si="145"/>
        <v>4.5996377915514739E-6</v>
      </c>
      <c r="DG161" s="191"/>
      <c r="DH161" s="191"/>
      <c r="DI161" s="191">
        <f t="shared" si="146"/>
        <v>8.0746653856646143E-6</v>
      </c>
      <c r="DN161" s="191">
        <f t="shared" si="147"/>
        <v>1.4397604395338622E-5</v>
      </c>
      <c r="DR161" s="1">
        <v>4.1666666666666657E-3</v>
      </c>
      <c r="EQ161" s="184"/>
      <c r="ER161" s="184"/>
    </row>
    <row r="162" spans="1:148" s="1" customFormat="1" x14ac:dyDescent="0.25">
      <c r="A162" s="21">
        <v>40512</v>
      </c>
      <c r="B162" s="279">
        <v>5.7730000000000004E-3</v>
      </c>
      <c r="C162" s="280">
        <v>3.261E-3</v>
      </c>
      <c r="D162" s="279">
        <v>1.8151E-2</v>
      </c>
      <c r="E162" s="280">
        <v>3.4674000000000003E-2</v>
      </c>
      <c r="F162" s="279">
        <v>2.8126000000000002E-2</v>
      </c>
      <c r="G162" s="280">
        <v>-2.1838000000000003E-2</v>
      </c>
      <c r="H162" s="279">
        <v>-3.8372999999999997E-2</v>
      </c>
      <c r="I162" s="280">
        <v>-2.6116999999999998E-2</v>
      </c>
      <c r="J162" s="279">
        <v>-2.6356999999999998E-2</v>
      </c>
      <c r="K162" s="291">
        <v>-2.496424718368162E-2</v>
      </c>
      <c r="L162" s="280">
        <v>-5.7479999999999996E-3</v>
      </c>
      <c r="M162" s="279">
        <v>-6.9879999999999994E-3</v>
      </c>
      <c r="N162" s="280">
        <v>4.8999999999999998E-5</v>
      </c>
      <c r="O162" s="279">
        <v>-6.0319999999999992E-3</v>
      </c>
      <c r="P162" s="280">
        <v>-1.3269999999999999E-2</v>
      </c>
      <c r="Q162" s="279">
        <v>-9.8919999999999998E-3</v>
      </c>
      <c r="R162" s="280">
        <v>-8.5560000000000011E-3</v>
      </c>
      <c r="S162" s="279">
        <v>-1.3725000000000001E-2</v>
      </c>
      <c r="T162" s="280">
        <v>-1.7311E-2</v>
      </c>
      <c r="U162" s="279">
        <v>-6.4640000000000001E-3</v>
      </c>
      <c r="V162" s="280">
        <v>-1.7979999999999999E-3</v>
      </c>
      <c r="W162" s="279">
        <v>-1.5970000000000001E-3</v>
      </c>
      <c r="X162" s="280">
        <v>-1.0156E-2</v>
      </c>
      <c r="Y162" s="280">
        <v>-4.1869999999999997E-3</v>
      </c>
      <c r="Z162" s="279">
        <v>-1.1687000000000001E-2</v>
      </c>
      <c r="AA162" s="280">
        <v>3.79E-3</v>
      </c>
      <c r="AB162" s="279">
        <v>-6.0122999999999996E-2</v>
      </c>
      <c r="AC162" s="280">
        <v>-6.0026000000000003E-2</v>
      </c>
      <c r="AD162" s="279">
        <v>-6.3209000000000001E-2</v>
      </c>
      <c r="AE162" s="280">
        <v>-2.8142999999999998E-2</v>
      </c>
      <c r="AF162" s="280">
        <v>-8.4340000000000005E-3</v>
      </c>
      <c r="AG162" s="279">
        <v>-3.6762999999999997E-2</v>
      </c>
      <c r="AH162" s="280">
        <v>-2.7000000000000001E-3</v>
      </c>
      <c r="AI162" s="279">
        <v>1.8799999999999999E-3</v>
      </c>
      <c r="AJ162" s="280">
        <v>6.3720000000000001E-3</v>
      </c>
      <c r="AK162" s="279">
        <v>2.5919999999999997E-3</v>
      </c>
      <c r="AL162" s="280">
        <v>-9.1629999999999993E-3</v>
      </c>
      <c r="AM162" s="279">
        <v>4.6369999999999996E-3</v>
      </c>
      <c r="AN162" s="279">
        <v>-4.5753000000000002E-2</v>
      </c>
      <c r="AO162" s="280">
        <v>-3.5399999999999997E-3</v>
      </c>
      <c r="AP162" s="279">
        <v>-1.7034000000000001E-2</v>
      </c>
      <c r="AQ162" s="291">
        <v>-2.496424718368162E-2</v>
      </c>
      <c r="AR162" s="30">
        <v>-2.496424718368162E-2</v>
      </c>
      <c r="AS162" s="291">
        <v>-2.496424718368162E-2</v>
      </c>
      <c r="AT162" s="291">
        <v>-2.496424718368162E-2</v>
      </c>
      <c r="AU162" s="291">
        <v>-2.496424718368162E-2</v>
      </c>
      <c r="AV162" s="279">
        <v>-1.958E-2</v>
      </c>
      <c r="AW162" s="280">
        <v>-4.1571999999999998E-2</v>
      </c>
      <c r="AX162" s="291">
        <v>-2.496424718368162E-2</v>
      </c>
      <c r="AY162" s="291">
        <v>-2.496424718368162E-2</v>
      </c>
      <c r="AZ162" s="279">
        <v>1.9116999999999999E-2</v>
      </c>
      <c r="BE162" s="30">
        <v>-7.2906023008412646E-2</v>
      </c>
      <c r="BF162" s="104"/>
      <c r="BG162" s="188">
        <f t="shared" si="100"/>
        <v>94</v>
      </c>
      <c r="BH162" s="29">
        <f>(1-'Building Blocks'!$B$54)*'Building Blocks'!$B$54^BG162</f>
        <v>3.8878391807422685E-3</v>
      </c>
      <c r="BI162" s="29">
        <f t="shared" si="101"/>
        <v>4.2706078646721169E-3</v>
      </c>
      <c r="BJ162" s="29">
        <f t="shared" si="148"/>
        <v>1.2684132418862657E-2</v>
      </c>
      <c r="BK162" s="191">
        <f t="shared" si="102"/>
        <v>8.8175477959471423E-9</v>
      </c>
      <c r="BL162" s="191">
        <f t="shared" si="103"/>
        <v>6.2883468322397202E-8</v>
      </c>
      <c r="BM162" s="191">
        <f t="shared" si="104"/>
        <v>3.3308270678690286E-7</v>
      </c>
      <c r="BN162" s="191">
        <f t="shared" si="105"/>
        <v>2.7974191424954443E-6</v>
      </c>
      <c r="BO162" s="191">
        <f t="shared" si="106"/>
        <v>1.3014095592569053E-6</v>
      </c>
      <c r="BP162" s="191">
        <f t="shared" si="107"/>
        <v>3.4158047629487393E-6</v>
      </c>
      <c r="BQ162" s="191">
        <f t="shared" si="108"/>
        <v>8.5109054477048145E-6</v>
      </c>
      <c r="BR162" s="191">
        <f t="shared" si="109"/>
        <v>5.2606192080404029E-6</v>
      </c>
      <c r="BS162" s="191">
        <f t="shared" si="110"/>
        <v>5.6817222432264378E-6</v>
      </c>
      <c r="BT162" s="191">
        <f t="shared" si="111"/>
        <v>1.315982650769226E-35</v>
      </c>
      <c r="BU162" s="191">
        <f t="shared" si="112"/>
        <v>3.8179612614856166E-7</v>
      </c>
      <c r="BV162" s="191">
        <f t="shared" si="113"/>
        <v>4.5715190000840421E-7</v>
      </c>
      <c r="BW162" s="191">
        <f t="shared" si="114"/>
        <v>1.1619214856478691E-8</v>
      </c>
      <c r="BX162" s="191">
        <f t="shared" si="115"/>
        <v>3.4814051822558003E-7</v>
      </c>
      <c r="BY162" s="191">
        <f t="shared" si="116"/>
        <v>1.4489913857010007E-6</v>
      </c>
      <c r="BZ162" s="191">
        <f t="shared" si="117"/>
        <v>8.6638249417645465E-7</v>
      </c>
      <c r="CA162" s="191">
        <f t="shared" si="118"/>
        <v>6.7294856300890436E-7</v>
      </c>
      <c r="CB162" s="191">
        <f t="shared" si="119"/>
        <v>1.5869194566538777E-6</v>
      </c>
      <c r="CC162" s="191">
        <f t="shared" si="120"/>
        <v>2.0154318505644191E-6</v>
      </c>
      <c r="CD162" s="191">
        <f t="shared" si="121"/>
        <v>4.0772083686138488E-7</v>
      </c>
      <c r="CE162" s="191">
        <f t="shared" si="122"/>
        <v>1.2918471349183788E-7</v>
      </c>
      <c r="CF162" s="191">
        <f t="shared" si="123"/>
        <v>1.5732895031016904E-7</v>
      </c>
      <c r="CG162" s="191">
        <f t="shared" si="124"/>
        <v>8.0951341457254175E-7</v>
      </c>
      <c r="CH162" s="191">
        <f t="shared" si="125"/>
        <v>1.8746794215512995E-7</v>
      </c>
      <c r="CI162" s="191">
        <f t="shared" si="126"/>
        <v>1.325617131121282E-6</v>
      </c>
      <c r="CJ162" s="191">
        <f t="shared" si="127"/>
        <v>4.7823230491225893E-10</v>
      </c>
      <c r="CK162" s="191">
        <f t="shared" si="128"/>
        <v>1.7035483166054883E-5</v>
      </c>
      <c r="CL162" s="191">
        <f t="shared" si="129"/>
        <v>1.701194875538115E-5</v>
      </c>
      <c r="CM162" s="191">
        <f t="shared" si="130"/>
        <v>1.8883302970508167E-5</v>
      </c>
      <c r="CN162" s="191">
        <f t="shared" si="131"/>
        <v>5.2564805812664784E-6</v>
      </c>
      <c r="CO162" s="191">
        <f t="shared" si="132"/>
        <v>8.2453900621690528E-7</v>
      </c>
      <c r="CP162" s="191">
        <f t="shared" si="133"/>
        <v>7.212039580968111E-6</v>
      </c>
      <c r="CQ162" s="191">
        <f t="shared" si="134"/>
        <v>1.7150174050084333E-7</v>
      </c>
      <c r="CR162" s="191">
        <f t="shared" si="135"/>
        <v>6.2755574240803075E-8</v>
      </c>
      <c r="CS162" s="191">
        <f t="shared" si="136"/>
        <v>5.7419897601309691E-11</v>
      </c>
      <c r="CT162" s="191">
        <f t="shared" si="137"/>
        <v>6.210122742582989E-8</v>
      </c>
      <c r="CU162" s="191">
        <f t="shared" si="138"/>
        <v>7.7744844353337096E-7</v>
      </c>
      <c r="CV162" s="191">
        <f t="shared" si="139"/>
        <v>4.0622452913094443E-9</v>
      </c>
      <c r="CW162" s="191">
        <f t="shared" si="140"/>
        <v>1.1163474291732988E-5</v>
      </c>
      <c r="CX162" s="191">
        <f t="shared" si="141"/>
        <v>1.4892979564123215E-7</v>
      </c>
      <c r="CY162" s="191">
        <f t="shared" si="142"/>
        <v>2.6388357074600292E-6</v>
      </c>
      <c r="CZ162" s="191"/>
      <c r="DA162" s="191">
        <f t="shared" si="143"/>
        <v>1.315982650769226E-35</v>
      </c>
      <c r="DB162" s="191"/>
      <c r="DC162" s="191"/>
      <c r="DD162" s="191"/>
      <c r="DE162" s="191">
        <f t="shared" si="144"/>
        <v>3.6942623650465064E-6</v>
      </c>
      <c r="DF162" s="191">
        <f t="shared" si="145"/>
        <v>1.0872707642898713E-5</v>
      </c>
      <c r="DG162" s="191"/>
      <c r="DH162" s="191"/>
      <c r="DI162" s="191">
        <f t="shared" si="146"/>
        <v>3.3583532239433957E-7</v>
      </c>
      <c r="DN162" s="191">
        <f t="shared" si="147"/>
        <v>2.7806070915694464E-5</v>
      </c>
      <c r="DR162" s="1">
        <v>4.1666666666666657E-3</v>
      </c>
      <c r="EQ162" s="184"/>
      <c r="ER162" s="184"/>
    </row>
    <row r="163" spans="1:148" s="1" customFormat="1" x14ac:dyDescent="0.25">
      <c r="A163" s="21">
        <v>40543</v>
      </c>
      <c r="B163" s="279">
        <v>6.7789000000000002E-2</v>
      </c>
      <c r="C163" s="280">
        <v>6.6753000000000007E-2</v>
      </c>
      <c r="D163" s="279">
        <v>6.9198999999999997E-2</v>
      </c>
      <c r="E163" s="280">
        <v>7.9408000000000006E-2</v>
      </c>
      <c r="F163" s="279">
        <v>8.9522999999999991E-2</v>
      </c>
      <c r="G163" s="280">
        <v>7.3525999999999994E-2</v>
      </c>
      <c r="H163" s="279">
        <v>7.8455999999999998E-2</v>
      </c>
      <c r="I163" s="280">
        <v>0.11332100000000001</v>
      </c>
      <c r="J163" s="279">
        <v>7.1476999999999999E-2</v>
      </c>
      <c r="K163" s="291">
        <v>-2.496424718368162E-2</v>
      </c>
      <c r="L163" s="280">
        <v>-1.0783000000000001E-2</v>
      </c>
      <c r="M163" s="279">
        <v>-1.7991E-2</v>
      </c>
      <c r="N163" s="280">
        <v>2.9700000000000001E-4</v>
      </c>
      <c r="O163" s="279">
        <v>-1.5056E-2</v>
      </c>
      <c r="P163" s="280">
        <v>-3.7395999999999999E-2</v>
      </c>
      <c r="Q163" s="279">
        <v>-1.0096000000000001E-2</v>
      </c>
      <c r="R163" s="280">
        <v>-1.0605E-2</v>
      </c>
      <c r="S163" s="279">
        <v>-8.6709999999999999E-3</v>
      </c>
      <c r="T163" s="280">
        <v>-1.5644999999999999E-2</v>
      </c>
      <c r="U163" s="279">
        <v>-8.631999999999999E-3</v>
      </c>
      <c r="V163" s="280">
        <v>-5.4969999999999993E-3</v>
      </c>
      <c r="W163" s="279">
        <v>1.72E-3</v>
      </c>
      <c r="X163" s="280">
        <v>-1.4646999999999999E-2</v>
      </c>
      <c r="Y163" s="280">
        <v>-3.3289999999999999E-3</v>
      </c>
      <c r="Z163" s="279">
        <v>1.8131999999999999E-2</v>
      </c>
      <c r="AA163" s="280">
        <v>1.2421E-2</v>
      </c>
      <c r="AB163" s="279">
        <v>3.0411999999999998E-2</v>
      </c>
      <c r="AC163" s="280">
        <v>3.0646E-2</v>
      </c>
      <c r="AD163" s="279">
        <v>2.8041E-2</v>
      </c>
      <c r="AE163" s="280">
        <v>-9.6869999999999994E-3</v>
      </c>
      <c r="AF163" s="280">
        <v>1.56E-4</v>
      </c>
      <c r="AG163" s="279">
        <v>2.6703000000000001E-2</v>
      </c>
      <c r="AH163" s="280">
        <v>2.3599999999999999E-2</v>
      </c>
      <c r="AI163" s="279">
        <v>2.946E-2</v>
      </c>
      <c r="AJ163" s="280">
        <v>3.5233E-2</v>
      </c>
      <c r="AK163" s="279">
        <v>2.6745999999999999E-2</v>
      </c>
      <c r="AL163" s="280">
        <v>3.3396000000000002E-2</v>
      </c>
      <c r="AM163" s="279">
        <v>1.0672999999999998E-2</v>
      </c>
      <c r="AN163" s="279">
        <v>4.0598000000000002E-2</v>
      </c>
      <c r="AO163" s="280">
        <v>0.10689</v>
      </c>
      <c r="AP163" s="279">
        <v>0.11194900000000001</v>
      </c>
      <c r="AQ163" s="291">
        <v>-2.496424718368162E-2</v>
      </c>
      <c r="AR163" s="30">
        <v>-2.496424718368162E-2</v>
      </c>
      <c r="AS163" s="291">
        <v>-2.496424718368162E-2</v>
      </c>
      <c r="AT163" s="291">
        <v>-2.496424718368162E-2</v>
      </c>
      <c r="AU163" s="291">
        <v>-2.496424718368162E-2</v>
      </c>
      <c r="AV163" s="279">
        <v>4.6568999999999999E-2</v>
      </c>
      <c r="AW163" s="280">
        <v>6.3047000000000006E-2</v>
      </c>
      <c r="AX163" s="291">
        <v>-2.496424718368162E-2</v>
      </c>
      <c r="AY163" s="291">
        <v>-2.496424718368162E-2</v>
      </c>
      <c r="AZ163" s="279">
        <v>1.7364999999999998E-2</v>
      </c>
      <c r="BE163" s="30">
        <v>0.14154283824376535</v>
      </c>
      <c r="BF163" s="104"/>
      <c r="BG163" s="188">
        <f t="shared" si="100"/>
        <v>93</v>
      </c>
      <c r="BH163" s="29">
        <f>(1-'Building Blocks'!$B$54)*'Building Blocks'!$B$54^BG163</f>
        <v>3.9271102835780483E-3</v>
      </c>
      <c r="BI163" s="29">
        <f t="shared" si="101"/>
        <v>4.3137453178506225E-3</v>
      </c>
      <c r="BJ163" s="29">
        <f t="shared" si="148"/>
        <v>1.2812254968548136E-2</v>
      </c>
      <c r="BK163" s="191">
        <f t="shared" si="102"/>
        <v>1.5830696222379413E-5</v>
      </c>
      <c r="BL163" s="191">
        <f t="shared" si="103"/>
        <v>1.5351263852442918E-5</v>
      </c>
      <c r="BM163" s="191">
        <f t="shared" si="104"/>
        <v>1.5467134582990707E-5</v>
      </c>
      <c r="BN163" s="191">
        <f t="shared" si="105"/>
        <v>2.1335751644169284E-5</v>
      </c>
      <c r="BO163" s="191">
        <f t="shared" si="106"/>
        <v>2.6822462910253012E-5</v>
      </c>
      <c r="BP163" s="191">
        <f t="shared" si="107"/>
        <v>1.9412149484442169E-5</v>
      </c>
      <c r="BQ163" s="191">
        <f t="shared" si="108"/>
        <v>2.2478806033575233E-5</v>
      </c>
      <c r="BR163" s="191">
        <f t="shared" si="109"/>
        <v>4.6963675143470085E-5</v>
      </c>
      <c r="BS163" s="191">
        <f t="shared" si="110"/>
        <v>1.6240942322141846E-5</v>
      </c>
      <c r="BT163" s="191">
        <f t="shared" si="111"/>
        <v>1.3292754048173997E-35</v>
      </c>
      <c r="BU163" s="191">
        <f t="shared" si="112"/>
        <v>9.0573992184287247E-7</v>
      </c>
      <c r="BV163" s="191">
        <f t="shared" si="113"/>
        <v>1.9661747743364975E-6</v>
      </c>
      <c r="BW163" s="191">
        <f t="shared" si="114"/>
        <v>8.4726652164380077E-9</v>
      </c>
      <c r="BX163" s="191">
        <f t="shared" si="115"/>
        <v>1.4058728636444507E-6</v>
      </c>
      <c r="BY163" s="191">
        <f t="shared" si="116"/>
        <v>7.8085538814503064E-6</v>
      </c>
      <c r="BZ163" s="191">
        <f t="shared" si="117"/>
        <v>9.0038163988356461E-7</v>
      </c>
      <c r="CA163" s="191">
        <f t="shared" si="118"/>
        <v>9.1976464283297699E-7</v>
      </c>
      <c r="CB163" s="191">
        <f t="shared" si="119"/>
        <v>8.7260630277693177E-7</v>
      </c>
      <c r="CC163" s="191">
        <f t="shared" si="120"/>
        <v>1.7355154804228725E-6</v>
      </c>
      <c r="CD163" s="191">
        <f t="shared" si="121"/>
        <v>6.1487447472189429E-7</v>
      </c>
      <c r="CE163" s="191">
        <f t="shared" si="122"/>
        <v>3.6503405099831071E-7</v>
      </c>
      <c r="CF163" s="191">
        <f t="shared" si="123"/>
        <v>3.2684216785252441E-8</v>
      </c>
      <c r="CG163" s="191">
        <f t="shared" si="124"/>
        <v>1.4381458363112781E-6</v>
      </c>
      <c r="CH163" s="191">
        <f t="shared" si="125"/>
        <v>1.4349266690115717E-7</v>
      </c>
      <c r="CI163" s="191">
        <f t="shared" si="126"/>
        <v>6.4213065681440893E-7</v>
      </c>
      <c r="CJ163" s="191">
        <f t="shared" si="127"/>
        <v>2.9691349729699115E-7</v>
      </c>
      <c r="CK163" s="191">
        <f t="shared" si="128"/>
        <v>3.2330148933635647E-6</v>
      </c>
      <c r="CL163" s="191">
        <f t="shared" si="129"/>
        <v>3.2758213721885128E-6</v>
      </c>
      <c r="CM163" s="191">
        <f t="shared" si="130"/>
        <v>2.643338217189088E-6</v>
      </c>
      <c r="CN163" s="191">
        <f t="shared" si="131"/>
        <v>1.192634723366604E-6</v>
      </c>
      <c r="CO163" s="191">
        <f t="shared" si="132"/>
        <v>1.2140506960251299E-7</v>
      </c>
      <c r="CP163" s="191">
        <f t="shared" si="133"/>
        <v>2.1589513909612008E-6</v>
      </c>
      <c r="CQ163" s="191">
        <f t="shared" si="134"/>
        <v>1.7191053370674962E-6</v>
      </c>
      <c r="CR163" s="191">
        <f t="shared" si="135"/>
        <v>2.4325304701901032E-6</v>
      </c>
      <c r="CS163" s="191">
        <f t="shared" si="136"/>
        <v>3.6220960997605385E-6</v>
      </c>
      <c r="CT163" s="191">
        <f t="shared" si="137"/>
        <v>1.78477999190828E-6</v>
      </c>
      <c r="CU163" s="191">
        <f t="shared" si="138"/>
        <v>3.6445284981414611E-6</v>
      </c>
      <c r="CV163" s="191">
        <f t="shared" si="139"/>
        <v>1.1047797030568715E-7</v>
      </c>
      <c r="CW163" s="191">
        <f t="shared" si="140"/>
        <v>5.352031911473588E-6</v>
      </c>
      <c r="CX163" s="191">
        <f t="shared" si="141"/>
        <v>4.7129399939763485E-5</v>
      </c>
      <c r="CY163" s="191">
        <f t="shared" si="142"/>
        <v>4.6769943794942717E-5</v>
      </c>
      <c r="CZ163" s="191"/>
      <c r="DA163" s="191">
        <f t="shared" si="143"/>
        <v>1.3292754048173997E-35</v>
      </c>
      <c r="DB163" s="191"/>
      <c r="DC163" s="191"/>
      <c r="DD163" s="191"/>
      <c r="DE163" s="191">
        <f t="shared" si="144"/>
        <v>5.8219804623643071E-6</v>
      </c>
      <c r="DF163" s="191">
        <f t="shared" si="145"/>
        <v>1.2654327660609541E-5</v>
      </c>
      <c r="DG163" s="191"/>
      <c r="DH163" s="191"/>
      <c r="DI163" s="191">
        <f t="shared" si="146"/>
        <v>2.1842787984142121E-7</v>
      </c>
      <c r="DN163" s="191">
        <f t="shared" si="147"/>
        <v>7.7177959571038523E-5</v>
      </c>
      <c r="DR163" s="1">
        <v>4.1666666666666657E-3</v>
      </c>
      <c r="EQ163" s="184"/>
      <c r="ER163" s="184"/>
    </row>
    <row r="164" spans="1:148" s="1" customFormat="1" x14ac:dyDescent="0.25">
      <c r="A164" s="21">
        <v>40574</v>
      </c>
      <c r="B164" s="279">
        <v>2.1842E-2</v>
      </c>
      <c r="C164" s="280">
        <v>2.4048E-2</v>
      </c>
      <c r="D164" s="279">
        <v>2.1278000000000002E-2</v>
      </c>
      <c r="E164" s="280">
        <v>-2.5769999999999999E-3</v>
      </c>
      <c r="F164" s="279">
        <v>8.4840000000000002E-3</v>
      </c>
      <c r="G164" s="280">
        <v>1.5921000000000001E-2</v>
      </c>
      <c r="H164" s="279">
        <v>1.0013000000000001E-2</v>
      </c>
      <c r="I164" s="280">
        <v>5.3309999999999998E-3</v>
      </c>
      <c r="J164" s="279">
        <v>-2.6939999999999999E-2</v>
      </c>
      <c r="K164" s="291">
        <v>-2.496424718368162E-2</v>
      </c>
      <c r="L164" s="280">
        <v>1.1609999999999999E-3</v>
      </c>
      <c r="M164" s="279">
        <v>-2.5000000000000001E-4</v>
      </c>
      <c r="N164" s="280">
        <v>1.4800000000000002E-4</v>
      </c>
      <c r="O164" s="279">
        <v>2.9640000000000001E-3</v>
      </c>
      <c r="P164" s="280">
        <v>-2.1649999999999999E-2</v>
      </c>
      <c r="Q164" s="279">
        <v>2.0730000000000002E-3</v>
      </c>
      <c r="R164" s="280">
        <v>6.0299999999999998E-3</v>
      </c>
      <c r="S164" s="279">
        <v>-8.9529999999999992E-3</v>
      </c>
      <c r="T164" s="280">
        <v>1.4480000000000001E-3</v>
      </c>
      <c r="U164" s="279">
        <v>1.5319999999999999E-3</v>
      </c>
      <c r="V164" s="280">
        <v>5.1499999999999994E-4</v>
      </c>
      <c r="W164" s="279">
        <v>2.0362000000000002E-2</v>
      </c>
      <c r="X164" s="280">
        <v>-3.9919999999999999E-3</v>
      </c>
      <c r="Y164" s="280">
        <v>3.0200000000000002E-4</v>
      </c>
      <c r="Z164" s="279">
        <v>2.2061999999999998E-2</v>
      </c>
      <c r="AA164" s="280">
        <v>1.9702999999999998E-2</v>
      </c>
      <c r="AB164" s="279">
        <v>2.3110000000000001E-3</v>
      </c>
      <c r="AC164" s="280">
        <v>-3.6099999999999999E-4</v>
      </c>
      <c r="AD164" s="279">
        <v>1.1744000000000001E-2</v>
      </c>
      <c r="AE164" s="280">
        <v>-7.0720000000000002E-3</v>
      </c>
      <c r="AF164" s="280">
        <v>2.5280000000000003E-3</v>
      </c>
      <c r="AG164" s="279">
        <v>-5.1999999999999998E-3</v>
      </c>
      <c r="AH164" s="280">
        <v>5.6000000000000008E-3</v>
      </c>
      <c r="AI164" s="279">
        <v>4.0600000000000002E-3</v>
      </c>
      <c r="AJ164" s="280">
        <v>4.215E-3</v>
      </c>
      <c r="AK164" s="279">
        <v>1.6794E-2</v>
      </c>
      <c r="AL164" s="280">
        <v>-7.2119999999999997E-3</v>
      </c>
      <c r="AM164" s="279">
        <v>1.1453999999999999E-2</v>
      </c>
      <c r="AN164" s="279">
        <v>1.653E-3</v>
      </c>
      <c r="AO164" s="280">
        <v>1.0029999999999999E-2</v>
      </c>
      <c r="AP164" s="279">
        <v>1.7062999999999998E-2</v>
      </c>
      <c r="AQ164" s="291">
        <v>-2.496424718368162E-2</v>
      </c>
      <c r="AR164" s="30">
        <v>-2.496424718368162E-2</v>
      </c>
      <c r="AS164" s="291">
        <v>-2.496424718368162E-2</v>
      </c>
      <c r="AT164" s="291">
        <v>-2.496424718368162E-2</v>
      </c>
      <c r="AU164" s="291">
        <v>-2.496424718368162E-2</v>
      </c>
      <c r="AV164" s="279">
        <v>4.1249000000000001E-2</v>
      </c>
      <c r="AW164" s="280">
        <v>1.3319000000000001E-2</v>
      </c>
      <c r="AX164" s="291">
        <v>-2.496424718368162E-2</v>
      </c>
      <c r="AY164" s="291">
        <v>-2.496424718368162E-2</v>
      </c>
      <c r="AZ164" s="279">
        <v>3.0224999999999998E-2</v>
      </c>
      <c r="BE164" s="30">
        <v>4.3026230905674812E-2</v>
      </c>
      <c r="BF164" s="104"/>
      <c r="BG164" s="188">
        <f t="shared" si="100"/>
        <v>92</v>
      </c>
      <c r="BH164" s="29">
        <f>(1-'Building Blocks'!$B$54)*'Building Blocks'!$B$54^BG164</f>
        <v>3.9667780642202522E-3</v>
      </c>
      <c r="BI164" s="29">
        <f t="shared" si="101"/>
        <v>4.3573185028794184E-3</v>
      </c>
      <c r="BJ164" s="29">
        <f t="shared" si="148"/>
        <v>1.2941671685402157E-2</v>
      </c>
      <c r="BK164" s="191">
        <f t="shared" si="102"/>
        <v>9.3289364106575571E-7</v>
      </c>
      <c r="BL164" s="191">
        <f t="shared" si="103"/>
        <v>1.2518272629401162E-6</v>
      </c>
      <c r="BM164" s="191">
        <f t="shared" si="104"/>
        <v>6.2311453199781699E-7</v>
      </c>
      <c r="BN164" s="191">
        <f t="shared" si="105"/>
        <v>5.9212244956670446E-7</v>
      </c>
      <c r="BO164" s="191">
        <f t="shared" si="106"/>
        <v>2.0808531766125386E-8</v>
      </c>
      <c r="BP164" s="191">
        <f t="shared" si="107"/>
        <v>3.913915767768836E-7</v>
      </c>
      <c r="BQ164" s="191">
        <f t="shared" si="108"/>
        <v>6.108090821965842E-8</v>
      </c>
      <c r="BR164" s="191">
        <f t="shared" si="109"/>
        <v>5.8027797184140701E-8</v>
      </c>
      <c r="BS164" s="191">
        <f t="shared" si="110"/>
        <v>5.9838812626386794E-6</v>
      </c>
      <c r="BT164" s="191">
        <f t="shared" si="111"/>
        <v>1.3427024291084851E-35</v>
      </c>
      <c r="BU164" s="191">
        <f t="shared" si="112"/>
        <v>2.824917410717893E-8</v>
      </c>
      <c r="BV164" s="191">
        <f t="shared" si="113"/>
        <v>5.6731803368896105E-8</v>
      </c>
      <c r="BW164" s="191">
        <f t="shared" si="114"/>
        <v>1.0474762239529103E-8</v>
      </c>
      <c r="BX164" s="191">
        <f t="shared" si="115"/>
        <v>4.7020804361233905E-12</v>
      </c>
      <c r="BY164" s="191">
        <f t="shared" si="116"/>
        <v>3.1295848713760275E-6</v>
      </c>
      <c r="BZ164" s="191">
        <f t="shared" si="117"/>
        <v>2.2616905530261305E-8</v>
      </c>
      <c r="CA164" s="191">
        <f t="shared" si="118"/>
        <v>1.8009923383688557E-8</v>
      </c>
      <c r="CB164" s="191">
        <f t="shared" si="119"/>
        <v>9.1671968731560087E-7</v>
      </c>
      <c r="CC164" s="191">
        <f t="shared" si="120"/>
        <v>3.8305413724636799E-8</v>
      </c>
      <c r="CD164" s="191">
        <f t="shared" si="121"/>
        <v>1.3727438744881858E-8</v>
      </c>
      <c r="CE164" s="191">
        <f t="shared" si="122"/>
        <v>4.4256454620892563E-8</v>
      </c>
      <c r="CF164" s="191">
        <f t="shared" si="123"/>
        <v>1.1001065693002157E-6</v>
      </c>
      <c r="CG164" s="191">
        <f t="shared" si="124"/>
        <v>2.5193598042271846E-7</v>
      </c>
      <c r="CH164" s="191">
        <f t="shared" si="125"/>
        <v>1.9889556561765087E-8</v>
      </c>
      <c r="CI164" s="191">
        <f t="shared" si="126"/>
        <v>1.1337708480503364E-6</v>
      </c>
      <c r="CJ164" s="191">
        <f t="shared" si="127"/>
        <v>1.0574574887281303E-6</v>
      </c>
      <c r="CK164" s="191">
        <f t="shared" si="128"/>
        <v>2.2876837479594075E-9</v>
      </c>
      <c r="CL164" s="191">
        <f t="shared" si="129"/>
        <v>5.186122967465181E-8</v>
      </c>
      <c r="CM164" s="191">
        <f t="shared" si="130"/>
        <v>3.116547895917203E-7</v>
      </c>
      <c r="CN164" s="191">
        <f t="shared" si="131"/>
        <v>8.5555791463976814E-7</v>
      </c>
      <c r="CO164" s="191">
        <f t="shared" si="132"/>
        <v>3.7485586803759764E-8</v>
      </c>
      <c r="CP164" s="191">
        <f t="shared" si="133"/>
        <v>3.9586412148881363E-7</v>
      </c>
      <c r="CQ164" s="191">
        <f t="shared" si="134"/>
        <v>1.6788930503010926E-8</v>
      </c>
      <c r="CR164" s="191">
        <f t="shared" si="135"/>
        <v>1.191137889149615E-8</v>
      </c>
      <c r="CS164" s="191">
        <f t="shared" si="136"/>
        <v>1.8152014125527527E-8</v>
      </c>
      <c r="CT164" s="191">
        <f t="shared" si="137"/>
        <v>4.7026058650704354E-7</v>
      </c>
      <c r="CU164" s="191">
        <f t="shared" si="138"/>
        <v>5.8041732700185855E-7</v>
      </c>
      <c r="CV164" s="191">
        <f t="shared" si="139"/>
        <v>1.4869549344064807E-7</v>
      </c>
      <c r="CW164" s="191">
        <f t="shared" si="140"/>
        <v>6.0348034904267198E-8</v>
      </c>
      <c r="CX164" s="191">
        <f t="shared" si="141"/>
        <v>2.5597850010824415E-7</v>
      </c>
      <c r="CY164" s="191">
        <f t="shared" si="142"/>
        <v>3.7195925338447995E-7</v>
      </c>
      <c r="CZ164" s="191"/>
      <c r="DA164" s="191">
        <f t="shared" si="143"/>
        <v>1.3427024291084851E-35</v>
      </c>
      <c r="DB164" s="191"/>
      <c r="DC164" s="191"/>
      <c r="DD164" s="191"/>
      <c r="DE164" s="191">
        <f t="shared" si="144"/>
        <v>4.3008975546170118E-6</v>
      </c>
      <c r="DF164" s="191">
        <f t="shared" si="145"/>
        <v>8.5654841154009675E-8</v>
      </c>
      <c r="DG164" s="191"/>
      <c r="DH164" s="191"/>
      <c r="DI164" s="191">
        <f t="shared" si="146"/>
        <v>1.7387207727641753E-6</v>
      </c>
      <c r="DN164" s="191">
        <f t="shared" si="147"/>
        <v>5.411561743666475E-6</v>
      </c>
      <c r="DR164" s="1">
        <v>4.1666666666666657E-3</v>
      </c>
      <c r="EQ164" s="184"/>
      <c r="ER164" s="184"/>
    </row>
    <row r="165" spans="1:148" s="1" customFormat="1" x14ac:dyDescent="0.25">
      <c r="A165" s="21">
        <v>40602</v>
      </c>
      <c r="B165" s="279">
        <v>3.6408000000000003E-2</v>
      </c>
      <c r="C165" s="280">
        <v>3.4783000000000001E-2</v>
      </c>
      <c r="D165" s="279">
        <v>3.7985000000000005E-2</v>
      </c>
      <c r="E165" s="280">
        <v>5.4842000000000002E-2</v>
      </c>
      <c r="F165" s="279">
        <v>4.3997000000000001E-2</v>
      </c>
      <c r="G165" s="280">
        <v>2.9529E-2</v>
      </c>
      <c r="H165" s="279">
        <v>2.6556000000000003E-2</v>
      </c>
      <c r="I165" s="280">
        <v>2.8489E-2</v>
      </c>
      <c r="J165" s="279">
        <v>-9.1779999999999987E-3</v>
      </c>
      <c r="K165" s="291">
        <v>-2.496424718368162E-2</v>
      </c>
      <c r="L165" s="280">
        <v>2.5019999999999999E-3</v>
      </c>
      <c r="M165" s="279">
        <v>-7.4300000000000006E-4</v>
      </c>
      <c r="N165" s="280">
        <v>1.4800000000000002E-4</v>
      </c>
      <c r="O165" s="279">
        <v>-2.5940000000000004E-3</v>
      </c>
      <c r="P165" s="280">
        <v>1.1682E-2</v>
      </c>
      <c r="Q165" s="279">
        <v>7.2230000000000003E-3</v>
      </c>
      <c r="R165" s="280">
        <v>3.7590000000000002E-3</v>
      </c>
      <c r="S165" s="279">
        <v>1.7284000000000001E-2</v>
      </c>
      <c r="T165" s="280">
        <v>8.7650000000000002E-3</v>
      </c>
      <c r="U165" s="279">
        <v>7.7999999999999999E-5</v>
      </c>
      <c r="V165" s="280">
        <v>2.5109999999999998E-3</v>
      </c>
      <c r="W165" s="279">
        <v>8.9600000000000009E-3</v>
      </c>
      <c r="X165" s="280">
        <v>1.3682000000000001E-2</v>
      </c>
      <c r="Y165" s="280">
        <v>3.2460000000000002E-3</v>
      </c>
      <c r="Z165" s="279">
        <v>1.3107000000000001E-2</v>
      </c>
      <c r="AA165" s="280">
        <v>4.6309999999999997E-3</v>
      </c>
      <c r="AB165" s="279">
        <v>8.2799999999999992E-3</v>
      </c>
      <c r="AC165" s="280">
        <v>5.2380000000000005E-3</v>
      </c>
      <c r="AD165" s="279">
        <v>1.6159E-2</v>
      </c>
      <c r="AE165" s="280">
        <v>2.3189999999999999E-3</v>
      </c>
      <c r="AF165" s="280">
        <v>9.5069999999999998E-3</v>
      </c>
      <c r="AG165" s="279">
        <v>8.8380000000000004E-3</v>
      </c>
      <c r="AH165" s="280">
        <v>7.3000000000000001E-3</v>
      </c>
      <c r="AI165" s="279">
        <v>1.2310000000000001E-2</v>
      </c>
      <c r="AJ165" s="280">
        <v>1.3006E-2</v>
      </c>
      <c r="AK165" s="279">
        <v>1.3637E-2</v>
      </c>
      <c r="AL165" s="280">
        <v>1.2753E-2</v>
      </c>
      <c r="AM165" s="279">
        <v>9.077E-3</v>
      </c>
      <c r="AN165" s="279">
        <v>1.043E-2</v>
      </c>
      <c r="AO165" s="280">
        <v>1.3179000000000001E-2</v>
      </c>
      <c r="AP165" s="279">
        <v>4.1553000000000007E-2</v>
      </c>
      <c r="AQ165" s="291">
        <v>-2.496424718368162E-2</v>
      </c>
      <c r="AR165" s="30">
        <v>-2.496424718368162E-2</v>
      </c>
      <c r="AS165" s="291">
        <v>-2.496424718368162E-2</v>
      </c>
      <c r="AT165" s="291">
        <v>-2.496424718368162E-2</v>
      </c>
      <c r="AU165" s="291">
        <v>-2.496424718368162E-2</v>
      </c>
      <c r="AV165" s="279">
        <v>4.5830000000000003E-2</v>
      </c>
      <c r="AW165" s="280">
        <v>2.9035000000000002E-2</v>
      </c>
      <c r="AX165" s="291">
        <v>-2.496424718368162E-2</v>
      </c>
      <c r="AY165" s="291">
        <v>-2.496424718368162E-2</v>
      </c>
      <c r="AZ165" s="279">
        <v>3.5109000000000001E-2</v>
      </c>
      <c r="BE165" s="30">
        <v>4.3583421473148309E-2</v>
      </c>
      <c r="BF165" s="104"/>
      <c r="BG165" s="188">
        <f t="shared" si="100"/>
        <v>91</v>
      </c>
      <c r="BH165" s="29">
        <f>(1-'Building Blocks'!$B$54)*'Building Blocks'!$B$54^BG165</f>
        <v>4.006846529515406E-3</v>
      </c>
      <c r="BI165" s="29">
        <f t="shared" si="101"/>
        <v>4.4013318210903212E-3</v>
      </c>
      <c r="BJ165" s="29">
        <f t="shared" si="148"/>
        <v>1.3072395641820361E-2</v>
      </c>
      <c r="BK165" s="191">
        <f t="shared" si="102"/>
        <v>3.7522610662025866E-6</v>
      </c>
      <c r="BL165" s="191">
        <f t="shared" si="103"/>
        <v>3.3733733435005047E-6</v>
      </c>
      <c r="BM165" s="191">
        <f t="shared" si="104"/>
        <v>3.6166054668297018E-6</v>
      </c>
      <c r="BN165" s="191">
        <f t="shared" si="105"/>
        <v>9.2169951743138847E-6</v>
      </c>
      <c r="BO165" s="191">
        <f t="shared" si="106"/>
        <v>4.8887158851569241E-6</v>
      </c>
      <c r="BP165" s="191">
        <f t="shared" si="107"/>
        <v>2.3456573069506528E-6</v>
      </c>
      <c r="BQ165" s="191">
        <f t="shared" si="108"/>
        <v>1.8114337122875415E-6</v>
      </c>
      <c r="BR165" s="191">
        <f t="shared" si="109"/>
        <v>1.6751018299193781E-6</v>
      </c>
      <c r="BS165" s="191">
        <f t="shared" si="110"/>
        <v>1.6387704716242838E-6</v>
      </c>
      <c r="BT165" s="191">
        <f t="shared" si="111"/>
        <v>1.3562650799075606E-35</v>
      </c>
      <c r="BU165" s="191">
        <f t="shared" si="112"/>
        <v>6.3930096596287417E-9</v>
      </c>
      <c r="BV165" s="191">
        <f t="shared" si="113"/>
        <v>7.4033614401334126E-8</v>
      </c>
      <c r="BW165" s="191">
        <f t="shared" si="114"/>
        <v>1.0580567918716265E-8</v>
      </c>
      <c r="BX165" s="191">
        <f t="shared" si="115"/>
        <v>1.375750859148705E-7</v>
      </c>
      <c r="BY165" s="191">
        <f t="shared" si="116"/>
        <v>1.8779556372858018E-7</v>
      </c>
      <c r="BZ165" s="191">
        <f t="shared" si="117"/>
        <v>3.6296817632499647E-8</v>
      </c>
      <c r="CA165" s="191">
        <f t="shared" si="118"/>
        <v>2.4922175423392059E-10</v>
      </c>
      <c r="CB165" s="191">
        <f t="shared" si="119"/>
        <v>6.0582994978616685E-7</v>
      </c>
      <c r="CC165" s="191">
        <f t="shared" si="120"/>
        <v>8.3361919518778365E-8</v>
      </c>
      <c r="CD165" s="191">
        <f t="shared" si="121"/>
        <v>4.5888686944385667E-8</v>
      </c>
      <c r="CE165" s="191">
        <f t="shared" si="122"/>
        <v>6.2429434663529109E-9</v>
      </c>
      <c r="CF165" s="191">
        <f t="shared" si="123"/>
        <v>8.8628886279919933E-8</v>
      </c>
      <c r="CG165" s="191">
        <f t="shared" si="124"/>
        <v>4.4632695490705801E-7</v>
      </c>
      <c r="CH165" s="191">
        <f t="shared" si="125"/>
        <v>2.8699159222658354E-9</v>
      </c>
      <c r="CI165" s="191">
        <f t="shared" si="126"/>
        <v>2.2662700013994009E-7</v>
      </c>
      <c r="CJ165" s="191">
        <f t="shared" si="127"/>
        <v>1.1285146010857598E-9</v>
      </c>
      <c r="CK165" s="191">
        <f t="shared" si="128"/>
        <v>1.210538174461971E-7</v>
      </c>
      <c r="CL165" s="191">
        <f t="shared" si="129"/>
        <v>2.0327338519711014E-8</v>
      </c>
      <c r="CM165" s="191">
        <f t="shared" si="130"/>
        <v>7.2927364964889232E-7</v>
      </c>
      <c r="CN165" s="191">
        <f t="shared" si="131"/>
        <v>9.4004048301138716E-8</v>
      </c>
      <c r="CO165" s="191">
        <f t="shared" si="132"/>
        <v>7.2047801158261426E-8</v>
      </c>
      <c r="CP165" s="191">
        <f t="shared" si="133"/>
        <v>8.938274782069137E-8</v>
      </c>
      <c r="CQ165" s="191">
        <f t="shared" si="134"/>
        <v>5.9052486418863048E-8</v>
      </c>
      <c r="CR165" s="191">
        <f t="shared" si="135"/>
        <v>1.9152598492798501E-7</v>
      </c>
      <c r="CS165" s="191">
        <f t="shared" si="136"/>
        <v>2.0053295778360936E-7</v>
      </c>
      <c r="CT165" s="191">
        <f t="shared" si="137"/>
        <v>2.3017619723218691E-7</v>
      </c>
      <c r="CU165" s="191">
        <f t="shared" si="138"/>
        <v>3.1230144825054845E-7</v>
      </c>
      <c r="CV165" s="191">
        <f t="shared" si="139"/>
        <v>5.283423017093407E-8</v>
      </c>
      <c r="CW165" s="191">
        <f t="shared" si="140"/>
        <v>1.1248810849966087E-7</v>
      </c>
      <c r="CX165" s="191">
        <f t="shared" si="141"/>
        <v>5.1466945573281476E-7</v>
      </c>
      <c r="CY165" s="191">
        <f t="shared" si="142"/>
        <v>5.0072375935600442E-6</v>
      </c>
      <c r="CZ165" s="191"/>
      <c r="DA165" s="191">
        <f t="shared" si="143"/>
        <v>1.3562650799075606E-35</v>
      </c>
      <c r="DB165" s="191"/>
      <c r="DC165" s="191"/>
      <c r="DD165" s="191"/>
      <c r="DE165" s="191">
        <f t="shared" si="144"/>
        <v>5.7036110959322538E-6</v>
      </c>
      <c r="DF165" s="191">
        <f t="shared" si="145"/>
        <v>1.7869865376230465E-6</v>
      </c>
      <c r="DG165" s="191"/>
      <c r="DH165" s="191"/>
      <c r="DI165" s="191">
        <f t="shared" si="146"/>
        <v>2.7200765065038191E-6</v>
      </c>
      <c r="DN165" s="191">
        <f t="shared" si="147"/>
        <v>5.6404404805854638E-6</v>
      </c>
      <c r="DR165" s="1">
        <v>4.1666666666666657E-3</v>
      </c>
      <c r="EQ165" s="184"/>
      <c r="ER165" s="184"/>
    </row>
    <row r="166" spans="1:148" s="1" customFormat="1" x14ac:dyDescent="0.25">
      <c r="A166" s="21">
        <v>40633</v>
      </c>
      <c r="B166" s="279">
        <v>4.5110000000000003E-3</v>
      </c>
      <c r="C166" s="280">
        <v>2.5850000000000001E-3</v>
      </c>
      <c r="D166" s="279">
        <v>1.5295000000000001E-2</v>
      </c>
      <c r="E166" s="280">
        <v>2.5916000000000002E-2</v>
      </c>
      <c r="F166" s="279">
        <v>1.7075E-2</v>
      </c>
      <c r="G166" s="280">
        <v>-5.8200000000000005E-4</v>
      </c>
      <c r="H166" s="279">
        <v>-1.8959999999999999E-3</v>
      </c>
      <c r="I166" s="280">
        <v>-4.0999999999999999E-4</v>
      </c>
      <c r="J166" s="279">
        <v>5.8951999999999997E-2</v>
      </c>
      <c r="K166" s="291">
        <v>-2.496424718368162E-2</v>
      </c>
      <c r="L166" s="280">
        <v>5.53E-4</v>
      </c>
      <c r="M166" s="279">
        <v>-6.0800000000000003E-4</v>
      </c>
      <c r="N166" s="280">
        <v>2.9700000000000001E-4</v>
      </c>
      <c r="O166" s="279">
        <v>-7.18E-4</v>
      </c>
      <c r="P166" s="280">
        <v>9.2999999999999997E-5</v>
      </c>
      <c r="Q166" s="279">
        <v>-3.6999999999999999E-4</v>
      </c>
      <c r="R166" s="280">
        <v>1.1900000000000001E-4</v>
      </c>
      <c r="S166" s="279">
        <v>-1.7879999999999999E-3</v>
      </c>
      <c r="T166" s="280">
        <v>1.023E-2</v>
      </c>
      <c r="U166" s="279">
        <v>1.3289999999999999E-3</v>
      </c>
      <c r="V166" s="280">
        <v>2.787E-3</v>
      </c>
      <c r="W166" s="279">
        <v>-5.4290000000000007E-3</v>
      </c>
      <c r="X166" s="280">
        <v>-3.725E-3</v>
      </c>
      <c r="Y166" s="280">
        <v>3.2650000000000001E-3</v>
      </c>
      <c r="Z166" s="279">
        <v>3.235E-3</v>
      </c>
      <c r="AA166" s="280">
        <v>-1.4200000000000001E-4</v>
      </c>
      <c r="AB166" s="279">
        <v>7.3489999999999996E-3</v>
      </c>
      <c r="AC166" s="280">
        <v>4.8300000000000001E-3</v>
      </c>
      <c r="AD166" s="279">
        <v>1.1553000000000001E-2</v>
      </c>
      <c r="AE166" s="280">
        <v>1.3540000000000002E-2</v>
      </c>
      <c r="AF166" s="280">
        <v>1.0189999999999999E-2</v>
      </c>
      <c r="AG166" s="279">
        <v>2.7423000000000003E-2</v>
      </c>
      <c r="AH166" s="280">
        <v>-8.8000000000000005E-3</v>
      </c>
      <c r="AI166" s="279">
        <v>5.9999999999999995E-4</v>
      </c>
      <c r="AJ166" s="280">
        <v>4.993E-3</v>
      </c>
      <c r="AK166" s="279">
        <v>3.5530000000000002E-3</v>
      </c>
      <c r="AL166" s="280">
        <v>-1.0906000000000001E-2</v>
      </c>
      <c r="AM166" s="279">
        <v>2.8570000000000002E-3</v>
      </c>
      <c r="AN166" s="279">
        <v>-3.6340999999999998E-2</v>
      </c>
      <c r="AO166" s="280">
        <v>2.0644999999999997E-2</v>
      </c>
      <c r="AP166" s="279">
        <v>4.96E-3</v>
      </c>
      <c r="AQ166" s="291">
        <v>-2.496424718368162E-2</v>
      </c>
      <c r="AR166" s="30">
        <v>-2.496424718368162E-2</v>
      </c>
      <c r="AS166" s="291">
        <v>-2.496424718368162E-2</v>
      </c>
      <c r="AT166" s="291">
        <v>-2.496424718368162E-2</v>
      </c>
      <c r="AU166" s="291">
        <v>-2.496424718368162E-2</v>
      </c>
      <c r="AV166" s="279">
        <v>-1.2808999999999999E-2</v>
      </c>
      <c r="AW166" s="280">
        <v>-1.1802E-2</v>
      </c>
      <c r="AX166" s="291">
        <v>-2.496424718368162E-2</v>
      </c>
      <c r="AY166" s="291">
        <v>-2.496424718368162E-2</v>
      </c>
      <c r="AZ166" s="279">
        <v>-6.0550000000000005E-3</v>
      </c>
      <c r="BE166" s="30">
        <v>7.5917502388429314E-2</v>
      </c>
      <c r="BF166" s="104"/>
      <c r="BG166" s="188">
        <f t="shared" si="100"/>
        <v>90</v>
      </c>
      <c r="BH166" s="29">
        <f>(1-'Building Blocks'!$B$54)*'Building Blocks'!$B$54^BG166</f>
        <v>4.0473197267832384E-3</v>
      </c>
      <c r="BI166" s="29">
        <f t="shared" si="101"/>
        <v>4.4457897182730516E-3</v>
      </c>
      <c r="BJ166" s="29">
        <f t="shared" si="148"/>
        <v>1.320444004224279E-2</v>
      </c>
      <c r="BK166" s="191">
        <f t="shared" si="102"/>
        <v>3.2383604414029493E-8</v>
      </c>
      <c r="BL166" s="191">
        <f t="shared" si="103"/>
        <v>9.0559353192698732E-8</v>
      </c>
      <c r="BM166" s="191">
        <f t="shared" si="104"/>
        <v>1.5874049417683353E-7</v>
      </c>
      <c r="BN166" s="191">
        <f t="shared" si="105"/>
        <v>1.260125654692098E-6</v>
      </c>
      <c r="BO166" s="191">
        <f t="shared" si="106"/>
        <v>1.8242405612201746E-7</v>
      </c>
      <c r="BP166" s="191">
        <f t="shared" si="107"/>
        <v>2.1943061062111488E-7</v>
      </c>
      <c r="BQ166" s="191">
        <f t="shared" si="108"/>
        <v>2.9638392598403143E-7</v>
      </c>
      <c r="BR166" s="191">
        <f t="shared" si="109"/>
        <v>3.9201883709264153E-7</v>
      </c>
      <c r="BS166" s="191">
        <f t="shared" si="110"/>
        <v>1.0602144942261279E-5</v>
      </c>
      <c r="BT166" s="191">
        <f t="shared" si="111"/>
        <v>1.3699647271793541E-35</v>
      </c>
      <c r="BU166" s="191">
        <f t="shared" si="112"/>
        <v>4.4231179356900484E-8</v>
      </c>
      <c r="BV166" s="191">
        <f t="shared" si="113"/>
        <v>6.9939393512485557E-8</v>
      </c>
      <c r="BW166" s="191">
        <f t="shared" si="114"/>
        <v>8.7320147876458803E-9</v>
      </c>
      <c r="BX166" s="191">
        <f t="shared" si="115"/>
        <v>6.1352389471962246E-8</v>
      </c>
      <c r="BY166" s="191">
        <f t="shared" si="116"/>
        <v>1.1369028983898145E-7</v>
      </c>
      <c r="BZ166" s="191">
        <f t="shared" si="117"/>
        <v>9.9098773326852945E-8</v>
      </c>
      <c r="CA166" s="191">
        <f t="shared" si="118"/>
        <v>6.68582791381755E-8</v>
      </c>
      <c r="CB166" s="191">
        <f t="shared" si="119"/>
        <v>2.3949973776504735E-7</v>
      </c>
      <c r="CC166" s="191">
        <f t="shared" si="120"/>
        <v>1.5043586925975561E-7</v>
      </c>
      <c r="CD166" s="191">
        <f t="shared" si="121"/>
        <v>1.7393128494511778E-8</v>
      </c>
      <c r="CE166" s="191">
        <f t="shared" si="122"/>
        <v>3.7219229047801647E-9</v>
      </c>
      <c r="CF166" s="191">
        <f t="shared" si="123"/>
        <v>4.3587197061388914E-7</v>
      </c>
      <c r="CG166" s="191">
        <f t="shared" si="124"/>
        <v>2.3931622499541371E-7</v>
      </c>
      <c r="CH166" s="191">
        <f t="shared" si="125"/>
        <v>3.0369289595791972E-9</v>
      </c>
      <c r="CI166" s="191">
        <f t="shared" si="126"/>
        <v>3.2321240817189646E-8</v>
      </c>
      <c r="CJ166" s="191">
        <f t="shared" si="127"/>
        <v>8.0932025434102848E-8</v>
      </c>
      <c r="CK166" s="191">
        <f t="shared" si="128"/>
        <v>8.2716422200884961E-8</v>
      </c>
      <c r="CL166" s="191">
        <f t="shared" si="129"/>
        <v>1.3476451774169137E-8</v>
      </c>
      <c r="CM166" s="191">
        <f t="shared" si="130"/>
        <v>3.0378201728651561E-7</v>
      </c>
      <c r="CN166" s="191">
        <f t="shared" si="131"/>
        <v>1.9363034226668501E-7</v>
      </c>
      <c r="CO166" s="191">
        <f t="shared" si="132"/>
        <v>9.9420191172376635E-8</v>
      </c>
      <c r="CP166" s="191">
        <f t="shared" si="133"/>
        <v>2.3705625525316825E-6</v>
      </c>
      <c r="CQ166" s="191">
        <f t="shared" si="134"/>
        <v>6.8767938542527086E-7</v>
      </c>
      <c r="CR166" s="191">
        <f t="shared" si="135"/>
        <v>1.1624230274469894E-7</v>
      </c>
      <c r="CS166" s="191">
        <f t="shared" si="136"/>
        <v>7.0923006597517793E-9</v>
      </c>
      <c r="CT166" s="191">
        <f t="shared" si="137"/>
        <v>3.6170185868809895E-8</v>
      </c>
      <c r="CU166" s="191">
        <f t="shared" si="138"/>
        <v>1.0319525466552495E-6</v>
      </c>
      <c r="CV166" s="191">
        <f t="shared" si="139"/>
        <v>3.3751004396960704E-8</v>
      </c>
      <c r="CW166" s="191">
        <f t="shared" si="140"/>
        <v>7.7364997875719545E-6</v>
      </c>
      <c r="CX166" s="191">
        <f t="shared" si="141"/>
        <v>1.4855404139850243E-6</v>
      </c>
      <c r="CY166" s="191">
        <f t="shared" si="142"/>
        <v>3.6459495633410111E-8</v>
      </c>
      <c r="CZ166" s="191"/>
      <c r="DA166" s="191">
        <f t="shared" si="143"/>
        <v>1.3699647271793541E-35</v>
      </c>
      <c r="DB166" s="191"/>
      <c r="DC166" s="191"/>
      <c r="DD166" s="191"/>
      <c r="DE166" s="191">
        <f t="shared" si="144"/>
        <v>2.2789024751649962E-6</v>
      </c>
      <c r="DF166" s="191">
        <f t="shared" si="145"/>
        <v>1.9026396461261715E-6</v>
      </c>
      <c r="DG166" s="191"/>
      <c r="DH166" s="191"/>
      <c r="DI166" s="191">
        <f t="shared" si="146"/>
        <v>1.1818034177065668E-6</v>
      </c>
      <c r="DN166" s="191">
        <f t="shared" si="147"/>
        <v>2.0637553130900362E-5</v>
      </c>
      <c r="DR166" s="1">
        <v>4.1666666666666657E-3</v>
      </c>
      <c r="EQ166" s="184"/>
      <c r="ER166" s="184"/>
    </row>
    <row r="167" spans="1:148" s="1" customFormat="1" x14ac:dyDescent="0.25">
      <c r="A167" s="21">
        <v>40663</v>
      </c>
      <c r="B167" s="279">
        <v>2.9763999999999999E-2</v>
      </c>
      <c r="C167" s="280">
        <v>3.0077E-2</v>
      </c>
      <c r="D167" s="279">
        <v>2.9940000000000001E-2</v>
      </c>
      <c r="E167" s="280">
        <v>2.6405999999999999E-2</v>
      </c>
      <c r="F167" s="279">
        <v>1.2353000000000001E-2</v>
      </c>
      <c r="G167" s="280">
        <v>4.1487999999999997E-2</v>
      </c>
      <c r="H167" s="279">
        <v>4.9614999999999999E-2</v>
      </c>
      <c r="I167" s="280">
        <v>0.05</v>
      </c>
      <c r="J167" s="279">
        <v>3.1237000000000001E-2</v>
      </c>
      <c r="K167" s="291">
        <v>-2.496424718368162E-2</v>
      </c>
      <c r="L167" s="280">
        <v>1.2696000000000001E-2</v>
      </c>
      <c r="M167" s="279">
        <v>1.1535999999999999E-2</v>
      </c>
      <c r="N167" s="280">
        <v>3.4600000000000001E-4</v>
      </c>
      <c r="O167" s="279">
        <v>1.0442E-2</v>
      </c>
      <c r="P167" s="280">
        <v>1.8696000000000001E-2</v>
      </c>
      <c r="Q167" s="279">
        <v>1.6940999999999998E-2</v>
      </c>
      <c r="R167" s="280">
        <v>1.4172000000000001E-2</v>
      </c>
      <c r="S167" s="279">
        <v>2.4988999999999997E-2</v>
      </c>
      <c r="T167" s="280">
        <v>2.5703999999999998E-2</v>
      </c>
      <c r="U167" s="279">
        <v>8.3850000000000001E-3</v>
      </c>
      <c r="V167" s="280">
        <v>1.0973999999999999E-2</v>
      </c>
      <c r="W167" s="279">
        <v>2.3355999999999998E-2</v>
      </c>
      <c r="X167" s="280">
        <v>1.8047000000000001E-2</v>
      </c>
      <c r="Y167" s="280">
        <v>5.3340000000000002E-3</v>
      </c>
      <c r="Z167" s="279">
        <v>1.5498000000000001E-2</v>
      </c>
      <c r="AA167" s="280">
        <v>6.5209999999999999E-3</v>
      </c>
      <c r="AB167" s="279">
        <v>4.3371000000000007E-2</v>
      </c>
      <c r="AC167" s="280">
        <v>4.0517999999999998E-2</v>
      </c>
      <c r="AD167" s="279">
        <v>5.1715999999999998E-2</v>
      </c>
      <c r="AE167" s="280">
        <v>1.5414000000000001E-2</v>
      </c>
      <c r="AF167" s="280">
        <v>1.0792999999999999E-2</v>
      </c>
      <c r="AG167" s="279">
        <v>4.1275000000000006E-2</v>
      </c>
      <c r="AH167" s="280">
        <v>4.6999999999999993E-3</v>
      </c>
      <c r="AI167" s="279">
        <v>1.478E-2</v>
      </c>
      <c r="AJ167" s="280">
        <v>1.3358000000000002E-2</v>
      </c>
      <c r="AK167" s="279">
        <v>1.1941E-2</v>
      </c>
      <c r="AL167" s="280">
        <v>2.3708E-2</v>
      </c>
      <c r="AM167" s="279">
        <v>8.2649999999999998E-3</v>
      </c>
      <c r="AN167" s="279">
        <v>2.9679999999999998E-2</v>
      </c>
      <c r="AO167" s="280">
        <v>3.4630999999999995E-2</v>
      </c>
      <c r="AP167" s="279">
        <v>1.9710999999999999E-2</v>
      </c>
      <c r="AQ167" s="291">
        <v>-2.496424718368162E-2</v>
      </c>
      <c r="AR167" s="30">
        <v>-2.496424718368162E-2</v>
      </c>
      <c r="AS167" s="291">
        <v>-2.496424718368162E-2</v>
      </c>
      <c r="AT167" s="291">
        <v>-2.496424718368162E-2</v>
      </c>
      <c r="AU167" s="291">
        <v>-2.496424718368162E-2</v>
      </c>
      <c r="AV167" s="279">
        <v>5.1136000000000001E-2</v>
      </c>
      <c r="AW167" s="280">
        <v>5.0212000000000007E-2</v>
      </c>
      <c r="AX167" s="291">
        <v>-2.496424718368162E-2</v>
      </c>
      <c r="AY167" s="291">
        <v>-2.496424718368162E-2</v>
      </c>
      <c r="AZ167" s="279">
        <v>3.3069000000000001E-2</v>
      </c>
      <c r="BE167" s="30">
        <v>-5.5737927753424232E-3</v>
      </c>
      <c r="BF167" s="104"/>
      <c r="BG167" s="188">
        <f t="shared" si="100"/>
        <v>89</v>
      </c>
      <c r="BH167" s="29">
        <f>(1-'Building Blocks'!$B$54)*'Building Blocks'!$B$54^BG167</f>
        <v>4.0882017442254934E-3</v>
      </c>
      <c r="BI167" s="29">
        <f t="shared" si="101"/>
        <v>4.4906966851242947E-3</v>
      </c>
      <c r="BJ167" s="29">
        <f t="shared" si="148"/>
        <v>1.3337818224487668E-2</v>
      </c>
      <c r="BK167" s="191">
        <f t="shared" si="102"/>
        <v>2.2843592532800172E-6</v>
      </c>
      <c r="BL167" s="191">
        <f t="shared" si="103"/>
        <v>2.3711848988036254E-6</v>
      </c>
      <c r="BM167" s="191">
        <f t="shared" si="104"/>
        <v>1.9094544282333762E-6</v>
      </c>
      <c r="BN167" s="191">
        <f t="shared" si="105"/>
        <v>1.3480245747150324E-6</v>
      </c>
      <c r="BO167" s="191">
        <f t="shared" si="106"/>
        <v>1.2730432142921943E-8</v>
      </c>
      <c r="BP167" s="191">
        <f t="shared" si="107"/>
        <v>5.5151165895867591E-6</v>
      </c>
      <c r="BQ167" s="191">
        <f t="shared" si="108"/>
        <v>8.4374852813365901E-6</v>
      </c>
      <c r="BR167" s="191">
        <f t="shared" si="109"/>
        <v>7.5561207888126019E-6</v>
      </c>
      <c r="BS167" s="191">
        <f t="shared" si="110"/>
        <v>2.0029077039041069E-6</v>
      </c>
      <c r="BT167" s="191">
        <f t="shared" si="111"/>
        <v>1.3838027547266204E-35</v>
      </c>
      <c r="BU167" s="191">
        <f t="shared" si="112"/>
        <v>3.6284133397329713E-7</v>
      </c>
      <c r="BV167" s="191">
        <f t="shared" si="113"/>
        <v>3.0031372863543564E-7</v>
      </c>
      <c r="BW167" s="191">
        <f t="shared" si="114"/>
        <v>8.2142300719564486E-9</v>
      </c>
      <c r="BX167" s="191">
        <f t="shared" si="115"/>
        <v>2.4892047820257346E-7</v>
      </c>
      <c r="BY167" s="191">
        <f t="shared" si="116"/>
        <v>8.2402452927794508E-7</v>
      </c>
      <c r="BZ167" s="191">
        <f t="shared" si="117"/>
        <v>7.1178023260720476E-7</v>
      </c>
      <c r="CA167" s="191">
        <f t="shared" si="118"/>
        <v>4.6492844224070726E-7</v>
      </c>
      <c r="CB167" s="191">
        <f t="shared" si="119"/>
        <v>1.6966246955372494E-6</v>
      </c>
      <c r="CC167" s="191">
        <f t="shared" si="120"/>
        <v>2.0356683870482314E-6</v>
      </c>
      <c r="CD167" s="191">
        <f t="shared" si="121"/>
        <v>1.1579995236140384E-7</v>
      </c>
      <c r="CE167" s="191">
        <f t="shared" si="122"/>
        <v>2.3747858307171735E-7</v>
      </c>
      <c r="CF167" s="191">
        <f t="shared" si="123"/>
        <v>1.6013065913209877E-6</v>
      </c>
      <c r="CG167" s="191">
        <f t="shared" si="124"/>
        <v>9.3573811346542679E-7</v>
      </c>
      <c r="CH167" s="191">
        <f t="shared" si="125"/>
        <v>3.7649642875021485E-8</v>
      </c>
      <c r="CI167" s="191">
        <f t="shared" si="126"/>
        <v>4.1099569833828042E-7</v>
      </c>
      <c r="CJ167" s="191">
        <f t="shared" si="127"/>
        <v>2.5788064760425866E-8</v>
      </c>
      <c r="CK167" s="191">
        <f t="shared" si="128"/>
        <v>7.3061202801176564E-6</v>
      </c>
      <c r="CL167" s="191">
        <f t="shared" si="129"/>
        <v>6.2911715008250833E-6</v>
      </c>
      <c r="CM167" s="191">
        <f t="shared" si="130"/>
        <v>1.0532428972495311E-5</v>
      </c>
      <c r="CN167" s="191">
        <f t="shared" si="131"/>
        <v>3.2243433512080009E-7</v>
      </c>
      <c r="CO167" s="191">
        <f t="shared" si="132"/>
        <v>1.2766813595705172E-7</v>
      </c>
      <c r="CP167" s="191">
        <f t="shared" si="133"/>
        <v>6.1289867242427933E-6</v>
      </c>
      <c r="CQ167" s="191">
        <f t="shared" si="134"/>
        <v>5.0735524720158786E-9</v>
      </c>
      <c r="CR167" s="191">
        <f t="shared" si="135"/>
        <v>3.6915183320611819E-7</v>
      </c>
      <c r="CS167" s="191">
        <f t="shared" si="136"/>
        <v>2.2650065013680673E-7</v>
      </c>
      <c r="CT167" s="191">
        <f t="shared" si="137"/>
        <v>1.376109302313686E-7</v>
      </c>
      <c r="CU167" s="191">
        <f t="shared" si="138"/>
        <v>1.6863825181778161E-6</v>
      </c>
      <c r="CV167" s="191">
        <f t="shared" si="139"/>
        <v>3.1600212078028404E-8</v>
      </c>
      <c r="CW167" s="191">
        <f t="shared" si="140"/>
        <v>2.6529047080963252E-6</v>
      </c>
      <c r="CX167" s="191">
        <f t="shared" si="141"/>
        <v>4.6751381349858074E-6</v>
      </c>
      <c r="CY167" s="191">
        <f t="shared" si="142"/>
        <v>6.3456856538835257E-7</v>
      </c>
      <c r="CZ167" s="191"/>
      <c r="DA167" s="191">
        <f t="shared" si="143"/>
        <v>1.3838027547266204E-35</v>
      </c>
      <c r="DB167" s="191"/>
      <c r="DC167" s="191"/>
      <c r="DD167" s="191"/>
      <c r="DE167" s="191">
        <f t="shared" si="144"/>
        <v>7.6613593403189836E-6</v>
      </c>
      <c r="DF167" s="191">
        <f t="shared" si="145"/>
        <v>7.6696435025057226E-6</v>
      </c>
      <c r="DG167" s="191"/>
      <c r="DH167" s="191"/>
      <c r="DI167" s="191">
        <f t="shared" si="146"/>
        <v>2.3385103332420543E-6</v>
      </c>
      <c r="DN167" s="191">
        <f t="shared" si="147"/>
        <v>8.0139209230768681E-7</v>
      </c>
      <c r="DR167" s="1">
        <v>4.1666666666666657E-3</v>
      </c>
      <c r="EQ167" s="184"/>
      <c r="ER167" s="184"/>
    </row>
    <row r="168" spans="1:148" s="1" customFormat="1" x14ac:dyDescent="0.25">
      <c r="A168" s="21">
        <v>40694</v>
      </c>
      <c r="B168" s="279">
        <v>-1.141E-2</v>
      </c>
      <c r="C168" s="280">
        <v>-1.0728E-2</v>
      </c>
      <c r="D168" s="279">
        <v>-4.1679999999999998E-3</v>
      </c>
      <c r="E168" s="280">
        <v>-1.8749000000000002E-2</v>
      </c>
      <c r="F168" s="279">
        <v>-2.4420999999999998E-2</v>
      </c>
      <c r="G168" s="280">
        <v>-2.0560999999999999E-2</v>
      </c>
      <c r="H168" s="279">
        <v>-2.7698999999999998E-2</v>
      </c>
      <c r="I168" s="280">
        <v>-2.6851E-2</v>
      </c>
      <c r="J168" s="279">
        <v>-2.5832000000000001E-2</v>
      </c>
      <c r="K168" s="291">
        <v>-2.496424718368162E-2</v>
      </c>
      <c r="L168" s="280">
        <v>1.3051999999999999E-2</v>
      </c>
      <c r="M168" s="279">
        <v>1.5616000000000001E-2</v>
      </c>
      <c r="N168" s="280">
        <v>9.9000000000000008E-5</v>
      </c>
      <c r="O168" s="279">
        <v>1.2618000000000001E-2</v>
      </c>
      <c r="P168" s="280">
        <v>3.4606999999999999E-2</v>
      </c>
      <c r="Q168" s="279">
        <v>1.5273000000000002E-2</v>
      </c>
      <c r="R168" s="280">
        <v>1.1309E-2</v>
      </c>
      <c r="S168" s="279">
        <v>2.6884999999999999E-2</v>
      </c>
      <c r="T168" s="280">
        <v>2.7750000000000001E-3</v>
      </c>
      <c r="U168" s="279">
        <v>8.3680000000000004E-3</v>
      </c>
      <c r="V168" s="280">
        <v>1.0741000000000001E-2</v>
      </c>
      <c r="W168" s="279">
        <v>4.0769999999999999E-3</v>
      </c>
      <c r="X168" s="280">
        <v>1.5309E-2</v>
      </c>
      <c r="Y168" s="280">
        <v>5.6030000000000003E-3</v>
      </c>
      <c r="Z168" s="279">
        <v>4.8780000000000004E-3</v>
      </c>
      <c r="AA168" s="280">
        <v>-1.0480000000000001E-3</v>
      </c>
      <c r="AB168" s="279">
        <v>-9.7699999999999992E-3</v>
      </c>
      <c r="AC168" s="280">
        <v>-7.3340000000000002E-3</v>
      </c>
      <c r="AD168" s="279">
        <v>-1.8189E-2</v>
      </c>
      <c r="AE168" s="280">
        <v>1.4796E-2</v>
      </c>
      <c r="AF168" s="280">
        <v>6.3460000000000009E-3</v>
      </c>
      <c r="AG168" s="279">
        <v>-4.8589999999999996E-3</v>
      </c>
      <c r="AH168" s="280">
        <v>-1.3899999999999999E-2</v>
      </c>
      <c r="AI168" s="279">
        <v>-1.2E-2</v>
      </c>
      <c r="AJ168" s="280">
        <v>-1.2803999999999999E-2</v>
      </c>
      <c r="AK168" s="279">
        <v>-4.6509999999999998E-3</v>
      </c>
      <c r="AL168" s="280">
        <v>-2.3014999999999997E-2</v>
      </c>
      <c r="AM168" s="279">
        <v>9.9599999999999992E-4</v>
      </c>
      <c r="AN168" s="279">
        <v>-3.5188000000000004E-2</v>
      </c>
      <c r="AO168" s="280">
        <v>-5.0582000000000002E-2</v>
      </c>
      <c r="AP168" s="279">
        <v>-3.9849000000000002E-2</v>
      </c>
      <c r="AQ168" s="291">
        <v>-2.496424718368162E-2</v>
      </c>
      <c r="AR168" s="30">
        <v>-2.496424718368162E-2</v>
      </c>
      <c r="AS168" s="291">
        <v>-2.496424718368162E-2</v>
      </c>
      <c r="AT168" s="291">
        <v>-2.496424718368162E-2</v>
      </c>
      <c r="AU168" s="291">
        <v>-2.496424718368162E-2</v>
      </c>
      <c r="AV168" s="279">
        <v>9.9909999999999999E-3</v>
      </c>
      <c r="AW168" s="280">
        <v>5.0949999999999997E-3</v>
      </c>
      <c r="AX168" s="291">
        <v>-2.496424718368162E-2</v>
      </c>
      <c r="AY168" s="291">
        <v>-2.496424718368162E-2</v>
      </c>
      <c r="AZ168" s="279">
        <v>-4.9542999999999997E-2</v>
      </c>
      <c r="BE168" s="30">
        <v>5.8794763896226732E-2</v>
      </c>
      <c r="BF168" s="104"/>
      <c r="BG168" s="188">
        <f t="shared" si="100"/>
        <v>88</v>
      </c>
      <c r="BH168" s="29">
        <f>(1-'Building Blocks'!$B$54)*'Building Blocks'!$B$54^BG168</f>
        <v>4.1294967113388826E-3</v>
      </c>
      <c r="BI168" s="29">
        <f t="shared" si="101"/>
        <v>4.5360572577013087E-3</v>
      </c>
      <c r="BJ168" s="29">
        <f t="shared" si="148"/>
        <v>1.3472543661098655E-2</v>
      </c>
      <c r="BK168" s="191">
        <f t="shared" si="102"/>
        <v>1.5726555253476345E-6</v>
      </c>
      <c r="BL168" s="191">
        <f t="shared" si="103"/>
        <v>1.4414511695535073E-6</v>
      </c>
      <c r="BM168" s="191">
        <f t="shared" si="104"/>
        <v>8.2517438201366464E-7</v>
      </c>
      <c r="BN168" s="191">
        <f t="shared" si="105"/>
        <v>3.5130273618405664E-6</v>
      </c>
      <c r="BO168" s="191">
        <f t="shared" si="106"/>
        <v>5.5853795460291566E-6</v>
      </c>
      <c r="BP168" s="191">
        <f t="shared" si="107"/>
        <v>3.3078758452485517E-6</v>
      </c>
      <c r="BQ168" s="191">
        <f t="shared" si="108"/>
        <v>5.2337971141511904E-6</v>
      </c>
      <c r="BR168" s="191">
        <f t="shared" si="109"/>
        <v>5.8237593170932496E-6</v>
      </c>
      <c r="BS168" s="191">
        <f t="shared" si="110"/>
        <v>5.8624076632155652E-6</v>
      </c>
      <c r="BT168" s="191">
        <f t="shared" si="111"/>
        <v>1.3977805603299198E-35</v>
      </c>
      <c r="BU168" s="191">
        <f t="shared" si="112"/>
        <v>3.961121488208217E-7</v>
      </c>
      <c r="BV168" s="191">
        <f t="shared" si="113"/>
        <v>6.8154716168480055E-7</v>
      </c>
      <c r="BW168" s="191">
        <f t="shared" si="114"/>
        <v>1.1604566332251824E-8</v>
      </c>
      <c r="BX168" s="191">
        <f t="shared" si="115"/>
        <v>4.1988706808143273E-7</v>
      </c>
      <c r="BY168" s="191">
        <f t="shared" si="116"/>
        <v>3.9360220542602914E-6</v>
      </c>
      <c r="BZ168" s="191">
        <f t="shared" si="117"/>
        <v>5.4107899024714803E-7</v>
      </c>
      <c r="CA168" s="191">
        <f t="shared" si="118"/>
        <v>2.425246256654613E-7</v>
      </c>
      <c r="CB168" s="191">
        <f t="shared" si="119"/>
        <v>2.0644044137486665E-6</v>
      </c>
      <c r="CC168" s="191">
        <f t="shared" si="120"/>
        <v>1.2170007792519774E-8</v>
      </c>
      <c r="CD168" s="191">
        <f t="shared" si="121"/>
        <v>1.1618779205888829E-7</v>
      </c>
      <c r="CE168" s="191">
        <f t="shared" si="122"/>
        <v>2.2475198870134496E-7</v>
      </c>
      <c r="CF168" s="191">
        <f t="shared" si="123"/>
        <v>7.098601503310897E-10</v>
      </c>
      <c r="CG168" s="191">
        <f t="shared" si="124"/>
        <v>6.2063486793457115E-7</v>
      </c>
      <c r="CH168" s="191">
        <f t="shared" si="125"/>
        <v>4.5424350676070725E-8</v>
      </c>
      <c r="CI168" s="191">
        <f t="shared" si="126"/>
        <v>5.03256703187523E-9</v>
      </c>
      <c r="CJ168" s="191">
        <f t="shared" si="127"/>
        <v>1.2136755860954727E-7</v>
      </c>
      <c r="CK168" s="191">
        <f t="shared" si="128"/>
        <v>7.4383611629110131E-7</v>
      </c>
      <c r="CL168" s="191">
        <f t="shared" si="129"/>
        <v>4.927868864535559E-7</v>
      </c>
      <c r="CM168" s="191">
        <f t="shared" si="130"/>
        <v>2.0920724421280049E-6</v>
      </c>
      <c r="CN168" s="191">
        <f t="shared" si="131"/>
        <v>2.799163297011202E-7</v>
      </c>
      <c r="CO168" s="191">
        <f t="shared" si="132"/>
        <v>3.5521873391111932E-9</v>
      </c>
      <c r="CP168" s="191">
        <f t="shared" si="133"/>
        <v>3.8314335570354935E-7</v>
      </c>
      <c r="CQ168" s="191">
        <f t="shared" si="134"/>
        <v>1.3950611973529903E-6</v>
      </c>
      <c r="CR168" s="191">
        <f t="shared" si="135"/>
        <v>1.4232498994334516E-6</v>
      </c>
      <c r="CS168" s="191">
        <f t="shared" si="136"/>
        <v>1.6478831356414261E-6</v>
      </c>
      <c r="CT168" s="191">
        <f t="shared" si="137"/>
        <v>5.5449942800369453E-7</v>
      </c>
      <c r="CU168" s="191">
        <f t="shared" si="138"/>
        <v>3.3916969844615361E-6</v>
      </c>
      <c r="CV168" s="191">
        <f t="shared" si="139"/>
        <v>9.6664403904377241E-8</v>
      </c>
      <c r="CW168" s="191">
        <f t="shared" si="140"/>
        <v>7.4632616920452211E-6</v>
      </c>
      <c r="CX168" s="191">
        <f t="shared" si="141"/>
        <v>1.2716484130421423E-5</v>
      </c>
      <c r="CY168" s="191">
        <f t="shared" si="142"/>
        <v>1.0309044854431695E-5</v>
      </c>
      <c r="CZ168" s="191"/>
      <c r="DA168" s="191">
        <f t="shared" si="143"/>
        <v>1.3977805603299198E-35</v>
      </c>
      <c r="DB168" s="191"/>
      <c r="DC168" s="191"/>
      <c r="DD168" s="191"/>
      <c r="DE168" s="191">
        <f t="shared" si="144"/>
        <v>1.1521762624296669E-10</v>
      </c>
      <c r="DF168" s="191">
        <f t="shared" si="145"/>
        <v>6.5166695457796859E-8</v>
      </c>
      <c r="DG168" s="191"/>
      <c r="DH168" s="191"/>
      <c r="DI168" s="191">
        <f t="shared" si="146"/>
        <v>1.621686375263641E-5</v>
      </c>
      <c r="DN168" s="191">
        <f t="shared" si="147"/>
        <v>1.1802824932101195E-5</v>
      </c>
      <c r="DR168" s="1">
        <v>4.1666666666666657E-3</v>
      </c>
      <c r="EQ168" s="184"/>
      <c r="ER168" s="184"/>
    </row>
    <row r="169" spans="1:148" s="1" customFormat="1" x14ac:dyDescent="0.25">
      <c r="A169" s="21">
        <v>40724</v>
      </c>
      <c r="B169" s="279">
        <v>-1.7958999999999999E-2</v>
      </c>
      <c r="C169" s="280">
        <v>-1.7479999999999999E-2</v>
      </c>
      <c r="D169" s="279">
        <v>-2.0884999999999997E-2</v>
      </c>
      <c r="E169" s="280">
        <v>-2.3056E-2</v>
      </c>
      <c r="F169" s="279">
        <v>-2.0697999999999998E-2</v>
      </c>
      <c r="G169" s="280">
        <v>-1.5368E-2</v>
      </c>
      <c r="H169" s="279">
        <v>-1.4185000000000001E-2</v>
      </c>
      <c r="I169" s="280">
        <v>-2.1173999999999998E-2</v>
      </c>
      <c r="J169" s="279">
        <v>-1.4962999999999999E-2</v>
      </c>
      <c r="K169" s="291">
        <v>-2.496424718368162E-2</v>
      </c>
      <c r="L169" s="280">
        <v>-2.9289999999999997E-3</v>
      </c>
      <c r="M169" s="279">
        <v>-3.3800000000000002E-3</v>
      </c>
      <c r="N169" s="280">
        <v>1.9800000000000002E-4</v>
      </c>
      <c r="O169" s="279">
        <v>-8.2199999999999992E-4</v>
      </c>
      <c r="P169" s="280">
        <v>-1.9275E-2</v>
      </c>
      <c r="Q169" s="279">
        <v>-7.2789999999999999E-3</v>
      </c>
      <c r="R169" s="280">
        <v>-3.437E-3</v>
      </c>
      <c r="S169" s="279">
        <v>-1.8332999999999999E-2</v>
      </c>
      <c r="T169" s="280">
        <v>8.3269999999999993E-3</v>
      </c>
      <c r="U169" s="279">
        <v>-8.4099999999999995E-4</v>
      </c>
      <c r="V169" s="280">
        <v>9.3499999999999996E-4</v>
      </c>
      <c r="W169" s="279">
        <v>-9.9419999999999994E-3</v>
      </c>
      <c r="X169" s="280">
        <v>8.2699999999999994E-4</v>
      </c>
      <c r="Y169" s="280">
        <v>2.4940000000000001E-3</v>
      </c>
      <c r="Z169" s="279">
        <v>-9.7359999999999999E-3</v>
      </c>
      <c r="AA169" s="280">
        <v>-3.6640000000000002E-3</v>
      </c>
      <c r="AB169" s="279">
        <v>3.1819999999999999E-3</v>
      </c>
      <c r="AC169" s="280">
        <v>3.7559999999999998E-3</v>
      </c>
      <c r="AD169" s="279">
        <v>-1.4199999999999998E-3</v>
      </c>
      <c r="AE169" s="280">
        <v>1.1578E-2</v>
      </c>
      <c r="AF169" s="280">
        <v>-5.7549999999999997E-3</v>
      </c>
      <c r="AG169" s="279">
        <v>8.1720000000000004E-3</v>
      </c>
      <c r="AH169" s="280">
        <v>-1.5900000000000001E-2</v>
      </c>
      <c r="AI169" s="279">
        <v>-1.176E-2</v>
      </c>
      <c r="AJ169" s="280">
        <v>-1.2597000000000001E-2</v>
      </c>
      <c r="AK169" s="279">
        <v>-1.0232000000000002E-2</v>
      </c>
      <c r="AL169" s="280">
        <v>-1.7408E-2</v>
      </c>
      <c r="AM169" s="279">
        <v>-2.5069999999999997E-3</v>
      </c>
      <c r="AN169" s="279">
        <v>-3.0993E-2</v>
      </c>
      <c r="AO169" s="280">
        <v>-5.0442000000000001E-2</v>
      </c>
      <c r="AP169" s="279">
        <v>-1.9323E-2</v>
      </c>
      <c r="AQ169" s="291">
        <v>-2.496424718368162E-2</v>
      </c>
      <c r="AR169" s="30">
        <v>-2.496424718368162E-2</v>
      </c>
      <c r="AS169" s="291">
        <v>-2.496424718368162E-2</v>
      </c>
      <c r="AT169" s="291">
        <v>-2.496424718368162E-2</v>
      </c>
      <c r="AU169" s="291">
        <v>-2.496424718368162E-2</v>
      </c>
      <c r="AV169" s="279">
        <v>-3.0709E-2</v>
      </c>
      <c r="AW169" s="280">
        <v>-2.4765000000000002E-2</v>
      </c>
      <c r="AX169" s="291">
        <v>-2.496424718368162E-2</v>
      </c>
      <c r="AY169" s="291">
        <v>-2.496424718368162E-2</v>
      </c>
      <c r="AZ169" s="279">
        <v>1.0893E-2</v>
      </c>
      <c r="BE169" s="30">
        <v>3.7512881860629621E-2</v>
      </c>
      <c r="BF169" s="104"/>
      <c r="BG169" s="188">
        <f t="shared" si="100"/>
        <v>87</v>
      </c>
      <c r="BH169" s="29">
        <f>(1-'Building Blocks'!$B$54)*'Building Blocks'!$B$54^BG169</f>
        <v>4.1712087993322046E-3</v>
      </c>
      <c r="BI169" s="29">
        <f t="shared" si="101"/>
        <v>4.5818760178801092E-3</v>
      </c>
      <c r="BJ169" s="29">
        <f t="shared" si="148"/>
        <v>1.3608629960705713E-2</v>
      </c>
      <c r="BK169" s="191">
        <f t="shared" si="102"/>
        <v>2.9024990842987284E-6</v>
      </c>
      <c r="BL169" s="191">
        <f t="shared" si="103"/>
        <v>2.7678737621500448E-6</v>
      </c>
      <c r="BM169" s="191">
        <f t="shared" si="104"/>
        <v>4.1801181024889454E-6</v>
      </c>
      <c r="BN169" s="191">
        <f t="shared" si="105"/>
        <v>4.7318800594179093E-6</v>
      </c>
      <c r="BO169" s="191">
        <f t="shared" si="106"/>
        <v>4.5081422206279999E-6</v>
      </c>
      <c r="BP169" s="191">
        <f t="shared" si="107"/>
        <v>2.1797787235783891E-6</v>
      </c>
      <c r="BQ169" s="191">
        <f t="shared" si="108"/>
        <v>1.916889958900438E-6</v>
      </c>
      <c r="BR169" s="191">
        <f t="shared" si="109"/>
        <v>4.1662137764832865E-6</v>
      </c>
      <c r="BS169" s="191">
        <f t="shared" si="110"/>
        <v>2.8822562977859416E-6</v>
      </c>
      <c r="BT169" s="191">
        <f t="shared" si="111"/>
        <v>1.4118995558888077E-35</v>
      </c>
      <c r="BU169" s="191">
        <f t="shared" si="112"/>
        <v>2.0178218063431017E-7</v>
      </c>
      <c r="BV169" s="191">
        <f t="shared" si="113"/>
        <v>2.0803916052855065E-7</v>
      </c>
      <c r="BW169" s="191">
        <f t="shared" si="114"/>
        <v>1.0315636664486049E-8</v>
      </c>
      <c r="BX169" s="191">
        <f t="shared" si="115"/>
        <v>6.6820317300151628E-8</v>
      </c>
      <c r="BY169" s="191">
        <f t="shared" si="116"/>
        <v>2.7334435367968915E-6</v>
      </c>
      <c r="BZ169" s="191">
        <f t="shared" si="117"/>
        <v>6.1976009874999121E-7</v>
      </c>
      <c r="CA169" s="191">
        <f t="shared" si="118"/>
        <v>2.5321158893575024E-7</v>
      </c>
      <c r="CB169" s="191">
        <f t="shared" si="119"/>
        <v>2.6138626515650326E-6</v>
      </c>
      <c r="CC169" s="191">
        <f t="shared" si="120"/>
        <v>7.0192619263365697E-8</v>
      </c>
      <c r="CD169" s="191">
        <f t="shared" si="121"/>
        <v>7.8833259974637576E-8</v>
      </c>
      <c r="CE169" s="191">
        <f t="shared" si="122"/>
        <v>3.5079533055375885E-8</v>
      </c>
      <c r="CF169" s="191">
        <f t="shared" si="123"/>
        <v>9.5202427420346008E-7</v>
      </c>
      <c r="CG169" s="191">
        <f t="shared" si="124"/>
        <v>3.5535083923380934E-8</v>
      </c>
      <c r="CH169" s="191">
        <f t="shared" si="125"/>
        <v>1.4113323604075866E-11</v>
      </c>
      <c r="CI169" s="191">
        <f t="shared" si="126"/>
        <v>1.1246881367712563E-6</v>
      </c>
      <c r="CJ169" s="191">
        <f t="shared" si="127"/>
        <v>2.7794976804382303E-7</v>
      </c>
      <c r="CK169" s="191">
        <f t="shared" si="128"/>
        <v>9.8225526243894832E-11</v>
      </c>
      <c r="CL169" s="191">
        <f t="shared" si="129"/>
        <v>2.0387828016285701E-9</v>
      </c>
      <c r="CM169" s="191">
        <f t="shared" si="130"/>
        <v>1.0150618189454957E-7</v>
      </c>
      <c r="CN169" s="191">
        <f t="shared" si="131"/>
        <v>9.854047152597151E-8</v>
      </c>
      <c r="CO169" s="191">
        <f t="shared" si="132"/>
        <v>5.7640109231035366E-7</v>
      </c>
      <c r="CP169" s="191">
        <f t="shared" si="133"/>
        <v>6.7578433865422503E-8</v>
      </c>
      <c r="CQ169" s="191">
        <f t="shared" si="134"/>
        <v>1.7488911948647604E-6</v>
      </c>
      <c r="CR169" s="191">
        <f t="shared" si="135"/>
        <v>1.3989330428105759E-6</v>
      </c>
      <c r="CS169" s="191">
        <f t="shared" si="136"/>
        <v>1.6285698111472883E-6</v>
      </c>
      <c r="CT169" s="191">
        <f t="shared" si="137"/>
        <v>1.2682678594507136E-6</v>
      </c>
      <c r="CU169" s="191">
        <f t="shared" si="138"/>
        <v>2.1650139146861948E-6</v>
      </c>
      <c r="CV169" s="191">
        <f t="shared" si="139"/>
        <v>3.0205116159186195E-7</v>
      </c>
      <c r="CW169" s="191">
        <f t="shared" si="140"/>
        <v>6.0599776783621626E-6</v>
      </c>
      <c r="CX169" s="191">
        <f t="shared" si="141"/>
        <v>1.2777095770407487E-5</v>
      </c>
      <c r="CY169" s="191">
        <f t="shared" si="142"/>
        <v>3.3765884239686839E-6</v>
      </c>
      <c r="CZ169" s="191"/>
      <c r="DA169" s="191">
        <f t="shared" si="143"/>
        <v>1.4118995558888077E-35</v>
      </c>
      <c r="DB169" s="191"/>
      <c r="DC169" s="191"/>
      <c r="DD169" s="191"/>
      <c r="DE169" s="191">
        <f t="shared" si="144"/>
        <v>7.5305069359844145E-6</v>
      </c>
      <c r="DF169" s="191">
        <f t="shared" si="145"/>
        <v>5.1882538157452219E-6</v>
      </c>
      <c r="DG169" s="191"/>
      <c r="DH169" s="191"/>
      <c r="DI169" s="191">
        <f t="shared" si="146"/>
        <v>1.8993838167970481E-9</v>
      </c>
      <c r="DN169" s="191">
        <f t="shared" si="147"/>
        <v>4.0492319723728483E-6</v>
      </c>
      <c r="DR169" s="1">
        <v>4.1666666666666657E-3</v>
      </c>
      <c r="EQ169" s="184"/>
      <c r="ER169" s="184"/>
    </row>
    <row r="170" spans="1:148" s="1" customFormat="1" x14ac:dyDescent="0.25">
      <c r="A170" s="21">
        <v>40755</v>
      </c>
      <c r="B170" s="279">
        <v>-2.29E-2</v>
      </c>
      <c r="C170" s="280">
        <v>-2.1701000000000002E-2</v>
      </c>
      <c r="D170" s="279">
        <v>-3.6252E-2</v>
      </c>
      <c r="E170" s="280">
        <v>-3.6145000000000004E-2</v>
      </c>
      <c r="F170" s="279">
        <v>-2.6547000000000001E-2</v>
      </c>
      <c r="G170" s="280">
        <v>-1.5958E-2</v>
      </c>
      <c r="H170" s="279">
        <v>-1.3329000000000001E-2</v>
      </c>
      <c r="I170" s="280">
        <v>-5.3069999999999992E-3</v>
      </c>
      <c r="J170" s="279">
        <v>-3.761E-3</v>
      </c>
      <c r="K170" s="291">
        <v>-2.496424718368162E-2</v>
      </c>
      <c r="L170" s="280">
        <v>1.5869000000000001E-2</v>
      </c>
      <c r="M170" s="279">
        <v>1.8224000000000001E-2</v>
      </c>
      <c r="N170" s="280">
        <v>-4.8999999999999998E-5</v>
      </c>
      <c r="O170" s="279">
        <v>1.4241999999999999E-2</v>
      </c>
      <c r="P170" s="280">
        <v>4.3110000000000002E-2</v>
      </c>
      <c r="Q170" s="279">
        <v>2.4059000000000001E-2</v>
      </c>
      <c r="R170" s="280">
        <v>1.6754000000000002E-2</v>
      </c>
      <c r="S170" s="279">
        <v>4.5405000000000001E-2</v>
      </c>
      <c r="T170" s="280">
        <v>4.0452000000000002E-2</v>
      </c>
      <c r="U170" s="279">
        <v>9.757E-3</v>
      </c>
      <c r="V170" s="280">
        <v>9.2949999999999994E-3</v>
      </c>
      <c r="W170" s="279">
        <v>8.9689999999999995E-3</v>
      </c>
      <c r="X170" s="280">
        <v>1.0415000000000001E-2</v>
      </c>
      <c r="Y170" s="280">
        <v>4.5929999999999999E-3</v>
      </c>
      <c r="Z170" s="279">
        <v>1.159E-2</v>
      </c>
      <c r="AA170" s="280">
        <v>1.2230000000000001E-3</v>
      </c>
      <c r="AB170" s="279">
        <v>2.3834000000000001E-2</v>
      </c>
      <c r="AC170" s="280">
        <v>2.5684999999999999E-2</v>
      </c>
      <c r="AD170" s="279">
        <v>1.9151999999999999E-2</v>
      </c>
      <c r="AE170" s="280">
        <v>1.8744E-2</v>
      </c>
      <c r="AF170" s="280">
        <v>1.9576E-2</v>
      </c>
      <c r="AG170" s="279">
        <v>1.4224000000000001E-2</v>
      </c>
      <c r="AH170" s="280">
        <v>-1.1000000000000001E-3</v>
      </c>
      <c r="AI170" s="279">
        <v>2.2500000000000003E-3</v>
      </c>
      <c r="AJ170" s="280">
        <v>-3.2719999999999997E-3</v>
      </c>
      <c r="AK170" s="279">
        <v>-1.9250000000000001E-3</v>
      </c>
      <c r="AL170" s="280">
        <v>1.6556999999999999E-2</v>
      </c>
      <c r="AM170" s="279">
        <v>-3.3000000000000003E-5</v>
      </c>
      <c r="AN170" s="279">
        <v>3.1237000000000001E-2</v>
      </c>
      <c r="AO170" s="280">
        <v>2.9618000000000002E-2</v>
      </c>
      <c r="AP170" s="279">
        <v>-6.3010000000000002E-3</v>
      </c>
      <c r="AQ170" s="291">
        <v>-2.496424718368162E-2</v>
      </c>
      <c r="AR170" s="30">
        <v>-2.496424718368162E-2</v>
      </c>
      <c r="AS170" s="291">
        <v>-2.496424718368162E-2</v>
      </c>
      <c r="AT170" s="291">
        <v>-2.496424718368162E-2</v>
      </c>
      <c r="AU170" s="291">
        <v>-2.496424718368162E-2</v>
      </c>
      <c r="AV170" s="279">
        <v>1.0522999999999999E-2</v>
      </c>
      <c r="AW170" s="280">
        <v>7.3160000000000005E-3</v>
      </c>
      <c r="AX170" s="291">
        <v>-2.496424718368162E-2</v>
      </c>
      <c r="AY170" s="291">
        <v>-2.496424718368162E-2</v>
      </c>
      <c r="AZ170" s="279">
        <v>-1.8874999999999999E-2</v>
      </c>
      <c r="BE170" s="30">
        <v>3.6030557053074119E-2</v>
      </c>
      <c r="BF170" s="104"/>
      <c r="BG170" s="188">
        <f t="shared" si="100"/>
        <v>86</v>
      </c>
      <c r="BH170" s="29">
        <f>(1-'Building Blocks'!$B$54)*'Building Blocks'!$B$54^BG170</f>
        <v>4.2133422215476814E-3</v>
      </c>
      <c r="BI170" s="29">
        <f t="shared" si="101"/>
        <v>4.6281575938182922E-3</v>
      </c>
      <c r="BJ170" s="29">
        <f t="shared" si="148"/>
        <v>1.3746090869399709E-2</v>
      </c>
      <c r="BK170" s="191">
        <f t="shared" si="102"/>
        <v>4.1959181271001609E-6</v>
      </c>
      <c r="BL170" s="191">
        <f t="shared" si="103"/>
        <v>3.838586875918143E-6</v>
      </c>
      <c r="BM170" s="191">
        <f t="shared" si="104"/>
        <v>9.6116081479168992E-6</v>
      </c>
      <c r="BN170" s="191">
        <f t="shared" si="105"/>
        <v>9.4660782737378997E-6</v>
      </c>
      <c r="BO170" s="191">
        <f t="shared" si="106"/>
        <v>6.4102434935618719E-6</v>
      </c>
      <c r="BP170" s="191">
        <f t="shared" si="107"/>
        <v>2.3225250091222614E-6</v>
      </c>
      <c r="BQ170" s="191">
        <f t="shared" si="108"/>
        <v>1.777578854387524E-6</v>
      </c>
      <c r="BR170" s="191">
        <f t="shared" si="109"/>
        <v>9.4473034432573022E-7</v>
      </c>
      <c r="BS170" s="191">
        <f t="shared" si="110"/>
        <v>8.915048454616021E-7</v>
      </c>
      <c r="BT170" s="191">
        <f t="shared" si="111"/>
        <v>1.4261611675644523E-35</v>
      </c>
      <c r="BU170" s="191">
        <f t="shared" si="112"/>
        <v>6.8454744767057738E-7</v>
      </c>
      <c r="BV170" s="191">
        <f t="shared" si="113"/>
        <v>1.0227709407020637E-6</v>
      </c>
      <c r="BW170" s="191">
        <f t="shared" si="114"/>
        <v>1.4132726002890283E-8</v>
      </c>
      <c r="BX170" s="191">
        <f t="shared" si="115"/>
        <v>5.8524625663603905E-7</v>
      </c>
      <c r="BY170" s="191">
        <f t="shared" si="116"/>
        <v>6.6690207961094295E-6</v>
      </c>
      <c r="BZ170" s="191">
        <f t="shared" si="117"/>
        <v>1.7975498458721185E-6</v>
      </c>
      <c r="CA170" s="191">
        <f t="shared" si="118"/>
        <v>7.5319614188054223E-7</v>
      </c>
      <c r="CB170" s="191">
        <f t="shared" si="119"/>
        <v>7.3508372317200501E-6</v>
      </c>
      <c r="CC170" s="191">
        <f t="shared" si="120"/>
        <v>6.0111048772035909E-6</v>
      </c>
      <c r="CD170" s="191">
        <f t="shared" si="121"/>
        <v>1.9254616023552329E-7</v>
      </c>
      <c r="CE170" s="191">
        <f t="shared" si="122"/>
        <v>1.447776956336721E-7</v>
      </c>
      <c r="CF170" s="191">
        <f t="shared" si="123"/>
        <v>9.3570645784154642E-8</v>
      </c>
      <c r="CG170" s="191">
        <f t="shared" si="124"/>
        <v>2.1420222426749091E-7</v>
      </c>
      <c r="CH170" s="191">
        <f t="shared" si="125"/>
        <v>2.1483307047056733E-8</v>
      </c>
      <c r="CI170" s="191">
        <f t="shared" si="126"/>
        <v>1.4819726877802624E-7</v>
      </c>
      <c r="CJ170" s="191">
        <f t="shared" si="127"/>
        <v>3.8966773700729801E-8</v>
      </c>
      <c r="CK170" s="191">
        <f t="shared" si="128"/>
        <v>2.0020212716785668E-6</v>
      </c>
      <c r="CL170" s="191">
        <f t="shared" si="129"/>
        <v>2.3630532765409879E-6</v>
      </c>
      <c r="CM170" s="191">
        <f t="shared" si="130"/>
        <v>1.1649302764984403E-6</v>
      </c>
      <c r="CN170" s="191">
        <f t="shared" si="131"/>
        <v>6.4480902276990569E-7</v>
      </c>
      <c r="CO170" s="191">
        <f t="shared" si="132"/>
        <v>9.22073550637268E-7</v>
      </c>
      <c r="CP170" s="191">
        <f t="shared" si="133"/>
        <v>4.529143525796011E-7</v>
      </c>
      <c r="CQ170" s="191">
        <f t="shared" si="134"/>
        <v>1.0385566436888237E-7</v>
      </c>
      <c r="CR170" s="191">
        <f t="shared" si="135"/>
        <v>5.5514594788366381E-8</v>
      </c>
      <c r="CS170" s="191">
        <f t="shared" si="136"/>
        <v>4.2016107340013042E-7</v>
      </c>
      <c r="CT170" s="191">
        <f t="shared" si="137"/>
        <v>3.2116878796198464E-7</v>
      </c>
      <c r="CU170" s="191">
        <f t="shared" si="138"/>
        <v>6.9196915755299269E-7</v>
      </c>
      <c r="CV170" s="191">
        <f t="shared" si="139"/>
        <v>1.4749666157485778E-7</v>
      </c>
      <c r="CW170" s="191">
        <f t="shared" si="140"/>
        <v>3.0956227280199658E-6</v>
      </c>
      <c r="CX170" s="191">
        <f t="shared" si="141"/>
        <v>3.4373636763418416E-6</v>
      </c>
      <c r="CY170" s="191">
        <f t="shared" si="142"/>
        <v>9.2335341992888527E-7</v>
      </c>
      <c r="CZ170" s="191"/>
      <c r="DA170" s="191">
        <f t="shared" si="143"/>
        <v>1.4261611675644523E-35</v>
      </c>
      <c r="DB170" s="191"/>
      <c r="DC170" s="191"/>
      <c r="DD170" s="191"/>
      <c r="DE170" s="191">
        <f t="shared" si="144"/>
        <v>2.21225650956155E-9</v>
      </c>
      <c r="DF170" s="191">
        <f t="shared" si="145"/>
        <v>1.1397775230408843E-8</v>
      </c>
      <c r="DG170" s="191"/>
      <c r="DH170" s="191"/>
      <c r="DI170" s="191">
        <f t="shared" si="146"/>
        <v>3.9256778456097514E-6</v>
      </c>
      <c r="DN170" s="191">
        <f t="shared" si="147"/>
        <v>3.692409769429614E-6</v>
      </c>
      <c r="DR170" s="1">
        <v>4.1666666666666657E-3</v>
      </c>
      <c r="EQ170" s="184"/>
      <c r="ER170" s="184"/>
    </row>
    <row r="171" spans="1:148" s="1" customFormat="1" x14ac:dyDescent="0.25">
      <c r="A171" s="21">
        <v>40786</v>
      </c>
      <c r="B171" s="279">
        <v>-5.9995E-2</v>
      </c>
      <c r="C171" s="280">
        <v>-5.7579999999999999E-2</v>
      </c>
      <c r="D171" s="279">
        <v>-6.8754999999999997E-2</v>
      </c>
      <c r="E171" s="280">
        <v>-8.700200000000001E-2</v>
      </c>
      <c r="F171" s="279">
        <v>-0.104878</v>
      </c>
      <c r="G171" s="280">
        <v>-7.2638999999999995E-2</v>
      </c>
      <c r="H171" s="279">
        <v>-8.5500000000000007E-2</v>
      </c>
      <c r="I171" s="280">
        <v>-7.8855000000000008E-2</v>
      </c>
      <c r="J171" s="279">
        <v>-8.8996999999999993E-2</v>
      </c>
      <c r="K171" s="291">
        <v>-2.496424718368162E-2</v>
      </c>
      <c r="L171" s="280">
        <v>1.4611000000000001E-2</v>
      </c>
      <c r="M171" s="279">
        <v>2.7774999999999998E-2</v>
      </c>
      <c r="N171" s="280">
        <v>3.9500000000000001E-4</v>
      </c>
      <c r="O171" s="279">
        <v>1.7659999999999999E-2</v>
      </c>
      <c r="P171" s="280">
        <v>8.8145000000000001E-2</v>
      </c>
      <c r="Q171" s="279">
        <v>3.594E-3</v>
      </c>
      <c r="R171" s="280">
        <v>7.1199999999999996E-4</v>
      </c>
      <c r="S171" s="279">
        <v>1.1807000000000002E-2</v>
      </c>
      <c r="T171" s="280">
        <v>8.9619999999999995E-3</v>
      </c>
      <c r="U171" s="279">
        <v>1.2540000000000001E-2</v>
      </c>
      <c r="V171" s="280">
        <v>1.2454E-2</v>
      </c>
      <c r="W171" s="279">
        <v>-1.7929999999999998E-2</v>
      </c>
      <c r="X171" s="280">
        <v>1.9793000000000002E-2</v>
      </c>
      <c r="Y171" s="280">
        <v>5.9880000000000003E-3</v>
      </c>
      <c r="Z171" s="279">
        <v>-4.0025000000000005E-2</v>
      </c>
      <c r="AA171" s="280">
        <v>-4.3815E-2</v>
      </c>
      <c r="AB171" s="279">
        <v>1.1874000000000001E-2</v>
      </c>
      <c r="AC171" s="280">
        <v>1.7618999999999999E-2</v>
      </c>
      <c r="AD171" s="279">
        <v>-1.3035000000000001E-2</v>
      </c>
      <c r="AE171" s="280">
        <v>6.2709999999999997E-3</v>
      </c>
      <c r="AF171" s="280">
        <v>-2.1873999999999998E-2</v>
      </c>
      <c r="AG171" s="279">
        <v>4.0089999999999995E-3</v>
      </c>
      <c r="AH171" s="280">
        <v>-3.4700000000000002E-2</v>
      </c>
      <c r="AI171" s="279">
        <v>-3.2149999999999998E-2</v>
      </c>
      <c r="AJ171" s="280">
        <v>-4.8878999999999999E-2</v>
      </c>
      <c r="AK171" s="279">
        <v>-3.7205000000000002E-2</v>
      </c>
      <c r="AL171" s="280">
        <v>-5.1120000000000002E-3</v>
      </c>
      <c r="AM171" s="279">
        <v>-2.1703999999999998E-2</v>
      </c>
      <c r="AN171" s="279">
        <v>5.2800000000000004E-4</v>
      </c>
      <c r="AO171" s="280">
        <v>9.9860000000000001E-3</v>
      </c>
      <c r="AP171" s="279">
        <v>-6.9679000000000005E-2</v>
      </c>
      <c r="AQ171" s="291">
        <v>-2.496424718368162E-2</v>
      </c>
      <c r="AR171" s="30">
        <v>-2.496424718368162E-2</v>
      </c>
      <c r="AS171" s="291">
        <v>-2.496424718368162E-2</v>
      </c>
      <c r="AT171" s="291">
        <v>-2.496424718368162E-2</v>
      </c>
      <c r="AU171" s="291">
        <v>-2.496424718368162E-2</v>
      </c>
      <c r="AV171" s="279">
        <v>-5.5963000000000006E-2</v>
      </c>
      <c r="AW171" s="280">
        <v>-6.2851999999999991E-2</v>
      </c>
      <c r="AX171" s="291">
        <v>-2.496424718368162E-2</v>
      </c>
      <c r="AY171" s="291">
        <v>-2.496424718368162E-2</v>
      </c>
      <c r="AZ171" s="279">
        <v>-1.0755999999999998E-2</v>
      </c>
      <c r="BE171" s="30">
        <v>-1.9518075906797994E-2</v>
      </c>
      <c r="BF171" s="104"/>
      <c r="BG171" s="188">
        <f t="shared" si="100"/>
        <v>85</v>
      </c>
      <c r="BH171" s="29">
        <f>(1-'Building Blocks'!$B$54)*'Building Blocks'!$B$54^BG171</f>
        <v>4.2559012338865467E-3</v>
      </c>
      <c r="BI171" s="29">
        <f t="shared" si="101"/>
        <v>4.6749066604225174E-3</v>
      </c>
      <c r="BJ171" s="29">
        <f t="shared" si="148"/>
        <v>1.3884940272120918E-2</v>
      </c>
      <c r="BK171" s="191">
        <f t="shared" si="102"/>
        <v>2.1114214548454792E-5</v>
      </c>
      <c r="BL171" s="191">
        <f t="shared" si="103"/>
        <v>1.9556442580550273E-5</v>
      </c>
      <c r="BM171" s="191">
        <f t="shared" si="104"/>
        <v>2.849653849960617E-5</v>
      </c>
      <c r="BN171" s="191">
        <f t="shared" si="105"/>
        <v>4.3157797534471061E-5</v>
      </c>
      <c r="BO171" s="191">
        <f t="shared" si="106"/>
        <v>6.2415513468467172E-5</v>
      </c>
      <c r="BP171" s="191">
        <f t="shared" si="107"/>
        <v>2.9237024724280076E-5</v>
      </c>
      <c r="BQ171" s="191">
        <f t="shared" si="108"/>
        <v>3.9369903572395503E-5</v>
      </c>
      <c r="BR171" s="191">
        <f t="shared" si="109"/>
        <v>3.6067083406485059E-5</v>
      </c>
      <c r="BS171" s="191">
        <f t="shared" si="110"/>
        <v>4.5925258045265878E-5</v>
      </c>
      <c r="BT171" s="191">
        <f t="shared" si="111"/>
        <v>1.4405668359236892E-35</v>
      </c>
      <c r="BU171" s="191">
        <f t="shared" si="112"/>
        <v>5.5581257231288816E-7</v>
      </c>
      <c r="BV171" s="191">
        <f t="shared" si="113"/>
        <v>2.7870616926362801E-6</v>
      </c>
      <c r="BW171" s="191">
        <f t="shared" si="114"/>
        <v>7.9427849301360373E-9</v>
      </c>
      <c r="BX171" s="191">
        <f t="shared" si="115"/>
        <v>1.0051421812848061E-6</v>
      </c>
      <c r="BY171" s="191">
        <f t="shared" si="116"/>
        <v>3.2201603660533126E-5</v>
      </c>
      <c r="BZ171" s="191">
        <f t="shared" si="117"/>
        <v>2.6809268394403422E-9</v>
      </c>
      <c r="CA171" s="191">
        <f t="shared" si="118"/>
        <v>5.0446689879035816E-8</v>
      </c>
      <c r="CB171" s="191">
        <f t="shared" si="119"/>
        <v>1.8292362899841381E-7</v>
      </c>
      <c r="CC171" s="191">
        <f t="shared" si="120"/>
        <v>9.6740958691110764E-8</v>
      </c>
      <c r="CD171" s="191">
        <f t="shared" si="121"/>
        <v>3.9853247008586952E-7</v>
      </c>
      <c r="CE171" s="191">
        <f t="shared" si="122"/>
        <v>3.5808822736341681E-7</v>
      </c>
      <c r="CF171" s="191">
        <f t="shared" si="123"/>
        <v>2.3462239851630349E-6</v>
      </c>
      <c r="CG171" s="191">
        <f t="shared" si="124"/>
        <v>1.2240239695478216E-6</v>
      </c>
      <c r="CH171" s="191">
        <f t="shared" si="125"/>
        <v>5.8898916438056989E-8</v>
      </c>
      <c r="CI171" s="191">
        <f t="shared" si="126"/>
        <v>9.873320007029527E-6</v>
      </c>
      <c r="CJ171" s="191">
        <f t="shared" si="127"/>
        <v>1.0743911830134393E-5</v>
      </c>
      <c r="CK171" s="191">
        <f t="shared" si="128"/>
        <v>3.6519253142199782E-7</v>
      </c>
      <c r="CL171" s="191">
        <f t="shared" si="129"/>
        <v>9.8697842632624482E-7</v>
      </c>
      <c r="CM171" s="191">
        <f t="shared" si="130"/>
        <v>1.245398607686939E-6</v>
      </c>
      <c r="CN171" s="191">
        <f t="shared" si="131"/>
        <v>2.0953190280733878E-9</v>
      </c>
      <c r="CO171" s="191">
        <f t="shared" si="132"/>
        <v>3.4931186796412583E-6</v>
      </c>
      <c r="CP171" s="191">
        <f t="shared" si="133"/>
        <v>4.8636283604592033E-10</v>
      </c>
      <c r="CQ171" s="191">
        <f t="shared" si="134"/>
        <v>6.8708597218599464E-6</v>
      </c>
      <c r="CR171" s="191">
        <f t="shared" si="135"/>
        <v>6.7021105879754789E-6</v>
      </c>
      <c r="CS171" s="191">
        <f t="shared" si="136"/>
        <v>1.4211123839042147E-5</v>
      </c>
      <c r="CT171" s="191">
        <f t="shared" si="137"/>
        <v>8.8910251658864799E-6</v>
      </c>
      <c r="CU171" s="191">
        <f t="shared" si="138"/>
        <v>4.1672612006384845E-7</v>
      </c>
      <c r="CV171" s="191">
        <f t="shared" si="139"/>
        <v>3.4883230004518901E-6</v>
      </c>
      <c r="CW171" s="191">
        <f t="shared" si="140"/>
        <v>1.0980834657381003E-7</v>
      </c>
      <c r="CX171" s="191">
        <f t="shared" si="141"/>
        <v>2.7149166501214921E-7</v>
      </c>
      <c r="CY171" s="191">
        <f t="shared" si="142"/>
        <v>2.8080630619501197E-5</v>
      </c>
      <c r="CZ171" s="191"/>
      <c r="DA171" s="191">
        <f t="shared" si="143"/>
        <v>1.4405668359236892E-35</v>
      </c>
      <c r="DB171" s="191"/>
      <c r="DC171" s="191"/>
      <c r="DD171" s="191"/>
      <c r="DE171" s="191">
        <f t="shared" si="144"/>
        <v>2.0237356213066483E-5</v>
      </c>
      <c r="DF171" s="191">
        <f t="shared" si="145"/>
        <v>2.4058192639893809E-5</v>
      </c>
      <c r="DG171" s="191"/>
      <c r="DH171" s="191"/>
      <c r="DI171" s="191">
        <f t="shared" si="146"/>
        <v>2.0626451435471921E-6</v>
      </c>
      <c r="DN171" s="191">
        <f t="shared" si="147"/>
        <v>3.4849341993777131E-6</v>
      </c>
      <c r="DR171" s="1">
        <v>4.1666666666666657E-3</v>
      </c>
      <c r="EQ171" s="184"/>
      <c r="ER171" s="184"/>
    </row>
    <row r="172" spans="1:148" s="1" customFormat="1" x14ac:dyDescent="0.25">
      <c r="A172" s="21">
        <v>40816</v>
      </c>
      <c r="B172" s="279">
        <v>-7.7595999999999998E-2</v>
      </c>
      <c r="C172" s="280">
        <v>-7.4617000000000003E-2</v>
      </c>
      <c r="D172" s="279">
        <v>-9.6310000000000007E-2</v>
      </c>
      <c r="E172" s="280">
        <v>-0.11210200000000001</v>
      </c>
      <c r="F172" s="279">
        <v>-0.10659</v>
      </c>
      <c r="G172" s="280">
        <v>-9.4047999999999993E-2</v>
      </c>
      <c r="H172" s="279">
        <v>-0.11093799999999999</v>
      </c>
      <c r="I172" s="280">
        <v>-0.114481</v>
      </c>
      <c r="J172" s="279">
        <v>-0.14562600000000001</v>
      </c>
      <c r="K172" s="291">
        <v>-2.496424718368162E-2</v>
      </c>
      <c r="L172" s="280">
        <v>7.2719999999999998E-3</v>
      </c>
      <c r="M172" s="279">
        <v>1.7464999999999998E-2</v>
      </c>
      <c r="N172" s="280">
        <v>0</v>
      </c>
      <c r="O172" s="279">
        <v>3.1059999999999998E-3</v>
      </c>
      <c r="P172" s="280">
        <v>9.8293000000000005E-2</v>
      </c>
      <c r="Q172" s="279">
        <v>2.4759999999999999E-3</v>
      </c>
      <c r="R172" s="280">
        <v>-7.9869999999999993E-3</v>
      </c>
      <c r="S172" s="279">
        <v>3.1764000000000001E-2</v>
      </c>
      <c r="T172" s="280">
        <v>-1.65E-3</v>
      </c>
      <c r="U172" s="279">
        <v>1.72E-3</v>
      </c>
      <c r="V172" s="280">
        <v>1.707E-3</v>
      </c>
      <c r="W172" s="279">
        <v>8.5099999999999998E-4</v>
      </c>
      <c r="X172" s="280">
        <v>1.1100000000000001E-3</v>
      </c>
      <c r="Y172" s="280">
        <v>-1.3600000000000001E-3</v>
      </c>
      <c r="Z172" s="279">
        <v>-3.2688999999999996E-2</v>
      </c>
      <c r="AA172" s="280">
        <v>4.2849999999999997E-3</v>
      </c>
      <c r="AB172" s="279">
        <v>-4.1858000000000006E-2</v>
      </c>
      <c r="AC172" s="280">
        <v>-3.4195999999999997E-2</v>
      </c>
      <c r="AD172" s="279">
        <v>-6.5925999999999998E-2</v>
      </c>
      <c r="AE172" s="280">
        <v>-3.8454999999999996E-2</v>
      </c>
      <c r="AF172" s="280">
        <v>-6.0871000000000001E-2</v>
      </c>
      <c r="AG172" s="279">
        <v>-9.7909999999999997E-2</v>
      </c>
      <c r="AH172" s="280">
        <v>-2.9900000000000003E-2</v>
      </c>
      <c r="AI172" s="279">
        <v>-3.8900000000000004E-2</v>
      </c>
      <c r="AJ172" s="280">
        <v>-6.0353000000000004E-2</v>
      </c>
      <c r="AK172" s="279">
        <v>-3.9414999999999999E-2</v>
      </c>
      <c r="AL172" s="280">
        <v>-1.2434000000000001E-2</v>
      </c>
      <c r="AM172" s="279">
        <v>-1.6798E-2</v>
      </c>
      <c r="AN172" s="279">
        <v>2.0173E-2</v>
      </c>
      <c r="AO172" s="280">
        <v>-0.14734999999999998</v>
      </c>
      <c r="AP172" s="279">
        <v>-0.16418099999999999</v>
      </c>
      <c r="AQ172" s="291">
        <v>-2.496424718368162E-2</v>
      </c>
      <c r="AR172" s="30">
        <v>-2.496424718368162E-2</v>
      </c>
      <c r="AS172" s="291">
        <v>-2.496424718368162E-2</v>
      </c>
      <c r="AT172" s="291">
        <v>-2.496424718368162E-2</v>
      </c>
      <c r="AU172" s="291">
        <v>-2.496424718368162E-2</v>
      </c>
      <c r="AV172" s="279">
        <v>-0.109735</v>
      </c>
      <c r="AW172" s="280">
        <v>-0.123957</v>
      </c>
      <c r="AX172" s="291">
        <v>-2.496424718368162E-2</v>
      </c>
      <c r="AY172" s="291">
        <v>-2.496424718368162E-2</v>
      </c>
      <c r="AZ172" s="279">
        <v>-4.1361000000000002E-2</v>
      </c>
      <c r="BE172" s="30">
        <v>-2.1367999051876363E-2</v>
      </c>
      <c r="BF172" s="104"/>
      <c r="BG172" s="188">
        <f t="shared" si="100"/>
        <v>84</v>
      </c>
      <c r="BH172" s="29">
        <f>(1-'Building Blocks'!$B$54)*'Building Blocks'!$B$54^BG172</f>
        <v>4.298890135238936E-3</v>
      </c>
      <c r="BI172" s="29">
        <f t="shared" si="101"/>
        <v>4.7221279398207243E-3</v>
      </c>
      <c r="BJ172" s="29">
        <f t="shared" si="148"/>
        <v>1.4025192194061533E-2</v>
      </c>
      <c r="BK172" s="191">
        <f t="shared" si="102"/>
        <v>3.396174288925289E-5</v>
      </c>
      <c r="BL172" s="191">
        <f t="shared" si="103"/>
        <v>3.1531475006006161E-5</v>
      </c>
      <c r="BM172" s="191">
        <f t="shared" si="104"/>
        <v>5.268763998450342E-5</v>
      </c>
      <c r="BN172" s="191">
        <f t="shared" si="105"/>
        <v>6.934509910441171E-5</v>
      </c>
      <c r="BO172" s="191">
        <f t="shared" si="106"/>
        <v>6.4928047646816044E-5</v>
      </c>
      <c r="BP172" s="191">
        <f t="shared" si="107"/>
        <v>4.768655785640263E-5</v>
      </c>
      <c r="BQ172" s="191">
        <f t="shared" si="108"/>
        <v>6.4870072956527288E-5</v>
      </c>
      <c r="BR172" s="191">
        <f t="shared" si="109"/>
        <v>7.1977933051517782E-5</v>
      </c>
      <c r="BS172" s="191">
        <f t="shared" si="110"/>
        <v>1.1454083082396786E-4</v>
      </c>
      <c r="BT172" s="191">
        <f t="shared" si="111"/>
        <v>1.4551180160845344E-35</v>
      </c>
      <c r="BU172" s="191">
        <f t="shared" si="112"/>
        <v>6.0007712621812212E-8</v>
      </c>
      <c r="BV172" s="191">
        <f t="shared" si="113"/>
        <v>9.3969755631798877E-7</v>
      </c>
      <c r="BW172" s="191">
        <f t="shared" si="114"/>
        <v>1.3622342821336424E-8</v>
      </c>
      <c r="BX172" s="191">
        <f t="shared" si="115"/>
        <v>5.6258121884520943E-11</v>
      </c>
      <c r="BY172" s="191">
        <f t="shared" si="116"/>
        <v>4.0967438917689726E-5</v>
      </c>
      <c r="BZ172" s="191">
        <f t="shared" si="117"/>
        <v>1.6606174884133661E-8</v>
      </c>
      <c r="CA172" s="191">
        <f t="shared" si="118"/>
        <v>6.7816961924647456E-7</v>
      </c>
      <c r="CB172" s="191">
        <f t="shared" si="119"/>
        <v>3.2445027548030805E-6</v>
      </c>
      <c r="CC172" s="191">
        <f t="shared" si="120"/>
        <v>1.7358360658726171E-7</v>
      </c>
      <c r="CD172" s="191">
        <f t="shared" si="121"/>
        <v>1.1892193205275156E-8</v>
      </c>
      <c r="CE172" s="191">
        <f t="shared" si="122"/>
        <v>1.8793716224374318E-8</v>
      </c>
      <c r="CF172" s="191">
        <f t="shared" si="123"/>
        <v>6.1935081565974519E-8</v>
      </c>
      <c r="CG172" s="191">
        <f t="shared" si="124"/>
        <v>2.9557783077771607E-8</v>
      </c>
      <c r="CH172" s="191">
        <f t="shared" si="125"/>
        <v>6.8133705817285132E-8</v>
      </c>
      <c r="CI172" s="191">
        <f t="shared" si="126"/>
        <v>7.0431870606794448E-6</v>
      </c>
      <c r="CJ172" s="191">
        <f t="shared" si="127"/>
        <v>1.2143486261755499E-10</v>
      </c>
      <c r="CK172" s="191">
        <f t="shared" si="128"/>
        <v>9.5171363735639838E-6</v>
      </c>
      <c r="CL172" s="191">
        <f t="shared" si="129"/>
        <v>6.5645458418603417E-6</v>
      </c>
      <c r="CM172" s="191">
        <f t="shared" si="130"/>
        <v>2.2620928600257046E-5</v>
      </c>
      <c r="CN172" s="191">
        <f t="shared" si="131"/>
        <v>9.7311239442540814E-6</v>
      </c>
      <c r="CO172" s="191">
        <f t="shared" si="132"/>
        <v>2.0777096505306291E-5</v>
      </c>
      <c r="CP172" s="191">
        <f t="shared" si="133"/>
        <v>4.9361980739790368E-5</v>
      </c>
      <c r="CQ172" s="191">
        <f t="shared" si="134"/>
        <v>5.3111470945866862E-6</v>
      </c>
      <c r="CR172" s="191">
        <f t="shared" si="135"/>
        <v>9.3987025922568183E-6</v>
      </c>
      <c r="CS172" s="191">
        <f t="shared" si="136"/>
        <v>2.0950971906714581E-5</v>
      </c>
      <c r="CT172" s="191">
        <f t="shared" si="137"/>
        <v>9.9141233277943374E-6</v>
      </c>
      <c r="CU172" s="191">
        <f t="shared" si="138"/>
        <v>1.3269812068168978E-6</v>
      </c>
      <c r="CV172" s="191">
        <f t="shared" si="139"/>
        <v>2.3715543947715503E-6</v>
      </c>
      <c r="CW172" s="191">
        <f t="shared" si="140"/>
        <v>1.0341205933938176E-6</v>
      </c>
      <c r="CX172" s="191">
        <f t="shared" si="141"/>
        <v>1.0584502103535986E-4</v>
      </c>
      <c r="CY172" s="191">
        <f t="shared" si="142"/>
        <v>1.3970710369804273E-4</v>
      </c>
      <c r="CZ172" s="191"/>
      <c r="DA172" s="191">
        <f t="shared" si="143"/>
        <v>1.4551180160845344E-35</v>
      </c>
      <c r="DB172" s="191"/>
      <c r="DC172" s="191"/>
      <c r="DD172" s="191"/>
      <c r="DE172" s="191">
        <f t="shared" si="144"/>
        <v>6.7508380687618098E-5</v>
      </c>
      <c r="DF172" s="191">
        <f t="shared" si="145"/>
        <v>8.3331753796212751E-5</v>
      </c>
      <c r="DG172" s="191"/>
      <c r="DH172" s="191"/>
      <c r="DI172" s="191">
        <f t="shared" si="146"/>
        <v>1.25778957885089E-5</v>
      </c>
      <c r="DN172" s="191">
        <f t="shared" si="147"/>
        <v>4.0133109306238879E-6</v>
      </c>
      <c r="DR172" s="1">
        <v>4.1666666666666657E-3</v>
      </c>
      <c r="EQ172" s="184"/>
      <c r="ER172" s="184"/>
    </row>
    <row r="173" spans="1:148" s="1" customFormat="1" x14ac:dyDescent="0.25">
      <c r="A173" s="21">
        <v>40847</v>
      </c>
      <c r="B173" s="279">
        <v>0.115093</v>
      </c>
      <c r="C173" s="280">
        <v>0.11208800000000001</v>
      </c>
      <c r="D173" s="279">
        <v>0.13012600000000002</v>
      </c>
      <c r="E173" s="280">
        <v>0.15135799999999999</v>
      </c>
      <c r="F173" s="279">
        <v>0.101734</v>
      </c>
      <c r="G173" s="280">
        <v>0.107408</v>
      </c>
      <c r="H173" s="279">
        <v>0.105449</v>
      </c>
      <c r="I173" s="280">
        <v>8.1277000000000002E-2</v>
      </c>
      <c r="J173" s="279">
        <v>0.13255600000000001</v>
      </c>
      <c r="K173" s="291">
        <v>-2.496424718368162E-2</v>
      </c>
      <c r="L173" s="280">
        <v>1.077E-3</v>
      </c>
      <c r="M173" s="279">
        <v>-8.1539999999999998E-3</v>
      </c>
      <c r="N173" s="280">
        <v>9.9000000000000008E-5</v>
      </c>
      <c r="O173" s="279">
        <v>-2.2850000000000001E-3</v>
      </c>
      <c r="P173" s="280">
        <v>-3.8191999999999997E-2</v>
      </c>
      <c r="Q173" s="279">
        <v>1.4594000000000001E-2</v>
      </c>
      <c r="R173" s="280">
        <v>1.1992000000000001E-2</v>
      </c>
      <c r="S173" s="279">
        <v>2.1621999999999999E-2</v>
      </c>
      <c r="T173" s="280">
        <v>1.8693999999999999E-2</v>
      </c>
      <c r="U173" s="279">
        <v>4.5199999999999998E-4</v>
      </c>
      <c r="V173" s="280">
        <v>-2.7000000000000002E-5</v>
      </c>
      <c r="W173" s="279">
        <v>1.3295E-2</v>
      </c>
      <c r="X173" s="280">
        <v>-5.9090000000000002E-3</v>
      </c>
      <c r="Y173" s="280">
        <v>-3.1809999999999998E-3</v>
      </c>
      <c r="Z173" s="279">
        <v>5.9930000000000004E-2</v>
      </c>
      <c r="AA173" s="280">
        <v>2.8910999999999999E-2</v>
      </c>
      <c r="AB173" s="279">
        <v>2.1065999999999998E-2</v>
      </c>
      <c r="AC173" s="280">
        <v>1.1541999999999998E-2</v>
      </c>
      <c r="AD173" s="279">
        <v>5.1237000000000005E-2</v>
      </c>
      <c r="AE173" s="280">
        <v>3.9882000000000001E-2</v>
      </c>
      <c r="AF173" s="280">
        <v>6.4964000000000008E-2</v>
      </c>
      <c r="AG173" s="279">
        <v>6.1470999999999998E-2</v>
      </c>
      <c r="AH173" s="280">
        <v>8.1000000000000013E-3</v>
      </c>
      <c r="AI173" s="279">
        <v>2.6859999999999998E-2</v>
      </c>
      <c r="AJ173" s="280">
        <v>4.9081E-2</v>
      </c>
      <c r="AK173" s="279">
        <v>3.0256999999999999E-2</v>
      </c>
      <c r="AL173" s="280">
        <v>-9.2410000000000009E-3</v>
      </c>
      <c r="AM173" s="279">
        <v>1.2664E-2</v>
      </c>
      <c r="AN173" s="279">
        <v>-4.1778000000000003E-2</v>
      </c>
      <c r="AO173" s="280">
        <v>6.6184000000000007E-2</v>
      </c>
      <c r="AP173" s="279">
        <v>0.150667</v>
      </c>
      <c r="AQ173" s="291">
        <v>-2.496424718368162E-2</v>
      </c>
      <c r="AR173" s="30">
        <v>-2.496424718368162E-2</v>
      </c>
      <c r="AS173" s="291">
        <v>-2.496424718368162E-2</v>
      </c>
      <c r="AT173" s="291">
        <v>-2.496424718368162E-2</v>
      </c>
      <c r="AU173" s="291">
        <v>-2.496424718368162E-2</v>
      </c>
      <c r="AV173" s="279">
        <v>0.14277100000000001</v>
      </c>
      <c r="AW173" s="280">
        <v>0.12634600000000001</v>
      </c>
      <c r="AX173" s="291">
        <v>-2.496424718368162E-2</v>
      </c>
      <c r="AY173" s="291">
        <v>-2.496424718368162E-2</v>
      </c>
      <c r="AZ173" s="279">
        <v>0.10264799999999999</v>
      </c>
      <c r="BE173" s="30">
        <v>-3.9198941551910615E-2</v>
      </c>
      <c r="BF173" s="104"/>
      <c r="BG173" s="188">
        <f t="shared" si="100"/>
        <v>83</v>
      </c>
      <c r="BH173" s="29">
        <f>(1-'Building Blocks'!$B$54)*'Building Blocks'!$B$54^BG173</f>
        <v>4.3423132679181169E-3</v>
      </c>
      <c r="BI173" s="29">
        <f t="shared" si="101"/>
        <v>4.7698262018391153E-3</v>
      </c>
      <c r="BJ173" s="29">
        <f t="shared" si="148"/>
        <v>1.4166860802082359E-2</v>
      </c>
      <c r="BK173" s="191">
        <f t="shared" si="102"/>
        <v>5.5514869404915543E-5</v>
      </c>
      <c r="BL173" s="191">
        <f t="shared" si="103"/>
        <v>5.2577038113177194E-5</v>
      </c>
      <c r="BM173" s="191">
        <f t="shared" si="104"/>
        <v>6.9611770532484749E-5</v>
      </c>
      <c r="BN173" s="191">
        <f t="shared" si="105"/>
        <v>9.6555392163051625E-5</v>
      </c>
      <c r="BO173" s="191">
        <f t="shared" si="106"/>
        <v>3.9555117355808627E-5</v>
      </c>
      <c r="BP173" s="191">
        <f t="shared" si="107"/>
        <v>4.8622846830764592E-5</v>
      </c>
      <c r="BQ173" s="191">
        <f t="shared" si="108"/>
        <v>4.6919276886366627E-5</v>
      </c>
      <c r="BR173" s="191">
        <f t="shared" si="109"/>
        <v>2.4930995620023847E-5</v>
      </c>
      <c r="BS173" s="191">
        <f t="shared" si="110"/>
        <v>7.1504783716754483E-5</v>
      </c>
      <c r="BT173" s="191">
        <f t="shared" si="111"/>
        <v>1.469816177863166E-35</v>
      </c>
      <c r="BU173" s="191">
        <f t="shared" si="112"/>
        <v>3.299753345018186E-8</v>
      </c>
      <c r="BV173" s="191">
        <f t="shared" si="113"/>
        <v>6.3216053584756356E-7</v>
      </c>
      <c r="BW173" s="191">
        <f t="shared" si="114"/>
        <v>1.2202615930074224E-8</v>
      </c>
      <c r="BX173" s="191">
        <f t="shared" si="115"/>
        <v>1.3306832243476085E-7</v>
      </c>
      <c r="BY173" s="191">
        <f t="shared" si="116"/>
        <v>8.9602291089144512E-6</v>
      </c>
      <c r="BZ173" s="191">
        <f t="shared" si="117"/>
        <v>5.0041835068817729E-7</v>
      </c>
      <c r="CA173" s="191">
        <f t="shared" si="118"/>
        <v>3.0489058797219931E-7</v>
      </c>
      <c r="CB173" s="191">
        <f t="shared" si="119"/>
        <v>1.231829920376077E-6</v>
      </c>
      <c r="CC173" s="191">
        <f t="shared" si="120"/>
        <v>9.7279553191078363E-7</v>
      </c>
      <c r="CD173" s="191">
        <f t="shared" si="121"/>
        <v>3.8877497363344816E-8</v>
      </c>
      <c r="CE173" s="191">
        <f t="shared" si="122"/>
        <v>6.632564749881373E-8</v>
      </c>
      <c r="CF173" s="191">
        <f t="shared" si="123"/>
        <v>3.7125889201580511E-7</v>
      </c>
      <c r="CG173" s="191">
        <f t="shared" si="124"/>
        <v>4.3237148244189569E-7</v>
      </c>
      <c r="CH173" s="191">
        <f t="shared" si="125"/>
        <v>1.5062529345856952E-7</v>
      </c>
      <c r="CI173" s="191">
        <f t="shared" si="126"/>
        <v>1.3908139236285228E-5</v>
      </c>
      <c r="CJ173" s="191">
        <f t="shared" si="127"/>
        <v>2.9304083884386655E-6</v>
      </c>
      <c r="CK173" s="191">
        <f t="shared" si="128"/>
        <v>1.5506510620042188E-6</v>
      </c>
      <c r="CL173" s="191">
        <f t="shared" si="129"/>
        <v>3.4082409243302026E-7</v>
      </c>
      <c r="CM173" s="191">
        <f t="shared" si="130"/>
        <v>1.0966893590246582E-5</v>
      </c>
      <c r="CN173" s="191">
        <f t="shared" si="131"/>
        <v>5.1759465594697067E-6</v>
      </c>
      <c r="CO173" s="191">
        <f t="shared" si="132"/>
        <v>1.6888040056620532E-5</v>
      </c>
      <c r="CP173" s="191">
        <f t="shared" si="133"/>
        <v>1.5573086790303007E-5</v>
      </c>
      <c r="CQ173" s="191">
        <f t="shared" si="134"/>
        <v>9.5003610431500655E-8</v>
      </c>
      <c r="CR173" s="191">
        <f t="shared" si="135"/>
        <v>2.132969683190338E-6</v>
      </c>
      <c r="CS173" s="191">
        <f t="shared" si="136"/>
        <v>8.7477501142513117E-6</v>
      </c>
      <c r="CT173" s="191">
        <f t="shared" si="137"/>
        <v>2.7135627310590718E-6</v>
      </c>
      <c r="CU173" s="191">
        <f t="shared" si="138"/>
        <v>8.7839796321415243E-7</v>
      </c>
      <c r="CV173" s="191">
        <f t="shared" si="139"/>
        <v>2.3718663331576468E-7</v>
      </c>
      <c r="CW173" s="191">
        <f t="shared" si="140"/>
        <v>1.060504746069054E-5</v>
      </c>
      <c r="CX173" s="191">
        <f t="shared" si="141"/>
        <v>1.9426641433573628E-5</v>
      </c>
      <c r="CY173" s="191">
        <f t="shared" si="142"/>
        <v>9.7324497536285573E-5</v>
      </c>
      <c r="CZ173" s="191"/>
      <c r="DA173" s="191">
        <f t="shared" si="143"/>
        <v>1.469816177863166E-35</v>
      </c>
      <c r="DB173" s="191"/>
      <c r="DC173" s="191"/>
      <c r="DD173" s="191"/>
      <c r="DE173" s="191">
        <f t="shared" si="144"/>
        <v>8.4296553805519205E-5</v>
      </c>
      <c r="DF173" s="191">
        <f t="shared" si="145"/>
        <v>6.5809368636203072E-5</v>
      </c>
      <c r="DG173" s="191"/>
      <c r="DH173" s="191"/>
      <c r="DI173" s="191">
        <f t="shared" si="146"/>
        <v>4.0722617675857586E-5</v>
      </c>
      <c r="DN173" s="191">
        <f t="shared" si="147"/>
        <v>1.0529325944387907E-5</v>
      </c>
      <c r="DR173" s="1">
        <v>4.1666666666666657E-3</v>
      </c>
      <c r="EQ173" s="184"/>
      <c r="ER173" s="184"/>
    </row>
    <row r="174" spans="1:148" s="1" customFormat="1" x14ac:dyDescent="0.25">
      <c r="A174" s="21">
        <v>40877</v>
      </c>
      <c r="B174" s="279">
        <v>-2.7029999999999997E-3</v>
      </c>
      <c r="C174" s="280">
        <v>-2.6229999999999999E-3</v>
      </c>
      <c r="D174" s="279">
        <v>-5.004999999999999E-3</v>
      </c>
      <c r="E174" s="280">
        <v>-3.6449999999999998E-3</v>
      </c>
      <c r="F174" s="279">
        <v>-1.3625E-2</v>
      </c>
      <c r="G174" s="280">
        <v>-2.9437000000000001E-2</v>
      </c>
      <c r="H174" s="279">
        <v>-5.0807000000000005E-2</v>
      </c>
      <c r="I174" s="280">
        <v>-5.0091000000000004E-2</v>
      </c>
      <c r="J174" s="279">
        <v>-6.6591999999999998E-2</v>
      </c>
      <c r="K174" s="291">
        <v>-2.496424718368162E-2</v>
      </c>
      <c r="L174" s="280">
        <v>-8.6900000000000009E-4</v>
      </c>
      <c r="M174" s="279">
        <v>7.4619999999999999E-3</v>
      </c>
      <c r="N174" s="280">
        <v>4.8999999999999998E-5</v>
      </c>
      <c r="O174" s="279">
        <v>3.7319999999999996E-3</v>
      </c>
      <c r="P174" s="280">
        <v>2.7196999999999999E-2</v>
      </c>
      <c r="Q174" s="279">
        <v>-1.6763999999999998E-2</v>
      </c>
      <c r="R174" s="280">
        <v>-1.3199000000000001E-2</v>
      </c>
      <c r="S174" s="279">
        <v>-2.6208999999999996E-2</v>
      </c>
      <c r="T174" s="280">
        <v>8.0450000000000001E-3</v>
      </c>
      <c r="U174" s="279">
        <v>-8.03E-4</v>
      </c>
      <c r="V174" s="280">
        <v>1.8190000000000001E-3</v>
      </c>
      <c r="W174" s="279">
        <v>3.967E-3</v>
      </c>
      <c r="X174" s="280">
        <v>1.1936E-2</v>
      </c>
      <c r="Y174" s="280">
        <v>2.6490000000000003E-3</v>
      </c>
      <c r="Z174" s="279">
        <v>-2.1562000000000001E-2</v>
      </c>
      <c r="AA174" s="280">
        <v>-4.9100000000000003E-3</v>
      </c>
      <c r="AB174" s="279">
        <v>-2.7959000000000001E-2</v>
      </c>
      <c r="AC174" s="280">
        <v>-2.1793999999999997E-2</v>
      </c>
      <c r="AD174" s="279">
        <v>-4.9554999999999995E-2</v>
      </c>
      <c r="AE174" s="280">
        <v>-8.5769999999999996E-3</v>
      </c>
      <c r="AF174" s="280">
        <v>-2.6358000000000003E-2</v>
      </c>
      <c r="AG174" s="279">
        <v>-3.3433000000000004E-2</v>
      </c>
      <c r="AH174" s="280">
        <v>-8.6999999999999994E-3</v>
      </c>
      <c r="AI174" s="279">
        <v>-1.345E-2</v>
      </c>
      <c r="AJ174" s="280">
        <v>-2.0215E-2</v>
      </c>
      <c r="AK174" s="279">
        <v>-1.1848000000000001E-2</v>
      </c>
      <c r="AL174" s="280">
        <v>-6.5269999999999998E-3</v>
      </c>
      <c r="AM174" s="279">
        <v>-5.9489999999999994E-3</v>
      </c>
      <c r="AN174" s="279">
        <v>4.1570000000000001E-3</v>
      </c>
      <c r="AO174" s="280">
        <v>-2.2189999999999998E-2</v>
      </c>
      <c r="AP174" s="279">
        <v>-3.1206999999999999E-2</v>
      </c>
      <c r="AQ174" s="291">
        <v>-2.496424718368162E-2</v>
      </c>
      <c r="AR174" s="30">
        <v>-2.496424718368162E-2</v>
      </c>
      <c r="AS174" s="291">
        <v>-2.496424718368162E-2</v>
      </c>
      <c r="AT174" s="291">
        <v>-2.496424718368162E-2</v>
      </c>
      <c r="AU174" s="291">
        <v>-2.496424718368162E-2</v>
      </c>
      <c r="AV174" s="279">
        <v>-3.7587000000000002E-2</v>
      </c>
      <c r="AW174" s="280">
        <v>-5.5697999999999998E-2</v>
      </c>
      <c r="AX174" s="291">
        <v>-2.496424718368162E-2</v>
      </c>
      <c r="AY174" s="291">
        <v>-2.496424718368162E-2</v>
      </c>
      <c r="AZ174" s="279">
        <v>-2.4039999999999999E-3</v>
      </c>
      <c r="BE174" s="30">
        <v>-8.5650626295248444E-2</v>
      </c>
      <c r="BF174" s="104"/>
      <c r="BG174" s="188">
        <f t="shared" si="100"/>
        <v>82</v>
      </c>
      <c r="BH174" s="29">
        <f>(1-'Building Blocks'!$B$54)*'Building Blocks'!$B$54^BG174</f>
        <v>4.386175018099109E-3</v>
      </c>
      <c r="BI174" s="29">
        <f t="shared" si="101"/>
        <v>4.8180062644839561E-3</v>
      </c>
      <c r="BJ174" s="29">
        <f t="shared" si="148"/>
        <v>1.4309960406143796E-2</v>
      </c>
      <c r="BK174" s="191">
        <f t="shared" si="102"/>
        <v>4.734450069138092E-7</v>
      </c>
      <c r="BL174" s="191">
        <f t="shared" si="103"/>
        <v>4.5531734030374608E-7</v>
      </c>
      <c r="BM174" s="191">
        <f t="shared" si="104"/>
        <v>9.8862217211428646E-7</v>
      </c>
      <c r="BN174" s="191">
        <f t="shared" si="105"/>
        <v>7.8018933049646317E-7</v>
      </c>
      <c r="BO174" s="191">
        <f t="shared" si="106"/>
        <v>2.843649991556767E-6</v>
      </c>
      <c r="BP174" s="191">
        <f t="shared" si="107"/>
        <v>6.2027335079702115E-6</v>
      </c>
      <c r="BQ174" s="191">
        <f t="shared" si="108"/>
        <v>1.5695439014341175E-5</v>
      </c>
      <c r="BR174" s="191">
        <f t="shared" si="109"/>
        <v>1.6812034479247278E-5</v>
      </c>
      <c r="BS174" s="191">
        <f t="shared" si="110"/>
        <v>2.8351182936949599E-5</v>
      </c>
      <c r="BT174" s="191">
        <f t="shared" si="111"/>
        <v>1.4846628059223903E-35</v>
      </c>
      <c r="BU174" s="191">
        <f t="shared" si="112"/>
        <v>1.0089697475103022E-7</v>
      </c>
      <c r="BV174" s="191">
        <f t="shared" si="113"/>
        <v>8.1136600047341663E-8</v>
      </c>
      <c r="BW174" s="191">
        <f t="shared" si="114"/>
        <v>1.3108543734487188E-8</v>
      </c>
      <c r="BX174" s="191">
        <f t="shared" si="115"/>
        <v>2.6038699130173045E-9</v>
      </c>
      <c r="BY174" s="191">
        <f t="shared" si="116"/>
        <v>2.3419034749736551E-6</v>
      </c>
      <c r="BZ174" s="191">
        <f t="shared" si="117"/>
        <v>2.1481322518828193E-6</v>
      </c>
      <c r="CA174" s="191">
        <f t="shared" si="118"/>
        <v>1.4246891885164286E-6</v>
      </c>
      <c r="CB174" s="191">
        <f t="shared" si="119"/>
        <v>4.8601243107676183E-6</v>
      </c>
      <c r="CC174" s="191">
        <f t="shared" si="120"/>
        <v>6.3557384248489895E-8</v>
      </c>
      <c r="CD174" s="191">
        <f t="shared" si="121"/>
        <v>8.1384098417136377E-8</v>
      </c>
      <c r="CE174" s="191">
        <f t="shared" si="122"/>
        <v>1.7082698201633309E-8</v>
      </c>
      <c r="CF174" s="191">
        <f t="shared" si="123"/>
        <v>1.231592894480341E-9</v>
      </c>
      <c r="CG174" s="191">
        <f t="shared" si="124"/>
        <v>3.3384407834622429E-7</v>
      </c>
      <c r="CH174" s="191">
        <f t="shared" si="125"/>
        <v>2.1348706208085324E-10</v>
      </c>
      <c r="CI174" s="191">
        <f t="shared" si="126"/>
        <v>3.641844226203025E-6</v>
      </c>
      <c r="CJ174" s="191">
        <f t="shared" si="127"/>
        <v>3.932681943128307E-7</v>
      </c>
      <c r="CK174" s="191">
        <f t="shared" si="128"/>
        <v>4.6284861144269013E-6</v>
      </c>
      <c r="CL174" s="191">
        <f t="shared" si="129"/>
        <v>2.9831205456069035E-6</v>
      </c>
      <c r="CM174" s="191">
        <f t="shared" si="130"/>
        <v>1.3453099637093291E-5</v>
      </c>
      <c r="CN174" s="191">
        <f t="shared" si="131"/>
        <v>1.1601384886776553E-6</v>
      </c>
      <c r="CO174" s="191">
        <f t="shared" si="132"/>
        <v>4.8780060925868255E-6</v>
      </c>
      <c r="CP174" s="191">
        <f t="shared" si="133"/>
        <v>6.8712528733691169E-6</v>
      </c>
      <c r="CQ174" s="191">
        <f t="shared" si="134"/>
        <v>7.3331801956362638E-7</v>
      </c>
      <c r="CR174" s="191">
        <f t="shared" si="135"/>
        <v>1.7693402481574304E-6</v>
      </c>
      <c r="CS174" s="191">
        <f t="shared" si="136"/>
        <v>3.3760553664910862E-6</v>
      </c>
      <c r="CT174" s="191">
        <f t="shared" si="137"/>
        <v>1.6052841886326395E-6</v>
      </c>
      <c r="CU174" s="191">
        <f t="shared" si="138"/>
        <v>5.6786273104574434E-7</v>
      </c>
      <c r="CV174" s="191">
        <f t="shared" si="139"/>
        <v>6.4399234008425866E-7</v>
      </c>
      <c r="CW174" s="191">
        <f t="shared" si="140"/>
        <v>7.1421518652454738E-9</v>
      </c>
      <c r="CX174" s="191">
        <f t="shared" si="141"/>
        <v>2.9050911623977797E-6</v>
      </c>
      <c r="CY174" s="191">
        <f t="shared" si="142"/>
        <v>7.3397375753809334E-6</v>
      </c>
      <c r="CZ174" s="191"/>
      <c r="DA174" s="191">
        <f t="shared" si="143"/>
        <v>1.4846628059223903E-35</v>
      </c>
      <c r="DB174" s="191"/>
      <c r="DC174" s="191"/>
      <c r="DD174" s="191"/>
      <c r="DE174" s="191">
        <f t="shared" si="144"/>
        <v>1.083341233887407E-5</v>
      </c>
      <c r="DF174" s="191">
        <f t="shared" si="145"/>
        <v>2.0095916843351141E-5</v>
      </c>
      <c r="DG174" s="191"/>
      <c r="DH174" s="191"/>
      <c r="DI174" s="191">
        <f t="shared" si="146"/>
        <v>7.7137342627429975E-7</v>
      </c>
      <c r="DN174" s="191">
        <f t="shared" si="147"/>
        <v>4.2062193767991362E-5</v>
      </c>
      <c r="DR174" s="1">
        <v>4.1666666666666657E-3</v>
      </c>
      <c r="EQ174" s="184"/>
      <c r="ER174" s="184"/>
    </row>
    <row r="175" spans="1:148" s="1" customFormat="1" x14ac:dyDescent="0.25">
      <c r="A175" s="21">
        <v>40908</v>
      </c>
      <c r="B175" s="279">
        <v>8.2189999999999989E-3</v>
      </c>
      <c r="C175" s="280">
        <v>8.3590000000000001E-3</v>
      </c>
      <c r="D175" s="279">
        <v>-1.207E-3</v>
      </c>
      <c r="E175" s="280">
        <v>6.6059999999999999E-3</v>
      </c>
      <c r="F175" s="279">
        <v>1.1980999999999999E-2</v>
      </c>
      <c r="G175" s="280">
        <v>-1.676E-3</v>
      </c>
      <c r="H175" s="279">
        <v>-1.1002000000000001E-2</v>
      </c>
      <c r="I175" s="280">
        <v>-1.9134999999999999E-2</v>
      </c>
      <c r="J175" s="279">
        <v>-1.1956E-2</v>
      </c>
      <c r="K175" s="291">
        <v>-2.496424718368162E-2</v>
      </c>
      <c r="L175" s="280">
        <v>1.0990999999999999E-2</v>
      </c>
      <c r="M175" s="279">
        <v>9.6619999999999987E-3</v>
      </c>
      <c r="N175" s="280">
        <v>4.8999999999999998E-5</v>
      </c>
      <c r="O175" s="279">
        <v>5.7099999999999998E-3</v>
      </c>
      <c r="P175" s="280">
        <v>3.1040999999999999E-2</v>
      </c>
      <c r="Q175" s="279">
        <v>1.9443999999999999E-2</v>
      </c>
      <c r="R175" s="280">
        <v>1.2685E-2</v>
      </c>
      <c r="S175" s="279">
        <v>3.7481E-2</v>
      </c>
      <c r="T175" s="280">
        <v>6.1699999999999993E-4</v>
      </c>
      <c r="U175" s="279">
        <v>5.1110000000000001E-3</v>
      </c>
      <c r="V175" s="280">
        <v>7.0120000000000009E-3</v>
      </c>
      <c r="W175" s="279">
        <v>1.3145E-2</v>
      </c>
      <c r="X175" s="280">
        <v>2.1804999999999998E-2</v>
      </c>
      <c r="Y175" s="280">
        <v>5.0590000000000001E-3</v>
      </c>
      <c r="Z175" s="279">
        <v>2.6565999999999999E-2</v>
      </c>
      <c r="AA175" s="280">
        <v>4.9630000000000004E-3</v>
      </c>
      <c r="AB175" s="279">
        <v>3.9220000000000001E-3</v>
      </c>
      <c r="AC175" s="280">
        <v>7.8359999999999992E-3</v>
      </c>
      <c r="AD175" s="279">
        <v>-2.2959999999999999E-3</v>
      </c>
      <c r="AE175" s="280">
        <v>1.7017999999999998E-2</v>
      </c>
      <c r="AF175" s="280">
        <v>1.0802000000000001E-2</v>
      </c>
      <c r="AG175" s="279">
        <v>-1.1819E-2</v>
      </c>
      <c r="AH175" s="280">
        <v>-4.1999999999999997E-3</v>
      </c>
      <c r="AI175" s="279">
        <v>-4.4800000000000005E-3</v>
      </c>
      <c r="AJ175" s="280">
        <v>-9.1430000000000001E-3</v>
      </c>
      <c r="AK175" s="279">
        <v>-2.1029999999999998E-3</v>
      </c>
      <c r="AL175" s="280">
        <v>-2.477E-3</v>
      </c>
      <c r="AM175" s="279">
        <v>3.79E-3</v>
      </c>
      <c r="AN175" s="279">
        <v>6.11E-4</v>
      </c>
      <c r="AO175" s="280">
        <v>-3.7478999999999998E-2</v>
      </c>
      <c r="AP175" s="279">
        <v>-3.2941999999999999E-2</v>
      </c>
      <c r="AQ175" s="291">
        <v>-2.496424718368162E-2</v>
      </c>
      <c r="AR175" s="30">
        <v>-2.496424718368162E-2</v>
      </c>
      <c r="AS175" s="291">
        <v>-2.496424718368162E-2</v>
      </c>
      <c r="AT175" s="291">
        <v>-2.496424718368162E-2</v>
      </c>
      <c r="AU175" s="291">
        <v>-2.496424718368162E-2</v>
      </c>
      <c r="AV175" s="279">
        <v>4.795E-2</v>
      </c>
      <c r="AW175" s="280">
        <v>9.4210000000000006E-3</v>
      </c>
      <c r="AX175" s="291">
        <v>-2.496424718368162E-2</v>
      </c>
      <c r="AY175" s="291">
        <v>-2.496424718368162E-2</v>
      </c>
      <c r="AZ175" s="279">
        <v>5.7569999999999996E-2</v>
      </c>
      <c r="BE175" s="30">
        <v>-0.11495562230820977</v>
      </c>
      <c r="BF175" s="104"/>
      <c r="BG175" s="188">
        <f t="shared" si="100"/>
        <v>81</v>
      </c>
      <c r="BH175" s="29">
        <f>(1-'Building Blocks'!$B$54)*'Building Blocks'!$B$54^BG175</f>
        <v>4.4304798162617259E-3</v>
      </c>
      <c r="BI175" s="29">
        <f t="shared" si="101"/>
        <v>4.8666729944282384E-3</v>
      </c>
      <c r="BJ175" s="29">
        <f t="shared" si="148"/>
        <v>1.445450546075131E-2</v>
      </c>
      <c r="BK175" s="191">
        <f t="shared" si="102"/>
        <v>4.9555676031268008E-9</v>
      </c>
      <c r="BL175" s="191">
        <f t="shared" si="103"/>
        <v>7.7351728861753436E-9</v>
      </c>
      <c r="BM175" s="191">
        <f t="shared" si="104"/>
        <v>5.3926924933762279E-7</v>
      </c>
      <c r="BN175" s="191">
        <f t="shared" si="105"/>
        <v>2.9793348975506219E-8</v>
      </c>
      <c r="BO175" s="191">
        <f t="shared" si="106"/>
        <v>8.3733877519404469E-9</v>
      </c>
      <c r="BP175" s="191">
        <f t="shared" si="107"/>
        <v>3.208376962328112E-7</v>
      </c>
      <c r="BQ175" s="191">
        <f t="shared" si="108"/>
        <v>1.4516569271721566E-6</v>
      </c>
      <c r="BR175" s="191">
        <f t="shared" si="109"/>
        <v>3.8469567509151731E-6</v>
      </c>
      <c r="BS175" s="191">
        <f t="shared" si="110"/>
        <v>2.3713395808017117E-6</v>
      </c>
      <c r="BT175" s="191">
        <f t="shared" si="111"/>
        <v>1.4996593999216064E-35</v>
      </c>
      <c r="BU175" s="191">
        <f t="shared" si="112"/>
        <v>2.5819492018724396E-7</v>
      </c>
      <c r="BV175" s="191">
        <f t="shared" si="113"/>
        <v>1.9338469076817237E-7</v>
      </c>
      <c r="BW175" s="191">
        <f t="shared" si="114"/>
        <v>1.3240953267158777E-8</v>
      </c>
      <c r="BX175" s="191">
        <f t="shared" si="115"/>
        <v>3.5824470135977092E-8</v>
      </c>
      <c r="BY175" s="191">
        <f t="shared" si="116"/>
        <v>3.2623612630686136E-6</v>
      </c>
      <c r="BZ175" s="191">
        <f t="shared" si="117"/>
        <v>1.1085805225464931E-6</v>
      </c>
      <c r="CA175" s="191">
        <f t="shared" si="118"/>
        <v>3.67346541907645E-7</v>
      </c>
      <c r="CB175" s="191">
        <f t="shared" si="119"/>
        <v>4.9614780452578908E-6</v>
      </c>
      <c r="CC175" s="191">
        <f t="shared" si="120"/>
        <v>7.0125811407797704E-8</v>
      </c>
      <c r="CD175" s="191">
        <f t="shared" si="121"/>
        <v>1.5839129584239654E-8</v>
      </c>
      <c r="CE175" s="191">
        <f t="shared" si="122"/>
        <v>5.3320561431677491E-8</v>
      </c>
      <c r="CF175" s="191">
        <f t="shared" si="123"/>
        <v>3.6602571857550217E-7</v>
      </c>
      <c r="CG175" s="191">
        <f t="shared" si="124"/>
        <v>1.6108176321177303E-6</v>
      </c>
      <c r="CH175" s="191">
        <f t="shared" si="125"/>
        <v>3.3419542002866886E-8</v>
      </c>
      <c r="CI175" s="191">
        <f t="shared" si="126"/>
        <v>2.0721831285023257E-6</v>
      </c>
      <c r="CJ175" s="191">
        <f t="shared" si="127"/>
        <v>3.4205492969882858E-9</v>
      </c>
      <c r="CK175" s="191">
        <f t="shared" si="128"/>
        <v>3.8239129057369198E-9</v>
      </c>
      <c r="CL175" s="191">
        <f t="shared" si="129"/>
        <v>1.0966834831767864E-7</v>
      </c>
      <c r="CM175" s="191">
        <f t="shared" si="130"/>
        <v>1.5168210271454055E-7</v>
      </c>
      <c r="CN175" s="191">
        <f t="shared" si="131"/>
        <v>4.9424168375036984E-7</v>
      </c>
      <c r="CO175" s="191">
        <f t="shared" si="132"/>
        <v>1.3882441577004223E-7</v>
      </c>
      <c r="CP175" s="191">
        <f t="shared" si="133"/>
        <v>1.2694238865550748E-6</v>
      </c>
      <c r="CQ175" s="191">
        <f t="shared" si="134"/>
        <v>2.9891044782856668E-7</v>
      </c>
      <c r="CR175" s="191">
        <f t="shared" si="135"/>
        <v>5.0567114108643676E-7</v>
      </c>
      <c r="CS175" s="191">
        <f t="shared" si="136"/>
        <v>1.154037148381201E-6</v>
      </c>
      <c r="CT175" s="191">
        <f t="shared" si="137"/>
        <v>3.5230725221243808E-7</v>
      </c>
      <c r="CU175" s="191">
        <f t="shared" si="138"/>
        <v>2.2546234232300056E-7</v>
      </c>
      <c r="CV175" s="191">
        <f t="shared" si="139"/>
        <v>1.6161137157753526E-8</v>
      </c>
      <c r="CW175" s="191">
        <f t="shared" si="140"/>
        <v>1.1043089269800357E-7</v>
      </c>
      <c r="CX175" s="191">
        <f t="shared" si="141"/>
        <v>7.7261964993799645E-6</v>
      </c>
      <c r="CY175" s="191">
        <f t="shared" si="142"/>
        <v>8.0876517906826657E-6</v>
      </c>
      <c r="CZ175" s="191"/>
      <c r="DA175" s="191">
        <f t="shared" si="143"/>
        <v>1.4996593999216064E-35</v>
      </c>
      <c r="DB175" s="191"/>
      <c r="DC175" s="191"/>
      <c r="DD175" s="191"/>
      <c r="DE175" s="191">
        <f t="shared" si="144"/>
        <v>7.0713270224884563E-6</v>
      </c>
      <c r="DF175" s="191">
        <f t="shared" si="145"/>
        <v>1.3966110005727716E-9</v>
      </c>
      <c r="DG175" s="191"/>
      <c r="DH175" s="191"/>
      <c r="DI175" s="191">
        <f t="shared" si="146"/>
        <v>1.089776001383754E-5</v>
      </c>
      <c r="DN175" s="191">
        <f t="shared" si="147"/>
        <v>7.3317638887662178E-5</v>
      </c>
      <c r="DR175" s="1">
        <v>4.1666666666666657E-3</v>
      </c>
      <c r="EQ175" s="184"/>
      <c r="ER175" s="184"/>
    </row>
    <row r="176" spans="1:148" s="1" customFormat="1" x14ac:dyDescent="0.25">
      <c r="A176" s="21">
        <v>40939</v>
      </c>
      <c r="B176" s="279">
        <v>5.0462999999999994E-2</v>
      </c>
      <c r="C176" s="280">
        <v>4.8733000000000005E-2</v>
      </c>
      <c r="D176" s="279">
        <v>6.0631999999999998E-2</v>
      </c>
      <c r="E176" s="280">
        <v>7.0651000000000005E-2</v>
      </c>
      <c r="F176" s="279">
        <v>9.6206E-2</v>
      </c>
      <c r="G176" s="280">
        <v>5.8425999999999999E-2</v>
      </c>
      <c r="H176" s="279">
        <v>6.8064E-2</v>
      </c>
      <c r="I176" s="280">
        <v>8.2705000000000001E-2</v>
      </c>
      <c r="J176" s="279">
        <v>0.11362</v>
      </c>
      <c r="K176" s="291">
        <v>-2.496424718368162E-2</v>
      </c>
      <c r="L176" s="280">
        <v>8.7760000000000008E-3</v>
      </c>
      <c r="M176" s="279">
        <v>4.2290000000000001E-3</v>
      </c>
      <c r="N176" s="280">
        <v>0</v>
      </c>
      <c r="O176" s="279">
        <v>5.1070000000000004E-3</v>
      </c>
      <c r="P176" s="280">
        <v>-4.73E-4</v>
      </c>
      <c r="Q176" s="279">
        <v>2.0811000000000003E-2</v>
      </c>
      <c r="R176" s="280">
        <v>1.9915000000000002E-2</v>
      </c>
      <c r="S176" s="279">
        <v>2.3161000000000001E-2</v>
      </c>
      <c r="T176" s="280">
        <v>2.3481999999999999E-2</v>
      </c>
      <c r="U176" s="279">
        <v>6.3600000000000002E-3</v>
      </c>
      <c r="V176" s="280">
        <v>4.0759999999999998E-3</v>
      </c>
      <c r="W176" s="279">
        <v>2.0173999999999997E-2</v>
      </c>
      <c r="X176" s="280">
        <v>1.2267999999999999E-2</v>
      </c>
      <c r="Y176" s="280">
        <v>5.3469999999999993E-3</v>
      </c>
      <c r="Z176" s="279">
        <v>3.0358E-2</v>
      </c>
      <c r="AA176" s="280">
        <v>2.1967E-2</v>
      </c>
      <c r="AB176" s="279">
        <v>2.1943000000000001E-2</v>
      </c>
      <c r="AC176" s="280">
        <v>1.9886000000000001E-2</v>
      </c>
      <c r="AD176" s="279">
        <v>3.4430000000000002E-2</v>
      </c>
      <c r="AE176" s="280">
        <v>1.6039000000000001E-2</v>
      </c>
      <c r="AF176" s="280">
        <v>3.7532000000000003E-2</v>
      </c>
      <c r="AG176" s="279">
        <v>5.9500999999999998E-2</v>
      </c>
      <c r="AH176" s="280">
        <v>1.72E-2</v>
      </c>
      <c r="AI176" s="279">
        <v>2.7789999999999999E-2</v>
      </c>
      <c r="AJ176" s="280">
        <v>3.8823999999999997E-2</v>
      </c>
      <c r="AK176" s="279">
        <v>2.5348000000000002E-2</v>
      </c>
      <c r="AL176" s="280">
        <v>1.2674000000000001E-2</v>
      </c>
      <c r="AM176" s="279">
        <v>1.9737999999999999E-2</v>
      </c>
      <c r="AN176" s="279">
        <v>-3.0739999999999999E-3</v>
      </c>
      <c r="AO176" s="280">
        <v>2.4729000000000001E-2</v>
      </c>
      <c r="AP176" s="279">
        <v>8.3890999999999993E-2</v>
      </c>
      <c r="AQ176" s="291">
        <v>-2.496424718368162E-2</v>
      </c>
      <c r="AR176" s="30">
        <v>-2.496424718368162E-2</v>
      </c>
      <c r="AS176" s="291">
        <v>-2.496424718368162E-2</v>
      </c>
      <c r="AT176" s="291">
        <v>-2.496424718368162E-2</v>
      </c>
      <c r="AU176" s="291">
        <v>-2.496424718368162E-2</v>
      </c>
      <c r="AV176" s="279">
        <v>6.3583000000000001E-2</v>
      </c>
      <c r="AW176" s="280">
        <v>7.7609999999999998E-2</v>
      </c>
      <c r="AX176" s="291">
        <v>-2.496424718368162E-2</v>
      </c>
      <c r="AY176" s="291">
        <v>-2.496424718368162E-2</v>
      </c>
      <c r="AZ176" s="279">
        <v>1.9459000000000001E-2</v>
      </c>
      <c r="BE176" s="30">
        <v>0.15859908116016097</v>
      </c>
      <c r="BF176" s="104"/>
      <c r="BG176" s="188">
        <f t="shared" si="100"/>
        <v>80</v>
      </c>
      <c r="BH176" s="29">
        <f>(1-'Building Blocks'!$B$54)*'Building Blocks'!$B$54^BG176</f>
        <v>4.4752321376381075E-3</v>
      </c>
      <c r="BI176" s="29">
        <f t="shared" si="101"/>
        <v>4.9158313075032718E-3</v>
      </c>
      <c r="BJ176" s="29">
        <f t="shared" si="148"/>
        <v>1.4600510566415467E-2</v>
      </c>
      <c r="BK176" s="191">
        <f t="shared" si="102"/>
        <v>9.1966843837991216E-6</v>
      </c>
      <c r="BL176" s="191">
        <f t="shared" si="103"/>
        <v>8.5213476761180711E-6</v>
      </c>
      <c r="BM176" s="191">
        <f t="shared" si="104"/>
        <v>1.2943215782936452E-5</v>
      </c>
      <c r="BN176" s="191">
        <f t="shared" si="105"/>
        <v>1.8635706362300825E-5</v>
      </c>
      <c r="BO176" s="191">
        <f t="shared" si="106"/>
        <v>3.5966812719296329E-5</v>
      </c>
      <c r="BP176" s="191">
        <f t="shared" si="107"/>
        <v>1.3283488101714914E-5</v>
      </c>
      <c r="BQ176" s="191">
        <f t="shared" si="108"/>
        <v>1.8771739673760196E-5</v>
      </c>
      <c r="BR176" s="191">
        <f t="shared" si="109"/>
        <v>2.6719179389152126E-5</v>
      </c>
      <c r="BS176" s="191">
        <f t="shared" si="110"/>
        <v>5.2661661817586624E-5</v>
      </c>
      <c r="BT176" s="191">
        <f t="shared" si="111"/>
        <v>1.5148074746682895E-35</v>
      </c>
      <c r="BU176" s="191">
        <f t="shared" si="112"/>
        <v>1.2630093577505909E-7</v>
      </c>
      <c r="BV176" s="191">
        <f t="shared" si="113"/>
        <v>3.7267112713751732E-9</v>
      </c>
      <c r="BW176" s="191">
        <f t="shared" si="114"/>
        <v>1.4181136169133608E-8</v>
      </c>
      <c r="BX176" s="191">
        <f t="shared" si="115"/>
        <v>2.1888884395959184E-8</v>
      </c>
      <c r="BY176" s="191">
        <f t="shared" si="116"/>
        <v>1.5542570288213278E-7</v>
      </c>
      <c r="BZ176" s="191">
        <f t="shared" si="117"/>
        <v>1.3318088645460433E-6</v>
      </c>
      <c r="CA176" s="191">
        <f t="shared" si="118"/>
        <v>1.2455932482784253E-6</v>
      </c>
      <c r="CB176" s="191">
        <f t="shared" si="119"/>
        <v>1.5243382988889416E-6</v>
      </c>
      <c r="CC176" s="191">
        <f t="shared" si="120"/>
        <v>1.7875332841399119E-6</v>
      </c>
      <c r="CD176" s="191">
        <f t="shared" si="121"/>
        <v>4.5821150578121121E-8</v>
      </c>
      <c r="CE176" s="191">
        <f t="shared" si="122"/>
        <v>6.8769874908617111E-10</v>
      </c>
      <c r="CF176" s="191">
        <f t="shared" si="123"/>
        <v>1.211920654990025E-6</v>
      </c>
      <c r="CG176" s="191">
        <f t="shared" si="124"/>
        <v>3.6833515700057221E-7</v>
      </c>
      <c r="CH176" s="191">
        <f t="shared" si="125"/>
        <v>4.1584846948374413E-8</v>
      </c>
      <c r="CI176" s="191">
        <f t="shared" si="126"/>
        <v>2.9330959619506187E-6</v>
      </c>
      <c r="CJ176" s="191">
        <f t="shared" si="127"/>
        <v>1.5649544031027997E-6</v>
      </c>
      <c r="CK176" s="191">
        <f t="shared" si="128"/>
        <v>1.7573625250651625E-6</v>
      </c>
      <c r="CL176" s="191">
        <f t="shared" si="129"/>
        <v>1.3869583900019586E-6</v>
      </c>
      <c r="CM176" s="191">
        <f t="shared" si="130"/>
        <v>4.7678632753373364E-6</v>
      </c>
      <c r="CN176" s="191">
        <f t="shared" si="131"/>
        <v>4.0694745075974714E-7</v>
      </c>
      <c r="CO176" s="191">
        <f t="shared" si="132"/>
        <v>5.0561513438141784E-6</v>
      </c>
      <c r="CP176" s="191">
        <f t="shared" si="133"/>
        <v>1.4962160832940904E-5</v>
      </c>
      <c r="CQ176" s="191">
        <f t="shared" si="134"/>
        <v>9.0428048357846082E-7</v>
      </c>
      <c r="CR176" s="191">
        <f t="shared" si="135"/>
        <v>2.3958649408506829E-6</v>
      </c>
      <c r="CS176" s="191">
        <f t="shared" si="136"/>
        <v>5.2140828480210016E-6</v>
      </c>
      <c r="CT176" s="191">
        <f t="shared" si="137"/>
        <v>1.7639205270925828E-6</v>
      </c>
      <c r="CU176" s="191">
        <f t="shared" si="138"/>
        <v>3.4229643812684179E-7</v>
      </c>
      <c r="CV176" s="191">
        <f t="shared" si="139"/>
        <v>9.8088236868394585E-7</v>
      </c>
      <c r="CW176" s="191">
        <f t="shared" si="140"/>
        <v>3.508808084364927E-7</v>
      </c>
      <c r="CX176" s="191">
        <f t="shared" si="141"/>
        <v>2.4585677631510401E-6</v>
      </c>
      <c r="CY176" s="191">
        <f t="shared" si="142"/>
        <v>2.8444134364271236E-5</v>
      </c>
      <c r="CZ176" s="191"/>
      <c r="DA176" s="191">
        <f t="shared" si="143"/>
        <v>1.5148074746682895E-35</v>
      </c>
      <c r="DB176" s="191"/>
      <c r="DC176" s="191"/>
      <c r="DD176" s="191"/>
      <c r="DE176" s="191">
        <f t="shared" si="144"/>
        <v>1.4202870517442801E-5</v>
      </c>
      <c r="DF176" s="191">
        <f t="shared" si="145"/>
        <v>2.3217886112784411E-5</v>
      </c>
      <c r="DG176" s="191"/>
      <c r="DH176" s="191"/>
      <c r="DI176" s="191">
        <f t="shared" si="146"/>
        <v>4.1696738407949139E-7</v>
      </c>
      <c r="DN176" s="191">
        <f t="shared" si="147"/>
        <v>1.1181009857388242E-4</v>
      </c>
      <c r="DR176" s="1">
        <v>4.1666666666666657E-3</v>
      </c>
      <c r="EQ176" s="184"/>
      <c r="ER176" s="184"/>
    </row>
    <row r="177" spans="1:148" s="1" customFormat="1" x14ac:dyDescent="0.25">
      <c r="A177" s="21">
        <v>40968</v>
      </c>
      <c r="B177" s="279">
        <v>4.2303E-2</v>
      </c>
      <c r="C177" s="280">
        <v>4.3882000000000004E-2</v>
      </c>
      <c r="D177" s="279">
        <v>4.1487999999999997E-2</v>
      </c>
      <c r="E177" s="280">
        <v>2.3932000000000002E-2</v>
      </c>
      <c r="F177" s="279">
        <v>2.7414999999999998E-2</v>
      </c>
      <c r="G177" s="280">
        <v>5.0816999999999994E-2</v>
      </c>
      <c r="H177" s="279">
        <v>5.6459999999999996E-2</v>
      </c>
      <c r="I177" s="280">
        <v>5.6752000000000004E-2</v>
      </c>
      <c r="J177" s="279">
        <v>6.0085E-2</v>
      </c>
      <c r="K177" s="291">
        <v>-2.496424718368162E-2</v>
      </c>
      <c r="L177" s="280">
        <v>-2.2800000000000001E-4</v>
      </c>
      <c r="M177" s="279">
        <v>-7.1230000000000009E-3</v>
      </c>
      <c r="N177" s="280">
        <v>0</v>
      </c>
      <c r="O177" s="279">
        <v>-4.6629999999999996E-3</v>
      </c>
      <c r="P177" s="280">
        <v>-2.0705000000000001E-2</v>
      </c>
      <c r="Q177" s="279">
        <v>7.5100000000000002E-3</v>
      </c>
      <c r="R177" s="280">
        <v>6.6930000000000002E-3</v>
      </c>
      <c r="S177" s="279">
        <v>9.6299999999999997E-3</v>
      </c>
      <c r="T177" s="280">
        <v>-3.7569999999999999E-3</v>
      </c>
      <c r="U177" s="279">
        <v>-1.56E-3</v>
      </c>
      <c r="V177" s="280">
        <v>9.2299999999999988E-4</v>
      </c>
      <c r="W177" s="279">
        <v>1.2019E-2</v>
      </c>
      <c r="X177" s="280">
        <v>2.42E-4</v>
      </c>
      <c r="Y177" s="280">
        <v>3.1259999999999999E-3</v>
      </c>
      <c r="Z177" s="279">
        <v>2.3748999999999999E-2</v>
      </c>
      <c r="AA177" s="280">
        <v>7.7130000000000002E-3</v>
      </c>
      <c r="AB177" s="279">
        <v>-1.4019999999999998E-3</v>
      </c>
      <c r="AC177" s="280">
        <v>-1.0482E-2</v>
      </c>
      <c r="AD177" s="279">
        <v>2.3702000000000001E-2</v>
      </c>
      <c r="AE177" s="280">
        <v>2.6398000000000001E-2</v>
      </c>
      <c r="AF177" s="280">
        <v>2.8296999999999999E-2</v>
      </c>
      <c r="AG177" s="279">
        <v>2.247E-2</v>
      </c>
      <c r="AH177" s="280">
        <v>1.4199999999999999E-2</v>
      </c>
      <c r="AI177" s="279">
        <v>2.0579999999999998E-2</v>
      </c>
      <c r="AJ177" s="280">
        <v>2.8934000000000001E-2</v>
      </c>
      <c r="AK177" s="279">
        <v>1.8637999999999998E-2</v>
      </c>
      <c r="AL177" s="280">
        <v>7.8949999999999992E-3</v>
      </c>
      <c r="AM177" s="279">
        <v>1.5768000000000001E-2</v>
      </c>
      <c r="AN177" s="279">
        <v>9.4399999999999987E-3</v>
      </c>
      <c r="AO177" s="280">
        <v>2.6987000000000001E-2</v>
      </c>
      <c r="AP177" s="279">
        <v>3.3883999999999997E-2</v>
      </c>
      <c r="AQ177" s="291">
        <v>-2.496424718368162E-2</v>
      </c>
      <c r="AR177" s="30">
        <v>-2.496424718368162E-2</v>
      </c>
      <c r="AS177" s="291">
        <v>-2.496424718368162E-2</v>
      </c>
      <c r="AT177" s="291">
        <v>-2.496424718368162E-2</v>
      </c>
      <c r="AU177" s="291">
        <v>-2.496424718368162E-2</v>
      </c>
      <c r="AV177" s="279">
        <v>-9.11E-3</v>
      </c>
      <c r="AW177" s="280">
        <v>3.5178000000000001E-2</v>
      </c>
      <c r="AX177" s="291">
        <v>-2.496424718368162E-2</v>
      </c>
      <c r="AY177" s="291">
        <v>-2.496424718368162E-2</v>
      </c>
      <c r="AZ177" s="279">
        <v>4.1792999999999997E-2</v>
      </c>
      <c r="BE177" s="30">
        <v>-5.264841757740113E-3</v>
      </c>
      <c r="BF177" s="104"/>
      <c r="BG177" s="188">
        <f t="shared" si="100"/>
        <v>79</v>
      </c>
      <c r="BH177" s="29">
        <f>(1-'Building Blocks'!$B$54)*'Building Blocks'!$B$54^BG177</f>
        <v>4.5204365026647545E-3</v>
      </c>
      <c r="BI177" s="29">
        <f t="shared" si="101"/>
        <v>4.9654861691952228E-3</v>
      </c>
      <c r="BJ177" s="29">
        <f t="shared" si="148"/>
        <v>1.4747990471126734E-2</v>
      </c>
      <c r="BK177" s="191">
        <f t="shared" si="102"/>
        <v>6.115120765288335E-6</v>
      </c>
      <c r="BL177" s="191">
        <f t="shared" si="103"/>
        <v>6.7185119249787226E-6</v>
      </c>
      <c r="BM177" s="191">
        <f t="shared" si="104"/>
        <v>5.1383253238190199E-6</v>
      </c>
      <c r="BN177" s="191">
        <f t="shared" si="105"/>
        <v>1.0952595200967992E-6</v>
      </c>
      <c r="BO177" s="191">
        <f t="shared" si="106"/>
        <v>1.3924140268740019E-6</v>
      </c>
      <c r="BP177" s="191">
        <f t="shared" si="107"/>
        <v>9.777101553076471E-6</v>
      </c>
      <c r="BQ177" s="191">
        <f t="shared" si="108"/>
        <v>1.2508768507579558E-5</v>
      </c>
      <c r="BR177" s="191">
        <f t="shared" si="109"/>
        <v>1.1331916068348167E-5</v>
      </c>
      <c r="BS177" s="191">
        <f t="shared" si="110"/>
        <v>1.2397340928806113E-5</v>
      </c>
      <c r="BT177" s="191">
        <f t="shared" si="111"/>
        <v>1.5301085602709991E-35</v>
      </c>
      <c r="BU177" s="191">
        <f t="shared" si="112"/>
        <v>7.6894683786986083E-8</v>
      </c>
      <c r="BV177" s="191">
        <f t="shared" si="113"/>
        <v>5.4549750752883673E-7</v>
      </c>
      <c r="BW177" s="191">
        <f t="shared" si="114"/>
        <v>1.4324379968821822E-8</v>
      </c>
      <c r="BX177" s="191">
        <f t="shared" si="115"/>
        <v>2.9134146969373782E-7</v>
      </c>
      <c r="BY177" s="191">
        <f t="shared" si="116"/>
        <v>3.3193161663430264E-6</v>
      </c>
      <c r="BZ177" s="191">
        <f t="shared" si="117"/>
        <v>4.9543224170624988E-8</v>
      </c>
      <c r="CA177" s="191">
        <f t="shared" si="118"/>
        <v>3.6092334707803942E-8</v>
      </c>
      <c r="CB177" s="191">
        <f t="shared" si="119"/>
        <v>8.2588770849278827E-8</v>
      </c>
      <c r="CC177" s="191">
        <f t="shared" si="120"/>
        <v>3.31438373295269E-7</v>
      </c>
      <c r="CD177" s="191">
        <f t="shared" si="121"/>
        <v>1.1761827403030496E-7</v>
      </c>
      <c r="CE177" s="191">
        <f t="shared" si="122"/>
        <v>3.8346970221194028E-8</v>
      </c>
      <c r="CF177" s="191">
        <f t="shared" si="123"/>
        <v>2.8277589041018604E-7</v>
      </c>
      <c r="CG177" s="191">
        <f t="shared" si="124"/>
        <v>5.6388625415227938E-8</v>
      </c>
      <c r="CH177" s="191">
        <f t="shared" si="125"/>
        <v>2.3469680721586867E-9</v>
      </c>
      <c r="CI177" s="191">
        <f t="shared" si="126"/>
        <v>1.5763935710712062E-6</v>
      </c>
      <c r="CJ177" s="191">
        <f t="shared" si="127"/>
        <v>6.3937315149427865E-8</v>
      </c>
      <c r="CK177" s="191">
        <f t="shared" si="128"/>
        <v>9.7781077811674492E-8</v>
      </c>
      <c r="CL177" s="191">
        <f t="shared" si="129"/>
        <v>9.1449586058335827E-7</v>
      </c>
      <c r="CM177" s="191">
        <f t="shared" si="130"/>
        <v>2.0695198277816592E-6</v>
      </c>
      <c r="CN177" s="191">
        <f t="shared" si="131"/>
        <v>1.8799083585009614E-6</v>
      </c>
      <c r="CO177" s="191">
        <f t="shared" si="132"/>
        <v>2.589400116589281E-6</v>
      </c>
      <c r="CP177" s="191">
        <f t="shared" si="133"/>
        <v>1.6336621205442201E-6</v>
      </c>
      <c r="CQ177" s="191">
        <f t="shared" si="134"/>
        <v>5.5402515466630565E-7</v>
      </c>
      <c r="CR177" s="191">
        <f t="shared" si="135"/>
        <v>1.0974545670247957E-6</v>
      </c>
      <c r="CS177" s="191">
        <f t="shared" si="136"/>
        <v>2.5536979215091445E-6</v>
      </c>
      <c r="CT177" s="191">
        <f t="shared" si="137"/>
        <v>7.4302557748168334E-7</v>
      </c>
      <c r="CU177" s="191">
        <f t="shared" si="138"/>
        <v>6.3126807075771751E-8</v>
      </c>
      <c r="CV177" s="191">
        <f t="shared" si="139"/>
        <v>5.1213151659919843E-7</v>
      </c>
      <c r="CW177" s="191">
        <f t="shared" si="140"/>
        <v>8.2069650830068539E-8</v>
      </c>
      <c r="CX177" s="191">
        <f t="shared" si="141"/>
        <v>3.0102040553225404E-6</v>
      </c>
      <c r="CY177" s="191">
        <f t="shared" si="142"/>
        <v>3.3722507665627168E-6</v>
      </c>
      <c r="CZ177" s="191"/>
      <c r="DA177" s="191">
        <f t="shared" si="143"/>
        <v>1.5301085602709991E-35</v>
      </c>
      <c r="DB177" s="191"/>
      <c r="DC177" s="191"/>
      <c r="DD177" s="191"/>
      <c r="DE177" s="191">
        <f t="shared" si="144"/>
        <v>1.7815427379770533E-6</v>
      </c>
      <c r="DF177" s="191">
        <f t="shared" si="145"/>
        <v>3.4326707456021517E-6</v>
      </c>
      <c r="DG177" s="191"/>
      <c r="DH177" s="191"/>
      <c r="DI177" s="191">
        <f t="shared" si="146"/>
        <v>4.9407306029491968E-6</v>
      </c>
      <c r="DN177" s="191">
        <f t="shared" si="147"/>
        <v>8.4560802979382605E-7</v>
      </c>
      <c r="DR177" s="1">
        <v>4.1666666666666657E-3</v>
      </c>
      <c r="EQ177" s="184"/>
      <c r="ER177" s="184"/>
    </row>
    <row r="178" spans="1:148" s="1" customFormat="1" x14ac:dyDescent="0.25">
      <c r="A178" s="21">
        <v>40999</v>
      </c>
      <c r="B178" s="279">
        <v>3.0847000000000003E-2</v>
      </c>
      <c r="C178" s="280">
        <v>3.1290999999999999E-2</v>
      </c>
      <c r="D178" s="279">
        <v>2.2402999999999999E-2</v>
      </c>
      <c r="E178" s="280">
        <v>2.5621999999999999E-2</v>
      </c>
      <c r="F178" s="279">
        <v>4.9448999999999993E-2</v>
      </c>
      <c r="G178" s="280">
        <v>7.1319999999999995E-3</v>
      </c>
      <c r="H178" s="279">
        <v>-1.3252E-2</v>
      </c>
      <c r="I178" s="280">
        <v>-6.0369999999999998E-3</v>
      </c>
      <c r="J178" s="279">
        <v>-3.3269E-2</v>
      </c>
      <c r="K178" s="291">
        <v>-2.496424718368162E-2</v>
      </c>
      <c r="L178" s="280">
        <v>-5.4790000000000004E-3</v>
      </c>
      <c r="M178" s="279">
        <v>-1.0033E-2</v>
      </c>
      <c r="N178" s="280">
        <v>9.9000000000000008E-5</v>
      </c>
      <c r="O178" s="279">
        <v>-5.2030000000000002E-3</v>
      </c>
      <c r="P178" s="280">
        <v>-3.7599999999999995E-2</v>
      </c>
      <c r="Q178" s="279">
        <v>-7.8720000000000005E-3</v>
      </c>
      <c r="R178" s="280">
        <v>-1.6539999999999999E-3</v>
      </c>
      <c r="S178" s="279">
        <v>-2.4215E-2</v>
      </c>
      <c r="T178" s="280">
        <v>-1.1348E-2</v>
      </c>
      <c r="U178" s="279">
        <v>-2.3630000000000001E-3</v>
      </c>
      <c r="V178" s="280">
        <v>6.510000000000001E-4</v>
      </c>
      <c r="W178" s="279">
        <v>2.3969999999999998E-3</v>
      </c>
      <c r="X178" s="280">
        <v>-8.6700000000000006E-3</v>
      </c>
      <c r="Y178" s="280">
        <v>-2.4250000000000001E-3</v>
      </c>
      <c r="Z178" s="279">
        <v>-1.392E-3</v>
      </c>
      <c r="AA178" s="280">
        <v>7.5420000000000001E-3</v>
      </c>
      <c r="AB178" s="279">
        <v>-8.7220000000000006E-3</v>
      </c>
      <c r="AC178" s="280">
        <v>-1.1102000000000001E-2</v>
      </c>
      <c r="AD178" s="279">
        <v>-5.7200000000000003E-4</v>
      </c>
      <c r="AE178" s="280">
        <v>1.923E-3</v>
      </c>
      <c r="AF178" s="280">
        <v>5.3530000000000001E-3</v>
      </c>
      <c r="AG178" s="279">
        <v>-1.7506999999999998E-2</v>
      </c>
      <c r="AH178" s="280">
        <v>-2.0000000000000001E-4</v>
      </c>
      <c r="AI178" s="279">
        <v>-1.7799999999999999E-3</v>
      </c>
      <c r="AJ178" s="280">
        <v>5.3000000000000001E-5</v>
      </c>
      <c r="AK178" s="279">
        <v>3.9489999999999994E-3</v>
      </c>
      <c r="AL178" s="280">
        <v>-1.3186E-2</v>
      </c>
      <c r="AM178" s="279">
        <v>5.1559999999999991E-3</v>
      </c>
      <c r="AN178" s="279">
        <v>-1.4121999999999999E-2</v>
      </c>
      <c r="AO178" s="280">
        <v>-4.1364999999999999E-2</v>
      </c>
      <c r="AP178" s="279">
        <v>-4.4138000000000004E-2</v>
      </c>
      <c r="AQ178" s="291">
        <v>-2.496424718368162E-2</v>
      </c>
      <c r="AR178" s="30">
        <v>-2.496424718368162E-2</v>
      </c>
      <c r="AS178" s="291">
        <v>-2.496424718368162E-2</v>
      </c>
      <c r="AT178" s="291">
        <v>-2.496424718368162E-2</v>
      </c>
      <c r="AU178" s="291">
        <v>-2.496424718368162E-2</v>
      </c>
      <c r="AV178" s="279">
        <v>4.8409000000000008E-2</v>
      </c>
      <c r="AW178" s="280">
        <v>1.2060999999999999E-2</v>
      </c>
      <c r="AX178" s="291">
        <v>-2.496424718368162E-2</v>
      </c>
      <c r="AY178" s="291">
        <v>-2.496424718368162E-2</v>
      </c>
      <c r="AZ178" s="279">
        <v>-3.9884000000000003E-2</v>
      </c>
      <c r="BE178" s="30">
        <v>-2.2451051365030006E-3</v>
      </c>
      <c r="BF178" s="104"/>
      <c r="BG178" s="188">
        <f t="shared" si="100"/>
        <v>78</v>
      </c>
      <c r="BH178" s="29">
        <f>(1-'Building Blocks'!$B$54)*'Building Blocks'!$B$54^BG178</f>
        <v>4.5660974774391462E-3</v>
      </c>
      <c r="BI178" s="29">
        <f t="shared" si="101"/>
        <v>5.0156425951466905E-3</v>
      </c>
      <c r="BJ178" s="29">
        <f t="shared" si="148"/>
        <v>1.4896960071845183E-2</v>
      </c>
      <c r="BK178" s="191">
        <f t="shared" si="102"/>
        <v>2.8023002195143276E-6</v>
      </c>
      <c r="BL178" s="191">
        <f t="shared" si="103"/>
        <v>2.9355941257797871E-6</v>
      </c>
      <c r="BM178" s="191">
        <f t="shared" si="104"/>
        <v>8.5855877936891048E-7</v>
      </c>
      <c r="BN178" s="191">
        <f t="shared" si="105"/>
        <v>1.372427740692671E-6</v>
      </c>
      <c r="BO178" s="191">
        <f t="shared" si="106"/>
        <v>7.5428500138665063E-6</v>
      </c>
      <c r="BP178" s="191">
        <f t="shared" si="107"/>
        <v>2.3779216841050402E-9</v>
      </c>
      <c r="BQ178" s="191">
        <f t="shared" si="108"/>
        <v>1.911295881213044E-6</v>
      </c>
      <c r="BR178" s="191">
        <f t="shared" si="109"/>
        <v>1.1311227123469515E-6</v>
      </c>
      <c r="BS178" s="191">
        <f t="shared" si="110"/>
        <v>9.4415995227123887E-6</v>
      </c>
      <c r="BT178" s="191">
        <f t="shared" si="111"/>
        <v>1.5455642022939387E-35</v>
      </c>
      <c r="BU178" s="191">
        <f t="shared" si="112"/>
        <v>4.2325175642031951E-7</v>
      </c>
      <c r="BV178" s="191">
        <f t="shared" si="113"/>
        <v>8.9944083622430303E-7</v>
      </c>
      <c r="BW178" s="191">
        <f t="shared" si="114"/>
        <v>1.2831486440218145E-8</v>
      </c>
      <c r="BX178" s="191">
        <f t="shared" si="115"/>
        <v>3.3723946972973133E-7</v>
      </c>
      <c r="BY178" s="191">
        <f t="shared" si="116"/>
        <v>9.1663717311522686E-6</v>
      </c>
      <c r="BZ178" s="191">
        <f t="shared" si="117"/>
        <v>7.4937990544653939E-7</v>
      </c>
      <c r="CA178" s="191">
        <f t="shared" si="118"/>
        <v>1.6016617057955354E-7</v>
      </c>
      <c r="CB178" s="191">
        <f t="shared" si="119"/>
        <v>4.4441411222849328E-6</v>
      </c>
      <c r="CC178" s="191">
        <f t="shared" si="120"/>
        <v>1.2459267569748099E-6</v>
      </c>
      <c r="CD178" s="191">
        <f t="shared" si="121"/>
        <v>1.6124431138336343E-7</v>
      </c>
      <c r="CE178" s="191">
        <f t="shared" si="122"/>
        <v>4.6687850543681967E-8</v>
      </c>
      <c r="CF178" s="191">
        <f t="shared" si="123"/>
        <v>2.1607793396973827E-8</v>
      </c>
      <c r="CG178" s="191">
        <f t="shared" si="124"/>
        <v>7.5658289298653194E-7</v>
      </c>
      <c r="CH178" s="191">
        <f t="shared" si="125"/>
        <v>1.186381654430354E-7</v>
      </c>
      <c r="CI178" s="191">
        <f t="shared" si="126"/>
        <v>2.6899315032019769E-7</v>
      </c>
      <c r="CJ178" s="191">
        <f t="shared" si="127"/>
        <v>5.857451224048353E-8</v>
      </c>
      <c r="CK178" s="191">
        <f t="shared" si="128"/>
        <v>6.9336627353419684E-7</v>
      </c>
      <c r="CL178" s="191">
        <f t="shared" si="129"/>
        <v>1.0100642769407017E-6</v>
      </c>
      <c r="CM178" s="191">
        <f t="shared" si="130"/>
        <v>7.4684121860616045E-8</v>
      </c>
      <c r="CN178" s="191">
        <f t="shared" si="131"/>
        <v>1.262694092421366E-7</v>
      </c>
      <c r="CO178" s="191">
        <f t="shared" si="132"/>
        <v>5.8578871488604092E-11</v>
      </c>
      <c r="CP178" s="191">
        <f t="shared" si="133"/>
        <v>2.3920710910997502E-6</v>
      </c>
      <c r="CQ178" s="191">
        <f t="shared" si="134"/>
        <v>7.3846351724656699E-8</v>
      </c>
      <c r="CR178" s="191">
        <f t="shared" si="135"/>
        <v>2.8163168663379721E-7</v>
      </c>
      <c r="CS178" s="191">
        <f t="shared" si="136"/>
        <v>1.9299078034947452E-7</v>
      </c>
      <c r="CT178" s="191">
        <f t="shared" si="137"/>
        <v>3.0262350636405998E-8</v>
      </c>
      <c r="CU178" s="191">
        <f t="shared" si="138"/>
        <v>1.5387546828371548E-6</v>
      </c>
      <c r="CV178" s="191">
        <f t="shared" si="139"/>
        <v>1.0443053898862749E-9</v>
      </c>
      <c r="CW178" s="191">
        <f t="shared" si="140"/>
        <v>1.9065200422025427E-6</v>
      </c>
      <c r="CX178" s="191">
        <f t="shared" si="141"/>
        <v>9.5916333987368602E-6</v>
      </c>
      <c r="CY178" s="191">
        <f t="shared" si="142"/>
        <v>1.3542338141781762E-5</v>
      </c>
      <c r="CZ178" s="191"/>
      <c r="DA178" s="191">
        <f t="shared" si="143"/>
        <v>1.5455642022939387E-35</v>
      </c>
      <c r="DB178" s="191"/>
      <c r="DC178" s="191"/>
      <c r="DD178" s="191"/>
      <c r="DE178" s="191">
        <f t="shared" si="144"/>
        <v>7.4643488363863719E-6</v>
      </c>
      <c r="DF178" s="191">
        <f t="shared" si="145"/>
        <v>5.0583109124700576E-8</v>
      </c>
      <c r="DG178" s="191"/>
      <c r="DH178" s="191"/>
      <c r="DI178" s="191">
        <f t="shared" si="146"/>
        <v>1.2605978690959967E-5</v>
      </c>
      <c r="DN178" s="191">
        <f t="shared" si="147"/>
        <v>5.0458394676906886E-7</v>
      </c>
      <c r="DR178" s="1">
        <v>4.1666666666666657E-3</v>
      </c>
      <c r="EQ178" s="184"/>
      <c r="ER178" s="184"/>
    </row>
    <row r="179" spans="1:148" s="1" customFormat="1" x14ac:dyDescent="0.25">
      <c r="A179" s="21">
        <v>41029</v>
      </c>
      <c r="B179" s="279">
        <v>-6.5590000000000006E-3</v>
      </c>
      <c r="C179" s="280">
        <v>-5.8020000000000007E-3</v>
      </c>
      <c r="D179" s="279">
        <v>-3.3110000000000001E-3</v>
      </c>
      <c r="E179" s="280">
        <v>-1.5446999999999999E-2</v>
      </c>
      <c r="F179" s="279">
        <v>-1.4314E-2</v>
      </c>
      <c r="G179" s="280">
        <v>-1.0789999999999999E-2</v>
      </c>
      <c r="H179" s="279">
        <v>-1.4873000000000001E-2</v>
      </c>
      <c r="I179" s="280">
        <v>-4.7419999999999997E-3</v>
      </c>
      <c r="J179" s="279">
        <v>-1.1672999999999999E-2</v>
      </c>
      <c r="K179" s="291">
        <v>-2.496424718368162E-2</v>
      </c>
      <c r="L179" s="280">
        <v>1.1089E-2</v>
      </c>
      <c r="M179" s="279">
        <v>1.4544E-2</v>
      </c>
      <c r="N179" s="280">
        <v>9.9000000000000008E-5</v>
      </c>
      <c r="O179" s="279">
        <v>9.7609999999999988E-3</v>
      </c>
      <c r="P179" s="280">
        <v>4.3319999999999997E-2</v>
      </c>
      <c r="Q179" s="279">
        <v>1.3357000000000001E-2</v>
      </c>
      <c r="R179" s="280">
        <v>9.4199999999999996E-3</v>
      </c>
      <c r="S179" s="279">
        <v>2.3993E-2</v>
      </c>
      <c r="T179" s="280">
        <v>2.1172E-2</v>
      </c>
      <c r="U179" s="279">
        <v>7.5370000000000003E-3</v>
      </c>
      <c r="V179" s="280">
        <v>6.4849999999999994E-3</v>
      </c>
      <c r="W179" s="279">
        <v>5.6159999999999995E-3</v>
      </c>
      <c r="X179" s="280">
        <v>1.2715000000000001E-2</v>
      </c>
      <c r="Y179" s="280">
        <v>3.1519999999999999E-3</v>
      </c>
      <c r="Z179" s="279">
        <v>1.0468E-2</v>
      </c>
      <c r="AA179" s="280">
        <v>7.5229999999999993E-3</v>
      </c>
      <c r="AB179" s="279">
        <v>1.2412000000000001E-2</v>
      </c>
      <c r="AC179" s="280">
        <v>1.5679999999999999E-2</v>
      </c>
      <c r="AD179" s="279">
        <v>4.0089999999999995E-3</v>
      </c>
      <c r="AE179" s="280">
        <v>1.5939999999999999E-2</v>
      </c>
      <c r="AF179" s="280">
        <v>7.2960000000000004E-3</v>
      </c>
      <c r="AG179" s="279">
        <v>5.2549999999999993E-3</v>
      </c>
      <c r="AH179" s="280">
        <v>1.1999999999999999E-3</v>
      </c>
      <c r="AI179" s="279">
        <v>-5.1200000000000004E-3</v>
      </c>
      <c r="AJ179" s="280">
        <v>-8.1879999999999991E-3</v>
      </c>
      <c r="AK179" s="279">
        <v>-3.3189999999999999E-3</v>
      </c>
      <c r="AL179" s="280">
        <v>-5.7930000000000004E-3</v>
      </c>
      <c r="AM179" s="279">
        <v>2.9090000000000001E-3</v>
      </c>
      <c r="AN179" s="279">
        <v>-1.2137999999999999E-2</v>
      </c>
      <c r="AO179" s="280">
        <v>-4.2320000000000005E-3</v>
      </c>
      <c r="AP179" s="279">
        <v>-1.5953999999999999E-2</v>
      </c>
      <c r="AQ179" s="291">
        <v>-2.496424718368162E-2</v>
      </c>
      <c r="AR179" s="30">
        <v>-2.496424718368162E-2</v>
      </c>
      <c r="AS179" s="291">
        <v>-2.496424718368162E-2</v>
      </c>
      <c r="AT179" s="291">
        <v>-2.496424718368162E-2</v>
      </c>
      <c r="AU179" s="291">
        <v>-2.496424718368162E-2</v>
      </c>
      <c r="AV179" s="279">
        <v>2.673E-2</v>
      </c>
      <c r="AW179" s="280">
        <v>2.3517999999999997E-2</v>
      </c>
      <c r="AX179" s="291">
        <v>-2.496424718368162E-2</v>
      </c>
      <c r="AY179" s="291">
        <v>-2.496424718368162E-2</v>
      </c>
      <c r="AZ179" s="279">
        <v>2.2445E-2</v>
      </c>
      <c r="BE179" s="30">
        <v>7.4800131880408793E-2</v>
      </c>
      <c r="BF179" s="104"/>
      <c r="BG179" s="188">
        <f t="shared" si="100"/>
        <v>77</v>
      </c>
      <c r="BH179" s="29">
        <f>(1-'Building Blocks'!$B$54)*'Building Blocks'!$B$54^BG179</f>
        <v>4.6122196741809557E-3</v>
      </c>
      <c r="BI179" s="29">
        <f t="shared" si="101"/>
        <v>5.0663056516633232E-3</v>
      </c>
      <c r="BJ179" s="29">
        <f t="shared" si="148"/>
        <v>1.5047434416005236E-2</v>
      </c>
      <c r="BK179" s="191">
        <f t="shared" si="102"/>
        <v>9.6048459698970779E-7</v>
      </c>
      <c r="BL179" s="191">
        <f t="shared" si="103"/>
        <v>8.4312041395458724E-7</v>
      </c>
      <c r="BM179" s="191">
        <f t="shared" si="104"/>
        <v>8.0823389273175818E-7</v>
      </c>
      <c r="BN179" s="191">
        <f t="shared" si="105"/>
        <v>3.0478185140808839E-6</v>
      </c>
      <c r="BO179" s="191">
        <f t="shared" si="106"/>
        <v>3.1622120800124211E-6</v>
      </c>
      <c r="BP179" s="191">
        <f t="shared" si="107"/>
        <v>1.5046512292773918E-6</v>
      </c>
      <c r="BQ179" s="191">
        <f t="shared" si="108"/>
        <v>2.2645450073177356E-6</v>
      </c>
      <c r="BR179" s="191">
        <f t="shared" si="109"/>
        <v>9.5399166489175071E-7</v>
      </c>
      <c r="BS179" s="191">
        <f t="shared" si="110"/>
        <v>2.4057207299336525E-6</v>
      </c>
      <c r="BT179" s="191">
        <f t="shared" si="111"/>
        <v>1.5611759619130693E-35</v>
      </c>
      <c r="BU179" s="191">
        <f t="shared" si="112"/>
        <v>2.7606760390413122E-7</v>
      </c>
      <c r="BV179" s="191">
        <f t="shared" si="113"/>
        <v>6.3389463342458235E-7</v>
      </c>
      <c r="BW179" s="191">
        <f t="shared" si="114"/>
        <v>1.2961097414361762E-8</v>
      </c>
      <c r="BX179" s="191">
        <f t="shared" si="115"/>
        <v>2.3180235667940242E-7</v>
      </c>
      <c r="BY179" s="191">
        <f t="shared" si="116"/>
        <v>7.3813742303954095E-6</v>
      </c>
      <c r="BZ179" s="191">
        <f t="shared" si="117"/>
        <v>4.108926264189265E-7</v>
      </c>
      <c r="CA179" s="191">
        <f t="shared" si="118"/>
        <v>1.4899691275882351E-7</v>
      </c>
      <c r="CB179" s="191">
        <f t="shared" si="119"/>
        <v>1.72295783553292E-6</v>
      </c>
      <c r="CC179" s="191">
        <f t="shared" si="120"/>
        <v>1.4229482337864598E-6</v>
      </c>
      <c r="CD179" s="191">
        <f t="shared" si="121"/>
        <v>9.0653222044076216E-8</v>
      </c>
      <c r="CE179" s="191">
        <f t="shared" si="122"/>
        <v>3.9239693152933285E-8</v>
      </c>
      <c r="CF179" s="191">
        <f t="shared" si="123"/>
        <v>6.6235999400565555E-9</v>
      </c>
      <c r="CG179" s="191">
        <f t="shared" si="124"/>
        <v>4.198281979706106E-7</v>
      </c>
      <c r="CH179" s="191">
        <f t="shared" si="125"/>
        <v>2.5791662803364883E-9</v>
      </c>
      <c r="CI179" s="191">
        <f t="shared" si="126"/>
        <v>1.0427253088788365E-7</v>
      </c>
      <c r="CJ179" s="191">
        <f t="shared" si="127"/>
        <v>5.8510093604620382E-8</v>
      </c>
      <c r="CK179" s="191">
        <f t="shared" si="128"/>
        <v>4.4541535407738817E-7</v>
      </c>
      <c r="CL179" s="191">
        <f t="shared" si="129"/>
        <v>8.0318549967395649E-7</v>
      </c>
      <c r="CM179" s="191">
        <f t="shared" si="130"/>
        <v>2.6425398454866542E-9</v>
      </c>
      <c r="CN179" s="191">
        <f t="shared" si="131"/>
        <v>4.1032684564921019E-7</v>
      </c>
      <c r="CO179" s="191">
        <f t="shared" si="132"/>
        <v>1.705808001742033E-8</v>
      </c>
      <c r="CP179" s="191">
        <f t="shared" si="133"/>
        <v>4.3203654354400933E-9</v>
      </c>
      <c r="CQ179" s="191">
        <f t="shared" si="134"/>
        <v>3.0090690009414832E-8</v>
      </c>
      <c r="CR179" s="191">
        <f t="shared" si="135"/>
        <v>5.9459183426466319E-7</v>
      </c>
      <c r="CS179" s="191">
        <f t="shared" si="136"/>
        <v>1.0569856787866384E-6</v>
      </c>
      <c r="CT179" s="191">
        <f t="shared" si="137"/>
        <v>4.7908374315596153E-7</v>
      </c>
      <c r="CU179" s="191">
        <f t="shared" si="138"/>
        <v>5.1911433926883075E-7</v>
      </c>
      <c r="CV179" s="191">
        <f t="shared" si="139"/>
        <v>3.7023704939406707E-8</v>
      </c>
      <c r="CW179" s="191">
        <f t="shared" si="140"/>
        <v>1.5537793210722304E-6</v>
      </c>
      <c r="CX179" s="191">
        <f t="shared" si="141"/>
        <v>2.2051136892790849E-7</v>
      </c>
      <c r="CY179" s="191">
        <f t="shared" si="142"/>
        <v>2.8643882329828713E-6</v>
      </c>
      <c r="CZ179" s="191"/>
      <c r="DA179" s="191">
        <f t="shared" si="143"/>
        <v>1.5611759619130693E-35</v>
      </c>
      <c r="DB179" s="191"/>
      <c r="DC179" s="191"/>
      <c r="DD179" s="191"/>
      <c r="DE179" s="191">
        <f t="shared" si="144"/>
        <v>1.4467093037118565E-6</v>
      </c>
      <c r="DF179" s="191">
        <f t="shared" si="145"/>
        <v>1.0847766413469566E-6</v>
      </c>
      <c r="DG179" s="191"/>
      <c r="DH179" s="191"/>
      <c r="DI179" s="191">
        <f t="shared" si="146"/>
        <v>7.5355600633772998E-7</v>
      </c>
      <c r="DN179" s="191">
        <f t="shared" si="147"/>
        <v>2.2752952367787926E-5</v>
      </c>
      <c r="DR179" s="1">
        <v>4.1666666666666657E-3</v>
      </c>
      <c r="EQ179" s="184"/>
      <c r="ER179" s="184"/>
    </row>
    <row r="180" spans="1:148" s="1" customFormat="1" x14ac:dyDescent="0.25">
      <c r="A180" s="21">
        <v>41060</v>
      </c>
      <c r="B180" s="279">
        <v>-6.1818999999999999E-2</v>
      </c>
      <c r="C180" s="280">
        <v>-6.1452E-2</v>
      </c>
      <c r="D180" s="279">
        <v>-6.7072000000000007E-2</v>
      </c>
      <c r="E180" s="280">
        <v>-6.6189999999999999E-2</v>
      </c>
      <c r="F180" s="279">
        <v>-6.1234999999999998E-2</v>
      </c>
      <c r="G180" s="280">
        <v>-8.8762000000000008E-2</v>
      </c>
      <c r="H180" s="279">
        <v>-0.112524</v>
      </c>
      <c r="I180" s="280">
        <v>-0.116754</v>
      </c>
      <c r="J180" s="279">
        <v>-0.11162599999999999</v>
      </c>
      <c r="K180" s="291">
        <v>-2.496424718368162E-2</v>
      </c>
      <c r="L180" s="280">
        <v>9.0469999999999995E-3</v>
      </c>
      <c r="M180" s="279">
        <v>1.7142999999999999E-2</v>
      </c>
      <c r="N180" s="280">
        <v>2.4699999999999999E-4</v>
      </c>
      <c r="O180" s="279">
        <v>7.5119999999999996E-3</v>
      </c>
      <c r="P180" s="280">
        <v>7.4371999999999994E-2</v>
      </c>
      <c r="Q180" s="279">
        <v>6.7939999999999997E-3</v>
      </c>
      <c r="R180" s="280">
        <v>1.1279999999999999E-3</v>
      </c>
      <c r="S180" s="279">
        <v>2.1913000000000002E-2</v>
      </c>
      <c r="T180" s="280">
        <v>1.8461999999999999E-2</v>
      </c>
      <c r="U180" s="279">
        <v>4.2160000000000001E-3</v>
      </c>
      <c r="V180" s="280">
        <v>3.1649999999999998E-3</v>
      </c>
      <c r="W180" s="279">
        <v>-2.1260000000000003E-3</v>
      </c>
      <c r="X180" s="280">
        <v>5.8850000000000005E-3</v>
      </c>
      <c r="Y180" s="280">
        <v>1.6000000000000001E-3</v>
      </c>
      <c r="Z180" s="279">
        <v>-1.3059000000000001E-2</v>
      </c>
      <c r="AA180" s="280">
        <v>-6.7589999999999994E-3</v>
      </c>
      <c r="AB180" s="279">
        <v>-2.3290000000000002E-2</v>
      </c>
      <c r="AC180" s="280">
        <v>-1.4412000000000001E-2</v>
      </c>
      <c r="AD180" s="279">
        <v>-4.7474999999999996E-2</v>
      </c>
      <c r="AE180" s="280">
        <v>-2.5867000000000001E-2</v>
      </c>
      <c r="AF180" s="280">
        <v>-2.6985000000000002E-2</v>
      </c>
      <c r="AG180" s="279">
        <v>-5.7641999999999999E-2</v>
      </c>
      <c r="AH180" s="280">
        <v>-1.6899999999999998E-2</v>
      </c>
      <c r="AI180" s="279">
        <v>-2.6110000000000001E-2</v>
      </c>
      <c r="AJ180" s="280">
        <v>-4.7127999999999996E-2</v>
      </c>
      <c r="AK180" s="279">
        <v>-2.3300999999999999E-2</v>
      </c>
      <c r="AL180" s="280">
        <v>4.0369999999999998E-3</v>
      </c>
      <c r="AM180" s="279">
        <v>-1.0544E-2</v>
      </c>
      <c r="AN180" s="279">
        <v>2.5048000000000001E-2</v>
      </c>
      <c r="AO180" s="280">
        <v>-9.1319999999999998E-2</v>
      </c>
      <c r="AP180" s="279">
        <v>-0.120755</v>
      </c>
      <c r="AQ180" s="291">
        <v>-2.496424718368162E-2</v>
      </c>
      <c r="AR180" s="30">
        <v>-2.496424718368162E-2</v>
      </c>
      <c r="AS180" s="291">
        <v>-2.496424718368162E-2</v>
      </c>
      <c r="AT180" s="291">
        <v>-2.496424718368162E-2</v>
      </c>
      <c r="AU180" s="291">
        <v>-2.496424718368162E-2</v>
      </c>
      <c r="AV180" s="279">
        <v>-4.4107E-2</v>
      </c>
      <c r="AW180" s="280">
        <v>-6.3356999999999997E-2</v>
      </c>
      <c r="AX180" s="291">
        <v>-2.496424718368162E-2</v>
      </c>
      <c r="AY180" s="291">
        <v>-2.496424718368162E-2</v>
      </c>
      <c r="AZ180" s="279">
        <v>-7.486799999999999E-2</v>
      </c>
      <c r="BE180" s="30">
        <v>3.2939109978741943E-2</v>
      </c>
      <c r="BF180" s="104"/>
      <c r="BG180" s="188">
        <f t="shared" si="100"/>
        <v>76</v>
      </c>
      <c r="BH180" s="29">
        <f>(1-'Building Blocks'!$B$54)*'Building Blocks'!$B$54^BG180</f>
        <v>4.6588077516979357E-3</v>
      </c>
      <c r="BI180" s="29">
        <f t="shared" si="101"/>
        <v>5.1174804562255797E-3</v>
      </c>
      <c r="BJ180" s="29">
        <f t="shared" si="148"/>
        <v>1.5199428703035592E-2</v>
      </c>
      <c r="BK180" s="191">
        <f t="shared" si="102"/>
        <v>2.4384744149384158E-5</v>
      </c>
      <c r="BL180" s="191">
        <f t="shared" si="103"/>
        <v>2.4047761071117195E-5</v>
      </c>
      <c r="BM180" s="191">
        <f t="shared" si="104"/>
        <v>2.9863934634182397E-5</v>
      </c>
      <c r="BN180" s="191">
        <f t="shared" si="105"/>
        <v>2.8993651185768091E-5</v>
      </c>
      <c r="BO180" s="191">
        <f t="shared" si="106"/>
        <v>2.645854257879583E-5</v>
      </c>
      <c r="BP180" s="191">
        <f t="shared" si="107"/>
        <v>4.6385240533112454E-5</v>
      </c>
      <c r="BQ180" s="191">
        <f t="shared" si="108"/>
        <v>7.2216666237287101E-5</v>
      </c>
      <c r="BR180" s="191">
        <f t="shared" si="109"/>
        <v>8.0902820192007917E-5</v>
      </c>
      <c r="BS180" s="191">
        <f t="shared" si="110"/>
        <v>7.58492406148803E-5</v>
      </c>
      <c r="BT180" s="191">
        <f t="shared" si="111"/>
        <v>1.5769454160738075E-35</v>
      </c>
      <c r="BU180" s="191">
        <f t="shared" si="112"/>
        <v>1.459168672447284E-7</v>
      </c>
      <c r="BV180" s="191">
        <f t="shared" si="113"/>
        <v>9.7241199067235239E-7</v>
      </c>
      <c r="BW180" s="191">
        <f t="shared" si="114"/>
        <v>1.0781280017690492E-8</v>
      </c>
      <c r="BX180" s="191">
        <f t="shared" si="115"/>
        <v>1.0432792227568236E-7</v>
      </c>
      <c r="BY180" s="191">
        <f t="shared" si="116"/>
        <v>2.452140302557408E-5</v>
      </c>
      <c r="BZ180" s="191">
        <f t="shared" si="117"/>
        <v>3.0535417728225789E-8</v>
      </c>
      <c r="CA180" s="191">
        <f t="shared" si="118"/>
        <v>4.2121582054144957E-8</v>
      </c>
      <c r="CB180" s="191">
        <f t="shared" si="119"/>
        <v>1.369909980652519E-6</v>
      </c>
      <c r="CC180" s="191">
        <f t="shared" si="120"/>
        <v>1.0100638335842548E-6</v>
      </c>
      <c r="CD180" s="191">
        <f t="shared" si="121"/>
        <v>4.2289808277532784E-9</v>
      </c>
      <c r="CE180" s="191">
        <f t="shared" si="122"/>
        <v>1.4755853205294914E-9</v>
      </c>
      <c r="CF180" s="191">
        <f t="shared" si="123"/>
        <v>2.2282232486152991E-7</v>
      </c>
      <c r="CG180" s="191">
        <f t="shared" si="124"/>
        <v>2.6442325394728617E-8</v>
      </c>
      <c r="CH180" s="191">
        <f t="shared" si="125"/>
        <v>3.5980096734940962E-9</v>
      </c>
      <c r="CI180" s="191">
        <f t="shared" si="126"/>
        <v>1.8455262426135124E-6</v>
      </c>
      <c r="CJ180" s="191">
        <f t="shared" si="127"/>
        <v>6.061838050419631E-7</v>
      </c>
      <c r="CK180" s="191">
        <f t="shared" si="128"/>
        <v>3.5465999143517694E-6</v>
      </c>
      <c r="CL180" s="191">
        <f t="shared" si="129"/>
        <v>1.5673970578836413E-6</v>
      </c>
      <c r="CM180" s="191">
        <f t="shared" si="130"/>
        <v>1.3186514114998529E-5</v>
      </c>
      <c r="CN180" s="191">
        <f t="shared" si="131"/>
        <v>5.5081020636757733E-6</v>
      </c>
      <c r="CO180" s="191">
        <f t="shared" si="132"/>
        <v>5.3874147139954015E-6</v>
      </c>
      <c r="CP180" s="191">
        <f t="shared" si="133"/>
        <v>1.9654812574130251E-5</v>
      </c>
      <c r="CQ180" s="191">
        <f t="shared" si="134"/>
        <v>2.1584089017298645E-6</v>
      </c>
      <c r="CR180" s="191">
        <f t="shared" si="135"/>
        <v>5.1826116350171483E-6</v>
      </c>
      <c r="CS180" s="191">
        <f t="shared" si="136"/>
        <v>1.4584084171797956E-5</v>
      </c>
      <c r="CT180" s="191">
        <f t="shared" si="137"/>
        <v>4.5160050038940713E-6</v>
      </c>
      <c r="CU180" s="191">
        <f t="shared" si="138"/>
        <v>4.3769523558847239E-10</v>
      </c>
      <c r="CV180" s="191">
        <f t="shared" si="139"/>
        <v>1.3357956055047321E-6</v>
      </c>
      <c r="CW180" s="191">
        <f t="shared" si="140"/>
        <v>1.9806967107517943E-6</v>
      </c>
      <c r="CX180" s="191">
        <f t="shared" si="141"/>
        <v>4.4915847498300934E-5</v>
      </c>
      <c r="CY180" s="191">
        <f t="shared" si="142"/>
        <v>8.4604683078871371E-5</v>
      </c>
      <c r="CZ180" s="191"/>
      <c r="DA180" s="191">
        <f t="shared" si="143"/>
        <v>1.5769454160738075E-35</v>
      </c>
      <c r="DB180" s="191"/>
      <c r="DC180" s="191"/>
      <c r="DD180" s="191"/>
      <c r="DE180" s="191">
        <f t="shared" si="144"/>
        <v>1.4888671068138858E-5</v>
      </c>
      <c r="DF180" s="191">
        <f t="shared" si="145"/>
        <v>2.6707874162811843E-5</v>
      </c>
      <c r="DG180" s="191"/>
      <c r="DH180" s="191"/>
      <c r="DI180" s="191">
        <f t="shared" si="146"/>
        <v>3.707578371118445E-5</v>
      </c>
      <c r="DN180" s="191">
        <f t="shared" si="147"/>
        <v>3.2379918231155656E-6</v>
      </c>
      <c r="DR180" s="1">
        <v>4.1666666666666657E-3</v>
      </c>
      <c r="EQ180" s="184"/>
      <c r="ER180" s="184"/>
    </row>
    <row r="181" spans="1:148" s="1" customFormat="1" x14ac:dyDescent="0.25">
      <c r="A181" s="21">
        <v>41090</v>
      </c>
      <c r="B181" s="279">
        <v>3.9164999999999998E-2</v>
      </c>
      <c r="C181" s="280">
        <v>3.8283999999999999E-2</v>
      </c>
      <c r="D181" s="279">
        <v>2.8128E-2</v>
      </c>
      <c r="E181" s="280">
        <v>4.99E-2</v>
      </c>
      <c r="F181" s="279">
        <v>5.7446000000000004E-2</v>
      </c>
      <c r="G181" s="280">
        <v>4.9886E-2</v>
      </c>
      <c r="H181" s="279">
        <v>5.9427000000000001E-2</v>
      </c>
      <c r="I181" s="280">
        <v>3.5092999999999999E-2</v>
      </c>
      <c r="J181" s="279">
        <v>3.9064999999999996E-2</v>
      </c>
      <c r="K181" s="291">
        <v>-2.496424718368162E-2</v>
      </c>
      <c r="L181" s="280">
        <v>3.9199999999999999E-4</v>
      </c>
      <c r="M181" s="279">
        <v>-3.4770000000000001E-3</v>
      </c>
      <c r="N181" s="280">
        <v>9.9000000000000008E-5</v>
      </c>
      <c r="O181" s="279">
        <v>-1.689E-3</v>
      </c>
      <c r="P181" s="280">
        <v>-1.3613999999999999E-2</v>
      </c>
      <c r="Q181" s="279">
        <v>4.2520000000000006E-3</v>
      </c>
      <c r="R181" s="280">
        <v>4.6940000000000003E-3</v>
      </c>
      <c r="S181" s="279">
        <v>3.1180000000000001E-3</v>
      </c>
      <c r="T181" s="280">
        <v>-5.8699999999999994E-3</v>
      </c>
      <c r="U181" s="279">
        <v>2.3540000000000002E-3</v>
      </c>
      <c r="V181" s="280">
        <v>1.1590000000000001E-3</v>
      </c>
      <c r="W181" s="279">
        <v>6.7520000000000002E-3</v>
      </c>
      <c r="X181" s="280">
        <v>-2.2430000000000002E-3</v>
      </c>
      <c r="Y181" s="280">
        <v>7.0400000000000009E-4</v>
      </c>
      <c r="Z181" s="279">
        <v>2.1117E-2</v>
      </c>
      <c r="AA181" s="280">
        <v>6.7679999999999997E-3</v>
      </c>
      <c r="AB181" s="279">
        <v>7.4339999999999996E-3</v>
      </c>
      <c r="AC181" s="280">
        <v>2.9409999999999996E-3</v>
      </c>
      <c r="AD181" s="279">
        <v>1.9205E-2</v>
      </c>
      <c r="AE181" s="280">
        <v>3.0917E-2</v>
      </c>
      <c r="AF181" s="280">
        <v>2.2532E-2</v>
      </c>
      <c r="AG181" s="279">
        <v>4.4123999999999997E-2</v>
      </c>
      <c r="AH181" s="280">
        <v>-3.0000000000000001E-3</v>
      </c>
      <c r="AI181" s="279">
        <v>2.8799999999999997E-3</v>
      </c>
      <c r="AJ181" s="280">
        <v>9.2179999999999988E-3</v>
      </c>
      <c r="AK181" s="279">
        <v>1.7879999999999999E-3</v>
      </c>
      <c r="AL181" s="280">
        <v>-1.4201999999999999E-2</v>
      </c>
      <c r="AM181" s="279">
        <v>8.8260000000000005E-3</v>
      </c>
      <c r="AN181" s="279">
        <v>-5.6226999999999999E-2</v>
      </c>
      <c r="AO181" s="280">
        <v>5.4930000000000007E-2</v>
      </c>
      <c r="AP181" s="279">
        <v>5.7933000000000005E-2</v>
      </c>
      <c r="AQ181" s="291">
        <v>-2.496424718368162E-2</v>
      </c>
      <c r="AR181" s="30">
        <v>-2.496424718368162E-2</v>
      </c>
      <c r="AS181" s="291">
        <v>-2.496424718368162E-2</v>
      </c>
      <c r="AT181" s="291">
        <v>-2.496424718368162E-2</v>
      </c>
      <c r="AU181" s="291">
        <v>-2.496424718368162E-2</v>
      </c>
      <c r="AV181" s="279">
        <v>5.9659000000000004E-2</v>
      </c>
      <c r="AW181" s="280">
        <v>6.5201000000000009E-2</v>
      </c>
      <c r="AX181" s="291">
        <v>-2.496424718368162E-2</v>
      </c>
      <c r="AY181" s="291">
        <v>-2.496424718368162E-2</v>
      </c>
      <c r="AZ181" s="279">
        <v>3.3097000000000001E-2</v>
      </c>
      <c r="BE181" s="30">
        <v>2.0314634399317244E-2</v>
      </c>
      <c r="BF181" s="104"/>
      <c r="BG181" s="188">
        <f t="shared" si="100"/>
        <v>75</v>
      </c>
      <c r="BH181" s="29">
        <f>(1-'Building Blocks'!$B$54)*'Building Blocks'!$B$54^BG181</f>
        <v>4.7058664158565007E-3</v>
      </c>
      <c r="BI181" s="29">
        <f t="shared" si="101"/>
        <v>5.1691721780056359E-3</v>
      </c>
      <c r="BJ181" s="29">
        <f t="shared" si="148"/>
        <v>1.5352958285894539E-2</v>
      </c>
      <c r="BK181" s="191">
        <f t="shared" si="102"/>
        <v>5.2783858451866509E-6</v>
      </c>
      <c r="BL181" s="191">
        <f t="shared" si="103"/>
        <v>5.027274183130057E-6</v>
      </c>
      <c r="BM181" s="191">
        <f t="shared" si="104"/>
        <v>1.8286316922680784E-6</v>
      </c>
      <c r="BN181" s="191">
        <f t="shared" si="105"/>
        <v>8.6131434285775987E-6</v>
      </c>
      <c r="BO181" s="191">
        <f t="shared" si="106"/>
        <v>1.131045713322738E-5</v>
      </c>
      <c r="BP181" s="191">
        <f t="shared" si="107"/>
        <v>9.7555468167753625E-6</v>
      </c>
      <c r="BQ181" s="191">
        <f t="shared" si="108"/>
        <v>1.4606941334746343E-5</v>
      </c>
      <c r="BR181" s="191">
        <f t="shared" si="109"/>
        <v>3.5247221364502727E-6</v>
      </c>
      <c r="BS181" s="191">
        <f t="shared" si="110"/>
        <v>4.3314020274336804E-6</v>
      </c>
      <c r="BT181" s="191">
        <f t="shared" si="111"/>
        <v>1.5928741576503106E-35</v>
      </c>
      <c r="BU181" s="191">
        <f t="shared" si="112"/>
        <v>5.6812193464005441E-8</v>
      </c>
      <c r="BV181" s="191">
        <f t="shared" si="113"/>
        <v>2.4151116782502549E-7</v>
      </c>
      <c r="BW181" s="191">
        <f t="shared" si="114"/>
        <v>1.322426019218627E-8</v>
      </c>
      <c r="BX181" s="191">
        <f t="shared" si="115"/>
        <v>1.1350049680532437E-7</v>
      </c>
      <c r="BY181" s="191">
        <f t="shared" si="116"/>
        <v>1.8199889898247133E-6</v>
      </c>
      <c r="BZ181" s="191">
        <f t="shared" si="117"/>
        <v>5.0949185363178595E-11</v>
      </c>
      <c r="CA181" s="191">
        <f t="shared" si="118"/>
        <v>2.5115306183496785E-9</v>
      </c>
      <c r="CB181" s="191">
        <f t="shared" si="119"/>
        <v>3.0616362778947847E-8</v>
      </c>
      <c r="CC181" s="191">
        <f t="shared" si="120"/>
        <v>5.4658562547818243E-7</v>
      </c>
      <c r="CD181" s="191">
        <f t="shared" si="121"/>
        <v>4.694155035829877E-9</v>
      </c>
      <c r="CE181" s="191">
        <f t="shared" si="122"/>
        <v>3.3427598673151877E-8</v>
      </c>
      <c r="CF181" s="191">
        <f t="shared" si="123"/>
        <v>2.6857480033177511E-8</v>
      </c>
      <c r="CG181" s="191">
        <f t="shared" si="124"/>
        <v>1.7719745878314998E-7</v>
      </c>
      <c r="CH181" s="191">
        <f t="shared" si="125"/>
        <v>1.5551404098101197E-8</v>
      </c>
      <c r="CI181" s="191">
        <f t="shared" si="126"/>
        <v>1.1920381462299454E-6</v>
      </c>
      <c r="CJ181" s="191">
        <f t="shared" si="127"/>
        <v>3.6118894339437025E-8</v>
      </c>
      <c r="CK181" s="191">
        <f t="shared" si="128"/>
        <v>1.0000316252600304E-7</v>
      </c>
      <c r="CL181" s="191">
        <f t="shared" si="129"/>
        <v>1.1313631060363751E-10</v>
      </c>
      <c r="CM181" s="191">
        <f t="shared" si="130"/>
        <v>1.3098139190094683E-6</v>
      </c>
      <c r="CN181" s="191">
        <f t="shared" si="131"/>
        <v>2.9716197788299331E-6</v>
      </c>
      <c r="CO181" s="191">
        <f t="shared" si="132"/>
        <v>1.5063827545130832E-6</v>
      </c>
      <c r="CP181" s="191">
        <f t="shared" si="133"/>
        <v>8.1850702389839241E-6</v>
      </c>
      <c r="CQ181" s="191">
        <f t="shared" si="134"/>
        <v>2.2770655836422981E-7</v>
      </c>
      <c r="CR181" s="191">
        <f t="shared" si="135"/>
        <v>4.1498186048061627E-8</v>
      </c>
      <c r="CS181" s="191">
        <f t="shared" si="136"/>
        <v>4.5350039124550102E-8</v>
      </c>
      <c r="CT181" s="191">
        <f t="shared" si="137"/>
        <v>1.1020574589066319E-7</v>
      </c>
      <c r="CU181" s="191">
        <f t="shared" si="138"/>
        <v>1.7751701962373764E-6</v>
      </c>
      <c r="CV181" s="191">
        <f t="shared" si="139"/>
        <v>5.3386526321271472E-8</v>
      </c>
      <c r="CW181" s="191">
        <f t="shared" si="140"/>
        <v>1.9615710483011932E-5</v>
      </c>
      <c r="CX181" s="191">
        <f t="shared" si="141"/>
        <v>1.4282639789556096E-5</v>
      </c>
      <c r="CY181" s="191">
        <f t="shared" si="142"/>
        <v>1.2979479806284087E-5</v>
      </c>
      <c r="CZ181" s="191"/>
      <c r="DA181" s="191">
        <f t="shared" si="143"/>
        <v>1.5928741576503106E-35</v>
      </c>
      <c r="DB181" s="191"/>
      <c r="DC181" s="191"/>
      <c r="DD181" s="191"/>
      <c r="DE181" s="191">
        <f t="shared" si="144"/>
        <v>1.2833851648472204E-5</v>
      </c>
      <c r="DF181" s="191">
        <f t="shared" si="145"/>
        <v>1.6393812801011653E-5</v>
      </c>
      <c r="DG181" s="191"/>
      <c r="DH181" s="191"/>
      <c r="DI181" s="191">
        <f t="shared" si="146"/>
        <v>2.6984332273928952E-6</v>
      </c>
      <c r="DN181" s="191">
        <f t="shared" si="147"/>
        <v>8.1152349284467382E-7</v>
      </c>
      <c r="DR181" s="1">
        <v>4.1666666666666657E-3</v>
      </c>
      <c r="EQ181" s="184"/>
      <c r="ER181" s="184"/>
    </row>
    <row r="182" spans="1:148" s="1" customFormat="1" x14ac:dyDescent="0.25">
      <c r="A182" s="21">
        <v>41121</v>
      </c>
      <c r="B182" s="279">
        <v>9.9050000000000006E-3</v>
      </c>
      <c r="C182" s="280">
        <v>1.1861E-2</v>
      </c>
      <c r="D182" s="279">
        <v>2.3080000000000002E-3</v>
      </c>
      <c r="E182" s="280">
        <v>-1.3819E-2</v>
      </c>
      <c r="F182" s="279">
        <v>-8.3770000000000008E-3</v>
      </c>
      <c r="G182" s="280">
        <v>1.4019999999999999E-2</v>
      </c>
      <c r="H182" s="279">
        <v>1.4433E-2</v>
      </c>
      <c r="I182" s="280">
        <v>7.8989999999999998E-3</v>
      </c>
      <c r="J182" s="279">
        <v>2.0226999999999998E-2</v>
      </c>
      <c r="K182" s="291">
        <v>-2.496424718368162E-2</v>
      </c>
      <c r="L182" s="280">
        <v>1.3793999999999999E-2</v>
      </c>
      <c r="M182" s="279">
        <v>1.0064999999999999E-2</v>
      </c>
      <c r="N182" s="280">
        <v>1.4800000000000002E-4</v>
      </c>
      <c r="O182" s="279">
        <v>6.1409999999999998E-3</v>
      </c>
      <c r="P182" s="280">
        <v>3.3002999999999998E-2</v>
      </c>
      <c r="Q182" s="279">
        <v>2.7140000000000001E-2</v>
      </c>
      <c r="R182" s="280">
        <v>1.6840000000000001E-2</v>
      </c>
      <c r="S182" s="279">
        <v>5.3849000000000001E-2</v>
      </c>
      <c r="T182" s="280">
        <v>2.0209000000000001E-2</v>
      </c>
      <c r="U182" s="279">
        <v>8.3049999999999999E-3</v>
      </c>
      <c r="V182" s="280">
        <v>8.0339999999999995E-3</v>
      </c>
      <c r="W182" s="279">
        <v>1.6642000000000001E-2</v>
      </c>
      <c r="X182" s="280">
        <v>1.2089000000000001E-2</v>
      </c>
      <c r="Y182" s="280">
        <v>3.447E-3</v>
      </c>
      <c r="Z182" s="279">
        <v>1.9023000000000002E-2</v>
      </c>
      <c r="AA182" s="280">
        <v>1.1712E-2</v>
      </c>
      <c r="AB182" s="279">
        <v>9.6369999999999997E-3</v>
      </c>
      <c r="AC182" s="280">
        <v>1.1331000000000001E-2</v>
      </c>
      <c r="AD182" s="279">
        <v>8.9680000000000003E-3</v>
      </c>
      <c r="AE182" s="280">
        <v>4.3587000000000001E-2</v>
      </c>
      <c r="AF182" s="280">
        <v>2.7886999999999999E-2</v>
      </c>
      <c r="AG182" s="279">
        <v>2.3639999999999998E-2</v>
      </c>
      <c r="AH182" s="280">
        <v>5.4000000000000003E-3</v>
      </c>
      <c r="AI182" s="279">
        <v>8.6599999999999993E-3</v>
      </c>
      <c r="AJ182" s="280">
        <v>2.7539999999999999E-3</v>
      </c>
      <c r="AK182" s="279">
        <v>4.6639999999999997E-3</v>
      </c>
      <c r="AL182" s="280">
        <v>2.0089000000000003E-2</v>
      </c>
      <c r="AM182" s="279">
        <v>1.2016000000000001E-2</v>
      </c>
      <c r="AN182" s="279">
        <v>1.3623000000000001E-2</v>
      </c>
      <c r="AO182" s="280">
        <v>6.4686000000000007E-2</v>
      </c>
      <c r="AP182" s="279">
        <v>7.7529999999999995E-3</v>
      </c>
      <c r="AQ182" s="291">
        <v>-2.496424718368162E-2</v>
      </c>
      <c r="AR182" s="30">
        <v>-2.496424718368162E-2</v>
      </c>
      <c r="AS182" s="291">
        <v>-2.496424718368162E-2</v>
      </c>
      <c r="AT182" s="291">
        <v>-2.496424718368162E-2</v>
      </c>
      <c r="AU182" s="291">
        <v>-2.496424718368162E-2</v>
      </c>
      <c r="AV182" s="279">
        <v>2.1700000000000001E-2</v>
      </c>
      <c r="AW182" s="280">
        <v>3.6116999999999996E-2</v>
      </c>
      <c r="AX182" s="291">
        <v>-2.496424718368162E-2</v>
      </c>
      <c r="AY182" s="291">
        <v>-2.496424718368162E-2</v>
      </c>
      <c r="AZ182" s="279">
        <v>5.0754000000000001E-2</v>
      </c>
      <c r="BE182" s="30">
        <v>-1.6417436829451626E-2</v>
      </c>
      <c r="BF182" s="104"/>
      <c r="BG182" s="188">
        <f t="shared" si="100"/>
        <v>74</v>
      </c>
      <c r="BH182" s="29">
        <f>(1-'Building Blocks'!$B$54)*'Building Blocks'!$B$54^BG182</f>
        <v>4.7534004200570712E-3</v>
      </c>
      <c r="BI182" s="29">
        <f t="shared" si="101"/>
        <v>5.2213860383895317E-3</v>
      </c>
      <c r="BJ182" s="29">
        <f t="shared" si="148"/>
        <v>1.5508038672620749E-2</v>
      </c>
      <c r="BK182" s="191">
        <f t="shared" si="102"/>
        <v>3.7925637175166736E-8</v>
      </c>
      <c r="BL182" s="191">
        <f t="shared" si="103"/>
        <v>1.1843936103861951E-7</v>
      </c>
      <c r="BM182" s="191">
        <f t="shared" si="104"/>
        <v>2.5669413088453862E-7</v>
      </c>
      <c r="BN182" s="191">
        <f t="shared" si="105"/>
        <v>2.7379677007184652E-6</v>
      </c>
      <c r="BO182" s="191">
        <f t="shared" si="106"/>
        <v>1.8941180594875998E-6</v>
      </c>
      <c r="BP182" s="191">
        <f t="shared" si="107"/>
        <v>2.9972901799109216E-7</v>
      </c>
      <c r="BQ182" s="191">
        <f t="shared" si="108"/>
        <v>3.4801538626540058E-7</v>
      </c>
      <c r="BR182" s="191">
        <f t="shared" si="109"/>
        <v>6.1047833755886266E-9</v>
      </c>
      <c r="BS182" s="191">
        <f t="shared" si="110"/>
        <v>5.3358458026576668E-7</v>
      </c>
      <c r="BT182" s="191">
        <f t="shared" si="111"/>
        <v>1.6089637956063745E-35</v>
      </c>
      <c r="BU182" s="191">
        <f t="shared" si="112"/>
        <v>5.3124183028492781E-7</v>
      </c>
      <c r="BV182" s="191">
        <f t="shared" si="113"/>
        <v>2.3485644605238552E-7</v>
      </c>
      <c r="BW182" s="191">
        <f t="shared" si="114"/>
        <v>1.2551934699468228E-8</v>
      </c>
      <c r="BX182" s="191">
        <f t="shared" si="115"/>
        <v>5.1616947472358985E-8</v>
      </c>
      <c r="BY182" s="191">
        <f t="shared" si="116"/>
        <v>4.0507164240188578E-6</v>
      </c>
      <c r="BZ182" s="191">
        <f t="shared" si="117"/>
        <v>2.7116004669779362E-6</v>
      </c>
      <c r="CA182" s="191">
        <f t="shared" si="118"/>
        <v>8.6123483282105788E-7</v>
      </c>
      <c r="CB182" s="191">
        <f t="shared" si="119"/>
        <v>1.2179559572746415E-5</v>
      </c>
      <c r="CC182" s="191">
        <f t="shared" si="120"/>
        <v>1.3028117221340711E-6</v>
      </c>
      <c r="CD182" s="191">
        <f t="shared" si="121"/>
        <v>1.304330712593048E-7</v>
      </c>
      <c r="CE182" s="191">
        <f t="shared" si="122"/>
        <v>9.7986830942369822E-8</v>
      </c>
      <c r="CF182" s="191">
        <f t="shared" si="123"/>
        <v>7.7325855039850958E-7</v>
      </c>
      <c r="CG182" s="191">
        <f t="shared" si="124"/>
        <v>3.7521666924445438E-7</v>
      </c>
      <c r="CH182" s="191">
        <f t="shared" si="125"/>
        <v>5.3105268461834392E-9</v>
      </c>
      <c r="CI182" s="191">
        <f t="shared" si="126"/>
        <v>8.9490583586144023E-7</v>
      </c>
      <c r="CJ182" s="191">
        <f t="shared" si="127"/>
        <v>3.0058511542206501E-7</v>
      </c>
      <c r="CK182" s="191">
        <f t="shared" si="128"/>
        <v>2.275412262301976E-7</v>
      </c>
      <c r="CL182" s="191">
        <f t="shared" si="129"/>
        <v>3.546967191780624E-7</v>
      </c>
      <c r="CM182" s="191">
        <f t="shared" si="130"/>
        <v>1.6852637963783723E-7</v>
      </c>
      <c r="CN182" s="191">
        <f t="shared" si="131"/>
        <v>7.0121507898387977E-6</v>
      </c>
      <c r="CO182" s="191">
        <f t="shared" si="132"/>
        <v>2.6259515455603125E-6</v>
      </c>
      <c r="CP182" s="191">
        <f t="shared" si="133"/>
        <v>1.9466180159984167E-6</v>
      </c>
      <c r="CQ182" s="191">
        <f t="shared" si="134"/>
        <v>1.6227416040550489E-8</v>
      </c>
      <c r="CR182" s="191">
        <f t="shared" si="135"/>
        <v>4.5335200624445698E-8</v>
      </c>
      <c r="CS182" s="191">
        <f t="shared" si="136"/>
        <v>6.4036775423263314E-8</v>
      </c>
      <c r="CT182" s="191">
        <f t="shared" si="137"/>
        <v>1.5832580651713925E-8</v>
      </c>
      <c r="CU182" s="191">
        <f t="shared" si="138"/>
        <v>1.2968005880841009E-6</v>
      </c>
      <c r="CV182" s="191">
        <f t="shared" si="139"/>
        <v>2.1411532845598849E-7</v>
      </c>
      <c r="CW182" s="191">
        <f t="shared" si="140"/>
        <v>3.5524849844717549E-7</v>
      </c>
      <c r="CX182" s="191">
        <f t="shared" si="141"/>
        <v>2.0279147505852307E-5</v>
      </c>
      <c r="CY182" s="191">
        <f t="shared" si="142"/>
        <v>2.6115358208134005E-11</v>
      </c>
      <c r="CZ182" s="191"/>
      <c r="DA182" s="191">
        <f t="shared" si="143"/>
        <v>1.6089637956063745E-35</v>
      </c>
      <c r="DB182" s="191"/>
      <c r="DC182" s="191"/>
      <c r="DD182" s="191"/>
      <c r="DE182" s="191">
        <f t="shared" si="144"/>
        <v>7.3547569228019163E-7</v>
      </c>
      <c r="DF182" s="191">
        <f t="shared" si="145"/>
        <v>3.8719996693562052E-6</v>
      </c>
      <c r="DG182" s="191"/>
      <c r="DH182" s="191"/>
      <c r="DI182" s="191">
        <f t="shared" si="146"/>
        <v>8.5664297937936629E-6</v>
      </c>
      <c r="DN182" s="191">
        <f t="shared" si="147"/>
        <v>3.0584563402259486E-6</v>
      </c>
      <c r="DR182" s="1">
        <v>4.1666666666666657E-3</v>
      </c>
      <c r="EQ182" s="184"/>
      <c r="ER182" s="184"/>
    </row>
    <row r="183" spans="1:148" s="1" customFormat="1" x14ac:dyDescent="0.25">
      <c r="A183" s="21">
        <v>41152</v>
      </c>
      <c r="B183" s="279">
        <v>2.4958000000000001E-2</v>
      </c>
      <c r="C183" s="280">
        <v>2.4281E-2</v>
      </c>
      <c r="D183" s="279">
        <v>3.1524999999999997E-2</v>
      </c>
      <c r="E183" s="280">
        <v>3.3347000000000002E-2</v>
      </c>
      <c r="F183" s="279">
        <v>2.7078000000000001E-2</v>
      </c>
      <c r="G183" s="280">
        <v>2.2245000000000001E-2</v>
      </c>
      <c r="H183" s="279">
        <v>2.1131999999999998E-2</v>
      </c>
      <c r="I183" s="280">
        <v>2.8857000000000001E-2</v>
      </c>
      <c r="J183" s="279">
        <v>-2.8899999999999998E-3</v>
      </c>
      <c r="K183" s="291">
        <v>-2.496424718368162E-2</v>
      </c>
      <c r="L183" s="280">
        <v>6.5499999999999998E-4</v>
      </c>
      <c r="M183" s="279">
        <v>-1.2870000000000002E-3</v>
      </c>
      <c r="N183" s="280">
        <v>1.9699999999999999E-4</v>
      </c>
      <c r="O183" s="279">
        <v>3.3399999999999999E-4</v>
      </c>
      <c r="P183" s="280">
        <v>-1.0666E-2</v>
      </c>
      <c r="Q183" s="279">
        <v>2.0569999999999998E-3</v>
      </c>
      <c r="R183" s="280">
        <v>4.7460000000000002E-3</v>
      </c>
      <c r="S183" s="279">
        <v>-4.6179999999999997E-3</v>
      </c>
      <c r="T183" s="280">
        <v>-3.604E-3</v>
      </c>
      <c r="U183" s="279">
        <v>1.5090000000000001E-3</v>
      </c>
      <c r="V183" s="280">
        <v>1.127E-3</v>
      </c>
      <c r="W183" s="279">
        <v>8.7489999999999998E-3</v>
      </c>
      <c r="X183" s="280">
        <v>-6.8900000000000005E-4</v>
      </c>
      <c r="Y183" s="280">
        <v>6.38E-4</v>
      </c>
      <c r="Z183" s="279">
        <v>1.1706000000000001E-2</v>
      </c>
      <c r="AA183" s="280">
        <v>1.1242E-2</v>
      </c>
      <c r="AB183" s="279">
        <v>1.4025000000000001E-2</v>
      </c>
      <c r="AC183" s="280">
        <v>9.9710000000000007E-3</v>
      </c>
      <c r="AD183" s="279">
        <v>2.5985000000000001E-2</v>
      </c>
      <c r="AE183" s="280">
        <v>1.1261E-2</v>
      </c>
      <c r="AF183" s="280">
        <v>1.2296E-2</v>
      </c>
      <c r="AG183" s="279">
        <v>2.6540000000000001E-3</v>
      </c>
      <c r="AH183" s="280">
        <v>5.1000000000000004E-3</v>
      </c>
      <c r="AI183" s="279">
        <v>8.2299999999999995E-3</v>
      </c>
      <c r="AJ183" s="280">
        <v>1.1779E-2</v>
      </c>
      <c r="AK183" s="279">
        <v>1.1363000000000002E-2</v>
      </c>
      <c r="AL183" s="280">
        <v>-2.2819999999999997E-3</v>
      </c>
      <c r="AM183" s="279">
        <v>1.0532E-2</v>
      </c>
      <c r="AN183" s="279">
        <v>-1.5039E-2</v>
      </c>
      <c r="AO183" s="280">
        <v>1.2984000000000001E-2</v>
      </c>
      <c r="AP183" s="279">
        <v>1.7562000000000001E-2</v>
      </c>
      <c r="AQ183" s="291">
        <v>-2.496424718368162E-2</v>
      </c>
      <c r="AR183" s="30">
        <v>-2.496424718368162E-2</v>
      </c>
      <c r="AS183" s="291">
        <v>-2.496424718368162E-2</v>
      </c>
      <c r="AT183" s="291">
        <v>-2.496424718368162E-2</v>
      </c>
      <c r="AU183" s="291">
        <v>-2.496424718368162E-2</v>
      </c>
      <c r="AV183" s="279">
        <v>1.1969999999999999E-3</v>
      </c>
      <c r="AW183" s="280">
        <v>1.9880000000000002E-3</v>
      </c>
      <c r="AX183" s="291">
        <v>-2.496424718368162E-2</v>
      </c>
      <c r="AY183" s="291">
        <v>-2.496424718368162E-2</v>
      </c>
      <c r="AZ183" s="279">
        <v>1.6035999999999998E-2</v>
      </c>
      <c r="BE183" s="30">
        <v>-7.1261830871896303E-2</v>
      </c>
      <c r="BF183" s="104"/>
      <c r="BG183" s="188">
        <f t="shared" si="100"/>
        <v>73</v>
      </c>
      <c r="BH183" s="29">
        <f>(1-'Building Blocks'!$B$54)*'Building Blocks'!$B$54^BG183</f>
        <v>4.8014145657142128E-3</v>
      </c>
      <c r="BI183" s="29">
        <f t="shared" si="101"/>
        <v>5.2741273115045765E-3</v>
      </c>
      <c r="BJ183" s="29">
        <f t="shared" si="148"/>
        <v>1.5664685527899742E-2</v>
      </c>
      <c r="BK183" s="191">
        <f t="shared" si="102"/>
        <v>1.6613224551380667E-6</v>
      </c>
      <c r="BL183" s="191">
        <f t="shared" si="103"/>
        <v>1.5571644396752169E-6</v>
      </c>
      <c r="BM183" s="191">
        <f t="shared" si="104"/>
        <v>2.6005733903726407E-6</v>
      </c>
      <c r="BN183" s="191">
        <f t="shared" si="105"/>
        <v>3.1058025410186883E-6</v>
      </c>
      <c r="BO183" s="191">
        <f t="shared" si="106"/>
        <v>1.4200347058705789E-6</v>
      </c>
      <c r="BP183" s="191">
        <f t="shared" si="107"/>
        <v>1.3168914814708116E-6</v>
      </c>
      <c r="BQ183" s="191">
        <f t="shared" si="108"/>
        <v>1.1651107706236358E-6</v>
      </c>
      <c r="BR183" s="191">
        <f t="shared" si="109"/>
        <v>2.0837211861298561E-6</v>
      </c>
      <c r="BS183" s="191">
        <f t="shared" si="110"/>
        <v>8.9242315652383668E-7</v>
      </c>
      <c r="BT183" s="191">
        <f t="shared" si="111"/>
        <v>1.6252159551579537E-35</v>
      </c>
      <c r="BU183" s="191">
        <f t="shared" si="112"/>
        <v>4.9133507778087721E-8</v>
      </c>
      <c r="BV183" s="191">
        <f t="shared" si="113"/>
        <v>1.1380981052578703E-7</v>
      </c>
      <c r="BW183" s="191">
        <f t="shared" si="114"/>
        <v>1.1890003956289775E-8</v>
      </c>
      <c r="BX183" s="191">
        <f t="shared" si="115"/>
        <v>3.739762436267789E-8</v>
      </c>
      <c r="BY183" s="191">
        <f t="shared" si="116"/>
        <v>1.3192899689330564E-6</v>
      </c>
      <c r="BZ183" s="191">
        <f t="shared" si="117"/>
        <v>2.7761513033841551E-8</v>
      </c>
      <c r="CA183" s="191">
        <f t="shared" si="118"/>
        <v>2.9591198984842188E-9</v>
      </c>
      <c r="CB183" s="191">
        <f t="shared" si="119"/>
        <v>5.4546455706967966E-7</v>
      </c>
      <c r="CC183" s="191">
        <f t="shared" si="120"/>
        <v>3.3897776830271347E-7</v>
      </c>
      <c r="CD183" s="191">
        <f t="shared" si="121"/>
        <v>1.7049192572517531E-8</v>
      </c>
      <c r="CE183" s="191">
        <f t="shared" si="122"/>
        <v>3.4970081364250013E-8</v>
      </c>
      <c r="CF183" s="191">
        <f t="shared" si="123"/>
        <v>9.6451490493524301E-8</v>
      </c>
      <c r="CG183" s="191">
        <f t="shared" si="124"/>
        <v>9.7558683892146989E-8</v>
      </c>
      <c r="CH183" s="191">
        <f t="shared" si="125"/>
        <v>1.7097667236967339E-8</v>
      </c>
      <c r="CI183" s="191">
        <f t="shared" si="126"/>
        <v>1.7587666018376784E-7</v>
      </c>
      <c r="CJ183" s="191">
        <f t="shared" si="127"/>
        <v>2.671706705957444E-7</v>
      </c>
      <c r="CK183" s="191">
        <f t="shared" si="128"/>
        <v>6.3694200278857666E-7</v>
      </c>
      <c r="CL183" s="191">
        <f t="shared" si="129"/>
        <v>2.4979705150856935E-7</v>
      </c>
      <c r="CM183" s="191">
        <f t="shared" si="130"/>
        <v>2.7172771015150257E-6</v>
      </c>
      <c r="CN183" s="191">
        <f t="shared" si="131"/>
        <v>9.8451500383929978E-8</v>
      </c>
      <c r="CO183" s="191">
        <f t="shared" si="132"/>
        <v>2.4638750858250375E-7</v>
      </c>
      <c r="CP183" s="191">
        <f t="shared" si="133"/>
        <v>1.4842268239505101E-8</v>
      </c>
      <c r="CQ183" s="191">
        <f t="shared" si="134"/>
        <v>1.1287292628180825E-8</v>
      </c>
      <c r="CR183" s="191">
        <f t="shared" si="135"/>
        <v>3.3403165249016279E-8</v>
      </c>
      <c r="CS183" s="191">
        <f t="shared" si="136"/>
        <v>1.6087682524844659E-7</v>
      </c>
      <c r="CT183" s="191">
        <f t="shared" si="137"/>
        <v>1.2962970281994916E-7</v>
      </c>
      <c r="CU183" s="191">
        <f t="shared" si="138"/>
        <v>2.3053909932260919E-7</v>
      </c>
      <c r="CV183" s="191">
        <f t="shared" si="139"/>
        <v>1.2765206660405245E-7</v>
      </c>
      <c r="CW183" s="191">
        <f t="shared" si="140"/>
        <v>2.1977939500543416E-6</v>
      </c>
      <c r="CX183" s="191">
        <f t="shared" si="141"/>
        <v>5.9468759693638222E-7</v>
      </c>
      <c r="CY183" s="191">
        <f t="shared" si="142"/>
        <v>5.001668881640679E-7</v>
      </c>
      <c r="CZ183" s="191"/>
      <c r="DA183" s="191">
        <f t="shared" si="143"/>
        <v>1.6252159551579537E-35</v>
      </c>
      <c r="DB183" s="191"/>
      <c r="DC183" s="191"/>
      <c r="DD183" s="191"/>
      <c r="DE183" s="191">
        <f t="shared" si="144"/>
        <v>3.9322178558103468E-7</v>
      </c>
      <c r="DF183" s="191">
        <f t="shared" si="145"/>
        <v>2.5090472576549495E-7</v>
      </c>
      <c r="DG183" s="191"/>
      <c r="DH183" s="191"/>
      <c r="DI183" s="191">
        <f t="shared" si="146"/>
        <v>1.7661803939419665E-7</v>
      </c>
      <c r="DN183" s="191">
        <f t="shared" si="147"/>
        <v>3.2954825150411151E-5</v>
      </c>
      <c r="DR183" s="1">
        <v>4.1666666666666657E-3</v>
      </c>
      <c r="EQ183" s="184"/>
      <c r="ER183" s="184"/>
    </row>
    <row r="184" spans="1:148" s="1" customFormat="1" x14ac:dyDescent="0.25">
      <c r="A184" s="21">
        <v>41182</v>
      </c>
      <c r="B184" s="279">
        <v>2.6259999999999999E-2</v>
      </c>
      <c r="C184" s="280">
        <v>2.5722000000000002E-2</v>
      </c>
      <c r="D184" s="279">
        <v>2.1229000000000001E-2</v>
      </c>
      <c r="E184" s="280">
        <v>3.2837999999999999E-2</v>
      </c>
      <c r="F184" s="279">
        <v>4.7865000000000005E-2</v>
      </c>
      <c r="G184" s="280">
        <v>3.1913999999999998E-2</v>
      </c>
      <c r="H184" s="279">
        <v>3.771E-2</v>
      </c>
      <c r="I184" s="280">
        <v>4.7740999999999999E-2</v>
      </c>
      <c r="J184" s="279">
        <v>6.0540000000000004E-2</v>
      </c>
      <c r="K184" s="291">
        <v>-2.496424718368162E-2</v>
      </c>
      <c r="L184" s="280">
        <v>1.372E-3</v>
      </c>
      <c r="M184" s="279">
        <v>-3.0590000000000001E-3</v>
      </c>
      <c r="N184" s="280">
        <v>1.4800000000000002E-4</v>
      </c>
      <c r="O184" s="279">
        <v>-3.2300000000000004E-4</v>
      </c>
      <c r="P184" s="280">
        <v>-1.9577999999999998E-2</v>
      </c>
      <c r="Q184" s="279">
        <v>5.9919999999999999E-3</v>
      </c>
      <c r="R184" s="280">
        <v>7.1519999999999995E-3</v>
      </c>
      <c r="S184" s="279">
        <v>3.1030000000000003E-3</v>
      </c>
      <c r="T184" s="280">
        <v>5.2070000000000007E-3</v>
      </c>
      <c r="U184" s="279">
        <v>1.2489999999999999E-3</v>
      </c>
      <c r="V184" s="280">
        <v>2.0769999999999999E-3</v>
      </c>
      <c r="W184" s="279">
        <v>1.3220000000000001E-2</v>
      </c>
      <c r="X184" s="280">
        <v>7.5029999999999993E-3</v>
      </c>
      <c r="Y184" s="280">
        <v>1.8490000000000002E-3</v>
      </c>
      <c r="Z184" s="279">
        <v>1.3916999999999999E-2</v>
      </c>
      <c r="AA184" s="280">
        <v>1.0805E-2</v>
      </c>
      <c r="AB184" s="279">
        <v>1.9439999999999999E-2</v>
      </c>
      <c r="AC184" s="280">
        <v>1.8459E-2</v>
      </c>
      <c r="AD184" s="279">
        <v>2.4263E-2</v>
      </c>
      <c r="AE184" s="280">
        <v>1.6409E-2</v>
      </c>
      <c r="AF184" s="280">
        <v>1.5923E-2</v>
      </c>
      <c r="AG184" s="279">
        <v>2.4119000000000002E-2</v>
      </c>
      <c r="AH184" s="280">
        <v>3.9000000000000003E-3</v>
      </c>
      <c r="AI184" s="279">
        <v>1.3089999999999999E-2</v>
      </c>
      <c r="AJ184" s="280">
        <v>1.9619000000000001E-2</v>
      </c>
      <c r="AK184" s="279">
        <v>1.2753E-2</v>
      </c>
      <c r="AL184" s="280">
        <v>-3.0200000000000002E-4</v>
      </c>
      <c r="AM184" s="279">
        <v>1.3130999999999999E-2</v>
      </c>
      <c r="AN184" s="279">
        <v>-1.32E-2</v>
      </c>
      <c r="AO184" s="280">
        <v>1.7056000000000002E-2</v>
      </c>
      <c r="AP184" s="279">
        <v>5.0728000000000002E-2</v>
      </c>
      <c r="AQ184" s="291">
        <v>-2.496424718368162E-2</v>
      </c>
      <c r="AR184" s="30">
        <v>-2.496424718368162E-2</v>
      </c>
      <c r="AS184" s="291">
        <v>-2.496424718368162E-2</v>
      </c>
      <c r="AT184" s="291">
        <v>-2.496424718368162E-2</v>
      </c>
      <c r="AU184" s="291">
        <v>-2.496424718368162E-2</v>
      </c>
      <c r="AV184" s="279">
        <v>-1.2332000000000001E-2</v>
      </c>
      <c r="AW184" s="280">
        <v>1.626E-2</v>
      </c>
      <c r="AX184" s="291">
        <v>-2.496424718368162E-2</v>
      </c>
      <c r="AY184" s="291">
        <v>-2.496424718368162E-2</v>
      </c>
      <c r="AZ184" s="279">
        <v>1.9921000000000001E-2</v>
      </c>
      <c r="BE184" s="30">
        <v>5.1593208758462294E-2</v>
      </c>
      <c r="BF184" s="104"/>
      <c r="BG184" s="188">
        <f t="shared" si="100"/>
        <v>72</v>
      </c>
      <c r="BH184" s="29">
        <f>(1-'Building Blocks'!$B$54)*'Building Blocks'!$B$54^BG184</f>
        <v>4.8499137027416296E-3</v>
      </c>
      <c r="BI184" s="29">
        <f t="shared" si="101"/>
        <v>5.3274013247520983E-3</v>
      </c>
      <c r="BJ184" s="29">
        <f t="shared" si="148"/>
        <v>1.5822914674646207E-2</v>
      </c>
      <c r="BK184" s="191">
        <f t="shared" si="102"/>
        <v>1.9333458652497396E-6</v>
      </c>
      <c r="BL184" s="191">
        <f t="shared" si="103"/>
        <v>1.8477717387623888E-6</v>
      </c>
      <c r="BM184" s="191">
        <f t="shared" si="104"/>
        <v>7.5560984830117438E-7</v>
      </c>
      <c r="BN184" s="191">
        <f t="shared" si="105"/>
        <v>3.0069487793326976E-6</v>
      </c>
      <c r="BO184" s="191">
        <f t="shared" si="106"/>
        <v>7.3705668055167807E-6</v>
      </c>
      <c r="BP184" s="191">
        <f t="shared" si="107"/>
        <v>3.4561458414688285E-6</v>
      </c>
      <c r="BQ184" s="191">
        <f t="shared" si="108"/>
        <v>5.2663514958191181E-6</v>
      </c>
      <c r="BR184" s="191">
        <f t="shared" si="109"/>
        <v>8.0038484973095647E-6</v>
      </c>
      <c r="BS184" s="191">
        <f t="shared" si="110"/>
        <v>1.3544275088178876E-5</v>
      </c>
      <c r="BT184" s="191">
        <f t="shared" si="111"/>
        <v>1.6416322779373273E-35</v>
      </c>
      <c r="BU184" s="191">
        <f t="shared" si="112"/>
        <v>2.9051270365102213E-8</v>
      </c>
      <c r="BV184" s="191">
        <f t="shared" si="113"/>
        <v>2.1939222224172004E-7</v>
      </c>
      <c r="BW184" s="191">
        <f t="shared" si="114"/>
        <v>1.2806789816823005E-8</v>
      </c>
      <c r="BX184" s="191">
        <f t="shared" si="115"/>
        <v>5.8715442390094594E-8</v>
      </c>
      <c r="BY184" s="191">
        <f t="shared" si="116"/>
        <v>3.2575497476393912E-6</v>
      </c>
      <c r="BZ184" s="191">
        <f t="shared" si="117"/>
        <v>1.4341177123706849E-8</v>
      </c>
      <c r="CA184" s="191">
        <f t="shared" si="118"/>
        <v>5.3030486643462781E-8</v>
      </c>
      <c r="CB184" s="191">
        <f t="shared" si="119"/>
        <v>3.1943691198723017E-8</v>
      </c>
      <c r="CC184" s="191">
        <f t="shared" si="120"/>
        <v>3.3588323335747685E-9</v>
      </c>
      <c r="CD184" s="191">
        <f t="shared" si="121"/>
        <v>2.256229605591275E-8</v>
      </c>
      <c r="CE184" s="191">
        <f t="shared" si="122"/>
        <v>1.4067236275145506E-8</v>
      </c>
      <c r="CF184" s="191">
        <f t="shared" si="123"/>
        <v>4.0763757986149849E-7</v>
      </c>
      <c r="CG184" s="191">
        <f t="shared" si="124"/>
        <v>8.0661058916163722E-8</v>
      </c>
      <c r="CH184" s="191">
        <f t="shared" si="125"/>
        <v>1.8513265662149246E-9</v>
      </c>
      <c r="CI184" s="191">
        <f t="shared" si="126"/>
        <v>3.3973515571121878E-7</v>
      </c>
      <c r="CJ184" s="191">
        <f t="shared" si="127"/>
        <v>2.377472341782877E-7</v>
      </c>
      <c r="CK184" s="191">
        <f t="shared" si="128"/>
        <v>1.4336297270985581E-6</v>
      </c>
      <c r="CL184" s="191">
        <f t="shared" si="129"/>
        <v>1.2585383269519329E-6</v>
      </c>
      <c r="CM184" s="191">
        <f t="shared" si="130"/>
        <v>2.3440645540980988E-6</v>
      </c>
      <c r="CN184" s="191">
        <f t="shared" si="131"/>
        <v>4.7761666832830382E-7</v>
      </c>
      <c r="CO184" s="191">
        <f t="shared" si="132"/>
        <v>5.8309456256781547E-7</v>
      </c>
      <c r="CP184" s="191">
        <f t="shared" si="133"/>
        <v>2.0859081635071566E-6</v>
      </c>
      <c r="CQ184" s="191">
        <f t="shared" si="134"/>
        <v>3.682575414695505E-10</v>
      </c>
      <c r="CR184" s="191">
        <f t="shared" si="135"/>
        <v>2.8988839289726603E-7</v>
      </c>
      <c r="CS184" s="191">
        <f t="shared" si="136"/>
        <v>9.5130629818660991E-7</v>
      </c>
      <c r="CT184" s="191">
        <f t="shared" si="137"/>
        <v>2.1465601845816107E-7</v>
      </c>
      <c r="CU184" s="191">
        <f t="shared" si="138"/>
        <v>1.1427471729039323E-7</v>
      </c>
      <c r="CV184" s="191">
        <f t="shared" si="139"/>
        <v>3.0116252352786794E-7</v>
      </c>
      <c r="CW184" s="191">
        <f t="shared" si="140"/>
        <v>1.8380242504842666E-6</v>
      </c>
      <c r="CX184" s="191">
        <f t="shared" si="141"/>
        <v>1.1497335164587861E-6</v>
      </c>
      <c r="CY184" s="191">
        <f t="shared" si="142"/>
        <v>9.8065581634974186E-6</v>
      </c>
      <c r="CZ184" s="191"/>
      <c r="DA184" s="191">
        <f t="shared" si="143"/>
        <v>1.6416322779373273E-35</v>
      </c>
      <c r="DB184" s="191"/>
      <c r="DC184" s="191"/>
      <c r="DD184" s="191"/>
      <c r="DE184" s="191">
        <f t="shared" si="144"/>
        <v>2.6169594982824041E-6</v>
      </c>
      <c r="DF184" s="191">
        <f t="shared" si="145"/>
        <v>2.8973711440769799E-7</v>
      </c>
      <c r="DG184" s="191"/>
      <c r="DH184" s="191"/>
      <c r="DI184" s="191">
        <f t="shared" si="146"/>
        <v>4.9835006506114041E-7</v>
      </c>
      <c r="DN184" s="191">
        <f t="shared" si="147"/>
        <v>1.0224153247244177E-5</v>
      </c>
      <c r="DR184" s="1">
        <v>4.1666666666666657E-3</v>
      </c>
      <c r="EQ184" s="184"/>
      <c r="ER184" s="184"/>
    </row>
    <row r="185" spans="1:148" s="1" customFormat="1" x14ac:dyDescent="0.25">
      <c r="A185" s="21">
        <v>41213</v>
      </c>
      <c r="B185" s="279">
        <v>-1.7247999999999999E-2</v>
      </c>
      <c r="C185" s="280">
        <v>-1.6882999999999999E-2</v>
      </c>
      <c r="D185" s="279">
        <v>-1.0109E-2</v>
      </c>
      <c r="E185" s="280">
        <v>-2.1695000000000002E-2</v>
      </c>
      <c r="F185" s="279">
        <v>-2.9301000000000001E-2</v>
      </c>
      <c r="G185" s="280">
        <v>-6.4080000000000005E-3</v>
      </c>
      <c r="H185" s="279">
        <v>4.0100000000000005E-3</v>
      </c>
      <c r="I185" s="280">
        <v>4.9589999999999999E-3</v>
      </c>
      <c r="J185" s="279">
        <v>-5.9640000000000006E-3</v>
      </c>
      <c r="K185" s="291">
        <v>-2.496424718368162E-2</v>
      </c>
      <c r="L185" s="280">
        <v>1.967E-3</v>
      </c>
      <c r="M185" s="279">
        <v>-1.694E-3</v>
      </c>
      <c r="N185" s="280">
        <v>4.8999999999999998E-5</v>
      </c>
      <c r="O185" s="279">
        <v>-1.7780000000000001E-3</v>
      </c>
      <c r="P185" s="280">
        <v>-1.1590000000000001E-3</v>
      </c>
      <c r="Q185" s="279">
        <v>1.1158E-2</v>
      </c>
      <c r="R185" s="280">
        <v>7.1479999999999998E-3</v>
      </c>
      <c r="S185" s="279">
        <v>2.1141999999999998E-2</v>
      </c>
      <c r="T185" s="280">
        <v>9.5469999999999999E-3</v>
      </c>
      <c r="U185" s="279">
        <v>1.2670000000000001E-3</v>
      </c>
      <c r="V185" s="280">
        <v>-1.6750000000000001E-3</v>
      </c>
      <c r="W185" s="279">
        <v>5.7299999999999999E-3</v>
      </c>
      <c r="X185" s="280">
        <v>2.7760000000000003E-3</v>
      </c>
      <c r="Y185" s="280">
        <v>1.0899999999999999E-4</v>
      </c>
      <c r="Z185" s="279">
        <v>8.7860000000000004E-3</v>
      </c>
      <c r="AA185" s="280">
        <v>3.4380000000000001E-3</v>
      </c>
      <c r="AB185" s="279">
        <v>-4.1869999999999997E-3</v>
      </c>
      <c r="AC185" s="280">
        <v>-8.0110000000000008E-3</v>
      </c>
      <c r="AD185" s="279">
        <v>8.7349999999999997E-3</v>
      </c>
      <c r="AE185" s="280">
        <v>8.7829999999999991E-3</v>
      </c>
      <c r="AF185" s="280">
        <v>2.3026000000000001E-2</v>
      </c>
      <c r="AG185" s="279">
        <v>1.1191E-2</v>
      </c>
      <c r="AH185" s="280">
        <v>-5.1999999999999998E-3</v>
      </c>
      <c r="AI185" s="279">
        <v>-3.81E-3</v>
      </c>
      <c r="AJ185" s="280">
        <v>-2.4859999999999999E-3</v>
      </c>
      <c r="AK185" s="279">
        <v>4.3369999999999997E-3</v>
      </c>
      <c r="AL185" s="280">
        <v>-1.8373E-2</v>
      </c>
      <c r="AM185" s="279">
        <v>6.4809999999999998E-3</v>
      </c>
      <c r="AN185" s="279">
        <v>-2.4127999999999997E-2</v>
      </c>
      <c r="AO185" s="280">
        <v>-3.8729E-2</v>
      </c>
      <c r="AP185" s="279">
        <v>-7.1530000000000005E-3</v>
      </c>
      <c r="AQ185" s="291">
        <v>-2.496424718368162E-2</v>
      </c>
      <c r="AR185" s="30">
        <v>-2.496424718368162E-2</v>
      </c>
      <c r="AS185" s="291">
        <v>-2.496424718368162E-2</v>
      </c>
      <c r="AT185" s="291">
        <v>-2.496424718368162E-2</v>
      </c>
      <c r="AU185" s="291">
        <v>-2.496424718368162E-2</v>
      </c>
      <c r="AV185" s="279">
        <v>-2.5119999999999999E-3</v>
      </c>
      <c r="AW185" s="280">
        <v>8.3730000000000002E-3</v>
      </c>
      <c r="AX185" s="291">
        <v>-2.496424718368162E-2</v>
      </c>
      <c r="AY185" s="291">
        <v>-2.496424718368162E-2</v>
      </c>
      <c r="AZ185" s="279">
        <v>4.9769999999999997E-3</v>
      </c>
      <c r="BE185" s="30">
        <v>-1.7444904901530611E-2</v>
      </c>
      <c r="BF185" s="104"/>
      <c r="BG185" s="188">
        <f t="shared" si="100"/>
        <v>71</v>
      </c>
      <c r="BH185" s="29">
        <f>(1-'Building Blocks'!$B$54)*'Building Blocks'!$B$54^BG185</f>
        <v>4.8989027300420504E-3</v>
      </c>
      <c r="BI185" s="29">
        <f t="shared" si="101"/>
        <v>5.3812134593455539E-3</v>
      </c>
      <c r="BJ185" s="29">
        <f t="shared" si="148"/>
        <v>1.5982742095602229E-2</v>
      </c>
      <c r="BK185" s="191">
        <f t="shared" si="102"/>
        <v>3.2189842049968175E-6</v>
      </c>
      <c r="BL185" s="191">
        <f t="shared" si="103"/>
        <v>3.094745280120203E-6</v>
      </c>
      <c r="BM185" s="191">
        <f t="shared" si="104"/>
        <v>2.0312423541712788E-6</v>
      </c>
      <c r="BN185" s="191">
        <f t="shared" si="105"/>
        <v>5.0966334343630193E-6</v>
      </c>
      <c r="BO185" s="191">
        <f t="shared" si="106"/>
        <v>8.597160518488061E-6</v>
      </c>
      <c r="BP185" s="191">
        <f t="shared" si="107"/>
        <v>8.8875996167434939E-7</v>
      </c>
      <c r="BQ185" s="191">
        <f t="shared" si="108"/>
        <v>2.7459248662200406E-8</v>
      </c>
      <c r="BR185" s="191">
        <f t="shared" si="109"/>
        <v>8.701838711174594E-8</v>
      </c>
      <c r="BS185" s="191">
        <f t="shared" si="110"/>
        <v>1.3917449694730543E-6</v>
      </c>
      <c r="BT185" s="191">
        <f t="shared" si="111"/>
        <v>1.6582144221589164E-35</v>
      </c>
      <c r="BU185" s="191">
        <f t="shared" si="112"/>
        <v>1.6295985445988163E-8</v>
      </c>
      <c r="BV185" s="191">
        <f t="shared" si="113"/>
        <v>1.3735988342769272E-7</v>
      </c>
      <c r="BW185" s="191">
        <f t="shared" si="114"/>
        <v>1.4640884238036089E-8</v>
      </c>
      <c r="BX185" s="191">
        <f t="shared" si="115"/>
        <v>1.2268732166428749E-7</v>
      </c>
      <c r="BY185" s="191">
        <f t="shared" si="116"/>
        <v>2.1418650103315928E-7</v>
      </c>
      <c r="BZ185" s="191">
        <f t="shared" si="117"/>
        <v>2.4931941427496405E-7</v>
      </c>
      <c r="CA185" s="191">
        <f t="shared" si="118"/>
        <v>5.3430410602673545E-8</v>
      </c>
      <c r="CB185" s="191">
        <f t="shared" si="119"/>
        <v>1.3079447424662331E-6</v>
      </c>
      <c r="CC185" s="191">
        <f t="shared" si="120"/>
        <v>1.4183939917635985E-7</v>
      </c>
      <c r="CD185" s="191">
        <f t="shared" si="121"/>
        <v>2.2393268700026591E-8</v>
      </c>
      <c r="CE185" s="191">
        <f t="shared" si="122"/>
        <v>1.5558089097725962E-7</v>
      </c>
      <c r="CF185" s="191">
        <f t="shared" si="123"/>
        <v>8.5081059271447985E-9</v>
      </c>
      <c r="CG185" s="191">
        <f t="shared" si="124"/>
        <v>3.7598589397549181E-9</v>
      </c>
      <c r="CH185" s="191">
        <f t="shared" si="125"/>
        <v>2.9201532867384137E-8</v>
      </c>
      <c r="CI185" s="191">
        <f t="shared" si="126"/>
        <v>4.385293187432154E-8</v>
      </c>
      <c r="CJ185" s="191">
        <f t="shared" si="127"/>
        <v>2.5370863944251737E-9</v>
      </c>
      <c r="CK185" s="191">
        <f t="shared" si="128"/>
        <v>2.807148208056864E-7</v>
      </c>
      <c r="CL185" s="191">
        <f t="shared" si="129"/>
        <v>6.6301234167284679E-7</v>
      </c>
      <c r="CM185" s="191">
        <f t="shared" si="130"/>
        <v>1.5973067132828354E-7</v>
      </c>
      <c r="CN185" s="191">
        <f t="shared" si="131"/>
        <v>1.826854314564175E-8</v>
      </c>
      <c r="CO185" s="191">
        <f t="shared" si="132"/>
        <v>1.6602482884465579E-6</v>
      </c>
      <c r="CP185" s="191">
        <f t="shared" si="133"/>
        <v>2.5319733032884071E-7</v>
      </c>
      <c r="CQ185" s="191">
        <f t="shared" si="134"/>
        <v>4.2024070904559762E-7</v>
      </c>
      <c r="CR185" s="191">
        <f t="shared" si="135"/>
        <v>4.8804738637815381E-7</v>
      </c>
      <c r="CS185" s="191">
        <f t="shared" si="136"/>
        <v>4.1125044224120687E-7</v>
      </c>
      <c r="CT185" s="191">
        <f t="shared" si="137"/>
        <v>2.3020938878181937E-8</v>
      </c>
      <c r="CU185" s="191">
        <f t="shared" si="138"/>
        <v>2.773485086196159E-6</v>
      </c>
      <c r="CV185" s="191">
        <f t="shared" si="139"/>
        <v>4.0608772567843887E-9</v>
      </c>
      <c r="CW185" s="191">
        <f t="shared" si="140"/>
        <v>4.6838053595692879E-6</v>
      </c>
      <c r="CX185" s="191">
        <f t="shared" si="141"/>
        <v>9.0875024052883037E-6</v>
      </c>
      <c r="CY185" s="191">
        <f t="shared" si="142"/>
        <v>1.2070180422817048E-6</v>
      </c>
      <c r="CZ185" s="191"/>
      <c r="DA185" s="191">
        <f t="shared" si="143"/>
        <v>1.6582144221589164E-35</v>
      </c>
      <c r="DB185" s="191"/>
      <c r="DC185" s="191"/>
      <c r="DD185" s="191"/>
      <c r="DE185" s="191">
        <f t="shared" si="144"/>
        <v>8.1990900922456944E-7</v>
      </c>
      <c r="DF185" s="191">
        <f t="shared" si="145"/>
        <v>1.4123064141706525E-9</v>
      </c>
      <c r="DG185" s="191"/>
      <c r="DH185" s="191"/>
      <c r="DI185" s="191">
        <f t="shared" si="146"/>
        <v>1.495738718379199E-7</v>
      </c>
      <c r="DN185" s="191">
        <f t="shared" si="147"/>
        <v>3.4253882817198065E-6</v>
      </c>
      <c r="DR185" s="1">
        <v>4.1666666666666657E-3</v>
      </c>
      <c r="EQ185" s="184"/>
      <c r="ER185" s="184"/>
    </row>
    <row r="186" spans="1:148" s="1" customFormat="1" x14ac:dyDescent="0.25">
      <c r="A186" s="21">
        <v>41243</v>
      </c>
      <c r="B186" s="279">
        <v>7.744E-3</v>
      </c>
      <c r="C186" s="280">
        <v>7.9450000000000007E-3</v>
      </c>
      <c r="D186" s="279">
        <v>1.6440999999999997E-2</v>
      </c>
      <c r="E186" s="280">
        <v>5.313E-3</v>
      </c>
      <c r="F186" s="279">
        <v>-5.8309999999999994E-3</v>
      </c>
      <c r="G186" s="280">
        <v>1.3271E-2</v>
      </c>
      <c r="H186" s="279">
        <v>1.9186000000000002E-2</v>
      </c>
      <c r="I186" s="280">
        <v>5.306E-3</v>
      </c>
      <c r="J186" s="279">
        <v>1.2769999999999998E-2</v>
      </c>
      <c r="K186" s="291">
        <v>-2.496424718368162E-2</v>
      </c>
      <c r="L186" s="280">
        <v>1.578E-3</v>
      </c>
      <c r="M186" s="279">
        <v>5.202E-3</v>
      </c>
      <c r="N186" s="280">
        <v>2.4699999999999999E-4</v>
      </c>
      <c r="O186" s="279">
        <v>3.9250000000000005E-3</v>
      </c>
      <c r="P186" s="280">
        <v>1.3340000000000001E-2</v>
      </c>
      <c r="Q186" s="279">
        <v>4.1E-5</v>
      </c>
      <c r="R186" s="280">
        <v>1.8079999999999999E-3</v>
      </c>
      <c r="S186" s="279">
        <v>-4.3119999999999999E-3</v>
      </c>
      <c r="T186" s="280">
        <v>4.8789999999999997E-3</v>
      </c>
      <c r="U186" s="279">
        <v>2.3089999999999999E-3</v>
      </c>
      <c r="V186" s="280">
        <v>-1.72E-3</v>
      </c>
      <c r="W186" s="279">
        <v>3.3289999999999999E-3</v>
      </c>
      <c r="X186" s="280">
        <v>1.2710999999999998E-2</v>
      </c>
      <c r="Y186" s="280">
        <v>1.418E-3</v>
      </c>
      <c r="Z186" s="279">
        <v>8.0010000000000012E-3</v>
      </c>
      <c r="AA186" s="280">
        <v>3.1099999999999999E-3</v>
      </c>
      <c r="AB186" s="279">
        <v>-1.4030000000000002E-3</v>
      </c>
      <c r="AC186" s="280">
        <v>-4.5529999999999998E-3</v>
      </c>
      <c r="AD186" s="279">
        <v>6.5830000000000003E-3</v>
      </c>
      <c r="AE186" s="280">
        <v>1.5143E-2</v>
      </c>
      <c r="AF186" s="280">
        <v>-8.1699999999999991E-4</v>
      </c>
      <c r="AG186" s="279">
        <v>8.8299999999999993E-3</v>
      </c>
      <c r="AH186" s="280">
        <v>4.0999999999999995E-3</v>
      </c>
      <c r="AI186" s="279">
        <v>4.0500000000000006E-3</v>
      </c>
      <c r="AJ186" s="280">
        <v>4.5030000000000001E-3</v>
      </c>
      <c r="AK186" s="279">
        <v>1.0234E-2</v>
      </c>
      <c r="AL186" s="280">
        <v>-6.4500000000000007E-4</v>
      </c>
      <c r="AM186" s="279">
        <v>5.6100000000000004E-3</v>
      </c>
      <c r="AN186" s="279">
        <v>-6.5359999999999993E-3</v>
      </c>
      <c r="AO186" s="280">
        <v>5.1599999999999997E-4</v>
      </c>
      <c r="AP186" s="279">
        <v>-7.8969999999999995E-3</v>
      </c>
      <c r="AQ186" s="291">
        <v>-2.496424718368162E-2</v>
      </c>
      <c r="AR186" s="30">
        <v>-2.496424718368162E-2</v>
      </c>
      <c r="AS186" s="291">
        <v>-2.496424718368162E-2</v>
      </c>
      <c r="AT186" s="291">
        <v>-2.496424718368162E-2</v>
      </c>
      <c r="AU186" s="291">
        <v>-2.496424718368162E-2</v>
      </c>
      <c r="AV186" s="279">
        <v>-2.7179999999999999E-3</v>
      </c>
      <c r="AW186" s="280">
        <v>1.01E-2</v>
      </c>
      <c r="AX186" s="291">
        <v>-2.496424718368162E-2</v>
      </c>
      <c r="AY186" s="291">
        <v>-2.496424718368162E-2</v>
      </c>
      <c r="AZ186" s="279">
        <v>-7.9559999999999995E-3</v>
      </c>
      <c r="BE186" s="30">
        <v>3.589947727344156E-2</v>
      </c>
      <c r="BF186" s="104"/>
      <c r="BG186" s="188">
        <f t="shared" si="100"/>
        <v>70</v>
      </c>
      <c r="BH186" s="29">
        <f>(1-'Building Blocks'!$B$54)*'Building Blocks'!$B$54^BG186</f>
        <v>4.9483865960020714E-3</v>
      </c>
      <c r="BI186" s="29">
        <f t="shared" si="101"/>
        <v>5.4355691508540952E-3</v>
      </c>
      <c r="BJ186" s="29">
        <f t="shared" si="148"/>
        <v>1.6144183934951747E-2</v>
      </c>
      <c r="BK186" s="191">
        <f t="shared" si="102"/>
        <v>1.5505173446746943E-9</v>
      </c>
      <c r="BL186" s="191">
        <f t="shared" si="103"/>
        <v>3.8969561266130582E-9</v>
      </c>
      <c r="BM186" s="191">
        <f t="shared" si="104"/>
        <v>2.756638715182141E-7</v>
      </c>
      <c r="BN186" s="191">
        <f t="shared" si="105"/>
        <v>7.7142535364322911E-8</v>
      </c>
      <c r="BO186" s="191">
        <f t="shared" si="106"/>
        <v>1.4798875139438212E-6</v>
      </c>
      <c r="BP186" s="191">
        <f t="shared" si="107"/>
        <v>2.5338144219551019E-7</v>
      </c>
      <c r="BQ186" s="191">
        <f t="shared" si="108"/>
        <v>9.0692745032975215E-7</v>
      </c>
      <c r="BR186" s="191">
        <f t="shared" si="109"/>
        <v>7.3382399873267152E-8</v>
      </c>
      <c r="BS186" s="191">
        <f t="shared" si="110"/>
        <v>3.8229283516232507E-8</v>
      </c>
      <c r="BT186" s="191">
        <f t="shared" si="111"/>
        <v>1.6749640627867844E-35</v>
      </c>
      <c r="BU186" s="191">
        <f t="shared" si="112"/>
        <v>2.4642209184817818E-8</v>
      </c>
      <c r="BV186" s="191">
        <f t="shared" si="113"/>
        <v>1.8476581014028106E-8</v>
      </c>
      <c r="BW186" s="191">
        <f t="shared" si="114"/>
        <v>1.1451415119638892E-8</v>
      </c>
      <c r="BX186" s="191">
        <f t="shared" si="115"/>
        <v>4.6825385683610453E-9</v>
      </c>
      <c r="BY186" s="191">
        <f t="shared" si="116"/>
        <v>3.646027155852757E-7</v>
      </c>
      <c r="BZ186" s="191">
        <f t="shared" si="117"/>
        <v>1.009847567709939E-7</v>
      </c>
      <c r="CA186" s="191">
        <f t="shared" si="118"/>
        <v>2.6044739318130539E-8</v>
      </c>
      <c r="CB186" s="191">
        <f t="shared" si="119"/>
        <v>5.2884008710873866E-7</v>
      </c>
      <c r="CC186" s="191">
        <f t="shared" si="120"/>
        <v>1.1805142160349627E-9</v>
      </c>
      <c r="CD186" s="191">
        <f t="shared" si="121"/>
        <v>5.4132609568573768E-9</v>
      </c>
      <c r="CE186" s="191">
        <f t="shared" si="122"/>
        <v>1.5979384490521778E-7</v>
      </c>
      <c r="CF186" s="191">
        <f t="shared" si="123"/>
        <v>7.1086476634458245E-9</v>
      </c>
      <c r="CG186" s="191">
        <f t="shared" si="124"/>
        <v>4.5003209979009942E-7</v>
      </c>
      <c r="CH186" s="191">
        <f t="shared" si="125"/>
        <v>5.6607117839747464E-9</v>
      </c>
      <c r="CI186" s="191">
        <f t="shared" si="126"/>
        <v>2.3283932267230282E-8</v>
      </c>
      <c r="CJ186" s="191">
        <f t="shared" si="127"/>
        <v>5.5958600432575269E-9</v>
      </c>
      <c r="CK186" s="191">
        <f t="shared" si="128"/>
        <v>1.0708626746124482E-7</v>
      </c>
      <c r="CL186" s="191">
        <f t="shared" si="129"/>
        <v>3.1743328368944649E-7</v>
      </c>
      <c r="CM186" s="191">
        <f t="shared" si="130"/>
        <v>5.9057555016876614E-8</v>
      </c>
      <c r="CN186" s="191">
        <f t="shared" si="131"/>
        <v>3.6571220810876049E-7</v>
      </c>
      <c r="CO186" s="191">
        <f t="shared" si="132"/>
        <v>2.1423844305246751E-7</v>
      </c>
      <c r="CP186" s="191">
        <f t="shared" si="133"/>
        <v>1.0999458301836669E-7</v>
      </c>
      <c r="CQ186" s="191">
        <f t="shared" si="134"/>
        <v>1.1647981162936351E-9</v>
      </c>
      <c r="CR186" s="191">
        <f t="shared" si="135"/>
        <v>1.5039221818958769E-8</v>
      </c>
      <c r="CS186" s="191">
        <f t="shared" si="136"/>
        <v>1.6704426382781586E-8</v>
      </c>
      <c r="CT186" s="191">
        <f t="shared" si="137"/>
        <v>7.967814127584454E-8</v>
      </c>
      <c r="CU186" s="191">
        <f t="shared" si="138"/>
        <v>1.3450421453125865E-7</v>
      </c>
      <c r="CV186" s="191">
        <f t="shared" si="139"/>
        <v>2.875416080791519E-14</v>
      </c>
      <c r="CW186" s="191">
        <f t="shared" si="140"/>
        <v>7.7109421148387592E-7</v>
      </c>
      <c r="CX186" s="191">
        <f t="shared" si="141"/>
        <v>1.8590248940527739E-8</v>
      </c>
      <c r="CY186" s="191">
        <f t="shared" si="142"/>
        <v>1.3433525556883372E-6</v>
      </c>
      <c r="CZ186" s="191"/>
      <c r="DA186" s="191">
        <f t="shared" si="143"/>
        <v>1.6749640627867844E-35</v>
      </c>
      <c r="DB186" s="191"/>
      <c r="DC186" s="191"/>
      <c r="DD186" s="191"/>
      <c r="DE186" s="191">
        <f t="shared" si="144"/>
        <v>8.560645686521429E-7</v>
      </c>
      <c r="DF186" s="191">
        <f t="shared" si="145"/>
        <v>8.0201610290097122E-9</v>
      </c>
      <c r="DG186" s="191"/>
      <c r="DH186" s="191"/>
      <c r="DI186" s="191">
        <f t="shared" si="146"/>
        <v>1.8014970214868128E-6</v>
      </c>
      <c r="DN186" s="191">
        <f t="shared" si="147"/>
        <v>4.2964179517145194E-6</v>
      </c>
      <c r="DR186" s="1">
        <v>4.1666666666666657E-3</v>
      </c>
      <c r="EQ186" s="184"/>
      <c r="ER186" s="184"/>
    </row>
    <row r="187" spans="1:148" s="1" customFormat="1" x14ac:dyDescent="0.25">
      <c r="A187" s="21">
        <v>41274</v>
      </c>
      <c r="B187" s="279">
        <v>1.2255E-2</v>
      </c>
      <c r="C187" s="280">
        <v>1.0370999999999998E-2</v>
      </c>
      <c r="D187" s="279">
        <v>2.2458999999999996E-2</v>
      </c>
      <c r="E187" s="280">
        <v>3.5624999999999997E-2</v>
      </c>
      <c r="F187" s="279">
        <v>1.6740999999999999E-2</v>
      </c>
      <c r="G187" s="280">
        <v>2.3136E-2</v>
      </c>
      <c r="H187" s="279">
        <v>3.4852000000000001E-2</v>
      </c>
      <c r="I187" s="280">
        <v>3.8248000000000004E-2</v>
      </c>
      <c r="J187" s="279">
        <v>4.9015000000000003E-2</v>
      </c>
      <c r="K187" s="291">
        <v>-2.496424718368162E-2</v>
      </c>
      <c r="L187" s="280">
        <v>-1.4239999999999999E-3</v>
      </c>
      <c r="M187" s="279">
        <v>-4.3499999999999997E-3</v>
      </c>
      <c r="N187" s="280">
        <v>1.9699999999999999E-4</v>
      </c>
      <c r="O187" s="279">
        <v>-1.983E-3</v>
      </c>
      <c r="P187" s="280">
        <v>-1.9633000000000001E-2</v>
      </c>
      <c r="Q187" s="279">
        <v>-8.3900000000000001E-4</v>
      </c>
      <c r="R187" s="280">
        <v>4.9600000000000002E-4</v>
      </c>
      <c r="S187" s="279">
        <v>-4.1619999999999999E-3</v>
      </c>
      <c r="T187" s="280">
        <v>-7.2050000000000005E-3</v>
      </c>
      <c r="U187" s="279">
        <v>-1.3569999999999999E-3</v>
      </c>
      <c r="V187" s="280">
        <v>1.3669999999999999E-3</v>
      </c>
      <c r="W187" s="279">
        <v>3.7630000000000003E-3</v>
      </c>
      <c r="X187" s="280">
        <v>-1.0982E-2</v>
      </c>
      <c r="Y187" s="280">
        <v>-1.8029999999999999E-3</v>
      </c>
      <c r="Z187" s="279">
        <v>1.5755999999999999E-2</v>
      </c>
      <c r="AA187" s="280">
        <v>7.8620000000000009E-3</v>
      </c>
      <c r="AB187" s="279">
        <v>-4.7939999999999997E-3</v>
      </c>
      <c r="AC187" s="280">
        <v>-1.1276E-2</v>
      </c>
      <c r="AD187" s="279">
        <v>1.2888E-2</v>
      </c>
      <c r="AE187" s="280">
        <v>7.62E-3</v>
      </c>
      <c r="AF187" s="280">
        <v>1.23E-2</v>
      </c>
      <c r="AG187" s="279">
        <v>1.9525999999999998E-2</v>
      </c>
      <c r="AH187" s="280">
        <v>9.1999999999999998E-3</v>
      </c>
      <c r="AI187" s="279">
        <v>1.4410000000000001E-2</v>
      </c>
      <c r="AJ187" s="280">
        <v>1.6365000000000001E-2</v>
      </c>
      <c r="AK187" s="279">
        <v>1.9872000000000001E-2</v>
      </c>
      <c r="AL187" s="280">
        <v>1.0211E-2</v>
      </c>
      <c r="AM187" s="279">
        <v>1.1757999999999999E-2</v>
      </c>
      <c r="AN187" s="279">
        <v>1.6425000000000002E-2</v>
      </c>
      <c r="AO187" s="280">
        <v>-2.6071E-2</v>
      </c>
      <c r="AP187" s="279">
        <v>2.971E-2</v>
      </c>
      <c r="AQ187" s="291">
        <v>-2.496424718368162E-2</v>
      </c>
      <c r="AR187" s="30">
        <v>-2.496424718368162E-2</v>
      </c>
      <c r="AS187" s="291">
        <v>-2.496424718368162E-2</v>
      </c>
      <c r="AT187" s="291">
        <v>-2.496424718368162E-2</v>
      </c>
      <c r="AU187" s="291">
        <v>-2.496424718368162E-2</v>
      </c>
      <c r="AV187" s="279">
        <v>3.6475E-2</v>
      </c>
      <c r="AW187" s="280">
        <v>3.8400999999999998E-2</v>
      </c>
      <c r="AX187" s="291">
        <v>-2.496424718368162E-2</v>
      </c>
      <c r="AY187" s="291">
        <v>-2.496424718368162E-2</v>
      </c>
      <c r="AZ187" s="279">
        <v>-3.1201E-2</v>
      </c>
      <c r="BE187" s="30">
        <v>2.9999532299166853E-2</v>
      </c>
      <c r="BF187" s="104"/>
      <c r="BG187" s="188">
        <f t="shared" si="100"/>
        <v>69</v>
      </c>
      <c r="BH187" s="29">
        <f>(1-'Building Blocks'!$B$54)*'Building Blocks'!$B$54^BG187</f>
        <v>4.9983702989919911E-3</v>
      </c>
      <c r="BI187" s="29">
        <f t="shared" si="101"/>
        <v>5.490473889751611E-3</v>
      </c>
      <c r="BJ187" s="29">
        <f t="shared" si="148"/>
        <v>1.630725649995126E-2</v>
      </c>
      <c r="BK187" s="191">
        <f t="shared" si="102"/>
        <v>1.3974875698074896E-7</v>
      </c>
      <c r="BL187" s="191">
        <f t="shared" si="103"/>
        <v>5.8806827766353707E-8</v>
      </c>
      <c r="BM187" s="191">
        <f t="shared" si="104"/>
        <v>9.4790126324084248E-7</v>
      </c>
      <c r="BN187" s="191">
        <f t="shared" si="105"/>
        <v>3.868718315543206E-6</v>
      </c>
      <c r="BO187" s="191">
        <f t="shared" si="106"/>
        <v>2.0240928968811544E-7</v>
      </c>
      <c r="BP187" s="191">
        <f t="shared" si="107"/>
        <v>1.5298723732298682E-6</v>
      </c>
      <c r="BQ187" s="191">
        <f t="shared" si="108"/>
        <v>4.4856702895961335E-6</v>
      </c>
      <c r="BR187" s="191">
        <f t="shared" si="109"/>
        <v>4.7031335799835262E-6</v>
      </c>
      <c r="BS187" s="191">
        <f t="shared" si="110"/>
        <v>8.3069639065943617E-6</v>
      </c>
      <c r="BT187" s="191">
        <f t="shared" si="111"/>
        <v>1.6918828917038225E-35</v>
      </c>
      <c r="BU187" s="191">
        <f t="shared" si="112"/>
        <v>1.4456009370277615E-7</v>
      </c>
      <c r="BV187" s="191">
        <f t="shared" si="113"/>
        <v>3.2623307290541994E-7</v>
      </c>
      <c r="BW187" s="191">
        <f t="shared" si="114"/>
        <v>1.2377736147675418E-8</v>
      </c>
      <c r="BX187" s="191">
        <f t="shared" si="115"/>
        <v>1.3615774601094017E-7</v>
      </c>
      <c r="BY187" s="191">
        <f t="shared" si="116"/>
        <v>3.3722149376184263E-6</v>
      </c>
      <c r="BZ187" s="191">
        <f t="shared" si="117"/>
        <v>1.4790786419034708E-7</v>
      </c>
      <c r="CA187" s="191">
        <f t="shared" si="118"/>
        <v>6.729514212093409E-8</v>
      </c>
      <c r="CB187" s="191">
        <f t="shared" si="119"/>
        <v>5.1805853250415178E-7</v>
      </c>
      <c r="CC187" s="191">
        <f t="shared" si="120"/>
        <v>7.4108904643388528E-7</v>
      </c>
      <c r="CD187" s="191">
        <f t="shared" si="121"/>
        <v>1.1943093337715079E-7</v>
      </c>
      <c r="CE187" s="191">
        <f t="shared" si="122"/>
        <v>2.9934657994155903E-8</v>
      </c>
      <c r="CF187" s="191">
        <f t="shared" si="123"/>
        <v>2.7645652435069637E-9</v>
      </c>
      <c r="CG187" s="191">
        <f t="shared" si="124"/>
        <v>1.1693689845180393E-6</v>
      </c>
      <c r="CH187" s="191">
        <f t="shared" si="125"/>
        <v>9.8775394581842386E-8</v>
      </c>
      <c r="CI187" s="191">
        <f t="shared" si="126"/>
        <v>5.2996561123720119E-7</v>
      </c>
      <c r="CJ187" s="191">
        <f t="shared" si="127"/>
        <v>7.6690271960122616E-8</v>
      </c>
      <c r="CK187" s="191">
        <f t="shared" si="128"/>
        <v>3.365790902704691E-7</v>
      </c>
      <c r="CL187" s="191">
        <f t="shared" si="129"/>
        <v>1.1329677923705223E-6</v>
      </c>
      <c r="CM187" s="191">
        <f t="shared" si="130"/>
        <v>5.0612991360552701E-7</v>
      </c>
      <c r="CN187" s="191">
        <f t="shared" si="131"/>
        <v>2.5352007198503204E-9</v>
      </c>
      <c r="CO187" s="191">
        <f t="shared" si="132"/>
        <v>2.5679471568366736E-7</v>
      </c>
      <c r="CP187" s="191">
        <f t="shared" si="133"/>
        <v>1.2675933161534172E-6</v>
      </c>
      <c r="CQ187" s="191">
        <f t="shared" si="134"/>
        <v>1.6990843471520598E-7</v>
      </c>
      <c r="CR187" s="191">
        <f t="shared" si="135"/>
        <v>4.1525160317605268E-7</v>
      </c>
      <c r="CS187" s="191">
        <f t="shared" si="136"/>
        <v>5.6107676659325384E-7</v>
      </c>
      <c r="CT187" s="191">
        <f t="shared" si="137"/>
        <v>9.9570292427991355E-7</v>
      </c>
      <c r="CU187" s="191">
        <f t="shared" si="138"/>
        <v>1.8992966489871027E-7</v>
      </c>
      <c r="CV187" s="191">
        <f t="shared" si="139"/>
        <v>2.0737315904996378E-7</v>
      </c>
      <c r="CW187" s="191">
        <f t="shared" si="140"/>
        <v>6.7045721440648305E-7</v>
      </c>
      <c r="CX187" s="191">
        <f t="shared" si="141"/>
        <v>4.4397412479108427E-6</v>
      </c>
      <c r="CY187" s="191">
        <f t="shared" si="142"/>
        <v>2.6299872898665466E-6</v>
      </c>
      <c r="CZ187" s="191"/>
      <c r="DA187" s="191">
        <f t="shared" si="143"/>
        <v>1.6918828917038225E-35</v>
      </c>
      <c r="DB187" s="191"/>
      <c r="DC187" s="191"/>
      <c r="DD187" s="191"/>
      <c r="DE187" s="191">
        <f t="shared" si="144"/>
        <v>3.8975195781830464E-6</v>
      </c>
      <c r="DF187" s="191">
        <f t="shared" si="145"/>
        <v>4.7831720818673211E-6</v>
      </c>
      <c r="DG187" s="191"/>
      <c r="DH187" s="191"/>
      <c r="DI187" s="191">
        <f t="shared" si="146"/>
        <v>9.4332651903333237E-6</v>
      </c>
      <c r="DN187" s="191">
        <f t="shared" si="147"/>
        <v>2.7094805669321378E-6</v>
      </c>
      <c r="DR187" s="1">
        <v>4.1666666666666657E-3</v>
      </c>
      <c r="EQ187" s="184"/>
      <c r="ER187" s="184"/>
    </row>
    <row r="188" spans="1:148" s="1" customFormat="1" x14ac:dyDescent="0.25">
      <c r="A188" s="21">
        <v>41305</v>
      </c>
      <c r="B188" s="279">
        <v>5.4870999999999996E-2</v>
      </c>
      <c r="C188" s="280">
        <v>5.4233999999999997E-2</v>
      </c>
      <c r="D188" s="279">
        <v>6.8409999999999999E-2</v>
      </c>
      <c r="E188" s="280">
        <v>6.2592999999999996E-2</v>
      </c>
      <c r="F188" s="279">
        <v>7.8910999999999995E-2</v>
      </c>
      <c r="G188" s="280">
        <v>4.6355000000000007E-2</v>
      </c>
      <c r="H188" s="279">
        <v>4.0854999999999995E-2</v>
      </c>
      <c r="I188" s="280">
        <v>4.8242E-2</v>
      </c>
      <c r="J188" s="279">
        <v>1.3943000000000001E-2</v>
      </c>
      <c r="K188" s="291">
        <v>-2.496424718368162E-2</v>
      </c>
      <c r="L188" s="280">
        <v>-6.9940000000000002E-3</v>
      </c>
      <c r="M188" s="279">
        <v>-8.0739999999999996E-3</v>
      </c>
      <c r="N188" s="280">
        <v>1.4800000000000002E-4</v>
      </c>
      <c r="O188" s="279">
        <v>-4.0530000000000002E-3</v>
      </c>
      <c r="P188" s="280">
        <v>-3.5014999999999998E-2</v>
      </c>
      <c r="Q188" s="279">
        <v>-8.7460000000000003E-3</v>
      </c>
      <c r="R188" s="280">
        <v>-3.3159999999999999E-3</v>
      </c>
      <c r="S188" s="279">
        <v>-2.2355999999999997E-2</v>
      </c>
      <c r="T188" s="280">
        <v>-7.5980000000000006E-3</v>
      </c>
      <c r="U188" s="279">
        <v>-4.535E-3</v>
      </c>
      <c r="V188" s="280">
        <v>-5.0029999999999996E-3</v>
      </c>
      <c r="W188" s="279">
        <v>-6.8199999999999999E-4</v>
      </c>
      <c r="X188" s="280">
        <v>2.1210000000000001E-3</v>
      </c>
      <c r="Y188" s="280">
        <v>2.4970000000000001E-3</v>
      </c>
      <c r="Z188" s="279">
        <v>1.3405E-2</v>
      </c>
      <c r="AA188" s="280">
        <v>1.0637000000000001E-2</v>
      </c>
      <c r="AB188" s="279">
        <v>-1.0791E-2</v>
      </c>
      <c r="AC188" s="280">
        <v>-1.6714E-2</v>
      </c>
      <c r="AD188" s="279">
        <v>-1.1440000000000001E-3</v>
      </c>
      <c r="AE188" s="280">
        <v>-1.2488999999999998E-2</v>
      </c>
      <c r="AF188" s="280">
        <v>5.0349999999999995E-3</v>
      </c>
      <c r="AG188" s="279">
        <v>5.2270000000000007E-3</v>
      </c>
      <c r="AH188" s="280">
        <v>1.9599999999999999E-2</v>
      </c>
      <c r="AI188" s="279">
        <v>2.513E-2</v>
      </c>
      <c r="AJ188" s="280">
        <v>3.3366E-2</v>
      </c>
      <c r="AK188" s="279">
        <v>2.2882E-2</v>
      </c>
      <c r="AL188" s="280">
        <v>1.5269999999999999E-2</v>
      </c>
      <c r="AM188" s="279">
        <v>1.7690999999999998E-2</v>
      </c>
      <c r="AN188" s="279">
        <v>2.1888999999999999E-2</v>
      </c>
      <c r="AO188" s="280">
        <v>2.3973000000000001E-2</v>
      </c>
      <c r="AP188" s="279">
        <v>3.6856E-2</v>
      </c>
      <c r="AQ188" s="291">
        <v>-2.496424718368162E-2</v>
      </c>
      <c r="AR188" s="30">
        <v>-2.496424718368162E-2</v>
      </c>
      <c r="AS188" s="291">
        <v>-2.496424718368162E-2</v>
      </c>
      <c r="AT188" s="291">
        <v>-2.496424718368162E-2</v>
      </c>
      <c r="AU188" s="291">
        <v>-2.496424718368162E-2</v>
      </c>
      <c r="AV188" s="279">
        <v>3.6574000000000002E-2</v>
      </c>
      <c r="AW188" s="280">
        <v>3.1562E-2</v>
      </c>
      <c r="AX188" s="291">
        <v>-2.496424718368162E-2</v>
      </c>
      <c r="AY188" s="291">
        <v>-2.496424718368162E-2</v>
      </c>
      <c r="AZ188" s="279">
        <v>0.12625900000000001</v>
      </c>
      <c r="BE188" s="30">
        <v>-3.1097333300198038E-2</v>
      </c>
      <c r="BF188" s="104"/>
      <c r="BG188" s="188">
        <f t="shared" si="100"/>
        <v>68</v>
      </c>
      <c r="BH188" s="29">
        <f>(1-'Building Blocks'!$B$54)*'Building Blocks'!$B$54^BG188</f>
        <v>5.0488588878706987E-3</v>
      </c>
      <c r="BI188" s="29">
        <f t="shared" si="101"/>
        <v>5.5459332219713253E-3</v>
      </c>
      <c r="BJ188" s="29">
        <f t="shared" si="148"/>
        <v>1.6471976262577032E-2</v>
      </c>
      <c r="BK188" s="191">
        <f t="shared" si="102"/>
        <v>1.2598029096417104E-5</v>
      </c>
      <c r="BL188" s="191">
        <f t="shared" si="103"/>
        <v>1.2321822320005266E-5</v>
      </c>
      <c r="BM188" s="191">
        <f t="shared" si="104"/>
        <v>1.9364620294234891E-5</v>
      </c>
      <c r="BN188" s="191">
        <f t="shared" si="105"/>
        <v>1.588141430554627E-5</v>
      </c>
      <c r="BO188" s="191">
        <f t="shared" si="106"/>
        <v>2.5827020685784318E-5</v>
      </c>
      <c r="BP188" s="191">
        <f t="shared" si="107"/>
        <v>8.8342935197432894E-6</v>
      </c>
      <c r="BQ188" s="191">
        <f t="shared" si="108"/>
        <v>6.6340215793901205E-6</v>
      </c>
      <c r="BR188" s="191">
        <f t="shared" si="109"/>
        <v>8.5489554816574852E-6</v>
      </c>
      <c r="BS188" s="191">
        <f t="shared" si="110"/>
        <v>8.1140999576435151E-8</v>
      </c>
      <c r="BT188" s="191">
        <f t="shared" si="111"/>
        <v>1.7089726178826493E-35</v>
      </c>
      <c r="BU188" s="191">
        <f t="shared" si="112"/>
        <v>6.3509681670271596E-7</v>
      </c>
      <c r="BV188" s="191">
        <f t="shared" si="113"/>
        <v>7.2484057131931102E-7</v>
      </c>
      <c r="BW188" s="191">
        <f t="shared" si="114"/>
        <v>1.33321288902949E-8</v>
      </c>
      <c r="BX188" s="191">
        <f t="shared" si="115"/>
        <v>2.7563501644104881E-7</v>
      </c>
      <c r="BY188" s="191">
        <f t="shared" si="116"/>
        <v>8.9468207614197072E-6</v>
      </c>
      <c r="BZ188" s="191">
        <f t="shared" si="117"/>
        <v>9.5134229480733771E-7</v>
      </c>
      <c r="CA188" s="191">
        <f t="shared" si="118"/>
        <v>2.9659295701258724E-7</v>
      </c>
      <c r="CB188" s="191">
        <f t="shared" si="119"/>
        <v>4.3193917840159898E-6</v>
      </c>
      <c r="CC188" s="191">
        <f t="shared" si="120"/>
        <v>8.0007529568521316E-7</v>
      </c>
      <c r="CD188" s="191">
        <f t="shared" si="121"/>
        <v>3.4105334416667783E-7</v>
      </c>
      <c r="CE188" s="191">
        <f t="shared" si="122"/>
        <v>4.2025190654568303E-7</v>
      </c>
      <c r="CF188" s="191">
        <f t="shared" si="123"/>
        <v>1.4735442109700042E-7</v>
      </c>
      <c r="CG188" s="191">
        <f t="shared" si="124"/>
        <v>1.2327129418351611E-8</v>
      </c>
      <c r="CH188" s="191">
        <f t="shared" si="125"/>
        <v>1.8979569968892186E-11</v>
      </c>
      <c r="CI188" s="191">
        <f t="shared" si="126"/>
        <v>3.0977401833606971E-7</v>
      </c>
      <c r="CJ188" s="191">
        <f t="shared" si="127"/>
        <v>2.3520782701399791E-7</v>
      </c>
      <c r="CK188" s="191">
        <f t="shared" si="128"/>
        <v>1.0602404931618365E-6</v>
      </c>
      <c r="CL188" s="191">
        <f t="shared" si="129"/>
        <v>2.1748737540938589E-6</v>
      </c>
      <c r="CM188" s="191">
        <f t="shared" si="130"/>
        <v>1.088770773399715E-7</v>
      </c>
      <c r="CN188" s="191">
        <f t="shared" si="131"/>
        <v>2.0936161506132481E-6</v>
      </c>
      <c r="CO188" s="191">
        <f t="shared" si="132"/>
        <v>1.006786984193887E-9</v>
      </c>
      <c r="CP188" s="191">
        <f t="shared" si="133"/>
        <v>4.4469240747842409E-9</v>
      </c>
      <c r="CQ188" s="191">
        <f t="shared" si="134"/>
        <v>1.4131853573556024E-6</v>
      </c>
      <c r="CR188" s="191">
        <f t="shared" si="135"/>
        <v>2.090846364489909E-6</v>
      </c>
      <c r="CS188" s="191">
        <f t="shared" si="136"/>
        <v>4.0759814858530241E-6</v>
      </c>
      <c r="CT188" s="191">
        <f t="shared" si="137"/>
        <v>1.505612209065962E-6</v>
      </c>
      <c r="CU188" s="191">
        <f t="shared" si="138"/>
        <v>6.6382348917359768E-7</v>
      </c>
      <c r="CV188" s="191">
        <f t="shared" si="139"/>
        <v>8.0912389242466809E-7</v>
      </c>
      <c r="CW188" s="191">
        <f t="shared" si="140"/>
        <v>1.5125291088794168E-6</v>
      </c>
      <c r="CX188" s="191">
        <f t="shared" si="141"/>
        <v>2.5893427499945788E-6</v>
      </c>
      <c r="CY188" s="191">
        <f t="shared" si="142"/>
        <v>4.6745182632475807E-6</v>
      </c>
      <c r="CZ188" s="191"/>
      <c r="DA188" s="191">
        <f t="shared" si="143"/>
        <v>1.7089726178826493E-35</v>
      </c>
      <c r="DB188" s="191"/>
      <c r="DC188" s="191"/>
      <c r="DD188" s="191"/>
      <c r="DE188" s="191">
        <f t="shared" si="144"/>
        <v>3.96619976945714E-6</v>
      </c>
      <c r="DF188" s="191">
        <f t="shared" si="145"/>
        <v>2.851900341700423E-6</v>
      </c>
      <c r="DG188" s="191"/>
      <c r="DH188" s="191"/>
      <c r="DI188" s="191">
        <f t="shared" si="146"/>
        <v>7.46387515395253E-5</v>
      </c>
      <c r="DN188" s="191">
        <f t="shared" si="147"/>
        <v>8.3845200924798251E-6</v>
      </c>
      <c r="DR188" s="1">
        <v>4.1666666666666657E-3</v>
      </c>
      <c r="EQ188" s="184"/>
      <c r="ER188" s="184"/>
    </row>
    <row r="189" spans="1:148" s="1" customFormat="1" x14ac:dyDescent="0.25">
      <c r="A189" s="21">
        <v>41333</v>
      </c>
      <c r="B189" s="279">
        <v>1.3252E-2</v>
      </c>
      <c r="C189" s="280">
        <v>1.3434999999999999E-2</v>
      </c>
      <c r="D189" s="279">
        <v>1.4145000000000001E-2</v>
      </c>
      <c r="E189" s="280">
        <v>1.1030999999999999E-2</v>
      </c>
      <c r="F189" s="279">
        <v>7.5549999999999992E-3</v>
      </c>
      <c r="G189" s="280">
        <v>2.9600000000000004E-4</v>
      </c>
      <c r="H189" s="279">
        <v>-1.0338E-2</v>
      </c>
      <c r="I189" s="280">
        <v>3.6380000000000002E-3</v>
      </c>
      <c r="J189" s="279">
        <v>-1.242E-2</v>
      </c>
      <c r="K189" s="291">
        <v>-2.496424718368162E-2</v>
      </c>
      <c r="L189" s="280">
        <v>5.0149999999999995E-3</v>
      </c>
      <c r="M189" s="279">
        <v>5.2829999999999995E-3</v>
      </c>
      <c r="N189" s="280">
        <v>0</v>
      </c>
      <c r="O189" s="279">
        <v>4.2459999999999998E-3</v>
      </c>
      <c r="P189" s="280">
        <v>1.2589999999999999E-2</v>
      </c>
      <c r="Q189" s="279">
        <v>7.0130000000000001E-3</v>
      </c>
      <c r="R189" s="280">
        <v>6.2170000000000003E-3</v>
      </c>
      <c r="S189" s="279">
        <v>9.0530000000000003E-3</v>
      </c>
      <c r="T189" s="280">
        <v>1.8599999999999999E-4</v>
      </c>
      <c r="U189" s="279">
        <v>3.6109999999999996E-3</v>
      </c>
      <c r="V189" s="280">
        <v>3.3889999999999997E-3</v>
      </c>
      <c r="W189" s="279">
        <v>-1.0200000000000001E-4</v>
      </c>
      <c r="X189" s="280">
        <v>4.3920000000000001E-3</v>
      </c>
      <c r="Y189" s="280">
        <v>2.4220000000000001E-3</v>
      </c>
      <c r="Z189" s="279">
        <v>5.078E-3</v>
      </c>
      <c r="AA189" s="280">
        <v>2.0960000000000002E-3</v>
      </c>
      <c r="AB189" s="279">
        <v>-1.9689000000000002E-2</v>
      </c>
      <c r="AC189" s="280">
        <v>-1.8322999999999999E-2</v>
      </c>
      <c r="AD189" s="279">
        <v>-2.3578000000000002E-2</v>
      </c>
      <c r="AE189" s="280">
        <v>-5.2900000000000004E-3</v>
      </c>
      <c r="AF189" s="280">
        <v>5.2499999999999997E-4</v>
      </c>
      <c r="AG189" s="279">
        <v>1.7730000000000001E-3</v>
      </c>
      <c r="AH189" s="280">
        <v>4.3E-3</v>
      </c>
      <c r="AI189" s="279">
        <v>1.09E-3</v>
      </c>
      <c r="AJ189" s="280">
        <v>3.1649999999999998E-3</v>
      </c>
      <c r="AK189" s="279">
        <v>3.6420000000000003E-3</v>
      </c>
      <c r="AL189" s="280">
        <v>-6.7910000000000002E-3</v>
      </c>
      <c r="AM189" s="279">
        <v>3.8790000000000001E-3</v>
      </c>
      <c r="AN189" s="279">
        <v>1.0630000000000001E-3</v>
      </c>
      <c r="AO189" s="280">
        <v>-4.0868000000000002E-2</v>
      </c>
      <c r="AP189" s="279">
        <v>-3.2862000000000002E-2</v>
      </c>
      <c r="AQ189" s="291">
        <v>-2.496424718368162E-2</v>
      </c>
      <c r="AR189" s="30">
        <v>-2.496424718368162E-2</v>
      </c>
      <c r="AS189" s="291">
        <v>-2.496424718368162E-2</v>
      </c>
      <c r="AT189" s="291">
        <v>-2.496424718368162E-2</v>
      </c>
      <c r="AU189" s="291">
        <v>-2.496424718368162E-2</v>
      </c>
      <c r="AV189" s="279">
        <v>1.2410000000000001E-2</v>
      </c>
      <c r="AW189" s="280">
        <v>7.2330000000000007E-3</v>
      </c>
      <c r="AX189" s="291">
        <v>-2.496424718368162E-2</v>
      </c>
      <c r="AY189" s="291">
        <v>-2.496424718368162E-2</v>
      </c>
      <c r="AZ189" s="279">
        <v>8.8880000000000001E-3</v>
      </c>
      <c r="BE189" s="30">
        <v>7.6897013606755937E-3</v>
      </c>
      <c r="BF189" s="104"/>
      <c r="BG189" s="188">
        <f t="shared" si="100"/>
        <v>67</v>
      </c>
      <c r="BH189" s="29">
        <f>(1-'Building Blocks'!$B$54)*'Building Blocks'!$B$54^BG189</f>
        <v>5.0998574624956548E-3</v>
      </c>
      <c r="BI189" s="29">
        <f t="shared" si="101"/>
        <v>5.6019527494659844E-3</v>
      </c>
      <c r="BJ189" s="29">
        <f t="shared" si="148"/>
        <v>1.6638359861188921E-2</v>
      </c>
      <c r="BK189" s="191">
        <f t="shared" si="102"/>
        <v>2.0450977034128883E-7</v>
      </c>
      <c r="BL189" s="191">
        <f t="shared" si="103"/>
        <v>2.2494098391219931E-7</v>
      </c>
      <c r="BM189" s="191">
        <f t="shared" si="104"/>
        <v>1.3044038777903949E-7</v>
      </c>
      <c r="BN189" s="191">
        <f t="shared" si="105"/>
        <v>2.1317814192735001E-8</v>
      </c>
      <c r="BO189" s="191">
        <f t="shared" si="106"/>
        <v>5.4332580596453463E-8</v>
      </c>
      <c r="BP189" s="191">
        <f t="shared" si="107"/>
        <v>2.1170418904538757E-7</v>
      </c>
      <c r="BQ189" s="191">
        <f t="shared" si="108"/>
        <v>1.5449646390257267E-6</v>
      </c>
      <c r="BR189" s="191">
        <f t="shared" si="109"/>
        <v>1.5988008732919438E-7</v>
      </c>
      <c r="BS189" s="191">
        <f t="shared" si="110"/>
        <v>2.8455728514191108E-6</v>
      </c>
      <c r="BT189" s="191">
        <f t="shared" si="111"/>
        <v>1.7262349675582314E-35</v>
      </c>
      <c r="BU189" s="191">
        <f t="shared" si="112"/>
        <v>9.5811875193107929E-9</v>
      </c>
      <c r="BV189" s="191">
        <f t="shared" si="113"/>
        <v>2.0752086705071437E-8</v>
      </c>
      <c r="BW189" s="191">
        <f t="shared" si="114"/>
        <v>1.6160451769769492E-8</v>
      </c>
      <c r="BX189" s="191">
        <f t="shared" si="115"/>
        <v>8.7411510688588491E-9</v>
      </c>
      <c r="BY189" s="191">
        <f t="shared" si="116"/>
        <v>3.1009380887486554E-7</v>
      </c>
      <c r="BZ189" s="191">
        <f t="shared" si="117"/>
        <v>3.9688478406763966E-8</v>
      </c>
      <c r="CA189" s="191">
        <f t="shared" si="118"/>
        <v>2.7609700301452449E-8</v>
      </c>
      <c r="CB189" s="191">
        <f t="shared" si="119"/>
        <v>6.8675071869352177E-8</v>
      </c>
      <c r="CC189" s="191">
        <f t="shared" si="120"/>
        <v>1.0009167191097955E-7</v>
      </c>
      <c r="CD189" s="191">
        <f t="shared" si="121"/>
        <v>5.1789457270814512E-10</v>
      </c>
      <c r="CE189" s="191">
        <f t="shared" si="122"/>
        <v>5.4873004185312611E-10</v>
      </c>
      <c r="CF189" s="191">
        <f t="shared" si="123"/>
        <v>1.17231442904879E-7</v>
      </c>
      <c r="CG189" s="191">
        <f t="shared" si="124"/>
        <v>3.4092476844243169E-9</v>
      </c>
      <c r="CH189" s="191">
        <f t="shared" si="125"/>
        <v>1.5251316360418778E-12</v>
      </c>
      <c r="CI189" s="191">
        <f t="shared" si="126"/>
        <v>4.0789784911727994E-9</v>
      </c>
      <c r="CJ189" s="191">
        <f t="shared" si="127"/>
        <v>2.3054108882652592E-8</v>
      </c>
      <c r="CK189" s="191">
        <f t="shared" si="128"/>
        <v>2.8928858638558073E-6</v>
      </c>
      <c r="CL189" s="191">
        <f t="shared" si="129"/>
        <v>2.5683342567263932E-6</v>
      </c>
      <c r="CM189" s="191">
        <f t="shared" si="130"/>
        <v>4.0430234147740345E-6</v>
      </c>
      <c r="CN189" s="191">
        <f t="shared" si="131"/>
        <v>8.3796630211021287E-7</v>
      </c>
      <c r="CO189" s="191">
        <f t="shared" si="132"/>
        <v>1.3649041409748636E-7</v>
      </c>
      <c r="CP189" s="191">
        <f t="shared" si="133"/>
        <v>3.6671309584261305E-8</v>
      </c>
      <c r="CQ189" s="191">
        <f t="shared" si="134"/>
        <v>2.4618257912536406E-9</v>
      </c>
      <c r="CR189" s="191">
        <f t="shared" si="135"/>
        <v>1.1974508097193705E-7</v>
      </c>
      <c r="CS189" s="191">
        <f t="shared" si="136"/>
        <v>5.3524217995517217E-8</v>
      </c>
      <c r="CT189" s="191">
        <f t="shared" si="137"/>
        <v>4.2776702439461933E-8</v>
      </c>
      <c r="CU189" s="191">
        <f t="shared" si="138"/>
        <v>6.9276269067647115E-7</v>
      </c>
      <c r="CV189" s="191">
        <f t="shared" si="139"/>
        <v>1.6830108485635518E-8</v>
      </c>
      <c r="CW189" s="191">
        <f t="shared" si="140"/>
        <v>1.041364905169755E-7</v>
      </c>
      <c r="CX189" s="191">
        <f t="shared" si="141"/>
        <v>1.0470738238771676E-5</v>
      </c>
      <c r="CY189" s="191">
        <f t="shared" si="142"/>
        <v>9.2730691403337433E-6</v>
      </c>
      <c r="CZ189" s="191"/>
      <c r="DA189" s="191">
        <f t="shared" si="143"/>
        <v>1.7262349675582314E-35</v>
      </c>
      <c r="DB189" s="191"/>
      <c r="DC189" s="191"/>
      <c r="DD189" s="191"/>
      <c r="DE189" s="191">
        <f t="shared" si="144"/>
        <v>3.7241880700397361E-8</v>
      </c>
      <c r="DF189" s="191">
        <f t="shared" si="145"/>
        <v>1.5293864816119789E-8</v>
      </c>
      <c r="DG189" s="191"/>
      <c r="DH189" s="191"/>
      <c r="DI189" s="191">
        <f t="shared" si="146"/>
        <v>1.0378902122195208E-8</v>
      </c>
      <c r="DN189" s="191">
        <f t="shared" si="147"/>
        <v>5.0825161125620616E-11</v>
      </c>
      <c r="DR189" s="1">
        <v>4.1666666666666657E-3</v>
      </c>
      <c r="EQ189" s="184"/>
      <c r="ER189" s="184"/>
    </row>
    <row r="190" spans="1:148" s="1" customFormat="1" x14ac:dyDescent="0.25">
      <c r="A190" s="21">
        <v>41364</v>
      </c>
      <c r="B190" s="279">
        <v>3.9187E-2</v>
      </c>
      <c r="C190" s="280">
        <v>3.8606000000000001E-2</v>
      </c>
      <c r="D190" s="279">
        <v>4.2506000000000002E-2</v>
      </c>
      <c r="E190" s="280">
        <v>4.6174E-2</v>
      </c>
      <c r="F190" s="279">
        <v>5.8131000000000002E-2</v>
      </c>
      <c r="G190" s="280">
        <v>1.8762000000000001E-2</v>
      </c>
      <c r="H190" s="279">
        <v>2.4879999999999998E-3</v>
      </c>
      <c r="I190" s="280">
        <v>2.0074000000000002E-2</v>
      </c>
      <c r="J190" s="279">
        <v>-1.7007000000000001E-2</v>
      </c>
      <c r="K190" s="291">
        <v>-2.496424718368162E-2</v>
      </c>
      <c r="L190" s="280">
        <v>7.9799999999999999E-4</v>
      </c>
      <c r="M190" s="279">
        <v>9.810000000000001E-4</v>
      </c>
      <c r="N190" s="280">
        <v>2.4600000000000002E-4</v>
      </c>
      <c r="O190" s="279">
        <v>1.2509999999999999E-3</v>
      </c>
      <c r="P190" s="280">
        <v>-9.6199999999999996E-4</v>
      </c>
      <c r="Q190" s="279">
        <v>6.6000000000000005E-5</v>
      </c>
      <c r="R190" s="280">
        <v>1.8290000000000001E-3</v>
      </c>
      <c r="S190" s="279">
        <v>-4.5030000000000001E-3</v>
      </c>
      <c r="T190" s="280">
        <v>2.5460000000000001E-3</v>
      </c>
      <c r="U190" s="279">
        <v>5.9400000000000002E-4</v>
      </c>
      <c r="V190" s="280">
        <v>1.165E-3</v>
      </c>
      <c r="W190" s="279">
        <v>3.1719999999999999E-3</v>
      </c>
      <c r="X190" s="280">
        <v>-1.7000000000000001E-3</v>
      </c>
      <c r="Y190" s="280">
        <v>6.8199999999999999E-4</v>
      </c>
      <c r="Z190" s="279">
        <v>1.0182999999999999E-2</v>
      </c>
      <c r="AA190" s="280">
        <v>7.9730000000000009E-3</v>
      </c>
      <c r="AB190" s="279">
        <v>-4.9519999999999998E-3</v>
      </c>
      <c r="AC190" s="280">
        <v>-4.7089999999999996E-3</v>
      </c>
      <c r="AD190" s="279">
        <v>-4.5050000000000003E-3</v>
      </c>
      <c r="AE190" s="280">
        <v>-7.3029999999999996E-3</v>
      </c>
      <c r="AF190" s="280">
        <v>-4.2399999999999998E-3</v>
      </c>
      <c r="AG190" s="279">
        <v>-4.189E-3</v>
      </c>
      <c r="AH190" s="280">
        <v>7.1999999999999998E-3</v>
      </c>
      <c r="AI190" s="279">
        <v>9.4799999999999988E-3</v>
      </c>
      <c r="AJ190" s="280">
        <v>1.2222999999999999E-2</v>
      </c>
      <c r="AK190" s="279">
        <v>1.0048E-2</v>
      </c>
      <c r="AL190" s="280">
        <v>4.0739999999999995E-3</v>
      </c>
      <c r="AM190" s="279">
        <v>8.829E-3</v>
      </c>
      <c r="AN190" s="279">
        <v>1.4589000000000001E-2</v>
      </c>
      <c r="AO190" s="280">
        <v>6.7379999999999992E-3</v>
      </c>
      <c r="AP190" s="279">
        <v>-1.7618999999999999E-2</v>
      </c>
      <c r="AQ190" s="291">
        <v>-2.496424718368162E-2</v>
      </c>
      <c r="AR190" s="30">
        <v>-2.496424718368162E-2</v>
      </c>
      <c r="AS190" s="291">
        <v>-2.496424718368162E-2</v>
      </c>
      <c r="AT190" s="291">
        <v>-2.496424718368162E-2</v>
      </c>
      <c r="AU190" s="291">
        <v>-2.496424718368162E-2</v>
      </c>
      <c r="AV190" s="279">
        <v>3.0076000000000002E-2</v>
      </c>
      <c r="AW190" s="280">
        <v>2.2700000000000001E-2</v>
      </c>
      <c r="AX190" s="291">
        <v>-2.496424718368162E-2</v>
      </c>
      <c r="AY190" s="291">
        <v>-2.496424718368162E-2</v>
      </c>
      <c r="AZ190" s="279">
        <v>5.3818000000000005E-2</v>
      </c>
      <c r="BE190" s="30">
        <v>2.8798902922878566E-2</v>
      </c>
      <c r="BF190" s="104"/>
      <c r="BG190" s="188">
        <f t="shared" si="100"/>
        <v>66</v>
      </c>
      <c r="BH190" s="29">
        <f>(1-'Building Blocks'!$B$54)*'Building Blocks'!$B$54^BG190</f>
        <v>5.1513711742380355E-3</v>
      </c>
      <c r="BI190" s="29">
        <f t="shared" si="101"/>
        <v>5.658538130773722E-3</v>
      </c>
      <c r="BJ190" s="29">
        <f t="shared" si="148"/>
        <v>1.6806424102211032E-2</v>
      </c>
      <c r="BK190" s="191">
        <f t="shared" si="102"/>
        <v>5.7860498440948754E-6</v>
      </c>
      <c r="BL190" s="191">
        <f t="shared" si="103"/>
        <v>5.6174371812513908E-6</v>
      </c>
      <c r="BM190" s="191">
        <f t="shared" si="104"/>
        <v>6.2319707487005682E-6</v>
      </c>
      <c r="BN190" s="191">
        <f t="shared" si="105"/>
        <v>7.7858445425567591E-6</v>
      </c>
      <c r="BO190" s="191">
        <f t="shared" si="106"/>
        <v>1.274649636702239E-5</v>
      </c>
      <c r="BP190" s="191">
        <f t="shared" si="107"/>
        <v>8.5866434162709042E-7</v>
      </c>
      <c r="BQ190" s="191">
        <f t="shared" si="108"/>
        <v>8.0891566090073769E-8</v>
      </c>
      <c r="BR190" s="191">
        <f t="shared" si="109"/>
        <v>6.9639854732873554E-7</v>
      </c>
      <c r="BS190" s="191">
        <f t="shared" si="110"/>
        <v>4.1633540071797746E-6</v>
      </c>
      <c r="BT190" s="191">
        <f t="shared" si="111"/>
        <v>1.7436716844022541E-35</v>
      </c>
      <c r="BU190" s="191">
        <f t="shared" si="112"/>
        <v>4.7890861395056875E-8</v>
      </c>
      <c r="BV190" s="191">
        <f t="shared" si="113"/>
        <v>3.1979765307745486E-8</v>
      </c>
      <c r="BW190" s="191">
        <f t="shared" si="114"/>
        <v>1.1937588258441439E-8</v>
      </c>
      <c r="BX190" s="191">
        <f t="shared" si="115"/>
        <v>1.7247180213317988E-8</v>
      </c>
      <c r="BY190" s="191">
        <f t="shared" si="116"/>
        <v>2.1137881735173438E-7</v>
      </c>
      <c r="BZ190" s="191">
        <f t="shared" si="117"/>
        <v>1.0391123004791378E-7</v>
      </c>
      <c r="CA190" s="191">
        <f t="shared" si="118"/>
        <v>2.6595374427779323E-8</v>
      </c>
      <c r="CB190" s="191">
        <f t="shared" si="119"/>
        <v>5.7206071052369833E-7</v>
      </c>
      <c r="CC190" s="191">
        <f t="shared" si="120"/>
        <v>1.9723287861375282E-8</v>
      </c>
      <c r="CD190" s="191">
        <f t="shared" si="121"/>
        <v>4.1647265568156069E-8</v>
      </c>
      <c r="CE190" s="191">
        <f t="shared" si="122"/>
        <v>3.6419721628204637E-8</v>
      </c>
      <c r="CF190" s="191">
        <f t="shared" si="123"/>
        <v>9.5716361397133757E-9</v>
      </c>
      <c r="CG190" s="191">
        <f t="shared" si="124"/>
        <v>1.5966190348078292E-7</v>
      </c>
      <c r="CH190" s="191">
        <f t="shared" si="125"/>
        <v>1.745824384120563E-8</v>
      </c>
      <c r="CI190" s="191">
        <f t="shared" si="126"/>
        <v>1.0228872624321545E-7</v>
      </c>
      <c r="CJ190" s="191">
        <f t="shared" si="127"/>
        <v>8.3802349523576681E-8</v>
      </c>
      <c r="CK190" s="191">
        <f t="shared" si="128"/>
        <v>3.6102314985812836E-7</v>
      </c>
      <c r="CL190" s="191">
        <f t="shared" si="129"/>
        <v>3.4408378819062675E-7</v>
      </c>
      <c r="CM190" s="191">
        <f t="shared" si="130"/>
        <v>3.4354088651141346E-7</v>
      </c>
      <c r="CN190" s="191">
        <f t="shared" si="131"/>
        <v>1.1479859183960474E-6</v>
      </c>
      <c r="CO190" s="191">
        <f t="shared" si="132"/>
        <v>5.3252937536048857E-7</v>
      </c>
      <c r="CP190" s="191">
        <f t="shared" si="133"/>
        <v>4.1080834157795438E-7</v>
      </c>
      <c r="CQ190" s="191">
        <f t="shared" si="134"/>
        <v>7.1831605966225717E-8</v>
      </c>
      <c r="CR190" s="191">
        <f t="shared" si="135"/>
        <v>8.028030540407668E-8</v>
      </c>
      <c r="CS190" s="191">
        <f t="shared" si="136"/>
        <v>2.0146965868908477E-7</v>
      </c>
      <c r="CT190" s="191">
        <f t="shared" si="137"/>
        <v>7.5083086374934653E-8</v>
      </c>
      <c r="CU190" s="191">
        <f t="shared" si="138"/>
        <v>3.6925826801982321E-10</v>
      </c>
      <c r="CV190" s="191">
        <f t="shared" si="139"/>
        <v>5.8549793124239439E-8</v>
      </c>
      <c r="CW190" s="191">
        <f t="shared" si="140"/>
        <v>4.8044607903593438E-7</v>
      </c>
      <c r="CX190" s="191">
        <f t="shared" si="141"/>
        <v>1.0819142777834545E-7</v>
      </c>
      <c r="CY190" s="191">
        <f t="shared" si="142"/>
        <v>3.6629534129524135E-6</v>
      </c>
      <c r="CZ190" s="191"/>
      <c r="DA190" s="191">
        <f t="shared" si="143"/>
        <v>1.7436716844022541E-35</v>
      </c>
      <c r="DB190" s="191"/>
      <c r="DC190" s="191"/>
      <c r="DD190" s="191"/>
      <c r="DE190" s="191">
        <f t="shared" si="144"/>
        <v>2.3190653855721645E-6</v>
      </c>
      <c r="DF190" s="191">
        <f t="shared" si="145"/>
        <v>1.0799090064684686E-6</v>
      </c>
      <c r="DG190" s="191"/>
      <c r="DH190" s="191"/>
      <c r="DI190" s="191">
        <f t="shared" si="146"/>
        <v>1.0741289961728621E-5</v>
      </c>
      <c r="DN190" s="191">
        <f t="shared" si="147"/>
        <v>2.4987318818991558E-6</v>
      </c>
      <c r="DR190" s="1">
        <v>4.1666666666666657E-3</v>
      </c>
      <c r="EQ190" s="184"/>
      <c r="ER190" s="184"/>
    </row>
    <row r="191" spans="1:148" s="1" customFormat="1" x14ac:dyDescent="0.25">
      <c r="A191" s="21">
        <v>41394</v>
      </c>
      <c r="B191" s="279">
        <v>1.6369000000000002E-2</v>
      </c>
      <c r="C191" s="280">
        <v>1.8059000000000002E-2</v>
      </c>
      <c r="D191" s="279">
        <v>1.2814000000000001E-2</v>
      </c>
      <c r="E191" s="280">
        <v>-3.6740000000000002E-3</v>
      </c>
      <c r="F191" s="279">
        <v>1.1400000000000001E-4</v>
      </c>
      <c r="G191" s="280">
        <v>2.9241000000000003E-2</v>
      </c>
      <c r="H191" s="279">
        <v>3.7737E-2</v>
      </c>
      <c r="I191" s="280">
        <v>2.9555999999999999E-2</v>
      </c>
      <c r="J191" s="279">
        <v>7.9290000000000003E-3</v>
      </c>
      <c r="K191" s="291">
        <v>-2.496424718368162E-2</v>
      </c>
      <c r="L191" s="280">
        <v>1.0121E-2</v>
      </c>
      <c r="M191" s="279">
        <v>8.8900000000000003E-3</v>
      </c>
      <c r="N191" s="280">
        <v>1.4800000000000002E-4</v>
      </c>
      <c r="O191" s="279">
        <v>4.5510000000000004E-3</v>
      </c>
      <c r="P191" s="280">
        <v>3.9976999999999999E-2</v>
      </c>
      <c r="Q191" s="279">
        <v>1.8015E-2</v>
      </c>
      <c r="R191" s="280">
        <v>9.7199999999999995E-3</v>
      </c>
      <c r="S191" s="279">
        <v>3.9828000000000002E-2</v>
      </c>
      <c r="T191" s="280">
        <v>9.5589999999999998E-3</v>
      </c>
      <c r="U191" s="279">
        <v>6.764E-3</v>
      </c>
      <c r="V191" s="280">
        <v>5.3190000000000008E-3</v>
      </c>
      <c r="W191" s="279">
        <v>9.6889999999999997E-3</v>
      </c>
      <c r="X191" s="280">
        <v>9.4730000000000005E-3</v>
      </c>
      <c r="Y191" s="280">
        <v>1.818E-3</v>
      </c>
      <c r="Z191" s="279">
        <v>1.8090999999999999E-2</v>
      </c>
      <c r="AA191" s="280">
        <v>6.235000000000001E-3</v>
      </c>
      <c r="AB191" s="279">
        <v>1.6537E-2</v>
      </c>
      <c r="AC191" s="280">
        <v>1.0834E-2</v>
      </c>
      <c r="AD191" s="279">
        <v>3.3452999999999997E-2</v>
      </c>
      <c r="AE191" s="280">
        <v>2.9373999999999997E-2</v>
      </c>
      <c r="AF191" s="280">
        <v>1.248E-2</v>
      </c>
      <c r="AG191" s="279">
        <v>2.7109999999999999E-2</v>
      </c>
      <c r="AH191" s="280">
        <v>6.1999999999999998E-3</v>
      </c>
      <c r="AI191" s="279">
        <v>6.3299999999999997E-3</v>
      </c>
      <c r="AJ191" s="280">
        <v>3.6580000000000002E-3</v>
      </c>
      <c r="AK191" s="279">
        <v>9.9190000000000007E-3</v>
      </c>
      <c r="AL191" s="280">
        <v>6.5290000000000001E-3</v>
      </c>
      <c r="AM191" s="279">
        <v>1.0643E-2</v>
      </c>
      <c r="AN191" s="279">
        <v>2.0142000000000004E-2</v>
      </c>
      <c r="AO191" s="280">
        <v>-2.7910000000000001E-2</v>
      </c>
      <c r="AP191" s="279">
        <v>-1.3193999999999999E-2</v>
      </c>
      <c r="AQ191" s="291">
        <v>-2.496424718368162E-2</v>
      </c>
      <c r="AR191" s="30">
        <v>-2.496424718368162E-2</v>
      </c>
      <c r="AS191" s="291">
        <v>-2.496424718368162E-2</v>
      </c>
      <c r="AT191" s="291">
        <v>-2.496424718368162E-2</v>
      </c>
      <c r="AU191" s="291">
        <v>-2.496424718368162E-2</v>
      </c>
      <c r="AV191" s="279">
        <v>6.3307000000000002E-2</v>
      </c>
      <c r="AW191" s="280">
        <v>7.2987999999999997E-2</v>
      </c>
      <c r="AX191" s="291">
        <v>-2.496424718368162E-2</v>
      </c>
      <c r="AY191" s="291">
        <v>-2.496424718368162E-2</v>
      </c>
      <c r="AZ191" s="279">
        <v>9.1769999999999994E-3</v>
      </c>
      <c r="BE191" s="30">
        <v>6.5801852213859702E-2</v>
      </c>
      <c r="BF191" s="104"/>
      <c r="BG191" s="188">
        <f t="shared" si="100"/>
        <v>65</v>
      </c>
      <c r="BH191" s="29">
        <f>(1-'Building Blocks'!$B$54)*'Building Blocks'!$B$54^BG191</f>
        <v>5.2034052265030667E-3</v>
      </c>
      <c r="BI191" s="29">
        <f t="shared" si="101"/>
        <v>5.7156950815896185E-3</v>
      </c>
      <c r="BJ191" s="29">
        <f t="shared" si="148"/>
        <v>1.6976185961829322E-2</v>
      </c>
      <c r="BK191" s="191">
        <f t="shared" si="102"/>
        <v>4.7948371697705032E-7</v>
      </c>
      <c r="BL191" s="191">
        <f t="shared" si="103"/>
        <v>6.8666875307530755E-7</v>
      </c>
      <c r="BM191" s="191">
        <f t="shared" si="104"/>
        <v>6.9794720281149241E-8</v>
      </c>
      <c r="BN191" s="191">
        <f t="shared" si="105"/>
        <v>9.2977722339512207E-7</v>
      </c>
      <c r="BO191" s="191">
        <f t="shared" si="106"/>
        <v>6.3681049855347732E-7</v>
      </c>
      <c r="BP191" s="191">
        <f t="shared" si="107"/>
        <v>2.9706084080674937E-6</v>
      </c>
      <c r="BQ191" s="191">
        <f t="shared" si="108"/>
        <v>5.6599039390035074E-6</v>
      </c>
      <c r="BR191" s="191">
        <f t="shared" si="109"/>
        <v>2.4197957429087271E-6</v>
      </c>
      <c r="BS191" s="191">
        <f t="shared" si="110"/>
        <v>2.7387703361529413E-8</v>
      </c>
      <c r="BT191" s="191">
        <f t="shared" si="111"/>
        <v>1.7612845296992466E-35</v>
      </c>
      <c r="BU191" s="191">
        <f t="shared" si="112"/>
        <v>2.3512527392381722E-7</v>
      </c>
      <c r="BV191" s="191">
        <f t="shared" si="113"/>
        <v>1.7489805577975576E-7</v>
      </c>
      <c r="BW191" s="191">
        <f t="shared" si="114"/>
        <v>1.374022738382179E-8</v>
      </c>
      <c r="BX191" s="191">
        <f t="shared" si="115"/>
        <v>1.3805588289302264E-8</v>
      </c>
      <c r="BY191" s="191">
        <f t="shared" si="116"/>
        <v>6.9327070139744153E-6</v>
      </c>
      <c r="BZ191" s="191">
        <f t="shared" si="117"/>
        <v>1.0671046508025246E-6</v>
      </c>
      <c r="CA191" s="191">
        <f t="shared" si="118"/>
        <v>1.8720733797410676E-7</v>
      </c>
      <c r="CB191" s="191">
        <f t="shared" si="119"/>
        <v>6.7151702582180178E-6</v>
      </c>
      <c r="CC191" s="191">
        <f t="shared" si="120"/>
        <v>1.5136084337648467E-7</v>
      </c>
      <c r="CD191" s="191">
        <f t="shared" si="121"/>
        <v>6.8309549442329035E-8</v>
      </c>
      <c r="CE191" s="191">
        <f t="shared" si="122"/>
        <v>1.4945227174706149E-8</v>
      </c>
      <c r="CF191" s="191">
        <f t="shared" si="123"/>
        <v>1.5552929817557573E-7</v>
      </c>
      <c r="CG191" s="191">
        <f t="shared" si="124"/>
        <v>1.9634949315767362E-7</v>
      </c>
      <c r="CH191" s="191">
        <f t="shared" si="125"/>
        <v>2.2006583492373974E-9</v>
      </c>
      <c r="CI191" s="191">
        <f t="shared" si="126"/>
        <v>8.4511182310750105E-7</v>
      </c>
      <c r="CJ191" s="191">
        <f t="shared" si="127"/>
        <v>2.5455590408374299E-8</v>
      </c>
      <c r="CK191" s="191">
        <f t="shared" si="128"/>
        <v>1.0419040654276614E-6</v>
      </c>
      <c r="CL191" s="191">
        <f t="shared" si="129"/>
        <v>3.4286127698779379E-7</v>
      </c>
      <c r="CM191" s="191">
        <f t="shared" si="130"/>
        <v>5.2012847213044995E-6</v>
      </c>
      <c r="CN191" s="191">
        <f t="shared" si="131"/>
        <v>2.8764964277764283E-6</v>
      </c>
      <c r="CO191" s="191">
        <f t="shared" si="132"/>
        <v>2.8158583960916398E-7</v>
      </c>
      <c r="CP191" s="191">
        <f t="shared" si="133"/>
        <v>2.965633529798614E-6</v>
      </c>
      <c r="CQ191" s="191">
        <f t="shared" si="134"/>
        <v>3.7543782289691288E-8</v>
      </c>
      <c r="CR191" s="191">
        <f t="shared" si="135"/>
        <v>2.1732581107858609E-9</v>
      </c>
      <c r="CS191" s="191">
        <f t="shared" si="136"/>
        <v>3.8580039590268205E-8</v>
      </c>
      <c r="CT191" s="191">
        <f t="shared" si="137"/>
        <v>7.0564966451809312E-8</v>
      </c>
      <c r="CU191" s="191">
        <f t="shared" si="138"/>
        <v>2.7652543509850455E-8</v>
      </c>
      <c r="CV191" s="191">
        <f t="shared" si="139"/>
        <v>1.4465248241524612E-7</v>
      </c>
      <c r="CW191" s="191">
        <f t="shared" si="140"/>
        <v>1.2464677621103752E-6</v>
      </c>
      <c r="CX191" s="191">
        <f t="shared" si="141"/>
        <v>5.2389893643246289E-6</v>
      </c>
      <c r="CY191" s="191">
        <f t="shared" si="142"/>
        <v>2.5248776769584657E-6</v>
      </c>
      <c r="CZ191" s="191"/>
      <c r="DA191" s="191">
        <f t="shared" si="143"/>
        <v>1.7612845296992466E-35</v>
      </c>
      <c r="DB191" s="191"/>
      <c r="DC191" s="191"/>
      <c r="DD191" s="191"/>
      <c r="DE191" s="191">
        <f t="shared" si="144"/>
        <v>1.6344691571145688E-5</v>
      </c>
      <c r="DF191" s="191">
        <f t="shared" si="145"/>
        <v>2.3486683580549189E-5</v>
      </c>
      <c r="DG191" s="191"/>
      <c r="DH191" s="191"/>
      <c r="DI191" s="191">
        <f t="shared" si="146"/>
        <v>6.5702236327829374E-9</v>
      </c>
      <c r="DN191" s="191">
        <f t="shared" si="147"/>
        <v>1.9238804821100563E-5</v>
      </c>
      <c r="DR191" s="1">
        <v>4.1666666666666657E-3</v>
      </c>
      <c r="EQ191" s="184"/>
      <c r="ER191" s="184"/>
    </row>
    <row r="192" spans="1:148" s="1" customFormat="1" x14ac:dyDescent="0.25">
      <c r="A192" s="21">
        <v>41425</v>
      </c>
      <c r="B192" s="279">
        <v>2.3591000000000001E-2</v>
      </c>
      <c r="C192" s="280">
        <v>2.2244E-2</v>
      </c>
      <c r="D192" s="279">
        <v>2.1477E-2</v>
      </c>
      <c r="E192" s="280">
        <v>3.9967999999999997E-2</v>
      </c>
      <c r="F192" s="279">
        <v>4.0293000000000002E-2</v>
      </c>
      <c r="G192" s="280">
        <v>-1.902E-3</v>
      </c>
      <c r="H192" s="279">
        <v>-2.222E-2</v>
      </c>
      <c r="I192" s="280">
        <v>-2.2766000000000002E-2</v>
      </c>
      <c r="J192" s="279">
        <v>-2.5184999999999999E-2</v>
      </c>
      <c r="K192" s="291">
        <v>-2.496424718368162E-2</v>
      </c>
      <c r="L192" s="280">
        <v>-1.7846000000000001E-2</v>
      </c>
      <c r="M192" s="279">
        <v>-1.7075E-2</v>
      </c>
      <c r="N192" s="280">
        <v>1.4800000000000002E-4</v>
      </c>
      <c r="O192" s="279">
        <v>-1.0551E-2</v>
      </c>
      <c r="P192" s="280">
        <v>-6.2373999999999999E-2</v>
      </c>
      <c r="Q192" s="279">
        <v>-2.3609000000000002E-2</v>
      </c>
      <c r="R192" s="280">
        <v>-1.3580000000000002E-2</v>
      </c>
      <c r="S192" s="279">
        <v>-4.9070000000000003E-2</v>
      </c>
      <c r="T192" s="280">
        <v>-4.6740000000000004E-2</v>
      </c>
      <c r="U192" s="279">
        <v>-1.2717000000000001E-2</v>
      </c>
      <c r="V192" s="280">
        <v>-1.5333000000000001E-2</v>
      </c>
      <c r="W192" s="279">
        <v>-9.7640000000000001E-3</v>
      </c>
      <c r="X192" s="280">
        <v>-1.3458000000000001E-2</v>
      </c>
      <c r="Y192" s="280">
        <v>-1.2920000000000002E-3</v>
      </c>
      <c r="Z192" s="279">
        <v>-5.7999999999999996E-3</v>
      </c>
      <c r="AA192" s="280">
        <v>1.8929999999999999E-3</v>
      </c>
      <c r="AB192" s="279">
        <v>-3.841E-2</v>
      </c>
      <c r="AC192" s="280">
        <v>-4.1722999999999996E-2</v>
      </c>
      <c r="AD192" s="279">
        <v>-2.7477000000000001E-2</v>
      </c>
      <c r="AE192" s="280">
        <v>-3.3742999999999995E-2</v>
      </c>
      <c r="AF192" s="280">
        <v>-1.959E-2</v>
      </c>
      <c r="AG192" s="279">
        <v>-5.4593999999999997E-2</v>
      </c>
      <c r="AH192" s="280">
        <v>7.4999999999999997E-3</v>
      </c>
      <c r="AI192" s="279">
        <v>4.79E-3</v>
      </c>
      <c r="AJ192" s="280">
        <v>1.2235000000000001E-2</v>
      </c>
      <c r="AK192" s="279">
        <v>1.8402000000000002E-2</v>
      </c>
      <c r="AL192" s="280">
        <v>-1.2509999999999999E-2</v>
      </c>
      <c r="AM192" s="279">
        <v>6.2500000000000001E-4</v>
      </c>
      <c r="AN192" s="279">
        <v>-4.2989999999999999E-3</v>
      </c>
      <c r="AO192" s="280">
        <v>-2.2428E-2</v>
      </c>
      <c r="AP192" s="279">
        <v>-1.6854000000000001E-2</v>
      </c>
      <c r="AQ192" s="291">
        <v>-2.496424718368162E-2</v>
      </c>
      <c r="AR192" s="30">
        <v>-2.496424718368162E-2</v>
      </c>
      <c r="AS192" s="291">
        <v>-2.496424718368162E-2</v>
      </c>
      <c r="AT192" s="291">
        <v>-2.496424718368162E-2</v>
      </c>
      <c r="AU192" s="291">
        <v>-2.496424718368162E-2</v>
      </c>
      <c r="AV192" s="279">
        <v>-5.9000999999999998E-2</v>
      </c>
      <c r="AW192" s="280">
        <v>-7.7160000000000006E-2</v>
      </c>
      <c r="AX192" s="291">
        <v>-2.496424718368162E-2</v>
      </c>
      <c r="AY192" s="291">
        <v>-2.496424718368162E-2</v>
      </c>
      <c r="AZ192" s="279">
        <v>-2.0449999999999999E-2</v>
      </c>
      <c r="BE192" s="30">
        <v>1.0628913694527675E-2</v>
      </c>
      <c r="BF192" s="104"/>
      <c r="BG192" s="188">
        <f t="shared" si="100"/>
        <v>64</v>
      </c>
      <c r="BH192" s="29">
        <f>(1-'Building Blocks'!$B$54)*'Building Blocks'!$B$54^BG192</f>
        <v>5.2559648752556224E-3</v>
      </c>
      <c r="BI192" s="29">
        <f t="shared" si="101"/>
        <v>5.7734293753430484E-3</v>
      </c>
      <c r="BJ192" s="29">
        <f t="shared" si="148"/>
        <v>1.7147662587706388E-2</v>
      </c>
      <c r="BK192" s="191">
        <f t="shared" si="102"/>
        <v>1.549242986528946E-6</v>
      </c>
      <c r="BL192" s="191">
        <f t="shared" si="103"/>
        <v>1.3243834738849636E-6</v>
      </c>
      <c r="BM192" s="191">
        <f t="shared" si="104"/>
        <v>8.5333125151727986E-7</v>
      </c>
      <c r="BN192" s="191">
        <f t="shared" si="105"/>
        <v>5.5081581935379374E-6</v>
      </c>
      <c r="BO192" s="191">
        <f t="shared" si="106"/>
        <v>5.0665514767288935E-6</v>
      </c>
      <c r="BP192" s="191">
        <f t="shared" si="107"/>
        <v>4.0209935511569133E-7</v>
      </c>
      <c r="BQ192" s="191">
        <f t="shared" si="108"/>
        <v>4.685828208607874E-6</v>
      </c>
      <c r="BR192" s="191">
        <f t="shared" si="109"/>
        <v>5.8186176328440261E-6</v>
      </c>
      <c r="BS192" s="191">
        <f t="shared" si="110"/>
        <v>7.1954303791402525E-6</v>
      </c>
      <c r="BT192" s="191">
        <f t="shared" si="111"/>
        <v>1.7790752825244914E-35</v>
      </c>
      <c r="BU192" s="191">
        <f t="shared" si="112"/>
        <v>2.6819924029478651E-6</v>
      </c>
      <c r="BV192" s="191">
        <f t="shared" si="113"/>
        <v>2.4105227491980201E-6</v>
      </c>
      <c r="BW192" s="191">
        <f t="shared" si="114"/>
        <v>1.3879017559415949E-8</v>
      </c>
      <c r="BX192" s="191">
        <f t="shared" si="115"/>
        <v>1.059679704711545E-6</v>
      </c>
      <c r="BY192" s="191">
        <f t="shared" si="116"/>
        <v>2.6323844848764497E-5</v>
      </c>
      <c r="BZ192" s="191">
        <f t="shared" si="117"/>
        <v>4.5135355154111077E-6</v>
      </c>
      <c r="CA192" s="191">
        <f t="shared" si="118"/>
        <v>1.7836979124074703E-6</v>
      </c>
      <c r="CB192" s="191">
        <f t="shared" si="119"/>
        <v>1.7225197756478536E-5</v>
      </c>
      <c r="CC192" s="191">
        <f t="shared" si="120"/>
        <v>1.5106907866831785E-5</v>
      </c>
      <c r="CD192" s="191">
        <f t="shared" si="121"/>
        <v>1.4824252170718431E-6</v>
      </c>
      <c r="CE192" s="191">
        <f t="shared" si="122"/>
        <v>2.0918882431612324E-6</v>
      </c>
      <c r="CF192" s="191">
        <f t="shared" si="123"/>
        <v>1.1701617966294564E-6</v>
      </c>
      <c r="CG192" s="191">
        <f t="shared" si="124"/>
        <v>1.6822671457007776E-6</v>
      </c>
      <c r="CH192" s="191">
        <f t="shared" si="125"/>
        <v>8.0346681891137628E-8</v>
      </c>
      <c r="CI192" s="191">
        <f t="shared" si="126"/>
        <v>7.9456010733575762E-7</v>
      </c>
      <c r="CJ192" s="191">
        <f t="shared" si="127"/>
        <v>2.8752867219638519E-8</v>
      </c>
      <c r="CK192" s="191">
        <f t="shared" si="128"/>
        <v>9.917229662918425E-6</v>
      </c>
      <c r="CL192" s="191">
        <f t="shared" si="129"/>
        <v>1.1593681932272683E-5</v>
      </c>
      <c r="CM192" s="191">
        <f t="shared" si="130"/>
        <v>5.4640348365143568E-6</v>
      </c>
      <c r="CN192" s="191">
        <f t="shared" si="131"/>
        <v>9.5558666328502224E-6</v>
      </c>
      <c r="CO192" s="191">
        <f t="shared" si="132"/>
        <v>3.6231510175722203E-6</v>
      </c>
      <c r="CP192" s="191">
        <f t="shared" si="133"/>
        <v>2.0046617820802711E-5</v>
      </c>
      <c r="CQ192" s="191">
        <f t="shared" si="134"/>
        <v>8.6151835819872319E-8</v>
      </c>
      <c r="CR192" s="191">
        <f t="shared" si="135"/>
        <v>4.9225493826802491E-9</v>
      </c>
      <c r="CS192" s="191">
        <f t="shared" si="136"/>
        <v>2.0638793513194122E-7</v>
      </c>
      <c r="CT192" s="191">
        <f t="shared" si="137"/>
        <v>8.3091144266612297E-7</v>
      </c>
      <c r="CU192" s="191">
        <f t="shared" si="138"/>
        <v>1.6371552983832242E-6</v>
      </c>
      <c r="CV192" s="191">
        <f t="shared" si="139"/>
        <v>1.4360344004933138E-7</v>
      </c>
      <c r="CW192" s="191">
        <f t="shared" si="140"/>
        <v>5.4026162756596091E-7</v>
      </c>
      <c r="CX192" s="191">
        <f t="shared" si="141"/>
        <v>3.5489871432368663E-6</v>
      </c>
      <c r="CY192" s="191">
        <f t="shared" si="142"/>
        <v>3.5159605681913375E-6</v>
      </c>
      <c r="CZ192" s="191"/>
      <c r="DA192" s="191">
        <f t="shared" si="143"/>
        <v>1.7790752825244914E-35</v>
      </c>
      <c r="DB192" s="191"/>
      <c r="DC192" s="191"/>
      <c r="DD192" s="191"/>
      <c r="DE192" s="191">
        <f t="shared" si="144"/>
        <v>2.7354105766759696E-5</v>
      </c>
      <c r="DF192" s="191">
        <f t="shared" si="145"/>
        <v>4.2745279759954811E-5</v>
      </c>
      <c r="DG192" s="191"/>
      <c r="DH192" s="191"/>
      <c r="DI192" s="191">
        <f t="shared" si="146"/>
        <v>5.441098140859275E-6</v>
      </c>
      <c r="DN192" s="191">
        <f t="shared" si="147"/>
        <v>4.6696166054334414E-8</v>
      </c>
      <c r="DR192" s="1">
        <v>4.1666666666666657E-3</v>
      </c>
      <c r="EQ192" s="184"/>
      <c r="ER192" s="184"/>
    </row>
    <row r="193" spans="1:148" s="1" customFormat="1" x14ac:dyDescent="0.25">
      <c r="A193" s="21">
        <v>41455</v>
      </c>
      <c r="B193" s="279">
        <v>-1.2969999999999999E-2</v>
      </c>
      <c r="C193" s="280">
        <v>-1.3627999999999999E-2</v>
      </c>
      <c r="D193" s="279">
        <v>-1.2065999999999999E-2</v>
      </c>
      <c r="E193" s="280">
        <v>-5.1160000000000008E-3</v>
      </c>
      <c r="F193" s="279">
        <v>9.4599999999999997E-3</v>
      </c>
      <c r="G193" s="280">
        <v>-2.8822E-2</v>
      </c>
      <c r="H193" s="279">
        <v>-4.3038E-2</v>
      </c>
      <c r="I193" s="280">
        <v>-3.9042E-2</v>
      </c>
      <c r="J193" s="279">
        <v>-6.3186000000000006E-2</v>
      </c>
      <c r="K193" s="291">
        <v>-2.496424718368162E-2</v>
      </c>
      <c r="L193" s="280">
        <v>-1.5466000000000001E-2</v>
      </c>
      <c r="M193" s="279">
        <v>-1.1005000000000001E-2</v>
      </c>
      <c r="N193" s="280">
        <v>4.8999999999999998E-5</v>
      </c>
      <c r="O193" s="279">
        <v>-8.1960000000000002E-3</v>
      </c>
      <c r="P193" s="280">
        <v>-3.1717000000000002E-2</v>
      </c>
      <c r="Q193" s="279">
        <v>-2.8532000000000002E-2</v>
      </c>
      <c r="R193" s="280">
        <v>-1.9083000000000003E-2</v>
      </c>
      <c r="S193" s="279">
        <v>-5.2643000000000002E-2</v>
      </c>
      <c r="T193" s="280">
        <v>-3.7678999999999997E-2</v>
      </c>
      <c r="U193" s="279">
        <v>-1.3137000000000001E-2</v>
      </c>
      <c r="V193" s="280">
        <v>-9.6189999999999991E-3</v>
      </c>
      <c r="W193" s="279">
        <v>-1.6626999999999999E-2</v>
      </c>
      <c r="X193" s="280">
        <v>-2.1430999999999999E-2</v>
      </c>
      <c r="Y193" s="280">
        <v>-6.6769999999999998E-3</v>
      </c>
      <c r="Z193" s="279">
        <v>-2.6221999999999999E-2</v>
      </c>
      <c r="AA193" s="280">
        <v>-6.1679999999999999E-3</v>
      </c>
      <c r="AB193" s="279">
        <v>-8.4760000000000009E-3</v>
      </c>
      <c r="AC193" s="280">
        <v>-4.6300000000000004E-3</v>
      </c>
      <c r="AD193" s="279">
        <v>-1.8263000000000001E-2</v>
      </c>
      <c r="AE193" s="280">
        <v>-5.0807000000000005E-2</v>
      </c>
      <c r="AF193" s="280">
        <v>-4.2557999999999999E-2</v>
      </c>
      <c r="AG193" s="279">
        <v>-3.6338000000000002E-2</v>
      </c>
      <c r="AH193" s="280">
        <v>-1.3300000000000001E-2</v>
      </c>
      <c r="AI193" s="279">
        <v>-1.468E-2</v>
      </c>
      <c r="AJ193" s="280">
        <v>-1.6351000000000001E-2</v>
      </c>
      <c r="AK193" s="279">
        <v>-1.0327999999999999E-2</v>
      </c>
      <c r="AL193" s="280">
        <v>-1.5688999999999998E-2</v>
      </c>
      <c r="AM193" s="279">
        <v>-1.1939999999999999E-2</v>
      </c>
      <c r="AN193" s="279">
        <v>6.9099999999999995E-3</v>
      </c>
      <c r="AO193" s="280">
        <v>-4.7146E-2</v>
      </c>
      <c r="AP193" s="279">
        <v>-6.7047999999999996E-2</v>
      </c>
      <c r="AQ193" s="291">
        <v>-2.496424718368162E-2</v>
      </c>
      <c r="AR193" s="30">
        <v>-2.496424718368162E-2</v>
      </c>
      <c r="AS193" s="291">
        <v>-2.496424718368162E-2</v>
      </c>
      <c r="AT193" s="291">
        <v>-2.496424718368162E-2</v>
      </c>
      <c r="AU193" s="291">
        <v>-2.496424718368162E-2</v>
      </c>
      <c r="AV193" s="279">
        <v>-2.188E-2</v>
      </c>
      <c r="AW193" s="280">
        <v>-2.6758999999999998E-2</v>
      </c>
      <c r="AX193" s="291">
        <v>-2.496424718368162E-2</v>
      </c>
      <c r="AY193" s="291">
        <v>-2.496424718368162E-2</v>
      </c>
      <c r="AZ193" s="279">
        <v>3.1244000000000001E-2</v>
      </c>
      <c r="BE193" s="30">
        <v>5.1037052118880322E-2</v>
      </c>
      <c r="BF193" s="104"/>
      <c r="BG193" s="188">
        <f t="shared" si="100"/>
        <v>63</v>
      </c>
      <c r="BH193" s="29">
        <f>(1-'Building Blocks'!$B$54)*'Building Blocks'!$B$54^BG193</f>
        <v>5.3090554295511343E-3</v>
      </c>
      <c r="BI193" s="29">
        <f t="shared" si="101"/>
        <v>5.8317468437808582E-3</v>
      </c>
      <c r="BJ193" s="29">
        <f t="shared" si="148"/>
        <v>1.7320871300713525E-2</v>
      </c>
      <c r="BK193" s="191">
        <f t="shared" si="102"/>
        <v>2.3748546879149002E-6</v>
      </c>
      <c r="BL193" s="191">
        <f t="shared" si="103"/>
        <v>2.505193925181335E-6</v>
      </c>
      <c r="BM193" s="191">
        <f t="shared" si="104"/>
        <v>2.6671054572802748E-6</v>
      </c>
      <c r="BN193" s="191">
        <f t="shared" si="105"/>
        <v>1.1752924345500495E-6</v>
      </c>
      <c r="BO193" s="191">
        <f t="shared" si="106"/>
        <v>8.528384432382118E-9</v>
      </c>
      <c r="BP193" s="191">
        <f t="shared" si="107"/>
        <v>7.2526634140839203E-6</v>
      </c>
      <c r="BQ193" s="191">
        <f t="shared" si="108"/>
        <v>1.4177991800548188E-5</v>
      </c>
      <c r="BR193" s="191">
        <f t="shared" si="109"/>
        <v>1.3448826687326141E-5</v>
      </c>
      <c r="BS193" s="191">
        <f t="shared" si="110"/>
        <v>3.1336743441880526E-5</v>
      </c>
      <c r="BT193" s="191">
        <f t="shared" si="111"/>
        <v>1.797045739923729E-35</v>
      </c>
      <c r="BU193" s="191">
        <f t="shared" si="112"/>
        <v>2.1438187095505305E-6</v>
      </c>
      <c r="BV193" s="191">
        <f t="shared" si="113"/>
        <v>1.2031163531564649E-6</v>
      </c>
      <c r="BW193" s="191">
        <f t="shared" si="114"/>
        <v>1.5866668566556316E-8</v>
      </c>
      <c r="BX193" s="191">
        <f t="shared" si="115"/>
        <v>7.3060060964284901E-7</v>
      </c>
      <c r="BY193" s="191">
        <f t="shared" si="116"/>
        <v>7.9263398679605554E-6</v>
      </c>
      <c r="BZ193" s="191">
        <f t="shared" si="117"/>
        <v>6.3059264639634492E-6</v>
      </c>
      <c r="CA193" s="191">
        <f t="shared" si="118"/>
        <v>3.1064810155420165E-6</v>
      </c>
      <c r="CB193" s="191">
        <f t="shared" si="119"/>
        <v>1.9749925793539632E-5</v>
      </c>
      <c r="CC193" s="191">
        <f t="shared" si="120"/>
        <v>1.0332304212871609E-5</v>
      </c>
      <c r="CD193" s="191">
        <f t="shared" si="121"/>
        <v>1.5769239095590253E-6</v>
      </c>
      <c r="CE193" s="191">
        <f t="shared" si="122"/>
        <v>1.0348340005523495E-6</v>
      </c>
      <c r="CF193" s="191">
        <f t="shared" si="123"/>
        <v>2.5962515225743414E-6</v>
      </c>
      <c r="CG193" s="191">
        <f t="shared" si="124"/>
        <v>3.6573567390213399E-6</v>
      </c>
      <c r="CH193" s="191">
        <f t="shared" si="125"/>
        <v>4.8457349299530254E-7</v>
      </c>
      <c r="CI193" s="191">
        <f t="shared" si="126"/>
        <v>6.0290653790718863E-6</v>
      </c>
      <c r="CJ193" s="191">
        <f t="shared" si="127"/>
        <v>6.1780585231032067E-7</v>
      </c>
      <c r="CK193" s="191">
        <f t="shared" si="128"/>
        <v>7.7280297711151574E-7</v>
      </c>
      <c r="CL193" s="191">
        <f t="shared" si="129"/>
        <v>3.4746749299509185E-7</v>
      </c>
      <c r="CM193" s="191">
        <f t="shared" si="130"/>
        <v>2.7082243698960397E-6</v>
      </c>
      <c r="CN193" s="191">
        <f t="shared" si="131"/>
        <v>1.9447543894169064E-5</v>
      </c>
      <c r="CO193" s="191">
        <f t="shared" si="132"/>
        <v>1.3447023431270069E-5</v>
      </c>
      <c r="CP193" s="191">
        <f t="shared" si="133"/>
        <v>9.6457798216277213E-6</v>
      </c>
      <c r="CQ193" s="191">
        <f t="shared" si="134"/>
        <v>1.672922844406393E-6</v>
      </c>
      <c r="CR193" s="191">
        <f t="shared" si="135"/>
        <v>2.4253637012949831E-6</v>
      </c>
      <c r="CS193" s="191">
        <f t="shared" si="136"/>
        <v>2.9804805535763112E-6</v>
      </c>
      <c r="CT193" s="191">
        <f t="shared" si="137"/>
        <v>1.6329158483383011E-6</v>
      </c>
      <c r="CU193" s="191">
        <f t="shared" si="138"/>
        <v>2.3370055246787969E-6</v>
      </c>
      <c r="CV193" s="191">
        <f t="shared" si="139"/>
        <v>1.7966634350242524E-6</v>
      </c>
      <c r="CW193" s="191">
        <f t="shared" si="140"/>
        <v>1.3749263926324016E-8</v>
      </c>
      <c r="CX193" s="191">
        <f t="shared" si="141"/>
        <v>1.429579370372253E-5</v>
      </c>
      <c r="CY193" s="191">
        <f t="shared" si="142"/>
        <v>3.2691459315182442E-5</v>
      </c>
      <c r="CZ193" s="191"/>
      <c r="DA193" s="191">
        <f t="shared" si="143"/>
        <v>1.797045739923729E-35</v>
      </c>
      <c r="DB193" s="191"/>
      <c r="DC193" s="191"/>
      <c r="DD193" s="191"/>
      <c r="DE193" s="191">
        <f t="shared" si="144"/>
        <v>5.8645630171703999E-6</v>
      </c>
      <c r="DF193" s="191">
        <f t="shared" si="145"/>
        <v>7.4093283873037537E-6</v>
      </c>
      <c r="DG193" s="191"/>
      <c r="DH193" s="191"/>
      <c r="DI193" s="191">
        <f t="shared" si="146"/>
        <v>2.5705391059375533E-6</v>
      </c>
      <c r="DN193" s="191">
        <f t="shared" si="147"/>
        <v>1.0909706183020772E-5</v>
      </c>
      <c r="DR193" s="1">
        <v>4.1666666666666657E-3</v>
      </c>
      <c r="EQ193" s="184"/>
      <c r="ER193" s="184"/>
    </row>
    <row r="194" spans="1:148" s="1" customFormat="1" x14ac:dyDescent="0.25">
      <c r="A194" s="21">
        <v>41486</v>
      </c>
      <c r="B194" s="279">
        <v>5.4808000000000003E-2</v>
      </c>
      <c r="C194" s="280">
        <v>5.3507999999999993E-2</v>
      </c>
      <c r="D194" s="279">
        <v>5.7957000000000002E-2</v>
      </c>
      <c r="E194" s="280">
        <v>6.9984000000000005E-2</v>
      </c>
      <c r="F194" s="279">
        <v>7.1869000000000002E-2</v>
      </c>
      <c r="G194" s="280">
        <v>4.8193E-2</v>
      </c>
      <c r="H194" s="279">
        <v>4.4012000000000003E-2</v>
      </c>
      <c r="I194" s="280">
        <v>6.2633999999999995E-2</v>
      </c>
      <c r="J194" s="279">
        <v>1.0989000000000001E-2</v>
      </c>
      <c r="K194" s="291">
        <v>-2.496424718368162E-2</v>
      </c>
      <c r="L194" s="280">
        <v>1.3669999999999999E-3</v>
      </c>
      <c r="M194" s="279">
        <v>-1.0889999999999999E-3</v>
      </c>
      <c r="N194" s="280">
        <v>1.4800000000000002E-4</v>
      </c>
      <c r="O194" s="279">
        <v>1.2160000000000001E-3</v>
      </c>
      <c r="P194" s="280">
        <v>-1.8556E-2</v>
      </c>
      <c r="Q194" s="279">
        <v>7.1140000000000005E-3</v>
      </c>
      <c r="R194" s="280">
        <v>6.5750000000000001E-3</v>
      </c>
      <c r="S194" s="279">
        <v>8.548E-3</v>
      </c>
      <c r="T194" s="280">
        <v>6.7979999999999994E-3</v>
      </c>
      <c r="U194" s="279">
        <v>1.2690000000000002E-3</v>
      </c>
      <c r="V194" s="280">
        <v>-8.9999999999999998E-4</v>
      </c>
      <c r="W194" s="279">
        <v>5.4979999999999994E-3</v>
      </c>
      <c r="X194" s="280">
        <v>9.3799999999999992E-4</v>
      </c>
      <c r="Y194" s="280">
        <v>3.3889999999999997E-3</v>
      </c>
      <c r="Z194" s="279">
        <v>1.8953000000000001E-2</v>
      </c>
      <c r="AA194" s="280">
        <v>1.0136000000000001E-2</v>
      </c>
      <c r="AB194" s="279">
        <v>2.0360999999999997E-2</v>
      </c>
      <c r="AC194" s="280">
        <v>1.8738999999999999E-2</v>
      </c>
      <c r="AD194" s="279">
        <v>2.6720000000000001E-2</v>
      </c>
      <c r="AE194" s="280">
        <v>1.1064000000000001E-2</v>
      </c>
      <c r="AF194" s="280">
        <v>9.9369999999999997E-3</v>
      </c>
      <c r="AG194" s="279">
        <v>6.502E-3</v>
      </c>
      <c r="AH194" s="280">
        <v>1.01E-2</v>
      </c>
      <c r="AI194" s="279">
        <v>1.295E-2</v>
      </c>
      <c r="AJ194" s="280">
        <v>2.2665000000000001E-2</v>
      </c>
      <c r="AK194" s="279">
        <v>1.3919999999999998E-2</v>
      </c>
      <c r="AL194" s="280">
        <v>-5.6099999999999998E-4</v>
      </c>
      <c r="AM194" s="279">
        <v>5.7469999999999995E-3</v>
      </c>
      <c r="AN194" s="279">
        <v>-1.2034E-2</v>
      </c>
      <c r="AO194" s="280">
        <v>1.3624000000000001E-2</v>
      </c>
      <c r="AP194" s="279">
        <v>3.2738000000000003E-2</v>
      </c>
      <c r="AQ194" s="291">
        <v>-2.496424718368162E-2</v>
      </c>
      <c r="AR194" s="30">
        <v>-2.496424718368162E-2</v>
      </c>
      <c r="AS194" s="291">
        <v>-2.496424718368162E-2</v>
      </c>
      <c r="AT194" s="291">
        <v>-2.496424718368162E-2</v>
      </c>
      <c r="AU194" s="291">
        <v>-2.496424718368162E-2</v>
      </c>
      <c r="AV194" s="279">
        <v>8.2880000000000002E-3</v>
      </c>
      <c r="AW194" s="280">
        <v>1.2043999999999999E-2</v>
      </c>
      <c r="AX194" s="291">
        <v>-2.496424718368162E-2</v>
      </c>
      <c r="AY194" s="291">
        <v>-2.496424718368162E-2</v>
      </c>
      <c r="AZ194" s="279">
        <v>-4.9150000000000001E-3</v>
      </c>
      <c r="BE194" s="30">
        <v>-6.551880158115031E-3</v>
      </c>
      <c r="BF194" s="104"/>
      <c r="BG194" s="188">
        <f t="shared" si="100"/>
        <v>62</v>
      </c>
      <c r="BH194" s="29">
        <f>(1-'Building Blocks'!$B$54)*'Building Blocks'!$B$54^BG194</f>
        <v>5.3626822520718535E-3</v>
      </c>
      <c r="BI194" s="29">
        <f t="shared" si="101"/>
        <v>5.8906533775564228E-3</v>
      </c>
      <c r="BJ194" s="29">
        <f t="shared" si="148"/>
        <v>1.7495829596680328E-2</v>
      </c>
      <c r="BK194" s="191">
        <f t="shared" si="102"/>
        <v>1.3345736643549835E-5</v>
      </c>
      <c r="BL194" s="191">
        <f t="shared" si="103"/>
        <v>1.2687655571519683E-5</v>
      </c>
      <c r="BM194" s="191">
        <f t="shared" si="104"/>
        <v>1.3934929166084701E-5</v>
      </c>
      <c r="BN194" s="191">
        <f t="shared" si="105"/>
        <v>2.1850004791982555E-5</v>
      </c>
      <c r="BO194" s="191">
        <f t="shared" si="106"/>
        <v>2.2062872482173063E-5</v>
      </c>
      <c r="BP194" s="191">
        <f t="shared" si="107"/>
        <v>1.0267555662809139E-5</v>
      </c>
      <c r="BQ194" s="191">
        <f t="shared" si="108"/>
        <v>8.3914640985752913E-6</v>
      </c>
      <c r="BR194" s="191">
        <f t="shared" si="109"/>
        <v>1.6957545142471241E-5</v>
      </c>
      <c r="BS194" s="191">
        <f t="shared" si="110"/>
        <v>4.469019438900499E-9</v>
      </c>
      <c r="BT194" s="191">
        <f t="shared" si="111"/>
        <v>1.8151977170946759E-35</v>
      </c>
      <c r="BU194" s="191">
        <f t="shared" si="112"/>
        <v>3.2260490398996441E-8</v>
      </c>
      <c r="BV194" s="191">
        <f t="shared" si="113"/>
        <v>1.165085906767166E-7</v>
      </c>
      <c r="BW194" s="191">
        <f t="shared" si="114"/>
        <v>1.4160817834318898E-8</v>
      </c>
      <c r="BX194" s="191">
        <f t="shared" si="115"/>
        <v>1.8681775534567313E-8</v>
      </c>
      <c r="BY194" s="191">
        <f t="shared" si="116"/>
        <v>3.3103779903727492E-6</v>
      </c>
      <c r="BZ194" s="191">
        <f t="shared" si="117"/>
        <v>4.4961156500069728E-8</v>
      </c>
      <c r="CA194" s="191">
        <f t="shared" si="118"/>
        <v>3.9151042681051175E-8</v>
      </c>
      <c r="CB194" s="191">
        <f t="shared" si="119"/>
        <v>5.2885335620878986E-8</v>
      </c>
      <c r="CC194" s="191">
        <f t="shared" si="120"/>
        <v>3.3508181350713164E-8</v>
      </c>
      <c r="CD194" s="191">
        <f t="shared" si="121"/>
        <v>2.4465198386286607E-8</v>
      </c>
      <c r="CE194" s="191">
        <f t="shared" si="122"/>
        <v>1.2475328161819394E-7</v>
      </c>
      <c r="CF194" s="191">
        <f t="shared" si="123"/>
        <v>6.1937996547446606E-9</v>
      </c>
      <c r="CG194" s="191">
        <f t="shared" si="124"/>
        <v>4.2116122175041566E-8</v>
      </c>
      <c r="CH194" s="191">
        <f t="shared" si="125"/>
        <v>5.3219122666167033E-9</v>
      </c>
      <c r="CI194" s="191">
        <f t="shared" si="126"/>
        <v>9.9884542285414664E-7</v>
      </c>
      <c r="CJ194" s="191">
        <f t="shared" si="127"/>
        <v>2.1286747270114919E-7</v>
      </c>
      <c r="CK194" s="191">
        <f t="shared" si="128"/>
        <v>1.7681977935296296E-6</v>
      </c>
      <c r="CL194" s="191">
        <f t="shared" si="129"/>
        <v>1.4427643072358997E-6</v>
      </c>
      <c r="CM194" s="191">
        <f t="shared" si="130"/>
        <v>3.2346488045126683E-6</v>
      </c>
      <c r="CN194" s="191">
        <f t="shared" si="131"/>
        <v>1.0016116209328728E-7</v>
      </c>
      <c r="CO194" s="191">
        <f t="shared" si="132"/>
        <v>1.1801302448759366E-7</v>
      </c>
      <c r="CP194" s="191">
        <f t="shared" si="133"/>
        <v>2.7750066516030274E-8</v>
      </c>
      <c r="CQ194" s="191">
        <f t="shared" si="134"/>
        <v>2.4604842005707212E-7</v>
      </c>
      <c r="CR194" s="191">
        <f t="shared" si="135"/>
        <v>3.0848610335106369E-7</v>
      </c>
      <c r="CS194" s="191">
        <f t="shared" si="136"/>
        <v>1.5860806699845623E-6</v>
      </c>
      <c r="CT194" s="191">
        <f t="shared" si="137"/>
        <v>3.326460944899018E-7</v>
      </c>
      <c r="CU194" s="191">
        <f t="shared" si="138"/>
        <v>1.4088405865415606E-7</v>
      </c>
      <c r="CV194" s="191">
        <f t="shared" si="139"/>
        <v>1.0688054504119281E-10</v>
      </c>
      <c r="CW194" s="191">
        <f t="shared" si="140"/>
        <v>1.7852039339602697E-6</v>
      </c>
      <c r="CX194" s="191">
        <f t="shared" si="141"/>
        <v>7.4668217459073424E-7</v>
      </c>
      <c r="CY194" s="191">
        <f t="shared" si="142"/>
        <v>3.6564536909254542E-6</v>
      </c>
      <c r="CZ194" s="191"/>
      <c r="DA194" s="191">
        <f t="shared" si="143"/>
        <v>1.8151977170946759E-35</v>
      </c>
      <c r="DB194" s="191"/>
      <c r="DC194" s="191"/>
      <c r="DD194" s="191"/>
      <c r="DE194" s="191">
        <f t="shared" si="144"/>
        <v>1.4036120102040424E-8</v>
      </c>
      <c r="DF194" s="191">
        <f t="shared" si="145"/>
        <v>5.8773320713981246E-8</v>
      </c>
      <c r="DG194" s="191"/>
      <c r="DH194" s="191"/>
      <c r="DI194" s="191">
        <f t="shared" si="146"/>
        <v>1.3545642574739011E-6</v>
      </c>
      <c r="DN194" s="191">
        <f t="shared" si="147"/>
        <v>1.210792978388129E-6</v>
      </c>
      <c r="DR194" s="1">
        <v>4.1666666666666657E-3</v>
      </c>
      <c r="EQ194" s="184"/>
      <c r="ER194" s="184"/>
    </row>
    <row r="195" spans="1:148" s="1" customFormat="1" x14ac:dyDescent="0.25">
      <c r="A195" s="21">
        <v>41517</v>
      </c>
      <c r="B195" s="279">
        <v>-2.7916E-2</v>
      </c>
      <c r="C195" s="280">
        <v>-2.7581999999999999E-2</v>
      </c>
      <c r="D195" s="279">
        <v>-2.6617000000000002E-2</v>
      </c>
      <c r="E195" s="280">
        <v>-3.1761999999999999E-2</v>
      </c>
      <c r="F195" s="279">
        <v>-2.6840000000000003E-2</v>
      </c>
      <c r="G195" s="280">
        <v>-2.0413999999999998E-2</v>
      </c>
      <c r="H195" s="279">
        <v>-1.3594999999999999E-2</v>
      </c>
      <c r="I195" s="280">
        <v>-1.6420000000000002E-3</v>
      </c>
      <c r="J195" s="279">
        <v>-1.6781999999999998E-2</v>
      </c>
      <c r="K195" s="291">
        <v>-2.496424718368162E-2</v>
      </c>
      <c r="L195" s="280">
        <v>-5.1139999999999996E-3</v>
      </c>
      <c r="M195" s="279">
        <v>-4.8589999999999996E-3</v>
      </c>
      <c r="N195" s="280">
        <v>9.7999999999999997E-5</v>
      </c>
      <c r="O195" s="279">
        <v>-4.5250000000000004E-3</v>
      </c>
      <c r="P195" s="280">
        <v>-7.4850000000000003E-3</v>
      </c>
      <c r="Q195" s="279">
        <v>-8.0679999999999988E-3</v>
      </c>
      <c r="R195" s="280">
        <v>-5.8890000000000001E-3</v>
      </c>
      <c r="S195" s="279">
        <v>-1.3894999999999999E-2</v>
      </c>
      <c r="T195" s="280">
        <v>-1.489E-2</v>
      </c>
      <c r="U195" s="279">
        <v>-5.13E-3</v>
      </c>
      <c r="V195" s="280">
        <v>-2.859E-3</v>
      </c>
      <c r="W195" s="279">
        <v>-4.6080000000000001E-3</v>
      </c>
      <c r="X195" s="280">
        <v>-1.1125000000000001E-2</v>
      </c>
      <c r="Y195" s="280">
        <v>-7.7499999999999997E-4</v>
      </c>
      <c r="Z195" s="279">
        <v>-6.0740000000000004E-3</v>
      </c>
      <c r="AA195" s="280">
        <v>-5.0500000000000002E-4</v>
      </c>
      <c r="AB195" s="279">
        <v>-5.0509999999999999E-3</v>
      </c>
      <c r="AC195" s="280">
        <v>-3.3679999999999999E-3</v>
      </c>
      <c r="AD195" s="279">
        <v>-5.5640000000000004E-3</v>
      </c>
      <c r="AE195" s="280">
        <v>-2.6749000000000002E-2</v>
      </c>
      <c r="AF195" s="280">
        <v>-1.3681E-2</v>
      </c>
      <c r="AG195" s="279">
        <v>-2.4457E-2</v>
      </c>
      <c r="AH195" s="280">
        <v>-8.6E-3</v>
      </c>
      <c r="AI195" s="279">
        <v>-6.9599999999999992E-3</v>
      </c>
      <c r="AJ195" s="280">
        <v>-8.4849999999999995E-3</v>
      </c>
      <c r="AK195" s="279">
        <v>-2.398E-3</v>
      </c>
      <c r="AL195" s="280">
        <v>-1.0825E-2</v>
      </c>
      <c r="AM195" s="279">
        <v>-1.142E-3</v>
      </c>
      <c r="AN195" s="279">
        <v>-8.0040000000000007E-3</v>
      </c>
      <c r="AO195" s="280">
        <v>3.4022999999999998E-2</v>
      </c>
      <c r="AP195" s="279">
        <v>5.4090000000000006E-3</v>
      </c>
      <c r="AQ195" s="291">
        <v>-2.496424718368162E-2</v>
      </c>
      <c r="AR195" s="30">
        <v>-2.496424718368162E-2</v>
      </c>
      <c r="AS195" s="291">
        <v>-2.496424718368162E-2</v>
      </c>
      <c r="AT195" s="291">
        <v>-2.496424718368162E-2</v>
      </c>
      <c r="AU195" s="291">
        <v>-2.496424718368162E-2</v>
      </c>
      <c r="AV195" s="279">
        <v>-6.6222000000000003E-2</v>
      </c>
      <c r="AW195" s="280">
        <v>-4.2957999999999996E-2</v>
      </c>
      <c r="AX195" s="291">
        <v>-2.496424718368162E-2</v>
      </c>
      <c r="AY195" s="291">
        <v>-2.496424718368162E-2</v>
      </c>
      <c r="AZ195" s="279">
        <v>-2.4995E-2</v>
      </c>
      <c r="BE195" s="30">
        <v>5.0734995178066677E-2</v>
      </c>
      <c r="BF195" s="104"/>
      <c r="BG195" s="188">
        <f t="shared" si="100"/>
        <v>61</v>
      </c>
      <c r="BH195" s="29">
        <f>(1-'Building Blocks'!$B$54)*'Building Blocks'!$B$54^BG195</f>
        <v>5.4168507596685372E-3</v>
      </c>
      <c r="BI195" s="29">
        <f t="shared" si="101"/>
        <v>5.9501549268246674E-3</v>
      </c>
      <c r="BJ195" s="29">
        <f t="shared" si="148"/>
        <v>1.7672555148161948E-2</v>
      </c>
      <c r="BK195" s="191">
        <f t="shared" si="102"/>
        <v>7.3414762989150668E-6</v>
      </c>
      <c r="BL195" s="191">
        <f t="shared" si="103"/>
        <v>7.1563808241774175E-6</v>
      </c>
      <c r="BM195" s="191">
        <f t="shared" si="104"/>
        <v>7.6842491797436465E-6</v>
      </c>
      <c r="BN195" s="191">
        <f t="shared" si="105"/>
        <v>9.9253902729135625E-6</v>
      </c>
      <c r="BO195" s="191">
        <f t="shared" si="106"/>
        <v>8.3715561135375491E-6</v>
      </c>
      <c r="BP195" s="191">
        <f t="shared" si="107"/>
        <v>4.2919813442130269E-6</v>
      </c>
      <c r="BQ195" s="191">
        <f t="shared" si="108"/>
        <v>2.3477884077820272E-6</v>
      </c>
      <c r="BR195" s="191">
        <f t="shared" si="109"/>
        <v>6.7137411046606235E-7</v>
      </c>
      <c r="BS195" s="191">
        <f t="shared" si="110"/>
        <v>4.3055876051213389E-6</v>
      </c>
      <c r="BT195" s="191">
        <f t="shared" si="111"/>
        <v>1.8335330475703791E-35</v>
      </c>
      <c r="BU195" s="191">
        <f t="shared" si="112"/>
        <v>4.6300323097322155E-7</v>
      </c>
      <c r="BV195" s="191">
        <f t="shared" si="113"/>
        <v>4.0177919096127833E-7</v>
      </c>
      <c r="BW195" s="191">
        <f t="shared" si="114"/>
        <v>1.5241283473173385E-8</v>
      </c>
      <c r="BX195" s="191">
        <f t="shared" si="115"/>
        <v>3.3664921864899491E-7</v>
      </c>
      <c r="BY195" s="191">
        <f t="shared" si="116"/>
        <v>9.4989189776670695E-7</v>
      </c>
      <c r="BZ195" s="191">
        <f t="shared" si="117"/>
        <v>9.1774294104689877E-7</v>
      </c>
      <c r="CA195" s="191">
        <f t="shared" si="118"/>
        <v>5.8152156573709839E-7</v>
      </c>
      <c r="CB195" s="191">
        <f t="shared" si="119"/>
        <v>2.2501937633571074E-6</v>
      </c>
      <c r="CC195" s="191">
        <f t="shared" si="120"/>
        <v>2.2170555902658709E-6</v>
      </c>
      <c r="CD195" s="191">
        <f t="shared" si="121"/>
        <v>4.2354425522762785E-7</v>
      </c>
      <c r="CE195" s="191">
        <f t="shared" si="122"/>
        <v>2.5613270709719198E-7</v>
      </c>
      <c r="CF195" s="191">
        <f t="shared" si="123"/>
        <v>4.9063278767322829E-7</v>
      </c>
      <c r="CG195" s="191">
        <f t="shared" si="124"/>
        <v>1.2922292421089556E-6</v>
      </c>
      <c r="CH195" s="191">
        <f t="shared" si="125"/>
        <v>6.1444764252097621E-8</v>
      </c>
      <c r="CI195" s="191">
        <f t="shared" si="126"/>
        <v>8.5758052686629134E-7</v>
      </c>
      <c r="CJ195" s="191">
        <f t="shared" si="127"/>
        <v>1.275329037501846E-7</v>
      </c>
      <c r="CK195" s="191">
        <f t="shared" si="128"/>
        <v>3.8909746964482844E-7</v>
      </c>
      <c r="CL195" s="191">
        <f t="shared" si="129"/>
        <v>2.4807442856007824E-7</v>
      </c>
      <c r="CM195" s="191">
        <f t="shared" si="130"/>
        <v>4.6611393705957344E-7</v>
      </c>
      <c r="CN195" s="191">
        <f t="shared" si="131"/>
        <v>6.7533137792729982E-6</v>
      </c>
      <c r="CO195" s="191">
        <f t="shared" si="132"/>
        <v>2.1802490058792152E-6</v>
      </c>
      <c r="CP195" s="191">
        <f t="shared" si="133"/>
        <v>4.9313721898320698E-6</v>
      </c>
      <c r="CQ195" s="191">
        <f t="shared" si="134"/>
        <v>8.9101314032090949E-7</v>
      </c>
      <c r="CR195" s="191">
        <f t="shared" si="135"/>
        <v>9.5568076513345747E-7</v>
      </c>
      <c r="CS195" s="191">
        <f t="shared" si="136"/>
        <v>1.2929593373056977E-6</v>
      </c>
      <c r="CT195" s="191">
        <f t="shared" si="137"/>
        <v>4.6112957591192159E-7</v>
      </c>
      <c r="CU195" s="191">
        <f t="shared" si="138"/>
        <v>1.36649759258743E-6</v>
      </c>
      <c r="CV195" s="191">
        <f t="shared" si="139"/>
        <v>2.7144945036531539E-7</v>
      </c>
      <c r="CW195" s="191">
        <f t="shared" si="140"/>
        <v>1.0649893968007058E-6</v>
      </c>
      <c r="CX195" s="191">
        <f t="shared" si="141"/>
        <v>5.9632841799440238E-6</v>
      </c>
      <c r="CY195" s="191">
        <f t="shared" si="142"/>
        <v>3.4694655877524525E-8</v>
      </c>
      <c r="CZ195" s="191"/>
      <c r="DA195" s="191">
        <f t="shared" si="143"/>
        <v>1.8335330475703791E-35</v>
      </c>
      <c r="DB195" s="191"/>
      <c r="DC195" s="191"/>
      <c r="DD195" s="191"/>
      <c r="DE195" s="191">
        <f t="shared" si="144"/>
        <v>3.4416611680655072E-5</v>
      </c>
      <c r="DF195" s="191">
        <f t="shared" si="145"/>
        <v>1.599239654272214E-5</v>
      </c>
      <c r="DG195" s="191"/>
      <c r="DH195" s="191"/>
      <c r="DI195" s="191">
        <f t="shared" si="146"/>
        <v>7.3909855922460583E-6</v>
      </c>
      <c r="DN195" s="191">
        <f t="shared" si="147"/>
        <v>1.0976287540490195E-5</v>
      </c>
      <c r="DR195" s="1">
        <v>4.1666666666666657E-3</v>
      </c>
      <c r="EQ195" s="184"/>
      <c r="ER195" s="184"/>
    </row>
    <row r="196" spans="1:148" s="1" customFormat="1" x14ac:dyDescent="0.25">
      <c r="A196" s="21">
        <v>41547</v>
      </c>
      <c r="B196" s="279">
        <v>3.7176000000000001E-2</v>
      </c>
      <c r="C196" s="280">
        <v>3.4868999999999997E-2</v>
      </c>
      <c r="D196" s="279">
        <v>4.5793E-2</v>
      </c>
      <c r="E196" s="280">
        <v>6.3804E-2</v>
      </c>
      <c r="F196" s="279">
        <v>6.2363999999999996E-2</v>
      </c>
      <c r="G196" s="280">
        <v>5.2037000000000007E-2</v>
      </c>
      <c r="H196" s="279">
        <v>6.9763999999999993E-2</v>
      </c>
      <c r="I196" s="280">
        <v>8.4245E-2</v>
      </c>
      <c r="J196" s="279">
        <v>6.5348000000000003E-2</v>
      </c>
      <c r="K196" s="291">
        <v>-2.496424718368162E-2</v>
      </c>
      <c r="L196" s="280">
        <v>9.4669999999999997E-3</v>
      </c>
      <c r="M196" s="279">
        <v>6.9930000000000001E-3</v>
      </c>
      <c r="N196" s="280">
        <v>9.7999999999999997E-5</v>
      </c>
      <c r="O196" s="279">
        <v>7.4050000000000001E-3</v>
      </c>
      <c r="P196" s="280">
        <v>3.7040000000000003E-3</v>
      </c>
      <c r="Q196" s="279">
        <v>8.2699999999999996E-3</v>
      </c>
      <c r="R196" s="280">
        <v>9.4249999999999994E-3</v>
      </c>
      <c r="S196" s="279">
        <v>5.1459999999999995E-3</v>
      </c>
      <c r="T196" s="280">
        <v>1.4711E-2</v>
      </c>
      <c r="U196" s="279">
        <v>8.2749999999999994E-3</v>
      </c>
      <c r="V196" s="280">
        <v>1.4079E-2</v>
      </c>
      <c r="W196" s="279">
        <v>9.777000000000001E-3</v>
      </c>
      <c r="X196" s="280">
        <v>1.8203E-2</v>
      </c>
      <c r="Y196" s="280">
        <v>4.0000000000000001E-3</v>
      </c>
      <c r="Z196" s="279">
        <v>9.9310000000000006E-3</v>
      </c>
      <c r="AA196" s="280">
        <v>2.5700000000000002E-3</v>
      </c>
      <c r="AB196" s="279">
        <v>2.8176E-2</v>
      </c>
      <c r="AC196" s="280">
        <v>2.5602999999999997E-2</v>
      </c>
      <c r="AD196" s="279">
        <v>3.5215000000000003E-2</v>
      </c>
      <c r="AE196" s="280">
        <v>2.7364000000000003E-2</v>
      </c>
      <c r="AF196" s="280">
        <v>1.7936000000000001E-2</v>
      </c>
      <c r="AG196" s="279">
        <v>4.1685999999999994E-2</v>
      </c>
      <c r="AH196" s="280">
        <v>9.5999999999999992E-3</v>
      </c>
      <c r="AI196" s="279">
        <v>1.5769999999999999E-2</v>
      </c>
      <c r="AJ196" s="280">
        <v>2.6634000000000001E-2</v>
      </c>
      <c r="AK196" s="279">
        <v>1.5429E-2</v>
      </c>
      <c r="AL196" s="280">
        <v>-1.663E-3</v>
      </c>
      <c r="AM196" s="279">
        <v>1.1006E-2</v>
      </c>
      <c r="AN196" s="279">
        <v>-3.0559999999999997E-3</v>
      </c>
      <c r="AO196" s="280">
        <v>-2.5541999999999999E-2</v>
      </c>
      <c r="AP196" s="279">
        <v>4.9023999999999998E-2</v>
      </c>
      <c r="AQ196" s="291">
        <v>-2.496424718368162E-2</v>
      </c>
      <c r="AR196" s="30">
        <v>-2.496424718368162E-2</v>
      </c>
      <c r="AS196" s="291">
        <v>-2.496424718368162E-2</v>
      </c>
      <c r="AT196" s="291">
        <v>-2.496424718368162E-2</v>
      </c>
      <c r="AU196" s="291">
        <v>-2.496424718368162E-2</v>
      </c>
      <c r="AV196" s="279">
        <v>3.4342000000000004E-2</v>
      </c>
      <c r="AW196" s="280">
        <v>5.7641999999999999E-2</v>
      </c>
      <c r="AX196" s="291">
        <v>-2.496424718368162E-2</v>
      </c>
      <c r="AY196" s="291">
        <v>-2.496424718368162E-2</v>
      </c>
      <c r="AZ196" s="279">
        <v>2.3200999999999999E-2</v>
      </c>
      <c r="BE196" s="30">
        <v>-6.224951188256389E-3</v>
      </c>
      <c r="BF196" s="104"/>
      <c r="BG196" s="188">
        <f t="shared" si="100"/>
        <v>60</v>
      </c>
      <c r="BH196" s="29">
        <f>(1-'Building Blocks'!$B$54)*'Building Blocks'!$B$54^BG196</f>
        <v>5.4715664239076136E-3</v>
      </c>
      <c r="BI196" s="29">
        <f t="shared" si="101"/>
        <v>6.0102575018430989E-3</v>
      </c>
      <c r="BJ196" s="29">
        <f t="shared" si="148"/>
        <v>1.7851065806224191E-2</v>
      </c>
      <c r="BK196" s="191">
        <f t="shared" si="102"/>
        <v>5.3970107932155257E-6</v>
      </c>
      <c r="BL196" s="191">
        <f t="shared" si="103"/>
        <v>4.6351883317259727E-6</v>
      </c>
      <c r="BM196" s="191">
        <f t="shared" si="104"/>
        <v>7.995513705739597E-6</v>
      </c>
      <c r="BN196" s="191">
        <f t="shared" si="105"/>
        <v>1.7998850910404755E-5</v>
      </c>
      <c r="BO196" s="191">
        <f t="shared" si="106"/>
        <v>1.6061463601613371E-5</v>
      </c>
      <c r="BP196" s="191">
        <f t="shared" si="107"/>
        <v>1.2493953815201326E-5</v>
      </c>
      <c r="BQ196" s="191">
        <f t="shared" si="108"/>
        <v>2.4231092151235582E-5</v>
      </c>
      <c r="BR196" s="191">
        <f t="shared" si="109"/>
        <v>3.4046765792970465E-5</v>
      </c>
      <c r="BS196" s="191">
        <f t="shared" si="110"/>
        <v>1.8333414699157838E-5</v>
      </c>
      <c r="BT196" s="191">
        <f t="shared" si="111"/>
        <v>1.8520535834044235E-35</v>
      </c>
      <c r="BU196" s="191">
        <f t="shared" si="112"/>
        <v>1.9939178341803686E-7</v>
      </c>
      <c r="BV196" s="191">
        <f t="shared" si="113"/>
        <v>7.9401412758137524E-8</v>
      </c>
      <c r="BW196" s="191">
        <f t="shared" si="114"/>
        <v>1.5395235831488267E-8</v>
      </c>
      <c r="BX196" s="191">
        <f t="shared" si="115"/>
        <v>1.1679004012004352E-7</v>
      </c>
      <c r="BY196" s="191">
        <f t="shared" si="116"/>
        <v>1.2565784823789593E-8</v>
      </c>
      <c r="BZ196" s="191">
        <f t="shared" si="117"/>
        <v>9.2295755841643216E-8</v>
      </c>
      <c r="CA196" s="191">
        <f t="shared" si="118"/>
        <v>1.7708404131442807E-7</v>
      </c>
      <c r="CB196" s="191">
        <f t="shared" si="119"/>
        <v>9.8922292819498318E-10</v>
      </c>
      <c r="CC196" s="191">
        <f t="shared" si="120"/>
        <v>6.3738423026945367E-7</v>
      </c>
      <c r="CD196" s="191">
        <f t="shared" si="121"/>
        <v>1.4834254438739124E-7</v>
      </c>
      <c r="CE196" s="191">
        <f t="shared" si="122"/>
        <v>6.4720044206254749E-7</v>
      </c>
      <c r="CF196" s="191">
        <f t="shared" si="123"/>
        <v>1.6910909934249293E-7</v>
      </c>
      <c r="CG196" s="191">
        <f t="shared" si="124"/>
        <v>1.2795879426564034E-6</v>
      </c>
      <c r="CH196" s="191">
        <f t="shared" si="125"/>
        <v>1.4654704184673395E-8</v>
      </c>
      <c r="CI196" s="191">
        <f t="shared" si="126"/>
        <v>9.6149295299043719E-8</v>
      </c>
      <c r="CJ196" s="191">
        <f t="shared" si="127"/>
        <v>1.4526177871628402E-8</v>
      </c>
      <c r="CK196" s="191">
        <f t="shared" si="128"/>
        <v>3.7987264581499852E-6</v>
      </c>
      <c r="CL196" s="191">
        <f t="shared" si="129"/>
        <v>3.0464962873078484E-6</v>
      </c>
      <c r="CM196" s="191">
        <f t="shared" si="130"/>
        <v>6.1269211779408645E-6</v>
      </c>
      <c r="CN196" s="191">
        <f t="shared" si="131"/>
        <v>2.506999247997739E-6</v>
      </c>
      <c r="CO196" s="191">
        <f t="shared" si="132"/>
        <v>9.3533950645703846E-7</v>
      </c>
      <c r="CP196" s="191">
        <f t="shared" si="133"/>
        <v>8.3864435741973339E-6</v>
      </c>
      <c r="CQ196" s="191">
        <f t="shared" si="134"/>
        <v>2.137029706255438E-7</v>
      </c>
      <c r="CR196" s="191">
        <f t="shared" si="135"/>
        <v>6.0785163803845449E-7</v>
      </c>
      <c r="CS196" s="191">
        <f t="shared" si="136"/>
        <v>2.4958256367497848E-6</v>
      </c>
      <c r="CT196" s="191">
        <f t="shared" si="137"/>
        <v>4.8939414180251909E-7</v>
      </c>
      <c r="CU196" s="191">
        <f t="shared" si="138"/>
        <v>2.1582538347122174E-7</v>
      </c>
      <c r="CV196" s="191">
        <f t="shared" si="139"/>
        <v>1.7485040938043985E-7</v>
      </c>
      <c r="CW196" s="191">
        <f t="shared" si="140"/>
        <v>4.2717239428777006E-7</v>
      </c>
      <c r="CX196" s="191">
        <f t="shared" si="141"/>
        <v>4.6809112513611551E-6</v>
      </c>
      <c r="CY196" s="191">
        <f t="shared" si="142"/>
        <v>1.0202189127571412E-5</v>
      </c>
      <c r="CZ196" s="191"/>
      <c r="DA196" s="191">
        <f t="shared" si="143"/>
        <v>1.8520535834044235E-35</v>
      </c>
      <c r="DB196" s="191"/>
      <c r="DC196" s="191"/>
      <c r="DD196" s="191"/>
      <c r="DE196" s="191">
        <f t="shared" si="144"/>
        <v>3.6107131770866915E-6</v>
      </c>
      <c r="DF196" s="191">
        <f t="shared" si="145"/>
        <v>1.428767906473752E-5</v>
      </c>
      <c r="DG196" s="191"/>
      <c r="DH196" s="191"/>
      <c r="DI196" s="191">
        <f t="shared" si="146"/>
        <v>1.0082232107611485E-6</v>
      </c>
      <c r="DN196" s="191">
        <f t="shared" si="147"/>
        <v>1.1796777048090062E-6</v>
      </c>
      <c r="DR196" s="1">
        <v>4.1666666666666657E-3</v>
      </c>
      <c r="EQ196" s="184"/>
      <c r="ER196" s="184"/>
    </row>
    <row r="197" spans="1:148" s="1" customFormat="1" x14ac:dyDescent="0.25">
      <c r="A197" s="21">
        <v>41578</v>
      </c>
      <c r="B197" s="279">
        <v>4.2477999999999995E-2</v>
      </c>
      <c r="C197" s="280">
        <v>4.4020000000000004E-2</v>
      </c>
      <c r="D197" s="279">
        <v>3.5338000000000001E-2</v>
      </c>
      <c r="E197" s="280">
        <v>2.5146000000000002E-2</v>
      </c>
      <c r="F197" s="279">
        <v>9.188E-3</v>
      </c>
      <c r="G197" s="280">
        <v>4.0416999999999995E-2</v>
      </c>
      <c r="H197" s="279">
        <v>3.6811999999999998E-2</v>
      </c>
      <c r="I197" s="280">
        <v>2.9626E-2</v>
      </c>
      <c r="J197" s="279">
        <v>4.8730999999999997E-2</v>
      </c>
      <c r="K197" s="291">
        <v>-2.496424718368162E-2</v>
      </c>
      <c r="L197" s="280">
        <v>8.0840000000000009E-3</v>
      </c>
      <c r="M197" s="279">
        <v>4.8240000000000002E-3</v>
      </c>
      <c r="N197" s="280">
        <v>-4.8999999999999998E-5</v>
      </c>
      <c r="O197" s="279">
        <v>3.7750000000000001E-3</v>
      </c>
      <c r="P197" s="280">
        <v>1.3311999999999999E-2</v>
      </c>
      <c r="Q197" s="279">
        <v>1.4429000000000001E-2</v>
      </c>
      <c r="R197" s="280">
        <v>1.0516000000000001E-2</v>
      </c>
      <c r="S197" s="279">
        <v>2.4813000000000002E-2</v>
      </c>
      <c r="T197" s="280">
        <v>5.7970000000000001E-3</v>
      </c>
      <c r="U197" s="279">
        <v>5.5089999999999991E-3</v>
      </c>
      <c r="V197" s="280">
        <v>6.8130000000000005E-3</v>
      </c>
      <c r="W197" s="279">
        <v>8.0059999999999992E-3</v>
      </c>
      <c r="X197" s="280">
        <v>8.6029999999999995E-3</v>
      </c>
      <c r="Y197" s="280">
        <v>4.7099999999999998E-3</v>
      </c>
      <c r="Z197" s="279">
        <v>2.5053000000000002E-2</v>
      </c>
      <c r="AA197" s="280">
        <v>7.2819999999999994E-3</v>
      </c>
      <c r="AB197" s="279">
        <v>1.0690999999999999E-2</v>
      </c>
      <c r="AC197" s="280">
        <v>1.0869E-2</v>
      </c>
      <c r="AD197" s="279">
        <v>1.2222E-2</v>
      </c>
      <c r="AE197" s="280">
        <v>2.4981E-2</v>
      </c>
      <c r="AF197" s="280">
        <v>2.086E-2</v>
      </c>
      <c r="AG197" s="279">
        <v>2.3209E-2</v>
      </c>
      <c r="AH197" s="280">
        <v>1.2E-2</v>
      </c>
      <c r="AI197" s="279">
        <v>1.506E-2</v>
      </c>
      <c r="AJ197" s="280">
        <v>2.0095999999999999E-2</v>
      </c>
      <c r="AK197" s="279">
        <v>1.5061999999999999E-2</v>
      </c>
      <c r="AL197" s="280">
        <v>8.294000000000001E-3</v>
      </c>
      <c r="AM197" s="279">
        <v>1.0998000000000001E-2</v>
      </c>
      <c r="AN197" s="279">
        <v>-4.653E-3</v>
      </c>
      <c r="AO197" s="280">
        <v>-1.4766E-2</v>
      </c>
      <c r="AP197" s="279">
        <v>3.3641000000000004E-2</v>
      </c>
      <c r="AQ197" s="291">
        <v>-2.496424718368162E-2</v>
      </c>
      <c r="AR197" s="30">
        <v>-2.496424718368162E-2</v>
      </c>
      <c r="AS197" s="291">
        <v>-2.496424718368162E-2</v>
      </c>
      <c r="AT197" s="291">
        <v>-2.496424718368162E-2</v>
      </c>
      <c r="AU197" s="291">
        <v>-2.496424718368162E-2</v>
      </c>
      <c r="AV197" s="279">
        <v>4.3348999999999999E-2</v>
      </c>
      <c r="AW197" s="280">
        <v>2.8456000000000002E-2</v>
      </c>
      <c r="AX197" s="291">
        <v>-2.496424718368162E-2</v>
      </c>
      <c r="AY197" s="291">
        <v>-2.496424718368162E-2</v>
      </c>
      <c r="AZ197" s="279">
        <v>2.6886999999999998E-2</v>
      </c>
      <c r="BE197" s="30">
        <v>7.564666820291599E-2</v>
      </c>
      <c r="BF197" s="104"/>
      <c r="BG197" s="188">
        <f t="shared" si="100"/>
        <v>59</v>
      </c>
      <c r="BH197" s="29">
        <f>(1-'Building Blocks'!$B$54)*'Building Blocks'!$B$54^BG197</f>
        <v>5.5268347716238538E-3</v>
      </c>
      <c r="BI197" s="29">
        <f t="shared" si="101"/>
        <v>6.07096717357889E-3</v>
      </c>
      <c r="BJ197" s="29">
        <f t="shared" si="148"/>
        <v>1.8031379602246655E-2</v>
      </c>
      <c r="BK197" s="191">
        <f t="shared" si="102"/>
        <v>7.551301426667317E-6</v>
      </c>
      <c r="BL197" s="191">
        <f t="shared" si="103"/>
        <v>8.2760242226681167E-6</v>
      </c>
      <c r="BM197" s="191">
        <f t="shared" si="104"/>
        <v>4.109795096581223E-6</v>
      </c>
      <c r="BN197" s="191">
        <f t="shared" si="105"/>
        <v>1.5669671565399332E-6</v>
      </c>
      <c r="BO197" s="191">
        <f t="shared" si="106"/>
        <v>1.3321217838625618E-8</v>
      </c>
      <c r="BP197" s="191">
        <f t="shared" si="107"/>
        <v>7.0071230583626087E-6</v>
      </c>
      <c r="BQ197" s="191">
        <f t="shared" si="108"/>
        <v>5.6634757635538743E-6</v>
      </c>
      <c r="BR197" s="191">
        <f t="shared" si="109"/>
        <v>2.5877214502147422E-6</v>
      </c>
      <c r="BS197" s="191">
        <f t="shared" si="110"/>
        <v>9.0515979590517924E-6</v>
      </c>
      <c r="BT197" s="191">
        <f t="shared" si="111"/>
        <v>1.8707611953580042E-35</v>
      </c>
      <c r="BU197" s="191">
        <f t="shared" si="112"/>
        <v>1.1629752203139692E-7</v>
      </c>
      <c r="BV197" s="191">
        <f t="shared" si="113"/>
        <v>1.3041967747373132E-8</v>
      </c>
      <c r="BW197" s="191">
        <f t="shared" si="114"/>
        <v>1.8538546688931163E-8</v>
      </c>
      <c r="BX197" s="191">
        <f t="shared" si="115"/>
        <v>3.676076395027604E-9</v>
      </c>
      <c r="BY197" s="191">
        <f t="shared" si="116"/>
        <v>4.0444377934366057E-7</v>
      </c>
      <c r="BZ197" s="191">
        <f t="shared" si="117"/>
        <v>6.1657020176208503E-7</v>
      </c>
      <c r="CA197" s="191">
        <f t="shared" si="118"/>
        <v>2.5800338165818879E-7</v>
      </c>
      <c r="CB197" s="191">
        <f t="shared" si="119"/>
        <v>2.2523156971860971E-6</v>
      </c>
      <c r="CC197" s="191">
        <f t="shared" si="120"/>
        <v>1.1629160633015746E-8</v>
      </c>
      <c r="CD197" s="191">
        <f t="shared" si="121"/>
        <v>2.9438378162149615E-8</v>
      </c>
      <c r="CE197" s="191">
        <f t="shared" si="122"/>
        <v>5.8757713429097435E-8</v>
      </c>
      <c r="CF197" s="191">
        <f t="shared" si="123"/>
        <v>7.5795870049342783E-8</v>
      </c>
      <c r="CG197" s="191">
        <f t="shared" si="124"/>
        <v>1.512353541708286E-7</v>
      </c>
      <c r="CH197" s="191">
        <f t="shared" si="125"/>
        <v>3.1324443694862905E-8</v>
      </c>
      <c r="CI197" s="191">
        <f t="shared" si="126"/>
        <v>2.2197829260934532E-6</v>
      </c>
      <c r="CJ197" s="191">
        <f t="shared" si="127"/>
        <v>6.0521095088786976E-8</v>
      </c>
      <c r="CK197" s="191">
        <f t="shared" si="128"/>
        <v>3.5579148594414413E-7</v>
      </c>
      <c r="CL197" s="191">
        <f t="shared" si="129"/>
        <v>3.6747143990444868E-7</v>
      </c>
      <c r="CM197" s="191">
        <f t="shared" si="130"/>
        <v>4.8469402733364366E-7</v>
      </c>
      <c r="CN197" s="191">
        <f t="shared" si="131"/>
        <v>1.9758588359047115E-6</v>
      </c>
      <c r="CO197" s="191">
        <f t="shared" si="132"/>
        <v>1.4395904112924834E-6</v>
      </c>
      <c r="CP197" s="191">
        <f t="shared" si="133"/>
        <v>2.1634390058618237E-6</v>
      </c>
      <c r="CQ197" s="191">
        <f t="shared" si="134"/>
        <v>4.2459357985243779E-7</v>
      </c>
      <c r="CR197" s="191">
        <f t="shared" si="135"/>
        <v>5.3035604296856813E-7</v>
      </c>
      <c r="CS197" s="191">
        <f t="shared" si="136"/>
        <v>1.1628593478225384E-6</v>
      </c>
      <c r="CT197" s="191">
        <f t="shared" si="137"/>
        <v>4.5494495809383495E-7</v>
      </c>
      <c r="CU197" s="191">
        <f t="shared" si="138"/>
        <v>9.5421177314457737E-8</v>
      </c>
      <c r="CV197" s="191">
        <f t="shared" si="139"/>
        <v>1.7609304406335054E-7</v>
      </c>
      <c r="CW197" s="191">
        <f t="shared" si="140"/>
        <v>6.1044439892058275E-7</v>
      </c>
      <c r="CX197" s="191">
        <f t="shared" si="141"/>
        <v>1.7817274534828018E-6</v>
      </c>
      <c r="CY197" s="191">
        <f t="shared" si="142"/>
        <v>4.0464929125188744E-6</v>
      </c>
      <c r="CZ197" s="191"/>
      <c r="DA197" s="191">
        <f t="shared" si="143"/>
        <v>1.8707611953580042E-35</v>
      </c>
      <c r="DB197" s="191"/>
      <c r="DC197" s="191"/>
      <c r="DD197" s="191"/>
      <c r="DE197" s="191">
        <f t="shared" si="144"/>
        <v>6.8202121079779219E-6</v>
      </c>
      <c r="DF197" s="191">
        <f t="shared" si="145"/>
        <v>2.3252550912097879E-6</v>
      </c>
      <c r="DG197" s="191"/>
      <c r="DH197" s="191"/>
      <c r="DI197" s="191">
        <f t="shared" si="146"/>
        <v>1.6805533105252298E-6</v>
      </c>
      <c r="DN197" s="191">
        <f t="shared" si="147"/>
        <v>2.7958093754306844E-5</v>
      </c>
      <c r="DR197" s="1">
        <v>9.7222222222222206E-3</v>
      </c>
      <c r="EQ197" s="184"/>
      <c r="ER197" s="184"/>
    </row>
    <row r="198" spans="1:148" s="1" customFormat="1" x14ac:dyDescent="0.25">
      <c r="A198" s="21">
        <v>41608</v>
      </c>
      <c r="B198" s="279">
        <v>2.9020999999999998E-2</v>
      </c>
      <c r="C198" s="280">
        <v>2.8056999999999999E-2</v>
      </c>
      <c r="D198" s="279">
        <v>1.6603E-2</v>
      </c>
      <c r="E198" s="280">
        <v>4.0064000000000002E-2</v>
      </c>
      <c r="F198" s="279">
        <v>5.8604000000000003E-2</v>
      </c>
      <c r="G198" s="280">
        <v>1.4584999999999999E-2</v>
      </c>
      <c r="H198" s="279">
        <v>1.885E-3</v>
      </c>
      <c r="I198" s="280">
        <v>1.431E-3</v>
      </c>
      <c r="J198" s="279">
        <v>-1.4544E-2</v>
      </c>
      <c r="K198" s="291">
        <v>-2.496424718368162E-2</v>
      </c>
      <c r="L198" s="280">
        <v>-3.7399999999999998E-3</v>
      </c>
      <c r="M198" s="279">
        <v>-3.271E-3</v>
      </c>
      <c r="N198" s="280">
        <v>0</v>
      </c>
      <c r="O198" s="279">
        <v>-5.9699999999999998E-4</v>
      </c>
      <c r="P198" s="280">
        <v>-2.4658000000000003E-2</v>
      </c>
      <c r="Q198" s="279">
        <v>-2.6579999999999998E-3</v>
      </c>
      <c r="R198" s="280">
        <v>5.7499999999999999E-4</v>
      </c>
      <c r="S198" s="279">
        <v>-1.1145E-2</v>
      </c>
      <c r="T198" s="280">
        <v>-1.2241E-2</v>
      </c>
      <c r="U198" s="279">
        <v>-7.7399999999999995E-4</v>
      </c>
      <c r="V198" s="280">
        <v>-6.2229999999999994E-3</v>
      </c>
      <c r="W198" s="279">
        <v>9.1600000000000004E-4</v>
      </c>
      <c r="X198" s="280">
        <v>-3.6099999999999999E-3</v>
      </c>
      <c r="Y198" s="280">
        <v>7.36E-4</v>
      </c>
      <c r="Z198" s="279">
        <v>5.0749999999999997E-3</v>
      </c>
      <c r="AA198" s="280">
        <v>4.8139999999999997E-3</v>
      </c>
      <c r="AB198" s="279">
        <v>-1.1358999999999999E-2</v>
      </c>
      <c r="AC198" s="280">
        <v>-1.4972000000000001E-2</v>
      </c>
      <c r="AD198" s="279">
        <v>-6.0400000000000004E-4</v>
      </c>
      <c r="AE198" s="280">
        <v>-1.9474000000000002E-2</v>
      </c>
      <c r="AF198" s="280">
        <v>-5.5539999999999999E-3</v>
      </c>
      <c r="AG198" s="279">
        <v>-2.6183999999999999E-2</v>
      </c>
      <c r="AH198" s="280">
        <v>5.5000000000000005E-3</v>
      </c>
      <c r="AI198" s="279">
        <v>8.8500000000000002E-3</v>
      </c>
      <c r="AJ198" s="280">
        <v>1.1957000000000001E-2</v>
      </c>
      <c r="AK198" s="279">
        <v>1.0370999999999998E-2</v>
      </c>
      <c r="AL198" s="280">
        <v>5.2380000000000005E-3</v>
      </c>
      <c r="AM198" s="279">
        <v>4.7829999999999999E-3</v>
      </c>
      <c r="AN198" s="279">
        <v>3.0773999999999999E-2</v>
      </c>
      <c r="AO198" s="280">
        <v>-8.0029999999999997E-3</v>
      </c>
      <c r="AP198" s="279">
        <v>-1.3643000000000001E-2</v>
      </c>
      <c r="AQ198" s="291">
        <v>-2.496424718368162E-2</v>
      </c>
      <c r="AR198" s="30">
        <v>-2.496424718368162E-2</v>
      </c>
      <c r="AS198" s="291">
        <v>-2.496424718368162E-2</v>
      </c>
      <c r="AT198" s="291">
        <v>-2.496424718368162E-2</v>
      </c>
      <c r="AU198" s="291">
        <v>-2.496424718368162E-2</v>
      </c>
      <c r="AV198" s="279">
        <v>-4.8655999999999998E-2</v>
      </c>
      <c r="AW198" s="280">
        <v>-3.4367000000000002E-2</v>
      </c>
      <c r="AX198" s="291">
        <v>-2.496424718368162E-2</v>
      </c>
      <c r="AY198" s="291">
        <v>-2.496424718368162E-2</v>
      </c>
      <c r="AZ198" s="279">
        <v>8.7209999999999996E-3</v>
      </c>
      <c r="BE198" s="30">
        <v>-1.9543425764795508E-2</v>
      </c>
      <c r="BF198" s="104"/>
      <c r="BG198" s="188">
        <f t="shared" si="100"/>
        <v>58</v>
      </c>
      <c r="BH198" s="29">
        <f>(1-'Building Blocks'!$B$54)*'Building Blocks'!$B$54^BG198</f>
        <v>5.5826613854786395E-3</v>
      </c>
      <c r="BI198" s="29">
        <f t="shared" si="101"/>
        <v>6.1322900743221104E-3</v>
      </c>
      <c r="BJ198" s="29">
        <f t="shared" si="148"/>
        <v>1.82135147497441E-2</v>
      </c>
      <c r="BK198" s="191">
        <f t="shared" si="102"/>
        <v>2.9172758443852264E-6</v>
      </c>
      <c r="BL198" s="191">
        <f t="shared" si="103"/>
        <v>2.6937186674028156E-6</v>
      </c>
      <c r="BM198" s="191">
        <f t="shared" si="104"/>
        <v>3.2530818365364746E-7</v>
      </c>
      <c r="BN198" s="191">
        <f t="shared" si="105"/>
        <v>5.8869540984815178E-6</v>
      </c>
      <c r="BO198" s="191">
        <f t="shared" si="106"/>
        <v>1.4090380379857018E-5</v>
      </c>
      <c r="BP198" s="191">
        <f t="shared" si="107"/>
        <v>4.0647784434911605E-7</v>
      </c>
      <c r="BQ198" s="191">
        <f t="shared" si="108"/>
        <v>1.1785591879166419E-7</v>
      </c>
      <c r="BR198" s="191">
        <f t="shared" si="109"/>
        <v>3.4949013313051586E-7</v>
      </c>
      <c r="BS198" s="191">
        <f t="shared" si="110"/>
        <v>3.7297423906800386E-6</v>
      </c>
      <c r="BT198" s="191">
        <f t="shared" si="111"/>
        <v>1.8896577730888929E-35</v>
      </c>
      <c r="BU198" s="191">
        <f t="shared" si="112"/>
        <v>3.4010201935534509E-7</v>
      </c>
      <c r="BV198" s="191">
        <f t="shared" si="113"/>
        <v>2.695002222032574E-7</v>
      </c>
      <c r="BW198" s="191">
        <f t="shared" si="114"/>
        <v>1.7690363060232091E-8</v>
      </c>
      <c r="BX198" s="191">
        <f t="shared" si="115"/>
        <v>7.9203173497264883E-8</v>
      </c>
      <c r="BY198" s="191">
        <f t="shared" si="116"/>
        <v>5.4486187738285905E-6</v>
      </c>
      <c r="BZ198" s="191">
        <f t="shared" si="117"/>
        <v>3.0127937723302271E-7</v>
      </c>
      <c r="CA198" s="191">
        <f t="shared" si="118"/>
        <v>7.1807883168604928E-8</v>
      </c>
      <c r="CB198" s="191">
        <f t="shared" si="119"/>
        <v>1.7095576913547163E-6</v>
      </c>
      <c r="CC198" s="191">
        <f t="shared" si="120"/>
        <v>1.7008197468709165E-6</v>
      </c>
      <c r="CD198" s="191">
        <f t="shared" si="121"/>
        <v>1.0212788799394017E-7</v>
      </c>
      <c r="CE198" s="191">
        <f t="shared" si="122"/>
        <v>6.0406202330727915E-7</v>
      </c>
      <c r="CF198" s="191">
        <f t="shared" si="123"/>
        <v>7.7569448395793914E-8</v>
      </c>
      <c r="CG198" s="191">
        <f t="shared" si="124"/>
        <v>3.1983326133385269E-7</v>
      </c>
      <c r="CH198" s="191">
        <f t="shared" si="125"/>
        <v>1.7774481107235574E-8</v>
      </c>
      <c r="CI198" s="191">
        <f t="shared" si="126"/>
        <v>4.4965873144124332E-9</v>
      </c>
      <c r="CJ198" s="191">
        <f t="shared" si="127"/>
        <v>2.9141909143928882E-9</v>
      </c>
      <c r="CK198" s="191">
        <f t="shared" si="128"/>
        <v>1.2706352124829324E-6</v>
      </c>
      <c r="CL198" s="191">
        <f t="shared" si="129"/>
        <v>2.0003383899051881E-6</v>
      </c>
      <c r="CM198" s="191">
        <f t="shared" si="130"/>
        <v>9.2831995279380373E-8</v>
      </c>
      <c r="CN198" s="191">
        <f t="shared" si="131"/>
        <v>4.278651080413822E-6</v>
      </c>
      <c r="CO198" s="191">
        <f t="shared" si="132"/>
        <v>7.4404166030046252E-7</v>
      </c>
      <c r="CP198" s="191">
        <f t="shared" si="133"/>
        <v>5.710380183361236E-6</v>
      </c>
      <c r="CQ198" s="191">
        <f t="shared" si="134"/>
        <v>2.1281858255482143E-8</v>
      </c>
      <c r="CR198" s="191">
        <f t="shared" si="135"/>
        <v>6.0332023179277532E-8</v>
      </c>
      <c r="CS198" s="191">
        <f t="shared" si="136"/>
        <v>1.9930481408305445E-7</v>
      </c>
      <c r="CT198" s="191">
        <f t="shared" si="137"/>
        <v>9.6439331467626764E-8</v>
      </c>
      <c r="CU198" s="191">
        <f t="shared" si="138"/>
        <v>5.0619327611851587E-9</v>
      </c>
      <c r="CV198" s="191">
        <f t="shared" si="139"/>
        <v>4.2174119159562392E-9</v>
      </c>
      <c r="CW198" s="191">
        <f t="shared" si="140"/>
        <v>3.9561421219148692E-6</v>
      </c>
      <c r="CX198" s="191">
        <f t="shared" si="141"/>
        <v>6.5923815793775039E-7</v>
      </c>
      <c r="CY198" s="191">
        <f t="shared" si="142"/>
        <v>2.8258828768159211E-6</v>
      </c>
      <c r="CZ198" s="191"/>
      <c r="DA198" s="191">
        <f t="shared" si="143"/>
        <v>1.8896577730888929E-35</v>
      </c>
      <c r="DB198" s="191"/>
      <c r="DC198" s="191"/>
      <c r="DD198" s="191"/>
      <c r="DE198" s="191">
        <f t="shared" si="144"/>
        <v>2.0977351856460223E-5</v>
      </c>
      <c r="DF198" s="191">
        <f t="shared" si="145"/>
        <v>1.1472051903699257E-5</v>
      </c>
      <c r="DG198" s="191"/>
      <c r="DH198" s="191"/>
      <c r="DI198" s="191">
        <f t="shared" si="146"/>
        <v>1.4320383928632781E-8</v>
      </c>
      <c r="DN198" s="191">
        <f t="shared" si="147"/>
        <v>4.57984106675873E-6</v>
      </c>
      <c r="DR198" s="1">
        <v>9.7222222222222206E-3</v>
      </c>
      <c r="EQ198" s="184"/>
      <c r="ER198" s="184"/>
    </row>
    <row r="199" spans="1:148" s="1" customFormat="1" x14ac:dyDescent="0.25">
      <c r="A199" s="21">
        <v>41639</v>
      </c>
      <c r="B199" s="279">
        <v>2.6383E-2</v>
      </c>
      <c r="C199" s="280">
        <v>2.6977999999999999E-2</v>
      </c>
      <c r="D199" s="279">
        <v>2.9771000000000002E-2</v>
      </c>
      <c r="E199" s="280">
        <v>1.968E-2</v>
      </c>
      <c r="F199" s="279">
        <v>3.0384999999999999E-2</v>
      </c>
      <c r="G199" s="280">
        <v>1.7596000000000001E-2</v>
      </c>
      <c r="H199" s="279">
        <v>8.992E-3</v>
      </c>
      <c r="I199" s="280">
        <v>2.3807000000000002E-2</v>
      </c>
      <c r="J199" s="279">
        <v>-1.4376999999999999E-2</v>
      </c>
      <c r="K199" s="291">
        <v>-2.496424718368162E-2</v>
      </c>
      <c r="L199" s="280">
        <v>-5.6510000000000006E-3</v>
      </c>
      <c r="M199" s="279">
        <v>-9.0710000000000009E-3</v>
      </c>
      <c r="N199" s="280">
        <v>1.9699999999999999E-4</v>
      </c>
      <c r="O199" s="279">
        <v>-7.8110000000000002E-3</v>
      </c>
      <c r="P199" s="280">
        <v>-1.9363999999999999E-2</v>
      </c>
      <c r="Q199" s="279">
        <v>-2.5230000000000001E-3</v>
      </c>
      <c r="R199" s="280">
        <v>-4.2120000000000005E-3</v>
      </c>
      <c r="S199" s="279">
        <v>1.9689999999999998E-3</v>
      </c>
      <c r="T199" s="280">
        <v>-1.5227999999999998E-2</v>
      </c>
      <c r="U199" s="279">
        <v>-5.3410000000000003E-3</v>
      </c>
      <c r="V199" s="280">
        <v>-4.718E-3</v>
      </c>
      <c r="W199" s="279">
        <v>-3.0859999999999998E-3</v>
      </c>
      <c r="X199" s="280">
        <v>-2.7489999999999997E-3</v>
      </c>
      <c r="Y199" s="280">
        <v>-6.0000000000000002E-5</v>
      </c>
      <c r="Z199" s="279">
        <v>5.3969999999999999E-3</v>
      </c>
      <c r="AA199" s="280">
        <v>4.7999999999999996E-3</v>
      </c>
      <c r="AB199" s="279">
        <v>-6.3839999999999999E-3</v>
      </c>
      <c r="AC199" s="280">
        <v>-9.6499999999999989E-3</v>
      </c>
      <c r="AD199" s="279">
        <v>2.5380000000000003E-3</v>
      </c>
      <c r="AE199" s="280">
        <v>5.1559999999999991E-3</v>
      </c>
      <c r="AF199" s="280">
        <v>2.16E-3</v>
      </c>
      <c r="AG199" s="279">
        <v>4.9799999999999996E-4</v>
      </c>
      <c r="AH199" s="280">
        <v>5.6000000000000008E-3</v>
      </c>
      <c r="AI199" s="279">
        <v>1.0489999999999999E-2</v>
      </c>
      <c r="AJ199" s="280">
        <v>1.4142999999999999E-2</v>
      </c>
      <c r="AK199" s="279">
        <v>1.1934999999999999E-2</v>
      </c>
      <c r="AL199" s="280">
        <v>4.705E-3</v>
      </c>
      <c r="AM199" s="279">
        <v>7.685E-3</v>
      </c>
      <c r="AN199" s="279">
        <v>1.0069999999999999E-2</v>
      </c>
      <c r="AO199" s="280">
        <v>1.2399E-2</v>
      </c>
      <c r="AP199" s="279">
        <v>2.5526E-2</v>
      </c>
      <c r="AQ199" s="291">
        <v>-2.496424718368162E-2</v>
      </c>
      <c r="AR199" s="30">
        <v>-2.496424718368162E-2</v>
      </c>
      <c r="AS199" s="291">
        <v>-2.496424718368162E-2</v>
      </c>
      <c r="AT199" s="291">
        <v>-2.496424718368162E-2</v>
      </c>
      <c r="AU199" s="291">
        <v>-2.496424718368162E-2</v>
      </c>
      <c r="AV199" s="279">
        <v>5.7820000000000007E-3</v>
      </c>
      <c r="AW199" s="280">
        <v>2.0100000000000001E-3</v>
      </c>
      <c r="AX199" s="291">
        <v>-2.496424718368162E-2</v>
      </c>
      <c r="AY199" s="291">
        <v>-2.496424718368162E-2</v>
      </c>
      <c r="AZ199" s="279">
        <v>1.6393000000000001E-2</v>
      </c>
      <c r="BE199" s="30">
        <v>6.9600706505507981E-2</v>
      </c>
      <c r="BF199" s="104"/>
      <c r="BG199" s="188">
        <f t="shared" si="100"/>
        <v>57</v>
      </c>
      <c r="BH199" s="29">
        <f>(1-'Building Blocks'!$B$54)*'Building Blocks'!$B$54^BG199</f>
        <v>5.6390519045238776E-3</v>
      </c>
      <c r="BI199" s="29">
        <f t="shared" si="101"/>
        <v>6.1942323983051606E-3</v>
      </c>
      <c r="BJ199" s="29">
        <f t="shared" si="148"/>
        <v>1.8397489646206161E-2</v>
      </c>
      <c r="BK199" s="191">
        <f t="shared" si="102"/>
        <v>2.2770459398447102E-6</v>
      </c>
      <c r="BL199" s="191">
        <f t="shared" si="103"/>
        <v>2.4479810873245993E-6</v>
      </c>
      <c r="BM199" s="191">
        <f t="shared" si="104"/>
        <v>2.5908066138285503E-6</v>
      </c>
      <c r="BN199" s="191">
        <f t="shared" si="105"/>
        <v>6.9595112322899634E-7</v>
      </c>
      <c r="BO199" s="191">
        <f t="shared" si="106"/>
        <v>2.4077528065515381E-6</v>
      </c>
      <c r="BP199" s="191">
        <f t="shared" si="107"/>
        <v>7.704347326416199E-7</v>
      </c>
      <c r="BQ199" s="191">
        <f t="shared" si="108"/>
        <v>4.5930662982501521E-8</v>
      </c>
      <c r="BR199" s="191">
        <f t="shared" si="109"/>
        <v>1.3616863243135023E-6</v>
      </c>
      <c r="BS199" s="191">
        <f t="shared" si="110"/>
        <v>3.7165667718088004E-6</v>
      </c>
      <c r="BT199" s="191">
        <f t="shared" si="111"/>
        <v>1.9087452253423156E-35</v>
      </c>
      <c r="BU199" s="191">
        <f t="shared" si="112"/>
        <v>5.4246600499429706E-7</v>
      </c>
      <c r="BV199" s="191">
        <f t="shared" si="113"/>
        <v>9.569327514465202E-7</v>
      </c>
      <c r="BW199" s="191">
        <f t="shared" si="114"/>
        <v>1.3964290843221287E-8</v>
      </c>
      <c r="BX199" s="191">
        <f t="shared" si="115"/>
        <v>7.2354594268785665E-7</v>
      </c>
      <c r="BY199" s="191">
        <f t="shared" si="116"/>
        <v>3.7223182085499199E-6</v>
      </c>
      <c r="BZ199" s="191">
        <f t="shared" si="117"/>
        <v>2.9271287504334694E-7</v>
      </c>
      <c r="CA199" s="191">
        <f t="shared" si="118"/>
        <v>4.1741071953646031E-7</v>
      </c>
      <c r="CB199" s="191">
        <f t="shared" si="119"/>
        <v>7.9507367232453958E-8</v>
      </c>
      <c r="CC199" s="191">
        <f t="shared" si="120"/>
        <v>2.3895350040664829E-6</v>
      </c>
      <c r="CD199" s="191">
        <f t="shared" si="121"/>
        <v>4.6324785480645061E-7</v>
      </c>
      <c r="CE199" s="191">
        <f t="shared" si="122"/>
        <v>4.391461700352337E-7</v>
      </c>
      <c r="CF199" s="191">
        <f t="shared" si="123"/>
        <v>3.5389079310074188E-7</v>
      </c>
      <c r="CG199" s="191">
        <f t="shared" si="124"/>
        <v>2.5062382604693363E-7</v>
      </c>
      <c r="CH199" s="191">
        <f t="shared" si="125"/>
        <v>3.8667509683442832E-8</v>
      </c>
      <c r="CI199" s="191">
        <f t="shared" si="126"/>
        <v>1.7683628833820817E-9</v>
      </c>
      <c r="CJ199" s="191">
        <f t="shared" si="127"/>
        <v>2.8252792529185626E-9</v>
      </c>
      <c r="CK199" s="191">
        <f t="shared" si="128"/>
        <v>5.4960526014002674E-7</v>
      </c>
      <c r="CL199" s="191">
        <f t="shared" si="129"/>
        <v>1.0052039656135276E-6</v>
      </c>
      <c r="CM199" s="191">
        <f t="shared" si="130"/>
        <v>3.4729978718249951E-9</v>
      </c>
      <c r="CN199" s="191">
        <f t="shared" si="131"/>
        <v>1.9724754867864214E-8</v>
      </c>
      <c r="CO199" s="191">
        <f t="shared" si="132"/>
        <v>6.7498962521206486E-8</v>
      </c>
      <c r="CP199" s="191">
        <f t="shared" si="133"/>
        <v>9.1030976095591859E-8</v>
      </c>
      <c r="CQ199" s="191">
        <f t="shared" si="134"/>
        <v>2.3866636599073949E-8</v>
      </c>
      <c r="CR199" s="191">
        <f t="shared" si="135"/>
        <v>1.413285131772825E-7</v>
      </c>
      <c r="CS199" s="191">
        <f t="shared" si="136"/>
        <v>3.8530631720673245E-7</v>
      </c>
      <c r="CT199" s="191">
        <f t="shared" si="137"/>
        <v>1.8940208073390735E-7</v>
      </c>
      <c r="CU199" s="191">
        <f t="shared" si="138"/>
        <v>8.7360154037233943E-10</v>
      </c>
      <c r="CV199" s="191">
        <f t="shared" si="139"/>
        <v>2.6610950689200315E-8</v>
      </c>
      <c r="CW199" s="191">
        <f t="shared" si="140"/>
        <v>1.3656676408698636E-7</v>
      </c>
      <c r="CX199" s="191">
        <f t="shared" si="141"/>
        <v>6.235984541803987E-7</v>
      </c>
      <c r="CY199" s="191">
        <f t="shared" si="142"/>
        <v>1.941090590619026E-6</v>
      </c>
      <c r="CZ199" s="191"/>
      <c r="DA199" s="191">
        <f t="shared" si="143"/>
        <v>1.9087452253423156E-35</v>
      </c>
      <c r="DB199" s="191"/>
      <c r="DC199" s="191"/>
      <c r="DD199" s="191"/>
      <c r="DE199" s="191">
        <f t="shared" si="144"/>
        <v>1.0158208280335488E-7</v>
      </c>
      <c r="DF199" s="191">
        <f t="shared" si="145"/>
        <v>2.927998174672671E-7</v>
      </c>
      <c r="DG199" s="191"/>
      <c r="DH199" s="191"/>
      <c r="DI199" s="191">
        <f t="shared" si="146"/>
        <v>2.3381302645648169E-7</v>
      </c>
      <c r="DN199" s="191">
        <f t="shared" si="147"/>
        <v>2.3669323148053197E-5</v>
      </c>
      <c r="DR199" s="1">
        <v>9.7222222222222206E-3</v>
      </c>
      <c r="EQ199" s="184"/>
      <c r="ER199" s="184"/>
    </row>
    <row r="200" spans="1:148" s="1" customFormat="1" x14ac:dyDescent="0.25">
      <c r="A200" s="21">
        <v>41670</v>
      </c>
      <c r="B200" s="279">
        <v>-3.1594000000000004E-2</v>
      </c>
      <c r="C200" s="280">
        <v>-3.1939000000000002E-2</v>
      </c>
      <c r="D200" s="279">
        <v>-1.9465E-2</v>
      </c>
      <c r="E200" s="280">
        <v>-2.7679999999999996E-2</v>
      </c>
      <c r="F200" s="279">
        <v>1.6008999999999999E-2</v>
      </c>
      <c r="G200" s="280">
        <v>-3.9777E-2</v>
      </c>
      <c r="H200" s="279">
        <v>-4.5289999999999997E-2</v>
      </c>
      <c r="I200" s="280">
        <v>-1.7146999999999999E-2</v>
      </c>
      <c r="J200" s="279">
        <v>-6.4713000000000007E-2</v>
      </c>
      <c r="K200" s="291">
        <v>-2.496424718368162E-2</v>
      </c>
      <c r="L200" s="280">
        <v>1.4776000000000001E-2</v>
      </c>
      <c r="M200" s="279">
        <v>1.3567000000000001E-2</v>
      </c>
      <c r="N200" s="280">
        <v>1.4800000000000002E-4</v>
      </c>
      <c r="O200" s="279">
        <v>8.5209999999999991E-3</v>
      </c>
      <c r="P200" s="280">
        <v>5.5293999999999996E-2</v>
      </c>
      <c r="Q200" s="279">
        <v>1.6840000000000001E-2</v>
      </c>
      <c r="R200" s="280">
        <v>1.0886E-2</v>
      </c>
      <c r="S200" s="279">
        <v>3.2638E-2</v>
      </c>
      <c r="T200" s="280">
        <v>2.1724E-2</v>
      </c>
      <c r="U200" s="279">
        <v>8.0020000000000004E-3</v>
      </c>
      <c r="V200" s="280">
        <v>1.5632999999999998E-2</v>
      </c>
      <c r="W200" s="279">
        <v>8.8100000000000001E-3</v>
      </c>
      <c r="X200" s="280">
        <v>1.6792999999999999E-2</v>
      </c>
      <c r="Y200" s="280">
        <v>3.7439999999999999E-3</v>
      </c>
      <c r="Z200" s="279">
        <v>7.0109999999999999E-3</v>
      </c>
      <c r="AA200" s="280">
        <v>6.5449999999999996E-3</v>
      </c>
      <c r="AB200" s="279">
        <v>7.9579999999999998E-3</v>
      </c>
      <c r="AC200" s="280">
        <v>1.34E-2</v>
      </c>
      <c r="AD200" s="279">
        <v>-3.0230000000000001E-3</v>
      </c>
      <c r="AE200" s="280">
        <v>-8.8770000000000012E-3</v>
      </c>
      <c r="AF200" s="280">
        <v>1.5579999999999999E-3</v>
      </c>
      <c r="AG200" s="279">
        <v>-3.1892000000000004E-2</v>
      </c>
      <c r="AH200" s="280">
        <v>-2.3999999999999998E-3</v>
      </c>
      <c r="AI200" s="279">
        <v>-5.3800000000000002E-3</v>
      </c>
      <c r="AJ200" s="280">
        <v>-9.7619999999999998E-3</v>
      </c>
      <c r="AK200" s="279">
        <v>-9.9999999999999995E-7</v>
      </c>
      <c r="AL200" s="280">
        <v>-8.515E-3</v>
      </c>
      <c r="AM200" s="279">
        <v>6.0080000000000003E-3</v>
      </c>
      <c r="AN200" s="279">
        <v>-3.4493999999999997E-2</v>
      </c>
      <c r="AO200" s="280">
        <v>2.9759999999999999E-3</v>
      </c>
      <c r="AP200" s="279">
        <v>-5.6413999999999999E-2</v>
      </c>
      <c r="AQ200" s="291">
        <v>-2.496424718368162E-2</v>
      </c>
      <c r="AR200" s="30">
        <v>-2.496424718368162E-2</v>
      </c>
      <c r="AS200" s="291">
        <v>-2.496424718368162E-2</v>
      </c>
      <c r="AT200" s="291">
        <v>-2.496424718368162E-2</v>
      </c>
      <c r="AU200" s="291">
        <v>-2.496424718368162E-2</v>
      </c>
      <c r="AV200" s="279">
        <v>3.3119999999999997E-2</v>
      </c>
      <c r="AW200" s="280">
        <v>-2.5169999999999997E-3</v>
      </c>
      <c r="AX200" s="291">
        <v>-2.496424718368162E-2</v>
      </c>
      <c r="AY200" s="291">
        <v>-2.496424718368162E-2</v>
      </c>
      <c r="AZ200" s="279">
        <v>5.9360000000000003E-3</v>
      </c>
      <c r="BE200" s="30">
        <v>1.8227344937066459E-2</v>
      </c>
      <c r="BF200" s="104"/>
      <c r="BG200" s="188">
        <f t="shared" si="100"/>
        <v>56</v>
      </c>
      <c r="BH200" s="29">
        <f>(1-'Building Blocks'!$B$54)*'Building Blocks'!$B$54^BG200</f>
        <v>5.6960120247715948E-3</v>
      </c>
      <c r="BI200" s="29">
        <f t="shared" si="101"/>
        <v>6.2568004023284465E-3</v>
      </c>
      <c r="BJ200" s="29">
        <f t="shared" si="148"/>
        <v>1.8583322874955718E-2</v>
      </c>
      <c r="BK200" s="191">
        <f t="shared" si="102"/>
        <v>9.4211352973924201E-6</v>
      </c>
      <c r="BL200" s="191">
        <f t="shared" si="103"/>
        <v>9.5347954750338851E-6</v>
      </c>
      <c r="BM200" s="191">
        <f t="shared" si="104"/>
        <v>5.1840799707150364E-6</v>
      </c>
      <c r="BN200" s="191">
        <f t="shared" si="105"/>
        <v>8.4549143677279065E-6</v>
      </c>
      <c r="BO200" s="191">
        <f t="shared" si="106"/>
        <v>1.783963713272601E-7</v>
      </c>
      <c r="BP200" s="191">
        <f t="shared" si="107"/>
        <v>1.3366590392259729E-5</v>
      </c>
      <c r="BQ200" s="191">
        <f t="shared" si="108"/>
        <v>1.6632602898770719E-5</v>
      </c>
      <c r="BR200" s="191">
        <f t="shared" si="109"/>
        <v>4.2711127447670495E-6</v>
      </c>
      <c r="BS200" s="191">
        <f t="shared" si="110"/>
        <v>3.5036059368309979E-5</v>
      </c>
      <c r="BT200" s="191">
        <f t="shared" si="111"/>
        <v>1.9280254801437536E-35</v>
      </c>
      <c r="BU200" s="191">
        <f t="shared" si="112"/>
        <v>7.6657218083284206E-7</v>
      </c>
      <c r="BV200" s="191">
        <f t="shared" si="113"/>
        <v>6.5206737980800962E-7</v>
      </c>
      <c r="BW200" s="191">
        <f t="shared" si="114"/>
        <v>1.5041015833768206E-8</v>
      </c>
      <c r="BX200" s="191">
        <f t="shared" si="115"/>
        <v>1.9093398030408664E-7</v>
      </c>
      <c r="BY200" s="191">
        <f t="shared" si="116"/>
        <v>1.5732270504788844E-5</v>
      </c>
      <c r="BZ200" s="191">
        <f t="shared" si="117"/>
        <v>9.7586157148802067E-7</v>
      </c>
      <c r="CA200" s="191">
        <f t="shared" si="118"/>
        <v>2.9694083386232609E-7</v>
      </c>
      <c r="CB200" s="191">
        <f t="shared" si="119"/>
        <v>4.5904134455220379E-6</v>
      </c>
      <c r="CC200" s="191">
        <f t="shared" si="120"/>
        <v>1.8749862058933643E-6</v>
      </c>
      <c r="CD200" s="191">
        <f t="shared" si="121"/>
        <v>1.3792199007199825E-7</v>
      </c>
      <c r="CE200" s="191">
        <f t="shared" si="122"/>
        <v>8.9065151759394617E-7</v>
      </c>
      <c r="CF200" s="191">
        <f t="shared" si="123"/>
        <v>1.1770988078712432E-7</v>
      </c>
      <c r="CG200" s="191">
        <f t="shared" si="124"/>
        <v>1.0870679930167651E-6</v>
      </c>
      <c r="CH200" s="191">
        <f t="shared" si="125"/>
        <v>1.066365419390056E-8</v>
      </c>
      <c r="CI200" s="191">
        <f t="shared" si="126"/>
        <v>7.2937655550385271E-9</v>
      </c>
      <c r="CJ200" s="191">
        <f t="shared" si="127"/>
        <v>3.6653304254684889E-8</v>
      </c>
      <c r="CK200" s="191">
        <f t="shared" si="128"/>
        <v>1.5160343651394304E-7</v>
      </c>
      <c r="CL200" s="191">
        <f t="shared" si="129"/>
        <v>6.652100293663758E-7</v>
      </c>
      <c r="CM200" s="191">
        <f t="shared" si="130"/>
        <v>2.4910460140550955E-7</v>
      </c>
      <c r="CN200" s="191">
        <f t="shared" si="131"/>
        <v>1.5654059253290732E-6</v>
      </c>
      <c r="CO200" s="191">
        <f t="shared" si="132"/>
        <v>9.5315843443593647E-8</v>
      </c>
      <c r="CP200" s="191">
        <f t="shared" si="133"/>
        <v>8.2098318389747488E-6</v>
      </c>
      <c r="CQ200" s="191">
        <f t="shared" si="134"/>
        <v>2.2803769484966351E-7</v>
      </c>
      <c r="CR200" s="191">
        <f t="shared" si="135"/>
        <v>7.6998043326659589E-7</v>
      </c>
      <c r="CS200" s="191">
        <f t="shared" si="136"/>
        <v>1.6053560342086086E-6</v>
      </c>
      <c r="CT200" s="191">
        <f t="shared" si="137"/>
        <v>2.5678634742555475E-7</v>
      </c>
      <c r="CU200" s="191">
        <f t="shared" si="138"/>
        <v>1.0322469481429615E-6</v>
      </c>
      <c r="CV200" s="191">
        <f t="shared" si="139"/>
        <v>9.7968035922800063E-10</v>
      </c>
      <c r="CW200" s="191">
        <f t="shared" si="140"/>
        <v>9.9451839276065136E-6</v>
      </c>
      <c r="CX200" s="191">
        <f t="shared" si="141"/>
        <v>2.3330878767392118E-9</v>
      </c>
      <c r="CY200" s="191">
        <f t="shared" si="142"/>
        <v>2.5818592629171627E-5</v>
      </c>
      <c r="CZ200" s="191"/>
      <c r="DA200" s="191">
        <f t="shared" si="143"/>
        <v>1.9280254801437536E-35</v>
      </c>
      <c r="DB200" s="191"/>
      <c r="DC200" s="191"/>
      <c r="DD200" s="191"/>
      <c r="DE200" s="191">
        <f t="shared" si="144"/>
        <v>3.3933657507700521E-6</v>
      </c>
      <c r="DF200" s="191">
        <f t="shared" si="145"/>
        <v>8.1346191999817841E-7</v>
      </c>
      <c r="DG200" s="191"/>
      <c r="DH200" s="191"/>
      <c r="DI200" s="191">
        <f t="shared" si="146"/>
        <v>1.1639690293812014E-7</v>
      </c>
      <c r="DN200" s="191">
        <f t="shared" si="147"/>
        <v>6.8226380372642001E-7</v>
      </c>
      <c r="DR200" s="1">
        <v>9.7222222222222206E-3</v>
      </c>
      <c r="EQ200" s="184"/>
      <c r="ER200" s="184"/>
    </row>
    <row r="201" spans="1:148" s="1" customFormat="1" x14ac:dyDescent="0.25">
      <c r="A201" s="21">
        <v>41698</v>
      </c>
      <c r="B201" s="279">
        <v>4.7435999999999999E-2</v>
      </c>
      <c r="C201" s="280">
        <v>4.7466000000000001E-2</v>
      </c>
      <c r="D201" s="279">
        <v>5.8672000000000002E-2</v>
      </c>
      <c r="E201" s="280">
        <v>4.7111E-2</v>
      </c>
      <c r="F201" s="279">
        <v>4.7247999999999998E-2</v>
      </c>
      <c r="G201" s="280">
        <v>4.8807000000000003E-2</v>
      </c>
      <c r="H201" s="279">
        <v>5.0499999999999996E-2</v>
      </c>
      <c r="I201" s="280">
        <v>5.6855999999999997E-2</v>
      </c>
      <c r="J201" s="279">
        <v>3.3336000000000005E-2</v>
      </c>
      <c r="K201" s="291">
        <v>-2.496424718368162E-2</v>
      </c>
      <c r="L201" s="280">
        <v>5.3149999999999994E-3</v>
      </c>
      <c r="M201" s="279">
        <v>2.722E-3</v>
      </c>
      <c r="N201" s="280">
        <v>0</v>
      </c>
      <c r="O201" s="279">
        <v>2.0200000000000001E-3</v>
      </c>
      <c r="P201" s="280">
        <v>8.267E-3</v>
      </c>
      <c r="Q201" s="279">
        <v>1.0863000000000001E-2</v>
      </c>
      <c r="R201" s="280">
        <v>6.8279999999999999E-3</v>
      </c>
      <c r="S201" s="279">
        <v>2.1263000000000001E-2</v>
      </c>
      <c r="T201" s="280">
        <v>4.8370000000000002E-3</v>
      </c>
      <c r="U201" s="279">
        <v>5.2110000000000004E-3</v>
      </c>
      <c r="V201" s="280">
        <v>3.4420000000000002E-3</v>
      </c>
      <c r="W201" s="279">
        <v>6.1370000000000001E-3</v>
      </c>
      <c r="X201" s="280">
        <v>1.0617000000000001E-2</v>
      </c>
      <c r="Y201" s="280">
        <v>3.5379999999999999E-3</v>
      </c>
      <c r="Z201" s="279">
        <v>2.0230999999999999E-2</v>
      </c>
      <c r="AA201" s="280">
        <v>1.7619999999999999E-3</v>
      </c>
      <c r="AB201" s="279">
        <v>1.9841000000000001E-2</v>
      </c>
      <c r="AC201" s="280">
        <v>1.7967E-2</v>
      </c>
      <c r="AD201" s="279">
        <v>2.5091000000000002E-2</v>
      </c>
      <c r="AE201" s="280">
        <v>3.0240999999999997E-2</v>
      </c>
      <c r="AF201" s="280">
        <v>1.7003999999999998E-2</v>
      </c>
      <c r="AG201" s="279">
        <v>2.9321E-2</v>
      </c>
      <c r="AH201" s="280">
        <v>1.5900000000000001E-2</v>
      </c>
      <c r="AI201" s="279">
        <v>1.9650000000000001E-2</v>
      </c>
      <c r="AJ201" s="280">
        <v>2.5377E-2</v>
      </c>
      <c r="AK201" s="279">
        <v>1.8690999999999999E-2</v>
      </c>
      <c r="AL201" s="280">
        <v>1.439E-2</v>
      </c>
      <c r="AM201" s="279">
        <v>1.2357E-2</v>
      </c>
      <c r="AN201" s="279">
        <v>-3.9779999999999998E-3</v>
      </c>
      <c r="AO201" s="280">
        <v>6.2351999999999998E-2</v>
      </c>
      <c r="AP201" s="279">
        <v>5.2106000000000006E-2</v>
      </c>
      <c r="AQ201" s="291">
        <v>-2.496424718368162E-2</v>
      </c>
      <c r="AR201" s="30">
        <v>-2.496424718368162E-2</v>
      </c>
      <c r="AS201" s="291">
        <v>-2.496424718368162E-2</v>
      </c>
      <c r="AT201" s="291">
        <v>-2.496424718368162E-2</v>
      </c>
      <c r="AU201" s="291">
        <v>-2.496424718368162E-2</v>
      </c>
      <c r="AV201" s="279">
        <v>4.6666999999999993E-2</v>
      </c>
      <c r="AW201" s="280">
        <v>4.1245999999999998E-2</v>
      </c>
      <c r="AX201" s="291">
        <v>-2.496424718368162E-2</v>
      </c>
      <c r="AY201" s="291">
        <v>-2.496424718368162E-2</v>
      </c>
      <c r="AZ201" s="279">
        <v>-1.8370000000000001E-3</v>
      </c>
      <c r="BE201" s="30">
        <v>4.1058937122806283E-2</v>
      </c>
      <c r="BF201" s="104"/>
      <c r="BG201" s="188">
        <f t="shared" si="100"/>
        <v>55</v>
      </c>
      <c r="BH201" s="29">
        <f>(1-'Building Blocks'!$B$54)*'Building Blocks'!$B$54^BG201</f>
        <v>5.7535474997692879E-3</v>
      </c>
      <c r="BI201" s="29">
        <f t="shared" si="101"/>
        <v>6.3200004063923704E-3</v>
      </c>
      <c r="BJ201" s="29">
        <f t="shared" si="148"/>
        <v>1.8771033207025979E-2</v>
      </c>
      <c r="BK201" s="191">
        <f t="shared" si="102"/>
        <v>1.0226635666497558E-5</v>
      </c>
      <c r="BL201" s="191">
        <f t="shared" si="103"/>
        <v>1.0298774897194404E-5</v>
      </c>
      <c r="BM201" s="191">
        <f t="shared" si="104"/>
        <v>1.5393389101656152E-5</v>
      </c>
      <c r="BN201" s="191">
        <f t="shared" si="105"/>
        <v>9.1408564037357069E-6</v>
      </c>
      <c r="BO201" s="191">
        <f t="shared" si="106"/>
        <v>8.4561687198743177E-6</v>
      </c>
      <c r="BP201" s="191">
        <f t="shared" si="107"/>
        <v>1.1342317458908147E-5</v>
      </c>
      <c r="BQ201" s="191">
        <f t="shared" si="108"/>
        <v>1.236436593909539E-5</v>
      </c>
      <c r="BR201" s="191">
        <f t="shared" si="109"/>
        <v>1.4485969272898254E-5</v>
      </c>
      <c r="BS201" s="191">
        <f t="shared" si="110"/>
        <v>3.4069611992014042E-6</v>
      </c>
      <c r="BT201" s="191">
        <f t="shared" si="111"/>
        <v>1.9475004849936905E-35</v>
      </c>
      <c r="BU201" s="191">
        <f t="shared" si="112"/>
        <v>1.6337248081970296E-8</v>
      </c>
      <c r="BV201" s="191">
        <f t="shared" si="113"/>
        <v>2.5588941893823904E-9</v>
      </c>
      <c r="BW201" s="191">
        <f t="shared" si="114"/>
        <v>1.8231867764711795E-8</v>
      </c>
      <c r="BX201" s="191">
        <f t="shared" si="115"/>
        <v>6.0307714179941937E-9</v>
      </c>
      <c r="BY201" s="191">
        <f t="shared" si="116"/>
        <v>6.1405785048639823E-8</v>
      </c>
      <c r="BZ201" s="191">
        <f t="shared" si="117"/>
        <v>2.6798386912726575E-7</v>
      </c>
      <c r="CA201" s="191">
        <f t="shared" si="118"/>
        <v>5.06535197814579E-8</v>
      </c>
      <c r="CB201" s="191">
        <f t="shared" si="119"/>
        <v>1.5600609971786661E-6</v>
      </c>
      <c r="CC201" s="191">
        <f t="shared" si="120"/>
        <v>1.1363407131127029E-9</v>
      </c>
      <c r="CD201" s="191">
        <f t="shared" si="121"/>
        <v>2.2912670217220328E-8</v>
      </c>
      <c r="CE201" s="191">
        <f t="shared" si="122"/>
        <v>4.2714987141684128E-10</v>
      </c>
      <c r="CF201" s="191">
        <f t="shared" si="123"/>
        <v>1.7508013358249459E-8</v>
      </c>
      <c r="CG201" s="191">
        <f t="shared" si="124"/>
        <v>3.1013290806837038E-7</v>
      </c>
      <c r="CH201" s="191">
        <f t="shared" si="125"/>
        <v>7.6402500712878524E-9</v>
      </c>
      <c r="CI201" s="191">
        <f t="shared" si="126"/>
        <v>1.2923211518337649E-6</v>
      </c>
      <c r="CJ201" s="191">
        <f t="shared" si="127"/>
        <v>3.5278595912992443E-8</v>
      </c>
      <c r="CK201" s="191">
        <f t="shared" si="128"/>
        <v>1.7849073402047141E-6</v>
      </c>
      <c r="CL201" s="191">
        <f t="shared" si="129"/>
        <v>1.3989739269044808E-6</v>
      </c>
      <c r="CM201" s="191">
        <f t="shared" si="130"/>
        <v>3.0046779037671944E-6</v>
      </c>
      <c r="CN201" s="191">
        <f t="shared" si="131"/>
        <v>3.4312177150540469E-6</v>
      </c>
      <c r="CO201" s="191">
        <f t="shared" si="132"/>
        <v>8.4207193189429938E-7</v>
      </c>
      <c r="CP201" s="191">
        <f t="shared" si="133"/>
        <v>3.9466679377467467E-6</v>
      </c>
      <c r="CQ201" s="191">
        <f t="shared" si="134"/>
        <v>9.5039613221015129E-7</v>
      </c>
      <c r="CR201" s="191">
        <f t="shared" si="135"/>
        <v>1.2275306225221431E-6</v>
      </c>
      <c r="CS201" s="191">
        <f t="shared" si="136"/>
        <v>2.3106609622820855E-6</v>
      </c>
      <c r="CT201" s="191">
        <f t="shared" si="137"/>
        <v>9.5392508070373722E-7</v>
      </c>
      <c r="CU201" s="191">
        <f t="shared" si="138"/>
        <v>6.3967620230911097E-7</v>
      </c>
      <c r="CV201" s="191">
        <f t="shared" si="139"/>
        <v>2.8750300001598672E-7</v>
      </c>
      <c r="CW201" s="191">
        <f t="shared" si="140"/>
        <v>5.5280967557411361E-7</v>
      </c>
      <c r="CX201" s="191">
        <f t="shared" si="141"/>
        <v>2.2741874789430769E-5</v>
      </c>
      <c r="CY201" s="191">
        <f t="shared" si="142"/>
        <v>1.239301606162676E-5</v>
      </c>
      <c r="CZ201" s="191"/>
      <c r="DA201" s="191">
        <f t="shared" si="143"/>
        <v>1.9475004849936905E-35</v>
      </c>
      <c r="DB201" s="191"/>
      <c r="DC201" s="191"/>
      <c r="DD201" s="191"/>
      <c r="DE201" s="191">
        <f t="shared" si="144"/>
        <v>8.575260012200137E-6</v>
      </c>
      <c r="DF201" s="191">
        <f t="shared" si="145"/>
        <v>6.6183986219569439E-6</v>
      </c>
      <c r="DG201" s="191"/>
      <c r="DH201" s="191"/>
      <c r="DI201" s="191">
        <f t="shared" si="146"/>
        <v>9.2319419728197528E-7</v>
      </c>
      <c r="DN201" s="191">
        <f t="shared" si="147"/>
        <v>6.9972393906273343E-6</v>
      </c>
      <c r="DR201" s="1">
        <v>9.7222222222222206E-3</v>
      </c>
      <c r="EQ201" s="184"/>
      <c r="ER201" s="184"/>
    </row>
    <row r="202" spans="1:148" s="1" customFormat="1" x14ac:dyDescent="0.25">
      <c r="A202" s="21">
        <v>41729</v>
      </c>
      <c r="B202" s="279">
        <v>5.3080000000000002E-3</v>
      </c>
      <c r="C202" s="280">
        <v>6.3690000000000005E-3</v>
      </c>
      <c r="D202" s="279">
        <v>-2.6770000000000001E-3</v>
      </c>
      <c r="E202" s="280">
        <v>-6.816E-3</v>
      </c>
      <c r="F202" s="279">
        <v>-2.0104E-2</v>
      </c>
      <c r="G202" s="280">
        <v>4.9789999999999999E-3</v>
      </c>
      <c r="H202" s="279">
        <v>3.1879999999999999E-3</v>
      </c>
      <c r="I202" s="280">
        <v>-3.1430000000000004E-3</v>
      </c>
      <c r="J202" s="279">
        <v>3.092E-2</v>
      </c>
      <c r="K202" s="291">
        <v>-2.496424718368162E-2</v>
      </c>
      <c r="L202" s="280">
        <v>-1.7030000000000001E-3</v>
      </c>
      <c r="M202" s="279">
        <v>-2.8570000000000002E-3</v>
      </c>
      <c r="N202" s="280">
        <v>9.7999999999999997E-5</v>
      </c>
      <c r="O202" s="279">
        <v>-4.0600000000000002E-3</v>
      </c>
      <c r="P202" s="280">
        <v>6.581E-3</v>
      </c>
      <c r="Q202" s="279">
        <v>1.2160000000000001E-3</v>
      </c>
      <c r="R202" s="280">
        <v>-1.4130000000000002E-3</v>
      </c>
      <c r="S202" s="279">
        <v>7.9830000000000005E-3</v>
      </c>
      <c r="T202" s="280">
        <v>-4.4559999999999999E-3</v>
      </c>
      <c r="U202" s="279">
        <v>-8.25E-4</v>
      </c>
      <c r="V202" s="280">
        <v>-3.2190000000000001E-3</v>
      </c>
      <c r="W202" s="279">
        <v>-9.3799999999999992E-4</v>
      </c>
      <c r="X202" s="280">
        <v>-5.4169999999999999E-3</v>
      </c>
      <c r="Y202" s="280">
        <v>-3.437E-3</v>
      </c>
      <c r="Z202" s="279">
        <v>2.3639999999999998E-3</v>
      </c>
      <c r="AA202" s="280">
        <v>3.6089999999999998E-3</v>
      </c>
      <c r="AB202" s="279">
        <v>-6.3E-5</v>
      </c>
      <c r="AC202" s="280">
        <v>-7.4300000000000006E-4</v>
      </c>
      <c r="AD202" s="279">
        <v>2.1499999999999999E-4</v>
      </c>
      <c r="AE202" s="280">
        <v>1.3737999999999998E-2</v>
      </c>
      <c r="AF202" s="280">
        <v>4.5900000000000003E-3</v>
      </c>
      <c r="AG202" s="279">
        <v>1.9861E-2</v>
      </c>
      <c r="AH202" s="280">
        <v>-2.3E-3</v>
      </c>
      <c r="AI202" s="279">
        <v>-2.9499999999999999E-3</v>
      </c>
      <c r="AJ202" s="280">
        <v>-4.156E-3</v>
      </c>
      <c r="AK202" s="279">
        <v>1.1070000000000001E-3</v>
      </c>
      <c r="AL202" s="280">
        <v>-9.0089999999999996E-3</v>
      </c>
      <c r="AM202" s="279">
        <v>4.7489999999999997E-3</v>
      </c>
      <c r="AN202" s="279">
        <v>-1.248E-2</v>
      </c>
      <c r="AO202" s="280">
        <v>4.1120000000000002E-3</v>
      </c>
      <c r="AP202" s="279">
        <v>7.1530000000000005E-3</v>
      </c>
      <c r="AQ202" s="291">
        <v>-2.496424718368162E-2</v>
      </c>
      <c r="AR202" s="30">
        <v>-2.496424718368162E-2</v>
      </c>
      <c r="AS202" s="291">
        <v>-2.496424718368162E-2</v>
      </c>
      <c r="AT202" s="291">
        <v>-2.496424718368162E-2</v>
      </c>
      <c r="AU202" s="291">
        <v>-2.496424718368162E-2</v>
      </c>
      <c r="AV202" s="279">
        <v>3.5330000000000001E-3</v>
      </c>
      <c r="AW202" s="280">
        <v>1.462E-3</v>
      </c>
      <c r="AX202" s="291">
        <v>-2.496424718368162E-2</v>
      </c>
      <c r="AY202" s="291">
        <v>-2.496424718368162E-2</v>
      </c>
      <c r="AZ202" s="279">
        <v>1.4539999999999999E-2</v>
      </c>
      <c r="BE202" s="30">
        <v>2.046139554065074E-2</v>
      </c>
      <c r="BF202" s="104"/>
      <c r="BG202" s="188">
        <f t="shared" si="100"/>
        <v>54</v>
      </c>
      <c r="BH202" s="29">
        <f>(1-'Building Blocks'!$B$54)*'Building Blocks'!$B$54^BG202</f>
        <v>5.8116641411810983E-3</v>
      </c>
      <c r="BI202" s="29">
        <f t="shared" si="101"/>
        <v>6.3838387943357276E-3</v>
      </c>
      <c r="BJ202" s="29">
        <f t="shared" si="148"/>
        <v>1.8960639603056544E-2</v>
      </c>
      <c r="BK202" s="191">
        <f t="shared" si="102"/>
        <v>2.3091974766798513E-8</v>
      </c>
      <c r="BL202" s="191">
        <f t="shared" si="103"/>
        <v>3.3952325522040844E-9</v>
      </c>
      <c r="BM202" s="191">
        <f t="shared" si="104"/>
        <v>9.1874683331896491E-7</v>
      </c>
      <c r="BN202" s="191">
        <f t="shared" si="105"/>
        <v>1.6131371025925241E-6</v>
      </c>
      <c r="BO202" s="191">
        <f t="shared" si="106"/>
        <v>6.0454697574916614E-6</v>
      </c>
      <c r="BP202" s="191">
        <f t="shared" si="107"/>
        <v>1.3690868791267262E-8</v>
      </c>
      <c r="BQ202" s="191">
        <f t="shared" si="108"/>
        <v>6.059652061841967E-8</v>
      </c>
      <c r="BR202" s="191">
        <f t="shared" si="109"/>
        <v>9.3825936272723395E-7</v>
      </c>
      <c r="BS202" s="191">
        <f t="shared" si="110"/>
        <v>2.7624384968208159E-6</v>
      </c>
      <c r="BT202" s="191">
        <f t="shared" si="111"/>
        <v>1.9671722070643339E-35</v>
      </c>
      <c r="BU202" s="191">
        <f t="shared" si="112"/>
        <v>1.8685693491448506E-7</v>
      </c>
      <c r="BV202" s="191">
        <f t="shared" si="113"/>
        <v>2.4660806083481435E-7</v>
      </c>
      <c r="BW202" s="191">
        <f t="shared" si="114"/>
        <v>1.6352161903023888E-8</v>
      </c>
      <c r="BX202" s="191">
        <f t="shared" si="115"/>
        <v>3.1790963029109823E-7</v>
      </c>
      <c r="BY202" s="191">
        <f t="shared" si="116"/>
        <v>1.3073794178142372E-8</v>
      </c>
      <c r="BZ202" s="191">
        <f t="shared" si="117"/>
        <v>6.2752978643808097E-8</v>
      </c>
      <c r="CA202" s="191">
        <f t="shared" si="118"/>
        <v>1.8683995418025739E-7</v>
      </c>
      <c r="CB202" s="191">
        <f t="shared" si="119"/>
        <v>3.7736402920867867E-8</v>
      </c>
      <c r="CC202" s="191">
        <f t="shared" si="120"/>
        <v>5.0214410079493165E-7</v>
      </c>
      <c r="CD202" s="191">
        <f t="shared" si="121"/>
        <v>1.0899112888303412E-7</v>
      </c>
      <c r="CE202" s="191">
        <f t="shared" si="122"/>
        <v>3.0578520763040593E-7</v>
      </c>
      <c r="CF202" s="191">
        <f t="shared" si="123"/>
        <v>1.8688370272327249E-7</v>
      </c>
      <c r="CG202" s="191">
        <f t="shared" si="124"/>
        <v>5.2041522582837703E-7</v>
      </c>
      <c r="CH202" s="191">
        <f t="shared" si="125"/>
        <v>2.2037969253462042E-7</v>
      </c>
      <c r="CI202" s="191">
        <f t="shared" si="126"/>
        <v>8.1238745495415732E-8</v>
      </c>
      <c r="CJ202" s="191">
        <f t="shared" si="127"/>
        <v>1.6973480268080058E-9</v>
      </c>
      <c r="CK202" s="191">
        <f t="shared" si="128"/>
        <v>6.1292632241499225E-8</v>
      </c>
      <c r="CL202" s="191">
        <f t="shared" si="129"/>
        <v>9.373886485610815E-8</v>
      </c>
      <c r="CM202" s="191">
        <f t="shared" si="130"/>
        <v>6.023712180950432E-8</v>
      </c>
      <c r="CN202" s="191">
        <f t="shared" si="131"/>
        <v>2.9497329735216226E-7</v>
      </c>
      <c r="CO202" s="191">
        <f t="shared" si="132"/>
        <v>4.843826018770965E-9</v>
      </c>
      <c r="CP202" s="191">
        <f t="shared" si="133"/>
        <v>1.5395514226406244E-6</v>
      </c>
      <c r="CQ202" s="191">
        <f t="shared" si="134"/>
        <v>2.2502366877656238E-7</v>
      </c>
      <c r="CR202" s="191">
        <f t="shared" si="135"/>
        <v>4.7913306069712142E-7</v>
      </c>
      <c r="CS202" s="191">
        <f t="shared" si="136"/>
        <v>6.9207642239315524E-7</v>
      </c>
      <c r="CT202" s="191">
        <f t="shared" si="137"/>
        <v>1.7920955017806923E-7</v>
      </c>
      <c r="CU202" s="191">
        <f t="shared" si="138"/>
        <v>1.1357765906046943E-6</v>
      </c>
      <c r="CV202" s="191">
        <f t="shared" si="139"/>
        <v>4.7577913612917863E-9</v>
      </c>
      <c r="CW202" s="191">
        <f t="shared" si="140"/>
        <v>2.0350679679136899E-6</v>
      </c>
      <c r="CX202" s="191">
        <f t="shared" si="141"/>
        <v>1.9475634521097711E-8</v>
      </c>
      <c r="CY202" s="191">
        <f t="shared" si="142"/>
        <v>2.871885576908579E-9</v>
      </c>
      <c r="CZ202" s="191"/>
      <c r="DA202" s="191">
        <f t="shared" si="143"/>
        <v>1.9671722070643339E-35</v>
      </c>
      <c r="DB202" s="191"/>
      <c r="DC202" s="191"/>
      <c r="DD202" s="191"/>
      <c r="DE202" s="191">
        <f t="shared" si="144"/>
        <v>2.5326397380951912E-7</v>
      </c>
      <c r="DF202" s="191">
        <f t="shared" si="145"/>
        <v>3.517838810699071E-7</v>
      </c>
      <c r="DG202" s="191"/>
      <c r="DH202" s="191"/>
      <c r="DI202" s="191">
        <f t="shared" si="146"/>
        <v>1.1753536950348445E-7</v>
      </c>
      <c r="DN202" s="191">
        <f t="shared" si="147"/>
        <v>1.0258331707954139E-6</v>
      </c>
      <c r="DR202" s="1">
        <v>9.7222222222222206E-3</v>
      </c>
      <c r="EQ202" s="184"/>
      <c r="ER202" s="184"/>
    </row>
    <row r="203" spans="1:148" s="1" customFormat="1" x14ac:dyDescent="0.25">
      <c r="A203" s="21">
        <v>41759</v>
      </c>
      <c r="B203" s="279">
        <v>1.214E-3</v>
      </c>
      <c r="C203" s="280">
        <v>4.7070000000000002E-3</v>
      </c>
      <c r="D203" s="279">
        <v>-5.7460000000000002E-3</v>
      </c>
      <c r="E203" s="280">
        <v>-3.8780999999999996E-2</v>
      </c>
      <c r="F203" s="279">
        <v>-6.6140000000000004E-2</v>
      </c>
      <c r="G203" s="280">
        <v>1.0048E-2</v>
      </c>
      <c r="H203" s="279">
        <v>1.3928000000000001E-2</v>
      </c>
      <c r="I203" s="280">
        <v>-2.6929999999999996E-3</v>
      </c>
      <c r="J203" s="279">
        <v>3.7230000000000002E-3</v>
      </c>
      <c r="K203" s="291">
        <v>-2.496424718368162E-2</v>
      </c>
      <c r="L203" s="280">
        <v>8.4409999999999989E-3</v>
      </c>
      <c r="M203" s="279">
        <v>5.5189999999999996E-3</v>
      </c>
      <c r="N203" s="280">
        <v>9.7999999999999997E-5</v>
      </c>
      <c r="O203" s="279">
        <v>3.637E-3</v>
      </c>
      <c r="P203" s="280">
        <v>1.9976000000000001E-2</v>
      </c>
      <c r="Q203" s="279">
        <v>1.1923E-2</v>
      </c>
      <c r="R203" s="280">
        <v>7.6049999999999998E-3</v>
      </c>
      <c r="S203" s="279">
        <v>2.2806000000000003E-2</v>
      </c>
      <c r="T203" s="280">
        <v>1.4610000000000001E-2</v>
      </c>
      <c r="U203" s="279">
        <v>6.2870000000000001E-3</v>
      </c>
      <c r="V203" s="280">
        <v>9.2490000000000003E-3</v>
      </c>
      <c r="W203" s="279">
        <v>5.568E-3</v>
      </c>
      <c r="X203" s="280">
        <v>1.2096000000000001E-2</v>
      </c>
      <c r="Y203" s="280">
        <v>2.4779999999999997E-3</v>
      </c>
      <c r="Z203" s="279">
        <v>6.3330000000000001E-3</v>
      </c>
      <c r="AA203" s="280">
        <v>1.129E-3</v>
      </c>
      <c r="AB203" s="279">
        <v>1.3432999999999999E-2</v>
      </c>
      <c r="AC203" s="280">
        <v>1.3551000000000001E-2</v>
      </c>
      <c r="AD203" s="279">
        <v>1.6125E-2</v>
      </c>
      <c r="AE203" s="280">
        <v>1.6247999999999999E-2</v>
      </c>
      <c r="AF203" s="280">
        <v>9.044E-3</v>
      </c>
      <c r="AG203" s="279">
        <v>1.7069000000000001E-2</v>
      </c>
      <c r="AH203" s="280">
        <v>-7.3000000000000001E-3</v>
      </c>
      <c r="AI203" s="279">
        <v>-2.15E-3</v>
      </c>
      <c r="AJ203" s="280">
        <v>-7.2890000000000003E-3</v>
      </c>
      <c r="AK203" s="279">
        <v>6.4299999999999991E-4</v>
      </c>
      <c r="AL203" s="280">
        <v>6.2500000000000001E-4</v>
      </c>
      <c r="AM203" s="279">
        <v>5.7709999999999992E-3</v>
      </c>
      <c r="AN203" s="279">
        <v>1.9380000000000001E-3</v>
      </c>
      <c r="AO203" s="280">
        <v>2.4358000000000001E-2</v>
      </c>
      <c r="AP203" s="279">
        <v>2.7378999999999997E-2</v>
      </c>
      <c r="AQ203" s="291">
        <v>-2.496424718368162E-2</v>
      </c>
      <c r="AR203" s="30">
        <v>-2.496424718368162E-2</v>
      </c>
      <c r="AS203" s="291">
        <v>-2.496424718368162E-2</v>
      </c>
      <c r="AT203" s="291">
        <v>-2.496424718368162E-2</v>
      </c>
      <c r="AU203" s="291">
        <v>-2.496424718368162E-2</v>
      </c>
      <c r="AV203" s="279">
        <v>2.9944000000000002E-2</v>
      </c>
      <c r="AW203" s="280">
        <v>3.0832999999999999E-2</v>
      </c>
      <c r="AX203" s="291">
        <v>-2.496424718368162E-2</v>
      </c>
      <c r="AY203" s="291">
        <v>-2.496424718368162E-2</v>
      </c>
      <c r="AZ203" s="279">
        <v>4.2668999999999999E-2</v>
      </c>
      <c r="BE203" s="30">
        <v>-1.727187428994803E-2</v>
      </c>
      <c r="BF203" s="104"/>
      <c r="BG203" s="188">
        <f t="shared" si="100"/>
        <v>53</v>
      </c>
      <c r="BH203" s="29">
        <f>(1-'Building Blocks'!$B$54)*'Building Blocks'!$B$54^BG203</f>
        <v>5.8703678193748471E-3</v>
      </c>
      <c r="BI203" s="29">
        <f t="shared" si="101"/>
        <v>6.4483220144805333E-3</v>
      </c>
      <c r="BJ203" s="29">
        <f t="shared" si="148"/>
        <v>1.9152161215208633E-2</v>
      </c>
      <c r="BK203" s="191">
        <f t="shared" si="102"/>
        <v>2.3182308786649382E-7</v>
      </c>
      <c r="BL203" s="191">
        <f t="shared" si="103"/>
        <v>3.6872898457690404E-8</v>
      </c>
      <c r="BM203" s="191">
        <f t="shared" si="104"/>
        <v>1.463584023918131E-6</v>
      </c>
      <c r="BN203" s="191">
        <f t="shared" si="105"/>
        <v>1.4771166412404545E-5</v>
      </c>
      <c r="BO203" s="191">
        <f t="shared" si="106"/>
        <v>3.8042962695436273E-5</v>
      </c>
      <c r="BP203" s="191">
        <f t="shared" si="107"/>
        <v>8.378163383324883E-8</v>
      </c>
      <c r="BQ203" s="191">
        <f t="shared" si="108"/>
        <v>3.7826655483539138E-7</v>
      </c>
      <c r="BR203" s="191">
        <f t="shared" si="109"/>
        <v>8.7868512463334314E-7</v>
      </c>
      <c r="BS203" s="191">
        <f t="shared" si="110"/>
        <v>2.6370970738777165E-7</v>
      </c>
      <c r="BT203" s="191">
        <f t="shared" si="111"/>
        <v>1.9870426333983172E-35</v>
      </c>
      <c r="BU203" s="191">
        <f t="shared" si="112"/>
        <v>1.4449930661587345E-7</v>
      </c>
      <c r="BV203" s="191">
        <f t="shared" si="113"/>
        <v>3.0104561861834834E-8</v>
      </c>
      <c r="BW203" s="191">
        <f t="shared" si="114"/>
        <v>1.6517335255579687E-8</v>
      </c>
      <c r="BX203" s="191">
        <f t="shared" si="115"/>
        <v>2.6424709200452553E-9</v>
      </c>
      <c r="BY203" s="191">
        <f t="shared" si="116"/>
        <v>1.4174201888114607E-6</v>
      </c>
      <c r="BZ203" s="191">
        <f t="shared" si="117"/>
        <v>3.6968846812305522E-7</v>
      </c>
      <c r="CA203" s="191">
        <f t="shared" si="118"/>
        <v>8.3944028154991448E-8</v>
      </c>
      <c r="CB203" s="191">
        <f t="shared" si="119"/>
        <v>1.9197364744116525E-6</v>
      </c>
      <c r="CC203" s="191">
        <f t="shared" si="120"/>
        <v>6.7049267874279463E-7</v>
      </c>
      <c r="CD203" s="191">
        <f t="shared" si="121"/>
        <v>5.7265760569602798E-8</v>
      </c>
      <c r="CE203" s="191">
        <f t="shared" si="122"/>
        <v>1.9841155620899352E-7</v>
      </c>
      <c r="CF203" s="191">
        <f t="shared" si="123"/>
        <v>7.7374667905421277E-9</v>
      </c>
      <c r="CG203" s="191">
        <f t="shared" si="124"/>
        <v>4.6415173791474432E-7</v>
      </c>
      <c r="CH203" s="191">
        <f t="shared" si="125"/>
        <v>1.0060994423093714E-11</v>
      </c>
      <c r="CI203" s="191">
        <f t="shared" si="126"/>
        <v>1.0404767048391301E-9</v>
      </c>
      <c r="CJ203" s="191">
        <f t="shared" si="127"/>
        <v>5.7866236022231643E-8</v>
      </c>
      <c r="CK203" s="191">
        <f t="shared" si="128"/>
        <v>6.9710406228356311E-7</v>
      </c>
      <c r="CL203" s="191">
        <f t="shared" si="129"/>
        <v>7.0579892313476166E-7</v>
      </c>
      <c r="CM203" s="191">
        <f t="shared" si="130"/>
        <v>1.0628105225807631E-6</v>
      </c>
      <c r="CN203" s="191">
        <f t="shared" si="131"/>
        <v>5.5861749054056802E-7</v>
      </c>
      <c r="CO203" s="191">
        <f t="shared" si="132"/>
        <v>8.277958401917098E-8</v>
      </c>
      <c r="CP203" s="191">
        <f t="shared" si="133"/>
        <v>1.0461931447795248E-6</v>
      </c>
      <c r="CQ203" s="191">
        <f t="shared" si="134"/>
        <v>7.7134693709124201E-7</v>
      </c>
      <c r="CR203" s="191">
        <f t="shared" si="135"/>
        <v>3.9871694390069803E-7</v>
      </c>
      <c r="CS203" s="191">
        <f t="shared" si="136"/>
        <v>1.1830624626501174E-6</v>
      </c>
      <c r="CT203" s="191">
        <f t="shared" si="137"/>
        <v>2.1411352411586214E-7</v>
      </c>
      <c r="CU203" s="191">
        <f t="shared" si="138"/>
        <v>8.8490198377571233E-8</v>
      </c>
      <c r="CV203" s="191">
        <f t="shared" si="139"/>
        <v>1.6240543927688824E-10</v>
      </c>
      <c r="CW203" s="191">
        <f t="shared" si="140"/>
        <v>7.6153144106130939E-8</v>
      </c>
      <c r="CX203" s="191">
        <f t="shared" si="141"/>
        <v>3.118901634226274E-6</v>
      </c>
      <c r="CY203" s="191">
        <f t="shared" si="142"/>
        <v>2.4658956903850923E-6</v>
      </c>
      <c r="CZ203" s="191"/>
      <c r="DA203" s="191">
        <f t="shared" si="143"/>
        <v>1.9870426333983172E-35</v>
      </c>
      <c r="DB203" s="191"/>
      <c r="DC203" s="191"/>
      <c r="DD203" s="191"/>
      <c r="DE203" s="191">
        <f t="shared" si="144"/>
        <v>2.6083954435644962E-6</v>
      </c>
      <c r="DF203" s="191">
        <f t="shared" si="145"/>
        <v>3.1061666144195759E-6</v>
      </c>
      <c r="DG203" s="191"/>
      <c r="DH203" s="191"/>
      <c r="DI203" s="191">
        <f t="shared" si="146"/>
        <v>6.7774874063458293E-6</v>
      </c>
      <c r="DN203" s="191">
        <f t="shared" si="147"/>
        <v>4.0485439178520705E-6</v>
      </c>
      <c r="DR203" s="1">
        <v>9.7222222222222206E-3</v>
      </c>
      <c r="EQ203" s="184"/>
      <c r="ER203" s="184"/>
    </row>
    <row r="204" spans="1:148" s="1" customFormat="1" x14ac:dyDescent="0.25">
      <c r="A204" s="21">
        <v>41790</v>
      </c>
      <c r="B204" s="279">
        <v>2.1821E-2</v>
      </c>
      <c r="C204" s="280">
        <v>2.2978999999999999E-2</v>
      </c>
      <c r="D204" s="279">
        <v>2.2155999999999999E-2</v>
      </c>
      <c r="E204" s="280">
        <v>8.0129999999999993E-3</v>
      </c>
      <c r="F204" s="279">
        <v>-2.8120000000000003E-3</v>
      </c>
      <c r="G204" s="280">
        <v>2.2136999999999997E-2</v>
      </c>
      <c r="H204" s="279">
        <v>2.0466999999999999E-2</v>
      </c>
      <c r="I204" s="280">
        <v>1.3329000000000001E-2</v>
      </c>
      <c r="J204" s="279">
        <v>3.5131999999999997E-2</v>
      </c>
      <c r="K204" s="291">
        <v>-2.496424718368162E-2</v>
      </c>
      <c r="L204" s="280">
        <v>1.1382000000000001E-2</v>
      </c>
      <c r="M204" s="279">
        <v>9.4179999999999993E-3</v>
      </c>
      <c r="N204" s="280">
        <v>4.8999999999999998E-5</v>
      </c>
      <c r="O204" s="279">
        <v>6.862E-3</v>
      </c>
      <c r="P204" s="280">
        <v>2.8761000000000002E-2</v>
      </c>
      <c r="Q204" s="279">
        <v>1.4142999999999999E-2</v>
      </c>
      <c r="R204" s="280">
        <v>9.9799999999999993E-3</v>
      </c>
      <c r="S204" s="279">
        <v>2.4594999999999999E-2</v>
      </c>
      <c r="T204" s="280">
        <v>2.2494E-2</v>
      </c>
      <c r="U204" s="279">
        <v>8.4689999999999991E-3</v>
      </c>
      <c r="V204" s="280">
        <v>1.2033E-2</v>
      </c>
      <c r="W204" s="279">
        <v>7.1389999999999995E-3</v>
      </c>
      <c r="X204" s="280">
        <v>8.9680000000000003E-3</v>
      </c>
      <c r="Y204" s="280">
        <v>3.1430000000000004E-3</v>
      </c>
      <c r="Z204" s="279">
        <v>9.1990000000000006E-3</v>
      </c>
      <c r="AA204" s="280">
        <v>6.9129999999999999E-3</v>
      </c>
      <c r="AB204" s="279">
        <v>1.781E-3</v>
      </c>
      <c r="AC204" s="280">
        <v>2.7560000000000002E-3</v>
      </c>
      <c r="AD204" s="279">
        <v>-1.1020000000000001E-3</v>
      </c>
      <c r="AE204" s="280">
        <v>2.8809000000000001E-2</v>
      </c>
      <c r="AF204" s="280">
        <v>2.222E-2</v>
      </c>
      <c r="AG204" s="279">
        <v>2.2286E-2</v>
      </c>
      <c r="AH204" s="280">
        <v>4.5000000000000005E-3</v>
      </c>
      <c r="AI204" s="279">
        <v>9.2300000000000004E-3</v>
      </c>
      <c r="AJ204" s="280">
        <v>1.1193E-2</v>
      </c>
      <c r="AK204" s="279">
        <v>9.1839999999999995E-3</v>
      </c>
      <c r="AL204" s="280">
        <v>5.6899999999999997E-3</v>
      </c>
      <c r="AM204" s="279">
        <v>8.4869999999999998E-3</v>
      </c>
      <c r="AN204" s="279">
        <v>4.6849999999999999E-3</v>
      </c>
      <c r="AO204" s="280">
        <v>-2.8746000000000001E-2</v>
      </c>
      <c r="AP204" s="279">
        <v>6.6259999999999999E-3</v>
      </c>
      <c r="AQ204" s="291">
        <v>-2.496424718368162E-2</v>
      </c>
      <c r="AR204" s="30">
        <v>-2.496424718368162E-2</v>
      </c>
      <c r="AS204" s="291">
        <v>-2.496424718368162E-2</v>
      </c>
      <c r="AT204" s="291">
        <v>-2.496424718368162E-2</v>
      </c>
      <c r="AU204" s="291">
        <v>-2.496424718368162E-2</v>
      </c>
      <c r="AV204" s="279">
        <v>2.9140000000000003E-2</v>
      </c>
      <c r="AW204" s="280">
        <v>3.2418999999999996E-2</v>
      </c>
      <c r="AX204" s="291">
        <v>-2.496424718368162E-2</v>
      </c>
      <c r="AY204" s="291">
        <v>-2.496424718368162E-2</v>
      </c>
      <c r="AZ204" s="279">
        <v>3.3910999999999997E-2</v>
      </c>
      <c r="BE204" s="30">
        <v>4.8340471347520841E-2</v>
      </c>
      <c r="BF204" s="104"/>
      <c r="BG204" s="188">
        <f t="shared" si="100"/>
        <v>52</v>
      </c>
      <c r="BH204" s="29">
        <f>(1-'Building Blocks'!$B$54)*'Building Blocks'!$B$54^BG204</f>
        <v>5.9296644640149977E-3</v>
      </c>
      <c r="BI204" s="29">
        <f t="shared" si="101"/>
        <v>6.5134565802833673E-3</v>
      </c>
      <c r="BJ204" s="29">
        <f t="shared" si="148"/>
        <v>1.934561738909963E-2</v>
      </c>
      <c r="BK204" s="191">
        <f t="shared" si="102"/>
        <v>1.3905187625773507E-6</v>
      </c>
      <c r="BL204" s="191">
        <f t="shared" si="103"/>
        <v>1.6426761253472033E-6</v>
      </c>
      <c r="BM204" s="191">
        <f t="shared" si="104"/>
        <v>1.0732484295256686E-6</v>
      </c>
      <c r="BN204" s="191">
        <f t="shared" si="105"/>
        <v>7.418974004806855E-9</v>
      </c>
      <c r="BO204" s="191">
        <f t="shared" si="106"/>
        <v>1.1837910952198897E-6</v>
      </c>
      <c r="BP204" s="191">
        <f t="shared" si="107"/>
        <v>1.60418301308892E-6</v>
      </c>
      <c r="BQ204" s="191">
        <f t="shared" si="108"/>
        <v>1.313015006350913E-6</v>
      </c>
      <c r="BR204" s="191">
        <f t="shared" si="109"/>
        <v>1.2317778672962601E-7</v>
      </c>
      <c r="BS204" s="191">
        <f t="shared" si="110"/>
        <v>4.0754751321118814E-6</v>
      </c>
      <c r="BT204" s="191">
        <f t="shared" si="111"/>
        <v>2.0071137711094114E-35</v>
      </c>
      <c r="BU204" s="191">
        <f t="shared" si="112"/>
        <v>3.836588181419329E-7</v>
      </c>
      <c r="BV204" s="191">
        <f t="shared" si="113"/>
        <v>2.3917323390368443E-7</v>
      </c>
      <c r="BW204" s="191">
        <f t="shared" si="114"/>
        <v>1.77214237089567E-8</v>
      </c>
      <c r="BX204" s="191">
        <f t="shared" si="115"/>
        <v>9.7307032423461135E-8</v>
      </c>
      <c r="BY204" s="191">
        <f t="shared" si="116"/>
        <v>3.63113785699808E-6</v>
      </c>
      <c r="BZ204" s="191">
        <f t="shared" si="117"/>
        <v>6.2449586697765141E-7</v>
      </c>
      <c r="CA204" s="191">
        <f t="shared" si="118"/>
        <v>2.3316082164897655E-7</v>
      </c>
      <c r="CB204" s="191">
        <f t="shared" si="119"/>
        <v>2.3620883126017781E-6</v>
      </c>
      <c r="CC204" s="191">
        <f t="shared" si="120"/>
        <v>2.1294027760995728E-6</v>
      </c>
      <c r="CD204" s="191">
        <f t="shared" si="121"/>
        <v>1.7356279577422403E-7</v>
      </c>
      <c r="CE204" s="191">
        <f t="shared" si="122"/>
        <v>4.5207282118811809E-7</v>
      </c>
      <c r="CF204" s="191">
        <f t="shared" si="123"/>
        <v>4.6308939798742797E-8</v>
      </c>
      <c r="CG204" s="191">
        <f t="shared" si="124"/>
        <v>1.8685794953851077E-7</v>
      </c>
      <c r="CH204" s="191">
        <f t="shared" si="125"/>
        <v>3.2327603982904005E-9</v>
      </c>
      <c r="CI204" s="191">
        <f t="shared" si="126"/>
        <v>6.9549444176368054E-8</v>
      </c>
      <c r="CJ204" s="191">
        <f t="shared" si="127"/>
        <v>5.064189975066877E-8</v>
      </c>
      <c r="CK204" s="191">
        <f t="shared" si="128"/>
        <v>1.0252046091162357E-8</v>
      </c>
      <c r="CL204" s="191">
        <f t="shared" si="129"/>
        <v>7.2201766110673558E-10</v>
      </c>
      <c r="CM204" s="191">
        <f t="shared" si="130"/>
        <v>1.2545864811940296E-7</v>
      </c>
      <c r="CN204" s="191">
        <f t="shared" si="131"/>
        <v>3.114944016299305E-6</v>
      </c>
      <c r="CO204" s="191">
        <f t="shared" si="132"/>
        <v>1.8293806025223755E-6</v>
      </c>
      <c r="CP204" s="191">
        <f t="shared" si="133"/>
        <v>2.0996932580126478E-6</v>
      </c>
      <c r="CQ204" s="191">
        <f t="shared" si="134"/>
        <v>4.8500837369019323E-9</v>
      </c>
      <c r="CR204" s="191">
        <f t="shared" si="135"/>
        <v>8.054964687633673E-8</v>
      </c>
      <c r="CS204" s="191">
        <f t="shared" si="136"/>
        <v>1.587558410653014E-7</v>
      </c>
      <c r="CT204" s="191">
        <f t="shared" si="137"/>
        <v>5.029017216716592E-8</v>
      </c>
      <c r="CU204" s="191">
        <f t="shared" si="138"/>
        <v>1.2056961543342042E-8</v>
      </c>
      <c r="CV204" s="191">
        <f t="shared" si="139"/>
        <v>5.3826554420014938E-8</v>
      </c>
      <c r="CW204" s="191">
        <f t="shared" si="140"/>
        <v>3.0968634303212676E-9</v>
      </c>
      <c r="CX204" s="191">
        <f t="shared" si="141"/>
        <v>6.3044811717246265E-6</v>
      </c>
      <c r="CY204" s="191">
        <f t="shared" si="142"/>
        <v>9.3438023234333541E-9</v>
      </c>
      <c r="CZ204" s="191"/>
      <c r="DA204" s="191">
        <f t="shared" si="143"/>
        <v>2.0071137711094114E-35</v>
      </c>
      <c r="DB204" s="191"/>
      <c r="DC204" s="191"/>
      <c r="DD204" s="191"/>
      <c r="DE204" s="191">
        <f t="shared" si="144"/>
        <v>2.4283035361236569E-6</v>
      </c>
      <c r="DF204" s="191">
        <f t="shared" si="145"/>
        <v>3.6073804576064999E-6</v>
      </c>
      <c r="DG204" s="191"/>
      <c r="DH204" s="191"/>
      <c r="DI204" s="191">
        <f t="shared" si="146"/>
        <v>3.6467745577419296E-6</v>
      </c>
      <c r="DN204" s="191">
        <f t="shared" si="147"/>
        <v>1.0713008480322998E-5</v>
      </c>
      <c r="DR204" s="1">
        <v>9.7222222222222206E-3</v>
      </c>
      <c r="EQ204" s="184"/>
      <c r="ER204" s="184"/>
    </row>
    <row r="205" spans="1:148" s="1" customFormat="1" x14ac:dyDescent="0.25">
      <c r="A205" s="21">
        <v>41820</v>
      </c>
      <c r="B205" s="279">
        <v>2.5082E-2</v>
      </c>
      <c r="C205" s="280">
        <v>2.2745000000000001E-2</v>
      </c>
      <c r="D205" s="279">
        <v>3.2875999999999996E-2</v>
      </c>
      <c r="E205" s="280">
        <v>5.3207000000000004E-2</v>
      </c>
      <c r="F205" s="279">
        <v>5.8146000000000003E-2</v>
      </c>
      <c r="G205" s="280">
        <v>1.9261999999999998E-2</v>
      </c>
      <c r="H205" s="279">
        <v>1.7205999999999999E-2</v>
      </c>
      <c r="I205" s="280">
        <v>2.3126000000000001E-2</v>
      </c>
      <c r="J205" s="279">
        <v>2.7021000000000003E-2</v>
      </c>
      <c r="K205" s="291">
        <v>-2.496424718368162E-2</v>
      </c>
      <c r="L205" s="280">
        <v>5.1699999999999999E-4</v>
      </c>
      <c r="M205" s="279">
        <v>-1.4239999999999999E-3</v>
      </c>
      <c r="N205" s="280">
        <v>0</v>
      </c>
      <c r="O205" s="279">
        <v>-1.32E-3</v>
      </c>
      <c r="P205" s="280">
        <v>-2.1940000000000002E-3</v>
      </c>
      <c r="Q205" s="279">
        <v>8.1100000000000009E-4</v>
      </c>
      <c r="R205" s="280">
        <v>1.8900000000000001E-4</v>
      </c>
      <c r="S205" s="279">
        <v>2.3530000000000001E-3</v>
      </c>
      <c r="T205" s="280">
        <v>3.0120000000000004E-3</v>
      </c>
      <c r="U205" s="279">
        <v>3.59E-4</v>
      </c>
      <c r="V205" s="280">
        <v>2.6219999999999998E-3</v>
      </c>
      <c r="W205" s="279">
        <v>1.954E-3</v>
      </c>
      <c r="X205" s="280">
        <v>-1.11E-4</v>
      </c>
      <c r="Y205" s="280">
        <v>9.19E-4</v>
      </c>
      <c r="Z205" s="279">
        <v>8.352E-3</v>
      </c>
      <c r="AA205" s="280">
        <v>5.7509999999999992E-3</v>
      </c>
      <c r="AB205" s="279">
        <v>1.1814E-2</v>
      </c>
      <c r="AC205" s="280">
        <v>1.1631000000000001E-2</v>
      </c>
      <c r="AD205" s="279">
        <v>1.1221000000000002E-2</v>
      </c>
      <c r="AE205" s="280">
        <v>6.5100000000000002E-3</v>
      </c>
      <c r="AF205" s="280">
        <v>8.5369999999999994E-3</v>
      </c>
      <c r="AG205" s="279">
        <v>1.3392999999999999E-2</v>
      </c>
      <c r="AH205" s="280">
        <v>9.300000000000001E-3</v>
      </c>
      <c r="AI205" s="279">
        <v>1.302E-2</v>
      </c>
      <c r="AJ205" s="280">
        <v>1.7257999999999999E-2</v>
      </c>
      <c r="AK205" s="279">
        <v>1.3162E-2</v>
      </c>
      <c r="AL205" s="280">
        <v>6.9550000000000002E-3</v>
      </c>
      <c r="AM205" s="279">
        <v>9.6519999999999991E-3</v>
      </c>
      <c r="AN205" s="279">
        <v>2.2000000000000003E-5</v>
      </c>
      <c r="AO205" s="280">
        <v>5.9640000000000006E-3</v>
      </c>
      <c r="AP205" s="279">
        <v>3.3633999999999997E-2</v>
      </c>
      <c r="AQ205" s="291">
        <v>-2.496424718368162E-2</v>
      </c>
      <c r="AR205" s="30">
        <v>-2.496424718368162E-2</v>
      </c>
      <c r="AS205" s="291">
        <v>-2.496424718368162E-2</v>
      </c>
      <c r="AT205" s="291">
        <v>-2.496424718368162E-2</v>
      </c>
      <c r="AU205" s="291">
        <v>-2.496424718368162E-2</v>
      </c>
      <c r="AV205" s="279">
        <v>1.0665000000000001E-2</v>
      </c>
      <c r="AW205" s="280">
        <v>1.3632E-2</v>
      </c>
      <c r="AX205" s="291">
        <v>-2.496424718368162E-2</v>
      </c>
      <c r="AY205" s="291">
        <v>-2.496424718368162E-2</v>
      </c>
      <c r="AZ205" s="279">
        <v>5.9149E-2</v>
      </c>
      <c r="BE205" s="30">
        <v>-2.4641034335864065E-2</v>
      </c>
      <c r="BF205" s="104"/>
      <c r="BG205" s="188">
        <f t="shared" si="100"/>
        <v>51</v>
      </c>
      <c r="BH205" s="29">
        <f>(1-'Building Blocks'!$B$54)*'Building Blocks'!$B$54^BG205</f>
        <v>5.9895600646616125E-3</v>
      </c>
      <c r="BI205" s="29">
        <f t="shared" si="101"/>
        <v>6.5792490709932986E-3</v>
      </c>
      <c r="BJ205" s="29">
        <f t="shared" si="148"/>
        <v>1.9541027665757202E-2</v>
      </c>
      <c r="BK205" s="191">
        <f t="shared" si="102"/>
        <v>2.101488870883644E-6</v>
      </c>
      <c r="BL205" s="191">
        <f t="shared" si="103"/>
        <v>1.61073092091871E-6</v>
      </c>
      <c r="BM205" s="191">
        <f t="shared" si="104"/>
        <v>3.6508618334570594E-6</v>
      </c>
      <c r="BN205" s="191">
        <f t="shared" si="105"/>
        <v>1.2810916844918042E-5</v>
      </c>
      <c r="BO205" s="191">
        <f t="shared" si="106"/>
        <v>1.4829871120418518E-5</v>
      </c>
      <c r="BP205" s="191">
        <f t="shared" si="107"/>
        <v>1.0810707855264294E-6</v>
      </c>
      <c r="BQ205" s="191">
        <f t="shared" si="108"/>
        <v>7.8700540609894114E-7</v>
      </c>
      <c r="BR205" s="191">
        <f t="shared" si="109"/>
        <v>1.3165150324941157E-6</v>
      </c>
      <c r="BS205" s="191">
        <f t="shared" si="110"/>
        <v>1.8797693024626409E-6</v>
      </c>
      <c r="BT205" s="191">
        <f t="shared" si="111"/>
        <v>2.0273876475852635E-35</v>
      </c>
      <c r="BU205" s="191">
        <f t="shared" si="112"/>
        <v>6.6959666765770332E-8</v>
      </c>
      <c r="BV205" s="191">
        <f t="shared" si="113"/>
        <v>1.5047053820598789E-7</v>
      </c>
      <c r="BW205" s="191">
        <f t="shared" si="114"/>
        <v>1.8979745465226106E-8</v>
      </c>
      <c r="BX205" s="191">
        <f t="shared" si="115"/>
        <v>1.2260558230238806E-7</v>
      </c>
      <c r="BY205" s="191">
        <f t="shared" si="116"/>
        <v>3.5484098765119088E-7</v>
      </c>
      <c r="BZ205" s="191">
        <f t="shared" si="117"/>
        <v>8.2461522056595751E-8</v>
      </c>
      <c r="CA205" s="191">
        <f t="shared" si="118"/>
        <v>9.5402708196983901E-8</v>
      </c>
      <c r="CB205" s="191">
        <f t="shared" si="119"/>
        <v>6.7316606878379208E-8</v>
      </c>
      <c r="CC205" s="191">
        <f t="shared" si="120"/>
        <v>1.2913218972261314E-8</v>
      </c>
      <c r="CD205" s="191">
        <f t="shared" si="121"/>
        <v>5.7176205044736499E-8</v>
      </c>
      <c r="CE205" s="191">
        <f t="shared" si="122"/>
        <v>7.6736808410687851E-9</v>
      </c>
      <c r="CF205" s="191">
        <f t="shared" si="123"/>
        <v>4.173417683983077E-8</v>
      </c>
      <c r="CG205" s="191">
        <f t="shared" si="124"/>
        <v>9.1187473092422746E-8</v>
      </c>
      <c r="CH205" s="191">
        <f t="shared" si="125"/>
        <v>1.5190698239847249E-8</v>
      </c>
      <c r="CI205" s="191">
        <f t="shared" si="126"/>
        <v>3.8552742539702949E-8</v>
      </c>
      <c r="CJ205" s="191">
        <f t="shared" si="127"/>
        <v>1.7402475529143264E-8</v>
      </c>
      <c r="CK205" s="191">
        <f t="shared" si="128"/>
        <v>5.0700087552316786E-7</v>
      </c>
      <c r="CL205" s="191">
        <f t="shared" si="129"/>
        <v>4.8006649169402001E-7</v>
      </c>
      <c r="CM205" s="191">
        <f t="shared" si="130"/>
        <v>4.1417511141873192E-7</v>
      </c>
      <c r="CN205" s="191">
        <f t="shared" si="131"/>
        <v>1.2192293058724148E-9</v>
      </c>
      <c r="CO205" s="191">
        <f t="shared" si="132"/>
        <v>6.2248526975055365E-8</v>
      </c>
      <c r="CP205" s="191">
        <f t="shared" si="133"/>
        <v>5.4022162070702116E-7</v>
      </c>
      <c r="CQ205" s="191">
        <f t="shared" si="134"/>
        <v>2.1098747238151322E-7</v>
      </c>
      <c r="CR205" s="191">
        <f t="shared" si="135"/>
        <v>3.5124484962697816E-7</v>
      </c>
      <c r="CS205" s="191">
        <f t="shared" si="136"/>
        <v>7.9637201559778782E-7</v>
      </c>
      <c r="CT205" s="191">
        <f t="shared" si="137"/>
        <v>3.0035909017643167E-7</v>
      </c>
      <c r="CU205" s="191">
        <f t="shared" si="138"/>
        <v>4.5353993750614543E-8</v>
      </c>
      <c r="CV205" s="191">
        <f t="shared" si="139"/>
        <v>1.0736792412950871E-7</v>
      </c>
      <c r="CW205" s="191">
        <f t="shared" si="140"/>
        <v>1.884929402701482E-7</v>
      </c>
      <c r="CX205" s="191">
        <f t="shared" si="141"/>
        <v>8.5202932346443229E-8</v>
      </c>
      <c r="CY205" s="191">
        <f t="shared" si="142"/>
        <v>4.3829012863085231E-6</v>
      </c>
      <c r="CZ205" s="191"/>
      <c r="DA205" s="191">
        <f t="shared" si="143"/>
        <v>2.0273876475852635E-35</v>
      </c>
      <c r="DB205" s="191"/>
      <c r="DC205" s="191"/>
      <c r="DD205" s="191"/>
      <c r="DE205" s="191">
        <f t="shared" si="144"/>
        <v>4.5693798696863863E-9</v>
      </c>
      <c r="DF205" s="191">
        <f t="shared" si="145"/>
        <v>1.4823811935393247E-7</v>
      </c>
      <c r="DG205" s="191"/>
      <c r="DH205" s="191"/>
      <c r="DI205" s="191">
        <f t="shared" si="146"/>
        <v>1.5732269653614045E-5</v>
      </c>
      <c r="DN205" s="191">
        <f t="shared" si="147"/>
        <v>6.9177160058851166E-6</v>
      </c>
      <c r="DR205" s="1">
        <v>9.7222222222222206E-3</v>
      </c>
      <c r="EQ205" s="184"/>
      <c r="ER205" s="184"/>
    </row>
    <row r="206" spans="1:148" s="1" customFormat="1" x14ac:dyDescent="0.25">
      <c r="A206" s="21">
        <v>41851</v>
      </c>
      <c r="B206" s="279">
        <v>-1.9726999999999998E-2</v>
      </c>
      <c r="C206" s="280">
        <v>-1.617E-2</v>
      </c>
      <c r="D206" s="279">
        <v>-2.9527000000000001E-2</v>
      </c>
      <c r="E206" s="280">
        <v>-6.0528999999999999E-2</v>
      </c>
      <c r="F206" s="279">
        <v>-7.0071999999999995E-2</v>
      </c>
      <c r="G206" s="280">
        <v>-1.1826000000000001E-2</v>
      </c>
      <c r="H206" s="279">
        <v>-9.7050000000000001E-3</v>
      </c>
      <c r="I206" s="280">
        <v>-2.5756999999999999E-2</v>
      </c>
      <c r="J206" s="279">
        <v>2.0156999999999998E-2</v>
      </c>
      <c r="K206" s="291">
        <v>-2.496424718368162E-2</v>
      </c>
      <c r="L206" s="280">
        <v>-2.5089999999999999E-3</v>
      </c>
      <c r="M206" s="279">
        <v>-1.6289999999999998E-3</v>
      </c>
      <c r="N206" s="280">
        <v>9.7999999999999997E-5</v>
      </c>
      <c r="O206" s="279">
        <v>-2.6099999999999999E-3</v>
      </c>
      <c r="P206" s="280">
        <v>5.5110000000000003E-3</v>
      </c>
      <c r="Q206" s="279">
        <v>-4.2299999999999998E-4</v>
      </c>
      <c r="R206" s="280">
        <v>-1.5709999999999999E-3</v>
      </c>
      <c r="S206" s="279">
        <v>2.4139999999999999E-3</v>
      </c>
      <c r="T206" s="280">
        <v>1.0510000000000001E-3</v>
      </c>
      <c r="U206" s="279">
        <v>-1.4089999999999999E-3</v>
      </c>
      <c r="V206" s="280">
        <v>-5.8669999999999998E-3</v>
      </c>
      <c r="W206" s="279">
        <v>-2.4460000000000003E-3</v>
      </c>
      <c r="X206" s="280">
        <v>1.7419999999999998E-3</v>
      </c>
      <c r="Y206" s="280">
        <v>6.9500000000000009E-4</v>
      </c>
      <c r="Z206" s="279">
        <v>-1.3333999999999999E-2</v>
      </c>
      <c r="AA206" s="280">
        <v>-2.8600000000000001E-4</v>
      </c>
      <c r="AB206" s="279">
        <v>-1.3456999999999998E-2</v>
      </c>
      <c r="AC206" s="280">
        <v>-1.2303E-2</v>
      </c>
      <c r="AD206" s="279">
        <v>-1.5387E-2</v>
      </c>
      <c r="AE206" s="280">
        <v>3.3789999999999996E-3</v>
      </c>
      <c r="AF206" s="280">
        <v>-2.9849999999999998E-3</v>
      </c>
      <c r="AG206" s="279">
        <v>-8.5780000000000006E-3</v>
      </c>
      <c r="AH206" s="280">
        <v>-8.8000000000000005E-3</v>
      </c>
      <c r="AI206" s="279">
        <v>-6.2599999999999999E-3</v>
      </c>
      <c r="AJ206" s="280">
        <v>-9.6760000000000006E-3</v>
      </c>
      <c r="AK206" s="279">
        <v>-6.4170000000000008E-3</v>
      </c>
      <c r="AL206" s="280">
        <v>-3.9519999999999998E-3</v>
      </c>
      <c r="AM206" s="279">
        <v>-5.3699999999999993E-4</v>
      </c>
      <c r="AN206" s="279">
        <v>2.2699999999999999E-3</v>
      </c>
      <c r="AO206" s="280">
        <v>-4.9835000000000004E-2</v>
      </c>
      <c r="AP206" s="279">
        <v>-1.1387000000000001E-2</v>
      </c>
      <c r="AQ206" s="291">
        <v>-2.496424718368162E-2</v>
      </c>
      <c r="AR206" s="30">
        <v>-2.496424718368162E-2</v>
      </c>
      <c r="AS206" s="291">
        <v>-2.496424718368162E-2</v>
      </c>
      <c r="AT206" s="291">
        <v>-2.496424718368162E-2</v>
      </c>
      <c r="AU206" s="291">
        <v>-2.496424718368162E-2</v>
      </c>
      <c r="AV206" s="279">
        <v>3.1800000000000003E-4</v>
      </c>
      <c r="AW206" s="280">
        <v>3.339E-3</v>
      </c>
      <c r="AX206" s="291">
        <v>-2.496424718368162E-2</v>
      </c>
      <c r="AY206" s="291">
        <v>-2.496424718368162E-2</v>
      </c>
      <c r="AZ206" s="279">
        <v>-3.5453999999999999E-2</v>
      </c>
      <c r="BE206" s="30">
        <v>-5.1345894120888858E-2</v>
      </c>
      <c r="BF206" s="104"/>
      <c r="BG206" s="188">
        <f t="shared" ref="BG206:BG254" si="149">BG207+1</f>
        <v>50</v>
      </c>
      <c r="BH206" s="29">
        <f>(1-'Building Blocks'!$B$54)*'Building Blocks'!$B$54^BG206</f>
        <v>6.0500606713753671E-3</v>
      </c>
      <c r="BI206" s="29">
        <f t="shared" ref="BI206:BI255" si="150">BH206/SUM($BH$17:$BH$256)</f>
        <v>6.6457061323164646E-3</v>
      </c>
      <c r="BJ206" s="29">
        <f t="shared" si="148"/>
        <v>1.9738411783593132E-2</v>
      </c>
      <c r="BK206" s="191">
        <f t="shared" ref="BK206:BK253" si="151">(B206-AVERAGE(B$17:B$256))^2*$BI206</f>
        <v>4.8221046355725942E-6</v>
      </c>
      <c r="BL206" s="191">
        <f t="shared" ref="BL206:BL253" si="152">(C206-AVERAGE(C$17:C$256))^2*$BI206</f>
        <v>3.5980704672718578E-6</v>
      </c>
      <c r="BM206" s="191">
        <f t="shared" ref="BM206:BM253" si="153">(D206-AVERAGE(D$17:D$256))^2*$BI206</f>
        <v>1.0028740997206406E-5</v>
      </c>
      <c r="BN206" s="191">
        <f t="shared" ref="BN206:BN253" si="154">(E206-AVERAGE(E$17:E$256))^2*$BI206</f>
        <v>3.2201421397761323E-5</v>
      </c>
      <c r="BO206" s="191">
        <f t="shared" ref="BO206:BO253" si="155">(F206-AVERAGE(F$17:F$256))^2*$BI206</f>
        <v>4.3324405146015051E-5</v>
      </c>
      <c r="BP206" s="191">
        <f t="shared" ref="BP206:BP253" si="156">(G206-AVERAGE(G$17:G$256))^2*$BI206</f>
        <v>2.2181559657078803E-6</v>
      </c>
      <c r="BQ206" s="191">
        <f t="shared" ref="BQ206:BQ253" si="157">(H206-AVERAGE(H$17:H$256))^2*$BI206</f>
        <v>1.6957627650805139E-6</v>
      </c>
      <c r="BR206" s="191">
        <f t="shared" ref="BR206:BR253" si="158">(I206-AVERAGE(I$17:I$256))^2*$BI206</f>
        <v>8.0192361803693942E-6</v>
      </c>
      <c r="BS206" s="191">
        <f t="shared" ref="BS206:BS253" si="159">(J206-AVERAGE(J$17:J$256))^2*$BI206</f>
        <v>6.6976604004101522E-7</v>
      </c>
      <c r="BT206" s="191">
        <f t="shared" ref="BT206:BT253" si="160">(K206-AVERAGE(K$17:K$256))^2*$BI206</f>
        <v>2.0478663106921857E-35</v>
      </c>
      <c r="BU206" s="191">
        <f t="shared" ref="BU206:BU253" si="161">(L206-AVERAGE(L$17:L$256))^2*$BI206</f>
        <v>2.5679802153199142E-7</v>
      </c>
      <c r="BV206" s="191">
        <f t="shared" ref="BV206:BV253" si="162">(M206-AVERAGE(M$17:M$256))^2*$BI206</f>
        <v>1.653002729176808E-7</v>
      </c>
      <c r="BW206" s="191">
        <f t="shared" ref="BW206:BW253" si="163">(N206-AVERAGE(N$17:N$256))^2*$BI206</f>
        <v>1.7022933400508182E-8</v>
      </c>
      <c r="BX206" s="191">
        <f t="shared" ref="BX206:BX253" si="164">(O206-AVERAGE(O$17:O$256))^2*$BI206</f>
        <v>2.0891951471706165E-7</v>
      </c>
      <c r="BY206" s="191">
        <f t="shared" ref="BY206:BY253" si="165">(P206-AVERAGE(P$17:P$256))^2*$BI206</f>
        <v>8.6639497839460766E-10</v>
      </c>
      <c r="BZ206" s="191">
        <f t="shared" ref="BZ206:BZ253" si="166">(Q206-AVERAGE(Q$17:Q$256))^2*$BI206</f>
        <v>1.5148050807215105E-7</v>
      </c>
      <c r="CA206" s="191">
        <f t="shared" ref="CA206:CA253" si="167">(R206-AVERAGE(R$17:R$256))^2*$BI206</f>
        <v>2.0603124483859384E-7</v>
      </c>
      <c r="CB206" s="191">
        <f t="shared" ref="CB206:CB253" si="168">(S206-AVERAGE(S$17:S$256))^2*$BI206</f>
        <v>6.5427874990112007E-8</v>
      </c>
      <c r="CC206" s="191">
        <f t="shared" ref="CC206:CC253" si="169">(T206-AVERAGE(T$17:T$256))^2*$BI206</f>
        <v>7.5115405496561982E-8</v>
      </c>
      <c r="CD206" s="191">
        <f t="shared" ref="CD206:CD253" si="170">(U206-AVERAGE(U$17:U$256))^2*$BI206</f>
        <v>1.4780146869417668E-7</v>
      </c>
      <c r="CE206" s="191">
        <f t="shared" ref="CE206:CE253" si="171">(V206-AVERAGE(V$17:V$256))^2*$BI206</f>
        <v>6.0851595975397839E-7</v>
      </c>
      <c r="CF206" s="191">
        <f t="shared" ref="CF206:CF253" si="172">(W206-AVERAGE(W$17:W$256))^2*$BI206</f>
        <v>3.1810942164221069E-7</v>
      </c>
      <c r="CG206" s="191">
        <f t="shared" ref="CG206:CG253" si="173">(X206-AVERAGE(X$17:X$256))^2*$BI206</f>
        <v>2.3236470121443803E-8</v>
      </c>
      <c r="CH206" s="191">
        <f t="shared" ref="CH206:CH253" si="174">(Y206-AVERAGE(Y$17:Y$256))^2*$BI206</f>
        <v>2.0201565996793032E-8</v>
      </c>
      <c r="CI206" s="191">
        <f t="shared" ref="CI206:CI253" si="175">(Z206-AVERAGE(Z$17:Z$256))^2*$BI206</f>
        <v>2.4665678214062754E-6</v>
      </c>
      <c r="CJ206" s="191">
        <f t="shared" ref="CJ206:CJ253" si="176">(AA206-AVERAGE(AA$17:AA$256))^2*$BI206</f>
        <v>1.2928372727691577E-7</v>
      </c>
      <c r="CK206" s="191">
        <f t="shared" ref="CK206:CK253" si="177">(AB206-AVERAGE(AB$17:AB$256))^2*$BI206</f>
        <v>1.8076673235072605E-6</v>
      </c>
      <c r="CL206" s="191">
        <f t="shared" ref="CL206:CL253" si="178">(AC206-AVERAGE(AC$17:AC$256))^2*$BI206</f>
        <v>1.5744466557809507E-6</v>
      </c>
      <c r="CM206" s="191">
        <f t="shared" ref="CM206:CM253" si="179">(AD206-AVERAGE(AD$17:AD$256))^2*$BI206</f>
        <v>2.3174264101811726E-6</v>
      </c>
      <c r="CN206" s="191">
        <f t="shared" ref="CN206:CN253" si="180">(AE206-AVERAGE(AE$17:AE$256))^2*$BI206</f>
        <v>8.4295138482943179E-8</v>
      </c>
      <c r="CO206" s="191">
        <f t="shared" ref="CO206:CO253" si="181">(AF206-AVERAGE(AF$17:AF$256))^2*$BI206</f>
        <v>4.7407880437997043E-7</v>
      </c>
      <c r="CP206" s="191">
        <f t="shared" ref="CP206:CP253" si="182">(AG206-AVERAGE(AG$17:AG$256))^2*$BI206</f>
        <v>1.1075495751134791E-6</v>
      </c>
      <c r="CQ206" s="191">
        <f t="shared" ref="CQ206:CQ253" si="183">(AH206-AVERAGE(AH$17:AH$256))^2*$BI206</f>
        <v>1.0279647483110339E-6</v>
      </c>
      <c r="CR206" s="191">
        <f t="shared" ref="CR206:CR253" si="184">(AI206-AVERAGE(AI$17:AI$256))^2*$BI206</f>
        <v>9.5273978791379483E-7</v>
      </c>
      <c r="CS206" s="191">
        <f t="shared" ref="CS206:CS253" si="185">(AJ206-AVERAGE(AJ$17:AJ$256))^2*$BI206</f>
        <v>1.6868801486989696E-6</v>
      </c>
      <c r="CT206" s="191">
        <f t="shared" ref="CT206:CT253" si="186">(AK206-AVERAGE(AK$17:AK$256))^2*$BI206</f>
        <v>1.0926360892809249E-6</v>
      </c>
      <c r="CU206" s="191">
        <f t="shared" ref="CU206:CU253" si="187">(AL206-AVERAGE(AL$17:AL$256))^2*$BI206</f>
        <v>4.5577902860419187E-7</v>
      </c>
      <c r="CV206" s="191">
        <f t="shared" ref="CV206:CV253" si="188">(AM206-AVERAGE(AM$17:AM$256))^2*$BI206</f>
        <v>2.5130000391613595E-7</v>
      </c>
      <c r="CW206" s="191">
        <f t="shared" ref="CW206:CW253" si="189">(AN206-AVERAGE(AN$17:AN$256))^2*$BI206</f>
        <v>6.4052161155231822E-8</v>
      </c>
      <c r="CX206" s="191">
        <f t="shared" ref="CX206:CX253" si="190">(AO206-AVERAGE(AO$17:AO$256))^2*$BI206</f>
        <v>1.8108731623399041E-5</v>
      </c>
      <c r="CY206" s="191">
        <f t="shared" ref="CY206:CY253" si="191">(AP206-AVERAGE(AP$17:AP$256))^2*$BI206</f>
        <v>2.4526100978411195E-6</v>
      </c>
      <c r="CZ206" s="191"/>
      <c r="DA206" s="191">
        <f t="shared" ref="DA206:DA253" si="192">(AR206-AVERAGE(AR$17:AR$256))^2*$BI206</f>
        <v>2.0478663106921857E-35</v>
      </c>
      <c r="DB206" s="191"/>
      <c r="DC206" s="191"/>
      <c r="DD206" s="191"/>
      <c r="DE206" s="191">
        <f t="shared" ref="DE206:DE253" si="193">(AV206-AVERAGE(AV$17:AV$256))^2*$BI206</f>
        <v>6.014966193296054E-7</v>
      </c>
      <c r="DF206" s="191">
        <f t="shared" ref="DF206:DF253" si="194">(AW206-AVERAGE(AW$17:AW$256))^2*$BI206</f>
        <v>2.0443151496954131E-7</v>
      </c>
      <c r="DG206" s="191"/>
      <c r="DH206" s="191"/>
      <c r="DI206" s="191">
        <f t="shared" ref="DI206:DI253" si="195">(AZ206-AVERAGE(AZ$17:AZ$256))^2*$BI206</f>
        <v>1.3881404231476191E-5</v>
      </c>
      <c r="DN206" s="191">
        <f t="shared" ref="DN206:DN253" si="196">(BE206-AVERAGE(BE$17:BE$256))^2*$BI206</f>
        <v>2.3236425783929106E-5</v>
      </c>
      <c r="DR206" s="1">
        <v>9.7222222222222206E-3</v>
      </c>
      <c r="EQ206" s="184"/>
      <c r="ER206" s="184"/>
    </row>
    <row r="207" spans="1:148" s="1" customFormat="1" x14ac:dyDescent="0.25">
      <c r="A207" s="21">
        <v>41882</v>
      </c>
      <c r="B207" s="279">
        <v>4.1954000000000005E-2</v>
      </c>
      <c r="C207" s="280">
        <v>4.1319999999999996E-2</v>
      </c>
      <c r="D207" s="279">
        <v>4.8285999999999996E-2</v>
      </c>
      <c r="E207" s="280">
        <v>4.9585999999999998E-2</v>
      </c>
      <c r="F207" s="279">
        <v>4.2050999999999998E-2</v>
      </c>
      <c r="G207" s="280">
        <v>2.2501000000000004E-2</v>
      </c>
      <c r="H207" s="279">
        <v>5.718E-3</v>
      </c>
      <c r="I207" s="280">
        <v>2.5950000000000001E-3</v>
      </c>
      <c r="J207" s="279">
        <v>2.2934999999999997E-2</v>
      </c>
      <c r="K207" s="291">
        <v>-2.496424718368162E-2</v>
      </c>
      <c r="L207" s="280">
        <v>1.1040000000000001E-2</v>
      </c>
      <c r="M207" s="279">
        <v>1.0548999999999999E-2</v>
      </c>
      <c r="N207" s="280">
        <v>9.7999999999999997E-5</v>
      </c>
      <c r="O207" s="279">
        <v>6.3829999999999998E-3</v>
      </c>
      <c r="P207" s="280">
        <v>4.0568999999999994E-2</v>
      </c>
      <c r="Q207" s="279">
        <v>1.4411E-2</v>
      </c>
      <c r="R207" s="280">
        <v>8.3590000000000001E-3</v>
      </c>
      <c r="S207" s="279">
        <v>2.9237000000000003E-2</v>
      </c>
      <c r="T207" s="280">
        <v>5.5000000000000005E-3</v>
      </c>
      <c r="U207" s="279">
        <v>8.428999999999999E-3</v>
      </c>
      <c r="V207" s="280">
        <v>9.3659999999999993E-3</v>
      </c>
      <c r="W207" s="279">
        <v>5.5339999999999999E-3</v>
      </c>
      <c r="X207" s="280">
        <v>1.0056000000000001E-2</v>
      </c>
      <c r="Y207" s="280">
        <v>2.8270000000000001E-3</v>
      </c>
      <c r="Z207" s="279">
        <v>1.5851999999999998E-2</v>
      </c>
      <c r="AA207" s="280">
        <v>1.547E-3</v>
      </c>
      <c r="AB207" s="279">
        <v>1.7290000000000001E-3</v>
      </c>
      <c r="AC207" s="280">
        <v>2.1970000000000002E-3</v>
      </c>
      <c r="AD207" s="279">
        <v>3.3000000000000003E-5</v>
      </c>
      <c r="AE207" s="280">
        <v>5.5130000000000005E-3</v>
      </c>
      <c r="AF207" s="280">
        <v>9.6940000000000012E-3</v>
      </c>
      <c r="AG207" s="279">
        <v>9.7850000000000003E-3</v>
      </c>
      <c r="AH207" s="280">
        <v>1.09E-2</v>
      </c>
      <c r="AI207" s="279">
        <v>1.2450000000000001E-2</v>
      </c>
      <c r="AJ207" s="280">
        <v>1.6102000000000002E-2</v>
      </c>
      <c r="AK207" s="279">
        <v>3.6180000000000001E-3</v>
      </c>
      <c r="AL207" s="280">
        <v>1.5002E-2</v>
      </c>
      <c r="AM207" s="279">
        <v>5.8420000000000008E-3</v>
      </c>
      <c r="AN207" s="279">
        <v>3.2336999999999998E-2</v>
      </c>
      <c r="AO207" s="280">
        <v>-1.0450999999999998E-2</v>
      </c>
      <c r="AP207" s="279">
        <v>3.8019999999999998E-3</v>
      </c>
      <c r="AQ207" s="291">
        <v>-2.496424718368162E-2</v>
      </c>
      <c r="AR207" s="30">
        <v>-2.496424718368162E-2</v>
      </c>
      <c r="AS207" s="291">
        <v>-2.496424718368162E-2</v>
      </c>
      <c r="AT207" s="291">
        <v>-2.496424718368162E-2</v>
      </c>
      <c r="AU207" s="291">
        <v>-2.496424718368162E-2</v>
      </c>
      <c r="AV207" s="279">
        <v>3.2750000000000001E-2</v>
      </c>
      <c r="AW207" s="280">
        <v>1.525E-2</v>
      </c>
      <c r="AX207" s="291">
        <v>-2.496424718368162E-2</v>
      </c>
      <c r="AY207" s="291">
        <v>-2.496424718368162E-2</v>
      </c>
      <c r="AZ207" s="279">
        <v>8.1927E-2</v>
      </c>
      <c r="BE207" s="30">
        <v>9.6537731307413388E-3</v>
      </c>
      <c r="BF207" s="104"/>
      <c r="BG207" s="188">
        <f t="shared" si="149"/>
        <v>49</v>
      </c>
      <c r="BH207" s="29">
        <f>(1-'Building Blocks'!$B$54)*'Building Blocks'!$B$54^BG207</f>
        <v>6.1111723953286533E-3</v>
      </c>
      <c r="BI207" s="29">
        <f t="shared" si="150"/>
        <v>6.7128344770873375E-3</v>
      </c>
      <c r="BJ207" s="29">
        <f t="shared" si="148"/>
        <v>1.9937789680397101E-2</v>
      </c>
      <c r="BK207" s="191">
        <f t="shared" si="151"/>
        <v>8.103410931944812E-6</v>
      </c>
      <c r="BL207" s="191">
        <f t="shared" si="152"/>
        <v>7.8615761766062751E-6</v>
      </c>
      <c r="BM207" s="191">
        <f t="shared" si="153"/>
        <v>1.0192653259914248E-5</v>
      </c>
      <c r="BN207" s="191">
        <f t="shared" si="154"/>
        <v>1.1013853475643299E-5</v>
      </c>
      <c r="BO207" s="191">
        <f t="shared" si="155"/>
        <v>6.6108738711957208E-6</v>
      </c>
      <c r="BP207" s="191">
        <f t="shared" si="156"/>
        <v>1.7308702150319349E-6</v>
      </c>
      <c r="BQ207" s="191">
        <f t="shared" si="157"/>
        <v>2.037560939825614E-9</v>
      </c>
      <c r="BR207" s="191">
        <f t="shared" si="158"/>
        <v>2.7369521522002128E-7</v>
      </c>
      <c r="BS207" s="191">
        <f t="shared" si="159"/>
        <v>1.1027563172606173E-6</v>
      </c>
      <c r="BT207" s="191">
        <f t="shared" si="160"/>
        <v>2.0685518289820057E-35</v>
      </c>
      <c r="BU207" s="191">
        <f t="shared" si="161"/>
        <v>3.6094840319539329E-7</v>
      </c>
      <c r="BV207" s="191">
        <f t="shared" si="162"/>
        <v>3.4709413259290827E-7</v>
      </c>
      <c r="BW207" s="191">
        <f t="shared" si="163"/>
        <v>1.7194882222735534E-8</v>
      </c>
      <c r="BX207" s="191">
        <f t="shared" si="164"/>
        <v>7.6969439476769022E-8</v>
      </c>
      <c r="BY207" s="191">
        <f t="shared" si="165"/>
        <v>8.4213198831930045E-6</v>
      </c>
      <c r="BZ207" s="191">
        <f t="shared" si="166"/>
        <v>6.7932531093606237E-7</v>
      </c>
      <c r="CA207" s="191">
        <f t="shared" si="167"/>
        <v>1.2772783708724448E-7</v>
      </c>
      <c r="CB207" s="191">
        <f t="shared" si="168"/>
        <v>3.7658574041672474E-6</v>
      </c>
      <c r="CC207" s="191">
        <f t="shared" si="169"/>
        <v>7.932102775614321E-9</v>
      </c>
      <c r="CD207" s="191">
        <f t="shared" si="170"/>
        <v>1.7611415867725324E-7</v>
      </c>
      <c r="CE207" s="191">
        <f t="shared" si="171"/>
        <v>2.1535564580357266E-7</v>
      </c>
      <c r="CF207" s="191">
        <f t="shared" si="172"/>
        <v>7.562596418846991E-9</v>
      </c>
      <c r="CG207" s="191">
        <f t="shared" si="173"/>
        <v>2.7876145811582957E-7</v>
      </c>
      <c r="CH207" s="191">
        <f t="shared" si="174"/>
        <v>1.0131832115043719E-9</v>
      </c>
      <c r="CI207" s="191">
        <f t="shared" si="175"/>
        <v>6.606779958874039E-7</v>
      </c>
      <c r="CJ207" s="191">
        <f t="shared" si="176"/>
        <v>4.4601516071647509E-8</v>
      </c>
      <c r="CK207" s="191">
        <f t="shared" si="177"/>
        <v>1.1459882552521315E-8</v>
      </c>
      <c r="CL207" s="191">
        <f t="shared" si="178"/>
        <v>5.3404621719115655E-9</v>
      </c>
      <c r="CM207" s="191">
        <f t="shared" si="179"/>
        <v>7.1069666410502997E-8</v>
      </c>
      <c r="CN207" s="191">
        <f t="shared" si="180"/>
        <v>1.3678766622866719E-8</v>
      </c>
      <c r="CO207" s="191">
        <f t="shared" si="181"/>
        <v>1.202785009395777E-7</v>
      </c>
      <c r="CP207" s="191">
        <f t="shared" si="182"/>
        <v>1.9964066301938295E-7</v>
      </c>
      <c r="CQ207" s="191">
        <f t="shared" si="183"/>
        <v>3.5410174013034311E-7</v>
      </c>
      <c r="CR207" s="191">
        <f t="shared" si="184"/>
        <v>3.0464263555017763E-7</v>
      </c>
      <c r="CS207" s="191">
        <f t="shared" si="185"/>
        <v>6.507610604471079E-7</v>
      </c>
      <c r="CT207" s="191">
        <f t="shared" si="186"/>
        <v>5.2153691536132292E-8</v>
      </c>
      <c r="CU207" s="191">
        <f t="shared" si="187"/>
        <v>7.6461356003701789E-7</v>
      </c>
      <c r="CV207" s="191">
        <f t="shared" si="188"/>
        <v>3.5418317683519908E-10</v>
      </c>
      <c r="CW207" s="191">
        <f t="shared" si="189"/>
        <v>4.8800602175915382E-6</v>
      </c>
      <c r="CX207" s="191">
        <f t="shared" si="190"/>
        <v>1.1026430361668311E-6</v>
      </c>
      <c r="CY207" s="191">
        <f t="shared" si="191"/>
        <v>1.0857505348204641E-7</v>
      </c>
      <c r="CZ207" s="191"/>
      <c r="DA207" s="191">
        <f t="shared" si="192"/>
        <v>2.0685518289820057E-35</v>
      </c>
      <c r="DB207" s="191"/>
      <c r="DC207" s="191"/>
      <c r="DD207" s="191"/>
      <c r="DE207" s="191">
        <f t="shared" si="193"/>
        <v>3.5259291483300509E-6</v>
      </c>
      <c r="DF207" s="191">
        <f t="shared" si="194"/>
        <v>2.7193293784728291E-7</v>
      </c>
      <c r="DG207" s="191"/>
      <c r="DH207" s="191"/>
      <c r="DI207" s="191">
        <f t="shared" si="195"/>
        <v>3.4488624885103229E-5</v>
      </c>
      <c r="DN207" s="191">
        <f t="shared" si="196"/>
        <v>2.3444513823144639E-8</v>
      </c>
      <c r="DR207" s="1">
        <v>9.7222222222222206E-3</v>
      </c>
      <c r="EQ207" s="184"/>
      <c r="ER207" s="184"/>
    </row>
    <row r="208" spans="1:148" s="1" customFormat="1" x14ac:dyDescent="0.25">
      <c r="A208" s="21">
        <v>41912</v>
      </c>
      <c r="B208" s="279">
        <v>-2.0844999999999999E-2</v>
      </c>
      <c r="C208" s="280">
        <v>-1.7531000000000001E-2</v>
      </c>
      <c r="D208" s="279">
        <v>-3.3388000000000001E-2</v>
      </c>
      <c r="E208" s="280">
        <v>-6.0495E-2</v>
      </c>
      <c r="F208" s="279">
        <v>-5.6896000000000002E-2</v>
      </c>
      <c r="G208" s="280">
        <v>-3.2042000000000001E-2</v>
      </c>
      <c r="H208" s="279">
        <v>-4.8083000000000001E-2</v>
      </c>
      <c r="I208" s="280">
        <v>-6.0232000000000001E-2</v>
      </c>
      <c r="J208" s="279">
        <v>-7.3914999999999995E-2</v>
      </c>
      <c r="K208" s="291">
        <v>-2.496424718368162E-2</v>
      </c>
      <c r="L208" s="280">
        <v>-6.7869999999999996E-3</v>
      </c>
      <c r="M208" s="279">
        <v>-5.4739999999999997E-3</v>
      </c>
      <c r="N208" s="280">
        <v>4.8999999999999998E-5</v>
      </c>
      <c r="O208" s="279">
        <v>-3.5739999999999999E-3</v>
      </c>
      <c r="P208" s="280">
        <v>-1.8577999999999997E-2</v>
      </c>
      <c r="Q208" s="279">
        <v>-1.4057999999999999E-2</v>
      </c>
      <c r="R208" s="280">
        <v>-7.8250000000000004E-3</v>
      </c>
      <c r="S208" s="279">
        <v>-2.9055000000000001E-2</v>
      </c>
      <c r="T208" s="280">
        <v>-2.6890000000000001E-2</v>
      </c>
      <c r="U208" s="279">
        <v>-5.6220000000000003E-3</v>
      </c>
      <c r="V208" s="280">
        <v>-1.6150000000000001E-3</v>
      </c>
      <c r="W208" s="279">
        <v>-5.2070000000000007E-3</v>
      </c>
      <c r="X208" s="280">
        <v>-1.2859999999999998E-3</v>
      </c>
      <c r="Y208" s="280">
        <v>-2.22E-4</v>
      </c>
      <c r="Z208" s="279">
        <v>-2.0938999999999999E-2</v>
      </c>
      <c r="AA208" s="280">
        <v>-5.9680000000000002E-3</v>
      </c>
      <c r="AB208" s="279">
        <v>-4.2544999999999999E-2</v>
      </c>
      <c r="AC208" s="280">
        <v>-4.3667999999999998E-2</v>
      </c>
      <c r="AD208" s="279">
        <v>-3.8184999999999997E-2</v>
      </c>
      <c r="AE208" s="280">
        <v>-1.9026000000000001E-2</v>
      </c>
      <c r="AF208" s="280">
        <v>-9.6779999999999991E-3</v>
      </c>
      <c r="AG208" s="279">
        <v>-4.5008999999999993E-2</v>
      </c>
      <c r="AH208" s="280">
        <v>-7.7000000000000002E-3</v>
      </c>
      <c r="AI208" s="279">
        <v>-9.2100000000000012E-3</v>
      </c>
      <c r="AJ208" s="280">
        <v>-1.9732E-2</v>
      </c>
      <c r="AK208" s="279">
        <v>-1.4404999999999999E-2</v>
      </c>
      <c r="AL208" s="280">
        <v>1.0798E-2</v>
      </c>
      <c r="AM208" s="279">
        <v>-3.656E-3</v>
      </c>
      <c r="AN208" s="279">
        <v>4.2866000000000001E-2</v>
      </c>
      <c r="AO208" s="280">
        <v>-6.2257999999999994E-2</v>
      </c>
      <c r="AP208" s="279">
        <v>-7.0499000000000006E-2</v>
      </c>
      <c r="AQ208" s="291">
        <v>-2.496424718368162E-2</v>
      </c>
      <c r="AR208" s="30">
        <v>-2.496424718368162E-2</v>
      </c>
      <c r="AS208" s="291">
        <v>-2.496424718368162E-2</v>
      </c>
      <c r="AT208" s="291">
        <v>-2.496424718368162E-2</v>
      </c>
      <c r="AU208" s="291">
        <v>-2.496424718368162E-2</v>
      </c>
      <c r="AV208" s="279">
        <v>-5.6052999999999999E-2</v>
      </c>
      <c r="AW208" s="280">
        <v>-6.1818999999999999E-2</v>
      </c>
      <c r="AX208" s="291">
        <v>-2.496424718368162E-2</v>
      </c>
      <c r="AY208" s="291">
        <v>-2.496424718368162E-2</v>
      </c>
      <c r="AZ208" s="279">
        <v>-1.5626999999999999E-2</v>
      </c>
      <c r="BE208" s="30">
        <v>6.2049446174936351E-2</v>
      </c>
      <c r="BF208" s="104"/>
      <c r="BG208" s="188">
        <f t="shared" si="149"/>
        <v>48</v>
      </c>
      <c r="BH208" s="29">
        <f>(1-'Building Blocks'!$B$54)*'Building Blocks'!$B$54^BG208</f>
        <v>6.1729014094228825E-3</v>
      </c>
      <c r="BI208" s="29">
        <f t="shared" si="150"/>
        <v>6.7806408859468056E-3</v>
      </c>
      <c r="BJ208" s="29">
        <f t="shared" ref="BJ208:BJ255" si="197">SUM(BI206:BI208)</f>
        <v>2.0139181495350607E-2</v>
      </c>
      <c r="BK208" s="191">
        <f t="shared" si="151"/>
        <v>5.3368924643453246E-6</v>
      </c>
      <c r="BL208" s="191">
        <f t="shared" si="152"/>
        <v>4.113146201895511E-6</v>
      </c>
      <c r="BM208" s="191">
        <f t="shared" si="153"/>
        <v>1.2367456714096004E-5</v>
      </c>
      <c r="BN208" s="191">
        <f t="shared" si="154"/>
        <v>3.282315284365415E-5</v>
      </c>
      <c r="BO208" s="191">
        <f t="shared" si="155"/>
        <v>3.0954098689588188E-5</v>
      </c>
      <c r="BP208" s="191">
        <f t="shared" si="156"/>
        <v>1.0043009697656708E-5</v>
      </c>
      <c r="BQ208" s="191">
        <f t="shared" si="157"/>
        <v>2.0030915748221681E-5</v>
      </c>
      <c r="BR208" s="191">
        <f t="shared" si="158"/>
        <v>3.2481582727323477E-5</v>
      </c>
      <c r="BS208" s="191">
        <f t="shared" si="159"/>
        <v>4.7881787103491431E-5</v>
      </c>
      <c r="BT208" s="191">
        <f t="shared" si="160"/>
        <v>2.0894462919010158E-35</v>
      </c>
      <c r="BU208" s="191">
        <f t="shared" si="161"/>
        <v>7.467405966949509E-7</v>
      </c>
      <c r="BV208" s="191">
        <f t="shared" si="162"/>
        <v>5.2895556125810596E-7</v>
      </c>
      <c r="BW208" s="191">
        <f t="shared" si="163"/>
        <v>1.8448362812746533E-8</v>
      </c>
      <c r="BX208" s="191">
        <f t="shared" si="164"/>
        <v>2.9276142365487337E-7</v>
      </c>
      <c r="BY208" s="191">
        <f t="shared" si="165"/>
        <v>3.8176013097242861E-6</v>
      </c>
      <c r="BZ208" s="191">
        <f t="shared" si="166"/>
        <v>2.2979697702246849E-6</v>
      </c>
      <c r="CA208" s="191">
        <f t="shared" si="167"/>
        <v>9.4765354748779812E-7</v>
      </c>
      <c r="CB208" s="191">
        <f t="shared" si="168"/>
        <v>8.12065416828015E-6</v>
      </c>
      <c r="CC208" s="191">
        <f t="shared" si="169"/>
        <v>6.6441871534363797E-6</v>
      </c>
      <c r="CD208" s="191">
        <f t="shared" si="170"/>
        <v>5.4059387496961764E-7</v>
      </c>
      <c r="CE208" s="191">
        <f t="shared" si="171"/>
        <v>1.9169023094996778E-7</v>
      </c>
      <c r="CF208" s="191">
        <f t="shared" si="172"/>
        <v>6.3530872245550251E-7</v>
      </c>
      <c r="CG208" s="191">
        <f t="shared" si="173"/>
        <v>1.6266256495662656E-7</v>
      </c>
      <c r="CH208" s="191">
        <f t="shared" si="174"/>
        <v>4.7995140852522011E-8</v>
      </c>
      <c r="CI208" s="191">
        <f t="shared" si="175"/>
        <v>4.8957140544008507E-6</v>
      </c>
      <c r="CJ208" s="191">
        <f t="shared" si="176"/>
        <v>6.9068511046544788E-7</v>
      </c>
      <c r="CK208" s="191">
        <f t="shared" si="177"/>
        <v>1.4087388830070215E-5</v>
      </c>
      <c r="CL208" s="191">
        <f t="shared" si="178"/>
        <v>1.4823915719743421E-5</v>
      </c>
      <c r="CM208" s="191">
        <f t="shared" si="179"/>
        <v>1.1662086287201999E-5</v>
      </c>
      <c r="CN208" s="191">
        <f t="shared" si="180"/>
        <v>4.5719024715339776E-6</v>
      </c>
      <c r="CO208" s="191">
        <f t="shared" si="181"/>
        <v>1.554064957063449E-6</v>
      </c>
      <c r="CP208" s="191">
        <f t="shared" si="182"/>
        <v>1.6507399924662644E-5</v>
      </c>
      <c r="CQ208" s="191">
        <f t="shared" si="183"/>
        <v>8.7151210140079111E-7</v>
      </c>
      <c r="CR208" s="191">
        <f t="shared" si="184"/>
        <v>1.5100970128927913E-6</v>
      </c>
      <c r="CS208" s="191">
        <f t="shared" si="185"/>
        <v>4.5794992484824816E-6</v>
      </c>
      <c r="CT208" s="191">
        <f t="shared" si="186"/>
        <v>2.9364931443083897E-6</v>
      </c>
      <c r="CU208" s="191">
        <f t="shared" si="187"/>
        <v>2.8371615364638135E-7</v>
      </c>
      <c r="CV208" s="191">
        <f t="shared" si="188"/>
        <v>5.8246644254458666E-7</v>
      </c>
      <c r="CW208" s="191">
        <f t="shared" si="189"/>
        <v>9.5309371294468937E-6</v>
      </c>
      <c r="CX208" s="191">
        <f t="shared" si="190"/>
        <v>2.8317162641157812E-5</v>
      </c>
      <c r="CY208" s="191">
        <f t="shared" si="191"/>
        <v>4.159549431700747E-5</v>
      </c>
      <c r="CZ208" s="191"/>
      <c r="DA208" s="191">
        <f t="shared" si="192"/>
        <v>2.0894462919010158E-35</v>
      </c>
      <c r="DB208" s="191"/>
      <c r="DC208" s="191"/>
      <c r="DD208" s="191"/>
      <c r="DE208" s="191">
        <f t="shared" si="193"/>
        <v>2.9433296188571283E-5</v>
      </c>
      <c r="DF208" s="191">
        <f t="shared" si="194"/>
        <v>3.3897088552641779E-5</v>
      </c>
      <c r="DG208" s="191"/>
      <c r="DH208" s="191"/>
      <c r="DI208" s="191">
        <f t="shared" si="195"/>
        <v>4.5401485625133533E-6</v>
      </c>
      <c r="DN208" s="191">
        <f t="shared" si="196"/>
        <v>1.9966514415271219E-5</v>
      </c>
      <c r="DR208" s="1">
        <v>9.7222222222222206E-3</v>
      </c>
      <c r="EQ208" s="184"/>
      <c r="ER208" s="184"/>
    </row>
    <row r="209" spans="1:148" s="1" customFormat="1" x14ac:dyDescent="0.25">
      <c r="A209" s="21">
        <v>41943</v>
      </c>
      <c r="B209" s="279">
        <v>2.7512999999999999E-2</v>
      </c>
      <c r="C209" s="280">
        <v>2.444E-2</v>
      </c>
      <c r="D209" s="279">
        <v>3.082E-2</v>
      </c>
      <c r="E209" s="280">
        <v>6.5919000000000005E-2</v>
      </c>
      <c r="F209" s="279">
        <v>3.0865999999999998E-2</v>
      </c>
      <c r="G209" s="280">
        <v>7.2680000000000002E-3</v>
      </c>
      <c r="H209" s="279">
        <v>-9.7979999999999994E-3</v>
      </c>
      <c r="I209" s="280">
        <v>-2.5212999999999999E-2</v>
      </c>
      <c r="J209" s="279">
        <v>1.1907000000000001E-2</v>
      </c>
      <c r="K209" s="291">
        <v>-2.496424718368162E-2</v>
      </c>
      <c r="L209" s="280">
        <v>9.8279999999999999E-3</v>
      </c>
      <c r="M209" s="279">
        <v>9.7419999999999989E-3</v>
      </c>
      <c r="N209" s="280">
        <v>4.8999999999999998E-5</v>
      </c>
      <c r="O209" s="279">
        <v>7.1899999999999993E-3</v>
      </c>
      <c r="P209" s="280">
        <v>2.7505999999999999E-2</v>
      </c>
      <c r="Q209" s="279">
        <v>1.0647E-2</v>
      </c>
      <c r="R209" s="280">
        <v>7.0609999999999996E-3</v>
      </c>
      <c r="S209" s="279">
        <v>1.9328999999999999E-2</v>
      </c>
      <c r="T209" s="280">
        <v>9.7479999999999997E-3</v>
      </c>
      <c r="U209" s="279">
        <v>6.8630000000000002E-3</v>
      </c>
      <c r="V209" s="280">
        <v>9.6819999999999996E-3</v>
      </c>
      <c r="W209" s="279">
        <v>9.5409999999999991E-3</v>
      </c>
      <c r="X209" s="280">
        <v>6.6530000000000001E-3</v>
      </c>
      <c r="Y209" s="280">
        <v>1.1949999999999999E-3</v>
      </c>
      <c r="Z209" s="279">
        <v>1.1890000000000001E-2</v>
      </c>
      <c r="AA209" s="280">
        <v>2.5900000000000003E-3</v>
      </c>
      <c r="AB209" s="279">
        <v>-6.8310000000000003E-3</v>
      </c>
      <c r="AC209" s="280">
        <v>-7.6939999999999995E-3</v>
      </c>
      <c r="AD209" s="279">
        <v>-5.4640000000000001E-3</v>
      </c>
      <c r="AE209" s="280">
        <v>1.7405E-2</v>
      </c>
      <c r="AF209" s="280">
        <v>8.548E-3</v>
      </c>
      <c r="AG209" s="279">
        <v>8.4779999999999994E-3</v>
      </c>
      <c r="AH209" s="280">
        <v>-1.32E-2</v>
      </c>
      <c r="AI209" s="279">
        <v>-4.0000000000000001E-3</v>
      </c>
      <c r="AJ209" s="280">
        <v>-8.1100000000000009E-4</v>
      </c>
      <c r="AK209" s="279">
        <v>-1.6688000000000001E-2</v>
      </c>
      <c r="AL209" s="280">
        <v>-2.0050000000000003E-3</v>
      </c>
      <c r="AM209" s="279">
        <v>-6.6010000000000001E-3</v>
      </c>
      <c r="AN209" s="279">
        <v>1.1377E-2</v>
      </c>
      <c r="AO209" s="280">
        <v>-8.0389999999999993E-3</v>
      </c>
      <c r="AP209" s="279">
        <v>-3.1821000000000002E-2</v>
      </c>
      <c r="AQ209" s="291">
        <v>-2.496424718368162E-2</v>
      </c>
      <c r="AR209" s="30">
        <v>-2.496424718368162E-2</v>
      </c>
      <c r="AS209" s="291">
        <v>-2.496424718368162E-2</v>
      </c>
      <c r="AT209" s="291">
        <v>-2.496424718368162E-2</v>
      </c>
      <c r="AU209" s="291">
        <v>-2.496424718368162E-2</v>
      </c>
      <c r="AV209" s="279">
        <v>8.9890999999999999E-2</v>
      </c>
      <c r="AW209" s="280">
        <v>6.6520999999999997E-2</v>
      </c>
      <c r="AX209" s="291">
        <v>-2.496424718368162E-2</v>
      </c>
      <c r="AY209" s="291">
        <v>-2.496424718368162E-2</v>
      </c>
      <c r="AZ209" s="279">
        <v>-4.5988000000000001E-2</v>
      </c>
      <c r="BE209" s="30">
        <v>-6.0574560732205462E-2</v>
      </c>
      <c r="BF209" s="104"/>
      <c r="BG209" s="188">
        <f t="shared" si="149"/>
        <v>47</v>
      </c>
      <c r="BH209" s="29">
        <f>(1-'Building Blocks'!$B$54)*'Building Blocks'!$B$54^BG209</f>
        <v>6.2352539489120033E-3</v>
      </c>
      <c r="BI209" s="29">
        <f t="shared" si="150"/>
        <v>6.8491322080270773E-3</v>
      </c>
      <c r="BJ209" s="29">
        <f t="shared" si="197"/>
        <v>2.0342607571061218E-2</v>
      </c>
      <c r="BK209" s="191">
        <f t="shared" si="151"/>
        <v>2.8233186715626139E-6</v>
      </c>
      <c r="BL209" s="191">
        <f t="shared" si="152"/>
        <v>2.059775702346455E-6</v>
      </c>
      <c r="BM209" s="191">
        <f t="shared" si="153"/>
        <v>3.1661389866101071E-6</v>
      </c>
      <c r="BN209" s="191">
        <f t="shared" si="154"/>
        <v>2.21271044592051E-5</v>
      </c>
      <c r="BO209" s="191">
        <f t="shared" si="155"/>
        <v>2.7938068544444436E-6</v>
      </c>
      <c r="BP209" s="191">
        <f t="shared" si="156"/>
        <v>4.6566065153733033E-9</v>
      </c>
      <c r="BQ209" s="191">
        <f t="shared" si="157"/>
        <v>1.7680793748642806E-6</v>
      </c>
      <c r="BR209" s="191">
        <f t="shared" si="158"/>
        <v>8.0078758464062801E-6</v>
      </c>
      <c r="BS209" s="191">
        <f t="shared" si="159"/>
        <v>2.1921097792075235E-8</v>
      </c>
      <c r="BT209" s="191">
        <f t="shared" si="160"/>
        <v>2.1105518100010264E-35</v>
      </c>
      <c r="BU209" s="191">
        <f t="shared" si="161"/>
        <v>2.565968591070702E-7</v>
      </c>
      <c r="BV209" s="191">
        <f t="shared" si="162"/>
        <v>2.7911254332989702E-7</v>
      </c>
      <c r="BW209" s="191">
        <f t="shared" si="163"/>
        <v>1.8634709911865188E-8</v>
      </c>
      <c r="BX209" s="191">
        <f t="shared" si="164"/>
        <v>1.2042491446075379E-7</v>
      </c>
      <c r="BY209" s="191">
        <f t="shared" si="165"/>
        <v>3.4231532431348853E-6</v>
      </c>
      <c r="BZ209" s="191">
        <f t="shared" si="166"/>
        <v>2.7147289466705957E-7</v>
      </c>
      <c r="CA209" s="191">
        <f t="shared" si="167"/>
        <v>6.4302059509298165E-8</v>
      </c>
      <c r="CB209" s="191">
        <f t="shared" si="168"/>
        <v>1.3000619350297338E-6</v>
      </c>
      <c r="CC209" s="191">
        <f t="shared" si="169"/>
        <v>1.9494367347245921E-7</v>
      </c>
      <c r="CD209" s="191">
        <f t="shared" si="170"/>
        <v>8.6610846786609142E-8</v>
      </c>
      <c r="CE209" s="191">
        <f t="shared" si="171"/>
        <v>2.4492975530674236E-7</v>
      </c>
      <c r="CF209" s="191">
        <f t="shared" si="172"/>
        <v>1.7594573427645437E-7</v>
      </c>
      <c r="CG209" s="191">
        <f t="shared" si="173"/>
        <v>6.33434497957948E-8</v>
      </c>
      <c r="CH209" s="191">
        <f t="shared" si="174"/>
        <v>1.059076005249764E-8</v>
      </c>
      <c r="CI209" s="191">
        <f t="shared" si="175"/>
        <v>2.4318533186473366E-7</v>
      </c>
      <c r="CJ209" s="191">
        <f t="shared" si="176"/>
        <v>1.6130475208871349E-8</v>
      </c>
      <c r="CK209" s="191">
        <f t="shared" si="177"/>
        <v>6.6675936762848839E-7</v>
      </c>
      <c r="CL209" s="191">
        <f t="shared" si="178"/>
        <v>7.9636114249753464E-7</v>
      </c>
      <c r="CM209" s="191">
        <f t="shared" si="179"/>
        <v>5.2448106304010949E-7</v>
      </c>
      <c r="CN209" s="191">
        <f t="shared" si="180"/>
        <v>7.5002207566620978E-7</v>
      </c>
      <c r="CO209" s="191">
        <f t="shared" si="181"/>
        <v>6.5266296287403505E-8</v>
      </c>
      <c r="CP209" s="191">
        <f t="shared" si="182"/>
        <v>1.1775759644415146E-7</v>
      </c>
      <c r="CQ209" s="191">
        <f t="shared" si="183"/>
        <v>1.9416425118706363E-6</v>
      </c>
      <c r="CR209" s="191">
        <f t="shared" si="184"/>
        <v>6.4621325327848734E-7</v>
      </c>
      <c r="CS209" s="191">
        <f t="shared" si="185"/>
        <v>3.4206714689824637E-7</v>
      </c>
      <c r="CT209" s="191">
        <f t="shared" si="186"/>
        <v>3.6526575272886938E-6</v>
      </c>
      <c r="CU209" s="191">
        <f t="shared" si="187"/>
        <v>2.7482355026719165E-7</v>
      </c>
      <c r="CV209" s="191">
        <f t="shared" si="188"/>
        <v>1.0216487297698949E-6</v>
      </c>
      <c r="CW209" s="191">
        <f t="shared" si="189"/>
        <v>2.4677153547549718E-7</v>
      </c>
      <c r="CX209" s="191">
        <f t="shared" si="190"/>
        <v>7.4142257254495309E-7</v>
      </c>
      <c r="CY209" s="191">
        <f t="shared" si="191"/>
        <v>1.0764808417068809E-5</v>
      </c>
      <c r="CZ209" s="191"/>
      <c r="DA209" s="191">
        <f t="shared" si="192"/>
        <v>2.1105518100010264E-35</v>
      </c>
      <c r="DB209" s="191"/>
      <c r="DC209" s="191"/>
      <c r="DD209" s="191"/>
      <c r="DE209" s="191">
        <f t="shared" si="193"/>
        <v>4.3899537033216014E-5</v>
      </c>
      <c r="DF209" s="191">
        <f t="shared" si="194"/>
        <v>2.2751953618738432E-5</v>
      </c>
      <c r="DG209" s="191"/>
      <c r="DH209" s="191"/>
      <c r="DI209" s="191">
        <f t="shared" si="195"/>
        <v>2.1661182231158282E-5</v>
      </c>
      <c r="DN209" s="191">
        <f t="shared" si="196"/>
        <v>3.2006152569786792E-5</v>
      </c>
      <c r="DR209" s="1">
        <v>9.7222222222222206E-3</v>
      </c>
      <c r="EQ209" s="184"/>
      <c r="ER209" s="184"/>
    </row>
    <row r="210" spans="1:148" s="1" customFormat="1" x14ac:dyDescent="0.25">
      <c r="A210" s="21">
        <v>41973</v>
      </c>
      <c r="B210" s="279">
        <v>2.4233999999999999E-2</v>
      </c>
      <c r="C210" s="280">
        <v>2.6180999999999999E-2</v>
      </c>
      <c r="D210" s="279">
        <v>2.5589000000000001E-2</v>
      </c>
      <c r="E210" s="280">
        <v>8.9599999999999999E-4</v>
      </c>
      <c r="F210" s="279">
        <v>-1.2541E-2</v>
      </c>
      <c r="G210" s="280">
        <v>1.7155E-2</v>
      </c>
      <c r="H210" s="279">
        <v>7.3609999999999995E-3</v>
      </c>
      <c r="I210" s="280">
        <v>-8.34E-4</v>
      </c>
      <c r="J210" s="279">
        <v>-1.0517E-2</v>
      </c>
      <c r="K210" s="291">
        <v>-2.496424718368162E-2</v>
      </c>
      <c r="L210" s="280">
        <v>7.0940000000000005E-3</v>
      </c>
      <c r="M210" s="279">
        <v>8.064E-3</v>
      </c>
      <c r="N210" s="280">
        <v>4.8999999999999998E-5</v>
      </c>
      <c r="O210" s="279">
        <v>5.1870000000000006E-3</v>
      </c>
      <c r="P210" s="280">
        <v>2.7673E-2</v>
      </c>
      <c r="Q210" s="279">
        <v>6.7920000000000003E-3</v>
      </c>
      <c r="R210" s="280">
        <v>5.0390000000000001E-3</v>
      </c>
      <c r="S210" s="279">
        <v>1.0947E-2</v>
      </c>
      <c r="T210" s="280">
        <v>3.0259999999999996E-3</v>
      </c>
      <c r="U210" s="279">
        <v>3.8790000000000001E-3</v>
      </c>
      <c r="V210" s="280">
        <v>6.5480000000000009E-3</v>
      </c>
      <c r="W210" s="279">
        <v>6.9569999999999996E-3</v>
      </c>
      <c r="X210" s="280">
        <v>1.0349999999999999E-3</v>
      </c>
      <c r="Y210" s="280">
        <v>6.8000000000000005E-4</v>
      </c>
      <c r="Z210" s="279">
        <v>-7.2840000000000005E-3</v>
      </c>
      <c r="AA210" s="280">
        <v>4.9670000000000001E-3</v>
      </c>
      <c r="AB210" s="279">
        <v>-1.1341E-2</v>
      </c>
      <c r="AC210" s="280">
        <v>-1.4517E-2</v>
      </c>
      <c r="AD210" s="279">
        <v>-3.1290000000000003E-3</v>
      </c>
      <c r="AE210" s="280">
        <v>-1.493E-3</v>
      </c>
      <c r="AF210" s="280">
        <v>-6.0329999999999993E-3</v>
      </c>
      <c r="AG210" s="279">
        <v>-1.8371999999999999E-2</v>
      </c>
      <c r="AH210" s="280">
        <v>3.3E-3</v>
      </c>
      <c r="AI210" s="279">
        <v>7.8300000000000002E-3</v>
      </c>
      <c r="AJ210" s="280">
        <v>3.898E-3</v>
      </c>
      <c r="AK210" s="279">
        <v>5.1609999999999998E-3</v>
      </c>
      <c r="AL210" s="280">
        <v>2.2515E-2</v>
      </c>
      <c r="AM210" s="279">
        <v>2.245E-3</v>
      </c>
      <c r="AN210" s="279">
        <v>7.2053000000000006E-2</v>
      </c>
      <c r="AO210" s="280">
        <v>-4.0679E-2</v>
      </c>
      <c r="AP210" s="279">
        <v>-2.4281999999999998E-2</v>
      </c>
      <c r="AQ210" s="291">
        <v>-2.496424718368162E-2</v>
      </c>
      <c r="AR210" s="30">
        <v>-2.496424718368162E-2</v>
      </c>
      <c r="AS210" s="291">
        <v>-2.496424718368162E-2</v>
      </c>
      <c r="AT210" s="291">
        <v>-2.496424718368162E-2</v>
      </c>
      <c r="AU210" s="291">
        <v>-2.496424718368162E-2</v>
      </c>
      <c r="AV210" s="279">
        <v>2.3366999999999999E-2</v>
      </c>
      <c r="AW210" s="280">
        <v>8.6990000000000001E-3</v>
      </c>
      <c r="AX210" s="291">
        <v>-2.496424718368162E-2</v>
      </c>
      <c r="AY210" s="291">
        <v>-2.496424718368162E-2</v>
      </c>
      <c r="AZ210" s="279">
        <v>-2.5784999999999999E-2</v>
      </c>
      <c r="BE210" s="30">
        <v>5.5769646110199744E-2</v>
      </c>
      <c r="BF210" s="104"/>
      <c r="BG210" s="188">
        <f t="shared" si="149"/>
        <v>46</v>
      </c>
      <c r="BH210" s="29">
        <f>(1-'Building Blocks'!$B$54)*'Building Blocks'!$B$54^BG210</f>
        <v>6.2982363120323258E-3</v>
      </c>
      <c r="BI210" s="29">
        <f t="shared" si="150"/>
        <v>6.9183153616435115E-3</v>
      </c>
      <c r="BJ210" s="29">
        <f t="shared" si="197"/>
        <v>2.0548088455617394E-2</v>
      </c>
      <c r="BK210" s="191">
        <f t="shared" si="151"/>
        <v>2.0050640623813215E-6</v>
      </c>
      <c r="BL210" s="191">
        <f t="shared" si="152"/>
        <v>2.5193061606159044E-6</v>
      </c>
      <c r="BM210" s="191">
        <f t="shared" si="153"/>
        <v>1.8312397555936922E-6</v>
      </c>
      <c r="BN210" s="191">
        <f t="shared" si="154"/>
        <v>4.6340224023360163E-7</v>
      </c>
      <c r="BO210" s="191">
        <f t="shared" si="155"/>
        <v>3.7270211954927161E-6</v>
      </c>
      <c r="BP210" s="191">
        <f t="shared" si="156"/>
        <v>7.9378884868306888E-7</v>
      </c>
      <c r="BQ210" s="191">
        <f t="shared" si="157"/>
        <v>8.2507863864783518E-9</v>
      </c>
      <c r="BR210" s="191">
        <f t="shared" si="158"/>
        <v>6.6637414324769244E-7</v>
      </c>
      <c r="BS210" s="191">
        <f t="shared" si="159"/>
        <v>2.9458374235699923E-6</v>
      </c>
      <c r="BT210" s="191">
        <f t="shared" si="160"/>
        <v>2.1318705151525516E-35</v>
      </c>
      <c r="BU210" s="191">
        <f t="shared" si="161"/>
        <v>7.9355747783205939E-8</v>
      </c>
      <c r="BV210" s="191">
        <f t="shared" si="162"/>
        <v>1.5319595186038533E-7</v>
      </c>
      <c r="BW210" s="191">
        <f t="shared" si="163"/>
        <v>1.8822939304914331E-8</v>
      </c>
      <c r="BX210" s="191">
        <f t="shared" si="164"/>
        <v>3.3185477794833171E-8</v>
      </c>
      <c r="BY210" s="191">
        <f t="shared" si="165"/>
        <v>3.5095820442131566E-6</v>
      </c>
      <c r="BZ210" s="191">
        <f t="shared" si="166"/>
        <v>4.1213222259179473E-8</v>
      </c>
      <c r="CA210" s="191">
        <f t="shared" si="167"/>
        <v>7.5122585127143874E-9</v>
      </c>
      <c r="CB210" s="191">
        <f t="shared" si="168"/>
        <v>2.0138736613669807E-7</v>
      </c>
      <c r="CC210" s="191">
        <f t="shared" si="169"/>
        <v>1.3308680881473571E-8</v>
      </c>
      <c r="CD210" s="191">
        <f t="shared" si="170"/>
        <v>2.2639908185244042E-9</v>
      </c>
      <c r="CE210" s="191">
        <f t="shared" si="171"/>
        <v>5.603737410834967E-8</v>
      </c>
      <c r="CF210" s="191">
        <f t="shared" si="172"/>
        <v>4.2701812518148715E-8</v>
      </c>
      <c r="CG210" s="191">
        <f t="shared" si="173"/>
        <v>4.5939881227422859E-8</v>
      </c>
      <c r="CH210" s="191">
        <f t="shared" si="174"/>
        <v>2.1393660525326999E-8</v>
      </c>
      <c r="CI210" s="191">
        <f t="shared" si="175"/>
        <v>1.2082448578561137E-6</v>
      </c>
      <c r="CJ210" s="191">
        <f t="shared" si="176"/>
        <v>4.9090607267746327E-9</v>
      </c>
      <c r="CK210" s="191">
        <f t="shared" si="177"/>
        <v>1.4299199551014734E-6</v>
      </c>
      <c r="CL210" s="191">
        <f t="shared" si="178"/>
        <v>2.1444645532596042E-6</v>
      </c>
      <c r="CM210" s="191">
        <f t="shared" si="179"/>
        <v>2.8477396326799848E-7</v>
      </c>
      <c r="CN210" s="191">
        <f t="shared" si="180"/>
        <v>4.9205556975394455E-7</v>
      </c>
      <c r="CO210" s="191">
        <f t="shared" si="181"/>
        <v>9.1400394227204227E-7</v>
      </c>
      <c r="CP210" s="191">
        <f t="shared" si="182"/>
        <v>3.5660530585074022E-6</v>
      </c>
      <c r="CQ210" s="191">
        <f t="shared" si="183"/>
        <v>7.8609478406316505E-10</v>
      </c>
      <c r="CR210" s="191">
        <f t="shared" si="184"/>
        <v>3.0994754272481309E-8</v>
      </c>
      <c r="CS210" s="191">
        <f t="shared" si="185"/>
        <v>3.8468463422855903E-8</v>
      </c>
      <c r="CT210" s="191">
        <f t="shared" si="186"/>
        <v>1.0712152178944863E-8</v>
      </c>
      <c r="CU210" s="191">
        <f t="shared" si="187"/>
        <v>2.2879842809937942E-6</v>
      </c>
      <c r="CV210" s="191">
        <f t="shared" si="188"/>
        <v>7.8444766662216814E-8</v>
      </c>
      <c r="CW210" s="191">
        <f t="shared" si="189"/>
        <v>3.0758954053446385E-5</v>
      </c>
      <c r="CX210" s="191">
        <f t="shared" si="190"/>
        <v>1.2818368339709863E-5</v>
      </c>
      <c r="CY210" s="191">
        <f t="shared" si="191"/>
        <v>7.1312430584154829E-6</v>
      </c>
      <c r="CZ210" s="191"/>
      <c r="DA210" s="191">
        <f t="shared" si="192"/>
        <v>2.1318705151525516E-35</v>
      </c>
      <c r="DB210" s="191"/>
      <c r="DC210" s="191"/>
      <c r="DD210" s="191"/>
      <c r="DE210" s="191">
        <f t="shared" si="193"/>
        <v>1.2674794881343022E-6</v>
      </c>
      <c r="DF210" s="191">
        <f t="shared" si="194"/>
        <v>2.4011874489418415E-10</v>
      </c>
      <c r="DG210" s="191"/>
      <c r="DH210" s="191"/>
      <c r="DI210" s="191">
        <f t="shared" si="195"/>
        <v>8.9831555307962381E-6</v>
      </c>
      <c r="DN210" s="191">
        <f t="shared" si="196"/>
        <v>1.5929634424037064E-5</v>
      </c>
      <c r="DR210" s="1">
        <v>9.7222222222222206E-3</v>
      </c>
      <c r="EQ210" s="184"/>
      <c r="ER210" s="184"/>
    </row>
    <row r="211" spans="1:148" s="1" customFormat="1" x14ac:dyDescent="0.25">
      <c r="A211" s="21">
        <v>42004</v>
      </c>
      <c r="B211" s="279">
        <v>-1.1000000000000001E-5</v>
      </c>
      <c r="C211" s="280">
        <v>-2.33E-3</v>
      </c>
      <c r="D211" s="279">
        <v>2.1180000000000001E-3</v>
      </c>
      <c r="E211" s="280">
        <v>2.8500000000000001E-2</v>
      </c>
      <c r="F211" s="279">
        <v>4.4137000000000003E-2</v>
      </c>
      <c r="G211" s="280">
        <v>-1.8879999999999997E-2</v>
      </c>
      <c r="H211" s="279">
        <v>-3.5715999999999998E-2</v>
      </c>
      <c r="I211" s="280">
        <v>-7.4570000000000001E-3</v>
      </c>
      <c r="J211" s="279">
        <v>-4.5614999999999996E-2</v>
      </c>
      <c r="K211" s="291">
        <v>-2.496424718368162E-2</v>
      </c>
      <c r="L211" s="280">
        <v>9.3499999999999996E-4</v>
      </c>
      <c r="M211" s="279">
        <v>1.4239999999999999E-3</v>
      </c>
      <c r="N211" s="280">
        <v>4.8999999999999998E-5</v>
      </c>
      <c r="O211" s="279">
        <v>-2.6719999999999999E-3</v>
      </c>
      <c r="P211" s="280">
        <v>2.8641999999999997E-2</v>
      </c>
      <c r="Q211" s="279">
        <v>7.0000000000000007E-5</v>
      </c>
      <c r="R211" s="280">
        <v>-4.0930000000000003E-3</v>
      </c>
      <c r="S211" s="279">
        <v>9.7850000000000003E-3</v>
      </c>
      <c r="T211" s="280">
        <v>-1.0188999999999998E-2</v>
      </c>
      <c r="U211" s="279">
        <v>-3.6030000000000003E-3</v>
      </c>
      <c r="V211" s="280">
        <v>1.5459999999999998E-3</v>
      </c>
      <c r="W211" s="279">
        <v>-1.6289999999999998E-3</v>
      </c>
      <c r="X211" s="280">
        <v>1.173E-3</v>
      </c>
      <c r="Y211" s="280">
        <v>-2.5100000000000001E-3</v>
      </c>
      <c r="Z211" s="279">
        <v>-1.4477E-2</v>
      </c>
      <c r="AA211" s="280">
        <v>-1.2548999999999999E-2</v>
      </c>
      <c r="AB211" s="279">
        <v>-1.2057E-2</v>
      </c>
      <c r="AC211" s="280">
        <v>-9.0460000000000002E-3</v>
      </c>
      <c r="AD211" s="279">
        <v>-1.5938000000000001E-2</v>
      </c>
      <c r="AE211" s="280">
        <v>-2.1649999999999999E-2</v>
      </c>
      <c r="AF211" s="280">
        <v>-2.3238999999999999E-2</v>
      </c>
      <c r="AG211" s="279">
        <v>-3.2128000000000004E-2</v>
      </c>
      <c r="AH211" s="280">
        <v>-7.4999999999999997E-3</v>
      </c>
      <c r="AI211" s="279">
        <v>-2.33E-3</v>
      </c>
      <c r="AJ211" s="280">
        <v>-3.4760000000000004E-3</v>
      </c>
      <c r="AK211" s="279">
        <v>-2.7400000000000002E-3</v>
      </c>
      <c r="AL211" s="280">
        <v>2.4169999999999999E-3</v>
      </c>
      <c r="AM211" s="279">
        <v>-4.6709999999999998E-3</v>
      </c>
      <c r="AN211" s="279">
        <v>3.5112999999999998E-2</v>
      </c>
      <c r="AO211" s="280">
        <v>-7.6260999999999995E-2</v>
      </c>
      <c r="AP211" s="279">
        <v>-2.9984999999999998E-2</v>
      </c>
      <c r="AQ211" s="291">
        <v>-2.496424718368162E-2</v>
      </c>
      <c r="AR211" s="30">
        <v>-2.496424718368162E-2</v>
      </c>
      <c r="AS211" s="291">
        <v>-2.496424718368162E-2</v>
      </c>
      <c r="AT211" s="291">
        <v>-2.496424718368162E-2</v>
      </c>
      <c r="AU211" s="291">
        <v>-2.496424718368162E-2</v>
      </c>
      <c r="AV211" s="279">
        <v>1.2563E-2</v>
      </c>
      <c r="AW211" s="280">
        <v>4.5850000000000005E-3</v>
      </c>
      <c r="AX211" s="291">
        <v>-2.496424718368162E-2</v>
      </c>
      <c r="AY211" s="291">
        <v>-2.496424718368162E-2</v>
      </c>
      <c r="AZ211" s="279">
        <v>-5.6245000000000003E-2</v>
      </c>
      <c r="BE211" s="30">
        <v>-5.3547561986068692E-2</v>
      </c>
      <c r="BF211" s="104"/>
      <c r="BG211" s="188">
        <f t="shared" si="149"/>
        <v>45</v>
      </c>
      <c r="BH211" s="29">
        <f>(1-'Building Blocks'!$B$54)*'Building Blocks'!$B$54^BG211</f>
        <v>6.3618548606387123E-3</v>
      </c>
      <c r="BI211" s="29">
        <f t="shared" si="150"/>
        <v>6.988197334993446E-3</v>
      </c>
      <c r="BJ211" s="29">
        <f t="shared" si="197"/>
        <v>2.0755644904664035E-2</v>
      </c>
      <c r="BK211" s="191">
        <f t="shared" si="151"/>
        <v>3.643752112488654E-7</v>
      </c>
      <c r="BL211" s="191">
        <f t="shared" si="152"/>
        <v>6.2119796852632162E-7</v>
      </c>
      <c r="BM211" s="191">
        <f t="shared" si="153"/>
        <v>3.6242582073007991E-7</v>
      </c>
      <c r="BN211" s="191">
        <f t="shared" si="154"/>
        <v>2.6354357304496614E-6</v>
      </c>
      <c r="BO211" s="191">
        <f t="shared" si="155"/>
        <v>7.8273885920601342E-6</v>
      </c>
      <c r="BP211" s="191">
        <f t="shared" si="156"/>
        <v>4.4813710602949195E-6</v>
      </c>
      <c r="BQ211" s="191">
        <f t="shared" si="157"/>
        <v>1.2318339867724907E-5</v>
      </c>
      <c r="BR211" s="191">
        <f t="shared" si="158"/>
        <v>1.8881026438584297E-6</v>
      </c>
      <c r="BS211" s="191">
        <f t="shared" si="159"/>
        <v>2.1706500234204657E-5</v>
      </c>
      <c r="BT211" s="191">
        <f t="shared" si="160"/>
        <v>2.1534045607601532E-35</v>
      </c>
      <c r="BU211" s="191">
        <f t="shared" si="161"/>
        <v>5.3705106742792061E-8</v>
      </c>
      <c r="BV211" s="191">
        <f t="shared" si="162"/>
        <v>2.6146680852572367E-8</v>
      </c>
      <c r="BW211" s="191">
        <f t="shared" si="163"/>
        <v>1.9013070004963969E-8</v>
      </c>
      <c r="BX211" s="191">
        <f t="shared" si="164"/>
        <v>2.2457173346341611E-7</v>
      </c>
      <c r="BY211" s="191">
        <f t="shared" si="165"/>
        <v>3.8566267522254345E-6</v>
      </c>
      <c r="BZ211" s="191">
        <f t="shared" si="166"/>
        <v>1.2808912392732217E-7</v>
      </c>
      <c r="CA211" s="191">
        <f t="shared" si="167"/>
        <v>4.5735952680281342E-7</v>
      </c>
      <c r="CB211" s="191">
        <f t="shared" si="168"/>
        <v>1.2523453521622433E-7</v>
      </c>
      <c r="CC211" s="191">
        <f t="shared" si="169"/>
        <v>1.4900063301802804E-6</v>
      </c>
      <c r="CD211" s="191">
        <f t="shared" si="170"/>
        <v>3.3366791394344922E-7</v>
      </c>
      <c r="CE211" s="191">
        <f t="shared" si="171"/>
        <v>3.2482735924049013E-8</v>
      </c>
      <c r="CF211" s="191">
        <f t="shared" si="172"/>
        <v>2.6016653968427453E-7</v>
      </c>
      <c r="CG211" s="191">
        <f t="shared" si="173"/>
        <v>4.15668593508333E-8</v>
      </c>
      <c r="CH211" s="191">
        <f t="shared" si="174"/>
        <v>1.711245461936962E-7</v>
      </c>
      <c r="CI211" s="191">
        <f t="shared" si="175"/>
        <v>2.9105775444475879E-6</v>
      </c>
      <c r="CJ211" s="191">
        <f t="shared" si="176"/>
        <v>1.942790051258591E-6</v>
      </c>
      <c r="CK211" s="191">
        <f t="shared" si="177"/>
        <v>1.5918140190181552E-6</v>
      </c>
      <c r="CL211" s="191">
        <f t="shared" si="178"/>
        <v>1.0290596419842676E-6</v>
      </c>
      <c r="CM211" s="191">
        <f t="shared" si="179"/>
        <v>2.5827849702964369E-6</v>
      </c>
      <c r="CN211" s="191">
        <f t="shared" si="180"/>
        <v>5.712261759878852E-6</v>
      </c>
      <c r="CO211" s="191">
        <f t="shared" si="181"/>
        <v>5.7561365468898005E-6</v>
      </c>
      <c r="CP211" s="191">
        <f t="shared" si="182"/>
        <v>9.2894009759510344E-6</v>
      </c>
      <c r="CQ211" s="191">
        <f t="shared" si="183"/>
        <v>8.6677843708514018E-7</v>
      </c>
      <c r="CR211" s="191">
        <f t="shared" si="184"/>
        <v>4.5210758591901806E-7</v>
      </c>
      <c r="CS211" s="191">
        <f t="shared" si="185"/>
        <v>6.6187115025469087E-7</v>
      </c>
      <c r="CT211" s="191">
        <f t="shared" si="186"/>
        <v>5.8447324409239383E-7</v>
      </c>
      <c r="CU211" s="191">
        <f t="shared" si="187"/>
        <v>2.5559198554906829E-8</v>
      </c>
      <c r="CV211" s="191">
        <f t="shared" si="188"/>
        <v>7.3897572456062439E-7</v>
      </c>
      <c r="CW211" s="191">
        <f t="shared" si="189"/>
        <v>6.1801967994059351E-6</v>
      </c>
      <c r="CX211" s="191">
        <f t="shared" si="190"/>
        <v>4.3201759689327567E-5</v>
      </c>
      <c r="CY211" s="191">
        <f t="shared" si="191"/>
        <v>9.9896243596748438E-6</v>
      </c>
      <c r="CZ211" s="191"/>
      <c r="DA211" s="191">
        <f t="shared" si="192"/>
        <v>2.1534045607601532E-35</v>
      </c>
      <c r="DB211" s="191"/>
      <c r="DC211" s="191"/>
      <c r="DD211" s="191"/>
      <c r="DE211" s="191">
        <f t="shared" si="193"/>
        <v>5.213481302152535E-8</v>
      </c>
      <c r="DF211" s="191">
        <f t="shared" si="194"/>
        <v>1.2922979890209139E-7</v>
      </c>
      <c r="DG211" s="191"/>
      <c r="DH211" s="191"/>
      <c r="DI211" s="191">
        <f t="shared" si="195"/>
        <v>3.0898118736891861E-5</v>
      </c>
      <c r="DN211" s="191">
        <f t="shared" si="196"/>
        <v>2.6287343417524904E-5</v>
      </c>
      <c r="DR211" s="1">
        <v>9.7222222222222206E-3</v>
      </c>
      <c r="EQ211" s="184"/>
      <c r="ER211" s="184"/>
    </row>
    <row r="212" spans="1:148" s="1" customFormat="1" x14ac:dyDescent="0.25">
      <c r="A212" s="21">
        <v>42035</v>
      </c>
      <c r="B212" s="279">
        <v>-2.7831999999999999E-2</v>
      </c>
      <c r="C212" s="280">
        <v>-2.7467000000000002E-2</v>
      </c>
      <c r="D212" s="279">
        <v>-1.5604E-2</v>
      </c>
      <c r="E212" s="280">
        <v>-3.2166E-2</v>
      </c>
      <c r="F212" s="279">
        <v>-3.4130000000000001E-2</v>
      </c>
      <c r="G212" s="280">
        <v>-1.5410999999999999E-2</v>
      </c>
      <c r="H212" s="279">
        <v>-1.348E-3</v>
      </c>
      <c r="I212" s="280">
        <v>-8.7690000000000008E-3</v>
      </c>
      <c r="J212" s="279">
        <v>6.0760000000000007E-3</v>
      </c>
      <c r="K212" s="291">
        <v>-2.496424718368162E-2</v>
      </c>
      <c r="L212" s="280">
        <v>2.0969000000000002E-2</v>
      </c>
      <c r="M212" s="279">
        <v>2.5865999999999997E-2</v>
      </c>
      <c r="N212" s="280">
        <v>1.9699999999999999E-4</v>
      </c>
      <c r="O212" s="279">
        <v>1.6501999999999999E-2</v>
      </c>
      <c r="P212" s="280">
        <v>8.5588999999999998E-2</v>
      </c>
      <c r="Q212" s="279">
        <v>2.8309000000000001E-2</v>
      </c>
      <c r="R212" s="280">
        <v>1.7754000000000002E-2</v>
      </c>
      <c r="S212" s="279">
        <v>5.2398E-2</v>
      </c>
      <c r="T212" s="280">
        <v>3.3071999999999997E-2</v>
      </c>
      <c r="U212" s="279">
        <v>1.3376999999999998E-2</v>
      </c>
      <c r="V212" s="280">
        <v>8.4860000000000005E-3</v>
      </c>
      <c r="W212" s="279">
        <v>1.8442E-2</v>
      </c>
      <c r="X212" s="280">
        <v>1.934E-2</v>
      </c>
      <c r="Y212" s="280">
        <v>6.8430000000000001E-3</v>
      </c>
      <c r="Z212" s="279">
        <v>6.6069999999999992E-3</v>
      </c>
      <c r="AA212" s="280">
        <v>3.3179999999999998E-3</v>
      </c>
      <c r="AB212" s="279">
        <v>-1.8378000000000002E-2</v>
      </c>
      <c r="AC212" s="280">
        <v>-1.0224E-2</v>
      </c>
      <c r="AD212" s="279">
        <v>-3.6778999999999999E-2</v>
      </c>
      <c r="AE212" s="280">
        <v>1.0331999999999999E-2</v>
      </c>
      <c r="AF212" s="280">
        <v>1.477E-3</v>
      </c>
      <c r="AG212" s="279">
        <v>1.2231000000000001E-2</v>
      </c>
      <c r="AH212" s="280">
        <v>-2.8999999999999998E-3</v>
      </c>
      <c r="AI212" s="279">
        <v>-4.3999999999999996E-4</v>
      </c>
      <c r="AJ212" s="280">
        <v>-1.0139E-2</v>
      </c>
      <c r="AK212" s="279">
        <v>-1.0605E-2</v>
      </c>
      <c r="AL212" s="280">
        <v>2.5116999999999997E-2</v>
      </c>
      <c r="AM212" s="279">
        <v>1.8900000000000001E-4</v>
      </c>
      <c r="AN212" s="279">
        <v>8.1988000000000005E-2</v>
      </c>
      <c r="AO212" s="280">
        <v>-3.3402000000000001E-2</v>
      </c>
      <c r="AP212" s="279">
        <v>-2.6152999999999999E-2</v>
      </c>
      <c r="AQ212" s="291">
        <v>-2.496424718368162E-2</v>
      </c>
      <c r="AR212" s="30">
        <v>-2.496424718368162E-2</v>
      </c>
      <c r="AS212" s="291">
        <v>-2.496424718368162E-2</v>
      </c>
      <c r="AT212" s="291">
        <v>-2.496424718368162E-2</v>
      </c>
      <c r="AU212" s="291">
        <v>-2.496424718368162E-2</v>
      </c>
      <c r="AV212" s="279">
        <v>6.1657999999999998E-2</v>
      </c>
      <c r="AW212" s="280">
        <v>4.9435E-2</v>
      </c>
      <c r="AX212" s="291">
        <v>-2.496424718368162E-2</v>
      </c>
      <c r="AY212" s="291">
        <v>-2.496424718368162E-2</v>
      </c>
      <c r="AZ212" s="279">
        <v>-3.0518E-2</v>
      </c>
      <c r="BE212" s="30">
        <v>6.2032672391961974E-2</v>
      </c>
      <c r="BF212" s="104"/>
      <c r="BG212" s="188">
        <f t="shared" si="149"/>
        <v>44</v>
      </c>
      <c r="BH212" s="29">
        <f>(1-'Building Blocks'!$B$54)*'Building Blocks'!$B$54^BG212</f>
        <v>6.4261160208471859E-3</v>
      </c>
      <c r="BI212" s="29">
        <f t="shared" si="150"/>
        <v>7.0587851868620681E-3</v>
      </c>
      <c r="BJ212" s="29">
        <f t="shared" si="197"/>
        <v>2.0965297883499025E-2</v>
      </c>
      <c r="BK212" s="191">
        <f t="shared" si="151"/>
        <v>8.6677317858875275E-6</v>
      </c>
      <c r="BL212" s="191">
        <f t="shared" si="152"/>
        <v>8.4335437701679268E-6</v>
      </c>
      <c r="BM212" s="191">
        <f t="shared" si="153"/>
        <v>4.3848056555403755E-6</v>
      </c>
      <c r="BN212" s="191">
        <f t="shared" si="154"/>
        <v>1.2008780457116967E-5</v>
      </c>
      <c r="BO212" s="191">
        <f t="shared" si="155"/>
        <v>1.4166821497891532E-5</v>
      </c>
      <c r="BP212" s="191">
        <f t="shared" si="156"/>
        <v>3.3713956973176107E-6</v>
      </c>
      <c r="BQ212" s="191">
        <f t="shared" si="157"/>
        <v>4.0953474165608491E-7</v>
      </c>
      <c r="BR212" s="191">
        <f t="shared" si="158"/>
        <v>2.2237806201435939E-6</v>
      </c>
      <c r="BS212" s="191">
        <f t="shared" si="159"/>
        <v>1.1532405322050813E-7</v>
      </c>
      <c r="BT212" s="191">
        <f t="shared" si="160"/>
        <v>2.1751561219799531E-35</v>
      </c>
      <c r="BU212" s="191">
        <f t="shared" si="161"/>
        <v>2.103303366086103E-6</v>
      </c>
      <c r="BV212" s="191">
        <f t="shared" si="162"/>
        <v>3.5759536404817111E-6</v>
      </c>
      <c r="BW212" s="191">
        <f t="shared" si="163"/>
        <v>1.5913340509493088E-8</v>
      </c>
      <c r="BX212" s="191">
        <f t="shared" si="164"/>
        <v>1.2874453116024754E-6</v>
      </c>
      <c r="BY212" s="191">
        <f t="shared" si="165"/>
        <v>4.5673470350496691E-5</v>
      </c>
      <c r="BZ212" s="191">
        <f t="shared" si="166"/>
        <v>4.0515477867500354E-6</v>
      </c>
      <c r="CA212" s="191">
        <f t="shared" si="167"/>
        <v>1.3359188287412952E-6</v>
      </c>
      <c r="CB212" s="191">
        <f t="shared" si="168"/>
        <v>1.5491042071358453E-5</v>
      </c>
      <c r="CC212" s="191">
        <f t="shared" si="169"/>
        <v>5.797662292032164E-6</v>
      </c>
      <c r="CD212" s="191">
        <f t="shared" si="170"/>
        <v>7.1580310656234648E-7</v>
      </c>
      <c r="CE212" s="191">
        <f t="shared" si="171"/>
        <v>1.6155367681543635E-7</v>
      </c>
      <c r="CF212" s="191">
        <f t="shared" si="172"/>
        <v>1.3774821824913468E-6</v>
      </c>
      <c r="CG212" s="191">
        <f t="shared" si="173"/>
        <v>1.7461574836300491E-6</v>
      </c>
      <c r="CH212" s="191">
        <f t="shared" si="174"/>
        <v>1.3693775205144947E-7</v>
      </c>
      <c r="CI212" s="191">
        <f t="shared" si="175"/>
        <v>3.2227535183747243E-9</v>
      </c>
      <c r="CJ212" s="191">
        <f t="shared" si="176"/>
        <v>4.5928978029840175E-9</v>
      </c>
      <c r="CK212" s="191">
        <f t="shared" si="177"/>
        <v>3.236746308985041E-6</v>
      </c>
      <c r="CL212" s="191">
        <f t="shared" si="178"/>
        <v>1.2510596689928579E-6</v>
      </c>
      <c r="CM212" s="191">
        <f t="shared" si="179"/>
        <v>1.1331237162724111E-5</v>
      </c>
      <c r="CN212" s="191">
        <f t="shared" si="180"/>
        <v>8.1192952840435291E-8</v>
      </c>
      <c r="CO212" s="191">
        <f t="shared" si="181"/>
        <v>1.1204281148112163E-7</v>
      </c>
      <c r="CP212" s="191">
        <f t="shared" si="182"/>
        <v>4.4047772038230358E-7</v>
      </c>
      <c r="CQ212" s="191">
        <f t="shared" si="183"/>
        <v>3.0164630389220435E-7</v>
      </c>
      <c r="CR212" s="191">
        <f t="shared" si="184"/>
        <v>2.6727401095413552E-7</v>
      </c>
      <c r="CS212" s="191">
        <f t="shared" si="185"/>
        <v>1.897384008044022E-6</v>
      </c>
      <c r="CT212" s="191">
        <f t="shared" si="186"/>
        <v>2.0424706598560487E-6</v>
      </c>
      <c r="CU212" s="191">
        <f t="shared" si="187"/>
        <v>3.0502568085590823E-6</v>
      </c>
      <c r="CV212" s="191">
        <f t="shared" si="188"/>
        <v>2.076142808972097E-7</v>
      </c>
      <c r="CW212" s="191">
        <f t="shared" si="189"/>
        <v>4.1432409823803385E-5</v>
      </c>
      <c r="CX212" s="191">
        <f t="shared" si="190"/>
        <v>9.0303294711814569E-6</v>
      </c>
      <c r="CY212" s="191">
        <f t="shared" si="191"/>
        <v>8.1487861651926554E-6</v>
      </c>
      <c r="CZ212" s="191"/>
      <c r="DA212" s="191">
        <f t="shared" si="192"/>
        <v>2.1751561219799531E-35</v>
      </c>
      <c r="DB212" s="191"/>
      <c r="DC212" s="191"/>
      <c r="DD212" s="191"/>
      <c r="DE212" s="191">
        <f t="shared" si="193"/>
        <v>1.8959707452757345E-5</v>
      </c>
      <c r="DF212" s="191">
        <f t="shared" si="194"/>
        <v>1.1606606390111957E-5</v>
      </c>
      <c r="DG212" s="191"/>
      <c r="DH212" s="191"/>
      <c r="DI212" s="191">
        <f t="shared" si="195"/>
        <v>1.1731422293531497E-5</v>
      </c>
      <c r="DN212" s="191">
        <f t="shared" si="196"/>
        <v>2.0772699817645125E-5</v>
      </c>
      <c r="DR212" s="1">
        <v>9.7222222222222206E-3</v>
      </c>
      <c r="EQ212" s="184"/>
      <c r="ER212" s="184"/>
    </row>
    <row r="213" spans="1:148" s="1" customFormat="1" x14ac:dyDescent="0.25">
      <c r="A213" s="21">
        <v>42063</v>
      </c>
      <c r="B213" s="279">
        <v>5.7901000000000001E-2</v>
      </c>
      <c r="C213" s="280">
        <v>5.7780999999999999E-2</v>
      </c>
      <c r="D213" s="279">
        <v>5.5367E-2</v>
      </c>
      <c r="E213" s="280">
        <v>5.9366000000000002E-2</v>
      </c>
      <c r="F213" s="279">
        <v>4.9938000000000003E-2</v>
      </c>
      <c r="G213" s="280">
        <v>5.6128999999999998E-2</v>
      </c>
      <c r="H213" s="279">
        <v>5.3593000000000002E-2</v>
      </c>
      <c r="I213" s="280">
        <v>6.4112000000000002E-2</v>
      </c>
      <c r="J213" s="279">
        <v>3.1084000000000001E-2</v>
      </c>
      <c r="K213" s="291">
        <v>-2.496424718368162E-2</v>
      </c>
      <c r="L213" s="280">
        <v>-9.4020000000000006E-3</v>
      </c>
      <c r="M213" s="279">
        <v>-1.5443999999999999E-2</v>
      </c>
      <c r="N213" s="280">
        <v>4.8999999999999998E-5</v>
      </c>
      <c r="O213" s="279">
        <v>-9.0089999999999996E-3</v>
      </c>
      <c r="P213" s="280">
        <v>-5.3478000000000005E-2</v>
      </c>
      <c r="Q213" s="279">
        <v>-9.9439999999999997E-3</v>
      </c>
      <c r="R213" s="280">
        <v>-4.2500000000000003E-3</v>
      </c>
      <c r="S213" s="279">
        <v>-2.2463E-2</v>
      </c>
      <c r="T213" s="280">
        <v>-1.3018E-2</v>
      </c>
      <c r="U213" s="279">
        <v>-6.1860000000000005E-3</v>
      </c>
      <c r="V213" s="280">
        <v>-1.6259999999999998E-3</v>
      </c>
      <c r="W213" s="279">
        <v>-6.3460000000000009E-3</v>
      </c>
      <c r="X213" s="280">
        <v>-9.9089999999999994E-3</v>
      </c>
      <c r="Y213" s="280">
        <v>-2.3380000000000002E-3</v>
      </c>
      <c r="Z213" s="279">
        <v>2.41E-2</v>
      </c>
      <c r="AA213" s="280">
        <v>1.4108000000000001E-2</v>
      </c>
      <c r="AB213" s="279">
        <v>-7.7890000000000008E-3</v>
      </c>
      <c r="AC213" s="280">
        <v>-1.0588999999999999E-2</v>
      </c>
      <c r="AD213" s="279">
        <v>-1.2E-4</v>
      </c>
      <c r="AE213" s="280">
        <v>7.2090000000000001E-3</v>
      </c>
      <c r="AF213" s="280">
        <v>1.5279000000000001E-2</v>
      </c>
      <c r="AG213" s="279">
        <v>-1.5522000000000001E-2</v>
      </c>
      <c r="AH213" s="280">
        <v>2.0199999999999999E-2</v>
      </c>
      <c r="AI213" s="279">
        <v>1.8779999999999998E-2</v>
      </c>
      <c r="AJ213" s="280">
        <v>2.7181E-2</v>
      </c>
      <c r="AK213" s="279">
        <v>2.5139000000000002E-2</v>
      </c>
      <c r="AL213" s="280">
        <v>1.9599999999999999E-3</v>
      </c>
      <c r="AM213" s="279">
        <v>1.4346000000000001E-2</v>
      </c>
      <c r="AN213" s="279">
        <v>-1.3081000000000001E-2</v>
      </c>
      <c r="AO213" s="280">
        <v>2.5762999999999998E-2</v>
      </c>
      <c r="AP213" s="279">
        <v>7.0137999999999992E-2</v>
      </c>
      <c r="AQ213" s="291">
        <v>-2.496424718368162E-2</v>
      </c>
      <c r="AR213" s="30">
        <v>-2.496424718368162E-2</v>
      </c>
      <c r="AS213" s="291">
        <v>-2.496424718368162E-2</v>
      </c>
      <c r="AT213" s="291">
        <v>-2.496424718368162E-2</v>
      </c>
      <c r="AU213" s="291">
        <v>-2.496424718368162E-2</v>
      </c>
      <c r="AV213" s="279">
        <v>-3.0393E-2</v>
      </c>
      <c r="AW213" s="280">
        <v>-5.5689999999999993E-3</v>
      </c>
      <c r="AX213" s="291">
        <v>-2.496424718368162E-2</v>
      </c>
      <c r="AY213" s="291">
        <v>-2.496424718368162E-2</v>
      </c>
      <c r="AZ213" s="279">
        <v>2.0794E-2</v>
      </c>
      <c r="BE213" s="30">
        <v>6.4521189480664098E-3</v>
      </c>
      <c r="BF213" s="104"/>
      <c r="BG213" s="188">
        <f t="shared" si="149"/>
        <v>43</v>
      </c>
      <c r="BH213" s="29">
        <f>(1-'Building Blocks'!$B$54)*'Building Blocks'!$B$54^BG213</f>
        <v>6.4910262836840255E-3</v>
      </c>
      <c r="BI213" s="29">
        <f t="shared" si="150"/>
        <v>7.1300860473354219E-3</v>
      </c>
      <c r="BJ213" s="29">
        <f t="shared" si="197"/>
        <v>2.1177068569190934E-2</v>
      </c>
      <c r="BK213" s="191">
        <f t="shared" si="151"/>
        <v>1.8321374807270482E-5</v>
      </c>
      <c r="BL213" s="191">
        <f t="shared" si="152"/>
        <v>1.831532433540299E-5</v>
      </c>
      <c r="BM213" s="191">
        <f t="shared" si="153"/>
        <v>1.5118392863125305E-5</v>
      </c>
      <c r="BN213" s="191">
        <f t="shared" si="154"/>
        <v>1.8029539520502821E-5</v>
      </c>
      <c r="BO213" s="191">
        <f t="shared" si="155"/>
        <v>1.0994812289431153E-5</v>
      </c>
      <c r="BP213" s="191">
        <f t="shared" si="156"/>
        <v>1.7601714576950176E-5</v>
      </c>
      <c r="BQ213" s="191">
        <f t="shared" si="157"/>
        <v>1.5968304645186367E-5</v>
      </c>
      <c r="BR213" s="191">
        <f t="shared" si="158"/>
        <v>2.1671935302717924E-5</v>
      </c>
      <c r="BS213" s="191">
        <f t="shared" si="159"/>
        <v>3.1341981636145125E-6</v>
      </c>
      <c r="BT213" s="191">
        <f t="shared" si="160"/>
        <v>2.1971273959393465E-35</v>
      </c>
      <c r="BU213" s="191">
        <f t="shared" si="161"/>
        <v>1.2253140849290556E-6</v>
      </c>
      <c r="BV213" s="191">
        <f t="shared" si="162"/>
        <v>2.5206764944972028E-6</v>
      </c>
      <c r="BW213" s="191">
        <f t="shared" si="163"/>
        <v>1.9399112340540732E-8</v>
      </c>
      <c r="BX213" s="191">
        <f t="shared" si="164"/>
        <v>1.0277336989067161E-6</v>
      </c>
      <c r="BY213" s="191">
        <f t="shared" si="165"/>
        <v>2.4507778227142062E-5</v>
      </c>
      <c r="BZ213" s="191">
        <f t="shared" si="166"/>
        <v>1.4570687802132044E-6</v>
      </c>
      <c r="CA213" s="191">
        <f t="shared" si="167"/>
        <v>4.8493370636894096E-7</v>
      </c>
      <c r="CB213" s="191">
        <f t="shared" si="168"/>
        <v>5.5958568241253763E-6</v>
      </c>
      <c r="CC213" s="191">
        <f t="shared" si="169"/>
        <v>2.1663963906069846E-6</v>
      </c>
      <c r="CD213" s="191">
        <f t="shared" si="170"/>
        <v>6.4253498108295421E-7</v>
      </c>
      <c r="CE213" s="191">
        <f t="shared" si="171"/>
        <v>2.0240401714549559E-7</v>
      </c>
      <c r="CF213" s="191">
        <f t="shared" si="172"/>
        <v>8.3451900103082979E-7</v>
      </c>
      <c r="CG213" s="191">
        <f t="shared" si="173"/>
        <v>1.3034815906722441E-6</v>
      </c>
      <c r="CH213" s="191">
        <f t="shared" si="174"/>
        <v>1.6267257270834885E-7</v>
      </c>
      <c r="CI213" s="191">
        <f t="shared" si="175"/>
        <v>2.3536510788851916E-6</v>
      </c>
      <c r="CJ213" s="191">
        <f t="shared" si="176"/>
        <v>7.1063804225478672E-7</v>
      </c>
      <c r="CK213" s="191">
        <f t="shared" si="177"/>
        <v>8.3544362125052114E-7</v>
      </c>
      <c r="CL213" s="191">
        <f t="shared" si="178"/>
        <v>1.3339399073873154E-6</v>
      </c>
      <c r="CM213" s="191">
        <f t="shared" si="179"/>
        <v>8.2753206035992024E-8</v>
      </c>
      <c r="CN213" s="191">
        <f t="shared" si="180"/>
        <v>5.1409462931932101E-10</v>
      </c>
      <c r="CO213" s="191">
        <f t="shared" si="181"/>
        <v>6.8728139638289249E-7</v>
      </c>
      <c r="CP213" s="191">
        <f t="shared" si="182"/>
        <v>2.810418598518375E-6</v>
      </c>
      <c r="CQ213" s="191">
        <f t="shared" si="183"/>
        <v>1.9559979920379809E-6</v>
      </c>
      <c r="CR213" s="191">
        <f t="shared" si="184"/>
        <v>1.217367283227293E-6</v>
      </c>
      <c r="CS213" s="191">
        <f t="shared" si="185"/>
        <v>3.1219346061785102E-6</v>
      </c>
      <c r="CT213" s="191">
        <f t="shared" si="186"/>
        <v>2.5023044873555413E-6</v>
      </c>
      <c r="CU213" s="191">
        <f t="shared" si="187"/>
        <v>4.0030535128447527E-8</v>
      </c>
      <c r="CV213" s="191">
        <f t="shared" si="188"/>
        <v>5.4386525034667813E-7</v>
      </c>
      <c r="CW213" s="191">
        <f t="shared" si="189"/>
        <v>2.4285551550046303E-6</v>
      </c>
      <c r="CX213" s="191">
        <f t="shared" si="190"/>
        <v>3.9033643983643728E-6</v>
      </c>
      <c r="CY213" s="191">
        <f t="shared" si="191"/>
        <v>2.7686617747207993E-5</v>
      </c>
      <c r="CZ213" s="191"/>
      <c r="DA213" s="191">
        <f t="shared" si="192"/>
        <v>2.1971273959393465E-35</v>
      </c>
      <c r="DB213" s="191"/>
      <c r="DC213" s="191"/>
      <c r="DD213" s="191"/>
      <c r="DE213" s="191">
        <f t="shared" si="193"/>
        <v>1.153662508041409E-5</v>
      </c>
      <c r="DF213" s="191">
        <f t="shared" si="194"/>
        <v>1.4896659795271495E-6</v>
      </c>
      <c r="DG213" s="191"/>
      <c r="DH213" s="191"/>
      <c r="DI213" s="191">
        <f t="shared" si="195"/>
        <v>7.9282180059092348E-7</v>
      </c>
      <c r="DN213" s="191">
        <f t="shared" si="196"/>
        <v>1.2666205526359669E-8</v>
      </c>
      <c r="DR213" s="1">
        <v>9.7222222222222206E-3</v>
      </c>
      <c r="EQ213" s="184"/>
      <c r="ER213" s="184"/>
    </row>
    <row r="214" spans="1:148" s="1" customFormat="1" x14ac:dyDescent="0.25">
      <c r="A214" s="21">
        <v>42094</v>
      </c>
      <c r="B214" s="279">
        <v>-1.0166E-2</v>
      </c>
      <c r="C214" s="280">
        <v>-1.2453000000000001E-2</v>
      </c>
      <c r="D214" s="279">
        <v>5.9800000000000001E-4</v>
      </c>
      <c r="E214" s="280">
        <v>1.7420999999999999E-2</v>
      </c>
      <c r="F214" s="279">
        <v>1.2128000000000002E-2</v>
      </c>
      <c r="G214" s="280">
        <v>-1.4897000000000001E-2</v>
      </c>
      <c r="H214" s="279">
        <v>-1.5422E-2</v>
      </c>
      <c r="I214" s="280">
        <v>-1.2903E-2</v>
      </c>
      <c r="J214" s="279">
        <v>-1.4019999999999999E-2</v>
      </c>
      <c r="K214" s="291">
        <v>-2.496424718368162E-2</v>
      </c>
      <c r="L214" s="280">
        <v>4.6439999999999997E-3</v>
      </c>
      <c r="M214" s="279">
        <v>6.3080000000000002E-3</v>
      </c>
      <c r="N214" s="280">
        <v>4.8999999999999998E-5</v>
      </c>
      <c r="O214" s="279">
        <v>5.4310000000000001E-3</v>
      </c>
      <c r="P214" s="280">
        <v>1.1734E-2</v>
      </c>
      <c r="Q214" s="279">
        <v>3.4749999999999998E-3</v>
      </c>
      <c r="R214" s="280">
        <v>4.2399999999999998E-3</v>
      </c>
      <c r="S214" s="279">
        <v>1.7499999999999998E-3</v>
      </c>
      <c r="T214" s="280">
        <v>-4.862E-3</v>
      </c>
      <c r="U214" s="279">
        <v>4.9819999999999994E-3</v>
      </c>
      <c r="V214" s="280">
        <v>3.7019999999999996E-3</v>
      </c>
      <c r="W214" s="279">
        <v>6.483E-3</v>
      </c>
      <c r="X214" s="280">
        <v>1.8909999999999999E-3</v>
      </c>
      <c r="Y214" s="280">
        <v>-3.7999999999999997E-4</v>
      </c>
      <c r="Z214" s="279">
        <v>-5.4730000000000004E-3</v>
      </c>
      <c r="AA214" s="280">
        <v>3.715E-3</v>
      </c>
      <c r="AB214" s="279">
        <v>-2.0839E-2</v>
      </c>
      <c r="AC214" s="280">
        <v>-1.6591999999999999E-2</v>
      </c>
      <c r="AD214" s="279">
        <v>-3.4887000000000001E-2</v>
      </c>
      <c r="AE214" s="280">
        <v>3.8579999999999999E-3</v>
      </c>
      <c r="AF214" s="280">
        <v>4.457E-3</v>
      </c>
      <c r="AG214" s="279">
        <v>-2.3562E-2</v>
      </c>
      <c r="AH214" s="280">
        <v>3.3E-3</v>
      </c>
      <c r="AI214" s="279">
        <v>3.6900000000000001E-3</v>
      </c>
      <c r="AJ214" s="280">
        <v>2.8379999999999998E-3</v>
      </c>
      <c r="AK214" s="279">
        <v>3.7699999999999999E-3</v>
      </c>
      <c r="AL214" s="280">
        <v>5.6150000000000002E-3</v>
      </c>
      <c r="AM214" s="279">
        <v>3.5339999999999998E-3</v>
      </c>
      <c r="AN214" s="279">
        <v>4.2792000000000004E-2</v>
      </c>
      <c r="AO214" s="280">
        <v>-5.1363000000000006E-2</v>
      </c>
      <c r="AP214" s="279">
        <v>-6.5523999999999999E-2</v>
      </c>
      <c r="AQ214" s="291">
        <v>-2.496424718368162E-2</v>
      </c>
      <c r="AR214" s="30">
        <v>-2.496424718368162E-2</v>
      </c>
      <c r="AS214" s="291">
        <v>-2.496424718368162E-2</v>
      </c>
      <c r="AT214" s="291">
        <v>-2.496424718368162E-2</v>
      </c>
      <c r="AU214" s="291">
        <v>-2.496424718368162E-2</v>
      </c>
      <c r="AV214" s="279">
        <v>1.0117000000000001E-2</v>
      </c>
      <c r="AW214" s="280">
        <v>-1.817E-3</v>
      </c>
      <c r="AX214" s="291">
        <v>-2.496424718368162E-2</v>
      </c>
      <c r="AY214" s="291">
        <v>-2.496424718368162E-2</v>
      </c>
      <c r="AZ214" s="279">
        <v>-4.2367999999999996E-2</v>
      </c>
      <c r="BE214" s="30">
        <v>2.9659436251664451E-2</v>
      </c>
      <c r="BF214" s="104"/>
      <c r="BG214" s="188">
        <f t="shared" si="149"/>
        <v>42</v>
      </c>
      <c r="BH214" s="29">
        <f>(1-'Building Blocks'!$B$54)*'Building Blocks'!$B$54^BG214</f>
        <v>6.5565922057414395E-3</v>
      </c>
      <c r="BI214" s="29">
        <f t="shared" si="150"/>
        <v>7.2021071185206275E-3</v>
      </c>
      <c r="BJ214" s="29">
        <f t="shared" si="197"/>
        <v>2.1390978352718117E-2</v>
      </c>
      <c r="BK214" s="191">
        <f t="shared" si="151"/>
        <v>2.1744759567796986E-6</v>
      </c>
      <c r="BL214" s="191">
        <f t="shared" si="152"/>
        <v>2.7530235741393631E-6</v>
      </c>
      <c r="BM214" s="191">
        <f t="shared" si="153"/>
        <v>5.4783350037018775E-7</v>
      </c>
      <c r="BN214" s="191">
        <f t="shared" si="154"/>
        <v>5.010369843042112E-7</v>
      </c>
      <c r="BO214" s="191">
        <f t="shared" si="155"/>
        <v>1.5324684506777773E-8</v>
      </c>
      <c r="BP214" s="191">
        <f t="shared" si="156"/>
        <v>3.279946217630716E-6</v>
      </c>
      <c r="BQ214" s="191">
        <f t="shared" si="157"/>
        <v>3.3885681337853062E-6</v>
      </c>
      <c r="BR214" s="191">
        <f t="shared" si="158"/>
        <v>3.4489334301836491E-6</v>
      </c>
      <c r="BS214" s="191">
        <f t="shared" si="159"/>
        <v>4.1962532686385115E-6</v>
      </c>
      <c r="BT214" s="191">
        <f t="shared" si="160"/>
        <v>2.2193206019589356E-35</v>
      </c>
      <c r="BU214" s="191">
        <f t="shared" si="161"/>
        <v>6.3204714987521272E-9</v>
      </c>
      <c r="BV214" s="191">
        <f t="shared" si="162"/>
        <v>6.2663236050426379E-8</v>
      </c>
      <c r="BW214" s="191">
        <f t="shared" si="163"/>
        <v>1.9595062970243161E-8</v>
      </c>
      <c r="BX214" s="191">
        <f t="shared" si="164"/>
        <v>4.2673105660915752E-8</v>
      </c>
      <c r="BY214" s="191">
        <f t="shared" si="165"/>
        <v>3.1221086732052816E-7</v>
      </c>
      <c r="BZ214" s="191">
        <f t="shared" si="166"/>
        <v>5.5302472640627553E-9</v>
      </c>
      <c r="CA214" s="191">
        <f t="shared" si="167"/>
        <v>4.2542307841433549E-10</v>
      </c>
      <c r="CB214" s="191">
        <f t="shared" si="168"/>
        <v>1.0409127066086855E-7</v>
      </c>
      <c r="CC214" s="191">
        <f t="shared" si="169"/>
        <v>6.1956186955377386E-7</v>
      </c>
      <c r="CD214" s="191">
        <f t="shared" si="170"/>
        <v>2.0207718687884801E-8</v>
      </c>
      <c r="CE214" s="191">
        <f t="shared" si="171"/>
        <v>4.501316948865756E-18</v>
      </c>
      <c r="CF214" s="191">
        <f t="shared" si="172"/>
        <v>2.9109056429221615E-8</v>
      </c>
      <c r="CG214" s="191">
        <f t="shared" si="173"/>
        <v>2.1328604121906356E-8</v>
      </c>
      <c r="CH214" s="191">
        <f t="shared" si="174"/>
        <v>5.7213123027841728E-8</v>
      </c>
      <c r="CI214" s="191">
        <f t="shared" si="175"/>
        <v>9.3669343778880449E-7</v>
      </c>
      <c r="CJ214" s="191">
        <f t="shared" si="176"/>
        <v>1.2085343266842217E-9</v>
      </c>
      <c r="CK214" s="191">
        <f t="shared" si="177"/>
        <v>4.1051702998079704E-6</v>
      </c>
      <c r="CL214" s="191">
        <f t="shared" si="178"/>
        <v>2.7896603173447319E-6</v>
      </c>
      <c r="CM214" s="191">
        <f t="shared" si="179"/>
        <v>1.0495184477329216E-5</v>
      </c>
      <c r="CN214" s="191">
        <f t="shared" si="180"/>
        <v>6.8432206787949534E-8</v>
      </c>
      <c r="CO214" s="191">
        <f t="shared" si="181"/>
        <v>7.2608589791640567E-9</v>
      </c>
      <c r="CP214" s="191">
        <f t="shared" si="182"/>
        <v>5.6035993985354635E-6</v>
      </c>
      <c r="CQ214" s="191">
        <f t="shared" si="183"/>
        <v>8.1834067170772976E-10</v>
      </c>
      <c r="CR214" s="191">
        <f t="shared" si="184"/>
        <v>2.948576065347408E-8</v>
      </c>
      <c r="CS214" s="191">
        <f t="shared" si="185"/>
        <v>8.4142486239436537E-8</v>
      </c>
      <c r="CT214" s="191">
        <f t="shared" si="186"/>
        <v>5.0018660866129024E-8</v>
      </c>
      <c r="CU214" s="191">
        <f t="shared" si="187"/>
        <v>1.1902404528380361E-8</v>
      </c>
      <c r="CV214" s="191">
        <f t="shared" si="188"/>
        <v>3.1108283750114932E-8</v>
      </c>
      <c r="CW214" s="191">
        <f t="shared" si="189"/>
        <v>1.0083431151317161E-5</v>
      </c>
      <c r="CX214" s="191">
        <f t="shared" si="190"/>
        <v>2.079058219348025E-5</v>
      </c>
      <c r="CY214" s="191">
        <f t="shared" si="191"/>
        <v>3.874653208094854E-5</v>
      </c>
      <c r="CZ214" s="191"/>
      <c r="DA214" s="191">
        <f t="shared" si="192"/>
        <v>2.2193206019589356E-35</v>
      </c>
      <c r="DB214" s="191"/>
      <c r="DC214" s="191"/>
      <c r="DD214" s="191"/>
      <c r="DE214" s="191">
        <f t="shared" si="193"/>
        <v>5.8653161389470338E-10</v>
      </c>
      <c r="DF214" s="191">
        <f t="shared" si="194"/>
        <v>8.2492376981094814E-7</v>
      </c>
      <c r="DG214" s="191"/>
      <c r="DH214" s="191"/>
      <c r="DI214" s="191">
        <f t="shared" si="195"/>
        <v>1.9939497907160976E-5</v>
      </c>
      <c r="DN214" s="191">
        <f t="shared" si="196"/>
        <v>3.446158161016254E-6</v>
      </c>
      <c r="DR214" s="1">
        <v>9.7222222222222206E-3</v>
      </c>
      <c r="EQ214" s="184"/>
      <c r="ER214" s="184"/>
    </row>
    <row r="215" spans="1:148" s="1" customFormat="1" x14ac:dyDescent="0.25">
      <c r="A215" s="21">
        <v>42124</v>
      </c>
      <c r="B215" s="279">
        <v>4.5230000000000001E-3</v>
      </c>
      <c r="C215" s="280">
        <v>7.0989999999999994E-3</v>
      </c>
      <c r="D215" s="279">
        <v>-9.0889999999999999E-3</v>
      </c>
      <c r="E215" s="280">
        <v>-2.5503000000000001E-2</v>
      </c>
      <c r="F215" s="279">
        <v>-2.7343000000000003E-2</v>
      </c>
      <c r="G215" s="280">
        <v>2.9505E-2</v>
      </c>
      <c r="H215" s="279">
        <v>5.1200000000000002E-2</v>
      </c>
      <c r="I215" s="280">
        <v>5.1319999999999998E-2</v>
      </c>
      <c r="J215" s="279">
        <v>7.7165999999999998E-2</v>
      </c>
      <c r="K215" s="291">
        <v>-2.496424718368162E-2</v>
      </c>
      <c r="L215" s="280">
        <v>-3.588E-3</v>
      </c>
      <c r="M215" s="279">
        <v>-5.2610000000000001E-3</v>
      </c>
      <c r="N215" s="280">
        <v>1.9699999999999999E-4</v>
      </c>
      <c r="O215" s="279">
        <v>-1.0219999999999999E-3</v>
      </c>
      <c r="P215" s="280">
        <v>-3.1077E-2</v>
      </c>
      <c r="Q215" s="279">
        <v>-5.8530000000000006E-3</v>
      </c>
      <c r="R215" s="280">
        <v>5.44E-4</v>
      </c>
      <c r="S215" s="279">
        <v>-2.0409E-2</v>
      </c>
      <c r="T215" s="280">
        <v>6.9459999999999999E-3</v>
      </c>
      <c r="U215" s="279">
        <v>6.6699999999999995E-4</v>
      </c>
      <c r="V215" s="280">
        <v>4.17E-4</v>
      </c>
      <c r="W215" s="279">
        <v>-8.0100000000000006E-4</v>
      </c>
      <c r="X215" s="280">
        <v>-3.3319999999999999E-3</v>
      </c>
      <c r="Y215" s="280">
        <v>-3.8299999999999999E-4</v>
      </c>
      <c r="Z215" s="279">
        <v>1.2065999999999999E-2</v>
      </c>
      <c r="AA215" s="280">
        <v>9.1990000000000006E-3</v>
      </c>
      <c r="AB215" s="279">
        <v>2.1682E-2</v>
      </c>
      <c r="AC215" s="280">
        <v>1.7684999999999999E-2</v>
      </c>
      <c r="AD215" s="279">
        <v>3.1476000000000004E-2</v>
      </c>
      <c r="AE215" s="280">
        <v>1.4054000000000001E-2</v>
      </c>
      <c r="AF215" s="280">
        <v>2.0049999999999998E-2</v>
      </c>
      <c r="AG215" s="279">
        <v>2.8481999999999997E-2</v>
      </c>
      <c r="AH215" s="280">
        <v>2.0999999999999999E-3</v>
      </c>
      <c r="AI215" s="279">
        <v>9.5099999999999994E-3</v>
      </c>
      <c r="AJ215" s="280">
        <v>1.8231000000000001E-2</v>
      </c>
      <c r="AK215" s="279">
        <v>1.2605999999999999E-2</v>
      </c>
      <c r="AL215" s="280">
        <v>-1.1942999999999999E-2</v>
      </c>
      <c r="AM215" s="279">
        <v>1.0808999999999999E-2</v>
      </c>
      <c r="AN215" s="279">
        <v>-3.9633000000000002E-2</v>
      </c>
      <c r="AO215" s="280">
        <v>5.7337999999999993E-2</v>
      </c>
      <c r="AP215" s="279">
        <v>6.9893999999999998E-2</v>
      </c>
      <c r="AQ215" s="291">
        <v>-2.496424718368162E-2</v>
      </c>
      <c r="AR215" s="30">
        <v>-2.496424718368162E-2</v>
      </c>
      <c r="AS215" s="291">
        <v>-2.496424718368162E-2</v>
      </c>
      <c r="AT215" s="291">
        <v>-2.496424718368162E-2</v>
      </c>
      <c r="AU215" s="291">
        <v>-2.496424718368162E-2</v>
      </c>
      <c r="AV215" s="279">
        <v>-4.9486000000000002E-2</v>
      </c>
      <c r="AW215" s="280">
        <v>-1.5165999999999999E-2</v>
      </c>
      <c r="AX215" s="291">
        <v>-2.496424718368162E-2</v>
      </c>
      <c r="AY215" s="291">
        <v>-2.496424718368162E-2</v>
      </c>
      <c r="AZ215" s="279">
        <v>6.1829000000000002E-2</v>
      </c>
      <c r="BE215" s="30">
        <v>-2.2830288036805424E-2</v>
      </c>
      <c r="BF215" s="104"/>
      <c r="BG215" s="188">
        <f t="shared" si="149"/>
        <v>41</v>
      </c>
      <c r="BH215" s="29">
        <f>(1-'Building Blocks'!$B$54)*'Building Blocks'!$B$54^BG215</f>
        <v>6.622820409839838E-3</v>
      </c>
      <c r="BI215" s="29">
        <f t="shared" si="150"/>
        <v>7.2748556752733617E-3</v>
      </c>
      <c r="BJ215" s="29">
        <f t="shared" si="197"/>
        <v>2.1607048841129413E-2</v>
      </c>
      <c r="BK215" s="191">
        <f t="shared" si="151"/>
        <v>5.2520648800923522E-8</v>
      </c>
      <c r="BL215" s="191">
        <f t="shared" si="152"/>
        <v>3.7800200608693786E-15</v>
      </c>
      <c r="BM215" s="191">
        <f t="shared" si="153"/>
        <v>2.4652690938071901E-6</v>
      </c>
      <c r="BN215" s="191">
        <f t="shared" si="154"/>
        <v>8.7007359760487455E-6</v>
      </c>
      <c r="BO215" s="191">
        <f t="shared" si="155"/>
        <v>1.0511693230792894E-5</v>
      </c>
      <c r="BP215" s="191">
        <f t="shared" si="156"/>
        <v>3.8690235111744396E-6</v>
      </c>
      <c r="BQ215" s="191">
        <f t="shared" si="157"/>
        <v>1.468648138261894E-5</v>
      </c>
      <c r="BR215" s="191">
        <f t="shared" si="158"/>
        <v>1.3041277550837169E-5</v>
      </c>
      <c r="BS215" s="191">
        <f t="shared" si="159"/>
        <v>3.2703647953387182E-5</v>
      </c>
      <c r="BT215" s="191">
        <f t="shared" si="160"/>
        <v>2.2417379817767028E-35</v>
      </c>
      <c r="BU215" s="191">
        <f t="shared" si="161"/>
        <v>3.8716784692512167E-7</v>
      </c>
      <c r="BV215" s="191">
        <f t="shared" si="162"/>
        <v>5.4046704171406914E-7</v>
      </c>
      <c r="BW215" s="191">
        <f t="shared" si="163"/>
        <v>1.6400450283359139E-8</v>
      </c>
      <c r="BX215" s="191">
        <f t="shared" si="164"/>
        <v>1.1749732396011064E-7</v>
      </c>
      <c r="BY215" s="191">
        <f t="shared" si="165"/>
        <v>9.5474529228884933E-6</v>
      </c>
      <c r="BZ215" s="191">
        <f t="shared" si="166"/>
        <v>7.5751117619344087E-7</v>
      </c>
      <c r="CA215" s="191">
        <f t="shared" si="167"/>
        <v>8.6737531334029757E-8</v>
      </c>
      <c r="CB215" s="191">
        <f t="shared" si="168"/>
        <v>4.9029452035325583E-6</v>
      </c>
      <c r="CC215" s="191">
        <f t="shared" si="169"/>
        <v>4.6677196401447485E-8</v>
      </c>
      <c r="CD215" s="191">
        <f t="shared" si="170"/>
        <v>5.070075352700675E-8</v>
      </c>
      <c r="CE215" s="191">
        <f t="shared" si="171"/>
        <v>7.8503409543903916E-8</v>
      </c>
      <c r="CF215" s="191">
        <f t="shared" si="172"/>
        <v>2.0231933117886197E-7</v>
      </c>
      <c r="CG215" s="191">
        <f t="shared" si="173"/>
        <v>3.5077546807924141E-7</v>
      </c>
      <c r="CH215" s="191">
        <f t="shared" si="174"/>
        <v>5.791412391948192E-8</v>
      </c>
      <c r="CI215" s="191">
        <f t="shared" si="175"/>
        <v>2.7378513284234884E-7</v>
      </c>
      <c r="CJ215" s="191">
        <f t="shared" si="176"/>
        <v>1.8732138479500557E-7</v>
      </c>
      <c r="CK215" s="191">
        <f t="shared" si="177"/>
        <v>2.5293862364391386E-6</v>
      </c>
      <c r="CL215" s="191">
        <f t="shared" si="178"/>
        <v>1.5498710371300778E-6</v>
      </c>
      <c r="CM215" s="191">
        <f t="shared" si="179"/>
        <v>5.7808309954570925E-6</v>
      </c>
      <c r="CN215" s="191">
        <f t="shared" si="180"/>
        <v>3.6812330087648359E-7</v>
      </c>
      <c r="CO215" s="191">
        <f t="shared" si="181"/>
        <v>1.5483574650877133E-6</v>
      </c>
      <c r="CP215" s="191">
        <f t="shared" si="182"/>
        <v>4.2430185028290871E-6</v>
      </c>
      <c r="CQ215" s="191">
        <f t="shared" si="183"/>
        <v>1.7187757152788524E-8</v>
      </c>
      <c r="CR215" s="191">
        <f t="shared" si="184"/>
        <v>1.048623987680293E-7</v>
      </c>
      <c r="CS215" s="191">
        <f t="shared" si="185"/>
        <v>1.043210864964581E-6</v>
      </c>
      <c r="CT215" s="191">
        <f t="shared" si="186"/>
        <v>2.797052182898601E-7</v>
      </c>
      <c r="CU215" s="191">
        <f t="shared" si="187"/>
        <v>1.9263291463672262E-6</v>
      </c>
      <c r="CV215" s="191">
        <f t="shared" si="188"/>
        <v>1.9646250363579484E-7</v>
      </c>
      <c r="CW215" s="191">
        <f t="shared" si="189"/>
        <v>1.4736515507432532E-5</v>
      </c>
      <c r="CX215" s="191">
        <f t="shared" si="190"/>
        <v>2.1984554123507921E-5</v>
      </c>
      <c r="CY215" s="191">
        <f t="shared" si="191"/>
        <v>2.8027977590284295E-5</v>
      </c>
      <c r="CZ215" s="191"/>
      <c r="DA215" s="191">
        <f t="shared" si="192"/>
        <v>2.2417379817767028E-35</v>
      </c>
      <c r="DB215" s="191"/>
      <c r="DC215" s="191"/>
      <c r="DD215" s="191"/>
      <c r="DE215" s="191">
        <f t="shared" si="193"/>
        <v>2.5597166306097165E-5</v>
      </c>
      <c r="DF215" s="191">
        <f t="shared" si="194"/>
        <v>4.2082496187371838E-6</v>
      </c>
      <c r="DG215" s="191"/>
      <c r="DH215" s="191"/>
      <c r="DI215" s="191">
        <f t="shared" si="195"/>
        <v>1.9354614763631313E-5</v>
      </c>
      <c r="DN215" s="191">
        <f t="shared" si="196"/>
        <v>6.8186709088658476E-6</v>
      </c>
      <c r="DR215" s="1">
        <v>9.7222222222222206E-3</v>
      </c>
      <c r="EQ215" s="184"/>
      <c r="ER215" s="184"/>
    </row>
    <row r="216" spans="1:148" s="1" customFormat="1" x14ac:dyDescent="0.25">
      <c r="A216" s="21">
        <v>42155</v>
      </c>
      <c r="B216" s="279">
        <v>1.3831E-2</v>
      </c>
      <c r="C216" s="280">
        <v>1.3083000000000001E-2</v>
      </c>
      <c r="D216" s="279">
        <v>1.4649000000000001E-2</v>
      </c>
      <c r="E216" s="280">
        <v>2.283E-2</v>
      </c>
      <c r="F216" s="279">
        <v>3.1398999999999996E-2</v>
      </c>
      <c r="G216" s="280">
        <v>-5.2700000000000002E-4</v>
      </c>
      <c r="H216" s="279">
        <v>-1.4735E-2</v>
      </c>
      <c r="I216" s="280">
        <v>6.7559999999999999E-3</v>
      </c>
      <c r="J216" s="279">
        <v>-3.9851999999999999E-2</v>
      </c>
      <c r="K216" s="291">
        <v>-2.496424718368162E-2</v>
      </c>
      <c r="L216" s="280">
        <v>-2.408E-3</v>
      </c>
      <c r="M216" s="279">
        <v>-1.8010000000000001E-3</v>
      </c>
      <c r="N216" s="280">
        <v>4.8999999999999998E-5</v>
      </c>
      <c r="O216" s="279">
        <v>4.5900000000000004E-4</v>
      </c>
      <c r="P216" s="280">
        <v>-1.5880999999999999E-2</v>
      </c>
      <c r="Q216" s="279">
        <v>-5.7650000000000002E-3</v>
      </c>
      <c r="R216" s="280">
        <v>-5.6800000000000004E-4</v>
      </c>
      <c r="S216" s="279">
        <v>-1.7666999999999999E-2</v>
      </c>
      <c r="T216" s="280">
        <v>-9.1830000000000002E-3</v>
      </c>
      <c r="U216" s="279">
        <v>8.7000000000000001E-5</v>
      </c>
      <c r="V216" s="280">
        <v>-2.3099999999999998E-4</v>
      </c>
      <c r="W216" s="279">
        <v>4.4900000000000002E-4</v>
      </c>
      <c r="X216" s="280">
        <v>-4.2659999999999998E-3</v>
      </c>
      <c r="Y216" s="280">
        <v>-1.7390000000000001E-3</v>
      </c>
      <c r="Z216" s="279">
        <v>3.0359999999999996E-3</v>
      </c>
      <c r="AA216" s="280">
        <v>1.8779999999999999E-3</v>
      </c>
      <c r="AB216" s="279">
        <v>-3.0221000000000001E-2</v>
      </c>
      <c r="AC216" s="280">
        <v>-3.2566000000000005E-2</v>
      </c>
      <c r="AD216" s="279">
        <v>-2.1735999999999998E-2</v>
      </c>
      <c r="AE216" s="280">
        <v>-4.6100000000000004E-3</v>
      </c>
      <c r="AF216" s="280">
        <v>6.1479999999999998E-3</v>
      </c>
      <c r="AG216" s="279">
        <v>-2.5044E-2</v>
      </c>
      <c r="AH216" s="280">
        <v>2.5999999999999999E-3</v>
      </c>
      <c r="AI216" s="279">
        <v>5.8799999999999998E-3</v>
      </c>
      <c r="AJ216" s="280">
        <v>9.5599999999999991E-3</v>
      </c>
      <c r="AK216" s="279">
        <v>6.7759999999999999E-3</v>
      </c>
      <c r="AL216" s="280">
        <v>-4.8099999999999998E-4</v>
      </c>
      <c r="AM216" s="279">
        <v>3.8209999999999997E-3</v>
      </c>
      <c r="AN216" s="279">
        <v>8.1130000000000004E-3</v>
      </c>
      <c r="AO216" s="280">
        <v>-2.6981000000000002E-2</v>
      </c>
      <c r="AP216" s="279">
        <v>-1.5443999999999999E-2</v>
      </c>
      <c r="AQ216" s="291">
        <v>-2.496424718368162E-2</v>
      </c>
      <c r="AR216" s="30">
        <v>-2.496424718368162E-2</v>
      </c>
      <c r="AS216" s="291">
        <v>-2.496424718368162E-2</v>
      </c>
      <c r="AT216" s="291">
        <v>-2.496424718368162E-2</v>
      </c>
      <c r="AU216" s="291">
        <v>-2.496424718368162E-2</v>
      </c>
      <c r="AV216" s="279">
        <v>-2.2130000000000001E-3</v>
      </c>
      <c r="AW216" s="280">
        <v>-1.4103000000000001E-2</v>
      </c>
      <c r="AX216" s="291">
        <v>-2.496424718368162E-2</v>
      </c>
      <c r="AY216" s="291">
        <v>-2.496424718368162E-2</v>
      </c>
      <c r="AZ216" s="279">
        <v>-3.5750999999999998E-2</v>
      </c>
      <c r="BE216" s="30">
        <v>7.1965950056585237E-2</v>
      </c>
      <c r="BF216" s="104"/>
      <c r="BG216" s="188">
        <f t="shared" si="149"/>
        <v>40</v>
      </c>
      <c r="BH216" s="29">
        <f>(1-'Building Blocks'!$B$54)*'Building Blocks'!$B$54^BG216</f>
        <v>6.6897175856968066E-3</v>
      </c>
      <c r="BI216" s="29">
        <f t="shared" si="150"/>
        <v>7.3483390659326887E-3</v>
      </c>
      <c r="BJ216" s="29">
        <f t="shared" si="197"/>
        <v>2.1825301859726677E-2</v>
      </c>
      <c r="BK216" s="191">
        <f t="shared" si="151"/>
        <v>3.2214276976175408E-7</v>
      </c>
      <c r="BL216" s="191">
        <f t="shared" si="152"/>
        <v>2.6319460389715346E-7</v>
      </c>
      <c r="BM216" s="191">
        <f t="shared" si="153"/>
        <v>2.0871384318295749E-7</v>
      </c>
      <c r="BN216" s="191">
        <f t="shared" si="154"/>
        <v>1.389244835281092E-6</v>
      </c>
      <c r="BO216" s="191">
        <f t="shared" si="155"/>
        <v>3.1577316590065929E-6</v>
      </c>
      <c r="BP216" s="191">
        <f t="shared" si="156"/>
        <v>3.5703502294716804E-7</v>
      </c>
      <c r="BQ216" s="191">
        <f t="shared" si="157"/>
        <v>3.2418328735773052E-6</v>
      </c>
      <c r="BR216" s="191">
        <f t="shared" si="158"/>
        <v>3.6355661019816428E-8</v>
      </c>
      <c r="BS216" s="191">
        <f t="shared" si="159"/>
        <v>1.8348800081227654E-5</v>
      </c>
      <c r="BT216" s="191">
        <f t="shared" si="160"/>
        <v>2.2643817997744473E-35</v>
      </c>
      <c r="BU216" s="191">
        <f t="shared" si="161"/>
        <v>2.7479644487148633E-7</v>
      </c>
      <c r="BV216" s="191">
        <f t="shared" si="162"/>
        <v>1.9560148770511048E-7</v>
      </c>
      <c r="BW216" s="191">
        <f t="shared" si="163"/>
        <v>1.999292212043992E-8</v>
      </c>
      <c r="BX216" s="191">
        <f t="shared" si="164"/>
        <v>4.7328319726190533E-8</v>
      </c>
      <c r="BY216" s="191">
        <f t="shared" si="165"/>
        <v>3.2501715216041409E-6</v>
      </c>
      <c r="BZ216" s="191">
        <f t="shared" si="166"/>
        <v>7.5202243720326772E-7</v>
      </c>
      <c r="CA216" s="191">
        <f t="shared" si="167"/>
        <v>1.5313089575336562E-7</v>
      </c>
      <c r="CB216" s="191">
        <f t="shared" si="168"/>
        <v>3.9615471735051518E-6</v>
      </c>
      <c r="CC216" s="191">
        <f t="shared" si="169"/>
        <v>1.3583435839564997E-6</v>
      </c>
      <c r="CD216" s="191">
        <f t="shared" si="170"/>
        <v>7.618795544716594E-8</v>
      </c>
      <c r="CE216" s="191">
        <f t="shared" si="171"/>
        <v>1.1366625696336547E-7</v>
      </c>
      <c r="CF216" s="191">
        <f t="shared" si="172"/>
        <v>1.1896439142238974E-7</v>
      </c>
      <c r="CG216" s="191">
        <f t="shared" si="173"/>
        <v>4.5604560742479667E-7</v>
      </c>
      <c r="CH216" s="191">
        <f t="shared" si="174"/>
        <v>1.2823958513624342E-7</v>
      </c>
      <c r="CI216" s="191">
        <f t="shared" si="175"/>
        <v>6.1599732740978364E-8</v>
      </c>
      <c r="CJ216" s="191">
        <f t="shared" si="176"/>
        <v>3.708986004909956E-8</v>
      </c>
      <c r="CK216" s="191">
        <f t="shared" si="177"/>
        <v>8.1272654686661709E-6</v>
      </c>
      <c r="CL216" s="191">
        <f t="shared" si="178"/>
        <v>9.3417587558798958E-6</v>
      </c>
      <c r="CM216" s="191">
        <f t="shared" si="179"/>
        <v>4.601088198289413E-6</v>
      </c>
      <c r="CN216" s="191">
        <f t="shared" si="180"/>
        <v>9.8036854372453069E-7</v>
      </c>
      <c r="CO216" s="191">
        <f t="shared" si="181"/>
        <v>3.4674763433508424E-9</v>
      </c>
      <c r="CP216" s="191">
        <f t="shared" si="182"/>
        <v>6.3410492679184794E-6</v>
      </c>
      <c r="CQ216" s="191">
        <f t="shared" si="183"/>
        <v>7.9034461219583461E-9</v>
      </c>
      <c r="CR216" s="191">
        <f t="shared" si="184"/>
        <v>2.0401848210196159E-10</v>
      </c>
      <c r="CS216" s="191">
        <f t="shared" si="185"/>
        <v>8.0215300601250823E-8</v>
      </c>
      <c r="CT216" s="191">
        <f t="shared" si="186"/>
        <v>1.0095933665852094E-9</v>
      </c>
      <c r="CU216" s="191">
        <f t="shared" si="187"/>
        <v>1.7004401448478822E-7</v>
      </c>
      <c r="CV216" s="191">
        <f t="shared" si="188"/>
        <v>2.3579024789860711E-8</v>
      </c>
      <c r="CW216" s="191">
        <f t="shared" si="189"/>
        <v>5.5106662004433407E-8</v>
      </c>
      <c r="CX216" s="191">
        <f t="shared" si="190"/>
        <v>6.3284520855929571E-6</v>
      </c>
      <c r="CY216" s="191">
        <f t="shared" si="191"/>
        <v>3.9782944431010857E-6</v>
      </c>
      <c r="CZ216" s="191"/>
      <c r="DA216" s="191">
        <f t="shared" si="192"/>
        <v>2.2643817997744473E-35</v>
      </c>
      <c r="DB216" s="191"/>
      <c r="DC216" s="191"/>
      <c r="DD216" s="191"/>
      <c r="DE216" s="191">
        <f t="shared" si="193"/>
        <v>1.0660455300474479E-6</v>
      </c>
      <c r="DF216" s="191">
        <f t="shared" si="194"/>
        <v>3.8833174957072456E-6</v>
      </c>
      <c r="DG216" s="191"/>
      <c r="DH216" s="191"/>
      <c r="DI216" s="191">
        <f t="shared" si="195"/>
        <v>1.554918687075802E-5</v>
      </c>
      <c r="DN216" s="191">
        <f t="shared" si="196"/>
        <v>3.0269281674836516E-5</v>
      </c>
      <c r="DR216" s="1">
        <v>9.7222222222222206E-3</v>
      </c>
      <c r="EQ216" s="184"/>
      <c r="ER216" s="184"/>
    </row>
    <row r="217" spans="1:148" s="1" customFormat="1" x14ac:dyDescent="0.25">
      <c r="A217" s="21">
        <v>42185</v>
      </c>
      <c r="B217" s="279">
        <v>-1.6730000000000002E-2</v>
      </c>
      <c r="C217" s="280">
        <v>-1.8759999999999999E-2</v>
      </c>
      <c r="D217" s="279">
        <v>-2.0680999999999998E-2</v>
      </c>
      <c r="E217" s="280">
        <v>7.4879999999999999E-3</v>
      </c>
      <c r="F217" s="279">
        <v>1.4613000000000001E-2</v>
      </c>
      <c r="G217" s="280">
        <v>-2.3098999999999998E-2</v>
      </c>
      <c r="H217" s="279">
        <v>-2.7486E-2</v>
      </c>
      <c r="I217" s="280">
        <v>-1.4354E-2</v>
      </c>
      <c r="J217" s="279">
        <v>-2.521E-2</v>
      </c>
      <c r="K217" s="291">
        <v>-2.496424718368162E-2</v>
      </c>
      <c r="L217" s="280">
        <v>-1.0904E-2</v>
      </c>
      <c r="M217" s="279">
        <v>-8.8269999999999998E-3</v>
      </c>
      <c r="N217" s="280">
        <v>4.8999999999999998E-5</v>
      </c>
      <c r="O217" s="279">
        <v>-4.1010000000000005E-3</v>
      </c>
      <c r="P217" s="280">
        <v>-3.8330000000000003E-2</v>
      </c>
      <c r="Q217" s="279">
        <v>-1.7446E-2</v>
      </c>
      <c r="R217" s="280">
        <v>-9.3449999999999991E-3</v>
      </c>
      <c r="S217" s="279">
        <v>-3.6207999999999997E-2</v>
      </c>
      <c r="T217" s="280">
        <v>-1.0921E-2</v>
      </c>
      <c r="U217" s="279">
        <v>-6.6930000000000002E-3</v>
      </c>
      <c r="V217" s="280">
        <v>-7.6270000000000001E-3</v>
      </c>
      <c r="W217" s="279">
        <v>-1.0771999999999999E-2</v>
      </c>
      <c r="X217" s="280">
        <v>-2.8899999999999998E-4</v>
      </c>
      <c r="Y217" s="280">
        <v>1.918E-3</v>
      </c>
      <c r="Z217" s="279">
        <v>-1.4886E-2</v>
      </c>
      <c r="AA217" s="280">
        <v>-4.1830000000000001E-3</v>
      </c>
      <c r="AB217" s="279">
        <v>8.5900000000000006E-4</v>
      </c>
      <c r="AC217" s="280">
        <v>8.92E-4</v>
      </c>
      <c r="AD217" s="279">
        <v>-1.4840000000000001E-3</v>
      </c>
      <c r="AE217" s="280">
        <v>-1.6837999999999999E-2</v>
      </c>
      <c r="AF217" s="280">
        <v>-1.1615E-2</v>
      </c>
      <c r="AG217" s="279">
        <v>-8.848E-3</v>
      </c>
      <c r="AH217" s="280">
        <v>-1.24E-2</v>
      </c>
      <c r="AI217" s="279">
        <v>-1.23E-2</v>
      </c>
      <c r="AJ217" s="280">
        <v>-9.3410000000000003E-3</v>
      </c>
      <c r="AK217" s="279">
        <v>-1.3226E-2</v>
      </c>
      <c r="AL217" s="280">
        <v>-2.3115999999999998E-2</v>
      </c>
      <c r="AM217" s="279">
        <v>-6.7179999999999991E-3</v>
      </c>
      <c r="AN217" s="279">
        <v>-4.4627999999999994E-2</v>
      </c>
      <c r="AO217" s="280">
        <v>1.7274000000000001E-2</v>
      </c>
      <c r="AP217" s="279">
        <v>-4.9486000000000002E-2</v>
      </c>
      <c r="AQ217" s="291">
        <v>-2.496424718368162E-2</v>
      </c>
      <c r="AR217" s="30">
        <v>-2.496424718368162E-2</v>
      </c>
      <c r="AS217" s="291">
        <v>-2.496424718368162E-2</v>
      </c>
      <c r="AT217" s="291">
        <v>-2.496424718368162E-2</v>
      </c>
      <c r="AU217" s="291">
        <v>-2.496424718368162E-2</v>
      </c>
      <c r="AV217" s="279">
        <v>-4.1165E-2</v>
      </c>
      <c r="AW217" s="280">
        <v>-3.8788000000000003E-2</v>
      </c>
      <c r="AX217" s="291">
        <v>-2.496424718368162E-2</v>
      </c>
      <c r="AY217" s="291">
        <v>-2.496424718368162E-2</v>
      </c>
      <c r="AZ217" s="279">
        <v>-8.2826000000000011E-2</v>
      </c>
      <c r="BE217" s="30">
        <v>1.7953004486517044E-2</v>
      </c>
      <c r="BF217" s="104"/>
      <c r="BG217" s="188">
        <f t="shared" si="149"/>
        <v>39</v>
      </c>
      <c r="BH217" s="29">
        <f>(1-'Building Blocks'!$B$54)*'Building Blocks'!$B$54^BG217</f>
        <v>6.7572904906028361E-3</v>
      </c>
      <c r="BI217" s="29">
        <f t="shared" si="150"/>
        <v>7.4225647130633232E-3</v>
      </c>
      <c r="BJ217" s="29">
        <f t="shared" si="197"/>
        <v>2.2045759454269374E-2</v>
      </c>
      <c r="BK217" s="191">
        <f t="shared" si="151"/>
        <v>4.2540144320096639E-6</v>
      </c>
      <c r="BL217" s="191">
        <f t="shared" si="152"/>
        <v>4.9631023597749697E-6</v>
      </c>
      <c r="BM217" s="191">
        <f t="shared" si="153"/>
        <v>6.6805606113407025E-6</v>
      </c>
      <c r="BN217" s="191">
        <f t="shared" si="154"/>
        <v>1.8818131878351212E-8</v>
      </c>
      <c r="BO217" s="191">
        <f t="shared" si="155"/>
        <v>1.1544143949139498E-7</v>
      </c>
      <c r="BP217" s="191">
        <f t="shared" si="156"/>
        <v>6.4780905014756251E-6</v>
      </c>
      <c r="BQ217" s="191">
        <f t="shared" si="157"/>
        <v>8.457239101073478E-6</v>
      </c>
      <c r="BR217" s="191">
        <f t="shared" si="158"/>
        <v>4.0415055396446141E-6</v>
      </c>
      <c r="BS217" s="191">
        <f t="shared" si="159"/>
        <v>9.2638558529085994E-6</v>
      </c>
      <c r="BT217" s="191">
        <f t="shared" si="160"/>
        <v>2.2872543432065129E-35</v>
      </c>
      <c r="BU217" s="191">
        <f t="shared" si="161"/>
        <v>1.5846232046584647E-6</v>
      </c>
      <c r="BV217" s="191">
        <f t="shared" si="162"/>
        <v>1.102115317759884E-6</v>
      </c>
      <c r="BW217" s="191">
        <f t="shared" si="163"/>
        <v>2.0194870828727194E-8</v>
      </c>
      <c r="BX217" s="191">
        <f t="shared" si="164"/>
        <v>3.7394491059563769E-7</v>
      </c>
      <c r="BY217" s="191">
        <f t="shared" si="165"/>
        <v>1.4032392753670387E-5</v>
      </c>
      <c r="BZ217" s="191">
        <f t="shared" si="166"/>
        <v>3.5266191827040006E-6</v>
      </c>
      <c r="CA217" s="191">
        <f t="shared" si="167"/>
        <v>1.3212748021533784E-6</v>
      </c>
      <c r="CB217" s="191">
        <f t="shared" si="168"/>
        <v>1.2944004226808563E-5</v>
      </c>
      <c r="CC217" s="191">
        <f t="shared" si="169"/>
        <v>1.7452725511391606E-6</v>
      </c>
      <c r="CD217" s="191">
        <f t="shared" si="170"/>
        <v>7.4224843021633803E-7</v>
      </c>
      <c r="CE217" s="191">
        <f t="shared" si="171"/>
        <v>9.526540749937785E-7</v>
      </c>
      <c r="CF217" s="191">
        <f t="shared" si="172"/>
        <v>1.7249860402155491E-6</v>
      </c>
      <c r="CG217" s="191">
        <f t="shared" si="173"/>
        <v>1.129483565482284E-7</v>
      </c>
      <c r="CH217" s="191">
        <f t="shared" si="174"/>
        <v>2.0109230877042849E-9</v>
      </c>
      <c r="CI217" s="191">
        <f t="shared" si="175"/>
        <v>3.216645065628261E-6</v>
      </c>
      <c r="CJ217" s="191">
        <f t="shared" si="176"/>
        <v>5.1228196736230391E-7</v>
      </c>
      <c r="CK217" s="191">
        <f t="shared" si="177"/>
        <v>3.5164511718153758E-8</v>
      </c>
      <c r="CL217" s="191">
        <f t="shared" si="178"/>
        <v>3.5825399658308385E-8</v>
      </c>
      <c r="CM217" s="191">
        <f t="shared" si="179"/>
        <v>1.6894063198546102E-7</v>
      </c>
      <c r="CN217" s="191">
        <f t="shared" si="180"/>
        <v>4.1968382181042669E-6</v>
      </c>
      <c r="CO217" s="191">
        <f t="shared" si="181"/>
        <v>2.1643618565612806E-6</v>
      </c>
      <c r="CP217" s="191">
        <f t="shared" si="182"/>
        <v>1.2893030020286149E-6</v>
      </c>
      <c r="CQ217" s="191">
        <f t="shared" si="183"/>
        <v>1.9089948839854996E-6</v>
      </c>
      <c r="CR217" s="191">
        <f t="shared" si="184"/>
        <v>2.4084862597690988E-6</v>
      </c>
      <c r="CS217" s="191">
        <f t="shared" si="185"/>
        <v>1.8056712755589568E-6</v>
      </c>
      <c r="CT217" s="191">
        <f t="shared" si="186"/>
        <v>2.8605778505882065E-6</v>
      </c>
      <c r="CU217" s="191">
        <f t="shared" si="187"/>
        <v>5.5910687994485087E-6</v>
      </c>
      <c r="CV217" s="191">
        <f t="shared" si="188"/>
        <v>1.1284992613076098E-6</v>
      </c>
      <c r="CW217" s="191">
        <f t="shared" si="189"/>
        <v>1.8558292213355314E-5</v>
      </c>
      <c r="CX217" s="191">
        <f t="shared" si="190"/>
        <v>1.6497965396580903E-6</v>
      </c>
      <c r="CY217" s="191">
        <f t="shared" si="191"/>
        <v>2.4378703060761498E-5</v>
      </c>
      <c r="CZ217" s="191"/>
      <c r="DA217" s="191">
        <f t="shared" si="192"/>
        <v>2.2872543432065129E-35</v>
      </c>
      <c r="DB217" s="191"/>
      <c r="DC217" s="191"/>
      <c r="DD217" s="191"/>
      <c r="DE217" s="191">
        <f t="shared" si="193"/>
        <v>1.930353568532289E-5</v>
      </c>
      <c r="DF217" s="191">
        <f t="shared" si="194"/>
        <v>1.6869585949072199E-5</v>
      </c>
      <c r="DG217" s="191"/>
      <c r="DH217" s="191"/>
      <c r="DI217" s="191">
        <f t="shared" si="195"/>
        <v>6.4301555989688662E-5</v>
      </c>
      <c r="DN217" s="191">
        <f t="shared" si="196"/>
        <v>7.674136474877741E-7</v>
      </c>
      <c r="DR217" s="1">
        <v>9.7222222222222206E-3</v>
      </c>
      <c r="EQ217" s="184"/>
      <c r="ER217" s="184"/>
    </row>
    <row r="218" spans="1:148" s="1" customFormat="1" x14ac:dyDescent="0.25">
      <c r="A218" s="21">
        <v>42216</v>
      </c>
      <c r="B218" s="279">
        <v>1.6725E-2</v>
      </c>
      <c r="C218" s="280">
        <v>1.9275E-2</v>
      </c>
      <c r="D218" s="279">
        <v>7.417E-3</v>
      </c>
      <c r="E218" s="280">
        <v>-1.1621999999999999E-2</v>
      </c>
      <c r="F218" s="279">
        <v>-8.6569999999999998E-3</v>
      </c>
      <c r="G218" s="280">
        <v>9.0480000000000005E-3</v>
      </c>
      <c r="H218" s="279">
        <v>-2.5609999999999999E-3</v>
      </c>
      <c r="I218" s="280">
        <v>-1.3750000000000001E-3</v>
      </c>
      <c r="J218" s="279">
        <v>-6.8704000000000001E-2</v>
      </c>
      <c r="K218" s="291">
        <v>-2.496424718368162E-2</v>
      </c>
      <c r="L218" s="280">
        <v>6.9510000000000006E-3</v>
      </c>
      <c r="M218" s="279">
        <v>8.3370000000000007E-3</v>
      </c>
      <c r="N218" s="280">
        <v>-5.5999999999999999E-5</v>
      </c>
      <c r="O218" s="279">
        <v>4.1619999999999999E-3</v>
      </c>
      <c r="P218" s="280">
        <v>3.5019000000000002E-2</v>
      </c>
      <c r="Q218" s="279">
        <v>6.2900000000000005E-3</v>
      </c>
      <c r="R218" s="280">
        <v>2.8649999999999999E-3</v>
      </c>
      <c r="S218" s="279">
        <v>1.4529E-2</v>
      </c>
      <c r="T218" s="280">
        <v>3.078E-3</v>
      </c>
      <c r="U218" s="279">
        <v>3.5279999999999999E-3</v>
      </c>
      <c r="V218" s="280">
        <v>6.3029999999999996E-3</v>
      </c>
      <c r="W218" s="279">
        <v>6.7789999999999994E-3</v>
      </c>
      <c r="X218" s="280">
        <v>6.2780000000000006E-3</v>
      </c>
      <c r="Y218" s="280">
        <v>3.189E-3</v>
      </c>
      <c r="Z218" s="279">
        <v>-5.8230000000000001E-3</v>
      </c>
      <c r="AA218" s="280">
        <v>-6.2000000000000003E-5</v>
      </c>
      <c r="AB218" s="279">
        <v>-1.3969999999999998E-3</v>
      </c>
      <c r="AC218" s="280">
        <v>-8.2999999999999998E-5</v>
      </c>
      <c r="AD218" s="279">
        <v>-4.46E-4</v>
      </c>
      <c r="AE218" s="280">
        <v>3.4139999999999999E-3</v>
      </c>
      <c r="AF218" s="280">
        <v>-1.931E-3</v>
      </c>
      <c r="AG218" s="279">
        <v>-3.0821000000000001E-2</v>
      </c>
      <c r="AH218" s="280">
        <v>-2.9999999999999997E-4</v>
      </c>
      <c r="AI218" s="279">
        <v>-5.1000000000000004E-3</v>
      </c>
      <c r="AJ218" s="280">
        <v>-1.184E-2</v>
      </c>
      <c r="AK218" s="279">
        <v>-9.8740000000000008E-3</v>
      </c>
      <c r="AL218" s="280">
        <v>8.905999999999999E-3</v>
      </c>
      <c r="AM218" s="279">
        <v>-2.405E-3</v>
      </c>
      <c r="AN218" s="279">
        <v>2.6109E-2</v>
      </c>
      <c r="AO218" s="280">
        <v>-0.10618999999999999</v>
      </c>
      <c r="AP218" s="279">
        <v>-7.0628999999999997E-2</v>
      </c>
      <c r="AQ218" s="291">
        <v>-2.496424718368162E-2</v>
      </c>
      <c r="AR218" s="30">
        <v>-2.496424718368162E-2</v>
      </c>
      <c r="AS218" s="291">
        <v>-2.496424718368162E-2</v>
      </c>
      <c r="AT218" s="291">
        <v>-2.496424718368162E-2</v>
      </c>
      <c r="AU218" s="291">
        <v>-2.496424718368162E-2</v>
      </c>
      <c r="AV218" s="279">
        <v>4.9872E-2</v>
      </c>
      <c r="AW218" s="280">
        <v>3.4691E-2</v>
      </c>
      <c r="AX218" s="291">
        <v>-2.496424718368162E-2</v>
      </c>
      <c r="AY218" s="291">
        <v>-2.496424718368162E-2</v>
      </c>
      <c r="AZ218" s="279">
        <v>-3.2478E-2</v>
      </c>
      <c r="BE218" s="30">
        <v>-2.9417877607637033E-2</v>
      </c>
      <c r="BF218" s="104"/>
      <c r="BG218" s="188">
        <f t="shared" si="149"/>
        <v>38</v>
      </c>
      <c r="BH218" s="29">
        <f>(1-'Building Blocks'!$B$54)*'Building Blocks'!$B$54^BG218</f>
        <v>6.8255459501038746E-3</v>
      </c>
      <c r="BI218" s="29">
        <f t="shared" si="150"/>
        <v>7.4975401142053765E-3</v>
      </c>
      <c r="BJ218" s="29">
        <f t="shared" si="197"/>
        <v>2.2268443893201387E-2</v>
      </c>
      <c r="BK218" s="191">
        <f t="shared" si="151"/>
        <v>6.7880456008304373E-7</v>
      </c>
      <c r="BL218" s="191">
        <f t="shared" si="152"/>
        <v>1.1116792434061032E-6</v>
      </c>
      <c r="BM218" s="191">
        <f t="shared" si="153"/>
        <v>2.7139295212323473E-8</v>
      </c>
      <c r="BN218" s="191">
        <f t="shared" si="154"/>
        <v>3.2133193973537961E-6</v>
      </c>
      <c r="BO218" s="191">
        <f t="shared" si="155"/>
        <v>2.8003752558870206E-6</v>
      </c>
      <c r="BP218" s="191">
        <f t="shared" si="156"/>
        <v>5.0860918188954887E-8</v>
      </c>
      <c r="BQ218" s="191">
        <f t="shared" si="157"/>
        <v>5.8456668002985413E-7</v>
      </c>
      <c r="BR218" s="191">
        <f t="shared" si="158"/>
        <v>8.0397646952769489E-7</v>
      </c>
      <c r="BS218" s="191">
        <f t="shared" si="159"/>
        <v>4.6581509812368313E-5</v>
      </c>
      <c r="BT218" s="191">
        <f t="shared" si="160"/>
        <v>2.3103579224308209E-35</v>
      </c>
      <c r="BU218" s="191">
        <f t="shared" si="161"/>
        <v>7.889070212425868E-8</v>
      </c>
      <c r="BV218" s="191">
        <f t="shared" si="162"/>
        <v>1.858443062369211E-7</v>
      </c>
      <c r="BW218" s="191">
        <f t="shared" si="163"/>
        <v>2.3078577727795248E-8</v>
      </c>
      <c r="BX218" s="191">
        <f t="shared" si="164"/>
        <v>1.0178469440466962E-8</v>
      </c>
      <c r="BY218" s="191">
        <f t="shared" si="165"/>
        <v>6.6890139620098326E-6</v>
      </c>
      <c r="BZ218" s="191">
        <f t="shared" si="166"/>
        <v>2.8180542700626769E-8</v>
      </c>
      <c r="CA218" s="191">
        <f t="shared" si="167"/>
        <v>9.6068205883712852E-9</v>
      </c>
      <c r="CB218" s="191">
        <f t="shared" si="168"/>
        <v>6.0424167866477048E-7</v>
      </c>
      <c r="CC218" s="191">
        <f t="shared" si="169"/>
        <v>1.33617195654814E-8</v>
      </c>
      <c r="CD218" s="191">
        <f t="shared" si="170"/>
        <v>3.6636688232212698E-10</v>
      </c>
      <c r="CE218" s="191">
        <f t="shared" si="171"/>
        <v>5.0723340937940116E-8</v>
      </c>
      <c r="CF218" s="191">
        <f t="shared" si="172"/>
        <v>3.9883310090314412E-8</v>
      </c>
      <c r="CG218" s="191">
        <f t="shared" si="173"/>
        <v>5.3293850295798059E-8</v>
      </c>
      <c r="CH218" s="191">
        <f t="shared" si="174"/>
        <v>4.2229913437112201E-9</v>
      </c>
      <c r="CI218" s="191">
        <f t="shared" si="175"/>
        <v>1.0358883658816532E-6</v>
      </c>
      <c r="CJ218" s="191">
        <f t="shared" si="176"/>
        <v>1.3141638495828237E-7</v>
      </c>
      <c r="CK218" s="191">
        <f t="shared" si="177"/>
        <v>1.4731013122025002E-7</v>
      </c>
      <c r="CL218" s="191">
        <f t="shared" si="178"/>
        <v>7.5434355088281112E-8</v>
      </c>
      <c r="CM218" s="191">
        <f t="shared" si="179"/>
        <v>1.044684863522937E-7</v>
      </c>
      <c r="CN218" s="191">
        <f t="shared" si="180"/>
        <v>9.3239949067780523E-8</v>
      </c>
      <c r="CO218" s="191">
        <f t="shared" si="181"/>
        <v>4.0968588360225631E-7</v>
      </c>
      <c r="CP218" s="191">
        <f t="shared" si="182"/>
        <v>9.264722298486926E-6</v>
      </c>
      <c r="CQ218" s="191">
        <f t="shared" si="183"/>
        <v>1.1621655903441102E-7</v>
      </c>
      <c r="CR218" s="191">
        <f t="shared" si="184"/>
        <v>8.7668045949954664E-7</v>
      </c>
      <c r="CS218" s="191">
        <f t="shared" si="185"/>
        <v>2.455196029902219E-6</v>
      </c>
      <c r="CT218" s="191">
        <f t="shared" si="186"/>
        <v>1.9869743096577233E-6</v>
      </c>
      <c r="CU218" s="191">
        <f t="shared" si="187"/>
        <v>1.5703426648796995E-7</v>
      </c>
      <c r="CV218" s="191">
        <f t="shared" si="188"/>
        <v>4.8192013035153642E-7</v>
      </c>
      <c r="CW218" s="191">
        <f t="shared" si="189"/>
        <v>3.2233282601867349E-6</v>
      </c>
      <c r="CX218" s="191">
        <f t="shared" si="190"/>
        <v>8.8352998941005771E-5</v>
      </c>
      <c r="CY218" s="191">
        <f t="shared" si="191"/>
        <v>4.6146081848068682E-5</v>
      </c>
      <c r="CZ218" s="191"/>
      <c r="DA218" s="191">
        <f t="shared" si="192"/>
        <v>2.3103579224308209E-35</v>
      </c>
      <c r="DB218" s="191"/>
      <c r="DC218" s="191"/>
      <c r="DD218" s="191"/>
      <c r="DE218" s="191">
        <f t="shared" si="193"/>
        <v>1.2020293459342206E-5</v>
      </c>
      <c r="DF218" s="191">
        <f t="shared" si="194"/>
        <v>4.9928680217131315E-6</v>
      </c>
      <c r="DG218" s="191"/>
      <c r="DH218" s="191"/>
      <c r="DI218" s="191">
        <f t="shared" si="195"/>
        <v>1.3687579312919234E-5</v>
      </c>
      <c r="DN218" s="191">
        <f t="shared" si="196"/>
        <v>1.0376974590456762E-5</v>
      </c>
      <c r="DR218" s="1">
        <v>9.7222222222222206E-3</v>
      </c>
      <c r="EQ218" s="184"/>
      <c r="ER218" s="184"/>
    </row>
    <row r="219" spans="1:148" s="1" customFormat="1" x14ac:dyDescent="0.25">
      <c r="A219" s="21">
        <v>42247</v>
      </c>
      <c r="B219" s="279">
        <v>-6.0368999999999999E-2</v>
      </c>
      <c r="C219" s="280">
        <v>-6.0152999999999998E-2</v>
      </c>
      <c r="D219" s="279">
        <v>-5.2769000000000003E-2</v>
      </c>
      <c r="E219" s="280">
        <v>-6.2840999999999994E-2</v>
      </c>
      <c r="F219" s="279">
        <v>-6.1801000000000002E-2</v>
      </c>
      <c r="G219" s="280">
        <v>-6.8145999999999998E-2</v>
      </c>
      <c r="H219" s="279">
        <v>-7.6260999999999995E-2</v>
      </c>
      <c r="I219" s="280">
        <v>-4.4405E-2</v>
      </c>
      <c r="J219" s="279">
        <v>-9.0098999999999999E-2</v>
      </c>
      <c r="K219" s="291">
        <v>-2.496424718368162E-2</v>
      </c>
      <c r="L219" s="280">
        <v>-1.436E-3</v>
      </c>
      <c r="M219" s="279">
        <v>4.3700000000000005E-4</v>
      </c>
      <c r="N219" s="280">
        <v>1.05E-4</v>
      </c>
      <c r="O219" s="279">
        <v>5.4100000000000003E-4</v>
      </c>
      <c r="P219" s="280">
        <v>-1.94E-4</v>
      </c>
      <c r="Q219" s="279">
        <v>-5.9540000000000001E-3</v>
      </c>
      <c r="R219" s="280">
        <v>-3.0830000000000002E-3</v>
      </c>
      <c r="S219" s="279">
        <v>-1.2776000000000001E-2</v>
      </c>
      <c r="T219" s="280">
        <v>-8.4700000000000001E-3</v>
      </c>
      <c r="U219" s="279">
        <v>-3.3909999999999999E-3</v>
      </c>
      <c r="V219" s="280">
        <v>8.4500000000000005E-4</v>
      </c>
      <c r="W219" s="279">
        <v>-3.4499999999999999E-3</v>
      </c>
      <c r="X219" s="280">
        <v>1.7390000000000001E-3</v>
      </c>
      <c r="Y219" s="280">
        <v>1.0330000000000001E-3</v>
      </c>
      <c r="Z219" s="279">
        <v>-1.7420000000000001E-2</v>
      </c>
      <c r="AA219" s="280">
        <v>-6.9950000000000003E-3</v>
      </c>
      <c r="AB219" s="279">
        <v>3.5460000000000001E-3</v>
      </c>
      <c r="AC219" s="280">
        <v>5.2769999999999996E-3</v>
      </c>
      <c r="AD219" s="279">
        <v>-3.1909999999999998E-3</v>
      </c>
      <c r="AE219" s="280">
        <v>-7.1120000000000003E-3</v>
      </c>
      <c r="AF219" s="280">
        <v>-1.8929000000000001E-2</v>
      </c>
      <c r="AG219" s="279">
        <v>-3.5827999999999999E-2</v>
      </c>
      <c r="AH219" s="280">
        <v>-2.2099999999999998E-2</v>
      </c>
      <c r="AI219" s="279">
        <v>-2.3869999999999999E-2</v>
      </c>
      <c r="AJ219" s="280">
        <v>-3.2753999999999998E-2</v>
      </c>
      <c r="AK219" s="279">
        <v>-2.2075999999999998E-2</v>
      </c>
      <c r="AL219" s="280">
        <v>-1.6053999999999999E-2</v>
      </c>
      <c r="AM219" s="279">
        <v>-1.2581999999999999E-2</v>
      </c>
      <c r="AN219" s="279">
        <v>-1.7305000000000001E-2</v>
      </c>
      <c r="AO219" s="280">
        <v>-9.188E-3</v>
      </c>
      <c r="AP219" s="279">
        <v>-7.6776999999999998E-2</v>
      </c>
      <c r="AQ219" s="291">
        <v>-2.496424718368162E-2</v>
      </c>
      <c r="AR219" s="30">
        <v>-2.496424718368162E-2</v>
      </c>
      <c r="AS219" s="291">
        <v>-2.496424718368162E-2</v>
      </c>
      <c r="AT219" s="291">
        <v>-2.496424718368162E-2</v>
      </c>
      <c r="AU219" s="291">
        <v>-2.496424718368162E-2</v>
      </c>
      <c r="AV219" s="279">
        <v>-5.8196999999999999E-2</v>
      </c>
      <c r="AW219" s="280">
        <v>-5.8914000000000001E-2</v>
      </c>
      <c r="AX219" s="291">
        <v>-2.496424718368162E-2</v>
      </c>
      <c r="AY219" s="291">
        <v>-2.496424718368162E-2</v>
      </c>
      <c r="AZ219" s="279">
        <v>-4.9616E-2</v>
      </c>
      <c r="BE219" s="30">
        <v>3.6740879772350521E-2</v>
      </c>
      <c r="BF219" s="104"/>
      <c r="BG219" s="188">
        <f t="shared" si="149"/>
        <v>37</v>
      </c>
      <c r="BH219" s="29">
        <f>(1-'Building Blocks'!$B$54)*'Building Blocks'!$B$54^BG219</f>
        <v>6.8944908586907822E-3</v>
      </c>
      <c r="BI219" s="29">
        <f t="shared" si="150"/>
        <v>7.5732728426316934E-3</v>
      </c>
      <c r="BJ219" s="29">
        <f t="shared" si="197"/>
        <v>2.2493377669900394E-2</v>
      </c>
      <c r="BK219" s="191">
        <f t="shared" si="151"/>
        <v>3.4586446780029094E-5</v>
      </c>
      <c r="BL219" s="191">
        <f t="shared" si="152"/>
        <v>3.425190273856132E-5</v>
      </c>
      <c r="BM219" s="191">
        <f t="shared" si="153"/>
        <v>2.9194891914137939E-5</v>
      </c>
      <c r="BN219" s="191">
        <f t="shared" si="154"/>
        <v>3.9174012468292107E-5</v>
      </c>
      <c r="BO219" s="191">
        <f t="shared" si="155"/>
        <v>3.9774407759894286E-5</v>
      </c>
      <c r="BP219" s="191">
        <f t="shared" si="156"/>
        <v>4.2134555149973714E-5</v>
      </c>
      <c r="BQ219" s="191">
        <f t="shared" si="157"/>
        <v>5.1583004673932164E-5</v>
      </c>
      <c r="BR219" s="191">
        <f t="shared" si="158"/>
        <v>2.1583745803922797E-5</v>
      </c>
      <c r="BS219" s="191">
        <f t="shared" si="159"/>
        <v>7.6061746111266102E-5</v>
      </c>
      <c r="BT219" s="191">
        <f t="shared" si="160"/>
        <v>2.3336948711422433E-35</v>
      </c>
      <c r="BU219" s="191">
        <f t="shared" si="161"/>
        <v>2.0033237171754312E-7</v>
      </c>
      <c r="BV219" s="191">
        <f t="shared" si="162"/>
        <v>6.4630631382225685E-8</v>
      </c>
      <c r="BW219" s="191">
        <f t="shared" si="163"/>
        <v>1.922956984718442E-8</v>
      </c>
      <c r="BX219" s="191">
        <f t="shared" si="164"/>
        <v>4.5675917280260625E-8</v>
      </c>
      <c r="BY219" s="191">
        <f t="shared" si="165"/>
        <v>2.1627467428386687E-7</v>
      </c>
      <c r="BZ219" s="191">
        <f t="shared" si="166"/>
        <v>8.0427232667158316E-7</v>
      </c>
      <c r="CA219" s="191">
        <f t="shared" si="167"/>
        <v>3.7961643560106405E-7</v>
      </c>
      <c r="CB219" s="191">
        <f t="shared" si="168"/>
        <v>2.5438959319666239E-6</v>
      </c>
      <c r="CC219" s="191">
        <f t="shared" si="169"/>
        <v>1.256943193578204E-6</v>
      </c>
      <c r="CD219" s="191">
        <f t="shared" si="170"/>
        <v>3.3975578921586999E-7</v>
      </c>
      <c r="CE219" s="191">
        <f t="shared" si="171"/>
        <v>6.1815371503773967E-8</v>
      </c>
      <c r="CF219" s="191">
        <f t="shared" si="172"/>
        <v>4.7535509050046345E-7</v>
      </c>
      <c r="CG219" s="191">
        <f t="shared" si="173"/>
        <v>2.6564708414554653E-8</v>
      </c>
      <c r="CH219" s="191">
        <f t="shared" si="174"/>
        <v>1.496047226483811E-8</v>
      </c>
      <c r="CI219" s="191">
        <f t="shared" si="175"/>
        <v>4.1295814860648262E-6</v>
      </c>
      <c r="CJ219" s="191">
        <f t="shared" si="176"/>
        <v>9.3640745466143456E-7</v>
      </c>
      <c r="CK219" s="191">
        <f t="shared" si="177"/>
        <v>1.9730282221309394E-9</v>
      </c>
      <c r="CL219" s="191">
        <f t="shared" si="178"/>
        <v>3.6257795533420279E-8</v>
      </c>
      <c r="CM219" s="191">
        <f t="shared" si="179"/>
        <v>3.177876243411323E-7</v>
      </c>
      <c r="CN219" s="191">
        <f t="shared" si="180"/>
        <v>1.4955111328978933E-6</v>
      </c>
      <c r="CO219" s="191">
        <f t="shared" si="181"/>
        <v>4.5051547686889096E-6</v>
      </c>
      <c r="CP219" s="191">
        <f t="shared" si="182"/>
        <v>1.2214093086432211E-5</v>
      </c>
      <c r="CQ219" s="191">
        <f t="shared" si="183"/>
        <v>5.0165166835388966E-6</v>
      </c>
      <c r="CR219" s="191">
        <f t="shared" si="184"/>
        <v>6.6279472118500814E-6</v>
      </c>
      <c r="CS219" s="191">
        <f t="shared" si="185"/>
        <v>1.1524882985195831E-5</v>
      </c>
      <c r="CT219" s="191">
        <f t="shared" si="186"/>
        <v>6.1433373404622458E-6</v>
      </c>
      <c r="CU219" s="191">
        <f t="shared" si="187"/>
        <v>3.1465828101857444E-6</v>
      </c>
      <c r="CV219" s="191">
        <f t="shared" si="188"/>
        <v>2.5069998397995663E-6</v>
      </c>
      <c r="CW219" s="191">
        <f t="shared" si="189"/>
        <v>3.8953979512574683E-6</v>
      </c>
      <c r="CX219" s="191">
        <f t="shared" si="190"/>
        <v>1.0108804022382191E-6</v>
      </c>
      <c r="CY219" s="191">
        <f t="shared" si="191"/>
        <v>5.4204050747917239E-5</v>
      </c>
      <c r="CZ219" s="191"/>
      <c r="DA219" s="191">
        <f t="shared" si="192"/>
        <v>2.3336948711422433E-35</v>
      </c>
      <c r="DB219" s="191"/>
      <c r="DC219" s="191"/>
      <c r="DD219" s="191"/>
      <c r="DE219" s="191">
        <f t="shared" si="193"/>
        <v>3.5048302580974098E-5</v>
      </c>
      <c r="DF219" s="191">
        <f t="shared" si="194"/>
        <v>3.4812404682575764E-5</v>
      </c>
      <c r="DG219" s="191"/>
      <c r="DH219" s="191"/>
      <c r="DI219" s="191">
        <f t="shared" si="195"/>
        <v>2.7141369248685041E-5</v>
      </c>
      <c r="DN219" s="191">
        <f t="shared" si="196"/>
        <v>6.3497782829178825E-6</v>
      </c>
      <c r="DR219" s="1">
        <v>9.7222222222222206E-3</v>
      </c>
      <c r="EQ219" s="184"/>
      <c r="ER219" s="184"/>
    </row>
    <row r="220" spans="1:148" s="1" customFormat="1" x14ac:dyDescent="0.25">
      <c r="A220" s="21">
        <v>42277</v>
      </c>
      <c r="B220" s="279">
        <v>-2.9140000000000003E-2</v>
      </c>
      <c r="C220" s="280">
        <v>-2.7408000000000002E-2</v>
      </c>
      <c r="D220" s="279">
        <v>-3.6003E-2</v>
      </c>
      <c r="E220" s="280">
        <v>-4.9062999999999996E-2</v>
      </c>
      <c r="F220" s="279">
        <v>-5.7876999999999998E-2</v>
      </c>
      <c r="G220" s="280">
        <v>-3.5785999999999998E-2</v>
      </c>
      <c r="H220" s="279">
        <v>-4.5984999999999998E-2</v>
      </c>
      <c r="I220" s="280">
        <v>-3.5557999999999999E-2</v>
      </c>
      <c r="J220" s="279">
        <v>-2.9727E-2</v>
      </c>
      <c r="K220" s="291">
        <v>-2.496424718368162E-2</v>
      </c>
      <c r="L220" s="280">
        <v>6.764E-3</v>
      </c>
      <c r="M220" s="279">
        <v>8.7760000000000008E-3</v>
      </c>
      <c r="N220" s="280">
        <v>4.9200000000000003E-4</v>
      </c>
      <c r="O220" s="279">
        <v>7.6939999999999995E-3</v>
      </c>
      <c r="P220" s="280">
        <v>1.5402000000000001E-2</v>
      </c>
      <c r="Q220" s="279">
        <v>5.0139999999999994E-3</v>
      </c>
      <c r="R220" s="280">
        <v>5.5960000000000003E-3</v>
      </c>
      <c r="S220" s="279">
        <v>3.62E-3</v>
      </c>
      <c r="T220" s="280">
        <v>-6.8170000000000001E-3</v>
      </c>
      <c r="U220" s="279">
        <v>-2.3270000000000001E-3</v>
      </c>
      <c r="V220" s="280">
        <v>5.8460000000000005E-3</v>
      </c>
      <c r="W220" s="279">
        <v>1.2241999999999999E-2</v>
      </c>
      <c r="X220" s="280">
        <v>8.6789999999999992E-3</v>
      </c>
      <c r="Y220" s="280">
        <v>3.1669999999999997E-3</v>
      </c>
      <c r="Z220" s="279">
        <v>-2.6021000000000002E-2</v>
      </c>
      <c r="AA220" s="280">
        <v>-6.4939999999999998E-3</v>
      </c>
      <c r="AB220" s="279">
        <v>4.2630000000000003E-3</v>
      </c>
      <c r="AC220" s="280">
        <v>8.4730000000000014E-3</v>
      </c>
      <c r="AD220" s="279">
        <v>-1.0046999999999999E-2</v>
      </c>
      <c r="AE220" s="280">
        <v>-8.2039999999999995E-3</v>
      </c>
      <c r="AF220" s="280">
        <v>-1.685E-2</v>
      </c>
      <c r="AG220" s="279">
        <v>-1.84E-2</v>
      </c>
      <c r="AH220" s="280">
        <v>-2.07E-2</v>
      </c>
      <c r="AI220" s="279">
        <v>-1.3839999999999998E-2</v>
      </c>
      <c r="AJ220" s="280">
        <v>-1.9261E-2</v>
      </c>
      <c r="AK220" s="279">
        <v>-2.3594E-2</v>
      </c>
      <c r="AL220" s="280">
        <v>-4.3400000000000003E-4</v>
      </c>
      <c r="AM220" s="279">
        <v>-1.1106E-2</v>
      </c>
      <c r="AN220" s="279">
        <v>2.3273000000000002E-2</v>
      </c>
      <c r="AO220" s="280">
        <v>-3.4172000000000001E-2</v>
      </c>
      <c r="AP220" s="279">
        <v>-9.6858E-2</v>
      </c>
      <c r="AQ220" s="291">
        <v>-2.496424718368162E-2</v>
      </c>
      <c r="AR220" s="30">
        <v>-2.496424718368162E-2</v>
      </c>
      <c r="AS220" s="291">
        <v>-2.496424718368162E-2</v>
      </c>
      <c r="AT220" s="291">
        <v>-2.496424718368162E-2</v>
      </c>
      <c r="AU220" s="291">
        <v>-2.496424718368162E-2</v>
      </c>
      <c r="AV220" s="279">
        <v>2.1330000000000002E-2</v>
      </c>
      <c r="AW220" s="280">
        <v>1.2381E-2</v>
      </c>
      <c r="AX220" s="291">
        <v>-2.496424718368162E-2</v>
      </c>
      <c r="AY220" s="291">
        <v>-2.496424718368162E-2</v>
      </c>
      <c r="AZ220" s="279">
        <v>-0.15284599999999998</v>
      </c>
      <c r="BE220" s="30">
        <v>1.3442637691568393E-2</v>
      </c>
      <c r="BF220" s="104"/>
      <c r="BG220" s="188">
        <f t="shared" si="149"/>
        <v>36</v>
      </c>
      <c r="BH220" s="29">
        <f>(1-'Building Blocks'!$B$54)*'Building Blocks'!$B$54^BG220</f>
        <v>6.9641321804957395E-3</v>
      </c>
      <c r="BI220" s="29">
        <f t="shared" si="150"/>
        <v>7.6497705481128218E-3</v>
      </c>
      <c r="BJ220" s="29">
        <f t="shared" si="197"/>
        <v>2.2720583504949893E-2</v>
      </c>
      <c r="BK220" s="191">
        <f t="shared" si="151"/>
        <v>1.0107762965777189E-5</v>
      </c>
      <c r="BL220" s="191">
        <f t="shared" si="152"/>
        <v>9.1084540552180373E-6</v>
      </c>
      <c r="BM220" s="191">
        <f t="shared" si="153"/>
        <v>1.5713661801632932E-5</v>
      </c>
      <c r="BN220" s="191">
        <f t="shared" si="154"/>
        <v>2.586110133864416E-5</v>
      </c>
      <c r="BO220" s="191">
        <f t="shared" si="155"/>
        <v>3.5943175512682741E-5</v>
      </c>
      <c r="BP220" s="191">
        <f t="shared" si="156"/>
        <v>1.3642038134245333E-5</v>
      </c>
      <c r="BQ220" s="191">
        <f t="shared" si="157"/>
        <v>2.0887499467133805E-5</v>
      </c>
      <c r="BR220" s="191">
        <f t="shared" si="158"/>
        <v>1.5174538376867458E-5</v>
      </c>
      <c r="BS220" s="191">
        <f t="shared" si="159"/>
        <v>1.2144951887794842E-5</v>
      </c>
      <c r="BT220" s="191">
        <f t="shared" si="160"/>
        <v>2.3572675466083267E-35</v>
      </c>
      <c r="BU220" s="191">
        <f t="shared" si="161"/>
        <v>7.1479461866522983E-8</v>
      </c>
      <c r="BV220" s="191">
        <f t="shared" si="162"/>
        <v>2.2453134518206189E-7</v>
      </c>
      <c r="BW220" s="191">
        <f t="shared" si="163"/>
        <v>1.1134713924594E-8</v>
      </c>
      <c r="BX220" s="191">
        <f t="shared" si="164"/>
        <v>1.6877855619008956E-7</v>
      </c>
      <c r="BY220" s="191">
        <f t="shared" si="165"/>
        <v>8.0402814616301232E-7</v>
      </c>
      <c r="BZ220" s="191">
        <f t="shared" si="166"/>
        <v>3.3597708324281954E-9</v>
      </c>
      <c r="CA220" s="191">
        <f t="shared" si="167"/>
        <v>1.955996033239183E-8</v>
      </c>
      <c r="CB220" s="191">
        <f t="shared" si="168"/>
        <v>2.8544727074790492E-8</v>
      </c>
      <c r="CC220" s="191">
        <f t="shared" si="169"/>
        <v>9.6472973692641532E-7</v>
      </c>
      <c r="CD220" s="191">
        <f t="shared" si="170"/>
        <v>2.4281401113328374E-7</v>
      </c>
      <c r="CE220" s="191">
        <f t="shared" si="171"/>
        <v>3.5164795730433815E-8</v>
      </c>
      <c r="CF220" s="191">
        <f t="shared" si="172"/>
        <v>4.6176849918680697E-7</v>
      </c>
      <c r="CG220" s="191">
        <f t="shared" si="173"/>
        <v>1.964129942178875E-7</v>
      </c>
      <c r="CH220" s="191">
        <f t="shared" si="174"/>
        <v>4.0598269395726984E-9</v>
      </c>
      <c r="CI220" s="191">
        <f t="shared" si="175"/>
        <v>7.8100333009812706E-6</v>
      </c>
      <c r="CJ220" s="191">
        <f t="shared" si="176"/>
        <v>8.6255341507288052E-7</v>
      </c>
      <c r="CK220" s="191">
        <f t="shared" si="177"/>
        <v>1.1524774622000374E-8</v>
      </c>
      <c r="CL220" s="191">
        <f t="shared" si="178"/>
        <v>2.2175219227542065E-7</v>
      </c>
      <c r="CM220" s="191">
        <f t="shared" si="179"/>
        <v>1.3600518309946878E-6</v>
      </c>
      <c r="CN220" s="191">
        <f t="shared" si="180"/>
        <v>1.7545155804998897E-6</v>
      </c>
      <c r="CO220" s="191">
        <f t="shared" si="181"/>
        <v>3.8079323681330241E-6</v>
      </c>
      <c r="CP220" s="191">
        <f t="shared" si="182"/>
        <v>3.9528143227775675E-6</v>
      </c>
      <c r="CQ220" s="191">
        <f t="shared" si="183"/>
        <v>4.5309103296880667E-6</v>
      </c>
      <c r="CR220" s="191">
        <f t="shared" si="184"/>
        <v>2.924770997896714E-6</v>
      </c>
      <c r="CS220" s="191">
        <f t="shared" si="185"/>
        <v>4.9809157540348836E-6</v>
      </c>
      <c r="CT220" s="191">
        <f t="shared" si="186"/>
        <v>6.8844894182797846E-6</v>
      </c>
      <c r="CU220" s="191">
        <f t="shared" si="187"/>
        <v>1.7357708494715918E-7</v>
      </c>
      <c r="CV220" s="191">
        <f t="shared" si="188"/>
        <v>2.1381227627492596E-6</v>
      </c>
      <c r="CW220" s="191">
        <f t="shared" si="189"/>
        <v>2.450643077901671E-6</v>
      </c>
      <c r="CX220" s="191">
        <f t="shared" si="190"/>
        <v>1.0212277295399631E-5</v>
      </c>
      <c r="CY220" s="191">
        <f t="shared" si="191"/>
        <v>8.3828197096165382E-5</v>
      </c>
      <c r="CZ220" s="191"/>
      <c r="DA220" s="191">
        <f t="shared" si="192"/>
        <v>2.3572675466083267E-35</v>
      </c>
      <c r="DB220" s="191"/>
      <c r="DC220" s="191"/>
      <c r="DD220" s="191"/>
      <c r="DE220" s="191">
        <f t="shared" si="193"/>
        <v>1.0113962650138592E-6</v>
      </c>
      <c r="DF220" s="191">
        <f t="shared" si="194"/>
        <v>9.3479572565140789E-8</v>
      </c>
      <c r="DG220" s="191"/>
      <c r="DH220" s="191"/>
      <c r="DI220" s="191">
        <f t="shared" si="195"/>
        <v>2.034841104178342E-4</v>
      </c>
      <c r="DN220" s="191">
        <f t="shared" si="196"/>
        <v>2.4486458842194438E-7</v>
      </c>
      <c r="DR220" s="1">
        <v>9.7222222222222206E-3</v>
      </c>
      <c r="EQ220" s="184"/>
      <c r="ER220" s="184"/>
    </row>
    <row r="221" spans="1:148" s="1" customFormat="1" x14ac:dyDescent="0.25">
      <c r="A221" s="21">
        <v>42308</v>
      </c>
      <c r="B221" s="279">
        <v>7.8985E-2</v>
      </c>
      <c r="C221" s="280">
        <v>8.0907999999999994E-2</v>
      </c>
      <c r="D221" s="279">
        <v>6.1996000000000002E-2</v>
      </c>
      <c r="E221" s="280">
        <v>5.6340000000000001E-2</v>
      </c>
      <c r="F221" s="279">
        <v>3.9538000000000004E-2</v>
      </c>
      <c r="G221" s="280">
        <v>7.8750000000000001E-2</v>
      </c>
      <c r="H221" s="279">
        <v>7.4554999999999996E-2</v>
      </c>
      <c r="I221" s="280">
        <v>5.9419000000000007E-2</v>
      </c>
      <c r="J221" s="279">
        <v>7.1402000000000007E-2</v>
      </c>
      <c r="K221" s="291">
        <v>-2.496424718368162E-2</v>
      </c>
      <c r="L221" s="280">
        <v>1.66E-4</v>
      </c>
      <c r="M221" s="279">
        <v>-3.6609999999999998E-3</v>
      </c>
      <c r="N221" s="280">
        <v>-1.9699999999999999E-4</v>
      </c>
      <c r="O221" s="279">
        <v>-3.3650000000000004E-3</v>
      </c>
      <c r="P221" s="280">
        <v>-5.4579999999999993E-3</v>
      </c>
      <c r="Q221" s="279">
        <v>4.705E-3</v>
      </c>
      <c r="R221" s="280">
        <v>2.4629999999999999E-3</v>
      </c>
      <c r="S221" s="279">
        <v>9.9990000000000009E-3</v>
      </c>
      <c r="T221" s="280">
        <v>3.117E-3</v>
      </c>
      <c r="U221" s="279">
        <v>1.325E-3</v>
      </c>
      <c r="V221" s="280">
        <v>6.6E-4</v>
      </c>
      <c r="W221" s="279">
        <v>-1.915E-3</v>
      </c>
      <c r="X221" s="280">
        <v>5.1510000000000002E-3</v>
      </c>
      <c r="Y221" s="280">
        <v>2.6690000000000004E-3</v>
      </c>
      <c r="Z221" s="279">
        <v>2.7490999999999998E-2</v>
      </c>
      <c r="AA221" s="280">
        <v>-1.8260000000000001E-3</v>
      </c>
      <c r="AB221" s="279">
        <v>3.2109999999999999E-3</v>
      </c>
      <c r="AC221" s="280">
        <v>2.9189999999999997E-3</v>
      </c>
      <c r="AD221" s="279">
        <v>8.2540000000000009E-3</v>
      </c>
      <c r="AE221" s="280">
        <v>2.8161000000000002E-2</v>
      </c>
      <c r="AF221" s="280">
        <v>2.6735999999999999E-2</v>
      </c>
      <c r="AG221" s="279">
        <v>3.9203000000000002E-2</v>
      </c>
      <c r="AH221" s="280">
        <v>1.46E-2</v>
      </c>
      <c r="AI221" s="279">
        <v>1.7299999999999999E-2</v>
      </c>
      <c r="AJ221" s="280">
        <v>2.9703E-2</v>
      </c>
      <c r="AK221" s="279">
        <v>1.3478E-2</v>
      </c>
      <c r="AL221" s="280">
        <v>-8.4599999999999996E-4</v>
      </c>
      <c r="AM221" s="279">
        <v>9.9319999999999999E-3</v>
      </c>
      <c r="AN221" s="279">
        <v>-3.8786000000000001E-2</v>
      </c>
      <c r="AO221" s="280">
        <v>-4.4619999999999998E-3</v>
      </c>
      <c r="AP221" s="279">
        <v>9.8506999999999997E-2</v>
      </c>
      <c r="AQ221" s="291">
        <v>-2.496424718368162E-2</v>
      </c>
      <c r="AR221" s="30">
        <v>-2.496424718368162E-2</v>
      </c>
      <c r="AS221" s="291">
        <v>-2.496424718368162E-2</v>
      </c>
      <c r="AT221" s="291">
        <v>-2.496424718368162E-2</v>
      </c>
      <c r="AU221" s="291">
        <v>-2.496424718368162E-2</v>
      </c>
      <c r="AV221" s="279">
        <v>6.4711000000000005E-2</v>
      </c>
      <c r="AW221" s="280">
        <v>5.7263000000000001E-2</v>
      </c>
      <c r="AX221" s="291">
        <v>-2.496424718368162E-2</v>
      </c>
      <c r="AY221" s="291">
        <v>-2.496424718368162E-2</v>
      </c>
      <c r="AZ221" s="279">
        <v>9.6946999999999992E-2</v>
      </c>
      <c r="BE221" s="30">
        <v>4.0828744059497879E-3</v>
      </c>
      <c r="BF221" s="104"/>
      <c r="BG221" s="188">
        <f t="shared" si="149"/>
        <v>35</v>
      </c>
      <c r="BH221" s="29">
        <f>(1-'Building Blocks'!$B$54)*'Building Blocks'!$B$54^BG221</f>
        <v>7.0344769499956971E-3</v>
      </c>
      <c r="BI221" s="29">
        <f t="shared" si="150"/>
        <v>7.7270409576897193E-3</v>
      </c>
      <c r="BJ221" s="29">
        <f t="shared" si="197"/>
        <v>2.2950084348434235E-2</v>
      </c>
      <c r="BK221" s="191">
        <f t="shared" si="151"/>
        <v>3.9807117057347973E-5</v>
      </c>
      <c r="BL221" s="191">
        <f t="shared" si="152"/>
        <v>4.2095952403494126E-5</v>
      </c>
      <c r="BM221" s="191">
        <f t="shared" si="153"/>
        <v>2.1441044469796955E-5</v>
      </c>
      <c r="BN221" s="191">
        <f t="shared" si="154"/>
        <v>1.7258222115016378E-5</v>
      </c>
      <c r="BO221" s="191">
        <f t="shared" si="155"/>
        <v>6.4397301494985936E-6</v>
      </c>
      <c r="BP221" s="191">
        <f t="shared" si="156"/>
        <v>4.0398802771533535E-5</v>
      </c>
      <c r="BQ221" s="191">
        <f t="shared" si="157"/>
        <v>3.6031086370609769E-5</v>
      </c>
      <c r="BR221" s="191">
        <f t="shared" si="158"/>
        <v>1.9658082525534177E-5</v>
      </c>
      <c r="BS221" s="191">
        <f t="shared" si="159"/>
        <v>2.9020680989481626E-5</v>
      </c>
      <c r="BT221" s="191">
        <f t="shared" si="160"/>
        <v>2.3810783299074008E-35</v>
      </c>
      <c r="BU221" s="191">
        <f t="shared" si="161"/>
        <v>9.6898074557412956E-8</v>
      </c>
      <c r="BV221" s="191">
        <f t="shared" si="162"/>
        <v>3.8071663561322994E-7</v>
      </c>
      <c r="BW221" s="191">
        <f t="shared" si="163"/>
        <v>2.7761665497639354E-8</v>
      </c>
      <c r="BX221" s="191">
        <f t="shared" si="164"/>
        <v>3.1273757509578013E-7</v>
      </c>
      <c r="BY221" s="191">
        <f t="shared" si="165"/>
        <v>8.6951039359067356E-7</v>
      </c>
      <c r="BZ221" s="191">
        <f t="shared" si="166"/>
        <v>9.6679521720798959E-10</v>
      </c>
      <c r="CA221" s="191">
        <f t="shared" si="167"/>
        <v>1.8181945031845864E-8</v>
      </c>
      <c r="CB221" s="191">
        <f t="shared" si="168"/>
        <v>1.528293904712772E-7</v>
      </c>
      <c r="CC221" s="191">
        <f t="shared" si="169"/>
        <v>1.2977877467467926E-8</v>
      </c>
      <c r="CD221" s="191">
        <f t="shared" si="170"/>
        <v>3.0352661341269258E-8</v>
      </c>
      <c r="CE221" s="191">
        <f t="shared" si="171"/>
        <v>7.150303816269439E-8</v>
      </c>
      <c r="CF221" s="191">
        <f t="shared" si="172"/>
        <v>3.1527352717574015E-7</v>
      </c>
      <c r="CG221" s="191">
        <f t="shared" si="173"/>
        <v>1.8304433661729758E-8</v>
      </c>
      <c r="CH221" s="191">
        <f t="shared" si="174"/>
        <v>4.1053961784229971E-10</v>
      </c>
      <c r="CI221" s="191">
        <f t="shared" si="175"/>
        <v>3.5916855328597531E-6</v>
      </c>
      <c r="CJ221" s="191">
        <f t="shared" si="176"/>
        <v>2.7361518990939326E-7</v>
      </c>
      <c r="CK221" s="191">
        <f t="shared" si="177"/>
        <v>2.3776883096907802E-10</v>
      </c>
      <c r="CL221" s="191">
        <f t="shared" si="178"/>
        <v>2.2315825699163834E-10</v>
      </c>
      <c r="CM221" s="191">
        <f t="shared" si="179"/>
        <v>1.9065083703118161E-7</v>
      </c>
      <c r="CN221" s="191">
        <f t="shared" si="180"/>
        <v>3.4795669331809007E-6</v>
      </c>
      <c r="CO221" s="191">
        <f t="shared" si="181"/>
        <v>3.4974335595486279E-6</v>
      </c>
      <c r="CP221" s="191">
        <f t="shared" si="182"/>
        <v>9.3962224169402234E-6</v>
      </c>
      <c r="CQ221" s="191">
        <f t="shared" si="183"/>
        <v>9.2867860432195775E-7</v>
      </c>
      <c r="CR221" s="191">
        <f t="shared" si="184"/>
        <v>1.037354312752743E-6</v>
      </c>
      <c r="CS221" s="191">
        <f t="shared" si="185"/>
        <v>4.2480154073393022E-6</v>
      </c>
      <c r="CT221" s="191">
        <f t="shared" si="186"/>
        <v>3.8652633004850882E-7</v>
      </c>
      <c r="CU221" s="191">
        <f t="shared" si="187"/>
        <v>2.0697130976326715E-7</v>
      </c>
      <c r="CV221" s="191">
        <f t="shared" si="188"/>
        <v>1.4418510137406022E-7</v>
      </c>
      <c r="CW221" s="191">
        <f t="shared" si="189"/>
        <v>1.5068909819755266E-5</v>
      </c>
      <c r="CX221" s="191">
        <f t="shared" si="190"/>
        <v>3.6017874366559942E-7</v>
      </c>
      <c r="CY221" s="191">
        <f t="shared" si="191"/>
        <v>6.3542988220972809E-5</v>
      </c>
      <c r="CZ221" s="191"/>
      <c r="DA221" s="191">
        <f t="shared" si="192"/>
        <v>2.3810783299074008E-35</v>
      </c>
      <c r="DB221" s="191"/>
      <c r="DC221" s="191"/>
      <c r="DD221" s="191"/>
      <c r="DE221" s="191">
        <f t="shared" si="193"/>
        <v>2.3271883153768362E-5</v>
      </c>
      <c r="DF221" s="191">
        <f t="shared" si="194"/>
        <v>1.8084381008732917E-5</v>
      </c>
      <c r="DG221" s="191"/>
      <c r="DH221" s="191"/>
      <c r="DI221" s="191">
        <f t="shared" si="195"/>
        <v>5.808043622202708E-5</v>
      </c>
      <c r="DN221" s="191">
        <f t="shared" si="196"/>
        <v>1.059020432153955E-7</v>
      </c>
      <c r="DR221" s="1">
        <v>9.7222222222222206E-3</v>
      </c>
      <c r="EQ221" s="184"/>
      <c r="ER221" s="184"/>
    </row>
    <row r="222" spans="1:148" s="1" customFormat="1" x14ac:dyDescent="0.25">
      <c r="A222" s="21">
        <v>42338</v>
      </c>
      <c r="B222" s="279">
        <v>5.5440000000000003E-3</v>
      </c>
      <c r="C222" s="280">
        <v>3.3029999999999999E-3</v>
      </c>
      <c r="D222" s="279">
        <v>2.5480000000000004E-3</v>
      </c>
      <c r="E222" s="280">
        <v>3.2529000000000002E-2</v>
      </c>
      <c r="F222" s="279">
        <v>4.2857000000000006E-2</v>
      </c>
      <c r="G222" s="280">
        <v>-7.8130000000000005E-3</v>
      </c>
      <c r="H222" s="279">
        <v>-2.0514000000000001E-2</v>
      </c>
      <c r="I222" s="280">
        <v>-2.0210000000000002E-3</v>
      </c>
      <c r="J222" s="279">
        <v>-3.8940000000000002E-2</v>
      </c>
      <c r="K222" s="291">
        <v>-2.496424718368162E-2</v>
      </c>
      <c r="L222" s="280">
        <v>-2.6419999999999998E-3</v>
      </c>
      <c r="M222" s="279">
        <v>-4.0899999999999999E-3</v>
      </c>
      <c r="N222" s="280">
        <v>0</v>
      </c>
      <c r="O222" s="279">
        <v>-3.3929999999999997E-3</v>
      </c>
      <c r="P222" s="280">
        <v>-8.201E-3</v>
      </c>
      <c r="Q222" s="279">
        <v>-2.1840000000000002E-3</v>
      </c>
      <c r="R222" s="280">
        <v>-1.359E-3</v>
      </c>
      <c r="S222" s="279">
        <v>-4.1050000000000001E-3</v>
      </c>
      <c r="T222" s="280">
        <v>-8.6700000000000004E-4</v>
      </c>
      <c r="U222" s="279">
        <v>-2.967E-3</v>
      </c>
      <c r="V222" s="280">
        <v>-1.358E-3</v>
      </c>
      <c r="W222" s="279">
        <v>-1.9819999999999998E-3</v>
      </c>
      <c r="X222" s="280">
        <v>1.905E-3</v>
      </c>
      <c r="Y222" s="280">
        <v>-1.7419999999999998E-3</v>
      </c>
      <c r="Z222" s="279">
        <v>-2.2229000000000002E-2</v>
      </c>
      <c r="AA222" s="280">
        <v>-8.7600000000000004E-3</v>
      </c>
      <c r="AB222" s="279">
        <v>-2.7783000000000002E-2</v>
      </c>
      <c r="AC222" s="280">
        <v>-2.7145000000000002E-2</v>
      </c>
      <c r="AD222" s="279">
        <v>-2.7734000000000002E-2</v>
      </c>
      <c r="AE222" s="280">
        <v>-2.637E-3</v>
      </c>
      <c r="AF222" s="280">
        <v>-9.8829999999999994E-3</v>
      </c>
      <c r="AG222" s="279">
        <v>-1.7062000000000001E-2</v>
      </c>
      <c r="AH222" s="280">
        <v>-7.1999999999999998E-3</v>
      </c>
      <c r="AI222" s="279">
        <v>1.56E-3</v>
      </c>
      <c r="AJ222" s="280">
        <v>-4.4999999999999999E-4</v>
      </c>
      <c r="AK222" s="279">
        <v>-7.2170000000000003E-3</v>
      </c>
      <c r="AL222" s="280">
        <v>1.3868999999999999E-2</v>
      </c>
      <c r="AM222" s="279">
        <v>-3.1019999999999997E-3</v>
      </c>
      <c r="AN222" s="279">
        <v>2.0801E-2</v>
      </c>
      <c r="AO222" s="280">
        <v>-7.2542999999999996E-2</v>
      </c>
      <c r="AP222" s="279">
        <v>-3.5922999999999997E-2</v>
      </c>
      <c r="AQ222" s="291">
        <v>-2.496424718368162E-2</v>
      </c>
      <c r="AR222" s="30">
        <v>-2.496424718368162E-2</v>
      </c>
      <c r="AS222" s="291">
        <v>-2.496424718368162E-2</v>
      </c>
      <c r="AT222" s="291">
        <v>-2.496424718368162E-2</v>
      </c>
      <c r="AU222" s="291">
        <v>-2.496424718368162E-2</v>
      </c>
      <c r="AV222" s="279">
        <v>-1.7050000000000001E-3</v>
      </c>
      <c r="AW222" s="280">
        <v>-2.1678000000000003E-2</v>
      </c>
      <c r="AX222" s="291">
        <v>-2.496424718368162E-2</v>
      </c>
      <c r="AY222" s="291">
        <v>-2.496424718368162E-2</v>
      </c>
      <c r="AZ222" s="279">
        <v>-8.0754999999999993E-2</v>
      </c>
      <c r="BE222" s="30">
        <v>-7.5780630560598805E-2</v>
      </c>
      <c r="BF222" s="104"/>
      <c r="BG222" s="188">
        <f t="shared" si="149"/>
        <v>34</v>
      </c>
      <c r="BH222" s="29">
        <f>(1-'Building Blocks'!$B$54)*'Building Blocks'!$B$54^BG222</f>
        <v>7.1055322727229262E-3</v>
      </c>
      <c r="BI222" s="29">
        <f t="shared" si="150"/>
        <v>7.8050918764542617E-3</v>
      </c>
      <c r="BJ222" s="29">
        <f t="shared" si="197"/>
        <v>2.3181903382256803E-2</v>
      </c>
      <c r="BK222" s="191">
        <f t="shared" si="151"/>
        <v>2.166108571859955E-8</v>
      </c>
      <c r="BL222" s="191">
        <f t="shared" si="152"/>
        <v>1.1242566695432305E-7</v>
      </c>
      <c r="BM222" s="191">
        <f t="shared" si="153"/>
        <v>3.57895581433783E-7</v>
      </c>
      <c r="BN222" s="191">
        <f t="shared" si="154"/>
        <v>4.2915819742760901E-6</v>
      </c>
      <c r="BO222" s="191">
        <f t="shared" si="155"/>
        <v>8.0864500726380129E-6</v>
      </c>
      <c r="BP222" s="191">
        <f t="shared" si="156"/>
        <v>1.5863565648880166E-6</v>
      </c>
      <c r="BQ222" s="191">
        <f t="shared" si="157"/>
        <v>5.59879331485676E-6</v>
      </c>
      <c r="BR222" s="191">
        <f t="shared" si="158"/>
        <v>9.446376559068316E-7</v>
      </c>
      <c r="BS222" s="191">
        <f t="shared" si="159"/>
        <v>1.8784406421367811E-5</v>
      </c>
      <c r="BT222" s="191">
        <f t="shared" si="160"/>
        <v>2.4051296261690916E-35</v>
      </c>
      <c r="BU222" s="191">
        <f t="shared" si="161"/>
        <v>3.1464193541766792E-7</v>
      </c>
      <c r="BV222" s="191">
        <f t="shared" si="162"/>
        <v>4.3300540036402652E-7</v>
      </c>
      <c r="BW222" s="191">
        <f t="shared" si="163"/>
        <v>2.2516043327941794E-8</v>
      </c>
      <c r="BX222" s="191">
        <f t="shared" si="164"/>
        <v>3.1868332982305535E-7</v>
      </c>
      <c r="BY222" s="191">
        <f t="shared" si="165"/>
        <v>1.3912374966400323E-6</v>
      </c>
      <c r="BZ222" s="191">
        <f t="shared" si="166"/>
        <v>3.3335448893358212E-7</v>
      </c>
      <c r="CA222" s="191">
        <f t="shared" si="167"/>
        <v>2.2389912645646427E-7</v>
      </c>
      <c r="CB222" s="191">
        <f t="shared" si="168"/>
        <v>7.2783866697111027E-7</v>
      </c>
      <c r="CC222" s="191">
        <f t="shared" si="169"/>
        <v>2.1759106940688426E-7</v>
      </c>
      <c r="CD222" s="191">
        <f t="shared" si="170"/>
        <v>3.0722711975188861E-7</v>
      </c>
      <c r="CE222" s="191">
        <f t="shared" si="171"/>
        <v>1.9983647568461779E-7</v>
      </c>
      <c r="CF222" s="191">
        <f t="shared" si="172"/>
        <v>3.2517381445265616E-7</v>
      </c>
      <c r="CG222" s="191">
        <f t="shared" si="173"/>
        <v>2.273975049725593E-8</v>
      </c>
      <c r="CH222" s="191">
        <f t="shared" si="174"/>
        <v>1.3640631453747587E-7</v>
      </c>
      <c r="CI222" s="191">
        <f t="shared" si="175"/>
        <v>6.1894610034693654E-6</v>
      </c>
      <c r="CJ222" s="191">
        <f t="shared" si="176"/>
        <v>1.2957536135344756E-6</v>
      </c>
      <c r="CK222" s="191">
        <f t="shared" si="177"/>
        <v>7.4131598019328753E-6</v>
      </c>
      <c r="CL222" s="191">
        <f t="shared" si="178"/>
        <v>7.1345660234910237E-6</v>
      </c>
      <c r="CM222" s="191">
        <f t="shared" si="179"/>
        <v>7.5107560009820633E-6</v>
      </c>
      <c r="CN222" s="191">
        <f t="shared" si="180"/>
        <v>7.1594665906920731E-7</v>
      </c>
      <c r="CO222" s="191">
        <f t="shared" si="181"/>
        <v>1.837634733005567E-6</v>
      </c>
      <c r="CP222" s="191">
        <f t="shared" si="182"/>
        <v>3.5722647015515674E-6</v>
      </c>
      <c r="CQ222" s="191">
        <f t="shared" si="183"/>
        <v>9.1664852841904583E-7</v>
      </c>
      <c r="CR222" s="191">
        <f t="shared" si="184"/>
        <v>1.3464192388329756E-7</v>
      </c>
      <c r="CS222" s="191">
        <f t="shared" si="185"/>
        <v>3.5100318264066365E-7</v>
      </c>
      <c r="CT222" s="191">
        <f t="shared" si="186"/>
        <v>1.4483759056504071E-6</v>
      </c>
      <c r="CU222" s="191">
        <f t="shared" si="187"/>
        <v>7.1028626640938537E-7</v>
      </c>
      <c r="CV222" s="191">
        <f t="shared" si="188"/>
        <v>5.927110631527597E-7</v>
      </c>
      <c r="CW222" s="191">
        <f t="shared" si="189"/>
        <v>1.8574235595272429E-6</v>
      </c>
      <c r="CX222" s="191">
        <f t="shared" si="190"/>
        <v>4.3796411737310932E-5</v>
      </c>
      <c r="CY222" s="191">
        <f t="shared" si="191"/>
        <v>1.4937195120205701E-5</v>
      </c>
      <c r="CZ222" s="191"/>
      <c r="DA222" s="191">
        <f t="shared" si="192"/>
        <v>2.4051296261690916E-35</v>
      </c>
      <c r="DB222" s="191"/>
      <c r="DC222" s="191"/>
      <c r="DD222" s="191"/>
      <c r="DE222" s="191">
        <f t="shared" si="193"/>
        <v>1.0388086846075762E-6</v>
      </c>
      <c r="DF222" s="191">
        <f t="shared" si="194"/>
        <v>7.2908557934787244E-6</v>
      </c>
      <c r="DG222" s="191"/>
      <c r="DH222" s="191"/>
      <c r="DI222" s="191">
        <f t="shared" si="195"/>
        <v>6.4639861149235229E-5</v>
      </c>
      <c r="DN222" s="191">
        <f t="shared" si="196"/>
        <v>5.4504569521118334E-5</v>
      </c>
      <c r="DR222" s="1">
        <v>9.7222222222222206E-3</v>
      </c>
      <c r="EQ222" s="184"/>
      <c r="ER222" s="184"/>
    </row>
    <row r="223" spans="1:148" s="1" customFormat="1" x14ac:dyDescent="0.25">
      <c r="A223" s="21">
        <v>42369</v>
      </c>
      <c r="B223" s="279">
        <v>-2.0525000000000002E-2</v>
      </c>
      <c r="C223" s="280">
        <v>-1.7989999999999999E-2</v>
      </c>
      <c r="D223" s="279">
        <v>-2.6800999999999998E-2</v>
      </c>
      <c r="E223" s="280">
        <v>-5.0209999999999998E-2</v>
      </c>
      <c r="F223" s="279">
        <v>-4.8674999999999996E-2</v>
      </c>
      <c r="G223" s="280">
        <v>-1.7613E-2</v>
      </c>
      <c r="H223" s="279">
        <v>-1.8536999999999998E-2</v>
      </c>
      <c r="I223" s="280">
        <v>1.3289999999999999E-3</v>
      </c>
      <c r="J223" s="279">
        <v>-2.1724999999999998E-2</v>
      </c>
      <c r="K223" s="291">
        <v>-2.496424718368162E-2</v>
      </c>
      <c r="L223" s="280">
        <v>-3.2320000000000001E-3</v>
      </c>
      <c r="M223" s="279">
        <v>-1.6379999999999999E-3</v>
      </c>
      <c r="N223" s="280">
        <v>2.9499999999999996E-4</v>
      </c>
      <c r="O223" s="279">
        <v>-1.887E-3</v>
      </c>
      <c r="P223" s="280">
        <v>-1.66E-4</v>
      </c>
      <c r="Q223" s="279">
        <v>-7.6600000000000001E-3</v>
      </c>
      <c r="R223" s="280">
        <v>-5.6270000000000001E-3</v>
      </c>
      <c r="S223" s="279">
        <v>-1.2417000000000001E-2</v>
      </c>
      <c r="T223" s="280">
        <v>-8.5190000000000005E-3</v>
      </c>
      <c r="U223" s="279">
        <v>-5.8199999999999997E-3</v>
      </c>
      <c r="V223" s="280">
        <v>-3.2499999999999999E-4</v>
      </c>
      <c r="W223" s="279">
        <v>-9.3220000000000004E-3</v>
      </c>
      <c r="X223" s="280">
        <v>5.45E-3</v>
      </c>
      <c r="Y223" s="280">
        <v>-1.44E-4</v>
      </c>
      <c r="Z223" s="279">
        <v>-2.5186E-2</v>
      </c>
      <c r="AA223" s="280">
        <v>-1.0500000000000001E-2</v>
      </c>
      <c r="AB223" s="279">
        <v>1.2383E-2</v>
      </c>
      <c r="AC223" s="280">
        <v>1.3859E-2</v>
      </c>
      <c r="AD223" s="279">
        <v>5.2900000000000004E-3</v>
      </c>
      <c r="AE223" s="280">
        <v>-1.1902999999999999E-2</v>
      </c>
      <c r="AF223" s="280">
        <v>-1.6909E-2</v>
      </c>
      <c r="AG223" s="279">
        <v>-1.0933E-2</v>
      </c>
      <c r="AH223" s="280">
        <v>-1.3300000000000001E-2</v>
      </c>
      <c r="AI223" s="279">
        <v>-1.153E-2</v>
      </c>
      <c r="AJ223" s="280">
        <v>-1.1531E-2</v>
      </c>
      <c r="AK223" s="279">
        <v>-1.0034000000000001E-2</v>
      </c>
      <c r="AL223" s="280">
        <v>-1.4236E-2</v>
      </c>
      <c r="AM223" s="279">
        <v>-9.1940000000000008E-3</v>
      </c>
      <c r="AN223" s="279">
        <v>-6.8389999999999996E-3</v>
      </c>
      <c r="AO223" s="280">
        <v>-3.0857000000000002E-2</v>
      </c>
      <c r="AP223" s="279">
        <v>-5.0229999999999997E-2</v>
      </c>
      <c r="AQ223" s="291">
        <v>-2.496424718368162E-2</v>
      </c>
      <c r="AR223" s="30">
        <v>-2.496424718368162E-2</v>
      </c>
      <c r="AS223" s="291">
        <v>-2.496424718368162E-2</v>
      </c>
      <c r="AT223" s="291">
        <v>-2.496424718368162E-2</v>
      </c>
      <c r="AU223" s="291">
        <v>-2.496424718368162E-2</v>
      </c>
      <c r="AV223" s="279">
        <v>1.3105E-2</v>
      </c>
      <c r="AW223" s="280">
        <v>9.332E-3</v>
      </c>
      <c r="AX223" s="291">
        <v>-2.496424718368162E-2</v>
      </c>
      <c r="AY223" s="291">
        <v>-2.496424718368162E-2</v>
      </c>
      <c r="AZ223" s="279">
        <v>-3.5697E-2</v>
      </c>
      <c r="BE223" s="30">
        <v>-6.3156334565535377E-2</v>
      </c>
      <c r="BF223" s="104"/>
      <c r="BG223" s="188">
        <f t="shared" si="149"/>
        <v>33</v>
      </c>
      <c r="BH223" s="29">
        <f>(1-'Building Blocks'!$B$54)*'Building Blocks'!$B$54^BG223</f>
        <v>7.1773053259827531E-3</v>
      </c>
      <c r="BI223" s="29">
        <f t="shared" si="150"/>
        <v>7.8839311883376374E-3</v>
      </c>
      <c r="BJ223" s="29">
        <f t="shared" si="197"/>
        <v>2.3416064022481618E-2</v>
      </c>
      <c r="BK223" s="191">
        <f t="shared" si="151"/>
        <v>6.0645180741366157E-6</v>
      </c>
      <c r="BL223" s="191">
        <f t="shared" si="152"/>
        <v>4.9623177776205799E-6</v>
      </c>
      <c r="BM223" s="191">
        <f t="shared" si="153"/>
        <v>1.0286128253300669E-5</v>
      </c>
      <c r="BN223" s="191">
        <f t="shared" si="154"/>
        <v>2.7714649350113989E-5</v>
      </c>
      <c r="BO223" s="191">
        <f t="shared" si="155"/>
        <v>2.7765202673398435E-5</v>
      </c>
      <c r="BP223" s="191">
        <f t="shared" si="156"/>
        <v>4.5625317873852307E-6</v>
      </c>
      <c r="BQ223" s="191">
        <f t="shared" si="157"/>
        <v>4.8512551337495168E-6</v>
      </c>
      <c r="BR223" s="191">
        <f t="shared" si="158"/>
        <v>4.6154299343464209E-7</v>
      </c>
      <c r="BS223" s="191">
        <f t="shared" si="159"/>
        <v>7.9941158510978936E-6</v>
      </c>
      <c r="BT223" s="191">
        <f t="shared" si="160"/>
        <v>2.4294238648172641E-35</v>
      </c>
      <c r="BU223" s="191">
        <f t="shared" si="161"/>
        <v>3.7963142595801729E-7</v>
      </c>
      <c r="BV223" s="191">
        <f t="shared" si="162"/>
        <v>1.9680733869412773E-7</v>
      </c>
      <c r="BW223" s="191">
        <f t="shared" si="163"/>
        <v>1.552912656854293E-8</v>
      </c>
      <c r="BX223" s="191">
        <f t="shared" si="164"/>
        <v>1.880474543494508E-7</v>
      </c>
      <c r="BY223" s="191">
        <f t="shared" si="165"/>
        <v>2.2279317200094361E-7</v>
      </c>
      <c r="BZ223" s="191">
        <f t="shared" si="166"/>
        <v>1.1374212742838803E-6</v>
      </c>
      <c r="CA223" s="191">
        <f t="shared" si="167"/>
        <v>7.3021423205402119E-7</v>
      </c>
      <c r="CB223" s="191">
        <f t="shared" si="168"/>
        <v>2.5455166346337729E-6</v>
      </c>
      <c r="CC223" s="191">
        <f t="shared" si="169"/>
        <v>1.3184760884177107E-6</v>
      </c>
      <c r="CD223" s="191">
        <f t="shared" si="170"/>
        <v>6.5674045759849506E-7</v>
      </c>
      <c r="CE223" s="191">
        <f t="shared" si="171"/>
        <v>1.2784998811130215E-7</v>
      </c>
      <c r="CF223" s="191">
        <f t="shared" si="172"/>
        <v>1.5002392517040708E-6</v>
      </c>
      <c r="CG223" s="191">
        <f t="shared" si="173"/>
        <v>2.6637224496012552E-8</v>
      </c>
      <c r="CH223" s="191">
        <f t="shared" si="174"/>
        <v>5.258035154895009E-8</v>
      </c>
      <c r="CI223" s="191">
        <f t="shared" si="175"/>
        <v>7.6339071160264129E-6</v>
      </c>
      <c r="CJ223" s="191">
        <f t="shared" si="176"/>
        <v>1.6862153760586464E-6</v>
      </c>
      <c r="CK223" s="191">
        <f t="shared" si="177"/>
        <v>6.8885216735091474E-7</v>
      </c>
      <c r="CL223" s="191">
        <f t="shared" si="178"/>
        <v>9.1448994812209445E-7</v>
      </c>
      <c r="CM223" s="191">
        <f t="shared" si="179"/>
        <v>3.1637118713602896E-8</v>
      </c>
      <c r="CN223" s="191">
        <f t="shared" si="180"/>
        <v>2.7994010305345464E-6</v>
      </c>
      <c r="CO223" s="191">
        <f t="shared" si="181"/>
        <v>3.9452772766499262E-6</v>
      </c>
      <c r="CP223" s="191">
        <f t="shared" si="182"/>
        <v>1.8370065128346195E-6</v>
      </c>
      <c r="CQ223" s="191">
        <f t="shared" si="183"/>
        <v>2.2616222792255506E-6</v>
      </c>
      <c r="CR223" s="191">
        <f t="shared" si="184"/>
        <v>2.3441606492381524E-6</v>
      </c>
      <c r="CS223" s="191">
        <f t="shared" si="185"/>
        <v>2.4943102613125715E-6</v>
      </c>
      <c r="CT223" s="191">
        <f t="shared" si="186"/>
        <v>2.1306467322115216E-6</v>
      </c>
      <c r="CU223" s="191">
        <f t="shared" si="187"/>
        <v>2.7174025633260913E-6</v>
      </c>
      <c r="CV223" s="191">
        <f t="shared" si="188"/>
        <v>1.7283667958947056E-6</v>
      </c>
      <c r="CW223" s="191">
        <f t="shared" si="189"/>
        <v>1.1760491412204017E-6</v>
      </c>
      <c r="CX223" s="191">
        <f t="shared" si="190"/>
        <v>8.7016905031645175E-6</v>
      </c>
      <c r="CY223" s="191">
        <f t="shared" si="191"/>
        <v>2.6570698058124703E-5</v>
      </c>
      <c r="CZ223" s="191"/>
      <c r="DA223" s="191">
        <f t="shared" si="192"/>
        <v>2.4294238648172641E-35</v>
      </c>
      <c r="DB223" s="191"/>
      <c r="DC223" s="191"/>
      <c r="DD223" s="191"/>
      <c r="DE223" s="191">
        <f t="shared" si="193"/>
        <v>8.4476195677833352E-8</v>
      </c>
      <c r="DF223" s="191">
        <f t="shared" si="194"/>
        <v>1.5731666460195852E-9</v>
      </c>
      <c r="DG223" s="191"/>
      <c r="DH223" s="191"/>
      <c r="DI223" s="191">
        <f t="shared" si="195"/>
        <v>1.6643362684630233E-5</v>
      </c>
      <c r="DN223" s="191">
        <f t="shared" si="196"/>
        <v>3.9677193970554076E-5</v>
      </c>
      <c r="DR223" s="1">
        <v>9.7222222222222206E-3</v>
      </c>
      <c r="EQ223" s="184"/>
      <c r="ER223" s="184"/>
    </row>
    <row r="224" spans="1:148" s="1" customFormat="1" x14ac:dyDescent="0.25">
      <c r="A224" s="21">
        <v>42400</v>
      </c>
      <c r="B224" s="279">
        <v>-5.6425000000000003E-2</v>
      </c>
      <c r="C224" s="280">
        <v>-5.3823999999999997E-2</v>
      </c>
      <c r="D224" s="279">
        <v>-6.5520999999999996E-2</v>
      </c>
      <c r="E224" s="280">
        <v>-8.7933999999999998E-2</v>
      </c>
      <c r="F224" s="279">
        <v>-0.108991</v>
      </c>
      <c r="G224" s="280">
        <v>-6.0075000000000003E-2</v>
      </c>
      <c r="H224" s="279">
        <v>-6.7899000000000001E-2</v>
      </c>
      <c r="I224" s="280">
        <v>-7.6048999999999992E-2</v>
      </c>
      <c r="J224" s="279">
        <v>-6.4818000000000001E-2</v>
      </c>
      <c r="K224" s="291">
        <v>-2.496424718368162E-2</v>
      </c>
      <c r="L224" s="280">
        <v>1.3761000000000001E-2</v>
      </c>
      <c r="M224" s="279">
        <v>2.1297E-2</v>
      </c>
      <c r="N224" s="280">
        <v>3.9300000000000001E-4</v>
      </c>
      <c r="O224" s="279">
        <v>1.6303999999999999E-2</v>
      </c>
      <c r="P224" s="280">
        <v>5.024E-2</v>
      </c>
      <c r="Q224" s="279">
        <v>5.2390000000000006E-3</v>
      </c>
      <c r="R224" s="280">
        <v>6.3660000000000001E-3</v>
      </c>
      <c r="S224" s="279">
        <v>2.565E-3</v>
      </c>
      <c r="T224" s="280">
        <v>1.5379E-2</v>
      </c>
      <c r="U224" s="279">
        <v>1.1500999999999999E-2</v>
      </c>
      <c r="V224" s="280">
        <v>1.2977000000000001E-2</v>
      </c>
      <c r="W224" s="279">
        <v>1.4196E-2</v>
      </c>
      <c r="X224" s="280">
        <v>1.4005E-2</v>
      </c>
      <c r="Y224" s="280">
        <v>6.2450000000000006E-3</v>
      </c>
      <c r="Z224" s="279">
        <v>-1.6070999999999998E-2</v>
      </c>
      <c r="AA224" s="280">
        <v>-6.5300000000000002E-3</v>
      </c>
      <c r="AB224" s="279">
        <v>4.9800000000000001E-3</v>
      </c>
      <c r="AC224" s="280">
        <v>8.0190000000000001E-3</v>
      </c>
      <c r="AD224" s="279">
        <v>-6.2649999999999997E-3</v>
      </c>
      <c r="AE224" s="280">
        <v>1.054E-3</v>
      </c>
      <c r="AF224" s="280">
        <v>-2.6400000000000002E-4</v>
      </c>
      <c r="AG224" s="279">
        <v>-2.9380000000000001E-3</v>
      </c>
      <c r="AH224" s="280">
        <v>-2.76E-2</v>
      </c>
      <c r="AI224" s="279">
        <v>-2.5950000000000001E-2</v>
      </c>
      <c r="AJ224" s="280">
        <v>-4.5823000000000003E-2</v>
      </c>
      <c r="AK224" s="279">
        <v>-3.1649999999999998E-2</v>
      </c>
      <c r="AL224" s="280">
        <v>1.0214000000000001E-2</v>
      </c>
      <c r="AM224" s="279">
        <v>-1.6301E-2</v>
      </c>
      <c r="AN224" s="279">
        <v>3.3100999999999998E-2</v>
      </c>
      <c r="AO224" s="280">
        <v>-1.6807000000000002E-2</v>
      </c>
      <c r="AP224" s="279">
        <v>-7.1131E-2</v>
      </c>
      <c r="AQ224" s="291">
        <v>-2.496424718368162E-2</v>
      </c>
      <c r="AR224" s="30">
        <v>-2.496424718368162E-2</v>
      </c>
      <c r="AS224" s="291">
        <v>-2.496424718368162E-2</v>
      </c>
      <c r="AT224" s="291">
        <v>-2.496424718368162E-2</v>
      </c>
      <c r="AU224" s="291">
        <v>-2.496424718368162E-2</v>
      </c>
      <c r="AV224" s="279">
        <v>-3.5195999999999998E-2</v>
      </c>
      <c r="AW224" s="280">
        <v>-4.2544000000000005E-2</v>
      </c>
      <c r="AX224" s="291">
        <v>-2.496424718368162E-2</v>
      </c>
      <c r="AY224" s="291">
        <v>-2.496424718368162E-2</v>
      </c>
      <c r="AZ224" s="279">
        <v>-0.11104599999999999</v>
      </c>
      <c r="BE224" s="30">
        <v>5.6722841580082894E-2</v>
      </c>
      <c r="BF224" s="104"/>
      <c r="BG224" s="188">
        <f t="shared" si="149"/>
        <v>32</v>
      </c>
      <c r="BH224" s="29">
        <f>(1-'Building Blocks'!$B$54)*'Building Blocks'!$B$54^BG224</f>
        <v>7.2498033595785388E-3</v>
      </c>
      <c r="BI224" s="29">
        <f t="shared" si="150"/>
        <v>7.9635668569067054E-3</v>
      </c>
      <c r="BJ224" s="29">
        <f t="shared" si="197"/>
        <v>2.3652589921698601E-2</v>
      </c>
      <c r="BK224" s="191">
        <f t="shared" si="151"/>
        <v>3.2247680042307512E-5</v>
      </c>
      <c r="BL224" s="191">
        <f t="shared" si="152"/>
        <v>2.9556970302302111E-5</v>
      </c>
      <c r="BM224" s="191">
        <f t="shared" si="153"/>
        <v>4.4604817294525889E-5</v>
      </c>
      <c r="BN224" s="191">
        <f t="shared" si="154"/>
        <v>7.4951217454312906E-5</v>
      </c>
      <c r="BO224" s="191">
        <f t="shared" si="155"/>
        <v>1.1402702802522441E-4</v>
      </c>
      <c r="BP224" s="191">
        <f t="shared" si="156"/>
        <v>3.5236427642305559E-5</v>
      </c>
      <c r="BQ224" s="191">
        <f t="shared" si="157"/>
        <v>4.3806649168265002E-5</v>
      </c>
      <c r="BR224" s="191">
        <f t="shared" si="158"/>
        <v>5.7576430498478119E-5</v>
      </c>
      <c r="BS224" s="191">
        <f t="shared" si="159"/>
        <v>4.4718631028098848E-5</v>
      </c>
      <c r="BT224" s="191">
        <f t="shared" si="160"/>
        <v>2.4539634998154185E-35</v>
      </c>
      <c r="BU224" s="191">
        <f t="shared" si="161"/>
        <v>8.0494786649438963E-7</v>
      </c>
      <c r="BV224" s="191">
        <f t="shared" si="162"/>
        <v>2.5626492059801009E-6</v>
      </c>
      <c r="BW224" s="191">
        <f t="shared" si="163"/>
        <v>1.3571854805203139E-8</v>
      </c>
      <c r="BX224" s="191">
        <f t="shared" si="164"/>
        <v>1.4101903392161889E-6</v>
      </c>
      <c r="BY224" s="191">
        <f t="shared" si="165"/>
        <v>1.6190840158667903E-5</v>
      </c>
      <c r="BZ224" s="191">
        <f t="shared" si="166"/>
        <v>6.2756751477978551E-9</v>
      </c>
      <c r="CA224" s="191">
        <f t="shared" si="167"/>
        <v>4.4694391489873741E-8</v>
      </c>
      <c r="CB224" s="191">
        <f t="shared" si="168"/>
        <v>7.1037819545916052E-8</v>
      </c>
      <c r="CC224" s="191">
        <f t="shared" si="169"/>
        <v>9.5764914172779846E-7</v>
      </c>
      <c r="CD224" s="191">
        <f t="shared" si="170"/>
        <v>5.3469397631703215E-7</v>
      </c>
      <c r="CE224" s="191">
        <f t="shared" si="171"/>
        <v>6.8507450920379219E-7</v>
      </c>
      <c r="CF224" s="191">
        <f t="shared" si="172"/>
        <v>7.5291279745703449E-7</v>
      </c>
      <c r="CG224" s="191">
        <f t="shared" si="173"/>
        <v>8.6019959814691295E-7</v>
      </c>
      <c r="CH224" s="191">
        <f t="shared" si="174"/>
        <v>1.1538764207716383E-7</v>
      </c>
      <c r="CI224" s="191">
        <f t="shared" si="175"/>
        <v>3.8551752341163685E-6</v>
      </c>
      <c r="CJ224" s="191">
        <f t="shared" si="176"/>
        <v>9.0403446427487143E-7</v>
      </c>
      <c r="CK224" s="191">
        <f t="shared" si="177"/>
        <v>3.0108304558214874E-8</v>
      </c>
      <c r="CL224" s="191">
        <f t="shared" si="178"/>
        <v>1.9355827650573403E-7</v>
      </c>
      <c r="CM224" s="191">
        <f t="shared" si="179"/>
        <v>7.2656909818271727E-7</v>
      </c>
      <c r="CN224" s="191">
        <f t="shared" si="180"/>
        <v>2.7594288672398517E-7</v>
      </c>
      <c r="CO224" s="191">
        <f t="shared" si="181"/>
        <v>2.6101731049814916E-7</v>
      </c>
      <c r="CP224" s="191">
        <f t="shared" si="182"/>
        <v>4.2084521261603537E-7</v>
      </c>
      <c r="CQ224" s="191">
        <f t="shared" si="183"/>
        <v>7.7704931661811375E-6</v>
      </c>
      <c r="CR224" s="191">
        <f t="shared" si="184"/>
        <v>7.9840277797599988E-6</v>
      </c>
      <c r="CS224" s="191">
        <f t="shared" si="185"/>
        <v>2.1599001164347747E-5</v>
      </c>
      <c r="CT224" s="191">
        <f t="shared" si="186"/>
        <v>1.1532906902669291E-5</v>
      </c>
      <c r="CU224" s="191">
        <f t="shared" si="187"/>
        <v>2.7576143482196812E-7</v>
      </c>
      <c r="CV224" s="191">
        <f t="shared" si="188"/>
        <v>3.8240468051531872E-6</v>
      </c>
      <c r="CW224" s="191">
        <f t="shared" si="189"/>
        <v>6.1220473984398153E-6</v>
      </c>
      <c r="CX224" s="191">
        <f t="shared" si="190"/>
        <v>2.9272412500460388E-6</v>
      </c>
      <c r="CY224" s="191">
        <f t="shared" si="191"/>
        <v>4.9643666442221544E-5</v>
      </c>
      <c r="CZ224" s="191"/>
      <c r="DA224" s="191">
        <f t="shared" si="192"/>
        <v>2.4539634998154185E-35</v>
      </c>
      <c r="DB224" s="191"/>
      <c r="DC224" s="191"/>
      <c r="DD224" s="191"/>
      <c r="DE224" s="191">
        <f t="shared" si="193"/>
        <v>1.6146028380655459E-5</v>
      </c>
      <c r="DF224" s="191">
        <f t="shared" si="194"/>
        <v>2.1063418511831437E-5</v>
      </c>
      <c r="DG224" s="191"/>
      <c r="DH224" s="191"/>
      <c r="DI224" s="191">
        <f t="shared" si="195"/>
        <v>1.171640842017231E-4</v>
      </c>
      <c r="DN224" s="191">
        <f t="shared" si="196"/>
        <v>1.9072081636114789E-5</v>
      </c>
      <c r="DR224" s="1">
        <v>9.7222222222222206E-3</v>
      </c>
      <c r="EQ224" s="184"/>
      <c r="ER224" s="184"/>
    </row>
    <row r="225" spans="1:148" s="1" customFormat="1" x14ac:dyDescent="0.25">
      <c r="A225" s="21">
        <v>42429</v>
      </c>
      <c r="B225" s="279">
        <v>-3.2200000000000002E-4</v>
      </c>
      <c r="C225" s="280">
        <v>-3.4299999999999999E-4</v>
      </c>
      <c r="D225" s="279">
        <v>1.1303000000000001E-2</v>
      </c>
      <c r="E225" s="280">
        <v>-4.4999999999999996E-5</v>
      </c>
      <c r="F225" s="279">
        <v>-1.1606E-2</v>
      </c>
      <c r="G225" s="280">
        <v>-6.3229999999999996E-3</v>
      </c>
      <c r="H225" s="279">
        <v>-1.1127E-2</v>
      </c>
      <c r="I225" s="280">
        <v>5.4469999999999996E-3</v>
      </c>
      <c r="J225" s="279">
        <v>-1.5260000000000002E-3</v>
      </c>
      <c r="K225" s="291">
        <v>-2.496424718368162E-2</v>
      </c>
      <c r="L225" s="280">
        <v>7.0940000000000005E-3</v>
      </c>
      <c r="M225" s="279">
        <v>8.9119999999999998E-3</v>
      </c>
      <c r="N225" s="280">
        <v>3.4400000000000001E-4</v>
      </c>
      <c r="O225" s="279">
        <v>5.1520000000000003E-3</v>
      </c>
      <c r="P225" s="280">
        <v>2.9798000000000002E-2</v>
      </c>
      <c r="Q225" s="279">
        <v>8.3569999999999998E-3</v>
      </c>
      <c r="R225" s="280">
        <v>4.7530000000000003E-3</v>
      </c>
      <c r="S225" s="279">
        <v>1.6917999999999999E-2</v>
      </c>
      <c r="T225" s="280">
        <v>1.1788E-2</v>
      </c>
      <c r="U225" s="279">
        <v>5.9069999999999999E-3</v>
      </c>
      <c r="V225" s="280">
        <v>3.7339999999999999E-3</v>
      </c>
      <c r="W225" s="279">
        <v>7.3009999999999993E-3</v>
      </c>
      <c r="X225" s="280">
        <v>2.1360000000000003E-3</v>
      </c>
      <c r="Y225" s="280">
        <v>3.2060000000000001E-3</v>
      </c>
      <c r="Z225" s="279">
        <v>5.7159999999999997E-3</v>
      </c>
      <c r="AA225" s="280">
        <v>-5.2690000000000002E-3</v>
      </c>
      <c r="AB225" s="279">
        <v>3.4893E-2</v>
      </c>
      <c r="AC225" s="280">
        <v>4.2111999999999997E-2</v>
      </c>
      <c r="AD225" s="279">
        <v>9.3629999999999998E-3</v>
      </c>
      <c r="AE225" s="280">
        <v>1.84E-2</v>
      </c>
      <c r="AF225" s="280">
        <v>8.4770000000000002E-3</v>
      </c>
      <c r="AG225" s="279">
        <v>4.8729999999999997E-3</v>
      </c>
      <c r="AH225" s="280">
        <v>-3.2000000000000002E-3</v>
      </c>
      <c r="AI225" s="279">
        <v>-3.3E-4</v>
      </c>
      <c r="AJ225" s="280">
        <v>-4.4819999999999999E-3</v>
      </c>
      <c r="AK225" s="279">
        <v>-5.1929999999999997E-3</v>
      </c>
      <c r="AL225" s="280">
        <v>1.4853E-2</v>
      </c>
      <c r="AM225" s="279">
        <v>-5.522E-3</v>
      </c>
      <c r="AN225" s="279">
        <v>3.0339000000000001E-2</v>
      </c>
      <c r="AO225" s="280">
        <v>-1.6265999999999999E-2</v>
      </c>
      <c r="AP225" s="279">
        <v>7.1737999999999996E-2</v>
      </c>
      <c r="AQ225" s="291">
        <v>-2.496424718368162E-2</v>
      </c>
      <c r="AR225" s="30">
        <v>-2.496424718368162E-2</v>
      </c>
      <c r="AS225" s="291">
        <v>-2.496424718368162E-2</v>
      </c>
      <c r="AT225" s="291">
        <v>-2.496424718368162E-2</v>
      </c>
      <c r="AU225" s="291">
        <v>-2.496424718368162E-2</v>
      </c>
      <c r="AV225" s="279">
        <v>-4.2789999999999998E-3</v>
      </c>
      <c r="AW225" s="280">
        <v>4.9380000000000005E-3</v>
      </c>
      <c r="AX225" s="291">
        <v>-2.496424718368162E-2</v>
      </c>
      <c r="AY225" s="291">
        <v>-2.496424718368162E-2</v>
      </c>
      <c r="AZ225" s="279">
        <v>-4.7780000000000001E-3</v>
      </c>
      <c r="BE225" s="30">
        <v>3.6645218175944017E-2</v>
      </c>
      <c r="BF225" s="104"/>
      <c r="BG225" s="188">
        <f t="shared" si="149"/>
        <v>31</v>
      </c>
      <c r="BH225" s="29">
        <f>(1-'Building Blocks'!$B$54)*'Building Blocks'!$B$54^BG225</f>
        <v>7.3230336965439792E-3</v>
      </c>
      <c r="BI225" s="29">
        <f t="shared" si="150"/>
        <v>8.0440069261683896E-3</v>
      </c>
      <c r="BJ225" s="29">
        <f t="shared" si="197"/>
        <v>2.3891504971412736E-2</v>
      </c>
      <c r="BK225" s="191">
        <f t="shared" si="151"/>
        <v>4.5633364235118652E-7</v>
      </c>
      <c r="BL225" s="191">
        <f t="shared" si="152"/>
        <v>4.4541786457833309E-7</v>
      </c>
      <c r="BM225" s="191">
        <f t="shared" si="153"/>
        <v>3.1645185892484814E-8</v>
      </c>
      <c r="BN225" s="191">
        <f t="shared" si="154"/>
        <v>6.6982596549609077E-7</v>
      </c>
      <c r="BO225" s="191">
        <f t="shared" si="155"/>
        <v>3.9913476729724577E-6</v>
      </c>
      <c r="BP225" s="191">
        <f t="shared" si="156"/>
        <v>1.3110303124689866E-6</v>
      </c>
      <c r="BQ225" s="191">
        <f t="shared" si="157"/>
        <v>2.4342664482450915E-6</v>
      </c>
      <c r="BR225" s="191">
        <f t="shared" si="158"/>
        <v>1.0042250008807808E-7</v>
      </c>
      <c r="BS225" s="191">
        <f t="shared" si="159"/>
        <v>1.0906261258437009E-6</v>
      </c>
      <c r="BT225" s="191">
        <f t="shared" si="160"/>
        <v>2.4787510099145643E-35</v>
      </c>
      <c r="BU225" s="191">
        <f t="shared" si="161"/>
        <v>9.2267864564031258E-8</v>
      </c>
      <c r="BV225" s="191">
        <f t="shared" si="162"/>
        <v>2.481052562640853E-7</v>
      </c>
      <c r="BW225" s="191">
        <f t="shared" si="163"/>
        <v>1.4757373833347433E-8</v>
      </c>
      <c r="BX225" s="191">
        <f t="shared" si="164"/>
        <v>3.7361769896767105E-8</v>
      </c>
      <c r="BY225" s="191">
        <f t="shared" si="165"/>
        <v>4.8869529274489757E-6</v>
      </c>
      <c r="BZ225" s="191">
        <f t="shared" si="166"/>
        <v>1.2907252146607664E-7</v>
      </c>
      <c r="CA225" s="191">
        <f t="shared" si="167"/>
        <v>4.5979463289562302E-9</v>
      </c>
      <c r="CB225" s="191">
        <f t="shared" si="168"/>
        <v>1.039228344383051E-6</v>
      </c>
      <c r="CC225" s="191">
        <f t="shared" si="169"/>
        <v>4.375220248242836E-7</v>
      </c>
      <c r="CD225" s="191">
        <f t="shared" si="170"/>
        <v>5.4379752573117158E-8</v>
      </c>
      <c r="CE225" s="191">
        <f t="shared" si="171"/>
        <v>8.2499385309825061E-12</v>
      </c>
      <c r="CF225" s="191">
        <f t="shared" si="172"/>
        <v>6.4351200331969526E-8</v>
      </c>
      <c r="CG225" s="191">
        <f t="shared" si="173"/>
        <v>1.7521710186686697E-8</v>
      </c>
      <c r="CH225" s="191">
        <f t="shared" si="174"/>
        <v>4.7383725549027942E-9</v>
      </c>
      <c r="CI225" s="191">
        <f t="shared" si="175"/>
        <v>3.7290148615302161E-10</v>
      </c>
      <c r="CJ225" s="191">
        <f t="shared" si="176"/>
        <v>7.0980659374047753E-7</v>
      </c>
      <c r="CK225" s="191">
        <f t="shared" si="177"/>
        <v>8.163822382576171E-6</v>
      </c>
      <c r="CL225" s="191">
        <f t="shared" si="178"/>
        <v>1.2249406360250968E-5</v>
      </c>
      <c r="CM225" s="191">
        <f t="shared" si="179"/>
        <v>2.9698763087526931E-7</v>
      </c>
      <c r="CN225" s="191">
        <f t="shared" si="180"/>
        <v>1.0563435210329601E-6</v>
      </c>
      <c r="CO225" s="191">
        <f t="shared" si="181"/>
        <v>7.3166924956565886E-8</v>
      </c>
      <c r="CP225" s="191">
        <f t="shared" si="182"/>
        <v>2.3582677723711498E-9</v>
      </c>
      <c r="CQ225" s="191">
        <f t="shared" si="183"/>
        <v>3.7602280299850981E-7</v>
      </c>
      <c r="CR225" s="191">
        <f t="shared" si="184"/>
        <v>2.9378628886635135E-7</v>
      </c>
      <c r="CS225" s="191">
        <f t="shared" si="185"/>
        <v>9.2751927282236252E-7</v>
      </c>
      <c r="CT225" s="191">
        <f t="shared" si="186"/>
        <v>1.0820913368709571E-6</v>
      </c>
      <c r="CU225" s="191">
        <f t="shared" si="187"/>
        <v>8.9083368303265038E-7</v>
      </c>
      <c r="CV225" s="191">
        <f t="shared" si="188"/>
        <v>9.9723674658091537E-7</v>
      </c>
      <c r="CW225" s="191">
        <f t="shared" si="189"/>
        <v>5.0132229663892356E-6</v>
      </c>
      <c r="CX225" s="191">
        <f t="shared" si="190"/>
        <v>2.7922948726883591E-6</v>
      </c>
      <c r="CY225" s="191">
        <f t="shared" si="191"/>
        <v>3.2860049195334906E-5</v>
      </c>
      <c r="CZ225" s="191"/>
      <c r="DA225" s="191">
        <f t="shared" si="192"/>
        <v>2.4787510099145643E-35</v>
      </c>
      <c r="DB225" s="191"/>
      <c r="DC225" s="191"/>
      <c r="DD225" s="191"/>
      <c r="DE225" s="191">
        <f t="shared" si="193"/>
        <v>1.6016401106597621E-6</v>
      </c>
      <c r="DF225" s="191">
        <f t="shared" si="194"/>
        <v>1.2533509803861818E-7</v>
      </c>
      <c r="DG225" s="191"/>
      <c r="DH225" s="191"/>
      <c r="DI225" s="191">
        <f t="shared" si="195"/>
        <v>1.8164593314477487E-6</v>
      </c>
      <c r="DN225" s="191">
        <f t="shared" si="196"/>
        <v>6.6999735578542343E-6</v>
      </c>
      <c r="DR225" s="1">
        <v>9.7222222222222206E-3</v>
      </c>
      <c r="EQ225" s="184"/>
      <c r="ER225" s="184"/>
    </row>
    <row r="226" spans="1:148" s="1" customFormat="1" x14ac:dyDescent="0.25">
      <c r="A226" s="21">
        <v>42460</v>
      </c>
      <c r="B226" s="279">
        <v>7.040600000000001E-2</v>
      </c>
      <c r="C226" s="280">
        <v>6.9661000000000001E-2</v>
      </c>
      <c r="D226" s="279">
        <v>8.1905999999999993E-2</v>
      </c>
      <c r="E226" s="280">
        <v>7.9812000000000008E-2</v>
      </c>
      <c r="F226" s="279">
        <v>5.8208999999999997E-2</v>
      </c>
      <c r="G226" s="280">
        <v>7.4798000000000003E-2</v>
      </c>
      <c r="H226" s="279">
        <v>8.2052E-2</v>
      </c>
      <c r="I226" s="280">
        <v>8.3894999999999997E-2</v>
      </c>
      <c r="J226" s="279">
        <v>0.132576</v>
      </c>
      <c r="K226" s="291">
        <v>-2.496424718368162E-2</v>
      </c>
      <c r="L226" s="280">
        <v>9.1749999999999991E-3</v>
      </c>
      <c r="M226" s="279">
        <v>1.583E-3</v>
      </c>
      <c r="N226" s="280">
        <v>6.87E-4</v>
      </c>
      <c r="O226" s="279">
        <v>1.867E-3</v>
      </c>
      <c r="P226" s="280">
        <v>-2.9999999999999997E-6</v>
      </c>
      <c r="Q226" s="279">
        <v>2.5207E-2</v>
      </c>
      <c r="R226" s="280">
        <v>1.5668999999999999E-2</v>
      </c>
      <c r="S226" s="279">
        <v>4.7732000000000004E-2</v>
      </c>
      <c r="T226" s="280">
        <v>1.8803E-2</v>
      </c>
      <c r="U226" s="279">
        <v>6.6620000000000004E-3</v>
      </c>
      <c r="V226" s="280">
        <v>2.957E-3</v>
      </c>
      <c r="W226" s="279">
        <v>1.3706000000000001E-2</v>
      </c>
      <c r="X226" s="280">
        <v>-6.7900000000000002E-4</v>
      </c>
      <c r="Y226" s="280">
        <v>-2.3879999999999999E-3</v>
      </c>
      <c r="Z226" s="279">
        <v>4.4443000000000003E-2</v>
      </c>
      <c r="AA226" s="280">
        <v>2.7557999999999999E-2</v>
      </c>
      <c r="AB226" s="279">
        <v>4.0921000000000006E-2</v>
      </c>
      <c r="AC226" s="280">
        <v>3.6771999999999999E-2</v>
      </c>
      <c r="AD226" s="279">
        <v>5.9132999999999998E-2</v>
      </c>
      <c r="AE226" s="280">
        <v>2.9866E-2</v>
      </c>
      <c r="AF226" s="280">
        <v>3.5574000000000001E-2</v>
      </c>
      <c r="AG226" s="279">
        <v>8.4364000000000008E-2</v>
      </c>
      <c r="AH226" s="280">
        <v>1.24E-2</v>
      </c>
      <c r="AI226" s="279">
        <v>2.078E-2</v>
      </c>
      <c r="AJ226" s="280">
        <v>3.4159000000000002E-2</v>
      </c>
      <c r="AK226" s="279">
        <v>3.0672000000000001E-2</v>
      </c>
      <c r="AL226" s="280">
        <v>-9.4570000000000001E-3</v>
      </c>
      <c r="AM226" s="279">
        <v>1.8745999999999999E-2</v>
      </c>
      <c r="AN226" s="279">
        <v>-1.5357000000000001E-2</v>
      </c>
      <c r="AO226" s="280">
        <v>3.8217000000000001E-2</v>
      </c>
      <c r="AP226" s="279">
        <v>9.7606999999999999E-2</v>
      </c>
      <c r="AQ226" s="291">
        <v>-2.496424718368162E-2</v>
      </c>
      <c r="AR226" s="30">
        <v>-2.496424718368162E-2</v>
      </c>
      <c r="AS226" s="291">
        <v>-2.496424718368162E-2</v>
      </c>
      <c r="AT226" s="291">
        <v>-2.496424718368162E-2</v>
      </c>
      <c r="AU226" s="291">
        <v>-2.496424718368162E-2</v>
      </c>
      <c r="AV226" s="279">
        <v>0.10171200000000001</v>
      </c>
      <c r="AW226" s="280">
        <v>9.5764999999999989E-2</v>
      </c>
      <c r="AX226" s="291">
        <v>-2.496424718368162E-2</v>
      </c>
      <c r="AY226" s="291">
        <v>-2.496424718368162E-2</v>
      </c>
      <c r="AZ226" s="279">
        <v>8.3239000000000007E-2</v>
      </c>
      <c r="BE226" s="30">
        <v>-4.7698893026903666E-2</v>
      </c>
      <c r="BF226" s="104"/>
      <c r="BG226" s="188">
        <f t="shared" si="149"/>
        <v>30</v>
      </c>
      <c r="BH226" s="29">
        <f>(1-'Building Blocks'!$B$54)*'Building Blocks'!$B$54^BG226</f>
        <v>7.3970037338828079E-3</v>
      </c>
      <c r="BI226" s="29">
        <f t="shared" si="150"/>
        <v>8.1252595213822127E-3</v>
      </c>
      <c r="BJ226" s="29">
        <f t="shared" si="197"/>
        <v>2.4132833304457306E-2</v>
      </c>
      <c r="BK226" s="191">
        <f t="shared" si="151"/>
        <v>3.2450222728259246E-5</v>
      </c>
      <c r="BL226" s="191">
        <f t="shared" si="152"/>
        <v>3.1803029850410379E-5</v>
      </c>
      <c r="BM226" s="191">
        <f t="shared" si="153"/>
        <v>4.2810288584184644E-5</v>
      </c>
      <c r="BN226" s="191">
        <f t="shared" si="154"/>
        <v>4.0650514602161487E-5</v>
      </c>
      <c r="BO226" s="191">
        <f t="shared" si="155"/>
        <v>1.8363274017543787E-5</v>
      </c>
      <c r="BP226" s="191">
        <f t="shared" si="156"/>
        <v>3.7964011682137121E-5</v>
      </c>
      <c r="BQ226" s="191">
        <f t="shared" si="157"/>
        <v>4.6663955015395518E-5</v>
      </c>
      <c r="BR226" s="191">
        <f t="shared" si="158"/>
        <v>4.5600693283282708E-5</v>
      </c>
      <c r="BS226" s="191">
        <f t="shared" si="159"/>
        <v>1.2184610598030164E-4</v>
      </c>
      <c r="BT226" s="191">
        <f t="shared" si="160"/>
        <v>2.5037888989036006E-35</v>
      </c>
      <c r="BU226" s="191">
        <f t="shared" si="161"/>
        <v>2.4291918796611124E-7</v>
      </c>
      <c r="BV226" s="191">
        <f t="shared" si="162"/>
        <v>2.5608540325669812E-8</v>
      </c>
      <c r="BW226" s="191">
        <f t="shared" si="163"/>
        <v>8.3126671516400398E-9</v>
      </c>
      <c r="BX226" s="191">
        <f t="shared" si="164"/>
        <v>1.0372389602693534E-8</v>
      </c>
      <c r="BY226" s="191">
        <f t="shared" si="165"/>
        <v>2.1574775674354296E-7</v>
      </c>
      <c r="BZ226" s="191">
        <f t="shared" si="166"/>
        <v>3.5341717499618833E-6</v>
      </c>
      <c r="CA226" s="191">
        <f t="shared" si="167"/>
        <v>1.106957379230267E-6</v>
      </c>
      <c r="CB226" s="191">
        <f t="shared" si="168"/>
        <v>1.4456283468938433E-5</v>
      </c>
      <c r="CC226" s="191">
        <f t="shared" si="169"/>
        <v>1.682521372622785E-6</v>
      </c>
      <c r="CD226" s="191">
        <f t="shared" si="170"/>
        <v>9.1461077521289476E-8</v>
      </c>
      <c r="CE226" s="191">
        <f t="shared" si="171"/>
        <v>4.5094195050162803E-9</v>
      </c>
      <c r="CF226" s="191">
        <f t="shared" si="172"/>
        <v>6.9272573999251513E-7</v>
      </c>
      <c r="CG226" s="191">
        <f t="shared" si="173"/>
        <v>1.4959967643934234E-7</v>
      </c>
      <c r="CH226" s="191">
        <f t="shared" si="174"/>
        <v>1.8927875135838462E-7</v>
      </c>
      <c r="CI226" s="191">
        <f t="shared" si="175"/>
        <v>1.2050981868846324E-5</v>
      </c>
      <c r="CJ226" s="191">
        <f t="shared" si="176"/>
        <v>4.4617626432328099E-6</v>
      </c>
      <c r="CK226" s="191">
        <f t="shared" si="177"/>
        <v>1.1662223959840983E-5</v>
      </c>
      <c r="CL226" s="191">
        <f t="shared" si="178"/>
        <v>9.2185003414035377E-6</v>
      </c>
      <c r="CM226" s="191">
        <f t="shared" si="179"/>
        <v>2.5341055048486226E-5</v>
      </c>
      <c r="CN226" s="191">
        <f t="shared" si="180"/>
        <v>4.2704689969871947E-6</v>
      </c>
      <c r="CO226" s="191">
        <f t="shared" si="181"/>
        <v>7.367892075046367E-6</v>
      </c>
      <c r="CP226" s="191">
        <f t="shared" si="182"/>
        <v>5.204385905401855E-5</v>
      </c>
      <c r="CQ226" s="191">
        <f t="shared" si="183"/>
        <v>6.2392818493069347E-7</v>
      </c>
      <c r="CR226" s="191">
        <f t="shared" si="184"/>
        <v>1.844459821917675E-6</v>
      </c>
      <c r="CS226" s="191">
        <f t="shared" si="185"/>
        <v>6.3261227230417399E-6</v>
      </c>
      <c r="CT226" s="191">
        <f t="shared" si="186"/>
        <v>4.7847289593145836E-6</v>
      </c>
      <c r="CU226" s="191">
        <f t="shared" si="187"/>
        <v>1.5443381640016915E-6</v>
      </c>
      <c r="CV226" s="191">
        <f t="shared" si="188"/>
        <v>1.4015591308821969E-6</v>
      </c>
      <c r="CW226" s="191">
        <f t="shared" si="189"/>
        <v>3.4922078954778703E-6</v>
      </c>
      <c r="CX226" s="191">
        <f t="shared" si="190"/>
        <v>1.0443725208635484E-5</v>
      </c>
      <c r="CY226" s="191">
        <f t="shared" si="191"/>
        <v>6.5498017572372623E-5</v>
      </c>
      <c r="CZ226" s="191"/>
      <c r="DA226" s="191">
        <f t="shared" si="192"/>
        <v>2.5037888989036006E-35</v>
      </c>
      <c r="DB226" s="191"/>
      <c r="DC226" s="191"/>
      <c r="DD226" s="191"/>
      <c r="DE226" s="191">
        <f t="shared" si="193"/>
        <v>6.8593467775260271E-5</v>
      </c>
      <c r="DF226" s="191">
        <f t="shared" si="194"/>
        <v>6.1330127349475526E-5</v>
      </c>
      <c r="DG226" s="191"/>
      <c r="DH226" s="191"/>
      <c r="DI226" s="191">
        <f t="shared" si="195"/>
        <v>4.3287468004445623E-5</v>
      </c>
      <c r="DN226" s="191">
        <f t="shared" si="196"/>
        <v>2.501326287799754E-5</v>
      </c>
      <c r="DR226" s="1">
        <v>9.7222222222222206E-3</v>
      </c>
      <c r="EQ226" s="184"/>
      <c r="ER226" s="184"/>
    </row>
    <row r="227" spans="1:148" s="1" customFormat="1" x14ac:dyDescent="0.25">
      <c r="A227" s="21">
        <v>42490</v>
      </c>
      <c r="B227" s="279">
        <v>6.1980000000000004E-3</v>
      </c>
      <c r="C227" s="280">
        <v>5.4379999999999993E-3</v>
      </c>
      <c r="D227" s="279">
        <v>1.0570999999999999E-2</v>
      </c>
      <c r="E227" s="280">
        <v>1.5695000000000001E-2</v>
      </c>
      <c r="F227" s="279">
        <v>3.3985000000000001E-2</v>
      </c>
      <c r="G227" s="280">
        <v>1.5350999999999998E-2</v>
      </c>
      <c r="H227" s="279">
        <v>2.7198000000000003E-2</v>
      </c>
      <c r="I227" s="280">
        <v>3.2156999999999998E-2</v>
      </c>
      <c r="J227" s="279">
        <v>5.6340000000000001E-3</v>
      </c>
      <c r="K227" s="291">
        <v>-2.496424718368162E-2</v>
      </c>
      <c r="L227" s="280">
        <v>3.8379999999999998E-3</v>
      </c>
      <c r="M227" s="279">
        <v>-1.052E-3</v>
      </c>
      <c r="N227" s="280">
        <v>5.4000000000000001E-4</v>
      </c>
      <c r="O227" s="279">
        <v>-3.19E-4</v>
      </c>
      <c r="P227" s="280">
        <v>-5.004999999999999E-3</v>
      </c>
      <c r="Q227" s="279">
        <v>1.2213E-2</v>
      </c>
      <c r="R227" s="280">
        <v>7.2989999999999999E-3</v>
      </c>
      <c r="S227" s="279">
        <v>2.3525000000000001E-2</v>
      </c>
      <c r="T227" s="280">
        <v>3.8600000000000001E-3</v>
      </c>
      <c r="U227" s="279">
        <v>2.6050000000000001E-3</v>
      </c>
      <c r="V227" s="280">
        <v>1.6189999999999998E-3</v>
      </c>
      <c r="W227" s="279">
        <v>3.9969999999999997E-3</v>
      </c>
      <c r="X227" s="280">
        <v>6.9979999999999999E-3</v>
      </c>
      <c r="Y227" s="280">
        <v>2.4889999999999999E-3</v>
      </c>
      <c r="Z227" s="279">
        <v>3.9150999999999998E-2</v>
      </c>
      <c r="AA227" s="280">
        <v>1.9852000000000002E-2</v>
      </c>
      <c r="AB227" s="279">
        <v>2.0354000000000001E-2</v>
      </c>
      <c r="AC227" s="280">
        <v>2.3212999999999998E-2</v>
      </c>
      <c r="AD227" s="279">
        <v>1.5898000000000002E-2</v>
      </c>
      <c r="AE227" s="280">
        <v>1.6420999999999998E-2</v>
      </c>
      <c r="AF227" s="280">
        <v>1.8488999999999998E-2</v>
      </c>
      <c r="AG227" s="279">
        <v>1.7257999999999999E-2</v>
      </c>
      <c r="AH227" s="280">
        <v>4.0999999999999995E-3</v>
      </c>
      <c r="AI227" s="279">
        <v>1.027E-2</v>
      </c>
      <c r="AJ227" s="280">
        <v>1.1328E-2</v>
      </c>
      <c r="AK227" s="279">
        <v>1.9244000000000001E-2</v>
      </c>
      <c r="AL227" s="280">
        <v>-8.1000000000000006E-4</v>
      </c>
      <c r="AM227" s="279">
        <v>1.5917000000000001E-2</v>
      </c>
      <c r="AN227" s="279">
        <v>5.6639999999999998E-3</v>
      </c>
      <c r="AO227" s="280">
        <v>8.5121000000000002E-2</v>
      </c>
      <c r="AP227" s="279">
        <v>0.111914</v>
      </c>
      <c r="AQ227" s="291">
        <v>-2.496424718368162E-2</v>
      </c>
      <c r="AR227" s="30">
        <v>-2.496424718368162E-2</v>
      </c>
      <c r="AS227" s="291">
        <v>-2.496424718368162E-2</v>
      </c>
      <c r="AT227" s="291">
        <v>-2.496424718368162E-2</v>
      </c>
      <c r="AU227" s="291">
        <v>-2.496424718368162E-2</v>
      </c>
      <c r="AV227" s="279">
        <v>-1.8135999999999999E-2</v>
      </c>
      <c r="AW227" s="280">
        <v>-3.5499999999999996E-4</v>
      </c>
      <c r="AX227" s="291">
        <v>-2.496424718368162E-2</v>
      </c>
      <c r="AY227" s="291">
        <v>-2.496424718368162E-2</v>
      </c>
      <c r="AZ227" s="279">
        <v>0.110414</v>
      </c>
      <c r="BE227" s="30">
        <v>-0.10834919321811609</v>
      </c>
      <c r="BF227" s="104"/>
      <c r="BG227" s="188">
        <f t="shared" si="149"/>
        <v>29</v>
      </c>
      <c r="BH227" s="29">
        <f>(1-'Building Blocks'!$B$54)*'Building Blocks'!$B$54^BG227</f>
        <v>7.4717209433159655E-3</v>
      </c>
      <c r="BI227" s="29">
        <f t="shared" si="150"/>
        <v>8.2073328498810209E-3</v>
      </c>
      <c r="BJ227" s="29">
        <f t="shared" si="197"/>
        <v>2.4376599297431623E-2</v>
      </c>
      <c r="BK227" s="191">
        <f t="shared" si="151"/>
        <v>8.4039680293515347E-9</v>
      </c>
      <c r="BL227" s="191">
        <f t="shared" si="152"/>
        <v>2.2623733870425647E-8</v>
      </c>
      <c r="BM227" s="191">
        <f t="shared" si="153"/>
        <v>1.2853384048827167E-8</v>
      </c>
      <c r="BN227" s="191">
        <f t="shared" si="154"/>
        <v>3.591111722545423E-7</v>
      </c>
      <c r="BO227" s="191">
        <f t="shared" si="155"/>
        <v>4.461685602757012E-6</v>
      </c>
      <c r="BP227" s="191">
        <f t="shared" si="156"/>
        <v>6.5120628633926247E-7</v>
      </c>
      <c r="BQ227" s="191">
        <f t="shared" si="157"/>
        <v>3.5950223648447939E-6</v>
      </c>
      <c r="BR227" s="191">
        <f t="shared" si="158"/>
        <v>4.4086499430293878E-6</v>
      </c>
      <c r="BS227" s="191">
        <f t="shared" si="159"/>
        <v>1.6501781531618731E-7</v>
      </c>
      <c r="BT227" s="191">
        <f t="shared" si="160"/>
        <v>2.5290796958622222E-35</v>
      </c>
      <c r="BU227" s="191">
        <f t="shared" si="161"/>
        <v>1.404073572384648E-10</v>
      </c>
      <c r="BV227" s="191">
        <f t="shared" si="162"/>
        <v>1.5963935061972275E-7</v>
      </c>
      <c r="BW227" s="191">
        <f t="shared" si="163"/>
        <v>1.1014610160426706E-8</v>
      </c>
      <c r="BX227" s="191">
        <f t="shared" si="164"/>
        <v>9.0238485691307227E-8</v>
      </c>
      <c r="BY227" s="191">
        <f t="shared" si="165"/>
        <v>8.4636208530224905E-7</v>
      </c>
      <c r="BZ227" s="191">
        <f t="shared" si="166"/>
        <v>5.072677855012052E-7</v>
      </c>
      <c r="CA227" s="191">
        <f t="shared" si="167"/>
        <v>8.9488482756825555E-8</v>
      </c>
      <c r="CB227" s="191">
        <f t="shared" si="168"/>
        <v>2.6512940352255987E-6</v>
      </c>
      <c r="CC227" s="191">
        <f t="shared" si="169"/>
        <v>2.5096115035923474E-9</v>
      </c>
      <c r="CD227" s="191">
        <f t="shared" si="170"/>
        <v>4.0439823141700835E-9</v>
      </c>
      <c r="CE227" s="191">
        <f t="shared" si="171"/>
        <v>3.5609851433100693E-8</v>
      </c>
      <c r="CF227" s="191">
        <f t="shared" si="172"/>
        <v>1.8563955523968846E-9</v>
      </c>
      <c r="CG227" s="191">
        <f t="shared" si="173"/>
        <v>9.4103522746372392E-8</v>
      </c>
      <c r="CH227" s="191">
        <f t="shared" si="174"/>
        <v>2.0930750600409955E-11</v>
      </c>
      <c r="CI227" s="191">
        <f t="shared" si="175"/>
        <v>9.0571850495059207E-6</v>
      </c>
      <c r="CJ227" s="191">
        <f t="shared" si="176"/>
        <v>2.0300832158061493E-6</v>
      </c>
      <c r="CK227" s="191">
        <f t="shared" si="177"/>
        <v>2.4616052816324366E-6</v>
      </c>
      <c r="CL227" s="191">
        <f t="shared" si="178"/>
        <v>3.3237869760417109E-6</v>
      </c>
      <c r="CM227" s="191">
        <f t="shared" si="179"/>
        <v>1.3053162447540074E-6</v>
      </c>
      <c r="CN227" s="191">
        <f t="shared" si="180"/>
        <v>7.3767696646767932E-7</v>
      </c>
      <c r="CO227" s="191">
        <f t="shared" si="181"/>
        <v>1.3930055455017463E-6</v>
      </c>
      <c r="CP227" s="191">
        <f t="shared" si="182"/>
        <v>1.3713892917529394E-6</v>
      </c>
      <c r="CQ227" s="191">
        <f t="shared" si="183"/>
        <v>1.758764460173252E-9</v>
      </c>
      <c r="CR227" s="191">
        <f t="shared" si="184"/>
        <v>1.7040746812881712E-7</v>
      </c>
      <c r="CS227" s="191">
        <f t="shared" si="185"/>
        <v>2.1113133186705506E-7</v>
      </c>
      <c r="CT227" s="191">
        <f t="shared" si="186"/>
        <v>1.3528249721160991E-6</v>
      </c>
      <c r="CU227" s="191">
        <f t="shared" si="187"/>
        <v>2.1678840069345064E-7</v>
      </c>
      <c r="CV227" s="191">
        <f t="shared" si="188"/>
        <v>8.7151075731038622E-7</v>
      </c>
      <c r="CW227" s="191">
        <f t="shared" si="189"/>
        <v>6.877002255770175E-10</v>
      </c>
      <c r="CX227" s="191">
        <f t="shared" si="190"/>
        <v>5.6207893721600367E-5</v>
      </c>
      <c r="CY227" s="191">
        <f t="shared" si="191"/>
        <v>8.8924694691579589E-5</v>
      </c>
      <c r="CZ227" s="191"/>
      <c r="DA227" s="191">
        <f t="shared" si="192"/>
        <v>2.5290796958622222E-35</v>
      </c>
      <c r="DB227" s="191"/>
      <c r="DC227" s="191"/>
      <c r="DD227" s="191"/>
      <c r="DE227" s="191">
        <f t="shared" si="193"/>
        <v>6.4196776622888732E-6</v>
      </c>
      <c r="DF227" s="191">
        <f t="shared" si="194"/>
        <v>7.0076788331598288E-7</v>
      </c>
      <c r="DG227" s="191"/>
      <c r="DH227" s="191"/>
      <c r="DI227" s="191">
        <f t="shared" si="195"/>
        <v>8.234414730142931E-5</v>
      </c>
      <c r="DN227" s="191">
        <f t="shared" si="196"/>
        <v>1.1069344532877838E-4</v>
      </c>
      <c r="DR227" s="1">
        <v>9.7222222222222206E-3</v>
      </c>
      <c r="EQ227" s="184"/>
      <c r="ER227" s="184"/>
    </row>
    <row r="228" spans="1:148" s="1" customFormat="1" x14ac:dyDescent="0.25">
      <c r="A228" s="21">
        <v>42521</v>
      </c>
      <c r="B228" s="279">
        <v>1.789E-2</v>
      </c>
      <c r="C228" s="280">
        <v>1.7512E-2</v>
      </c>
      <c r="D228" s="279">
        <v>1.6399999999999998E-2</v>
      </c>
      <c r="E228" s="280">
        <v>2.2525E-2</v>
      </c>
      <c r="F228" s="279">
        <v>4.0539999999999994E-3</v>
      </c>
      <c r="G228" s="280">
        <v>2.1080000000000001E-3</v>
      </c>
      <c r="H228" s="279">
        <v>-1.5914999999999999E-2</v>
      </c>
      <c r="I228" s="280">
        <v>2.0869999999999999E-3</v>
      </c>
      <c r="J228" s="279">
        <v>-3.7104999999999999E-2</v>
      </c>
      <c r="K228" s="291">
        <v>-2.496424718368162E-2</v>
      </c>
      <c r="L228" s="280">
        <v>2.5700000000000001E-4</v>
      </c>
      <c r="M228" s="279">
        <v>-2.7000000000000002E-5</v>
      </c>
      <c r="N228" s="280">
        <v>9.7999999999999997E-5</v>
      </c>
      <c r="O228" s="279">
        <v>-1.5020000000000001E-3</v>
      </c>
      <c r="P228" s="280">
        <v>7.9299999999999995E-3</v>
      </c>
      <c r="Q228" s="279">
        <v>-4.3599999999999997E-4</v>
      </c>
      <c r="R228" s="280">
        <v>-7.1400000000000001E-4</v>
      </c>
      <c r="S228" s="279">
        <v>2.1799999999999999E-4</v>
      </c>
      <c r="T228" s="280">
        <v>-7.5460000000000006E-3</v>
      </c>
      <c r="U228" s="279">
        <v>-3.5200000000000005E-4</v>
      </c>
      <c r="V228" s="280">
        <v>1.2929999999999999E-3</v>
      </c>
      <c r="W228" s="279">
        <v>1.1200000000000001E-3</v>
      </c>
      <c r="X228" s="280">
        <v>-1.1440000000000001E-3</v>
      </c>
      <c r="Y228" s="280">
        <v>-7.0300000000000007E-4</v>
      </c>
      <c r="Z228" s="279">
        <v>6.1750000000000008E-3</v>
      </c>
      <c r="AA228" s="280">
        <v>8.9149999999999993E-3</v>
      </c>
      <c r="AB228" s="279">
        <v>-2.3837999999999998E-2</v>
      </c>
      <c r="AC228" s="280">
        <v>-2.3767999999999997E-2</v>
      </c>
      <c r="AD228" s="279">
        <v>-2.1183E-2</v>
      </c>
      <c r="AE228" s="280">
        <v>-1.8470000000000001E-3</v>
      </c>
      <c r="AF228" s="280">
        <v>7.3200000000000001E-4</v>
      </c>
      <c r="AG228" s="279">
        <v>-4.7954999999999998E-2</v>
      </c>
      <c r="AH228" s="280">
        <v>4.5999999999999999E-3</v>
      </c>
      <c r="AI228" s="279">
        <v>3.6800000000000001E-3</v>
      </c>
      <c r="AJ228" s="280">
        <v>6.3419999999999995E-3</v>
      </c>
      <c r="AK228" s="279">
        <v>1.0310999999999999E-2</v>
      </c>
      <c r="AL228" s="280">
        <v>-9.2650000000000007E-3</v>
      </c>
      <c r="AM228" s="279">
        <v>8.7799999999999996E-3</v>
      </c>
      <c r="AN228" s="279">
        <v>-3.0242000000000002E-2</v>
      </c>
      <c r="AO228" s="280">
        <v>-1.8890000000000001E-3</v>
      </c>
      <c r="AP228" s="279">
        <v>-5.7728000000000002E-2</v>
      </c>
      <c r="AQ228" s="291">
        <v>-2.496424718368162E-2</v>
      </c>
      <c r="AR228" s="30">
        <v>-2.496424718368162E-2</v>
      </c>
      <c r="AS228" s="291">
        <v>-2.496424718368162E-2</v>
      </c>
      <c r="AT228" s="291">
        <v>-2.496424718368162E-2</v>
      </c>
      <c r="AU228" s="291">
        <v>-2.496424718368162E-2</v>
      </c>
      <c r="AV228" s="279">
        <v>2.3136E-2</v>
      </c>
      <c r="AW228" s="280">
        <v>3.0900000000000003E-4</v>
      </c>
      <c r="AX228" s="291">
        <v>-2.496424718368162E-2</v>
      </c>
      <c r="AY228" s="291">
        <v>-2.496424718368162E-2</v>
      </c>
      <c r="AZ228" s="279">
        <v>2.5316000000000002E-2</v>
      </c>
      <c r="BE228" s="30">
        <v>-7.0692401289897955E-3</v>
      </c>
      <c r="BF228" s="104"/>
      <c r="BG228" s="188">
        <f t="shared" si="149"/>
        <v>28</v>
      </c>
      <c r="BH228" s="29">
        <f>(1-'Building Blocks'!$B$54)*'Building Blocks'!$B$54^BG228</f>
        <v>7.5471928720363306E-3</v>
      </c>
      <c r="BI228" s="29">
        <f t="shared" si="150"/>
        <v>8.2902352019000227E-3</v>
      </c>
      <c r="BJ228" s="29">
        <f t="shared" si="197"/>
        <v>2.462282757316326E-2</v>
      </c>
      <c r="BK228" s="191">
        <f t="shared" si="151"/>
        <v>9.4562035604338719E-7</v>
      </c>
      <c r="BL228" s="191">
        <f t="shared" si="152"/>
        <v>8.9903937802608004E-7</v>
      </c>
      <c r="BM228" s="191">
        <f t="shared" si="153"/>
        <v>4.1561051626444169E-7</v>
      </c>
      <c r="BN228" s="191">
        <f t="shared" si="154"/>
        <v>1.4985537136449384E-6</v>
      </c>
      <c r="BO228" s="191">
        <f t="shared" si="155"/>
        <v>3.6279888195729897E-7</v>
      </c>
      <c r="BP228" s="191">
        <f t="shared" si="156"/>
        <v>1.5582431124843809E-7</v>
      </c>
      <c r="BQ228" s="191">
        <f t="shared" si="157"/>
        <v>4.0798492673273575E-6</v>
      </c>
      <c r="BR228" s="191">
        <f t="shared" si="158"/>
        <v>3.9393082357729663E-7</v>
      </c>
      <c r="BS228" s="191">
        <f t="shared" si="159"/>
        <v>1.8487311949162605E-5</v>
      </c>
      <c r="BT228" s="191">
        <f t="shared" si="160"/>
        <v>2.5546259554163865E-35</v>
      </c>
      <c r="BU228" s="191">
        <f t="shared" si="161"/>
        <v>9.8686203705026242E-8</v>
      </c>
      <c r="BV228" s="191">
        <f t="shared" si="162"/>
        <v>9.5008686209569887E-8</v>
      </c>
      <c r="BW228" s="191">
        <f t="shared" si="163"/>
        <v>2.123538400686122E-8</v>
      </c>
      <c r="BX228" s="191">
        <f t="shared" si="164"/>
        <v>1.6779146986797182E-7</v>
      </c>
      <c r="BY228" s="191">
        <f t="shared" si="165"/>
        <v>6.4073326685057959E-8</v>
      </c>
      <c r="BZ228" s="191">
        <f t="shared" si="166"/>
        <v>1.8999595705147041E-7</v>
      </c>
      <c r="CA228" s="191">
        <f t="shared" si="167"/>
        <v>1.8398625445453044E-7</v>
      </c>
      <c r="CB228" s="191">
        <f t="shared" si="168"/>
        <v>2.3584319129732565E-7</v>
      </c>
      <c r="CC228" s="191">
        <f t="shared" si="169"/>
        <v>1.1856444301901987E-6</v>
      </c>
      <c r="CD228" s="191">
        <f t="shared" si="170"/>
        <v>1.1098871228330432E-7</v>
      </c>
      <c r="CE228" s="191">
        <f t="shared" si="171"/>
        <v>4.81095658790689E-8</v>
      </c>
      <c r="CF228" s="191">
        <f t="shared" si="172"/>
        <v>9.318117326239671E-8</v>
      </c>
      <c r="CG228" s="191">
        <f t="shared" si="173"/>
        <v>1.8751207376033933E-7</v>
      </c>
      <c r="CH228" s="191">
        <f t="shared" si="174"/>
        <v>8.1816515665284504E-8</v>
      </c>
      <c r="CI228" s="191">
        <f t="shared" si="175"/>
        <v>4.9232082707167774E-10</v>
      </c>
      <c r="CJ228" s="191">
        <f t="shared" si="176"/>
        <v>1.9024077649960041E-7</v>
      </c>
      <c r="CK228" s="191">
        <f t="shared" si="177"/>
        <v>5.9871206592673841E-6</v>
      </c>
      <c r="CL228" s="191">
        <f t="shared" si="178"/>
        <v>5.979707817071767E-6</v>
      </c>
      <c r="CM228" s="191">
        <f t="shared" si="179"/>
        <v>4.9639482269855494E-6</v>
      </c>
      <c r="CN228" s="191">
        <f t="shared" si="180"/>
        <v>6.4017056799086093E-7</v>
      </c>
      <c r="CO228" s="191">
        <f t="shared" si="181"/>
        <v>1.8540371464192403E-7</v>
      </c>
      <c r="CP228" s="191">
        <f t="shared" si="182"/>
        <v>2.2664533519657698E-5</v>
      </c>
      <c r="CQ228" s="191">
        <f t="shared" si="183"/>
        <v>7.6867766037719795E-9</v>
      </c>
      <c r="CR228" s="191">
        <f t="shared" si="184"/>
        <v>3.4276921622324286E-8</v>
      </c>
      <c r="CS228" s="191">
        <f t="shared" si="185"/>
        <v>6.1249242280995255E-11</v>
      </c>
      <c r="CT228" s="191">
        <f t="shared" si="186"/>
        <v>1.264609022015036E-7</v>
      </c>
      <c r="CU228" s="191">
        <f t="shared" si="187"/>
        <v>1.5321116035740289E-6</v>
      </c>
      <c r="CV228" s="191">
        <f t="shared" si="188"/>
        <v>8.3186900166003433E-8</v>
      </c>
      <c r="CW228" s="191">
        <f t="shared" si="189"/>
        <v>1.0516473795431754E-5</v>
      </c>
      <c r="CX228" s="191">
        <f t="shared" si="190"/>
        <v>1.5004935556604672E-7</v>
      </c>
      <c r="CY228" s="191">
        <f t="shared" si="191"/>
        <v>3.5623375019851335E-5</v>
      </c>
      <c r="CZ228" s="191"/>
      <c r="DA228" s="191">
        <f t="shared" si="192"/>
        <v>2.5546259554163865E-35</v>
      </c>
      <c r="DB228" s="191"/>
      <c r="DC228" s="191"/>
      <c r="DD228" s="191"/>
      <c r="DE228" s="191">
        <f t="shared" si="193"/>
        <v>1.4674246396659973E-6</v>
      </c>
      <c r="DF228" s="191">
        <f t="shared" si="194"/>
        <v>6.0977102059703497E-7</v>
      </c>
      <c r="DG228" s="191"/>
      <c r="DH228" s="191"/>
      <c r="DI228" s="191">
        <f t="shared" si="195"/>
        <v>1.8819660355435388E-6</v>
      </c>
      <c r="DN228" s="191">
        <f t="shared" si="196"/>
        <v>1.8292158191208797E-6</v>
      </c>
      <c r="DR228" s="1">
        <v>9.7222222222222206E-3</v>
      </c>
      <c r="EQ228" s="184"/>
      <c r="ER228" s="184"/>
    </row>
    <row r="229" spans="1:148" s="1" customFormat="1" x14ac:dyDescent="0.25">
      <c r="A229" s="21">
        <v>42551</v>
      </c>
      <c r="B229" s="279">
        <v>2.0560000000000001E-3</v>
      </c>
      <c r="C229" s="280">
        <v>2.264E-3</v>
      </c>
      <c r="D229" s="279">
        <v>4.555E-3</v>
      </c>
      <c r="E229" s="280">
        <v>-6.3000000000000003E-4</v>
      </c>
      <c r="F229" s="279">
        <v>-1.584E-2</v>
      </c>
      <c r="G229" s="280">
        <v>-5.5269999999999998E-3</v>
      </c>
      <c r="H229" s="279">
        <v>-1.4734000000000001E-2</v>
      </c>
      <c r="I229" s="280">
        <v>-4.3841999999999999E-2</v>
      </c>
      <c r="J229" s="279">
        <v>4.095E-2</v>
      </c>
      <c r="K229" s="291">
        <v>-2.496424718368162E-2</v>
      </c>
      <c r="L229" s="280">
        <v>1.7967999999999998E-2</v>
      </c>
      <c r="M229" s="279">
        <v>2.2075999999999998E-2</v>
      </c>
      <c r="N229" s="280">
        <v>7.3499999999999998E-4</v>
      </c>
      <c r="O229" s="279">
        <v>1.4655E-2</v>
      </c>
      <c r="P229" s="280">
        <v>6.1384999999999995E-2</v>
      </c>
      <c r="Q229" s="279">
        <v>2.2795999999999997E-2</v>
      </c>
      <c r="R229" s="280">
        <v>1.4565E-2</v>
      </c>
      <c r="S229" s="279">
        <v>4.1776999999999995E-2</v>
      </c>
      <c r="T229" s="280">
        <v>2.1838000000000003E-2</v>
      </c>
      <c r="U229" s="279">
        <v>1.498E-2</v>
      </c>
      <c r="V229" s="280">
        <v>8.1250000000000003E-3</v>
      </c>
      <c r="W229" s="279">
        <v>1.7023999999999997E-2</v>
      </c>
      <c r="X229" s="280">
        <v>1.2514000000000001E-2</v>
      </c>
      <c r="Y229" s="280">
        <v>4.7889999999999999E-3</v>
      </c>
      <c r="Z229" s="279">
        <v>9.2029999999999994E-3</v>
      </c>
      <c r="AA229" s="280">
        <v>2.1100000000000001E-4</v>
      </c>
      <c r="AB229" s="279">
        <v>3.8134000000000001E-2</v>
      </c>
      <c r="AC229" s="280">
        <v>4.8954000000000004E-2</v>
      </c>
      <c r="AD229" s="279">
        <v>1.8909999999999999E-3</v>
      </c>
      <c r="AE229" s="280">
        <v>3.6324999999999996E-2</v>
      </c>
      <c r="AF229" s="280">
        <v>1.9178999999999998E-2</v>
      </c>
      <c r="AG229" s="279">
        <v>5.5045000000000004E-2</v>
      </c>
      <c r="AH229" s="280">
        <v>2E-3</v>
      </c>
      <c r="AI229" s="279">
        <v>4.0999999999999995E-3</v>
      </c>
      <c r="AJ229" s="280">
        <v>-3.8229999999999996E-3</v>
      </c>
      <c r="AK229" s="279">
        <v>-5.71E-4</v>
      </c>
      <c r="AL229" s="280">
        <v>2.2197000000000001E-2</v>
      </c>
      <c r="AM229" s="279">
        <v>5.1980000000000004E-3</v>
      </c>
      <c r="AN229" s="279">
        <v>3.9468000000000003E-2</v>
      </c>
      <c r="AO229" s="280">
        <v>4.1307999999999997E-2</v>
      </c>
      <c r="AP229" s="279">
        <v>2.1385000000000001E-2</v>
      </c>
      <c r="AQ229" s="291">
        <v>-2.496424718368162E-2</v>
      </c>
      <c r="AR229" s="30">
        <v>-2.496424718368162E-2</v>
      </c>
      <c r="AS229" s="291">
        <v>-2.496424718368162E-2</v>
      </c>
      <c r="AT229" s="291">
        <v>-2.496424718368162E-2</v>
      </c>
      <c r="AU229" s="291">
        <v>-2.496424718368162E-2</v>
      </c>
      <c r="AV229" s="279">
        <v>6.9189000000000001E-2</v>
      </c>
      <c r="AW229" s="280">
        <v>3.7485999999999998E-2</v>
      </c>
      <c r="AX229" s="291">
        <v>-2.496424718368162E-2</v>
      </c>
      <c r="AY229" s="291">
        <v>-2.496424718368162E-2</v>
      </c>
      <c r="AZ229" s="279">
        <v>5.1319999999999998E-2</v>
      </c>
      <c r="BE229" s="30">
        <v>7.6605769584192407E-2</v>
      </c>
      <c r="BF229" s="104"/>
      <c r="BG229" s="188">
        <f t="shared" si="149"/>
        <v>27</v>
      </c>
      <c r="BH229" s="29">
        <f>(1-'Building Blocks'!$B$54)*'Building Blocks'!$B$54^BG229</f>
        <v>7.6234271434710409E-3</v>
      </c>
      <c r="BI229" s="29">
        <f t="shared" si="150"/>
        <v>8.3739749514141638E-3</v>
      </c>
      <c r="BJ229" s="29">
        <f t="shared" si="197"/>
        <v>2.4871543003195204E-2</v>
      </c>
      <c r="BK229" s="191">
        <f t="shared" si="151"/>
        <v>2.2243597990191274E-7</v>
      </c>
      <c r="BL229" s="191">
        <f t="shared" si="152"/>
        <v>1.9570193049121283E-7</v>
      </c>
      <c r="BM229" s="191">
        <f t="shared" si="153"/>
        <v>1.900984052634448E-7</v>
      </c>
      <c r="BN229" s="191">
        <f t="shared" si="154"/>
        <v>7.8957334788839083E-7</v>
      </c>
      <c r="BO229" s="191">
        <f t="shared" si="155"/>
        <v>5.8847521661492416E-6</v>
      </c>
      <c r="BP229" s="191">
        <f t="shared" si="156"/>
        <v>1.199920882143958E-6</v>
      </c>
      <c r="BQ229" s="191">
        <f t="shared" si="157"/>
        <v>3.6939561649915223E-6</v>
      </c>
      <c r="BR229" s="191">
        <f t="shared" si="158"/>
        <v>2.3365017441755049E-5</v>
      </c>
      <c r="BS229" s="191">
        <f t="shared" si="159"/>
        <v>7.9604094069453113E-6</v>
      </c>
      <c r="BT229" s="191">
        <f t="shared" si="160"/>
        <v>2.5804302579963498E-35</v>
      </c>
      <c r="BU229" s="191">
        <f t="shared" si="161"/>
        <v>1.7030177796389833E-6</v>
      </c>
      <c r="BV229" s="191">
        <f t="shared" si="162"/>
        <v>2.9338387158223679E-6</v>
      </c>
      <c r="BW229" s="191">
        <f t="shared" si="163"/>
        <v>7.7732931290699841E-9</v>
      </c>
      <c r="BX229" s="191">
        <f t="shared" si="164"/>
        <v>1.1381275475370587E-6</v>
      </c>
      <c r="BY229" s="191">
        <f t="shared" si="165"/>
        <v>2.6481713709224136E-5</v>
      </c>
      <c r="BZ229" s="191">
        <f t="shared" si="166"/>
        <v>2.8488909809900933E-6</v>
      </c>
      <c r="CA229" s="191">
        <f t="shared" si="167"/>
        <v>9.3523487057935172E-7</v>
      </c>
      <c r="CB229" s="191">
        <f t="shared" si="168"/>
        <v>1.0988938400741572E-5</v>
      </c>
      <c r="CC229" s="191">
        <f t="shared" si="169"/>
        <v>2.5426037600359736E-6</v>
      </c>
      <c r="CD229" s="191">
        <f t="shared" si="170"/>
        <v>1.1410394478964643E-6</v>
      </c>
      <c r="CE229" s="191">
        <f t="shared" si="171"/>
        <v>1.6382132933208803E-7</v>
      </c>
      <c r="CF229" s="191">
        <f t="shared" si="172"/>
        <v>1.3192180194302945E-6</v>
      </c>
      <c r="CG229" s="191">
        <f t="shared" si="173"/>
        <v>6.6361809688216945E-7</v>
      </c>
      <c r="CH229" s="191">
        <f t="shared" si="174"/>
        <v>4.6264957603814326E-8</v>
      </c>
      <c r="CI229" s="191">
        <f t="shared" si="175"/>
        <v>8.9634746193958117E-8</v>
      </c>
      <c r="CJ229" s="191">
        <f t="shared" si="176"/>
        <v>1.2826047706516605E-7</v>
      </c>
      <c r="CK229" s="191">
        <f t="shared" si="177"/>
        <v>1.0315890133569005E-5</v>
      </c>
      <c r="CL229" s="191">
        <f t="shared" si="178"/>
        <v>1.7615523652459932E-5</v>
      </c>
      <c r="CM229" s="191">
        <f t="shared" si="179"/>
        <v>1.6314365447370963E-8</v>
      </c>
      <c r="CN229" s="191">
        <f t="shared" si="180"/>
        <v>7.2305080448522426E-6</v>
      </c>
      <c r="CO229" s="191">
        <f t="shared" si="181"/>
        <v>1.5758279162444936E-6</v>
      </c>
      <c r="CP229" s="191">
        <f t="shared" si="182"/>
        <v>2.1536643164800245E-5</v>
      </c>
      <c r="CQ229" s="191">
        <f t="shared" si="183"/>
        <v>2.2442603239228055E-8</v>
      </c>
      <c r="CR229" s="191">
        <f t="shared" si="184"/>
        <v>2.1797280029153676E-8</v>
      </c>
      <c r="CS229" s="191">
        <f t="shared" si="185"/>
        <v>8.5068837434515442E-7</v>
      </c>
      <c r="CT229" s="191">
        <f t="shared" si="186"/>
        <v>4.0755537277229004E-7</v>
      </c>
      <c r="CU229" s="191">
        <f t="shared" si="187"/>
        <v>2.6733847547050428E-6</v>
      </c>
      <c r="CV229" s="191">
        <f t="shared" si="188"/>
        <v>1.4373466598082306E-9</v>
      </c>
      <c r="CW229" s="191">
        <f t="shared" si="189"/>
        <v>9.7336109507600261E-6</v>
      </c>
      <c r="CX229" s="191">
        <f t="shared" si="190"/>
        <v>1.2699381423603158E-5</v>
      </c>
      <c r="CY229" s="191">
        <f t="shared" si="191"/>
        <v>1.5400431502822016E-6</v>
      </c>
      <c r="CZ229" s="191"/>
      <c r="DA229" s="191">
        <f t="shared" si="192"/>
        <v>2.5804302579963498E-35</v>
      </c>
      <c r="DB229" s="191"/>
      <c r="DC229" s="191"/>
      <c r="DD229" s="191"/>
      <c r="DE229" s="191">
        <f t="shared" si="193"/>
        <v>2.9504008921110535E-5</v>
      </c>
      <c r="DF229" s="191">
        <f t="shared" si="194"/>
        <v>6.8499118493190269E-6</v>
      </c>
      <c r="DG229" s="191"/>
      <c r="DH229" s="191"/>
      <c r="DI229" s="191">
        <f t="shared" si="195"/>
        <v>1.4125344210632912E-5</v>
      </c>
      <c r="DN229" s="191">
        <f t="shared" si="196"/>
        <v>3.9661698425412968E-5</v>
      </c>
      <c r="DR229" s="1">
        <v>9.7222222222222206E-3</v>
      </c>
      <c r="EQ229" s="184"/>
      <c r="ER229" s="184"/>
    </row>
    <row r="230" spans="1:148" s="1" customFormat="1" x14ac:dyDescent="0.25">
      <c r="A230" s="21">
        <v>42582</v>
      </c>
      <c r="B230" s="279">
        <v>3.9687E-2</v>
      </c>
      <c r="C230" s="280">
        <v>3.8094000000000003E-2</v>
      </c>
      <c r="D230" s="279">
        <v>4.5656000000000002E-2</v>
      </c>
      <c r="E230" s="280">
        <v>5.9706999999999996E-2</v>
      </c>
      <c r="F230" s="279">
        <v>5.4431E-2</v>
      </c>
      <c r="G230" s="280">
        <v>4.3396999999999998E-2</v>
      </c>
      <c r="H230" s="279">
        <v>4.9683000000000005E-2</v>
      </c>
      <c r="I230" s="280">
        <v>5.9519999999999997E-2</v>
      </c>
      <c r="J230" s="279">
        <v>5.0898000000000006E-2</v>
      </c>
      <c r="K230" s="291">
        <v>-2.496424718368162E-2</v>
      </c>
      <c r="L230" s="280">
        <v>6.3219999999999995E-3</v>
      </c>
      <c r="M230" s="279">
        <v>4.0509999999999999E-3</v>
      </c>
      <c r="N230" s="280">
        <v>2.4499999999999999E-4</v>
      </c>
      <c r="O230" s="279">
        <v>3.9500000000000001E-4</v>
      </c>
      <c r="P230" s="280">
        <v>2.2427000000000002E-2</v>
      </c>
      <c r="Q230" s="279">
        <v>1.3102000000000001E-2</v>
      </c>
      <c r="R230" s="280">
        <v>6.5849999999999997E-3</v>
      </c>
      <c r="S230" s="279">
        <v>2.7791E-2</v>
      </c>
      <c r="T230" s="280">
        <v>9.9880000000000004E-3</v>
      </c>
      <c r="U230" s="279">
        <v>3.1709999999999998E-3</v>
      </c>
      <c r="V230" s="280">
        <v>2.0479999999999999E-3</v>
      </c>
      <c r="W230" s="279">
        <v>1.0141000000000001E-2</v>
      </c>
      <c r="X230" s="280">
        <v>2.189E-3</v>
      </c>
      <c r="Y230" s="280">
        <v>2.676E-3</v>
      </c>
      <c r="Z230" s="279">
        <v>2.7039000000000001E-2</v>
      </c>
      <c r="AA230" s="280">
        <v>1.4305000000000002E-2</v>
      </c>
      <c r="AB230" s="279">
        <v>8.2430000000000003E-3</v>
      </c>
      <c r="AC230" s="280">
        <v>5.0760000000000007E-3</v>
      </c>
      <c r="AD230" s="279">
        <v>2.3313999999999998E-2</v>
      </c>
      <c r="AE230" s="280">
        <v>1.5047E-2</v>
      </c>
      <c r="AF230" s="280">
        <v>1.6695000000000002E-2</v>
      </c>
      <c r="AG230" s="279">
        <v>1.5799000000000001E-2</v>
      </c>
      <c r="AH230" s="280">
        <v>1.4499999999999999E-2</v>
      </c>
      <c r="AI230" s="279">
        <v>1.8790000000000001E-2</v>
      </c>
      <c r="AJ230" s="280">
        <v>2.6595000000000001E-2</v>
      </c>
      <c r="AK230" s="279">
        <v>1.8849999999999999E-2</v>
      </c>
      <c r="AL230" s="280">
        <v>7.9279999999999993E-3</v>
      </c>
      <c r="AM230" s="279">
        <v>1.2150000000000001E-2</v>
      </c>
      <c r="AN230" s="279">
        <v>4.26E-4</v>
      </c>
      <c r="AO230" s="280">
        <v>-5.1115000000000001E-2</v>
      </c>
      <c r="AP230" s="279">
        <v>4.4682000000000006E-2</v>
      </c>
      <c r="AQ230" s="291">
        <v>-2.496424718368162E-2</v>
      </c>
      <c r="AR230" s="30">
        <v>-2.496424718368162E-2</v>
      </c>
      <c r="AS230" s="291">
        <v>-2.496424718368162E-2</v>
      </c>
      <c r="AT230" s="291">
        <v>-2.496424718368162E-2</v>
      </c>
      <c r="AU230" s="291">
        <v>-2.496424718368162E-2</v>
      </c>
      <c r="AV230" s="279">
        <v>3.8891000000000002E-2</v>
      </c>
      <c r="AW230" s="280">
        <v>5.0602999999999995E-2</v>
      </c>
      <c r="AX230" s="291">
        <v>-2.496424718368162E-2</v>
      </c>
      <c r="AY230" s="291">
        <v>-2.496424718368162E-2</v>
      </c>
      <c r="AZ230" s="279">
        <v>5.5720000000000006E-3</v>
      </c>
      <c r="BE230" s="30">
        <v>9.971643942741526E-3</v>
      </c>
      <c r="BF230" s="104"/>
      <c r="BG230" s="188">
        <f t="shared" si="149"/>
        <v>26</v>
      </c>
      <c r="BH230" s="29">
        <f>(1-'Building Blocks'!$B$54)*'Building Blocks'!$B$54^BG230</f>
        <v>7.7004314580515565E-3</v>
      </c>
      <c r="BI230" s="29">
        <f t="shared" si="150"/>
        <v>8.4585605569840044E-3</v>
      </c>
      <c r="BJ230" s="29">
        <f t="shared" si="197"/>
        <v>2.5122770710298191E-2</v>
      </c>
      <c r="BK230" s="191">
        <f t="shared" si="151"/>
        <v>8.9217638781876613E-6</v>
      </c>
      <c r="BL230" s="191">
        <f t="shared" si="152"/>
        <v>8.1264327235448218E-6</v>
      </c>
      <c r="BM230" s="191">
        <f t="shared" si="153"/>
        <v>1.1168145288309011E-5</v>
      </c>
      <c r="BN230" s="191">
        <f t="shared" si="154"/>
        <v>2.1679864329592114E-5</v>
      </c>
      <c r="BO230" s="191">
        <f t="shared" si="155"/>
        <v>1.6198874175364765E-5</v>
      </c>
      <c r="BP230" s="191">
        <f t="shared" si="156"/>
        <v>1.1550713042519987E-5</v>
      </c>
      <c r="BQ230" s="191">
        <f t="shared" si="157"/>
        <v>1.5942532725906053E-5</v>
      </c>
      <c r="BR230" s="191">
        <f t="shared" si="158"/>
        <v>2.1605382145601246E-5</v>
      </c>
      <c r="BS230" s="191">
        <f t="shared" si="159"/>
        <v>1.4066665881676891E-5</v>
      </c>
      <c r="BT230" s="191">
        <f t="shared" si="160"/>
        <v>2.6064952100973233E-35</v>
      </c>
      <c r="BU230" s="191">
        <f t="shared" si="161"/>
        <v>5.7832508636893941E-8</v>
      </c>
      <c r="BV230" s="191">
        <f t="shared" si="162"/>
        <v>4.0586012872276543E-9</v>
      </c>
      <c r="BW230" s="191">
        <f t="shared" si="163"/>
        <v>1.7869261952959499E-8</v>
      </c>
      <c r="BX230" s="191">
        <f t="shared" si="164"/>
        <v>5.7261269667193548E-8</v>
      </c>
      <c r="BY230" s="191">
        <f t="shared" si="165"/>
        <v>2.5248552263647241E-6</v>
      </c>
      <c r="BZ230" s="191">
        <f t="shared" si="166"/>
        <v>6.4771524825618829E-7</v>
      </c>
      <c r="CA230" s="191">
        <f t="shared" si="167"/>
        <v>5.6655097463421428E-8</v>
      </c>
      <c r="CB230" s="191">
        <f t="shared" si="168"/>
        <v>4.1834911281573117E-6</v>
      </c>
      <c r="CC230" s="191">
        <f t="shared" si="169"/>
        <v>2.6290009951298776E-7</v>
      </c>
      <c r="CD230" s="191">
        <f t="shared" si="170"/>
        <v>1.5632493808742392E-10</v>
      </c>
      <c r="CE230" s="191">
        <f t="shared" si="171"/>
        <v>2.3139519935038598E-8</v>
      </c>
      <c r="CF230" s="191">
        <f t="shared" si="172"/>
        <v>2.7178076613059082E-7</v>
      </c>
      <c r="CG230" s="191">
        <f t="shared" si="173"/>
        <v>1.7125176161166513E-8</v>
      </c>
      <c r="CH230" s="191">
        <f t="shared" si="174"/>
        <v>4.7711568141738369E-10</v>
      </c>
      <c r="CI230" s="191">
        <f t="shared" si="175"/>
        <v>3.7685817960715682E-6</v>
      </c>
      <c r="CJ230" s="191">
        <f t="shared" si="176"/>
        <v>8.7664336058328791E-7</v>
      </c>
      <c r="CK230" s="191">
        <f t="shared" si="177"/>
        <v>2.2937237971138022E-7</v>
      </c>
      <c r="CL230" s="191">
        <f t="shared" si="178"/>
        <v>3.3397787439802774E-8</v>
      </c>
      <c r="CM230" s="191">
        <f t="shared" si="179"/>
        <v>3.3926376734690717E-6</v>
      </c>
      <c r="CN230" s="191">
        <f t="shared" si="180"/>
        <v>5.5585973353959502E-7</v>
      </c>
      <c r="CO230" s="191">
        <f t="shared" si="181"/>
        <v>1.0674802535163777E-6</v>
      </c>
      <c r="CP230" s="191">
        <f t="shared" si="182"/>
        <v>1.1123215735478356E-6</v>
      </c>
      <c r="CQ230" s="191">
        <f t="shared" si="183"/>
        <v>9.9813517043425994E-7</v>
      </c>
      <c r="CR230" s="191">
        <f t="shared" si="184"/>
        <v>1.4463979649131031E-6</v>
      </c>
      <c r="CS230" s="191">
        <f t="shared" si="185"/>
        <v>3.4990785999910519E-6</v>
      </c>
      <c r="CT230" s="191">
        <f t="shared" si="186"/>
        <v>1.3099740992914267E-6</v>
      </c>
      <c r="CU230" s="191">
        <f t="shared" si="187"/>
        <v>1.0953440157595924E-7</v>
      </c>
      <c r="CV230" s="191">
        <f t="shared" si="188"/>
        <v>3.6153174612908662E-7</v>
      </c>
      <c r="CW230" s="191">
        <f t="shared" si="189"/>
        <v>2.0713307994351638E-7</v>
      </c>
      <c r="CX230" s="191">
        <f t="shared" si="190"/>
        <v>2.4192737443492235E-5</v>
      </c>
      <c r="CY230" s="191">
        <f t="shared" si="191"/>
        <v>1.1491230692287688E-5</v>
      </c>
      <c r="CZ230" s="191"/>
      <c r="DA230" s="191">
        <f t="shared" si="192"/>
        <v>2.6064952100973233E-35</v>
      </c>
      <c r="DB230" s="191"/>
      <c r="DC230" s="191"/>
      <c r="DD230" s="191"/>
      <c r="DE230" s="191">
        <f t="shared" si="193"/>
        <v>7.1428084160717459E-6</v>
      </c>
      <c r="DF230" s="191">
        <f t="shared" si="194"/>
        <v>1.472099537483935E-5</v>
      </c>
      <c r="DG230" s="191"/>
      <c r="DH230" s="191"/>
      <c r="DI230" s="191">
        <f t="shared" si="195"/>
        <v>1.8503720488652685E-7</v>
      </c>
      <c r="DN230" s="191">
        <f t="shared" si="196"/>
        <v>4.0445622012062592E-8</v>
      </c>
      <c r="DR230" s="1">
        <v>9.7222222222222206E-3</v>
      </c>
      <c r="EQ230" s="184"/>
      <c r="ER230" s="184"/>
    </row>
    <row r="231" spans="1:148" s="1" customFormat="1" x14ac:dyDescent="0.25">
      <c r="A231" s="21">
        <v>42613</v>
      </c>
      <c r="B231" s="279">
        <v>2.5509999999999999E-3</v>
      </c>
      <c r="C231" s="280">
        <v>1.3289999999999999E-3</v>
      </c>
      <c r="D231" s="279">
        <v>-2.4979999999999998E-3</v>
      </c>
      <c r="E231" s="280">
        <v>1.7683999999999998E-2</v>
      </c>
      <c r="F231" s="279">
        <v>2.4849E-2</v>
      </c>
      <c r="G231" s="280">
        <v>3.8500000000000001E-3</v>
      </c>
      <c r="H231" s="279">
        <v>6.5169999999999994E-3</v>
      </c>
      <c r="I231" s="280">
        <v>-8.2520000000000007E-3</v>
      </c>
      <c r="J231" s="279">
        <v>2.5184000000000002E-2</v>
      </c>
      <c r="K231" s="291">
        <v>-2.496424718368162E-2</v>
      </c>
      <c r="L231" s="280">
        <v>-1.1440000000000001E-3</v>
      </c>
      <c r="M231" s="279">
        <v>-5.4969999999999993E-3</v>
      </c>
      <c r="N231" s="280">
        <v>1.9599999999999999E-4</v>
      </c>
      <c r="O231" s="279">
        <v>-4.6810000000000003E-3</v>
      </c>
      <c r="P231" s="280">
        <v>-9.4929999999999997E-3</v>
      </c>
      <c r="Q231" s="279">
        <v>1.967E-3</v>
      </c>
      <c r="R231" s="280">
        <v>3.2499999999999999E-4</v>
      </c>
      <c r="S231" s="279">
        <v>5.6320000000000007E-3</v>
      </c>
      <c r="T231" s="280">
        <v>-4.3340000000000002E-3</v>
      </c>
      <c r="U231" s="279">
        <v>9.5799999999999998E-4</v>
      </c>
      <c r="V231" s="280">
        <v>1.152E-3</v>
      </c>
      <c r="W231" s="279">
        <v>-9.9799999999999997E-4</v>
      </c>
      <c r="X231" s="280">
        <v>7.0000000000000007E-5</v>
      </c>
      <c r="Y231" s="280">
        <v>-1.1279999999999999E-3</v>
      </c>
      <c r="Z231" s="279">
        <v>2.0919E-2</v>
      </c>
      <c r="AA231" s="280">
        <v>7.509E-3</v>
      </c>
      <c r="AB231" s="279">
        <v>-8.071E-3</v>
      </c>
      <c r="AC231" s="280">
        <v>-1.0286999999999999E-2</v>
      </c>
      <c r="AD231" s="279">
        <v>5.6499999999999996E-4</v>
      </c>
      <c r="AE231" s="280">
        <v>1.7482000000000001E-2</v>
      </c>
      <c r="AF231" s="280">
        <v>9.503000000000001E-3</v>
      </c>
      <c r="AG231" s="279">
        <v>1.557E-3</v>
      </c>
      <c r="AH231" s="280">
        <v>1.6000000000000001E-3</v>
      </c>
      <c r="AI231" s="279">
        <v>4.2699999999999995E-3</v>
      </c>
      <c r="AJ231" s="280">
        <v>8.7180000000000001E-3</v>
      </c>
      <c r="AK231" s="279">
        <v>1.6801E-2</v>
      </c>
      <c r="AL231" s="280">
        <v>-1.4742E-2</v>
      </c>
      <c r="AM231" s="279">
        <v>8.9440000000000006E-3</v>
      </c>
      <c r="AN231" s="279">
        <v>-2.5212999999999999E-2</v>
      </c>
      <c r="AO231" s="280">
        <v>-1.7621000000000001E-2</v>
      </c>
      <c r="AP231" s="279">
        <v>-6.7600000000000004E-3</v>
      </c>
      <c r="AQ231" s="291">
        <v>-2.496424718368162E-2</v>
      </c>
      <c r="AR231" s="30">
        <v>-2.496424718368162E-2</v>
      </c>
      <c r="AS231" s="291">
        <v>-2.496424718368162E-2</v>
      </c>
      <c r="AT231" s="291">
        <v>-2.496424718368162E-2</v>
      </c>
      <c r="AU231" s="291">
        <v>-2.496424718368162E-2</v>
      </c>
      <c r="AV231" s="279">
        <v>-3.4749000000000002E-2</v>
      </c>
      <c r="AW231" s="280">
        <v>-2.5516E-2</v>
      </c>
      <c r="AX231" s="291">
        <v>-2.496424718368162E-2</v>
      </c>
      <c r="AY231" s="291">
        <v>-2.496424718368162E-2</v>
      </c>
      <c r="AZ231" s="279">
        <v>-1.3150999999999999E-2</v>
      </c>
      <c r="BE231" s="30">
        <v>2.6941228145145324E-2</v>
      </c>
      <c r="BF231" s="104"/>
      <c r="BG231" s="188">
        <f t="shared" si="149"/>
        <v>25</v>
      </c>
      <c r="BH231" s="29">
        <f>(1-'Building Blocks'!$B$54)*'Building Blocks'!$B$54^BG231</f>
        <v>7.7782135939914714E-3</v>
      </c>
      <c r="BI231" s="29">
        <f t="shared" si="150"/>
        <v>8.5440005626101056E-3</v>
      </c>
      <c r="BJ231" s="29">
        <f t="shared" si="197"/>
        <v>2.5376536071008274E-2</v>
      </c>
      <c r="BK231" s="191">
        <f t="shared" si="151"/>
        <v>1.8545117928988593E-7</v>
      </c>
      <c r="BL231" s="191">
        <f t="shared" si="152"/>
        <v>2.8438348821371045E-7</v>
      </c>
      <c r="BM231" s="191">
        <f t="shared" si="153"/>
        <v>1.1932113897052214E-6</v>
      </c>
      <c r="BN231" s="191">
        <f t="shared" si="154"/>
        <v>6.3246548979693946E-7</v>
      </c>
      <c r="BO231" s="191">
        <f t="shared" si="155"/>
        <v>1.7178900071375378E-6</v>
      </c>
      <c r="BP231" s="191">
        <f t="shared" si="156"/>
        <v>5.7466801703065709E-8</v>
      </c>
      <c r="BQ231" s="191">
        <f t="shared" si="157"/>
        <v>5.2575510799520049E-10</v>
      </c>
      <c r="BR231" s="191">
        <f t="shared" si="158"/>
        <v>2.5371565353300273E-6</v>
      </c>
      <c r="BS231" s="191">
        <f t="shared" si="159"/>
        <v>1.9393576834668396E-6</v>
      </c>
      <c r="BT231" s="191">
        <f t="shared" si="160"/>
        <v>2.6328234445427508E-35</v>
      </c>
      <c r="BU231" s="191">
        <f t="shared" si="161"/>
        <v>2.0107606310951714E-7</v>
      </c>
      <c r="BV231" s="191">
        <f t="shared" si="162"/>
        <v>6.6999049775418023E-7</v>
      </c>
      <c r="BW231" s="191">
        <f t="shared" si="163"/>
        <v>1.9287278855532802E-8</v>
      </c>
      <c r="BX231" s="191">
        <f t="shared" si="164"/>
        <v>5.0366354120415721E-7</v>
      </c>
      <c r="BY231" s="191">
        <f t="shared" si="165"/>
        <v>1.8319661236206977E-6</v>
      </c>
      <c r="BZ231" s="191">
        <f t="shared" si="166"/>
        <v>4.8570824561786974E-8</v>
      </c>
      <c r="CA231" s="191">
        <f t="shared" si="167"/>
        <v>1.1520113483266175E-7</v>
      </c>
      <c r="CB231" s="191">
        <f t="shared" si="168"/>
        <v>5.5098202096470015E-11</v>
      </c>
      <c r="CC231" s="191">
        <f t="shared" si="169"/>
        <v>6.5369720044348537E-7</v>
      </c>
      <c r="CD231" s="191">
        <f t="shared" si="170"/>
        <v>4.7141920638895797E-8</v>
      </c>
      <c r="CE231" s="191">
        <f t="shared" si="171"/>
        <v>5.5556274303640492E-8</v>
      </c>
      <c r="CF231" s="191">
        <f t="shared" si="172"/>
        <v>2.5569949331643574E-7</v>
      </c>
      <c r="CG231" s="191">
        <f t="shared" si="173"/>
        <v>1.0718395345900192E-7</v>
      </c>
      <c r="CH231" s="191">
        <f t="shared" si="174"/>
        <v>1.086790228603567E-7</v>
      </c>
      <c r="CI231" s="191">
        <f t="shared" si="175"/>
        <v>1.9192465487534897E-6</v>
      </c>
      <c r="CJ231" s="191">
        <f t="shared" si="176"/>
        <v>9.7862209480420303E-8</v>
      </c>
      <c r="CK231" s="191">
        <f t="shared" si="177"/>
        <v>1.0539553853007742E-6</v>
      </c>
      <c r="CL231" s="191">
        <f t="shared" si="178"/>
        <v>1.5286568280361189E-6</v>
      </c>
      <c r="CM231" s="191">
        <f t="shared" si="179"/>
        <v>6.3295036914045334E-8</v>
      </c>
      <c r="CN231" s="191">
        <f t="shared" si="180"/>
        <v>9.4944019870100509E-7</v>
      </c>
      <c r="CO231" s="191">
        <f t="shared" si="181"/>
        <v>1.3958499460019772E-7</v>
      </c>
      <c r="CP231" s="191">
        <f t="shared" si="182"/>
        <v>6.5772690263284101E-8</v>
      </c>
      <c r="CQ231" s="191">
        <f t="shared" si="183"/>
        <v>3.5455111818001304E-8</v>
      </c>
      <c r="CR231" s="191">
        <f t="shared" si="184"/>
        <v>1.7799984573603385E-8</v>
      </c>
      <c r="CS231" s="191">
        <f t="shared" si="185"/>
        <v>5.1787052725651037E-8</v>
      </c>
      <c r="CT231" s="191">
        <f t="shared" si="186"/>
        <v>9.2334842186717625E-7</v>
      </c>
      <c r="CU231" s="191">
        <f t="shared" si="187"/>
        <v>3.1076269949159001E-6</v>
      </c>
      <c r="CV231" s="191">
        <f t="shared" si="188"/>
        <v>9.4840327705258944E-8</v>
      </c>
      <c r="CW231" s="191">
        <f t="shared" si="189"/>
        <v>7.9937429640259266E-6</v>
      </c>
      <c r="CX231" s="191">
        <f t="shared" si="190"/>
        <v>3.4129382157047647E-6</v>
      </c>
      <c r="CY231" s="191">
        <f t="shared" si="191"/>
        <v>1.8171803326559353E-6</v>
      </c>
      <c r="CZ231" s="191"/>
      <c r="DA231" s="191">
        <f t="shared" si="192"/>
        <v>2.6328234445427508E-35</v>
      </c>
      <c r="DB231" s="191"/>
      <c r="DC231" s="191"/>
      <c r="DD231" s="191"/>
      <c r="DE231" s="191">
        <f t="shared" si="193"/>
        <v>1.6980621197486909E-5</v>
      </c>
      <c r="DF231" s="191">
        <f t="shared" si="194"/>
        <v>1.011139269561998E-5</v>
      </c>
      <c r="DG231" s="191"/>
      <c r="DH231" s="191"/>
      <c r="DI231" s="191">
        <f t="shared" si="195"/>
        <v>4.6784129271389811E-6</v>
      </c>
      <c r="DN231" s="191">
        <f t="shared" si="196"/>
        <v>3.1353312321154202E-6</v>
      </c>
      <c r="DR231" s="1">
        <v>9.7222222222222206E-3</v>
      </c>
      <c r="EQ231" s="184"/>
      <c r="ER231" s="184"/>
    </row>
    <row r="232" spans="1:148" s="1" customFormat="1" x14ac:dyDescent="0.25">
      <c r="A232" s="21">
        <v>42643</v>
      </c>
      <c r="B232" s="279">
        <v>1.572E-3</v>
      </c>
      <c r="C232" s="280">
        <v>7.9200000000000006E-4</v>
      </c>
      <c r="D232" s="279">
        <v>2.0200000000000001E-3</v>
      </c>
      <c r="E232" s="280">
        <v>1.1137999999999999E-2</v>
      </c>
      <c r="F232" s="279">
        <v>4.0999999999999995E-2</v>
      </c>
      <c r="G232" s="280">
        <v>6.5620000000000001E-3</v>
      </c>
      <c r="H232" s="279">
        <v>1.2771999999999999E-2</v>
      </c>
      <c r="I232" s="280">
        <v>2.8559000000000001E-2</v>
      </c>
      <c r="J232" s="279">
        <v>1.3156000000000001E-2</v>
      </c>
      <c r="K232" s="291">
        <v>-2.496424718368162E-2</v>
      </c>
      <c r="L232" s="280">
        <v>-5.8600000000000004E-4</v>
      </c>
      <c r="M232" s="279">
        <v>-1.323E-3</v>
      </c>
      <c r="N232" s="280">
        <v>6.3700000000000009E-4</v>
      </c>
      <c r="O232" s="279">
        <v>1.6980000000000001E-3</v>
      </c>
      <c r="P232" s="280">
        <v>-1.6099000000000002E-2</v>
      </c>
      <c r="Q232" s="279">
        <v>-2.7489999999999997E-3</v>
      </c>
      <c r="R232" s="280">
        <v>7.8399999999999997E-4</v>
      </c>
      <c r="S232" s="279">
        <v>-1.0576E-2</v>
      </c>
      <c r="T232" s="280">
        <v>5.0229999999999997E-3</v>
      </c>
      <c r="U232" s="279">
        <v>-1.603E-3</v>
      </c>
      <c r="V232" s="280">
        <v>2.7520000000000001E-3</v>
      </c>
      <c r="W232" s="279">
        <v>-2.1190000000000002E-3</v>
      </c>
      <c r="X232" s="280">
        <v>-2.2799999999999999E-3</v>
      </c>
      <c r="Y232" s="280">
        <v>-3.6570000000000001E-3</v>
      </c>
      <c r="Z232" s="279">
        <v>6.6649999999999999E-3</v>
      </c>
      <c r="AA232" s="280">
        <v>8.6390000000000008E-3</v>
      </c>
      <c r="AB232" s="279">
        <v>1.0158E-2</v>
      </c>
      <c r="AC232" s="280">
        <v>1.1349E-2</v>
      </c>
      <c r="AD232" s="279">
        <v>3.4610000000000001E-3</v>
      </c>
      <c r="AE232" s="280">
        <v>2.5850000000000001E-3</v>
      </c>
      <c r="AF232" s="280">
        <v>-4.1399999999999998E-4</v>
      </c>
      <c r="AG232" s="279">
        <v>1.3538E-2</v>
      </c>
      <c r="AH232" s="280">
        <v>5.5000000000000005E-3</v>
      </c>
      <c r="AI232" s="279">
        <v>6.4700000000000001E-3</v>
      </c>
      <c r="AJ232" s="280">
        <v>9.9590000000000008E-3</v>
      </c>
      <c r="AK232" s="279">
        <v>8.6719999999999992E-3</v>
      </c>
      <c r="AL232" s="280">
        <v>-3.4449999999999997E-3</v>
      </c>
      <c r="AM232" s="279">
        <v>8.234E-3</v>
      </c>
      <c r="AN232" s="279">
        <v>4.5390000000000005E-3</v>
      </c>
      <c r="AO232" s="280">
        <v>3.1320000000000001E-2</v>
      </c>
      <c r="AP232" s="279">
        <v>2.1903000000000002E-2</v>
      </c>
      <c r="AQ232" s="291">
        <v>-2.496424718368162E-2</v>
      </c>
      <c r="AR232" s="30">
        <v>-2.496424718368162E-2</v>
      </c>
      <c r="AS232" s="291">
        <v>-2.496424718368162E-2</v>
      </c>
      <c r="AT232" s="291">
        <v>-2.496424718368162E-2</v>
      </c>
      <c r="AU232" s="291">
        <v>-2.496424718368162E-2</v>
      </c>
      <c r="AV232" s="279">
        <v>-1.481E-2</v>
      </c>
      <c r="AW232" s="280">
        <v>-9.025E-3</v>
      </c>
      <c r="AX232" s="291">
        <v>-2.496424718368162E-2</v>
      </c>
      <c r="AY232" s="291">
        <v>-2.496424718368162E-2</v>
      </c>
      <c r="AZ232" s="279">
        <v>1.8533000000000001E-2</v>
      </c>
      <c r="BE232" s="30">
        <v>-4.6004776447675644E-3</v>
      </c>
      <c r="BF232" s="104"/>
      <c r="BG232" s="188">
        <f t="shared" si="149"/>
        <v>24</v>
      </c>
      <c r="BH232" s="29">
        <f>(1-'Building Blocks'!$B$54)*'Building Blocks'!$B$54^BG232</f>
        <v>7.8567814080721943E-3</v>
      </c>
      <c r="BI232" s="29">
        <f t="shared" si="150"/>
        <v>8.6303035985960674E-3</v>
      </c>
      <c r="BJ232" s="29">
        <f t="shared" si="197"/>
        <v>2.5632864718190179E-2</v>
      </c>
      <c r="BK232" s="191">
        <f t="shared" si="151"/>
        <v>2.7432291972497379E-7</v>
      </c>
      <c r="BL232" s="191">
        <f t="shared" si="152"/>
        <v>3.4321989814828055E-7</v>
      </c>
      <c r="BM232" s="191">
        <f t="shared" si="153"/>
        <v>4.5985427933566337E-7</v>
      </c>
      <c r="BN232" s="191">
        <f t="shared" si="154"/>
        <v>3.6543597127555208E-8</v>
      </c>
      <c r="BO232" s="191">
        <f t="shared" si="155"/>
        <v>7.9394595542308E-6</v>
      </c>
      <c r="BP232" s="191">
        <f t="shared" si="156"/>
        <v>1.2129117138079915E-10</v>
      </c>
      <c r="BQ232" s="191">
        <f t="shared" si="157"/>
        <v>3.6497400194551082E-7</v>
      </c>
      <c r="BR232" s="191">
        <f t="shared" si="158"/>
        <v>3.3082187328682648E-6</v>
      </c>
      <c r="BS232" s="191">
        <f t="shared" si="159"/>
        <v>7.9653559239147743E-8</v>
      </c>
      <c r="BT232" s="191">
        <f t="shared" si="160"/>
        <v>2.6594176207502537E-35</v>
      </c>
      <c r="BU232" s="191">
        <f t="shared" si="161"/>
        <v>1.5907032121247888E-7</v>
      </c>
      <c r="BV232" s="191">
        <f t="shared" si="162"/>
        <v>1.8913006300856111E-7</v>
      </c>
      <c r="BW232" s="191">
        <f t="shared" si="163"/>
        <v>9.7238621787804009E-9</v>
      </c>
      <c r="BX232" s="191">
        <f t="shared" si="164"/>
        <v>1.4559419887444051E-8</v>
      </c>
      <c r="BY232" s="191">
        <f t="shared" si="165"/>
        <v>3.8967302381306007E-6</v>
      </c>
      <c r="BZ232" s="191">
        <f t="shared" si="166"/>
        <v>4.3508781703967061E-7</v>
      </c>
      <c r="CA232" s="191">
        <f t="shared" si="167"/>
        <v>8.9091497881529677E-8</v>
      </c>
      <c r="CB232" s="191">
        <f t="shared" si="168"/>
        <v>2.2447641708383889E-6</v>
      </c>
      <c r="CC232" s="191">
        <f t="shared" si="169"/>
        <v>3.2116430713490614E-9</v>
      </c>
      <c r="CD232" s="191">
        <f t="shared" si="170"/>
        <v>2.08055631608313E-7</v>
      </c>
      <c r="CE232" s="191">
        <f t="shared" si="171"/>
        <v>7.7884390637059577E-9</v>
      </c>
      <c r="CF232" s="191">
        <f t="shared" si="172"/>
        <v>3.7497875752150011E-7</v>
      </c>
      <c r="CG232" s="191">
        <f t="shared" si="173"/>
        <v>2.9959485512293247E-7</v>
      </c>
      <c r="CH232" s="191">
        <f t="shared" si="174"/>
        <v>3.2065996799984441E-7</v>
      </c>
      <c r="CI232" s="191">
        <f t="shared" si="175"/>
        <v>4.6457223029579183E-9</v>
      </c>
      <c r="CJ232" s="191">
        <f t="shared" si="176"/>
        <v>1.758810027616467E-7</v>
      </c>
      <c r="CK232" s="191">
        <f t="shared" si="177"/>
        <v>4.3780511066654528E-7</v>
      </c>
      <c r="CL232" s="191">
        <f t="shared" si="178"/>
        <v>5.8883321856884127E-7</v>
      </c>
      <c r="CM232" s="191">
        <f t="shared" si="179"/>
        <v>2.6193006093209007E-10</v>
      </c>
      <c r="CN232" s="191">
        <f t="shared" si="180"/>
        <v>1.637187531377353E-7</v>
      </c>
      <c r="CO232" s="191">
        <f t="shared" si="181"/>
        <v>2.9788747304360755E-7</v>
      </c>
      <c r="CP232" s="191">
        <f t="shared" si="182"/>
        <v>7.3149389273626251E-7</v>
      </c>
      <c r="CQ232" s="191">
        <f t="shared" si="183"/>
        <v>2.9951110541260965E-8</v>
      </c>
      <c r="CR232" s="191">
        <f t="shared" si="184"/>
        <v>4.9406882056401782E-9</v>
      </c>
      <c r="CS232" s="191">
        <f t="shared" si="185"/>
        <v>1.1833759721089375E-7</v>
      </c>
      <c r="CT232" s="191">
        <f t="shared" si="186"/>
        <v>4.4340419027646563E-8</v>
      </c>
      <c r="CU232" s="191">
        <f t="shared" si="187"/>
        <v>5.2163399754636906E-7</v>
      </c>
      <c r="CV232" s="191">
        <f t="shared" si="188"/>
        <v>5.9318759708236708E-8</v>
      </c>
      <c r="CW232" s="191">
        <f t="shared" si="189"/>
        <v>6.024952605111465E-9</v>
      </c>
      <c r="CX232" s="191">
        <f t="shared" si="190"/>
        <v>7.2354007057454505E-6</v>
      </c>
      <c r="CY232" s="191">
        <f t="shared" si="191"/>
        <v>1.7107511345597659E-6</v>
      </c>
      <c r="CZ232" s="191"/>
      <c r="DA232" s="191">
        <f t="shared" si="192"/>
        <v>2.6594176207502537E-35</v>
      </c>
      <c r="DB232" s="191"/>
      <c r="DC232" s="191"/>
      <c r="DD232" s="191"/>
      <c r="DE232" s="191">
        <f t="shared" si="193"/>
        <v>5.2404039091957658E-6</v>
      </c>
      <c r="DF232" s="191">
        <f t="shared" si="194"/>
        <v>2.7684188297640242E-6</v>
      </c>
      <c r="DG232" s="191"/>
      <c r="DH232" s="191"/>
      <c r="DI232" s="191">
        <f t="shared" si="195"/>
        <v>5.9223016779289513E-7</v>
      </c>
      <c r="DN232" s="191">
        <f t="shared" si="196"/>
        <v>1.323878880695943E-6</v>
      </c>
      <c r="DR232" s="1">
        <v>9.7222222222222206E-3</v>
      </c>
      <c r="EQ232" s="184"/>
      <c r="ER232" s="184"/>
    </row>
    <row r="233" spans="1:148" s="1" customFormat="1" x14ac:dyDescent="0.25">
      <c r="A233" s="21">
        <v>42674</v>
      </c>
      <c r="B233" s="279">
        <v>-2.1636000000000002E-2</v>
      </c>
      <c r="C233" s="280">
        <v>-1.95E-2</v>
      </c>
      <c r="D233" s="279">
        <v>-3.1732999999999997E-2</v>
      </c>
      <c r="E233" s="280">
        <v>-4.7539999999999999E-2</v>
      </c>
      <c r="F233" s="279">
        <v>-6.1984999999999998E-2</v>
      </c>
      <c r="G233" s="280">
        <v>-1.6733000000000001E-2</v>
      </c>
      <c r="H233" s="279">
        <v>-1.4272E-2</v>
      </c>
      <c r="I233" s="280">
        <v>-2.9599E-2</v>
      </c>
      <c r="J233" s="279">
        <v>2.4720000000000002E-3</v>
      </c>
      <c r="K233" s="291">
        <v>-2.496424718368162E-2</v>
      </c>
      <c r="L233" s="280">
        <v>-7.6490000000000004E-3</v>
      </c>
      <c r="M233" s="279">
        <v>-1.1006999999999999E-2</v>
      </c>
      <c r="N233" s="280">
        <v>3.9100000000000002E-4</v>
      </c>
      <c r="O233" s="279">
        <v>-4.9890000000000004E-3</v>
      </c>
      <c r="P233" s="280">
        <v>-4.0787000000000004E-2</v>
      </c>
      <c r="Q233" s="279">
        <v>-8.5369999999999994E-3</v>
      </c>
      <c r="R233" s="280">
        <v>-3.1590000000000003E-3</v>
      </c>
      <c r="S233" s="279">
        <v>-2.0659999999999998E-2</v>
      </c>
      <c r="T233" s="280">
        <v>-4.7879999999999997E-3</v>
      </c>
      <c r="U233" s="279">
        <v>-4.7169999999999998E-3</v>
      </c>
      <c r="V233" s="280">
        <v>-2.6290000000000003E-3</v>
      </c>
      <c r="W233" s="279">
        <v>-7.7349999999999997E-3</v>
      </c>
      <c r="X233" s="280">
        <v>-8.541E-3</v>
      </c>
      <c r="Y233" s="280">
        <v>-1.06E-3</v>
      </c>
      <c r="Z233" s="279">
        <v>3.8609999999999998E-3</v>
      </c>
      <c r="AA233" s="280">
        <v>8.2540000000000009E-3</v>
      </c>
      <c r="AB233" s="279">
        <v>-4.3505000000000002E-2</v>
      </c>
      <c r="AC233" s="280">
        <v>-4.5862E-2</v>
      </c>
      <c r="AD233" s="279">
        <v>-4.0948000000000005E-2</v>
      </c>
      <c r="AE233" s="280">
        <v>-1.3804E-2</v>
      </c>
      <c r="AF233" s="280">
        <v>3.4100000000000003E-3</v>
      </c>
      <c r="AG233" s="279">
        <v>-1.8423000000000002E-2</v>
      </c>
      <c r="AH233" s="280">
        <v>-5.6999999999999993E-3</v>
      </c>
      <c r="AI233" s="279">
        <v>-5.9499999999999996E-3</v>
      </c>
      <c r="AJ233" s="280">
        <v>-8.0089999999999988E-3</v>
      </c>
      <c r="AK233" s="279">
        <v>1.011E-3</v>
      </c>
      <c r="AL233" s="280">
        <v>-1.2295E-2</v>
      </c>
      <c r="AM233" s="279">
        <v>2.7420000000000001E-3</v>
      </c>
      <c r="AN233" s="279">
        <v>-1.9831000000000001E-2</v>
      </c>
      <c r="AO233" s="280">
        <v>-4.8849999999999996E-3</v>
      </c>
      <c r="AP233" s="279">
        <v>8.2899999999999998E-4</v>
      </c>
      <c r="AQ233" s="291">
        <v>-2.496424718368162E-2</v>
      </c>
      <c r="AR233" s="30">
        <v>-2.496424718368162E-2</v>
      </c>
      <c r="AS233" s="291">
        <v>-2.496424718368162E-2</v>
      </c>
      <c r="AT233" s="291">
        <v>-2.496424718368162E-2</v>
      </c>
      <c r="AU233" s="291">
        <v>-2.496424718368162E-2</v>
      </c>
      <c r="AV233" s="279">
        <v>-5.1102000000000002E-2</v>
      </c>
      <c r="AW233" s="280">
        <v>-5.6538000000000005E-2</v>
      </c>
      <c r="AX233" s="291">
        <v>-2.496424718368162E-2</v>
      </c>
      <c r="AY233" s="291">
        <v>-2.496424718368162E-2</v>
      </c>
      <c r="AZ233" s="279">
        <v>-4.4502E-2</v>
      </c>
      <c r="BE233" s="30">
        <v>6.5388405426956675E-2</v>
      </c>
      <c r="BF233" s="104"/>
      <c r="BG233" s="188">
        <f t="shared" si="149"/>
        <v>23</v>
      </c>
      <c r="BH233" s="29">
        <f>(1-'Building Blocks'!$B$54)*'Building Blocks'!$B$54^BG233</f>
        <v>7.9361428364365591E-3</v>
      </c>
      <c r="BI233" s="29">
        <f t="shared" si="150"/>
        <v>8.7174783824202698E-3</v>
      </c>
      <c r="BJ233" s="29">
        <f t="shared" si="197"/>
        <v>2.5891782543626445E-2</v>
      </c>
      <c r="BK233" s="191">
        <f t="shared" si="151"/>
        <v>7.2536954446909795E-6</v>
      </c>
      <c r="BL233" s="191">
        <f t="shared" si="152"/>
        <v>6.16734095946329E-6</v>
      </c>
      <c r="BM233" s="191">
        <f t="shared" si="153"/>
        <v>1.4691681649444166E-5</v>
      </c>
      <c r="BN233" s="191">
        <f t="shared" si="154"/>
        <v>2.7946951697193278E-5</v>
      </c>
      <c r="BO233" s="191">
        <f t="shared" si="155"/>
        <v>4.6016493800182501E-5</v>
      </c>
      <c r="BP233" s="191">
        <f t="shared" si="156"/>
        <v>4.6825746363111497E-6</v>
      </c>
      <c r="BQ233" s="191">
        <f t="shared" si="157"/>
        <v>3.6781666422727498E-6</v>
      </c>
      <c r="BR233" s="191">
        <f t="shared" si="158"/>
        <v>1.2974760288579816E-5</v>
      </c>
      <c r="BS233" s="191">
        <f t="shared" si="159"/>
        <v>5.0963359209320946E-7</v>
      </c>
      <c r="BT233" s="191">
        <f t="shared" si="160"/>
        <v>2.6862804250002562E-35</v>
      </c>
      <c r="BU233" s="191">
        <f t="shared" si="161"/>
        <v>1.1242354169054648E-6</v>
      </c>
      <c r="BV233" s="191">
        <f t="shared" si="162"/>
        <v>1.7989570019647657E-6</v>
      </c>
      <c r="BW233" s="191">
        <f t="shared" si="163"/>
        <v>1.4902259789060206E-8</v>
      </c>
      <c r="BX233" s="191">
        <f t="shared" si="164"/>
        <v>5.5594672480443262E-7</v>
      </c>
      <c r="BY233" s="191">
        <f t="shared" si="165"/>
        <v>1.8395638958233301E-5</v>
      </c>
      <c r="BZ233" s="191">
        <f t="shared" si="166"/>
        <v>1.4480406315385792E-6</v>
      </c>
      <c r="CA233" s="191">
        <f t="shared" si="167"/>
        <v>4.4640236357190603E-7</v>
      </c>
      <c r="CB233" s="191">
        <f t="shared" si="168"/>
        <v>5.9893696616449637E-6</v>
      </c>
      <c r="CC233" s="191">
        <f t="shared" si="169"/>
        <v>7.3800310172659745E-7</v>
      </c>
      <c r="CD233" s="191">
        <f t="shared" si="170"/>
        <v>5.6126357165349706E-7</v>
      </c>
      <c r="CE233" s="191">
        <f t="shared" si="171"/>
        <v>3.4940738203882591E-7</v>
      </c>
      <c r="CF233" s="191">
        <f t="shared" si="172"/>
        <v>1.2991247814946736E-6</v>
      </c>
      <c r="CG233" s="191">
        <f t="shared" si="173"/>
        <v>1.2875068151054255E-6</v>
      </c>
      <c r="CH233" s="191">
        <f t="shared" si="174"/>
        <v>1.0669759627595919E-7</v>
      </c>
      <c r="CI233" s="191">
        <f t="shared" si="175"/>
        <v>3.7364651810753496E-8</v>
      </c>
      <c r="CJ233" s="191">
        <f t="shared" si="176"/>
        <v>1.4864725650214987E-7</v>
      </c>
      <c r="CK233" s="191">
        <f t="shared" si="177"/>
        <v>1.8882283932920513E-5</v>
      </c>
      <c r="CL233" s="191">
        <f t="shared" si="178"/>
        <v>2.0888775410610775E-5</v>
      </c>
      <c r="CM233" s="191">
        <f t="shared" si="179"/>
        <v>1.7057633037301455E-5</v>
      </c>
      <c r="CN233" s="191">
        <f t="shared" si="180"/>
        <v>3.7514231086600756E-6</v>
      </c>
      <c r="CO233" s="191">
        <f t="shared" si="181"/>
        <v>3.6673474773515125E-8</v>
      </c>
      <c r="CP233" s="191">
        <f t="shared" si="182"/>
        <v>4.5136438413961899E-6</v>
      </c>
      <c r="CQ233" s="191">
        <f t="shared" si="183"/>
        <v>7.5999957405603035E-7</v>
      </c>
      <c r="CR233" s="191">
        <f t="shared" si="184"/>
        <v>1.1858762124025935E-6</v>
      </c>
      <c r="CS233" s="191">
        <f t="shared" si="185"/>
        <v>1.7739330366823188E-6</v>
      </c>
      <c r="CT233" s="191">
        <f t="shared" si="186"/>
        <v>2.5366883175730766E-7</v>
      </c>
      <c r="CU233" s="191">
        <f t="shared" si="187"/>
        <v>2.4092710879864256E-6</v>
      </c>
      <c r="CV233" s="191">
        <f t="shared" si="188"/>
        <v>7.182000997050491E-8</v>
      </c>
      <c r="CW233" s="191">
        <f t="shared" si="189"/>
        <v>5.538378869253271E-6</v>
      </c>
      <c r="CX233" s="191">
        <f t="shared" si="190"/>
        <v>4.5825722645321008E-7</v>
      </c>
      <c r="CY233" s="191">
        <f t="shared" si="191"/>
        <v>4.2651254275037234E-7</v>
      </c>
      <c r="CZ233" s="191"/>
      <c r="DA233" s="191">
        <f t="shared" si="192"/>
        <v>2.6862804250002562E-35</v>
      </c>
      <c r="DB233" s="191"/>
      <c r="DC233" s="191"/>
      <c r="DD233" s="191"/>
      <c r="DE233" s="191">
        <f t="shared" si="193"/>
        <v>3.23671835064915E-5</v>
      </c>
      <c r="DF233" s="191">
        <f t="shared" si="194"/>
        <v>3.7312622306601938E-5</v>
      </c>
      <c r="DG233" s="191"/>
      <c r="DH233" s="191"/>
      <c r="DI233" s="191">
        <f t="shared" si="195"/>
        <v>2.6132284053697833E-5</v>
      </c>
      <c r="DN233" s="191">
        <f t="shared" si="196"/>
        <v>2.8925968910048841E-5</v>
      </c>
      <c r="DR233" s="1">
        <v>9.7222222222222206E-3</v>
      </c>
      <c r="EQ233" s="184"/>
      <c r="ER233" s="184"/>
    </row>
    <row r="234" spans="1:148" s="1" customFormat="1" x14ac:dyDescent="0.25">
      <c r="A234" s="21">
        <v>42704</v>
      </c>
      <c r="B234" s="279">
        <v>4.4752E-2</v>
      </c>
      <c r="C234" s="280">
        <v>3.9424000000000001E-2</v>
      </c>
      <c r="D234" s="279">
        <v>5.3928999999999998E-2</v>
      </c>
      <c r="E234" s="280">
        <v>0.111512</v>
      </c>
      <c r="F234" s="279">
        <v>0.102446</v>
      </c>
      <c r="G234" s="280">
        <v>8.09E-3</v>
      </c>
      <c r="H234" s="279">
        <v>-2.3001000000000001E-2</v>
      </c>
      <c r="I234" s="280">
        <v>-2.4575E-2</v>
      </c>
      <c r="J234" s="279">
        <v>-4.5970000000000004E-2</v>
      </c>
      <c r="K234" s="291">
        <v>-2.496424718368162E-2</v>
      </c>
      <c r="L234" s="280">
        <v>-2.3654000000000001E-2</v>
      </c>
      <c r="M234" s="279">
        <v>-2.6682999999999998E-2</v>
      </c>
      <c r="N234" s="280">
        <v>4.8999999999999998E-5</v>
      </c>
      <c r="O234" s="279">
        <v>-1.7364000000000001E-2</v>
      </c>
      <c r="P234" s="280">
        <v>-7.4189000000000005E-2</v>
      </c>
      <c r="Q234" s="279">
        <v>-2.7267E-2</v>
      </c>
      <c r="R234" s="280">
        <v>-1.8033999999999998E-2</v>
      </c>
      <c r="S234" s="279">
        <v>-4.8624000000000001E-2</v>
      </c>
      <c r="T234" s="280">
        <v>-2.0209999999999999E-2</v>
      </c>
      <c r="U234" s="279">
        <v>-1.8593999999999999E-2</v>
      </c>
      <c r="V234" s="280">
        <v>-1.7129000000000002E-2</v>
      </c>
      <c r="W234" s="279">
        <v>-1.8067E-2</v>
      </c>
      <c r="X234" s="280">
        <v>-3.8224999999999995E-2</v>
      </c>
      <c r="Y234" s="280">
        <v>-1.2540000000000001E-2</v>
      </c>
      <c r="Z234" s="279">
        <v>-4.7470000000000004E-3</v>
      </c>
      <c r="AA234" s="280">
        <v>2.647E-3</v>
      </c>
      <c r="AB234" s="279">
        <v>-5.2693999999999998E-2</v>
      </c>
      <c r="AC234" s="280">
        <v>-5.8444999999999997E-2</v>
      </c>
      <c r="AD234" s="279">
        <v>-3.3751000000000003E-2</v>
      </c>
      <c r="AE234" s="280">
        <v>-4.2389000000000003E-2</v>
      </c>
      <c r="AF234" s="280">
        <v>-1.8257000000000002E-2</v>
      </c>
      <c r="AG234" s="279">
        <v>-6.274600000000001E-2</v>
      </c>
      <c r="AH234" s="280">
        <v>8.6999999999999994E-3</v>
      </c>
      <c r="AI234" s="279">
        <v>7.6600000000000001E-3</v>
      </c>
      <c r="AJ234" s="280">
        <v>1.2312E-2</v>
      </c>
      <c r="AK234" s="279">
        <v>1.7188999999999999E-2</v>
      </c>
      <c r="AL234" s="280">
        <v>-3.0839999999999999E-3</v>
      </c>
      <c r="AM234" s="279">
        <v>3.9069999999999999E-3</v>
      </c>
      <c r="AN234" s="279">
        <v>1.1908E-2</v>
      </c>
      <c r="AO234" s="280">
        <v>1.3335E-2</v>
      </c>
      <c r="AP234" s="279">
        <v>3.5414000000000001E-2</v>
      </c>
      <c r="AQ234" s="291">
        <v>-2.496424718368162E-2</v>
      </c>
      <c r="AR234" s="30">
        <v>-2.496424718368162E-2</v>
      </c>
      <c r="AS234" s="291">
        <v>-2.496424718368162E-2</v>
      </c>
      <c r="AT234" s="291">
        <v>-2.496424718368162E-2</v>
      </c>
      <c r="AU234" s="291">
        <v>-2.496424718368162E-2</v>
      </c>
      <c r="AV234" s="279">
        <v>-2.4222999999999998E-2</v>
      </c>
      <c r="AW234" s="280">
        <v>-2.6953000000000001E-2</v>
      </c>
      <c r="AX234" s="291">
        <v>-2.496424718368162E-2</v>
      </c>
      <c r="AY234" s="291">
        <v>-2.496424718368162E-2</v>
      </c>
      <c r="AZ234" s="279">
        <v>2.2995000000000002E-2</v>
      </c>
      <c r="BE234" s="30">
        <v>1.0630071821749576E-2</v>
      </c>
      <c r="BF234" s="104"/>
      <c r="BG234" s="188">
        <f t="shared" si="149"/>
        <v>22</v>
      </c>
      <c r="BH234" s="29">
        <f>(1-'Building Blocks'!$B$54)*'Building Blocks'!$B$54^BG234</f>
        <v>8.0163058953904628E-3</v>
      </c>
      <c r="BI234" s="29">
        <f t="shared" si="150"/>
        <v>8.8055337196164315E-3</v>
      </c>
      <c r="BJ234" s="29">
        <f t="shared" si="197"/>
        <v>2.615331570063277E-2</v>
      </c>
      <c r="BK234" s="191">
        <f t="shared" si="151"/>
        <v>1.2410595363309803E-5</v>
      </c>
      <c r="BL234" s="191">
        <f t="shared" si="152"/>
        <v>9.201362073711454E-6</v>
      </c>
      <c r="BM234" s="191">
        <f t="shared" si="153"/>
        <v>1.7523025682997244E-5</v>
      </c>
      <c r="BN234" s="191">
        <f t="shared" si="154"/>
        <v>9.2389979234791967E-5</v>
      </c>
      <c r="BO234" s="191">
        <f t="shared" si="155"/>
        <v>7.4168681747148113E-5</v>
      </c>
      <c r="BP234" s="191">
        <f t="shared" si="156"/>
        <v>2.387291935812315E-8</v>
      </c>
      <c r="BQ234" s="191">
        <f t="shared" si="157"/>
        <v>7.5439582224426734E-6</v>
      </c>
      <c r="BR234" s="191">
        <f t="shared" si="158"/>
        <v>9.9146566782301159E-6</v>
      </c>
      <c r="BS234" s="191">
        <f t="shared" si="159"/>
        <v>2.7700996927992794E-5</v>
      </c>
      <c r="BT234" s="191">
        <f t="shared" si="160"/>
        <v>2.7134145707073286E-35</v>
      </c>
      <c r="BU234" s="191">
        <f t="shared" si="161"/>
        <v>6.5921350812758164E-6</v>
      </c>
      <c r="BV234" s="191">
        <f t="shared" si="162"/>
        <v>7.9468198885514193E-6</v>
      </c>
      <c r="BW234" s="191">
        <f t="shared" si="163"/>
        <v>2.3957570316994348E-8</v>
      </c>
      <c r="BX234" s="191">
        <f t="shared" si="164"/>
        <v>3.6504591540742131E-6</v>
      </c>
      <c r="BY234" s="191">
        <f t="shared" si="165"/>
        <v>5.5427896732364006E-5</v>
      </c>
      <c r="BZ234" s="191">
        <f t="shared" si="166"/>
        <v>8.8030292273610017E-6</v>
      </c>
      <c r="CA234" s="191">
        <f t="shared" si="167"/>
        <v>4.2738813641949849E-6</v>
      </c>
      <c r="CB234" s="191">
        <f t="shared" si="168"/>
        <v>2.5844294467809313E-5</v>
      </c>
      <c r="CC234" s="191">
        <f t="shared" si="169"/>
        <v>5.3387131381000475E-6</v>
      </c>
      <c r="CD234" s="191">
        <f t="shared" si="170"/>
        <v>4.223586826390843E-6</v>
      </c>
      <c r="CE234" s="191">
        <f t="shared" si="171"/>
        <v>3.8209810154594338E-6</v>
      </c>
      <c r="CF234" s="191">
        <f t="shared" si="172"/>
        <v>4.4735034072437462E-6</v>
      </c>
      <c r="CG234" s="191">
        <f t="shared" si="173"/>
        <v>1.5412544108732988E-5</v>
      </c>
      <c r="CH234" s="191">
        <f t="shared" si="174"/>
        <v>1.9755695880225061E-6</v>
      </c>
      <c r="CI234" s="191">
        <f t="shared" si="175"/>
        <v>1.004062155384066E-6</v>
      </c>
      <c r="CJ234" s="191">
        <f t="shared" si="176"/>
        <v>1.9226113109407473E-8</v>
      </c>
      <c r="CK234" s="191">
        <f t="shared" si="177"/>
        <v>2.7348107386310998E-5</v>
      </c>
      <c r="CL234" s="191">
        <f t="shared" si="178"/>
        <v>3.3341501617628563E-5</v>
      </c>
      <c r="CM234" s="191">
        <f t="shared" si="179"/>
        <v>1.2079410845059258E-5</v>
      </c>
      <c r="CN234" s="191">
        <f t="shared" si="180"/>
        <v>2.1427365932022805E-5</v>
      </c>
      <c r="CO234" s="191">
        <f t="shared" si="181"/>
        <v>4.953525422234946E-6</v>
      </c>
      <c r="CP234" s="191">
        <f t="shared" si="182"/>
        <v>3.9619595369501212E-5</v>
      </c>
      <c r="CQ234" s="191">
        <f t="shared" si="183"/>
        <v>2.2571334805538131E-7</v>
      </c>
      <c r="CR234" s="191">
        <f t="shared" si="184"/>
        <v>3.3367239431789455E-8</v>
      </c>
      <c r="CS234" s="191">
        <f t="shared" si="185"/>
        <v>3.2293925849273073E-7</v>
      </c>
      <c r="CT234" s="191">
        <f t="shared" si="186"/>
        <v>1.0239724185811471E-6</v>
      </c>
      <c r="CU234" s="191">
        <f t="shared" si="187"/>
        <v>4.8394599296650515E-7</v>
      </c>
      <c r="CV234" s="191">
        <f t="shared" si="188"/>
        <v>2.5606915514761051E-8</v>
      </c>
      <c r="CW234" s="191">
        <f t="shared" si="189"/>
        <v>3.7587465621171799E-7</v>
      </c>
      <c r="CX234" s="191">
        <f t="shared" si="190"/>
        <v>1.0595974312375287E-6</v>
      </c>
      <c r="CY234" s="191">
        <f t="shared" si="191"/>
        <v>6.7029786259727037E-6</v>
      </c>
      <c r="CZ234" s="191"/>
      <c r="DA234" s="191">
        <f t="shared" si="192"/>
        <v>2.7134145707073286E-35</v>
      </c>
      <c r="DB234" s="191"/>
      <c r="DC234" s="191"/>
      <c r="DD234" s="191"/>
      <c r="DE234" s="191">
        <f t="shared" si="193"/>
        <v>1.0211931409627626E-5</v>
      </c>
      <c r="DF234" s="191">
        <f t="shared" si="194"/>
        <v>1.1309684392167199E-5</v>
      </c>
      <c r="DG234" s="191"/>
      <c r="DH234" s="191"/>
      <c r="DI234" s="191">
        <f t="shared" si="195"/>
        <v>1.4305178813425713E-6</v>
      </c>
      <c r="DN234" s="191">
        <f t="shared" si="196"/>
        <v>7.1278194315470963E-8</v>
      </c>
      <c r="DR234" s="1">
        <v>9.7222222222222206E-3</v>
      </c>
      <c r="EQ234" s="184"/>
      <c r="ER234" s="184"/>
    </row>
    <row r="235" spans="1:148" s="1" customFormat="1" x14ac:dyDescent="0.25">
      <c r="A235" s="21">
        <v>42735</v>
      </c>
      <c r="B235" s="279">
        <v>1.9512999999999999E-2</v>
      </c>
      <c r="C235" s="280">
        <v>1.8787000000000002E-2</v>
      </c>
      <c r="D235" s="279">
        <v>1.1358E-2</v>
      </c>
      <c r="E235" s="280">
        <v>2.802E-2</v>
      </c>
      <c r="F235" s="279">
        <v>4.5945E-2</v>
      </c>
      <c r="G235" s="280">
        <v>2.1999000000000001E-2</v>
      </c>
      <c r="H235" s="279">
        <v>2.5921E-2</v>
      </c>
      <c r="I235" s="280">
        <v>2.7924999999999998E-2</v>
      </c>
      <c r="J235" s="279">
        <v>2.8999999999999998E-3</v>
      </c>
      <c r="K235" s="291">
        <v>-2.496424718368162E-2</v>
      </c>
      <c r="L235" s="280">
        <v>1.4099999999999998E-3</v>
      </c>
      <c r="M235" s="279">
        <v>-1.0549999999999999E-3</v>
      </c>
      <c r="N235" s="280">
        <v>4.3999999999999996E-4</v>
      </c>
      <c r="O235" s="279">
        <v>-2.63E-4</v>
      </c>
      <c r="P235" s="280">
        <v>-5.3280000000000003E-3</v>
      </c>
      <c r="Q235" s="279">
        <v>6.0829999999999999E-3</v>
      </c>
      <c r="R235" s="280">
        <v>2.1540000000000001E-3</v>
      </c>
      <c r="S235" s="279">
        <v>1.537E-2</v>
      </c>
      <c r="T235" s="280">
        <v>-1.5429999999999999E-3</v>
      </c>
      <c r="U235" s="279">
        <v>2.3189999999999999E-3</v>
      </c>
      <c r="V235" s="280">
        <v>-1.5E-5</v>
      </c>
      <c r="W235" s="279">
        <v>-3.4870000000000001E-3</v>
      </c>
      <c r="X235" s="280">
        <v>9.4409999999999997E-3</v>
      </c>
      <c r="Y235" s="280">
        <v>2.9049999999999996E-3</v>
      </c>
      <c r="Z235" s="279">
        <v>1.8456E-2</v>
      </c>
      <c r="AA235" s="280">
        <v>1.1563E-2</v>
      </c>
      <c r="AB235" s="279">
        <v>-9.614000000000001E-3</v>
      </c>
      <c r="AC235" s="280">
        <v>-1.2256E-2</v>
      </c>
      <c r="AD235" s="279">
        <v>1.1119999999999999E-3</v>
      </c>
      <c r="AE235" s="280">
        <v>1.2877000000000001E-2</v>
      </c>
      <c r="AF235" s="280">
        <v>9.6830000000000006E-3</v>
      </c>
      <c r="AG235" s="279">
        <v>5.2399999999999999E-3</v>
      </c>
      <c r="AH235" s="280">
        <v>8.6E-3</v>
      </c>
      <c r="AI235" s="279">
        <v>1.0059999999999999E-2</v>
      </c>
      <c r="AJ235" s="280">
        <v>8.3130000000000009E-3</v>
      </c>
      <c r="AK235" s="279">
        <v>1.6993000000000001E-2</v>
      </c>
      <c r="AL235" s="280">
        <v>8.9559999999999987E-3</v>
      </c>
      <c r="AM235" s="279">
        <v>1.1843999999999999E-2</v>
      </c>
      <c r="AN235" s="279">
        <v>9.2059999999999989E-3</v>
      </c>
      <c r="AO235" s="280">
        <v>1.8024999999999999E-2</v>
      </c>
      <c r="AP235" s="279">
        <v>2.9578000000000004E-2</v>
      </c>
      <c r="AQ235" s="291">
        <v>-2.496424718368162E-2</v>
      </c>
      <c r="AR235" s="30">
        <v>-2.496424718368162E-2</v>
      </c>
      <c r="AS235" s="291">
        <v>-2.496424718368162E-2</v>
      </c>
      <c r="AT235" s="291">
        <v>-2.496424718368162E-2</v>
      </c>
      <c r="AU235" s="291">
        <v>-2.496424718368162E-2</v>
      </c>
      <c r="AV235" s="279">
        <v>4.4629000000000002E-2</v>
      </c>
      <c r="AW235" s="280">
        <v>3.0529000000000001E-2</v>
      </c>
      <c r="AX235" s="291">
        <v>-2.496424718368162E-2</v>
      </c>
      <c r="AY235" s="291">
        <v>-2.496424718368162E-2</v>
      </c>
      <c r="AZ235" s="279">
        <v>4.3912000000000007E-2</v>
      </c>
      <c r="BE235" s="30">
        <v>1.4398118136463633E-2</v>
      </c>
      <c r="BF235" s="104"/>
      <c r="BG235" s="188">
        <f t="shared" si="149"/>
        <v>21</v>
      </c>
      <c r="BH235" s="29">
        <f>(1-'Building Blocks'!$B$54)*'Building Blocks'!$B$54^BG235</f>
        <v>8.0972786822125897E-3</v>
      </c>
      <c r="BI235" s="29">
        <f t="shared" si="150"/>
        <v>8.8944785046630639E-3</v>
      </c>
      <c r="BJ235" s="29">
        <f t="shared" si="197"/>
        <v>2.6417490606699769E-2</v>
      </c>
      <c r="BK235" s="191">
        <f t="shared" si="151"/>
        <v>1.3463222075501548E-6</v>
      </c>
      <c r="BL235" s="191">
        <f t="shared" si="152"/>
        <v>1.2152187521073992E-6</v>
      </c>
      <c r="BM235" s="191">
        <f t="shared" si="153"/>
        <v>3.6958430069407313E-8</v>
      </c>
      <c r="BN235" s="191">
        <f t="shared" si="154"/>
        <v>3.1905751191598161E-6</v>
      </c>
      <c r="BO235" s="191">
        <f t="shared" si="155"/>
        <v>1.1068066782543179E-5</v>
      </c>
      <c r="BP235" s="191">
        <f t="shared" si="156"/>
        <v>2.1522426440582636E-6</v>
      </c>
      <c r="BQ235" s="191">
        <f t="shared" si="157"/>
        <v>3.4350792673263341E-6</v>
      </c>
      <c r="BR235" s="191">
        <f t="shared" si="158"/>
        <v>3.1922464191677384E-6</v>
      </c>
      <c r="BS235" s="191">
        <f t="shared" si="159"/>
        <v>4.6339649131392101E-7</v>
      </c>
      <c r="BT235" s="191">
        <f t="shared" si="160"/>
        <v>2.7408227986942719E-35</v>
      </c>
      <c r="BU235" s="191">
        <f t="shared" si="161"/>
        <v>4.6937470409360392E-8</v>
      </c>
      <c r="BV235" s="191">
        <f t="shared" si="162"/>
        <v>1.7324034119274934E-7</v>
      </c>
      <c r="BW235" s="191">
        <f t="shared" si="163"/>
        <v>1.4086526720968298E-8</v>
      </c>
      <c r="BX235" s="191">
        <f t="shared" si="164"/>
        <v>9.4518261156305379E-8</v>
      </c>
      <c r="BY235" s="191">
        <f t="shared" si="165"/>
        <v>9.7649888485763893E-7</v>
      </c>
      <c r="BZ235" s="191">
        <f t="shared" si="166"/>
        <v>2.6673269521758316E-8</v>
      </c>
      <c r="CA235" s="191">
        <f t="shared" si="167"/>
        <v>3.021005549017005E-8</v>
      </c>
      <c r="CB235" s="191">
        <f t="shared" si="168"/>
        <v>8.5741969354877317E-7</v>
      </c>
      <c r="CC235" s="191">
        <f t="shared" si="169"/>
        <v>3.1551907099704457E-7</v>
      </c>
      <c r="CD235" s="191">
        <f t="shared" si="170"/>
        <v>8.6813398458698691E-9</v>
      </c>
      <c r="CE235" s="191">
        <f t="shared" si="171"/>
        <v>1.2288525359574077E-7</v>
      </c>
      <c r="CF235" s="191">
        <f t="shared" si="172"/>
        <v>5.6351057066415705E-7</v>
      </c>
      <c r="CG235" s="191">
        <f t="shared" si="173"/>
        <v>3.0222193722353454E-7</v>
      </c>
      <c r="CH235" s="191">
        <f t="shared" si="174"/>
        <v>1.9356364247614178E-9</v>
      </c>
      <c r="CI235" s="191">
        <f t="shared" si="175"/>
        <v>1.3952581765853274E-6</v>
      </c>
      <c r="CJ235" s="191">
        <f t="shared" si="176"/>
        <v>4.9212470634218317E-7</v>
      </c>
      <c r="CK235" s="191">
        <f t="shared" si="177"/>
        <v>1.4232229254290557E-6</v>
      </c>
      <c r="CL235" s="191">
        <f t="shared" si="178"/>
        <v>2.0943582580665918E-6</v>
      </c>
      <c r="CM235" s="191">
        <f t="shared" si="179"/>
        <v>4.2068215945661823E-8</v>
      </c>
      <c r="CN235" s="191">
        <f t="shared" si="180"/>
        <v>3.1346144777365656E-7</v>
      </c>
      <c r="CO235" s="191">
        <f t="shared" si="181"/>
        <v>1.5854130961164397E-7</v>
      </c>
      <c r="CP235" s="191">
        <f t="shared" si="182"/>
        <v>7.3404876285879681E-9</v>
      </c>
      <c r="CQ235" s="191">
        <f t="shared" si="183"/>
        <v>2.1907582495655486E-7</v>
      </c>
      <c r="CR235" s="191">
        <f t="shared" si="184"/>
        <v>1.6804470669306259E-7</v>
      </c>
      <c r="CS235" s="191">
        <f t="shared" si="185"/>
        <v>3.7633076169019007E-8</v>
      </c>
      <c r="CT235" s="191">
        <f t="shared" si="186"/>
        <v>9.9705856332197256E-7</v>
      </c>
      <c r="CU235" s="191">
        <f t="shared" si="187"/>
        <v>1.9038565729559538E-7</v>
      </c>
      <c r="CV235" s="191">
        <f t="shared" si="188"/>
        <v>3.454089333023659E-7</v>
      </c>
      <c r="CW235" s="191">
        <f t="shared" si="189"/>
        <v>1.3057216137123754E-7</v>
      </c>
      <c r="CX235" s="191">
        <f t="shared" si="190"/>
        <v>2.1811441118910064E-6</v>
      </c>
      <c r="CY235" s="191">
        <f t="shared" si="191"/>
        <v>4.2092995654240676E-6</v>
      </c>
      <c r="CZ235" s="191"/>
      <c r="DA235" s="191">
        <f t="shared" si="192"/>
        <v>2.7408227986942719E-35</v>
      </c>
      <c r="DB235" s="191"/>
      <c r="DC235" s="191"/>
      <c r="DD235" s="191"/>
      <c r="DE235" s="191">
        <f t="shared" si="193"/>
        <v>1.0769944288352865E-5</v>
      </c>
      <c r="DF235" s="191">
        <f t="shared" si="194"/>
        <v>4.166616229132495E-6</v>
      </c>
      <c r="DG235" s="191"/>
      <c r="DH235" s="191"/>
      <c r="DI235" s="191">
        <f t="shared" si="195"/>
        <v>1.0079111594758095E-5</v>
      </c>
      <c r="DN235" s="191">
        <f t="shared" si="196"/>
        <v>3.8899077814758152E-7</v>
      </c>
      <c r="DR235" s="1">
        <v>9.7222222222222206E-3</v>
      </c>
      <c r="EQ235" s="184"/>
      <c r="ER235" s="184"/>
    </row>
    <row r="236" spans="1:148" s="1" customFormat="1" x14ac:dyDescent="0.25">
      <c r="A236" s="21">
        <v>42766</v>
      </c>
      <c r="B236" s="279">
        <v>1.8822000000000002E-2</v>
      </c>
      <c r="C236" s="280">
        <v>2.0108999999999998E-2</v>
      </c>
      <c r="D236" s="279">
        <v>2.4131999999999997E-2</v>
      </c>
      <c r="E236" s="280">
        <v>3.9439999999999996E-3</v>
      </c>
      <c r="F236" s="279">
        <v>-8.095999999999999E-3</v>
      </c>
      <c r="G236" s="280">
        <v>2.7557000000000002E-2</v>
      </c>
      <c r="H236" s="279">
        <v>3.5517E-2</v>
      </c>
      <c r="I236" s="280">
        <v>3.6091999999999999E-2</v>
      </c>
      <c r="J236" s="279">
        <v>5.4772999999999995E-2</v>
      </c>
      <c r="K236" s="291">
        <v>-2.496424718368162E-2</v>
      </c>
      <c r="L236" s="280">
        <v>1.9620000000000002E-3</v>
      </c>
      <c r="M236" s="279">
        <v>2.261E-3</v>
      </c>
      <c r="N236" s="280">
        <v>7.3300000000000004E-4</v>
      </c>
      <c r="O236" s="279">
        <v>1.9530000000000001E-3</v>
      </c>
      <c r="P236" s="280">
        <v>3.9329999999999999E-3</v>
      </c>
      <c r="Q236" s="279">
        <v>3.3639999999999998E-3</v>
      </c>
      <c r="R236" s="280">
        <v>3.761E-3</v>
      </c>
      <c r="S236" s="279">
        <v>2.4450000000000001E-3</v>
      </c>
      <c r="T236" s="280">
        <v>8.7010000000000004E-3</v>
      </c>
      <c r="U236" s="279">
        <v>3.0499999999999998E-3</v>
      </c>
      <c r="V236" s="280">
        <v>-3.4000000000000002E-4</v>
      </c>
      <c r="W236" s="279">
        <v>7.0289999999999997E-3</v>
      </c>
      <c r="X236" s="280">
        <v>9.1199999999999996E-3</v>
      </c>
      <c r="Y236" s="280">
        <v>6.7459999999999994E-3</v>
      </c>
      <c r="Z236" s="279">
        <v>1.4523999999999999E-2</v>
      </c>
      <c r="AA236" s="280">
        <v>5.5950000000000001E-3</v>
      </c>
      <c r="AB236" s="279">
        <v>1.8782E-2</v>
      </c>
      <c r="AC236" s="280">
        <v>1.7495E-2</v>
      </c>
      <c r="AD236" s="279">
        <v>1.9966999999999999E-2</v>
      </c>
      <c r="AE236" s="280">
        <v>1.295E-2</v>
      </c>
      <c r="AF236" s="280">
        <v>1.2353000000000001E-2</v>
      </c>
      <c r="AG236" s="279">
        <v>2.9405999999999998E-2</v>
      </c>
      <c r="AH236" s="280">
        <v>5.0000000000000001E-3</v>
      </c>
      <c r="AI236" s="279">
        <v>1.2019999999999999E-2</v>
      </c>
      <c r="AJ236" s="280">
        <v>1.8637999999999998E-2</v>
      </c>
      <c r="AK236" s="279">
        <v>1.4856000000000001E-2</v>
      </c>
      <c r="AL236" s="280">
        <v>-4.4889999999999999E-3</v>
      </c>
      <c r="AM236" s="279">
        <v>1.2841E-2</v>
      </c>
      <c r="AN236" s="279">
        <v>-3.0127000000000001E-2</v>
      </c>
      <c r="AO236" s="280">
        <v>1.3550000000000001E-3</v>
      </c>
      <c r="AP236" s="279">
        <v>4.478E-2</v>
      </c>
      <c r="AQ236" s="291">
        <v>-2.496424718368162E-2</v>
      </c>
      <c r="AR236" s="30">
        <v>-2.496424718368162E-2</v>
      </c>
      <c r="AS236" s="291">
        <v>-2.496424718368162E-2</v>
      </c>
      <c r="AT236" s="291">
        <v>-2.496424718368162E-2</v>
      </c>
      <c r="AU236" s="291">
        <v>-2.496424718368162E-2</v>
      </c>
      <c r="AV236" s="279">
        <v>1.6589999999999999E-3</v>
      </c>
      <c r="AW236" s="280">
        <v>5.7450000000000001E-3</v>
      </c>
      <c r="AX236" s="291">
        <v>-2.496424718368162E-2</v>
      </c>
      <c r="AY236" s="291">
        <v>-2.496424718368162E-2</v>
      </c>
      <c r="AZ236" s="279">
        <v>4.8925999999999997E-2</v>
      </c>
      <c r="BE236" s="30">
        <v>-6.2144877640537444E-2</v>
      </c>
      <c r="BF236" s="104"/>
      <c r="BG236" s="188">
        <f t="shared" si="149"/>
        <v>20</v>
      </c>
      <c r="BH236" s="29">
        <f>(1-'Building Blocks'!$B$54)*'Building Blocks'!$B$54^BG236</f>
        <v>8.1790693759723147E-3</v>
      </c>
      <c r="BI236" s="29">
        <f t="shared" si="150"/>
        <v>8.9843217218818841E-3</v>
      </c>
      <c r="BJ236" s="29">
        <f t="shared" si="197"/>
        <v>2.6684333946161379E-2</v>
      </c>
      <c r="BK236" s="191">
        <f t="shared" si="151"/>
        <v>1.211451986304656E-6</v>
      </c>
      <c r="BL236" s="191">
        <f t="shared" si="152"/>
        <v>1.5208557084330686E-6</v>
      </c>
      <c r="BM236" s="191">
        <f t="shared" si="153"/>
        <v>1.9712336888029018E-6</v>
      </c>
      <c r="BN236" s="191">
        <f t="shared" si="154"/>
        <v>2.3701596690307632E-7</v>
      </c>
      <c r="BO236" s="191">
        <f t="shared" si="155"/>
        <v>3.1637074630769008E-6</v>
      </c>
      <c r="BP236" s="191">
        <f t="shared" si="156"/>
        <v>4.0050488483467549E-6</v>
      </c>
      <c r="BQ236" s="191">
        <f t="shared" si="157"/>
        <v>7.6856304701887057E-6</v>
      </c>
      <c r="BR236" s="191">
        <f t="shared" si="158"/>
        <v>6.6038790857675845E-6</v>
      </c>
      <c r="BS236" s="191">
        <f t="shared" si="159"/>
        <v>1.791536768611289E-5</v>
      </c>
      <c r="BT236" s="191">
        <f t="shared" si="160"/>
        <v>2.7685078774689619E-35</v>
      </c>
      <c r="BU236" s="191">
        <f t="shared" si="161"/>
        <v>2.7363886329249753E-8</v>
      </c>
      <c r="BV236" s="191">
        <f t="shared" si="162"/>
        <v>1.0817892217048758E-8</v>
      </c>
      <c r="BW236" s="191">
        <f t="shared" si="163"/>
        <v>8.3745188311425801E-9</v>
      </c>
      <c r="BX236" s="191">
        <f t="shared" si="164"/>
        <v>9.7895219928449921E-9</v>
      </c>
      <c r="BY236" s="191">
        <f t="shared" si="165"/>
        <v>1.3305122258732485E-8</v>
      </c>
      <c r="BZ236" s="191">
        <f t="shared" si="166"/>
        <v>8.7571994427611954E-9</v>
      </c>
      <c r="CA236" s="191">
        <f t="shared" si="167"/>
        <v>5.0021410655917978E-10</v>
      </c>
      <c r="CB236" s="191">
        <f t="shared" si="168"/>
        <v>8.6712711181367556E-8</v>
      </c>
      <c r="CC236" s="191">
        <f t="shared" si="169"/>
        <v>1.6519646766420877E-7</v>
      </c>
      <c r="CD236" s="191">
        <f t="shared" si="170"/>
        <v>5.9315535327822411E-10</v>
      </c>
      <c r="CE236" s="191">
        <f t="shared" si="171"/>
        <v>1.4678191226637505E-7</v>
      </c>
      <c r="CF236" s="191">
        <f t="shared" si="172"/>
        <v>5.8714551047981702E-8</v>
      </c>
      <c r="CG236" s="191">
        <f t="shared" si="173"/>
        <v>2.7257847416760637E-7</v>
      </c>
      <c r="CH236" s="191">
        <f t="shared" si="174"/>
        <v>1.6670010275675433E-7</v>
      </c>
      <c r="CI236" s="191">
        <f t="shared" si="175"/>
        <v>6.6335155523042589E-7</v>
      </c>
      <c r="CJ236" s="191">
        <f t="shared" si="176"/>
        <v>1.9423797030285707E-8</v>
      </c>
      <c r="CK236" s="191">
        <f t="shared" si="177"/>
        <v>2.2276593171811537E-6</v>
      </c>
      <c r="CL236" s="191">
        <f t="shared" si="178"/>
        <v>1.8645568664586409E-6</v>
      </c>
      <c r="CM236" s="191">
        <f t="shared" si="179"/>
        <v>2.499703280821561E-6</v>
      </c>
      <c r="CN236" s="191">
        <f t="shared" si="180"/>
        <v>3.2446259887034344E-7</v>
      </c>
      <c r="CO236" s="191">
        <f t="shared" si="181"/>
        <v>4.2674353089041751E-7</v>
      </c>
      <c r="CP236" s="191">
        <f t="shared" si="182"/>
        <v>5.6486961254645824E-6</v>
      </c>
      <c r="CQ236" s="191">
        <f t="shared" si="183"/>
        <v>1.668875350491207E-8</v>
      </c>
      <c r="CR236" s="191">
        <f t="shared" si="184"/>
        <v>3.5733808972472123E-7</v>
      </c>
      <c r="CS236" s="191">
        <f t="shared" si="185"/>
        <v>1.3774114203241282E-6</v>
      </c>
      <c r="CT236" s="191">
        <f t="shared" si="186"/>
        <v>6.4160362640202518E-7</v>
      </c>
      <c r="CU236" s="191">
        <f t="shared" si="187"/>
        <v>6.9866698160939198E-7</v>
      </c>
      <c r="CV236" s="191">
        <f t="shared" si="188"/>
        <v>4.6946767883953578E-7</v>
      </c>
      <c r="CW236" s="191">
        <f t="shared" si="189"/>
        <v>1.1323469564282903E-5</v>
      </c>
      <c r="CX236" s="191">
        <f t="shared" si="190"/>
        <v>9.1713352489298914E-9</v>
      </c>
      <c r="CY236" s="191">
        <f t="shared" si="191"/>
        <v>1.2270485425417154E-5</v>
      </c>
      <c r="CZ236" s="191"/>
      <c r="DA236" s="191">
        <f t="shared" si="192"/>
        <v>2.7685078774689619E-35</v>
      </c>
      <c r="DB236" s="191"/>
      <c r="DC236" s="191"/>
      <c r="DD236" s="191"/>
      <c r="DE236" s="191">
        <f t="shared" si="193"/>
        <v>6.0007901410877087E-7</v>
      </c>
      <c r="DF236" s="191">
        <f t="shared" si="194"/>
        <v>8.8598745719780117E-8</v>
      </c>
      <c r="DG236" s="191"/>
      <c r="DH236" s="191"/>
      <c r="DI236" s="191">
        <f t="shared" si="195"/>
        <v>1.3439635417040946E-5</v>
      </c>
      <c r="DN236" s="191">
        <f t="shared" si="196"/>
        <v>4.3934960528664165E-5</v>
      </c>
      <c r="DR236" s="1">
        <v>9.7222222222222206E-3</v>
      </c>
      <c r="EQ236" s="184"/>
      <c r="ER236" s="184"/>
    </row>
    <row r="237" spans="1:148" s="1" customFormat="1" x14ac:dyDescent="0.25">
      <c r="A237" s="21">
        <v>42794</v>
      </c>
      <c r="B237" s="279">
        <v>3.7191999999999996E-2</v>
      </c>
      <c r="C237" s="280">
        <v>3.8707999999999999E-2</v>
      </c>
      <c r="D237" s="279">
        <v>2.8296999999999999E-2</v>
      </c>
      <c r="E237" s="280">
        <v>1.9299E-2</v>
      </c>
      <c r="F237" s="279">
        <v>1.6566000000000001E-2</v>
      </c>
      <c r="G237" s="280">
        <v>2.8498000000000002E-2</v>
      </c>
      <c r="H237" s="279">
        <v>1.6097E-2</v>
      </c>
      <c r="I237" s="280">
        <v>1.9370000000000002E-2</v>
      </c>
      <c r="J237" s="279">
        <v>3.0689000000000001E-2</v>
      </c>
      <c r="K237" s="291">
        <v>-2.496424718368162E-2</v>
      </c>
      <c r="L237" s="280">
        <v>6.7210000000000004E-3</v>
      </c>
      <c r="M237" s="279">
        <v>4.9350000000000002E-3</v>
      </c>
      <c r="N237" s="280">
        <v>4.3999999999999996E-4</v>
      </c>
      <c r="O237" s="279">
        <v>2.9480000000000001E-3</v>
      </c>
      <c r="P237" s="280">
        <v>1.5583E-2</v>
      </c>
      <c r="Q237" s="279">
        <v>1.1106E-2</v>
      </c>
      <c r="R237" s="280">
        <v>7.2490000000000002E-3</v>
      </c>
      <c r="S237" s="279">
        <v>2.0066999999999998E-2</v>
      </c>
      <c r="T237" s="280">
        <v>5.3779999999999991E-3</v>
      </c>
      <c r="U237" s="279">
        <v>6.0629999999999998E-3</v>
      </c>
      <c r="V237" s="280">
        <v>4.7840000000000001E-3</v>
      </c>
      <c r="W237" s="279">
        <v>1.9850000000000002E-3</v>
      </c>
      <c r="X237" s="280">
        <v>7.9059999999999998E-3</v>
      </c>
      <c r="Y237" s="280">
        <v>5.4539999999999996E-3</v>
      </c>
      <c r="Z237" s="279">
        <v>1.4554000000000001E-2</v>
      </c>
      <c r="AA237" s="280">
        <v>5.0179999999999999E-3</v>
      </c>
      <c r="AB237" s="279">
        <v>2.892E-3</v>
      </c>
      <c r="AC237" s="280">
        <v>5.6249999999999998E-3</v>
      </c>
      <c r="AD237" s="279">
        <v>-6.510000000000001E-4</v>
      </c>
      <c r="AE237" s="280">
        <v>1.9845999999999999E-2</v>
      </c>
      <c r="AF237" s="280">
        <v>1.5198E-2</v>
      </c>
      <c r="AG237" s="279">
        <v>2.1878999999999999E-2</v>
      </c>
      <c r="AH237" s="280">
        <v>1.1200000000000002E-2</v>
      </c>
      <c r="AI237" s="279">
        <v>8.9899999999999997E-3</v>
      </c>
      <c r="AJ237" s="280">
        <v>1.0912E-2</v>
      </c>
      <c r="AK237" s="279">
        <v>7.803E-3</v>
      </c>
      <c r="AL237" s="280">
        <v>7.9670000000000001E-3</v>
      </c>
      <c r="AM237" s="279">
        <v>6.1639999999999993E-3</v>
      </c>
      <c r="AN237" s="279">
        <v>8.2030000000000002E-3</v>
      </c>
      <c r="AO237" s="280">
        <v>2.088E-3</v>
      </c>
      <c r="AP237" s="279">
        <v>-1.3872000000000001E-2</v>
      </c>
      <c r="AQ237" s="291">
        <v>-2.496424718368162E-2</v>
      </c>
      <c r="AR237" s="30">
        <v>-2.496424718368162E-2</v>
      </c>
      <c r="AS237" s="291">
        <v>-2.496424718368162E-2</v>
      </c>
      <c r="AT237" s="291">
        <v>-2.496424718368162E-2</v>
      </c>
      <c r="AU237" s="291">
        <v>-2.496424718368162E-2</v>
      </c>
      <c r="AV237" s="279">
        <v>4.0141000000000003E-2</v>
      </c>
      <c r="AW237" s="280">
        <v>3.1733999999999998E-2</v>
      </c>
      <c r="AX237" s="291">
        <v>-2.496424718368162E-2</v>
      </c>
      <c r="AY237" s="291">
        <v>-2.496424718368162E-2</v>
      </c>
      <c r="AZ237" s="279">
        <v>4.0179999999999999E-3</v>
      </c>
      <c r="BE237" s="30">
        <v>8.9469032496077849E-2</v>
      </c>
      <c r="BF237" s="104"/>
      <c r="BG237" s="188">
        <f t="shared" si="149"/>
        <v>19</v>
      </c>
      <c r="BH237" s="29">
        <f>(1-'Building Blocks'!$B$54)*'Building Blocks'!$B$54^BG237</f>
        <v>8.2616862383558722E-3</v>
      </c>
      <c r="BI237" s="29">
        <f t="shared" si="150"/>
        <v>9.0750724463453374E-3</v>
      </c>
      <c r="BJ237" s="29">
        <f t="shared" si="197"/>
        <v>2.6953872672890289E-2</v>
      </c>
      <c r="BK237" s="191">
        <f t="shared" si="151"/>
        <v>8.1578169468191922E-6</v>
      </c>
      <c r="BL237" s="191">
        <f t="shared" si="152"/>
        <v>9.0675805308258424E-6</v>
      </c>
      <c r="BM237" s="191">
        <f t="shared" si="153"/>
        <v>3.2683235975264874E-6</v>
      </c>
      <c r="BN237" s="191">
        <f t="shared" si="154"/>
        <v>9.4764494298365302E-7</v>
      </c>
      <c r="BO237" s="191">
        <f t="shared" si="155"/>
        <v>3.1554998736375978E-7</v>
      </c>
      <c r="BP237" s="191">
        <f t="shared" si="156"/>
        <v>4.4141440576326301E-6</v>
      </c>
      <c r="BQ237" s="191">
        <f t="shared" si="157"/>
        <v>8.7656862112430801E-7</v>
      </c>
      <c r="BR237" s="191">
        <f t="shared" si="158"/>
        <v>9.7961842173422248E-7</v>
      </c>
      <c r="BS237" s="191">
        <f t="shared" si="159"/>
        <v>3.8402671459924414E-6</v>
      </c>
      <c r="BT237" s="191">
        <f t="shared" si="160"/>
        <v>2.7964726035040019E-35</v>
      </c>
      <c r="BU237" s="191">
        <f t="shared" si="161"/>
        <v>8.2428568352175055E-8</v>
      </c>
      <c r="BV237" s="191">
        <f t="shared" si="162"/>
        <v>2.2560236349976445E-8</v>
      </c>
      <c r="BW237" s="191">
        <f t="shared" si="163"/>
        <v>1.4372540272388838E-8</v>
      </c>
      <c r="BX237" s="191">
        <f t="shared" si="164"/>
        <v>2.1656049567843557E-11</v>
      </c>
      <c r="BY237" s="191">
        <f t="shared" si="165"/>
        <v>9.8781147234888927E-7</v>
      </c>
      <c r="BZ237" s="191">
        <f t="shared" si="166"/>
        <v>4.1406155629694653E-7</v>
      </c>
      <c r="CA237" s="191">
        <f t="shared" si="167"/>
        <v>9.5975924317003273E-8</v>
      </c>
      <c r="CB237" s="191">
        <f t="shared" si="168"/>
        <v>1.9120638136007418E-6</v>
      </c>
      <c r="CC237" s="191">
        <f t="shared" si="169"/>
        <v>8.4514451975211601E-9</v>
      </c>
      <c r="CD237" s="191">
        <f t="shared" si="170"/>
        <v>6.8932749009580606E-8</v>
      </c>
      <c r="CE237" s="191">
        <f t="shared" si="171"/>
        <v>1.0624896081766465E-8</v>
      </c>
      <c r="CF237" s="191">
        <f t="shared" si="172"/>
        <v>5.6157567429250811E-8</v>
      </c>
      <c r="CG237" s="191">
        <f t="shared" si="173"/>
        <v>1.673392352384102E-7</v>
      </c>
      <c r="CH237" s="191">
        <f t="shared" si="174"/>
        <v>8.2521814040773429E-8</v>
      </c>
      <c r="CI237" s="191">
        <f t="shared" si="175"/>
        <v>6.7473900151857771E-7</v>
      </c>
      <c r="CJ237" s="191">
        <f t="shared" si="176"/>
        <v>7.2427840685654656E-9</v>
      </c>
      <c r="CK237" s="191">
        <f t="shared" si="177"/>
        <v>1.8709326908726491E-10</v>
      </c>
      <c r="CL237" s="191">
        <f t="shared" si="178"/>
        <v>5.8367162166205964E-8</v>
      </c>
      <c r="CM237" s="191">
        <f t="shared" si="179"/>
        <v>1.4071961046703988E-7</v>
      </c>
      <c r="CN237" s="191">
        <f t="shared" si="180"/>
        <v>1.5114751571317848E-6</v>
      </c>
      <c r="CO237" s="191">
        <f t="shared" si="181"/>
        <v>8.6038761583714269E-7</v>
      </c>
      <c r="CP237" s="191">
        <f t="shared" si="182"/>
        <v>2.7943335828203028E-6</v>
      </c>
      <c r="CQ237" s="191">
        <f t="shared" si="183"/>
        <v>5.190733484654639E-7</v>
      </c>
      <c r="CR237" s="191">
        <f t="shared" si="184"/>
        <v>9.7432440673546481E-8</v>
      </c>
      <c r="CS237" s="191">
        <f t="shared" si="185"/>
        <v>1.9672859649436009E-7</v>
      </c>
      <c r="CT237" s="191">
        <f t="shared" si="186"/>
        <v>1.7727795231020629E-8</v>
      </c>
      <c r="CU237" s="191">
        <f t="shared" si="187"/>
        <v>1.2007899627430946E-7</v>
      </c>
      <c r="CV237" s="191">
        <f t="shared" si="188"/>
        <v>2.7622060274535307E-9</v>
      </c>
      <c r="CW237" s="191">
        <f t="shared" si="189"/>
        <v>7.2602609523301391E-8</v>
      </c>
      <c r="CX237" s="191">
        <f t="shared" si="190"/>
        <v>6.9810297689809508E-10</v>
      </c>
      <c r="CY237" s="191">
        <f t="shared" si="191"/>
        <v>4.271676140978392E-6</v>
      </c>
      <c r="CZ237" s="191"/>
      <c r="DA237" s="191">
        <f t="shared" si="192"/>
        <v>2.7964726035040019E-35</v>
      </c>
      <c r="DB237" s="191"/>
      <c r="DC237" s="191"/>
      <c r="DD237" s="191"/>
      <c r="DE237" s="191">
        <f t="shared" si="193"/>
        <v>8.3368898354125561E-6</v>
      </c>
      <c r="DF237" s="191">
        <f t="shared" si="194"/>
        <v>4.737760378649774E-6</v>
      </c>
      <c r="DG237" s="191"/>
      <c r="DH237" s="191"/>
      <c r="DI237" s="191">
        <f t="shared" si="195"/>
        <v>3.5235992806762459E-7</v>
      </c>
      <c r="DN237" s="191">
        <f t="shared" si="196"/>
        <v>6.0551505543905E-5</v>
      </c>
      <c r="DR237" s="1">
        <v>9.7222222222222206E-3</v>
      </c>
      <c r="EQ237" s="184"/>
      <c r="ER237" s="184"/>
    </row>
    <row r="238" spans="1:148" s="1" customFormat="1" x14ac:dyDescent="0.25">
      <c r="A238" s="21">
        <v>42825</v>
      </c>
      <c r="B238" s="279">
        <v>6.8000000000000005E-4</v>
      </c>
      <c r="C238" s="280">
        <v>6.3200000000000007E-4</v>
      </c>
      <c r="D238" s="279">
        <v>-1.5629999999999999E-3</v>
      </c>
      <c r="E238" s="280">
        <v>1.3089999999999998E-3</v>
      </c>
      <c r="F238" s="279">
        <v>1.5649E-2</v>
      </c>
      <c r="G238" s="280">
        <v>1.29E-2</v>
      </c>
      <c r="H238" s="279">
        <v>2.6268E-2</v>
      </c>
      <c r="I238" s="280">
        <v>1.9844999999999998E-2</v>
      </c>
      <c r="J238" s="279">
        <v>2.5493999999999999E-2</v>
      </c>
      <c r="K238" s="291">
        <v>-2.496424718368162E-2</v>
      </c>
      <c r="L238" s="280">
        <v>-5.2400000000000005E-4</v>
      </c>
      <c r="M238" s="279">
        <v>-4.57E-4</v>
      </c>
      <c r="N238" s="280">
        <v>0</v>
      </c>
      <c r="O238" s="279">
        <v>5.0100000000000003E-4</v>
      </c>
      <c r="P238" s="280">
        <v>-5.5149999999999999E-3</v>
      </c>
      <c r="Q238" s="279">
        <v>-1.5140000000000002E-3</v>
      </c>
      <c r="R238" s="280">
        <v>3.8499999999999998E-4</v>
      </c>
      <c r="S238" s="279">
        <v>-5.8699999999999994E-3</v>
      </c>
      <c r="T238" s="280">
        <v>-4.6199999999999995E-4</v>
      </c>
      <c r="U238" s="279">
        <v>2.1670000000000001E-3</v>
      </c>
      <c r="V238" s="280">
        <v>2.8400000000000002E-4</v>
      </c>
      <c r="W238" s="279">
        <v>2.7900000000000001E-4</v>
      </c>
      <c r="X238" s="280">
        <v>2.0100000000000001E-3</v>
      </c>
      <c r="Y238" s="280">
        <v>-1.8599999999999999E-4</v>
      </c>
      <c r="Z238" s="279">
        <v>-2.232E-3</v>
      </c>
      <c r="AA238" s="280">
        <v>8.0400000000000003E-4</v>
      </c>
      <c r="AB238" s="279">
        <v>3.0200000000000001E-3</v>
      </c>
      <c r="AC238" s="280">
        <v>3.2269999999999998E-3</v>
      </c>
      <c r="AD238" s="279">
        <v>2.787E-3</v>
      </c>
      <c r="AE238" s="280">
        <v>4.1110000000000001E-3</v>
      </c>
      <c r="AF238" s="280">
        <v>1.8450000000000001E-3</v>
      </c>
      <c r="AG238" s="279">
        <v>1.5488E-2</v>
      </c>
      <c r="AH238" s="280">
        <v>2.9999999999999997E-4</v>
      </c>
      <c r="AI238" s="279">
        <v>3.9199999999999999E-3</v>
      </c>
      <c r="AJ238" s="280">
        <v>8.7180000000000001E-3</v>
      </c>
      <c r="AK238" s="279">
        <v>1.5379999999999999E-3</v>
      </c>
      <c r="AL238" s="280">
        <v>-4.4269999999999995E-3</v>
      </c>
      <c r="AM238" s="279">
        <v>3.0399999999999997E-3</v>
      </c>
      <c r="AN238" s="279">
        <v>-1.959E-2</v>
      </c>
      <c r="AO238" s="280">
        <v>-2.6615000000000003E-2</v>
      </c>
      <c r="AP238" s="279">
        <v>-1.065E-3</v>
      </c>
      <c r="AQ238" s="291">
        <v>-2.496424718368162E-2</v>
      </c>
      <c r="AR238" s="30">
        <v>-2.496424718368162E-2</v>
      </c>
      <c r="AS238" s="291">
        <v>-2.496424718368162E-2</v>
      </c>
      <c r="AT238" s="291">
        <v>-2.496424718368162E-2</v>
      </c>
      <c r="AU238" s="291">
        <v>-2.496424718368162E-2</v>
      </c>
      <c r="AV238" s="279">
        <v>-1.5737000000000001E-2</v>
      </c>
      <c r="AW238" s="280">
        <v>-1.4161999999999999E-2</v>
      </c>
      <c r="AX238" s="291">
        <v>-2.496424718368162E-2</v>
      </c>
      <c r="AY238" s="291">
        <v>-2.496424718368162E-2</v>
      </c>
      <c r="AZ238" s="279">
        <v>-1.2971E-2</v>
      </c>
      <c r="BE238" s="30">
        <v>1.364020104997743E-2</v>
      </c>
      <c r="BF238" s="104"/>
      <c r="BG238" s="188">
        <f t="shared" si="149"/>
        <v>18</v>
      </c>
      <c r="BH238" s="29">
        <f>(1-'Building Blocks'!$B$54)*'Building Blocks'!$B$54^BG238</f>
        <v>8.3451376145008815E-3</v>
      </c>
      <c r="BI238" s="29">
        <f t="shared" si="150"/>
        <v>9.1667398447932702E-3</v>
      </c>
      <c r="BJ238" s="29">
        <f t="shared" si="197"/>
        <v>2.7226134013020493E-2</v>
      </c>
      <c r="BK238" s="191">
        <f t="shared" si="151"/>
        <v>3.9086706300948734E-7</v>
      </c>
      <c r="BL238" s="191">
        <f t="shared" si="152"/>
        <v>3.8328675050818705E-7</v>
      </c>
      <c r="BM238" s="191">
        <f t="shared" si="153"/>
        <v>1.0856193580034334E-6</v>
      </c>
      <c r="BN238" s="191">
        <f t="shared" si="154"/>
        <v>5.5360074622023581E-7</v>
      </c>
      <c r="BO238" s="191">
        <f t="shared" si="155"/>
        <v>2.2731142545316154E-7</v>
      </c>
      <c r="BP238" s="191">
        <f t="shared" si="156"/>
        <v>3.8213423135225468E-7</v>
      </c>
      <c r="BQ238" s="191">
        <f t="shared" si="157"/>
        <v>3.6663521932298325E-6</v>
      </c>
      <c r="BR238" s="191">
        <f t="shared" si="158"/>
        <v>1.082059582305671E-6</v>
      </c>
      <c r="BS238" s="191">
        <f t="shared" si="159"/>
        <v>2.16721677123628E-6</v>
      </c>
      <c r="BT238" s="191">
        <f t="shared" si="160"/>
        <v>2.8247198015191939E-35</v>
      </c>
      <c r="BU238" s="191">
        <f t="shared" si="161"/>
        <v>1.6411295653131746E-7</v>
      </c>
      <c r="BV238" s="191">
        <f t="shared" si="162"/>
        <v>1.3343636060844294E-7</v>
      </c>
      <c r="BW238" s="191">
        <f t="shared" si="163"/>
        <v>2.6444110433085587E-8</v>
      </c>
      <c r="BX238" s="191">
        <f t="shared" si="164"/>
        <v>5.7102072052355431E-8</v>
      </c>
      <c r="BY238" s="191">
        <f t="shared" si="165"/>
        <v>1.0426323508796221E-6</v>
      </c>
      <c r="BZ238" s="191">
        <f t="shared" si="166"/>
        <v>3.1534959804752914E-7</v>
      </c>
      <c r="CA238" s="191">
        <f t="shared" si="167"/>
        <v>1.1959151554886972E-7</v>
      </c>
      <c r="CB238" s="191">
        <f t="shared" si="168"/>
        <v>1.1958482904632907E-6</v>
      </c>
      <c r="CC238" s="191">
        <f t="shared" si="169"/>
        <v>2.1785069484006979E-7</v>
      </c>
      <c r="CD238" s="191">
        <f t="shared" si="170"/>
        <v>1.1911963036817987E-8</v>
      </c>
      <c r="CE238" s="191">
        <f t="shared" si="171"/>
        <v>1.0709092499641236E-7</v>
      </c>
      <c r="CF238" s="191">
        <f t="shared" si="172"/>
        <v>1.6120822170439416E-7</v>
      </c>
      <c r="CG238" s="191">
        <f t="shared" si="173"/>
        <v>2.3522131402052334E-8</v>
      </c>
      <c r="CH238" s="191">
        <f t="shared" si="174"/>
        <v>6.3140506342620953E-8</v>
      </c>
      <c r="CI238" s="191">
        <f t="shared" si="175"/>
        <v>6.1086790355777065E-7</v>
      </c>
      <c r="CJ238" s="191">
        <f t="shared" si="176"/>
        <v>1.0107827980043267E-7</v>
      </c>
      <c r="CK238" s="191">
        <f t="shared" si="177"/>
        <v>2.226053650226048E-12</v>
      </c>
      <c r="CL238" s="191">
        <f t="shared" si="178"/>
        <v>1.7471900930812662E-10</v>
      </c>
      <c r="CM238" s="191">
        <f t="shared" si="179"/>
        <v>2.2897362590427472E-9</v>
      </c>
      <c r="CN238" s="191">
        <f t="shared" si="180"/>
        <v>7.3388605554401837E-8</v>
      </c>
      <c r="CO238" s="191">
        <f t="shared" si="181"/>
        <v>1.1986397806950802E-7</v>
      </c>
      <c r="CP238" s="191">
        <f t="shared" si="182"/>
        <v>1.1409513991668364E-6</v>
      </c>
      <c r="CQ238" s="191">
        <f t="shared" si="183"/>
        <v>1.020819623455464E-7</v>
      </c>
      <c r="CR238" s="191">
        <f t="shared" si="184"/>
        <v>2.9482012685772984E-8</v>
      </c>
      <c r="CS238" s="191">
        <f t="shared" si="185"/>
        <v>5.5561611470635669E-8</v>
      </c>
      <c r="CT238" s="191">
        <f t="shared" si="186"/>
        <v>2.1716899843442673E-7</v>
      </c>
      <c r="CU238" s="191">
        <f t="shared" si="187"/>
        <v>7.0286426538724477E-7</v>
      </c>
      <c r="CV238" s="191">
        <f t="shared" si="188"/>
        <v>6.0653817691373828E-8</v>
      </c>
      <c r="CW238" s="191">
        <f t="shared" si="189"/>
        <v>5.7129682483704831E-6</v>
      </c>
      <c r="CX238" s="191">
        <f t="shared" si="190"/>
        <v>7.698786629349105E-6</v>
      </c>
      <c r="CY238" s="191">
        <f t="shared" si="191"/>
        <v>7.2425843550144053E-7</v>
      </c>
      <c r="CZ238" s="191"/>
      <c r="DA238" s="191">
        <f t="shared" si="192"/>
        <v>2.8247198015191939E-35</v>
      </c>
      <c r="DB238" s="191"/>
      <c r="DC238" s="191"/>
      <c r="DD238" s="191"/>
      <c r="DE238" s="191">
        <f t="shared" si="193"/>
        <v>5.9927981974498124E-6</v>
      </c>
      <c r="DF238" s="191">
        <f t="shared" si="194"/>
        <v>4.8691708791053309E-6</v>
      </c>
      <c r="DG238" s="191"/>
      <c r="DH238" s="191"/>
      <c r="DI238" s="191">
        <f t="shared" si="195"/>
        <v>4.942480311049448E-6</v>
      </c>
      <c r="DN238" s="191">
        <f t="shared" si="196"/>
        <v>3.1427193052518068E-7</v>
      </c>
      <c r="DR238" s="1">
        <v>9.7222222222222206E-3</v>
      </c>
      <c r="EQ238" s="184"/>
      <c r="ER238" s="184"/>
    </row>
    <row r="239" spans="1:148" s="1" customFormat="1" x14ac:dyDescent="0.25">
      <c r="A239" s="21">
        <v>42855</v>
      </c>
      <c r="B239" s="279">
        <v>1.06E-2</v>
      </c>
      <c r="C239" s="280">
        <v>1.0572E-2</v>
      </c>
      <c r="D239" s="279">
        <v>7.7029999999999998E-3</v>
      </c>
      <c r="E239" s="280">
        <v>1.0966999999999999E-2</v>
      </c>
      <c r="F239" s="279">
        <v>9.4769999999999993E-3</v>
      </c>
      <c r="G239" s="280">
        <v>1.6046999999999999E-2</v>
      </c>
      <c r="H239" s="279">
        <v>2.2006000000000001E-2</v>
      </c>
      <c r="I239" s="280">
        <v>3.5956000000000002E-2</v>
      </c>
      <c r="J239" s="279">
        <v>2.2099999999999998E-2</v>
      </c>
      <c r="K239" s="291">
        <v>-2.496424718368162E-2</v>
      </c>
      <c r="L239" s="280">
        <v>7.7170000000000008E-3</v>
      </c>
      <c r="M239" s="279">
        <v>6.9470000000000001E-3</v>
      </c>
      <c r="N239" s="280">
        <v>6.8400000000000004E-4</v>
      </c>
      <c r="O239" s="279">
        <v>5.3490000000000005E-3</v>
      </c>
      <c r="P239" s="280">
        <v>1.5432E-2</v>
      </c>
      <c r="Q239" s="279">
        <v>1.0000999999999999E-2</v>
      </c>
      <c r="R239" s="280">
        <v>7.7029999999999998E-3</v>
      </c>
      <c r="S239" s="279">
        <v>1.5550999999999999E-2</v>
      </c>
      <c r="T239" s="280">
        <v>6.0640000000000008E-3</v>
      </c>
      <c r="U239" s="279">
        <v>5.3559999999999997E-3</v>
      </c>
      <c r="V239" s="280">
        <v>6.5230000000000002E-3</v>
      </c>
      <c r="W239" s="279">
        <v>7.986E-3</v>
      </c>
      <c r="X239" s="280">
        <v>9.1660000000000005E-3</v>
      </c>
      <c r="Y239" s="280">
        <v>3.1640000000000001E-3</v>
      </c>
      <c r="Z239" s="279">
        <v>1.1547E-2</v>
      </c>
      <c r="AA239" s="280">
        <v>4.365E-3</v>
      </c>
      <c r="AB239" s="279">
        <v>1.4239E-2</v>
      </c>
      <c r="AC239" s="280">
        <v>1.3362000000000001E-2</v>
      </c>
      <c r="AD239" s="279">
        <v>2.1535000000000002E-2</v>
      </c>
      <c r="AE239" s="280">
        <v>1.6816000000000001E-2</v>
      </c>
      <c r="AF239" s="280">
        <v>1.0428E-2</v>
      </c>
      <c r="AG239" s="279">
        <v>1.5690000000000001E-3</v>
      </c>
      <c r="AH239" s="280">
        <v>4.3E-3</v>
      </c>
      <c r="AI239" s="279">
        <v>5.3400000000000001E-3</v>
      </c>
      <c r="AJ239" s="280">
        <v>7.4470000000000005E-3</v>
      </c>
      <c r="AK239" s="279">
        <v>8.7670000000000005E-3</v>
      </c>
      <c r="AL239" s="280">
        <v>1.361E-3</v>
      </c>
      <c r="AM239" s="279">
        <v>2.807E-3</v>
      </c>
      <c r="AN239" s="279">
        <v>-1.2439E-2</v>
      </c>
      <c r="AO239" s="280">
        <v>-1.5056E-2</v>
      </c>
      <c r="AP239" s="279">
        <v>-5.2700000000000004E-3</v>
      </c>
      <c r="AQ239" s="291">
        <v>-2.496424718368162E-2</v>
      </c>
      <c r="AR239" s="30">
        <v>-2.496424718368162E-2</v>
      </c>
      <c r="AS239" s="291">
        <v>-2.496424718368162E-2</v>
      </c>
      <c r="AT239" s="291">
        <v>-2.496424718368162E-2</v>
      </c>
      <c r="AU239" s="291">
        <v>-2.496424718368162E-2</v>
      </c>
      <c r="AV239" s="279">
        <v>4.3319999999999999E-3</v>
      </c>
      <c r="AW239" s="280">
        <v>1.1483E-2</v>
      </c>
      <c r="AX239" s="291">
        <v>-2.496424718368162E-2</v>
      </c>
      <c r="AY239" s="291">
        <v>-2.496424718368162E-2</v>
      </c>
      <c r="AZ239" s="279">
        <v>-1.2813000000000001E-2</v>
      </c>
      <c r="BE239" s="30">
        <v>1.6236745546670983E-2</v>
      </c>
      <c r="BF239" s="104"/>
      <c r="BG239" s="188">
        <f t="shared" si="149"/>
        <v>17</v>
      </c>
      <c r="BH239" s="29">
        <f>(1-'Building Blocks'!$B$54)*'Building Blocks'!$B$54^BG239</f>
        <v>8.4294319338392744E-3</v>
      </c>
      <c r="BI239" s="29">
        <f t="shared" si="150"/>
        <v>9.2593331765588593E-3</v>
      </c>
      <c r="BJ239" s="29">
        <f t="shared" si="197"/>
        <v>2.7501145467697469E-2</v>
      </c>
      <c r="BK239" s="191">
        <f t="shared" si="151"/>
        <v>1.0641493755170538E-7</v>
      </c>
      <c r="BL239" s="191">
        <f t="shared" si="152"/>
        <v>1.11729932939961E-7</v>
      </c>
      <c r="BM239" s="191">
        <f t="shared" si="153"/>
        <v>2.4197302313266922E-8</v>
      </c>
      <c r="BN239" s="191">
        <f t="shared" si="154"/>
        <v>3.2961610933618537E-8</v>
      </c>
      <c r="BO239" s="191">
        <f t="shared" si="155"/>
        <v>1.3162876283005955E-8</v>
      </c>
      <c r="BP239" s="191">
        <f t="shared" si="156"/>
        <v>8.5397137839172588E-7</v>
      </c>
      <c r="BQ239" s="191">
        <f t="shared" si="157"/>
        <v>2.2931214183035818E-6</v>
      </c>
      <c r="BR239" s="191">
        <f t="shared" si="158"/>
        <v>6.7379142013029452E-6</v>
      </c>
      <c r="BS239" s="191">
        <f t="shared" si="159"/>
        <v>1.3293497191508508E-6</v>
      </c>
      <c r="BT239" s="191">
        <f t="shared" si="160"/>
        <v>2.8532523247668627E-35</v>
      </c>
      <c r="BU239" s="191">
        <f t="shared" si="161"/>
        <v>1.4887584241188472E-7</v>
      </c>
      <c r="BV239" s="191">
        <f t="shared" si="162"/>
        <v>1.1924824712970489E-7</v>
      </c>
      <c r="BW239" s="191">
        <f t="shared" si="163"/>
        <v>9.5291743842004035E-9</v>
      </c>
      <c r="BX239" s="191">
        <f t="shared" si="164"/>
        <v>5.1228275830563065E-8</v>
      </c>
      <c r="BY239" s="191">
        <f t="shared" si="165"/>
        <v>9.7890498995285982E-7</v>
      </c>
      <c r="BZ239" s="191">
        <f t="shared" si="166"/>
        <v>2.9555185471220089E-7</v>
      </c>
      <c r="CA239" s="191">
        <f t="shared" si="167"/>
        <v>1.27174578522929E-7</v>
      </c>
      <c r="CB239" s="191">
        <f t="shared" si="168"/>
        <v>9.2580446308573285E-7</v>
      </c>
      <c r="CC239" s="191">
        <f t="shared" si="169"/>
        <v>2.5239991390820218E-8</v>
      </c>
      <c r="CD239" s="191">
        <f t="shared" si="170"/>
        <v>3.8876449035446857E-8</v>
      </c>
      <c r="CE239" s="191">
        <f t="shared" si="171"/>
        <v>7.368745908644727E-8</v>
      </c>
      <c r="CF239" s="191">
        <f t="shared" si="172"/>
        <v>1.1429756166700192E-7</v>
      </c>
      <c r="CG239" s="191">
        <f t="shared" si="173"/>
        <v>2.856338723178622E-7</v>
      </c>
      <c r="CH239" s="191">
        <f t="shared" si="174"/>
        <v>4.8736523323150675E-9</v>
      </c>
      <c r="CI239" s="191">
        <f t="shared" si="175"/>
        <v>2.9200226526904125E-7</v>
      </c>
      <c r="CJ239" s="191">
        <f t="shared" si="176"/>
        <v>5.3494993167676468E-10</v>
      </c>
      <c r="CK239" s="191">
        <f t="shared" si="177"/>
        <v>1.162199509389844E-6</v>
      </c>
      <c r="CL239" s="191">
        <f t="shared" si="178"/>
        <v>9.7719046313885513E-7</v>
      </c>
      <c r="CM239" s="191">
        <f t="shared" si="179"/>
        <v>3.0833326157458867E-6</v>
      </c>
      <c r="CN239" s="191">
        <f t="shared" si="180"/>
        <v>9.0302447603049089E-7</v>
      </c>
      <c r="CO239" s="191">
        <f t="shared" si="181"/>
        <v>2.2843134706578784E-7</v>
      </c>
      <c r="CP239" s="191">
        <f t="shared" si="182"/>
        <v>7.0664164570719288E-8</v>
      </c>
      <c r="CQ239" s="191">
        <f t="shared" si="183"/>
        <v>4.0690927330717063E-9</v>
      </c>
      <c r="CR239" s="191">
        <f t="shared" si="184"/>
        <v>1.2908333660713488E-9</v>
      </c>
      <c r="CS239" s="191">
        <f t="shared" si="185"/>
        <v>1.3133177315369885E-8</v>
      </c>
      <c r="CT239" s="191">
        <f t="shared" si="186"/>
        <v>5.1643465639527604E-8</v>
      </c>
      <c r="CU239" s="191">
        <f t="shared" si="187"/>
        <v>8.1590652631156411E-8</v>
      </c>
      <c r="CV239" s="191">
        <f t="shared" si="188"/>
        <v>7.2868249207570457E-8</v>
      </c>
      <c r="CW239" s="191">
        <f t="shared" si="189"/>
        <v>2.9381898427847577E-6</v>
      </c>
      <c r="CX239" s="191">
        <f t="shared" si="190"/>
        <v>2.8102407767617379E-6</v>
      </c>
      <c r="CY239" s="191">
        <f t="shared" si="191"/>
        <v>1.5874715449441505E-6</v>
      </c>
      <c r="CZ239" s="191"/>
      <c r="DA239" s="191">
        <f t="shared" si="192"/>
        <v>2.8532523247668627E-35</v>
      </c>
      <c r="DB239" s="191"/>
      <c r="DC239" s="191"/>
      <c r="DD239" s="191"/>
      <c r="DE239" s="191">
        <f t="shared" si="193"/>
        <v>2.8005663514364684E-7</v>
      </c>
      <c r="DF239" s="191">
        <f t="shared" si="194"/>
        <v>6.2482399630618314E-8</v>
      </c>
      <c r="DG239" s="191"/>
      <c r="DH239" s="191"/>
      <c r="DI239" s="191">
        <f t="shared" si="195"/>
        <v>4.9246945233267669E-6</v>
      </c>
      <c r="DN239" s="191">
        <f t="shared" si="196"/>
        <v>6.614201655197928E-7</v>
      </c>
      <c r="DR239" s="1">
        <v>9.7222222222222206E-3</v>
      </c>
      <c r="EQ239" s="184"/>
      <c r="ER239" s="184"/>
    </row>
    <row r="240" spans="1:148" s="1" customFormat="1" x14ac:dyDescent="0.25">
      <c r="A240" s="21">
        <v>42886</v>
      </c>
      <c r="B240" s="279">
        <v>1.0234E-2</v>
      </c>
      <c r="C240" s="280">
        <v>1.2762000000000001E-2</v>
      </c>
      <c r="D240" s="279">
        <v>9.1339999999999998E-3</v>
      </c>
      <c r="E240" s="280">
        <v>-2.0344000000000001E-2</v>
      </c>
      <c r="F240" s="279">
        <v>-1.2402E-2</v>
      </c>
      <c r="G240" s="280">
        <v>2.2967000000000001E-2</v>
      </c>
      <c r="H240" s="279">
        <v>3.3485999999999995E-2</v>
      </c>
      <c r="I240" s="280">
        <v>3.3725999999999999E-2</v>
      </c>
      <c r="J240" s="279">
        <v>2.9773000000000001E-2</v>
      </c>
      <c r="K240" s="291">
        <v>-2.496424718368162E-2</v>
      </c>
      <c r="L240" s="280">
        <v>7.6970000000000007E-3</v>
      </c>
      <c r="M240" s="279">
        <v>6.5269999999999998E-3</v>
      </c>
      <c r="N240" s="280">
        <v>4.8800000000000004E-4</v>
      </c>
      <c r="O240" s="279">
        <v>4.0000000000000001E-3</v>
      </c>
      <c r="P240" s="280">
        <v>1.9776999999999999E-2</v>
      </c>
      <c r="Q240" s="279">
        <v>1.0749999999999999E-2</v>
      </c>
      <c r="R240" s="280">
        <v>6.6049999999999998E-3</v>
      </c>
      <c r="S240" s="279">
        <v>2.0652E-2</v>
      </c>
      <c r="T240" s="280">
        <v>-3.7199999999999999E-4</v>
      </c>
      <c r="U240" s="279">
        <v>5.2820000000000002E-3</v>
      </c>
      <c r="V240" s="280">
        <v>6.208E-3</v>
      </c>
      <c r="W240" s="279">
        <v>8.8129999999999997E-3</v>
      </c>
      <c r="X240" s="280">
        <v>1.486E-2</v>
      </c>
      <c r="Y240" s="280">
        <v>4.9750000000000003E-3</v>
      </c>
      <c r="Z240" s="279">
        <v>8.6960000000000006E-3</v>
      </c>
      <c r="AA240" s="280">
        <v>3.656E-3</v>
      </c>
      <c r="AB240" s="279">
        <v>2.1871999999999999E-2</v>
      </c>
      <c r="AC240" s="280">
        <v>1.9446000000000001E-2</v>
      </c>
      <c r="AD240" s="279">
        <v>2.8435000000000002E-2</v>
      </c>
      <c r="AE240" s="280">
        <v>7.5919999999999998E-3</v>
      </c>
      <c r="AF240" s="280">
        <v>5.3990000000000002E-3</v>
      </c>
      <c r="AG240" s="279">
        <v>1.7541999999999999E-2</v>
      </c>
      <c r="AH240" s="280">
        <v>2.3999999999999998E-3</v>
      </c>
      <c r="AI240" s="279">
        <v>1.9400000000000001E-3</v>
      </c>
      <c r="AJ240" s="280">
        <v>3.3679999999999999E-3</v>
      </c>
      <c r="AK240" s="279">
        <v>1.356E-3</v>
      </c>
      <c r="AL240" s="280">
        <v>9.0700000000000004E-4</v>
      </c>
      <c r="AM240" s="279">
        <v>-5.1000000000000006E-5</v>
      </c>
      <c r="AN240" s="279">
        <v>1.098E-3</v>
      </c>
      <c r="AO240" s="280">
        <v>-1.3283E-2</v>
      </c>
      <c r="AP240" s="279">
        <v>-4.4169999999999999E-3</v>
      </c>
      <c r="AQ240" s="291">
        <v>-2.496424718368162E-2</v>
      </c>
      <c r="AR240" s="30">
        <v>-2.496424718368162E-2</v>
      </c>
      <c r="AS240" s="291">
        <v>-2.496424718368162E-2</v>
      </c>
      <c r="AT240" s="291">
        <v>-2.496424718368162E-2</v>
      </c>
      <c r="AU240" s="291">
        <v>-2.496424718368162E-2</v>
      </c>
      <c r="AV240" s="279">
        <v>-1.273E-3</v>
      </c>
      <c r="AW240" s="280">
        <v>9.4330000000000004E-3</v>
      </c>
      <c r="AX240" s="291">
        <v>-2.496424718368162E-2</v>
      </c>
      <c r="AY240" s="291">
        <v>-2.496424718368162E-2</v>
      </c>
      <c r="AZ240" s="279">
        <v>-4.5194999999999999E-2</v>
      </c>
      <c r="BE240" s="30">
        <v>2.4520867478040609E-2</v>
      </c>
      <c r="BF240" s="104"/>
      <c r="BG240" s="188">
        <f t="shared" si="149"/>
        <v>16</v>
      </c>
      <c r="BH240" s="29">
        <f>(1-'Building Blocks'!$B$54)*'Building Blocks'!$B$54^BG240</f>
        <v>8.5145777109487623E-3</v>
      </c>
      <c r="BI240" s="29">
        <f t="shared" si="150"/>
        <v>9.3528617945038989E-3</v>
      </c>
      <c r="BJ240" s="29">
        <f t="shared" si="197"/>
        <v>2.7778934815856027E-2</v>
      </c>
      <c r="BK240" s="191">
        <f t="shared" si="151"/>
        <v>8.553314080250614E-8</v>
      </c>
      <c r="BL240" s="191">
        <f t="shared" si="152"/>
        <v>3.0001860977062051E-7</v>
      </c>
      <c r="BM240" s="191">
        <f t="shared" si="153"/>
        <v>3.2206568158099082E-10</v>
      </c>
      <c r="BN240" s="191">
        <f t="shared" si="154"/>
        <v>8.0975813663974623E-6</v>
      </c>
      <c r="BO240" s="191">
        <f t="shared" si="155"/>
        <v>4.9783869524561507E-6</v>
      </c>
      <c r="BP240" s="191">
        <f t="shared" si="156"/>
        <v>2.55359038721782E-6</v>
      </c>
      <c r="BQ240" s="191">
        <f t="shared" si="157"/>
        <v>6.9283053192518438E-6</v>
      </c>
      <c r="BR240" s="191">
        <f t="shared" si="158"/>
        <v>5.7272264013684385E-6</v>
      </c>
      <c r="BS240" s="191">
        <f t="shared" si="159"/>
        <v>3.6131930451764218E-6</v>
      </c>
      <c r="BT240" s="191">
        <f t="shared" si="160"/>
        <v>2.8820730553200635E-35</v>
      </c>
      <c r="BU240" s="191">
        <f t="shared" si="161"/>
        <v>1.4888325729446767E-7</v>
      </c>
      <c r="BV240" s="191">
        <f t="shared" si="162"/>
        <v>9.3908408466646485E-8</v>
      </c>
      <c r="BW240" s="191">
        <f t="shared" si="163"/>
        <v>1.37040894887652E-8</v>
      </c>
      <c r="BX240" s="191">
        <f t="shared" si="164"/>
        <v>9.4118776275804375E-9</v>
      </c>
      <c r="BY240" s="191">
        <f t="shared" si="165"/>
        <v>2.0010548752076511E-6</v>
      </c>
      <c r="BZ240" s="191">
        <f t="shared" si="166"/>
        <v>3.8294009688288027E-7</v>
      </c>
      <c r="CA240" s="191">
        <f t="shared" si="167"/>
        <v>6.3617056069520214E-8</v>
      </c>
      <c r="CB240" s="191">
        <f t="shared" si="168"/>
        <v>2.1326319324597698E-6</v>
      </c>
      <c r="CC240" s="191">
        <f t="shared" si="169"/>
        <v>2.1414261743127307E-7</v>
      </c>
      <c r="CD240" s="191">
        <f t="shared" si="170"/>
        <v>3.648400768734975E-8</v>
      </c>
      <c r="CE240" s="191">
        <f t="shared" si="171"/>
        <v>5.8737480691937468E-8</v>
      </c>
      <c r="CF240" s="191">
        <f t="shared" si="172"/>
        <v>1.7619991483583788E-7</v>
      </c>
      <c r="CG240" s="191">
        <f t="shared" si="173"/>
        <v>1.1833252765224387E-6</v>
      </c>
      <c r="CH240" s="191">
        <f t="shared" si="174"/>
        <v>6.0174743843272123E-8</v>
      </c>
      <c r="CI240" s="191">
        <f t="shared" si="175"/>
        <v>7.1488786293292851E-8</v>
      </c>
      <c r="CJ240" s="191">
        <f t="shared" si="176"/>
        <v>2.0540858553736852E-9</v>
      </c>
      <c r="CK240" s="191">
        <f t="shared" si="177"/>
        <v>3.3184944380611134E-6</v>
      </c>
      <c r="CL240" s="191">
        <f t="shared" si="178"/>
        <v>2.502389573670129E-6</v>
      </c>
      <c r="CM240" s="191">
        <f t="shared" si="179"/>
        <v>5.9150546875824012E-6</v>
      </c>
      <c r="CN240" s="191">
        <f t="shared" si="180"/>
        <v>3.9700682048816068E-9</v>
      </c>
      <c r="CO240" s="191">
        <f t="shared" si="181"/>
        <v>3.6034223998361652E-11</v>
      </c>
      <c r="CP240" s="191">
        <f t="shared" si="182"/>
        <v>1.6322245385750067E-6</v>
      </c>
      <c r="CQ240" s="191">
        <f t="shared" si="183"/>
        <v>1.4313387492524658E-8</v>
      </c>
      <c r="CR240" s="191">
        <f t="shared" si="184"/>
        <v>1.3316940288456172E-7</v>
      </c>
      <c r="CS240" s="191">
        <f t="shared" si="185"/>
        <v>7.801043135690527E-8</v>
      </c>
      <c r="CT240" s="191">
        <f t="shared" si="186"/>
        <v>2.3845877968288262E-7</v>
      </c>
      <c r="CU240" s="191">
        <f t="shared" si="187"/>
        <v>1.0955187083941823E-7</v>
      </c>
      <c r="CV240" s="191">
        <f t="shared" si="188"/>
        <v>2.9997402666186911E-7</v>
      </c>
      <c r="CW240" s="191">
        <f t="shared" si="189"/>
        <v>1.7105203284092319E-7</v>
      </c>
      <c r="CX240" s="191">
        <f t="shared" si="190"/>
        <v>2.2902445094207896E-6</v>
      </c>
      <c r="CY240" s="191">
        <f t="shared" si="191"/>
        <v>1.4013886405783036E-6</v>
      </c>
      <c r="CZ240" s="191"/>
      <c r="DA240" s="191">
        <f t="shared" si="192"/>
        <v>2.8820730553200635E-35</v>
      </c>
      <c r="DB240" s="191"/>
      <c r="DC240" s="191"/>
      <c r="DD240" s="191"/>
      <c r="DE240" s="191">
        <f t="shared" si="193"/>
        <v>1.1533266068491372E-6</v>
      </c>
      <c r="DF240" s="191">
        <f t="shared" si="194"/>
        <v>2.8056274291361375E-9</v>
      </c>
      <c r="DG240" s="191"/>
      <c r="DH240" s="191"/>
      <c r="DI240" s="191">
        <f t="shared" si="195"/>
        <v>2.8751200052411831E-5</v>
      </c>
      <c r="DN240" s="191">
        <f t="shared" si="196"/>
        <v>2.6196510469262087E-6</v>
      </c>
      <c r="DR240" s="1">
        <v>9.7222222222222206E-3</v>
      </c>
      <c r="EQ240" s="184"/>
      <c r="ER240" s="184"/>
    </row>
    <row r="241" spans="1:148" s="1" customFormat="1" x14ac:dyDescent="0.25">
      <c r="A241" s="21">
        <v>42916</v>
      </c>
      <c r="B241" s="279">
        <v>9.023999999999999E-3</v>
      </c>
      <c r="C241" s="280">
        <v>6.9820000000000004E-3</v>
      </c>
      <c r="D241" s="279">
        <v>9.9480000000000002E-3</v>
      </c>
      <c r="E241" s="280">
        <v>3.4568000000000002E-2</v>
      </c>
      <c r="F241" s="279">
        <v>3.6731E-2</v>
      </c>
      <c r="G241" s="280">
        <v>4.9619999999999994E-3</v>
      </c>
      <c r="H241" s="279">
        <v>3.5149999999999999E-3</v>
      </c>
      <c r="I241" s="280">
        <v>3.62E-3</v>
      </c>
      <c r="J241" s="279">
        <v>1.0746E-2</v>
      </c>
      <c r="K241" s="291">
        <v>-2.496424718368162E-2</v>
      </c>
      <c r="L241" s="280">
        <v>-1.0070000000000001E-3</v>
      </c>
      <c r="M241" s="279">
        <v>-1.6189999999999998E-3</v>
      </c>
      <c r="N241" s="280">
        <v>7.7999999999999999E-4</v>
      </c>
      <c r="O241" s="279">
        <v>-2.7169999999999998E-3</v>
      </c>
      <c r="P241" s="280">
        <v>3.9789999999999999E-3</v>
      </c>
      <c r="Q241" s="279">
        <v>2.6150000000000001E-3</v>
      </c>
      <c r="R241" s="280">
        <v>-5.6899999999999995E-4</v>
      </c>
      <c r="S241" s="279">
        <v>1.0142999999999999E-2</v>
      </c>
      <c r="T241" s="280">
        <v>-9.7660000000000004E-3</v>
      </c>
      <c r="U241" s="279">
        <v>-1.3850000000000002E-3</v>
      </c>
      <c r="V241" s="280">
        <v>-4.0179999999999999E-3</v>
      </c>
      <c r="W241" s="279">
        <v>-3.287E-3</v>
      </c>
      <c r="X241" s="280">
        <v>-4.3319999999999999E-3</v>
      </c>
      <c r="Y241" s="280">
        <v>-2.5219999999999999E-3</v>
      </c>
      <c r="Z241" s="279">
        <v>1.3519999999999999E-3</v>
      </c>
      <c r="AA241" s="280">
        <v>-4.28E-4</v>
      </c>
      <c r="AB241" s="279">
        <v>-9.1800000000000009E-4</v>
      </c>
      <c r="AC241" s="280">
        <v>-4.7870000000000005E-3</v>
      </c>
      <c r="AD241" s="279">
        <v>6.7400000000000003E-3</v>
      </c>
      <c r="AE241" s="280">
        <v>-3.6489999999999999E-3</v>
      </c>
      <c r="AF241" s="280">
        <v>1.248E-3</v>
      </c>
      <c r="AG241" s="279">
        <v>-5.8999999999999992E-4</v>
      </c>
      <c r="AH241" s="280">
        <v>2.0999999999999999E-3</v>
      </c>
      <c r="AI241" s="279">
        <v>3.0000000000000001E-3</v>
      </c>
      <c r="AJ241" s="280">
        <v>8.4989999999999996E-3</v>
      </c>
      <c r="AK241" s="279">
        <v>5.0790000000000002E-3</v>
      </c>
      <c r="AL241" s="280">
        <v>-8.7819999999999999E-3</v>
      </c>
      <c r="AM241" s="279">
        <v>1.941E-3</v>
      </c>
      <c r="AN241" s="279">
        <v>-1.9465E-2</v>
      </c>
      <c r="AO241" s="280">
        <v>-1.9220000000000001E-3</v>
      </c>
      <c r="AP241" s="279">
        <v>3.3E-4</v>
      </c>
      <c r="AQ241" s="291">
        <v>-2.496424718368162E-2</v>
      </c>
      <c r="AR241" s="30">
        <v>-2.496424718368162E-2</v>
      </c>
      <c r="AS241" s="291">
        <v>-2.496424718368162E-2</v>
      </c>
      <c r="AT241" s="291">
        <v>-2.496424718368162E-2</v>
      </c>
      <c r="AU241" s="291">
        <v>-2.496424718368162E-2</v>
      </c>
      <c r="AV241" s="279">
        <v>1.9629000000000001E-2</v>
      </c>
      <c r="AW241" s="280">
        <v>8.8449999999999987E-3</v>
      </c>
      <c r="AX241" s="291">
        <v>-2.496424718368162E-2</v>
      </c>
      <c r="AY241" s="291">
        <v>-2.496424718368162E-2</v>
      </c>
      <c r="AZ241" s="279">
        <v>-6.4780000000000003E-3</v>
      </c>
      <c r="BE241" s="30">
        <v>1.1844881427573561E-2</v>
      </c>
      <c r="BF241" s="104"/>
      <c r="BG241" s="188">
        <f t="shared" si="149"/>
        <v>15</v>
      </c>
      <c r="BH241" s="29">
        <f>(1-'Building Blocks'!$B$54)*'Building Blocks'!$B$54^BG241</f>
        <v>8.6005835464128908E-3</v>
      </c>
      <c r="BI241" s="29">
        <f t="shared" si="150"/>
        <v>9.4473351459635323E-3</v>
      </c>
      <c r="BJ241" s="29">
        <f t="shared" si="197"/>
        <v>2.8059530117026291E-2</v>
      </c>
      <c r="BK241" s="191">
        <f t="shared" si="151"/>
        <v>3.1090505190109188E-8</v>
      </c>
      <c r="BL241" s="191">
        <f t="shared" si="152"/>
        <v>1.2773595039924681E-10</v>
      </c>
      <c r="BM241" s="191">
        <f t="shared" si="153"/>
        <v>3.731021467814049E-9</v>
      </c>
      <c r="BN241" s="191">
        <f t="shared" si="154"/>
        <v>6.1372288737210786E-6</v>
      </c>
      <c r="BO241" s="191">
        <f t="shared" si="155"/>
        <v>6.4167453537193516E-6</v>
      </c>
      <c r="BP241" s="191">
        <f t="shared" si="156"/>
        <v>2.0734010729187009E-8</v>
      </c>
      <c r="BQ241" s="191">
        <f t="shared" si="157"/>
        <v>7.1650212363702552E-8</v>
      </c>
      <c r="BR241" s="191">
        <f t="shared" si="158"/>
        <v>2.7144754071772154E-7</v>
      </c>
      <c r="BS241" s="191">
        <f t="shared" si="159"/>
        <v>3.7260261488436245E-9</v>
      </c>
      <c r="BT241" s="191">
        <f t="shared" si="160"/>
        <v>2.9111849043636999E-35</v>
      </c>
      <c r="BU241" s="191">
        <f t="shared" si="161"/>
        <v>2.0995493976900196E-7</v>
      </c>
      <c r="BV241" s="191">
        <f t="shared" si="162"/>
        <v>2.3404448539262485E-7</v>
      </c>
      <c r="BW241" s="191">
        <f t="shared" si="163"/>
        <v>7.9695925977196818E-9</v>
      </c>
      <c r="BX241" s="191">
        <f t="shared" si="164"/>
        <v>3.0843737084999731E-7</v>
      </c>
      <c r="BY241" s="191">
        <f t="shared" si="165"/>
        <v>1.2953098290946796E-8</v>
      </c>
      <c r="BZ241" s="191">
        <f t="shared" si="166"/>
        <v>2.8480553863364356E-8</v>
      </c>
      <c r="CA241" s="191">
        <f t="shared" si="167"/>
        <v>1.9695781167973818E-7</v>
      </c>
      <c r="CB241" s="191">
        <f t="shared" si="168"/>
        <v>1.9915052351538193E-7</v>
      </c>
      <c r="CC241" s="191">
        <f t="shared" si="169"/>
        <v>1.8993226204642432E-6</v>
      </c>
      <c r="CD241" s="191">
        <f t="shared" si="170"/>
        <v>2.0797699634807143E-7</v>
      </c>
      <c r="CE241" s="191">
        <f t="shared" si="171"/>
        <v>5.6304241229773129E-7</v>
      </c>
      <c r="CF241" s="191">
        <f t="shared" si="172"/>
        <v>5.6883597954885366E-7</v>
      </c>
      <c r="CG241" s="191">
        <f t="shared" si="173"/>
        <v>5.9617675244206242E-7</v>
      </c>
      <c r="CH241" s="191">
        <f t="shared" si="174"/>
        <v>2.3246642147109411E-7</v>
      </c>
      <c r="CI241" s="191">
        <f t="shared" si="175"/>
        <v>1.9811123030904744E-7</v>
      </c>
      <c r="CJ241" s="191">
        <f t="shared" si="176"/>
        <v>1.958102694314833E-7</v>
      </c>
      <c r="CK241" s="191">
        <f t="shared" si="177"/>
        <v>1.4766960623372717E-7</v>
      </c>
      <c r="CL241" s="191">
        <f t="shared" si="178"/>
        <v>5.860225178280713E-7</v>
      </c>
      <c r="CM241" s="191">
        <f t="shared" si="179"/>
        <v>1.1265642449568608E-7</v>
      </c>
      <c r="CN241" s="191">
        <f t="shared" si="180"/>
        <v>1.0593969481790341E-6</v>
      </c>
      <c r="CO241" s="191">
        <f t="shared" si="181"/>
        <v>1.6768985061189464E-7</v>
      </c>
      <c r="CP241" s="191">
        <f t="shared" si="182"/>
        <v>2.2882985714117186E-7</v>
      </c>
      <c r="CQ241" s="191">
        <f t="shared" si="183"/>
        <v>2.2320511839394472E-8</v>
      </c>
      <c r="CR241" s="191">
        <f t="shared" si="184"/>
        <v>6.9555097034680372E-8</v>
      </c>
      <c r="CS241" s="191">
        <f t="shared" si="185"/>
        <v>4.7528063607776849E-8</v>
      </c>
      <c r="CT241" s="191">
        <f t="shared" si="186"/>
        <v>1.6619479564537049E-8</v>
      </c>
      <c r="CU241" s="191">
        <f t="shared" si="187"/>
        <v>1.6240935612741787E-6</v>
      </c>
      <c r="CV241" s="191">
        <f t="shared" si="188"/>
        <v>1.2733537478542716E-7</v>
      </c>
      <c r="CW241" s="191">
        <f t="shared" si="189"/>
        <v>5.8290286118786308E-6</v>
      </c>
      <c r="CX241" s="191">
        <f t="shared" si="190"/>
        <v>1.7365530057829155E-7</v>
      </c>
      <c r="CY241" s="191">
        <f t="shared" si="191"/>
        <v>5.3052333162353523E-7</v>
      </c>
      <c r="CZ241" s="191"/>
      <c r="DA241" s="191">
        <f t="shared" si="192"/>
        <v>2.9111849043636999E-35</v>
      </c>
      <c r="DB241" s="191"/>
      <c r="DC241" s="191"/>
      <c r="DD241" s="191"/>
      <c r="DE241" s="191">
        <f t="shared" si="193"/>
        <v>9.0683606712312006E-7</v>
      </c>
      <c r="DF241" s="191">
        <f t="shared" si="194"/>
        <v>1.5343322537215884E-11</v>
      </c>
      <c r="DG241" s="191"/>
      <c r="DH241" s="191"/>
      <c r="DI241" s="191">
        <f t="shared" si="195"/>
        <v>2.6433412006847839E-6</v>
      </c>
      <c r="DN241" s="191">
        <f t="shared" si="196"/>
        <v>1.5572065023656989E-7</v>
      </c>
      <c r="DR241" s="1">
        <v>9.7222222222222206E-3</v>
      </c>
      <c r="EQ241" s="184"/>
      <c r="ER241" s="184"/>
    </row>
    <row r="242" spans="1:148" s="1" customFormat="1" x14ac:dyDescent="0.25">
      <c r="A242" s="21">
        <v>42947</v>
      </c>
      <c r="B242" s="279">
        <v>1.8855E-2</v>
      </c>
      <c r="C242" s="280">
        <v>1.9803999999999999E-2</v>
      </c>
      <c r="D242" s="279">
        <v>1.4723E-2</v>
      </c>
      <c r="E242" s="280">
        <v>7.4289999999999998E-3</v>
      </c>
      <c r="F242" s="279">
        <v>-1.4000000000000001E-4</v>
      </c>
      <c r="G242" s="280">
        <v>2.8311000000000003E-2</v>
      </c>
      <c r="H242" s="279">
        <v>3.712E-2</v>
      </c>
      <c r="I242" s="280">
        <v>3.5372000000000001E-2</v>
      </c>
      <c r="J242" s="279">
        <v>6.0412E-2</v>
      </c>
      <c r="K242" s="291">
        <v>-2.496424718368162E-2</v>
      </c>
      <c r="L242" s="280">
        <v>4.3030000000000004E-3</v>
      </c>
      <c r="M242" s="279">
        <v>1.6669999999999999E-3</v>
      </c>
      <c r="N242" s="280">
        <v>8.7699999999999996E-4</v>
      </c>
      <c r="O242" s="279">
        <v>3.2160000000000001E-3</v>
      </c>
      <c r="P242" s="280">
        <v>-6.1799999999999997E-3</v>
      </c>
      <c r="Q242" s="279">
        <v>7.3170000000000006E-3</v>
      </c>
      <c r="R242" s="280">
        <v>6.8120000000000003E-3</v>
      </c>
      <c r="S242" s="279">
        <v>8.5000000000000006E-3</v>
      </c>
      <c r="T242" s="280">
        <v>4.2329999999999998E-3</v>
      </c>
      <c r="U242" s="279">
        <v>5.0109999999999998E-3</v>
      </c>
      <c r="V242" s="280">
        <v>4.5199999999999997E-3</v>
      </c>
      <c r="W242" s="279">
        <v>6.4129999999999994E-3</v>
      </c>
      <c r="X242" s="280">
        <v>8.7559999999999999E-3</v>
      </c>
      <c r="Y242" s="280">
        <v>4.2559999999999994E-3</v>
      </c>
      <c r="Z242" s="279">
        <v>1.1075E-2</v>
      </c>
      <c r="AA242" s="280">
        <v>6.8810000000000008E-3</v>
      </c>
      <c r="AB242" s="279">
        <v>2.6821000000000001E-2</v>
      </c>
      <c r="AC242" s="280">
        <v>2.4998999999999997E-2</v>
      </c>
      <c r="AD242" s="279">
        <v>3.5624999999999997E-2</v>
      </c>
      <c r="AE242" s="280">
        <v>8.2899999999999988E-3</v>
      </c>
      <c r="AF242" s="280">
        <v>1.0922000000000001E-2</v>
      </c>
      <c r="AG242" s="279">
        <v>2.6322000000000002E-2</v>
      </c>
      <c r="AH242" s="280">
        <v>9.300000000000001E-3</v>
      </c>
      <c r="AI242" s="279">
        <v>1.068E-2</v>
      </c>
      <c r="AJ242" s="280">
        <v>1.4683999999999999E-2</v>
      </c>
      <c r="AK242" s="279">
        <v>8.317999999999999E-3</v>
      </c>
      <c r="AL242" s="280">
        <v>6.4049999999999992E-3</v>
      </c>
      <c r="AM242" s="279">
        <v>7.0540000000000004E-3</v>
      </c>
      <c r="AN242" s="279">
        <v>2.5214E-2</v>
      </c>
      <c r="AO242" s="280">
        <v>2.2610999999999999E-2</v>
      </c>
      <c r="AP242" s="279">
        <v>5.9115000000000001E-2</v>
      </c>
      <c r="AQ242" s="291">
        <v>-2.496424718368162E-2</v>
      </c>
      <c r="AR242" s="30">
        <v>-2.496424718368162E-2</v>
      </c>
      <c r="AS242" s="291">
        <v>-2.496424718368162E-2</v>
      </c>
      <c r="AT242" s="291">
        <v>-2.496424718368162E-2</v>
      </c>
      <c r="AU242" s="291">
        <v>-2.496424718368162E-2</v>
      </c>
      <c r="AV242" s="279">
        <v>1.2650999999999999E-2</v>
      </c>
      <c r="AW242" s="280">
        <v>1.8700000000000001E-2</v>
      </c>
      <c r="AX242" s="291">
        <v>-2.496424718368162E-2</v>
      </c>
      <c r="AY242" s="291">
        <v>-2.496424718368162E-2</v>
      </c>
      <c r="AZ242" s="279">
        <v>1.2934000000000001E-2</v>
      </c>
      <c r="BE242" s="30">
        <v>1.8416584874127784E-2</v>
      </c>
      <c r="BF242" s="104"/>
      <c r="BG242" s="188">
        <f t="shared" si="149"/>
        <v>14</v>
      </c>
      <c r="BH242" s="29">
        <f>(1-'Building Blocks'!$B$54)*'Building Blocks'!$B$54^BG242</f>
        <v>8.6874581276897896E-3</v>
      </c>
      <c r="BI242" s="29">
        <f t="shared" si="150"/>
        <v>9.5427627737005392E-3</v>
      </c>
      <c r="BJ242" s="29">
        <f t="shared" si="197"/>
        <v>2.8342959714167969E-2</v>
      </c>
      <c r="BK242" s="191">
        <f t="shared" si="151"/>
        <v>1.2940765003429818E-6</v>
      </c>
      <c r="BL242" s="191">
        <f t="shared" si="152"/>
        <v>1.5405391709914145E-6</v>
      </c>
      <c r="BM242" s="191">
        <f t="shared" si="153"/>
        <v>2.786209206127234E-7</v>
      </c>
      <c r="BN242" s="191">
        <f t="shared" si="154"/>
        <v>2.6019550458408063E-8</v>
      </c>
      <c r="BO242" s="191">
        <f t="shared" si="155"/>
        <v>1.1149856254639635E-6</v>
      </c>
      <c r="BP242" s="191">
        <f t="shared" si="156"/>
        <v>4.5632512782896875E-6</v>
      </c>
      <c r="BQ242" s="191">
        <f t="shared" si="157"/>
        <v>9.0826876424081777E-6</v>
      </c>
      <c r="BR242" s="191">
        <f t="shared" si="158"/>
        <v>6.6467475658792175E-6</v>
      </c>
      <c r="BS242" s="191">
        <f t="shared" si="159"/>
        <v>2.4138300996635516E-5</v>
      </c>
      <c r="BT242" s="191">
        <f t="shared" si="160"/>
        <v>2.9405908124885862E-35</v>
      </c>
      <c r="BU242" s="191">
        <f t="shared" si="161"/>
        <v>3.3874200288365496E-9</v>
      </c>
      <c r="BV242" s="191">
        <f t="shared" si="162"/>
        <v>2.729730078010347E-8</v>
      </c>
      <c r="BW242" s="191">
        <f t="shared" si="163"/>
        <v>6.4395277419709458E-9</v>
      </c>
      <c r="BX242" s="191">
        <f t="shared" si="164"/>
        <v>4.5830761961584785E-10</v>
      </c>
      <c r="BY242" s="191">
        <f t="shared" si="165"/>
        <v>1.2249795443296687E-6</v>
      </c>
      <c r="BZ242" s="191">
        <f t="shared" si="166"/>
        <v>8.3933370560743097E-8</v>
      </c>
      <c r="CA242" s="191">
        <f t="shared" si="167"/>
        <v>7.5621237930095181E-8</v>
      </c>
      <c r="CB242" s="191">
        <f t="shared" si="168"/>
        <v>8.2950441163987838E-8</v>
      </c>
      <c r="CC242" s="191">
        <f t="shared" si="169"/>
        <v>3.0908532297674959E-10</v>
      </c>
      <c r="CD242" s="191">
        <f t="shared" si="170"/>
        <v>2.7710280295927988E-8</v>
      </c>
      <c r="CE242" s="191">
        <f t="shared" si="171"/>
        <v>6.3856819031512641E-9</v>
      </c>
      <c r="CF242" s="191">
        <f t="shared" si="172"/>
        <v>3.5930262483377002E-8</v>
      </c>
      <c r="CG242" s="191">
        <f t="shared" si="173"/>
        <v>2.5251998045547055E-7</v>
      </c>
      <c r="CH242" s="191">
        <f t="shared" si="174"/>
        <v>3.1522667912632347E-8</v>
      </c>
      <c r="CI242" s="191">
        <f t="shared" si="175"/>
        <v>2.5247825645685661E-7</v>
      </c>
      <c r="CJ242" s="191">
        <f t="shared" si="176"/>
        <v>7.2501466835379182E-8</v>
      </c>
      <c r="CK242" s="191">
        <f t="shared" si="177"/>
        <v>5.3987803072033435E-6</v>
      </c>
      <c r="CL242" s="191">
        <f t="shared" si="178"/>
        <v>4.5810095311902553E-6</v>
      </c>
      <c r="CM242" s="191">
        <f t="shared" si="179"/>
        <v>9.9794395605463939E-6</v>
      </c>
      <c r="CN242" s="191">
        <f t="shared" si="180"/>
        <v>1.7379280270898017E-8</v>
      </c>
      <c r="CO242" s="191">
        <f t="shared" si="181"/>
        <v>2.8458189406546835E-7</v>
      </c>
      <c r="CP242" s="191">
        <f t="shared" si="182"/>
        <v>4.6146892209908857E-6</v>
      </c>
      <c r="CQ242" s="191">
        <f t="shared" si="183"/>
        <v>3.0602328251049212E-7</v>
      </c>
      <c r="CR242" s="191">
        <f t="shared" si="184"/>
        <v>2.3539480186078089E-7</v>
      </c>
      <c r="CS242" s="191">
        <f t="shared" si="185"/>
        <v>6.7782636604669293E-7</v>
      </c>
      <c r="CT242" s="191">
        <f t="shared" si="186"/>
        <v>3.4910077576968239E-8</v>
      </c>
      <c r="CU242" s="191">
        <f t="shared" si="187"/>
        <v>4.1109177156386219E-8</v>
      </c>
      <c r="CV242" s="191">
        <f t="shared" si="188"/>
        <v>1.9834621832670005E-8</v>
      </c>
      <c r="CW242" s="191">
        <f t="shared" si="189"/>
        <v>3.7560737748622684E-6</v>
      </c>
      <c r="CX242" s="191">
        <f t="shared" si="190"/>
        <v>3.911446534236722E-6</v>
      </c>
      <c r="CY242" s="191">
        <f t="shared" si="191"/>
        <v>2.510505440010519E-5</v>
      </c>
      <c r="CZ242" s="191"/>
      <c r="DA242" s="191">
        <f t="shared" si="192"/>
        <v>2.9405908124885862E-35</v>
      </c>
      <c r="DB242" s="191"/>
      <c r="DC242" s="191"/>
      <c r="DD242" s="191"/>
      <c r="DE242" s="191">
        <f t="shared" si="193"/>
        <v>7.5854232170440056E-8</v>
      </c>
      <c r="DF242" s="191">
        <f t="shared" si="194"/>
        <v>9.1923845969216461E-7</v>
      </c>
      <c r="DG242" s="191"/>
      <c r="DH242" s="191"/>
      <c r="DI242" s="191">
        <f t="shared" si="195"/>
        <v>6.878823747652899E-8</v>
      </c>
      <c r="DN242" s="191">
        <f t="shared" si="196"/>
        <v>1.0786338339856253E-6</v>
      </c>
      <c r="DR242" s="1">
        <v>9.7222222222222206E-3</v>
      </c>
      <c r="EQ242" s="184"/>
      <c r="ER242" s="184"/>
    </row>
    <row r="243" spans="1:148" s="1" customFormat="1" x14ac:dyDescent="0.25">
      <c r="A243" s="21">
        <v>42978</v>
      </c>
      <c r="B243" s="279">
        <v>1.9270000000000001E-3</v>
      </c>
      <c r="C243" s="280">
        <v>3.1280000000000001E-3</v>
      </c>
      <c r="D243" s="279">
        <v>-7.7720000000000003E-3</v>
      </c>
      <c r="E243" s="280">
        <v>-1.2722000000000001E-2</v>
      </c>
      <c r="F243" s="279">
        <v>-1.5893999999999998E-2</v>
      </c>
      <c r="G243" s="280">
        <v>4.3210000000000002E-3</v>
      </c>
      <c r="H243" s="279">
        <v>5.4539999999999996E-3</v>
      </c>
      <c r="I243" s="280">
        <v>8.5220000000000001E-3</v>
      </c>
      <c r="J243" s="279">
        <v>2.2679000000000001E-2</v>
      </c>
      <c r="K243" s="291">
        <v>-2.496424718368162E-2</v>
      </c>
      <c r="L243" s="280">
        <v>8.9700000000000005E-3</v>
      </c>
      <c r="M243" s="279">
        <v>1.0825E-2</v>
      </c>
      <c r="N243" s="280">
        <v>1.1690000000000001E-3</v>
      </c>
      <c r="O243" s="279">
        <v>6.2180000000000004E-3</v>
      </c>
      <c r="P243" s="280">
        <v>3.4346999999999996E-2</v>
      </c>
      <c r="Q243" s="279">
        <v>8.3680000000000004E-3</v>
      </c>
      <c r="R243" s="280">
        <v>5.6649999999999999E-3</v>
      </c>
      <c r="S243" s="279">
        <v>1.4630000000000001E-2</v>
      </c>
      <c r="T243" s="280">
        <v>1.1495E-2</v>
      </c>
      <c r="U243" s="279">
        <v>7.7299999999999999E-3</v>
      </c>
      <c r="V243" s="280">
        <v>7.3080000000000003E-3</v>
      </c>
      <c r="W243" s="279">
        <v>1.1136999999999999E-2</v>
      </c>
      <c r="X243" s="280">
        <v>6.9030000000000003E-3</v>
      </c>
      <c r="Y243" s="280">
        <v>3.8990000000000001E-3</v>
      </c>
      <c r="Z243" s="279">
        <v>-3.9199999999999999E-4</v>
      </c>
      <c r="AA243" s="280">
        <v>-4.4099999999999999E-4</v>
      </c>
      <c r="AB243" s="279">
        <v>1.0692999999999999E-2</v>
      </c>
      <c r="AC243" s="280">
        <v>1.0487E-2</v>
      </c>
      <c r="AD243" s="279">
        <v>8.8839999999999995E-3</v>
      </c>
      <c r="AE243" s="280">
        <v>1.7991999999999998E-2</v>
      </c>
      <c r="AF243" s="280">
        <v>8.3459999999999993E-3</v>
      </c>
      <c r="AG243" s="279">
        <v>6.9259999999999999E-3</v>
      </c>
      <c r="AH243" s="280">
        <v>2.8999999999999998E-3</v>
      </c>
      <c r="AI243" s="279">
        <v>4.9199999999999999E-3</v>
      </c>
      <c r="AJ243" s="280">
        <v>6.051E-3</v>
      </c>
      <c r="AK243" s="279">
        <v>-4.28E-4</v>
      </c>
      <c r="AL243" s="280">
        <v>7.8949999999999992E-3</v>
      </c>
      <c r="AM243" s="279">
        <v>1.583E-3</v>
      </c>
      <c r="AN243" s="279">
        <v>2.2823000000000003E-2</v>
      </c>
      <c r="AO243" s="280">
        <v>4.0309999999999999E-3</v>
      </c>
      <c r="AP243" s="279">
        <v>1.401E-2</v>
      </c>
      <c r="AQ243" s="291">
        <v>-2.496424718368162E-2</v>
      </c>
      <c r="AR243" s="30">
        <v>-2.496424718368162E-2</v>
      </c>
      <c r="AS243" s="291">
        <v>-2.496424718368162E-2</v>
      </c>
      <c r="AT243" s="291">
        <v>-2.496424718368162E-2</v>
      </c>
      <c r="AU243" s="291">
        <v>-2.496424718368162E-2</v>
      </c>
      <c r="AV243" s="279">
        <v>6.4200000000000004E-3</v>
      </c>
      <c r="AW243" s="280">
        <v>1.9870000000000001E-3</v>
      </c>
      <c r="AX243" s="291">
        <v>-2.496424718368162E-2</v>
      </c>
      <c r="AY243" s="291">
        <v>-2.496424718368162E-2</v>
      </c>
      <c r="AZ243" s="279">
        <v>-4.9442000000000007E-2</v>
      </c>
      <c r="BE243" s="30">
        <v>-9.0945545088912949E-3</v>
      </c>
      <c r="BF243" s="104"/>
      <c r="BG243" s="188">
        <f t="shared" si="149"/>
        <v>13</v>
      </c>
      <c r="BH243" s="29">
        <f>(1-'Building Blocks'!$B$54)*'Building Blocks'!$B$54^BG243</f>
        <v>8.7752102299896856E-3</v>
      </c>
      <c r="BI243" s="29">
        <f t="shared" si="150"/>
        <v>9.639154316869231E-3</v>
      </c>
      <c r="BJ243" s="29">
        <f t="shared" si="197"/>
        <v>2.8629252236533301E-2</v>
      </c>
      <c r="BK243" s="191">
        <f t="shared" si="151"/>
        <v>2.6902031894663661E-7</v>
      </c>
      <c r="BL243" s="191">
        <f t="shared" si="152"/>
        <v>1.5194311401276846E-7</v>
      </c>
      <c r="BM243" s="191">
        <f t="shared" si="153"/>
        <v>2.8158056744550264E-6</v>
      </c>
      <c r="BN243" s="191">
        <f t="shared" si="154"/>
        <v>4.5818573473856377E-6</v>
      </c>
      <c r="BO243" s="191">
        <f t="shared" si="155"/>
        <v>6.8014731408701218E-6</v>
      </c>
      <c r="BP243" s="191">
        <f t="shared" si="156"/>
        <v>4.3422404555804272E-8</v>
      </c>
      <c r="BQ243" s="191">
        <f t="shared" si="157"/>
        <v>6.4015853249294297E-9</v>
      </c>
      <c r="BR243" s="191">
        <f t="shared" si="158"/>
        <v>2.0245098148423809E-9</v>
      </c>
      <c r="BS243" s="191">
        <f t="shared" si="159"/>
        <v>1.5208564665741968E-6</v>
      </c>
      <c r="BT243" s="191">
        <f t="shared" si="160"/>
        <v>2.9702937499884708E-35</v>
      </c>
      <c r="BU243" s="191">
        <f t="shared" si="161"/>
        <v>2.6697584973692804E-7</v>
      </c>
      <c r="BV243" s="191">
        <f t="shared" si="162"/>
        <v>5.3739716196055909E-7</v>
      </c>
      <c r="BW243" s="191">
        <f t="shared" si="163"/>
        <v>2.7021918541719871E-9</v>
      </c>
      <c r="BX243" s="191">
        <f t="shared" si="164"/>
        <v>1.000140079436793E-7</v>
      </c>
      <c r="BY243" s="191">
        <f t="shared" si="165"/>
        <v>8.217077368279441E-6</v>
      </c>
      <c r="BZ243" s="191">
        <f t="shared" si="166"/>
        <v>1.5551856158753702E-7</v>
      </c>
      <c r="CA243" s="191">
        <f t="shared" si="167"/>
        <v>2.6819626339281894E-8</v>
      </c>
      <c r="CB243" s="191">
        <f t="shared" si="168"/>
        <v>7.9441674958170194E-7</v>
      </c>
      <c r="CC243" s="191">
        <f t="shared" si="169"/>
        <v>4.8345310645948567E-7</v>
      </c>
      <c r="CD243" s="191">
        <f t="shared" si="170"/>
        <v>1.8857471023035496E-7</v>
      </c>
      <c r="CE243" s="191">
        <f t="shared" si="171"/>
        <v>1.253419363682172E-7</v>
      </c>
      <c r="CF243" s="191">
        <f t="shared" si="172"/>
        <v>4.2811666204122548E-7</v>
      </c>
      <c r="CG243" s="191">
        <f t="shared" si="173"/>
        <v>1.0440600755358315E-7</v>
      </c>
      <c r="CH243" s="191">
        <f t="shared" si="174"/>
        <v>2.0560896916929697E-8</v>
      </c>
      <c r="CI243" s="191">
        <f t="shared" si="175"/>
        <v>3.8541414661645058E-7</v>
      </c>
      <c r="CJ243" s="191">
        <f t="shared" si="176"/>
        <v>2.0092861302917868E-7</v>
      </c>
      <c r="CK243" s="191">
        <f t="shared" si="177"/>
        <v>5.6520174176551235E-7</v>
      </c>
      <c r="CL243" s="191">
        <f t="shared" si="178"/>
        <v>5.2756312956748806E-7</v>
      </c>
      <c r="CM243" s="191">
        <f t="shared" si="179"/>
        <v>3.0198303381869112E-7</v>
      </c>
      <c r="CN243" s="191">
        <f t="shared" si="180"/>
        <v>1.1772883326334758E-6</v>
      </c>
      <c r="CO243" s="191">
        <f t="shared" si="181"/>
        <v>8.0224928500227889E-8</v>
      </c>
      <c r="CP243" s="191">
        <f t="shared" si="182"/>
        <v>6.4882917693947918E-8</v>
      </c>
      <c r="CQ243" s="191">
        <f t="shared" si="183"/>
        <v>5.236873887533386E-9</v>
      </c>
      <c r="CR243" s="191">
        <f t="shared" si="184"/>
        <v>6.0673067955449831E-9</v>
      </c>
      <c r="CS243" s="191">
        <f t="shared" si="185"/>
        <v>4.05266616190217E-10</v>
      </c>
      <c r="CT243" s="191">
        <f t="shared" si="186"/>
        <v>4.5009550463693175E-7</v>
      </c>
      <c r="CU243" s="191">
        <f t="shared" si="187"/>
        <v>1.2254369747508866E-7</v>
      </c>
      <c r="CV243" s="191">
        <f t="shared" si="188"/>
        <v>1.5649416195937104E-7</v>
      </c>
      <c r="CW243" s="191">
        <f t="shared" si="189"/>
        <v>2.9346307867571889E-6</v>
      </c>
      <c r="CX243" s="191">
        <f t="shared" si="190"/>
        <v>2.6742638802833491E-8</v>
      </c>
      <c r="CY243" s="191">
        <f t="shared" si="191"/>
        <v>3.6889076699722056E-7</v>
      </c>
      <c r="CZ243" s="191"/>
      <c r="DA243" s="191">
        <f t="shared" si="192"/>
        <v>2.9702937499884708E-35</v>
      </c>
      <c r="DB243" s="191"/>
      <c r="DC243" s="191"/>
      <c r="DD243" s="191"/>
      <c r="DE243" s="191">
        <f t="shared" si="193"/>
        <v>1.1219190169309624E-7</v>
      </c>
      <c r="DF243" s="191">
        <f t="shared" si="194"/>
        <v>4.5869403032302755E-7</v>
      </c>
      <c r="DG243" s="191"/>
      <c r="DH243" s="191"/>
      <c r="DI243" s="191">
        <f t="shared" si="195"/>
        <v>3.4344628666198047E-5</v>
      </c>
      <c r="DN243" s="191">
        <f t="shared" si="196"/>
        <v>2.7463661890707236E-6</v>
      </c>
      <c r="DR243" s="1">
        <v>9.7222222222222206E-3</v>
      </c>
      <c r="EQ243" s="184"/>
      <c r="ER243" s="184"/>
    </row>
    <row r="244" spans="1:148" s="1" customFormat="1" x14ac:dyDescent="0.25">
      <c r="A244" s="21">
        <v>43008</v>
      </c>
      <c r="B244" s="279">
        <v>2.4388E-2</v>
      </c>
      <c r="C244" s="280">
        <v>2.1295000000000001E-2</v>
      </c>
      <c r="D244" s="279">
        <v>2.7709000000000001E-2</v>
      </c>
      <c r="E244" s="280">
        <v>6.2408999999999999E-2</v>
      </c>
      <c r="F244" s="279">
        <v>8.0961000000000005E-2</v>
      </c>
      <c r="G244" s="280">
        <v>1.9693000000000002E-2</v>
      </c>
      <c r="H244" s="279">
        <v>1.8938999999999998E-2</v>
      </c>
      <c r="I244" s="280">
        <v>2.7844000000000001E-2</v>
      </c>
      <c r="J244" s="279">
        <v>-3.7490000000000002E-3</v>
      </c>
      <c r="K244" s="291">
        <v>-2.496424718368162E-2</v>
      </c>
      <c r="L244" s="280">
        <v>-4.7629999999999999E-3</v>
      </c>
      <c r="M244" s="279">
        <v>-8.572999999999999E-3</v>
      </c>
      <c r="N244" s="280">
        <v>7.8700000000000005E-4</v>
      </c>
      <c r="O244" s="279">
        <v>-5.9560000000000004E-3</v>
      </c>
      <c r="P244" s="280">
        <v>-2.1599E-2</v>
      </c>
      <c r="Q244" s="279">
        <v>-2.2290000000000001E-3</v>
      </c>
      <c r="R244" s="280">
        <v>-2.5490000000000001E-3</v>
      </c>
      <c r="S244" s="279">
        <v>-1.5E-3</v>
      </c>
      <c r="T244" s="280">
        <v>-6.6490000000000004E-3</v>
      </c>
      <c r="U244" s="279">
        <v>-4.4809999999999997E-3</v>
      </c>
      <c r="V244" s="280">
        <v>-2.2400000000000002E-3</v>
      </c>
      <c r="W244" s="279">
        <v>-9.5139999999999999E-3</v>
      </c>
      <c r="X244" s="280">
        <v>-7.3109999999999998E-3</v>
      </c>
      <c r="Y244" s="280">
        <v>-3.2329999999999998E-3</v>
      </c>
      <c r="Z244" s="279">
        <v>8.9790000000000009E-3</v>
      </c>
      <c r="AA244" s="280">
        <v>3.9100000000000003E-3</v>
      </c>
      <c r="AB244" s="279">
        <v>-1.2571000000000001E-2</v>
      </c>
      <c r="AC244" s="280">
        <v>-1.4717000000000001E-2</v>
      </c>
      <c r="AD244" s="279">
        <v>-3.888E-3</v>
      </c>
      <c r="AE244" s="280">
        <v>-1.3930000000000001E-3</v>
      </c>
      <c r="AF244" s="280">
        <v>2.9970000000000001E-3</v>
      </c>
      <c r="AG244" s="279">
        <v>-5.2420000000000001E-3</v>
      </c>
      <c r="AH244" s="280">
        <v>6.0000000000000001E-3</v>
      </c>
      <c r="AI244" s="279">
        <v>6.4600000000000005E-3</v>
      </c>
      <c r="AJ244" s="280">
        <v>1.3991999999999999E-2</v>
      </c>
      <c r="AK244" s="279">
        <v>7.1069999999999996E-3</v>
      </c>
      <c r="AL244" s="280">
        <v>-8.6719999999999992E-3</v>
      </c>
      <c r="AM244" s="279">
        <v>4.28E-3</v>
      </c>
      <c r="AN244" s="279">
        <v>-2.8930999999999998E-2</v>
      </c>
      <c r="AO244" s="280">
        <v>-1.4910000000000001E-3</v>
      </c>
      <c r="AP244" s="279">
        <v>3.1609999999999999E-2</v>
      </c>
      <c r="AQ244" s="291">
        <v>-2.496424718368162E-2</v>
      </c>
      <c r="AR244" s="30">
        <v>-2.496424718368162E-2</v>
      </c>
      <c r="AS244" s="291">
        <v>-2.496424718368162E-2</v>
      </c>
      <c r="AT244" s="291">
        <v>-2.496424718368162E-2</v>
      </c>
      <c r="AU244" s="291">
        <v>-2.496424718368162E-2</v>
      </c>
      <c r="AV244" s="279">
        <v>-7.9330000000000008E-3</v>
      </c>
      <c r="AW244" s="280">
        <v>-2.281E-3</v>
      </c>
      <c r="AX244" s="291">
        <v>-2.496424718368162E-2</v>
      </c>
      <c r="AY244" s="291">
        <v>-2.496424718368162E-2</v>
      </c>
      <c r="AZ244" s="279">
        <v>6.9210000000000001E-3</v>
      </c>
      <c r="BE244" s="30">
        <v>3.4418413533898295E-2</v>
      </c>
      <c r="BF244" s="104"/>
      <c r="BG244" s="188">
        <f t="shared" si="149"/>
        <v>12</v>
      </c>
      <c r="BH244" s="29">
        <f>(1-'Building Blocks'!$B$54)*'Building Blocks'!$B$54^BG244</f>
        <v>8.8638487171612997E-3</v>
      </c>
      <c r="BI244" s="29">
        <f t="shared" si="150"/>
        <v>9.7365195119891237E-3</v>
      </c>
      <c r="BJ244" s="29">
        <f t="shared" si="197"/>
        <v>2.8918436602558894E-2</v>
      </c>
      <c r="BK244" s="191">
        <f t="shared" si="151"/>
        <v>2.8731187102383457E-6</v>
      </c>
      <c r="BL244" s="191">
        <f t="shared" si="152"/>
        <v>1.9623651532590203E-6</v>
      </c>
      <c r="BM244" s="191">
        <f t="shared" si="153"/>
        <v>3.2926110550374126E-6</v>
      </c>
      <c r="BN244" s="191">
        <f t="shared" si="154"/>
        <v>2.769022896243106E-5</v>
      </c>
      <c r="BO244" s="191">
        <f t="shared" si="155"/>
        <v>4.8107394062215075E-5</v>
      </c>
      <c r="BP244" s="191">
        <f t="shared" si="156"/>
        <v>1.7092516008000572E-6</v>
      </c>
      <c r="BQ244" s="191">
        <f t="shared" si="157"/>
        <v>1.5630081873389602E-6</v>
      </c>
      <c r="BR244" s="191">
        <f t="shared" si="158"/>
        <v>3.4646387329126684E-6</v>
      </c>
      <c r="BS244" s="191">
        <f t="shared" si="159"/>
        <v>1.8722678795744881E-6</v>
      </c>
      <c r="BT244" s="191">
        <f t="shared" si="160"/>
        <v>3.000296717160072E-35</v>
      </c>
      <c r="BU244" s="191">
        <f t="shared" si="161"/>
        <v>6.9854034762762695E-7</v>
      </c>
      <c r="BV244" s="191">
        <f t="shared" si="162"/>
        <v>1.3860531258651051E-6</v>
      </c>
      <c r="BW244" s="191">
        <f t="shared" si="163"/>
        <v>8.088822768297496E-9</v>
      </c>
      <c r="BX244" s="191">
        <f t="shared" si="164"/>
        <v>7.8041634183689276E-7</v>
      </c>
      <c r="BY244" s="191">
        <f t="shared" si="165"/>
        <v>6.966532623662226E-6</v>
      </c>
      <c r="BZ244" s="191">
        <f t="shared" si="166"/>
        <v>4.2159201450762574E-7</v>
      </c>
      <c r="CA244" s="191">
        <f t="shared" si="167"/>
        <v>4.1720567927050713E-7</v>
      </c>
      <c r="CB244" s="191">
        <f t="shared" si="168"/>
        <v>4.8416220139759711E-7</v>
      </c>
      <c r="CC244" s="191">
        <f t="shared" si="169"/>
        <v>1.1914306179405582E-6</v>
      </c>
      <c r="CD244" s="191">
        <f t="shared" si="170"/>
        <v>5.9054035804263865E-7</v>
      </c>
      <c r="CE244" s="191">
        <f t="shared" si="171"/>
        <v>3.4376794578904075E-7</v>
      </c>
      <c r="CF244" s="191">
        <f t="shared" si="172"/>
        <v>1.9047041608390262E-6</v>
      </c>
      <c r="CG244" s="191">
        <f t="shared" si="173"/>
        <v>1.1616581093868054E-6</v>
      </c>
      <c r="CH244" s="191">
        <f t="shared" si="174"/>
        <v>3.131840322430548E-7</v>
      </c>
      <c r="CI244" s="191">
        <f t="shared" si="175"/>
        <v>9.0436926331881605E-8</v>
      </c>
      <c r="CJ244" s="191">
        <f t="shared" si="176"/>
        <v>4.4855421390227904E-10</v>
      </c>
      <c r="CK244" s="191">
        <f t="shared" si="177"/>
        <v>2.371479691528896E-6</v>
      </c>
      <c r="CL244" s="191">
        <f t="shared" si="178"/>
        <v>3.0869786869731441E-6</v>
      </c>
      <c r="CM244" s="191">
        <f t="shared" si="179"/>
        <v>5.0121240189067436E-7</v>
      </c>
      <c r="CN244" s="191">
        <f t="shared" si="180"/>
        <v>6.7617123881630158E-7</v>
      </c>
      <c r="CO244" s="191">
        <f t="shared" si="181"/>
        <v>5.9116675296909934E-8</v>
      </c>
      <c r="CP244" s="191">
        <f t="shared" si="182"/>
        <v>8.9237939517426552E-7</v>
      </c>
      <c r="CQ244" s="191">
        <f t="shared" si="183"/>
        <v>5.4362641320620211E-8</v>
      </c>
      <c r="CR244" s="191">
        <f t="shared" si="184"/>
        <v>5.4276120005069635E-9</v>
      </c>
      <c r="CS244" s="191">
        <f t="shared" si="185"/>
        <v>5.826818823424862E-7</v>
      </c>
      <c r="CT244" s="191">
        <f t="shared" si="186"/>
        <v>4.7935832208659718E-9</v>
      </c>
      <c r="CU244" s="191">
        <f t="shared" si="187"/>
        <v>1.6458399396902276E-6</v>
      </c>
      <c r="CV244" s="191">
        <f t="shared" si="188"/>
        <v>1.7282548897320034E-8</v>
      </c>
      <c r="CW244" s="191">
        <f t="shared" si="189"/>
        <v>1.1458613991757161E-5</v>
      </c>
      <c r="CX244" s="191">
        <f t="shared" si="190"/>
        <v>1.4479633308419969E-7</v>
      </c>
      <c r="CY244" s="191">
        <f t="shared" si="191"/>
        <v>5.5087963284250326E-6</v>
      </c>
      <c r="CZ244" s="191"/>
      <c r="DA244" s="191">
        <f t="shared" si="192"/>
        <v>3.000296717160072E-35</v>
      </c>
      <c r="DB244" s="191"/>
      <c r="DC244" s="191"/>
      <c r="DD244" s="191"/>
      <c r="DE244" s="191">
        <f t="shared" si="193"/>
        <v>3.0726693405204513E-6</v>
      </c>
      <c r="DF244" s="191">
        <f t="shared" si="194"/>
        <v>1.2140101614025518E-6</v>
      </c>
      <c r="DG244" s="191"/>
      <c r="DH244" s="191"/>
      <c r="DI244" s="191">
        <f t="shared" si="195"/>
        <v>1.0784736088282736E-7</v>
      </c>
      <c r="DN244" s="191">
        <f t="shared" si="196"/>
        <v>6.9065149475004694E-6</v>
      </c>
      <c r="DR244" s="1">
        <v>9.7222222222222206E-3</v>
      </c>
      <c r="EQ244" s="184"/>
      <c r="ER244" s="184"/>
    </row>
    <row r="245" spans="1:148" s="1" customFormat="1" x14ac:dyDescent="0.25">
      <c r="A245" s="21">
        <v>43039</v>
      </c>
      <c r="B245" s="279">
        <v>2.1821999999999998E-2</v>
      </c>
      <c r="C245" s="280">
        <v>2.2936000000000002E-2</v>
      </c>
      <c r="D245" s="279">
        <v>1.6687E-2</v>
      </c>
      <c r="E245" s="280">
        <v>8.5240000000000003E-3</v>
      </c>
      <c r="F245" s="279">
        <v>-5.5830000000000003E-3</v>
      </c>
      <c r="G245" s="280">
        <v>2.0996000000000001E-2</v>
      </c>
      <c r="H245" s="279">
        <v>1.8931E-2</v>
      </c>
      <c r="I245" s="280">
        <v>1.421E-2</v>
      </c>
      <c r="J245" s="279">
        <v>3.5118999999999997E-2</v>
      </c>
      <c r="K245" s="291">
        <v>-2.496424718368162E-2</v>
      </c>
      <c r="L245" s="280">
        <v>5.7899999999999998E-4</v>
      </c>
      <c r="M245" s="279">
        <v>-1.2099999999999999E-3</v>
      </c>
      <c r="N245" s="280">
        <v>8.1699999999999991E-4</v>
      </c>
      <c r="O245" s="279">
        <v>-1.3009999999999999E-3</v>
      </c>
      <c r="P245" s="280">
        <v>-7.5500000000000003E-4</v>
      </c>
      <c r="Q245" s="279">
        <v>3.3860000000000001E-3</v>
      </c>
      <c r="R245" s="280">
        <v>1.7100000000000001E-3</v>
      </c>
      <c r="S245" s="279">
        <v>7.1979999999999995E-3</v>
      </c>
      <c r="T245" s="280">
        <v>2.1540000000000001E-3</v>
      </c>
      <c r="U245" s="279">
        <v>-3.9600000000000003E-4</v>
      </c>
      <c r="V245" s="280">
        <v>-3.1399999999999999E-4</v>
      </c>
      <c r="W245" s="279">
        <v>4.2109999999999995E-3</v>
      </c>
      <c r="X245" s="280">
        <v>9.2200000000000008E-4</v>
      </c>
      <c r="Y245" s="280">
        <v>-1.85E-4</v>
      </c>
      <c r="Z245" s="279">
        <v>4.2240000000000003E-3</v>
      </c>
      <c r="AA245" s="280">
        <v>5.9809999999999993E-3</v>
      </c>
      <c r="AB245" s="279">
        <v>-7.4919999999999995E-3</v>
      </c>
      <c r="AC245" s="280">
        <v>-7.2130000000000007E-3</v>
      </c>
      <c r="AD245" s="279">
        <v>-5.5750000000000001E-3</v>
      </c>
      <c r="AE245" s="280">
        <v>3.0380000000000003E-3</v>
      </c>
      <c r="AF245" s="280">
        <v>4.8409999999999998E-3</v>
      </c>
      <c r="AG245" s="279">
        <v>-1.5632E-2</v>
      </c>
      <c r="AH245" s="280">
        <v>6.8999999999999999E-3</v>
      </c>
      <c r="AI245" s="279">
        <v>1.027E-2</v>
      </c>
      <c r="AJ245" s="280">
        <v>1.0477E-2</v>
      </c>
      <c r="AK245" s="279">
        <v>4.2490000000000002E-3</v>
      </c>
      <c r="AL245" s="280">
        <v>1.9658999999999999E-2</v>
      </c>
      <c r="AM245" s="279">
        <v>1.712E-3</v>
      </c>
      <c r="AN245" s="279">
        <v>1.2115000000000001E-2</v>
      </c>
      <c r="AO245" s="280">
        <v>2.1444000000000001E-2</v>
      </c>
      <c r="AP245" s="279">
        <v>2.1836000000000001E-2</v>
      </c>
      <c r="AQ245" s="291">
        <v>-2.496424718368162E-2</v>
      </c>
      <c r="AR245" s="30">
        <v>-2.496424718368162E-2</v>
      </c>
      <c r="AS245" s="291">
        <v>-2.496424718368162E-2</v>
      </c>
      <c r="AT245" s="291">
        <v>-2.496424718368162E-2</v>
      </c>
      <c r="AU245" s="291">
        <v>-2.496424718368162E-2</v>
      </c>
      <c r="AV245" s="279">
        <v>1.2750000000000001E-3</v>
      </c>
      <c r="AW245" s="280">
        <v>-4.4549999999999998E-3</v>
      </c>
      <c r="AX245" s="291">
        <v>-2.496424718368162E-2</v>
      </c>
      <c r="AY245" s="291">
        <v>-2.496424718368162E-2</v>
      </c>
      <c r="AZ245" s="279">
        <v>-4.1390000000000003E-2</v>
      </c>
      <c r="BE245" s="30">
        <v>1.5492894787706213E-2</v>
      </c>
      <c r="BF245" s="104"/>
      <c r="BG245" s="188">
        <f t="shared" si="149"/>
        <v>11</v>
      </c>
      <c r="BH245" s="29">
        <f>(1-'Building Blocks'!$B$54)*'Building Blocks'!$B$54^BG245</f>
        <v>8.9533825425871707E-3</v>
      </c>
      <c r="BI245" s="29">
        <f t="shared" si="150"/>
        <v>9.8348681939284064E-3</v>
      </c>
      <c r="BJ245" s="29">
        <f t="shared" si="197"/>
        <v>2.9210542022786758E-2</v>
      </c>
      <c r="BK245" s="191">
        <f t="shared" si="151"/>
        <v>2.0998744046371665E-6</v>
      </c>
      <c r="BL245" s="191">
        <f t="shared" si="152"/>
        <v>2.4669134393836625E-6</v>
      </c>
      <c r="BM245" s="191">
        <f t="shared" si="153"/>
        <v>5.3382753770262444E-7</v>
      </c>
      <c r="BN245" s="191">
        <f t="shared" si="154"/>
        <v>3.0430465220354201E-9</v>
      </c>
      <c r="BO245" s="191">
        <f t="shared" si="155"/>
        <v>2.5977550908831681E-6</v>
      </c>
      <c r="BP245" s="191">
        <f t="shared" si="156"/>
        <v>2.0827960441706909E-6</v>
      </c>
      <c r="BQ245" s="191">
        <f t="shared" si="157"/>
        <v>1.5768030439436559E-6</v>
      </c>
      <c r="BR245" s="191">
        <f t="shared" si="158"/>
        <v>2.689823235610773E-7</v>
      </c>
      <c r="BS245" s="191">
        <f t="shared" si="159"/>
        <v>6.1472905214898462E-6</v>
      </c>
      <c r="BT245" s="191">
        <f t="shared" si="160"/>
        <v>3.0306027446061329E-35</v>
      </c>
      <c r="BU245" s="191">
        <f t="shared" si="161"/>
        <v>9.6240689158054235E-8</v>
      </c>
      <c r="BV245" s="191">
        <f t="shared" si="162"/>
        <v>2.0524820179530285E-7</v>
      </c>
      <c r="BW245" s="191">
        <f t="shared" si="163"/>
        <v>7.6415301583703298E-9</v>
      </c>
      <c r="BX245" s="191">
        <f t="shared" si="164"/>
        <v>1.8166491165450871E-7</v>
      </c>
      <c r="BY245" s="191">
        <f t="shared" si="165"/>
        <v>3.4292452164994648E-7</v>
      </c>
      <c r="BZ245" s="191">
        <f t="shared" si="166"/>
        <v>9.1637748453874957E-9</v>
      </c>
      <c r="CA245" s="191">
        <f t="shared" si="167"/>
        <v>5.1438115375720205E-8</v>
      </c>
      <c r="CB245" s="191">
        <f t="shared" si="168"/>
        <v>2.6655614483034392E-8</v>
      </c>
      <c r="CC245" s="191">
        <f t="shared" si="169"/>
        <v>5.0186833036550571E-8</v>
      </c>
      <c r="CD245" s="191">
        <f t="shared" si="170"/>
        <v>1.3485382285212146E-7</v>
      </c>
      <c r="CE245" s="191">
        <f t="shared" si="171"/>
        <v>1.5861729712254842E-7</v>
      </c>
      <c r="CF245" s="191">
        <f t="shared" si="172"/>
        <v>6.7300199816713162E-10</v>
      </c>
      <c r="CG245" s="191">
        <f t="shared" si="173"/>
        <v>7.1159916853012387E-8</v>
      </c>
      <c r="CH245" s="191">
        <f t="shared" si="174"/>
        <v>6.7690961190214111E-8</v>
      </c>
      <c r="CI245" s="191">
        <f t="shared" si="175"/>
        <v>2.8667674461009776E-8</v>
      </c>
      <c r="CJ245" s="191">
        <f t="shared" si="176"/>
        <v>3.389175961388506E-8</v>
      </c>
      <c r="CK245" s="191">
        <f t="shared" si="177"/>
        <v>1.0899985485457884E-6</v>
      </c>
      <c r="CL245" s="191">
        <f t="shared" si="178"/>
        <v>1.0437745821083105E-6</v>
      </c>
      <c r="CM245" s="191">
        <f t="shared" si="179"/>
        <v>7.7234474271126255E-7</v>
      </c>
      <c r="CN245" s="191">
        <f t="shared" si="180"/>
        <v>1.4977876961277409E-7</v>
      </c>
      <c r="CO245" s="191">
        <f t="shared" si="181"/>
        <v>3.7813832944625178E-9</v>
      </c>
      <c r="CP245" s="191">
        <f t="shared" si="182"/>
        <v>3.9196201360342404E-6</v>
      </c>
      <c r="CQ245" s="191">
        <f t="shared" si="183"/>
        <v>1.0470815529262535E-7</v>
      </c>
      <c r="CR245" s="191">
        <f t="shared" si="184"/>
        <v>2.0419971005955578E-7</v>
      </c>
      <c r="CS245" s="191">
        <f t="shared" si="185"/>
        <v>1.7522247753146374E-7</v>
      </c>
      <c r="CT245" s="191">
        <f t="shared" si="186"/>
        <v>4.5730085685027908E-8</v>
      </c>
      <c r="CU245" s="191">
        <f t="shared" si="187"/>
        <v>2.311144609847831E-6</v>
      </c>
      <c r="CV245" s="191">
        <f t="shared" si="188"/>
        <v>1.496113597063627E-7</v>
      </c>
      <c r="CW245" s="191">
        <f t="shared" si="189"/>
        <v>4.4683632838583708E-7</v>
      </c>
      <c r="CX245" s="191">
        <f t="shared" si="190"/>
        <v>3.5798401616950777E-6</v>
      </c>
      <c r="CY245" s="191">
        <f t="shared" si="191"/>
        <v>1.9310166938971948E-6</v>
      </c>
      <c r="CZ245" s="191"/>
      <c r="DA245" s="191">
        <f t="shared" si="192"/>
        <v>3.0306027446061329E-35</v>
      </c>
      <c r="DB245" s="191"/>
      <c r="DC245" s="191"/>
      <c r="DD245" s="191"/>
      <c r="DE245" s="191">
        <f t="shared" si="193"/>
        <v>7.2006805143568425E-7</v>
      </c>
      <c r="DF245" s="191">
        <f t="shared" si="194"/>
        <v>1.7502485895416106E-6</v>
      </c>
      <c r="DG245" s="191"/>
      <c r="DH245" s="191"/>
      <c r="DI245" s="191">
        <f t="shared" si="195"/>
        <v>2.6225677353816357E-5</v>
      </c>
      <c r="DN245" s="191">
        <f t="shared" si="196"/>
        <v>5.8431288764880205E-7</v>
      </c>
      <c r="DR245" s="1">
        <v>9.7222222222222206E-3</v>
      </c>
      <c r="EQ245" s="184"/>
      <c r="ER245" s="184"/>
    </row>
    <row r="246" spans="1:148" s="1" customFormat="1" x14ac:dyDescent="0.25">
      <c r="A246" s="21">
        <v>43069</v>
      </c>
      <c r="B246" s="279">
        <v>3.0365000000000003E-2</v>
      </c>
      <c r="C246" s="280">
        <v>3.0495999999999999E-2</v>
      </c>
      <c r="D246" s="279">
        <v>3.3647000000000003E-2</v>
      </c>
      <c r="E246" s="280">
        <v>2.8818999999999997E-2</v>
      </c>
      <c r="F246" s="279">
        <v>2.6844E-2</v>
      </c>
      <c r="G246" s="280">
        <v>1.9814999999999999E-2</v>
      </c>
      <c r="H246" s="279">
        <v>8.2640000000000005E-3</v>
      </c>
      <c r="I246" s="280">
        <v>1.4234E-2</v>
      </c>
      <c r="J246" s="279">
        <v>2.062E-3</v>
      </c>
      <c r="K246" s="291">
        <v>-2.496424718368162E-2</v>
      </c>
      <c r="L246" s="280">
        <v>-1.2839999999999998E-3</v>
      </c>
      <c r="M246" s="279">
        <v>-1.374E-3</v>
      </c>
      <c r="N246" s="280">
        <v>7.8600000000000002E-4</v>
      </c>
      <c r="O246" s="279">
        <v>-3.081E-3</v>
      </c>
      <c r="P246" s="280">
        <v>7.169E-3</v>
      </c>
      <c r="Q246" s="279">
        <v>-9.0300000000000005E-4</v>
      </c>
      <c r="R246" s="280">
        <v>-3.1080000000000001E-3</v>
      </c>
      <c r="S246" s="279">
        <v>4.1199999999999995E-3</v>
      </c>
      <c r="T246" s="280">
        <v>1.8270000000000001E-3</v>
      </c>
      <c r="U246" s="279">
        <v>-2.8E-5</v>
      </c>
      <c r="V246" s="280">
        <v>-1.444E-3</v>
      </c>
      <c r="W246" s="279">
        <v>-3.0969999999999999E-3</v>
      </c>
      <c r="X246" s="280">
        <v>-1.0618000000000001E-2</v>
      </c>
      <c r="Y246" s="280">
        <v>-8.2869999999999992E-3</v>
      </c>
      <c r="Z246" s="279">
        <v>-2.5530000000000001E-3</v>
      </c>
      <c r="AA246" s="280">
        <v>1.16E-3</v>
      </c>
      <c r="AB246" s="279">
        <v>2.1223000000000002E-2</v>
      </c>
      <c r="AC246" s="280">
        <v>2.1979000000000002E-2</v>
      </c>
      <c r="AD246" s="279">
        <v>1.9389E-2</v>
      </c>
      <c r="AE246" s="280">
        <v>-1.874E-3</v>
      </c>
      <c r="AF246" s="280">
        <v>5.9999999999999993E-6</v>
      </c>
      <c r="AG246" s="279">
        <v>2.3087E-2</v>
      </c>
      <c r="AH246" s="280">
        <v>7.000000000000001E-4</v>
      </c>
      <c r="AI246" s="279">
        <v>4.5700000000000003E-3</v>
      </c>
      <c r="AJ246" s="280">
        <v>9.725000000000001E-3</v>
      </c>
      <c r="AK246" s="279">
        <v>1.3900000000000002E-3</v>
      </c>
      <c r="AL246" s="280">
        <v>-1.92E-3</v>
      </c>
      <c r="AM246" s="279">
        <v>7.3200000000000001E-4</v>
      </c>
      <c r="AN246" s="279">
        <v>7.7459999999999994E-3</v>
      </c>
      <c r="AO246" s="280">
        <v>-4.6129999999999999E-3</v>
      </c>
      <c r="AP246" s="279">
        <v>5.2719999999999998E-3</v>
      </c>
      <c r="AQ246" s="291">
        <v>-2.496424718368162E-2</v>
      </c>
      <c r="AR246" s="30">
        <v>-2.496424718368162E-2</v>
      </c>
      <c r="AS246" s="291">
        <v>-2.496424718368162E-2</v>
      </c>
      <c r="AT246" s="291">
        <v>-2.496424718368162E-2</v>
      </c>
      <c r="AU246" s="291">
        <v>-2.496424718368162E-2</v>
      </c>
      <c r="AV246" s="279">
        <v>2.6543000000000001E-2</v>
      </c>
      <c r="AW246" s="280">
        <v>2.8330999999999999E-2</v>
      </c>
      <c r="AX246" s="291">
        <v>-2.496424718368162E-2</v>
      </c>
      <c r="AY246" s="291">
        <v>-2.496424718368162E-2</v>
      </c>
      <c r="AZ246" s="279">
        <v>-1.3515999999999999E-2</v>
      </c>
      <c r="BE246" s="30">
        <v>2.8710145206078952E-2</v>
      </c>
      <c r="BF246" s="104"/>
      <c r="BG246" s="188">
        <f t="shared" si="149"/>
        <v>10</v>
      </c>
      <c r="BH246" s="29">
        <f>(1-'Building Blocks'!$B$54)*'Building Blocks'!$B$54^BG246</f>
        <v>9.0438207500880517E-3</v>
      </c>
      <c r="BI246" s="29">
        <f t="shared" si="150"/>
        <v>9.9342102968973806E-3</v>
      </c>
      <c r="BJ246" s="29">
        <f t="shared" si="197"/>
        <v>2.9505598002814909E-2</v>
      </c>
      <c r="BK246" s="191">
        <f t="shared" si="151"/>
        <v>5.3263090075120131E-6</v>
      </c>
      <c r="BL246" s="191">
        <f t="shared" si="152"/>
        <v>5.4385166092320668E-6</v>
      </c>
      <c r="BM246" s="191">
        <f t="shared" si="153"/>
        <v>5.8793041998006277E-6</v>
      </c>
      <c r="BN246" s="191">
        <f t="shared" si="154"/>
        <v>3.8705496465313416E-6</v>
      </c>
      <c r="BO246" s="191">
        <f t="shared" si="155"/>
        <v>2.5989972382418448E-6</v>
      </c>
      <c r="BP246" s="191">
        <f t="shared" si="156"/>
        <v>1.7762204037025724E-6</v>
      </c>
      <c r="BQ246" s="191">
        <f t="shared" si="157"/>
        <v>3.9540882719407209E-8</v>
      </c>
      <c r="BR246" s="191">
        <f t="shared" si="158"/>
        <v>2.7419878465401493E-7</v>
      </c>
      <c r="BS246" s="191">
        <f t="shared" si="159"/>
        <v>6.4471966436254198E-7</v>
      </c>
      <c r="BT246" s="191">
        <f t="shared" si="160"/>
        <v>3.0612148935415485E-35</v>
      </c>
      <c r="BU246" s="191">
        <f t="shared" si="161"/>
        <v>2.4748222941864596E-7</v>
      </c>
      <c r="BV246" s="191">
        <f t="shared" si="162"/>
        <v>2.2247407817948062E-7</v>
      </c>
      <c r="BW246" s="191">
        <f t="shared" si="163"/>
        <v>8.27117797243757E-9</v>
      </c>
      <c r="BX246" s="191">
        <f t="shared" si="164"/>
        <v>3.6697231744611224E-7</v>
      </c>
      <c r="BY246" s="191">
        <f t="shared" si="165"/>
        <v>4.049810175363503E-8</v>
      </c>
      <c r="BZ246" s="191">
        <f t="shared" si="166"/>
        <v>2.7425820970261715E-7</v>
      </c>
      <c r="CA246" s="191">
        <f t="shared" si="167"/>
        <v>5.0148323648983434E-7</v>
      </c>
      <c r="CB246" s="191">
        <f t="shared" si="168"/>
        <v>2.0362676953221886E-8</v>
      </c>
      <c r="CC246" s="191">
        <f t="shared" si="169"/>
        <v>6.6432499635458046E-8</v>
      </c>
      <c r="CD246" s="191">
        <f t="shared" si="170"/>
        <v>1.1048693300116158E-7</v>
      </c>
      <c r="CE246" s="191">
        <f t="shared" si="171"/>
        <v>2.6306840601649287E-7</v>
      </c>
      <c r="CF246" s="191">
        <f t="shared" si="172"/>
        <v>5.6921751435530893E-7</v>
      </c>
      <c r="CG246" s="191">
        <f t="shared" si="173"/>
        <v>2.0115740674742385E-6</v>
      </c>
      <c r="CH246" s="191">
        <f t="shared" si="174"/>
        <v>1.1427952951710433E-6</v>
      </c>
      <c r="CI246" s="191">
        <f t="shared" si="175"/>
        <v>7.1509910665378638E-7</v>
      </c>
      <c r="CJ246" s="191">
        <f t="shared" si="176"/>
        <v>8.7312524395949485E-8</v>
      </c>
      <c r="CK246" s="191">
        <f t="shared" si="177"/>
        <v>3.2860591922735861E-6</v>
      </c>
      <c r="CL246" s="191">
        <f t="shared" si="178"/>
        <v>3.5448670154611142E-6</v>
      </c>
      <c r="CM246" s="191">
        <f t="shared" si="179"/>
        <v>2.5757544790009543E-6</v>
      </c>
      <c r="CN246" s="191">
        <f t="shared" si="180"/>
        <v>7.7183931161086009E-7</v>
      </c>
      <c r="CO246" s="191">
        <f t="shared" si="181"/>
        <v>2.9562018646906454E-7</v>
      </c>
      <c r="CP246" s="191">
        <f t="shared" si="182"/>
        <v>3.4945273276320868E-6</v>
      </c>
      <c r="CQ246" s="191">
        <f t="shared" si="183"/>
        <v>8.5697052925445533E-8</v>
      </c>
      <c r="CR246" s="191">
        <f t="shared" si="184"/>
        <v>1.298705660694669E-8</v>
      </c>
      <c r="CS246" s="191">
        <f t="shared" si="185"/>
        <v>1.1954474030344102E-7</v>
      </c>
      <c r="CT246" s="191">
        <f t="shared" si="186"/>
        <v>2.4988125383948562E-7</v>
      </c>
      <c r="CU246" s="191">
        <f t="shared" si="187"/>
        <v>3.87987312393288E-7</v>
      </c>
      <c r="CV246" s="191">
        <f t="shared" si="188"/>
        <v>2.3660634595626087E-7</v>
      </c>
      <c r="CW246" s="191">
        <f t="shared" si="189"/>
        <v>5.5868549816217261E-8</v>
      </c>
      <c r="CX246" s="191">
        <f t="shared" si="190"/>
        <v>4.8377047949834378E-7</v>
      </c>
      <c r="CY246" s="191">
        <f t="shared" si="191"/>
        <v>6.4684480740867591E-8</v>
      </c>
      <c r="CZ246" s="191"/>
      <c r="DA246" s="191">
        <f t="shared" si="192"/>
        <v>3.0612148935415485E-35</v>
      </c>
      <c r="DB246" s="191"/>
      <c r="DC246" s="191"/>
      <c r="DD246" s="191"/>
      <c r="DE246" s="191">
        <f t="shared" si="193"/>
        <v>2.7743274499424362E-6</v>
      </c>
      <c r="DF246" s="191">
        <f t="shared" si="194"/>
        <v>3.756475079169204E-6</v>
      </c>
      <c r="DG246" s="191"/>
      <c r="DH246" s="191"/>
      <c r="DI246" s="191">
        <f t="shared" si="195"/>
        <v>5.6106666818033685E-6</v>
      </c>
      <c r="DN246" s="191">
        <f t="shared" si="196"/>
        <v>4.3498300229232313E-6</v>
      </c>
      <c r="DR246" s="1">
        <v>9.7222222222222206E-3</v>
      </c>
      <c r="EQ246" s="184"/>
      <c r="ER246" s="184"/>
    </row>
    <row r="247" spans="1:148" s="1" customFormat="1" x14ac:dyDescent="0.25">
      <c r="A247" s="21">
        <v>43100</v>
      </c>
      <c r="B247" s="279">
        <v>9.9950000000000004E-3</v>
      </c>
      <c r="C247" s="280">
        <v>1.1148E-2</v>
      </c>
      <c r="D247" s="279">
        <v>9.2969999999999997E-3</v>
      </c>
      <c r="E247" s="280">
        <v>-4.0360000000000005E-3</v>
      </c>
      <c r="F247" s="279">
        <v>2.6050000000000001E-3</v>
      </c>
      <c r="G247" s="280">
        <v>1.6458999999999998E-2</v>
      </c>
      <c r="H247" s="279">
        <v>2.2663000000000003E-2</v>
      </c>
      <c r="I247" s="280">
        <v>2.9186999999999998E-2</v>
      </c>
      <c r="J247" s="279">
        <v>3.6417000000000005E-2</v>
      </c>
      <c r="K247" s="291">
        <v>-2.496424718368162E-2</v>
      </c>
      <c r="L247" s="280">
        <v>4.5900000000000003E-3</v>
      </c>
      <c r="M247" s="279">
        <v>3.091E-3</v>
      </c>
      <c r="N247" s="280">
        <v>9.5699999999999995E-4</v>
      </c>
      <c r="O247" s="279">
        <v>2.6899999999999998E-4</v>
      </c>
      <c r="P247" s="280">
        <v>1.7166000000000001E-2</v>
      </c>
      <c r="Q247" s="279">
        <v>7.9659999999999991E-3</v>
      </c>
      <c r="R247" s="280">
        <v>2.4919999999999999E-3</v>
      </c>
      <c r="S247" s="279">
        <v>2.0257000000000001E-2</v>
      </c>
      <c r="T247" s="280">
        <v>1.0112000000000001E-2</v>
      </c>
      <c r="U247" s="279">
        <v>1.0549999999999999E-3</v>
      </c>
      <c r="V247" s="280">
        <v>3.2659999999999998E-3</v>
      </c>
      <c r="W247" s="279">
        <v>2.8279999999999998E-3</v>
      </c>
      <c r="X247" s="280">
        <v>8.9309999999999997E-3</v>
      </c>
      <c r="Y247" s="280">
        <v>2.006E-3</v>
      </c>
      <c r="Z247" s="279">
        <v>3.0220000000000004E-3</v>
      </c>
      <c r="AA247" s="280">
        <v>3.96E-3</v>
      </c>
      <c r="AB247" s="279">
        <v>2.6819999999999999E-3</v>
      </c>
      <c r="AC247" s="280">
        <v>3.0800000000000001E-4</v>
      </c>
      <c r="AD247" s="279">
        <v>7.7029999999999998E-3</v>
      </c>
      <c r="AE247" s="280">
        <v>5.7499999999999999E-3</v>
      </c>
      <c r="AF247" s="280">
        <v>3.6919999999999995E-3</v>
      </c>
      <c r="AG247" s="279">
        <v>1.4467000000000001E-2</v>
      </c>
      <c r="AH247" s="280">
        <v>7.3000000000000001E-3</v>
      </c>
      <c r="AI247" s="279">
        <v>1.064E-2</v>
      </c>
      <c r="AJ247" s="280">
        <v>1.2983E-2</v>
      </c>
      <c r="AK247" s="279">
        <v>1.3429E-2</v>
      </c>
      <c r="AL247" s="280">
        <v>6.241E-3</v>
      </c>
      <c r="AM247" s="279">
        <v>8.2170000000000003E-3</v>
      </c>
      <c r="AN247" s="279">
        <v>1.2707E-2</v>
      </c>
      <c r="AO247" s="280">
        <v>2.9855E-2</v>
      </c>
      <c r="AP247" s="279">
        <v>5.7088E-2</v>
      </c>
      <c r="AQ247" s="291">
        <v>-2.496424718368162E-2</v>
      </c>
      <c r="AR247" s="30">
        <v>-2.496424718368162E-2</v>
      </c>
      <c r="AS247" s="291">
        <v>-2.496424718368162E-2</v>
      </c>
      <c r="AT247" s="291">
        <v>-2.496424718368162E-2</v>
      </c>
      <c r="AU247" s="291">
        <v>-2.496424718368162E-2</v>
      </c>
      <c r="AV247" s="279">
        <v>-2.9320000000000001E-3</v>
      </c>
      <c r="AW247" s="280">
        <v>1.4218E-2</v>
      </c>
      <c r="AX247" s="291">
        <v>-2.496424718368162E-2</v>
      </c>
      <c r="AY247" s="291">
        <v>-2.496424718368162E-2</v>
      </c>
      <c r="AZ247" s="279">
        <v>4.7424999999999995E-2</v>
      </c>
      <c r="BE247" s="30">
        <v>1.1520216578866371E-3</v>
      </c>
      <c r="BF247" s="104"/>
      <c r="BG247" s="188">
        <f t="shared" si="149"/>
        <v>9</v>
      </c>
      <c r="BH247" s="29">
        <f>(1-'Building Blocks'!$B$54)*'Building Blocks'!$B$54^BG247</f>
        <v>9.1351724748364154E-3</v>
      </c>
      <c r="BI247" s="29">
        <f t="shared" si="150"/>
        <v>1.0034555855451899E-2</v>
      </c>
      <c r="BJ247" s="29">
        <f t="shared" si="197"/>
        <v>2.9803634346277683E-2</v>
      </c>
      <c r="BK247" s="191">
        <f t="shared" si="151"/>
        <v>7.7835396551247734E-8</v>
      </c>
      <c r="BL247" s="191">
        <f t="shared" si="152"/>
        <v>1.6456911256165514E-7</v>
      </c>
      <c r="BM247" s="191">
        <f t="shared" si="153"/>
        <v>5.1101421674154876E-12</v>
      </c>
      <c r="BN247" s="191">
        <f t="shared" si="154"/>
        <v>1.7263049922594644E-6</v>
      </c>
      <c r="BO247" s="191">
        <f t="shared" si="155"/>
        <v>6.5257661358384899E-7</v>
      </c>
      <c r="BP247" s="191">
        <f t="shared" si="156"/>
        <v>1.0065787587969285E-6</v>
      </c>
      <c r="BQ247" s="191">
        <f t="shared" si="157"/>
        <v>2.6969402668867852E-6</v>
      </c>
      <c r="BR247" s="191">
        <f t="shared" si="158"/>
        <v>4.0972207896009083E-6</v>
      </c>
      <c r="BS247" s="191">
        <f t="shared" si="159"/>
        <v>6.9402807295252639E-6</v>
      </c>
      <c r="BT247" s="191">
        <f t="shared" si="160"/>
        <v>3.0921362561025741E-35</v>
      </c>
      <c r="BU247" s="191">
        <f t="shared" si="161"/>
        <v>7.8202151959271205E-9</v>
      </c>
      <c r="BV247" s="191">
        <f t="shared" si="162"/>
        <v>7.1700659598055284E-10</v>
      </c>
      <c r="BW247" s="191">
        <f t="shared" si="163"/>
        <v>5.5167260478002863E-9</v>
      </c>
      <c r="BX247" s="191">
        <f t="shared" si="164"/>
        <v>7.4668792068644733E-8</v>
      </c>
      <c r="BY247" s="191">
        <f t="shared" si="165"/>
        <v>1.4488479582208864E-6</v>
      </c>
      <c r="BZ247" s="191">
        <f t="shared" si="166"/>
        <v>1.3111358097947156E-7</v>
      </c>
      <c r="CA247" s="191">
        <f t="shared" si="167"/>
        <v>2.2727261393369148E-8</v>
      </c>
      <c r="CB247" s="191">
        <f t="shared" si="168"/>
        <v>2.1699322708451306E-6</v>
      </c>
      <c r="CC247" s="191">
        <f t="shared" si="169"/>
        <v>3.2591167175444527E-7</v>
      </c>
      <c r="CD247" s="191">
        <f t="shared" si="170"/>
        <v>5.0887842091445897E-8</v>
      </c>
      <c r="CE247" s="191">
        <f t="shared" si="171"/>
        <v>1.9073101828519356E-9</v>
      </c>
      <c r="CF247" s="191">
        <f t="shared" si="172"/>
        <v>2.7140280092293193E-8</v>
      </c>
      <c r="CG247" s="191">
        <f t="shared" si="173"/>
        <v>2.8390771002744933E-7</v>
      </c>
      <c r="CH247" s="191">
        <f t="shared" si="174"/>
        <v>1.8770263887363645E-9</v>
      </c>
      <c r="CI247" s="191">
        <f t="shared" si="175"/>
        <v>8.4933233135515301E-8</v>
      </c>
      <c r="CJ247" s="191">
        <f t="shared" si="176"/>
        <v>2.7199171802382268E-10</v>
      </c>
      <c r="CK247" s="191">
        <f t="shared" si="177"/>
        <v>1.2545319497148407E-9</v>
      </c>
      <c r="CL247" s="191">
        <f t="shared" si="178"/>
        <v>7.760360796088458E-8</v>
      </c>
      <c r="CM247" s="191">
        <f t="shared" si="179"/>
        <v>1.9570328043111166E-7</v>
      </c>
      <c r="CN247" s="191">
        <f t="shared" si="180"/>
        <v>1.4221437126755732E-8</v>
      </c>
      <c r="CO247" s="191">
        <f t="shared" si="181"/>
        <v>3.1404251135301131E-8</v>
      </c>
      <c r="CP247" s="191">
        <f t="shared" si="182"/>
        <v>1.0308238010111781E-6</v>
      </c>
      <c r="CQ247" s="191">
        <f t="shared" si="183"/>
        <v>1.3463321954821448E-7</v>
      </c>
      <c r="CR247" s="191">
        <f t="shared" si="184"/>
        <v>2.4355506597855555E-7</v>
      </c>
      <c r="CS247" s="191">
        <f t="shared" si="185"/>
        <v>4.5408284214678947E-7</v>
      </c>
      <c r="CT247" s="191">
        <f t="shared" si="186"/>
        <v>4.9502305289552453E-7</v>
      </c>
      <c r="CU247" s="191">
        <f t="shared" si="187"/>
        <v>3.6666342083395253E-8</v>
      </c>
      <c r="CV247" s="191">
        <f t="shared" si="188"/>
        <v>6.8079063791301145E-8</v>
      </c>
      <c r="CW247" s="191">
        <f t="shared" si="189"/>
        <v>5.3950857207582877E-7</v>
      </c>
      <c r="CX247" s="191">
        <f t="shared" si="190"/>
        <v>7.5829194709714294E-6</v>
      </c>
      <c r="CY247" s="191">
        <f t="shared" si="191"/>
        <v>2.4353556771744234E-5</v>
      </c>
      <c r="CZ247" s="191"/>
      <c r="DA247" s="191">
        <f t="shared" si="192"/>
        <v>3.0921362561025741E-35</v>
      </c>
      <c r="DB247" s="191"/>
      <c r="DC247" s="191"/>
      <c r="DD247" s="191"/>
      <c r="DE247" s="191">
        <f t="shared" si="193"/>
        <v>1.6347307300731509E-6</v>
      </c>
      <c r="DF247" s="191">
        <f t="shared" si="194"/>
        <v>2.8535958158049028E-7</v>
      </c>
      <c r="DG247" s="191"/>
      <c r="DH247" s="191"/>
      <c r="DI247" s="191">
        <f t="shared" si="195"/>
        <v>1.3868195938808459E-5</v>
      </c>
      <c r="DN247" s="191">
        <f t="shared" si="196"/>
        <v>4.4147801196959416E-7</v>
      </c>
      <c r="DR247" s="1">
        <v>9.7222222222222206E-3</v>
      </c>
      <c r="EQ247" s="184"/>
      <c r="ER247" s="184"/>
    </row>
    <row r="248" spans="1:148" s="1" customFormat="1" x14ac:dyDescent="0.25">
      <c r="A248" s="21">
        <v>43131</v>
      </c>
      <c r="B248" s="279">
        <v>5.2710999999999994E-2</v>
      </c>
      <c r="C248" s="280">
        <v>5.4892999999999997E-2</v>
      </c>
      <c r="D248" s="279">
        <v>3.7645999999999999E-2</v>
      </c>
      <c r="E248" s="280">
        <v>2.6134000000000001E-2</v>
      </c>
      <c r="F248" s="279">
        <v>1.5775999999999998E-2</v>
      </c>
      <c r="G248" s="280">
        <v>5.6624000000000001E-2</v>
      </c>
      <c r="H248" s="279">
        <v>5.5787000000000003E-2</v>
      </c>
      <c r="I248" s="280">
        <v>4.6731999999999996E-2</v>
      </c>
      <c r="J248" s="279">
        <v>8.3421000000000009E-2</v>
      </c>
      <c r="K248" s="291">
        <v>-2.496424718368162E-2</v>
      </c>
      <c r="L248" s="280">
        <v>-1.1516999999999999E-2</v>
      </c>
      <c r="M248" s="279">
        <v>-1.3589E-2</v>
      </c>
      <c r="N248" s="280">
        <v>1.1709999999999999E-3</v>
      </c>
      <c r="O248" s="279">
        <v>-9.7549999999999998E-3</v>
      </c>
      <c r="P248" s="280">
        <v>-3.2292000000000001E-2</v>
      </c>
      <c r="Q248" s="279">
        <v>-9.2829999999999996E-3</v>
      </c>
      <c r="R248" s="280">
        <v>-7.711E-3</v>
      </c>
      <c r="S248" s="279">
        <v>-1.2766E-2</v>
      </c>
      <c r="T248" s="280">
        <v>-8.8310000000000003E-3</v>
      </c>
      <c r="U248" s="279">
        <v>-6.3870000000000003E-3</v>
      </c>
      <c r="V248" s="280">
        <v>-1.1722999999999999E-2</v>
      </c>
      <c r="W248" s="279">
        <v>-9.9190000000000007E-3</v>
      </c>
      <c r="X248" s="280">
        <v>-9.92E-3</v>
      </c>
      <c r="Y248" s="280">
        <v>1.4219999999999999E-3</v>
      </c>
      <c r="Z248" s="279">
        <v>5.9969999999999997E-3</v>
      </c>
      <c r="AA248" s="280">
        <v>9.6249999999999999E-3</v>
      </c>
      <c r="AB248" s="279">
        <v>3.0345E-2</v>
      </c>
      <c r="AC248" s="280">
        <v>3.0261999999999997E-2</v>
      </c>
      <c r="AD248" s="279">
        <v>3.4569999999999997E-2</v>
      </c>
      <c r="AE248" s="280">
        <v>-2.3240000000000001E-3</v>
      </c>
      <c r="AF248" s="280">
        <v>8.4500000000000005E-4</v>
      </c>
      <c r="AG248" s="279">
        <v>2.8398E-2</v>
      </c>
      <c r="AH248" s="280">
        <v>2.4500000000000001E-2</v>
      </c>
      <c r="AI248" s="279">
        <v>2.315E-2</v>
      </c>
      <c r="AJ248" s="280">
        <v>2.8410000000000001E-2</v>
      </c>
      <c r="AK248" s="279">
        <v>1.2774000000000001E-2</v>
      </c>
      <c r="AL248" s="280">
        <v>2.7515000000000001E-2</v>
      </c>
      <c r="AM248" s="279">
        <v>1.1508000000000001E-2</v>
      </c>
      <c r="AN248" s="279">
        <v>6.0526999999999997E-2</v>
      </c>
      <c r="AO248" s="280">
        <v>1.9859000000000002E-2</v>
      </c>
      <c r="AP248" s="279">
        <v>5.2447999999999995E-2</v>
      </c>
      <c r="AQ248" s="291">
        <v>-2.496424718368162E-2</v>
      </c>
      <c r="AR248" s="30">
        <v>-2.496424718368162E-2</v>
      </c>
      <c r="AS248" s="291">
        <v>-2.496424718368162E-2</v>
      </c>
      <c r="AT248" s="291">
        <v>-2.496424718368162E-2</v>
      </c>
      <c r="AU248" s="291">
        <v>-2.496424718368162E-2</v>
      </c>
      <c r="AV248" s="279">
        <v>-2.9451999999999999E-2</v>
      </c>
      <c r="AW248" s="280">
        <v>2.5100000000000003E-4</v>
      </c>
      <c r="AX248" s="291">
        <v>-2.496424718368162E-2</v>
      </c>
      <c r="AY248" s="291">
        <v>-2.496424718368162E-2</v>
      </c>
      <c r="AZ248" s="279">
        <v>5.7610999999999996E-2</v>
      </c>
      <c r="BE248" s="30">
        <v>3.8981897381271002E-2</v>
      </c>
      <c r="BF248" s="104"/>
      <c r="BG248" s="188">
        <f t="shared" si="149"/>
        <v>8</v>
      </c>
      <c r="BH248" s="29">
        <f>(1-'Building Blocks'!$B$54)*'Building Blocks'!$B$54^BG248</f>
        <v>9.2274469442792072E-3</v>
      </c>
      <c r="BI248" s="29">
        <f t="shared" si="150"/>
        <v>1.0135915005506969E-2</v>
      </c>
      <c r="BJ248" s="29">
        <f t="shared" si="197"/>
        <v>3.0104681157856247E-2</v>
      </c>
      <c r="BK248" s="191">
        <f t="shared" si="151"/>
        <v>2.0984884970919972E-5</v>
      </c>
      <c r="BL248" s="191">
        <f t="shared" si="152"/>
        <v>2.3153828845615507E-5</v>
      </c>
      <c r="BM248" s="191">
        <f t="shared" si="153"/>
        <v>8.1329246636690746E-6</v>
      </c>
      <c r="BN248" s="191">
        <f t="shared" si="154"/>
        <v>2.9478321045560233E-6</v>
      </c>
      <c r="BO248" s="191">
        <f t="shared" si="155"/>
        <v>2.6432829272593724E-7</v>
      </c>
      <c r="BP248" s="191">
        <f t="shared" si="156"/>
        <v>2.5523121872815319E-5</v>
      </c>
      <c r="BQ248" s="191">
        <f t="shared" si="157"/>
        <v>2.4853653965639224E-5</v>
      </c>
      <c r="BR248" s="191">
        <f t="shared" si="158"/>
        <v>1.4445620927118677E-5</v>
      </c>
      <c r="BS248" s="191">
        <f t="shared" si="159"/>
        <v>5.4463632815407047E-5</v>
      </c>
      <c r="BT248" s="191">
        <f t="shared" si="160"/>
        <v>3.1233699556591657E-35</v>
      </c>
      <c r="BU248" s="191">
        <f t="shared" si="161"/>
        <v>2.3492658147476654E-6</v>
      </c>
      <c r="BV248" s="191">
        <f t="shared" si="162"/>
        <v>2.9111489174006083E-6</v>
      </c>
      <c r="BW248" s="191">
        <f t="shared" si="163"/>
        <v>2.8200252646688628E-9</v>
      </c>
      <c r="BX248" s="191">
        <f t="shared" si="164"/>
        <v>1.6481978795632801E-6</v>
      </c>
      <c r="BY248" s="191">
        <f t="shared" si="165"/>
        <v>1.4209522742292724E-5</v>
      </c>
      <c r="BZ248" s="191">
        <f t="shared" si="166"/>
        <v>1.8842014093180689E-6</v>
      </c>
      <c r="CA248" s="191">
        <f t="shared" si="167"/>
        <v>1.38939360783463E-6</v>
      </c>
      <c r="CB248" s="191">
        <f t="shared" si="168"/>
        <v>3.4009844529119987E-6</v>
      </c>
      <c r="CC248" s="191">
        <f t="shared" si="169"/>
        <v>1.7778675018999351E-6</v>
      </c>
      <c r="CD248" s="191">
        <f t="shared" si="170"/>
        <v>9.5249814271518244E-7</v>
      </c>
      <c r="CE248" s="191">
        <f t="shared" si="171"/>
        <v>2.4116367748890383E-6</v>
      </c>
      <c r="CF248" s="191">
        <f t="shared" si="172"/>
        <v>2.0993295389740859E-6</v>
      </c>
      <c r="CG248" s="191">
        <f t="shared" si="173"/>
        <v>1.8560063158195635E-6</v>
      </c>
      <c r="CH248" s="191">
        <f t="shared" si="174"/>
        <v>1.0473159703548928E-8</v>
      </c>
      <c r="CI248" s="191">
        <f t="shared" si="175"/>
        <v>4.3740477639076439E-11</v>
      </c>
      <c r="CJ248" s="191">
        <f t="shared" si="176"/>
        <v>3.0665184720959289E-7</v>
      </c>
      <c r="CK248" s="191">
        <f t="shared" si="177"/>
        <v>7.5594083739425569E-6</v>
      </c>
      <c r="CL248" s="191">
        <f t="shared" si="178"/>
        <v>7.4841072475395343E-6</v>
      </c>
      <c r="CM248" s="191">
        <f t="shared" si="179"/>
        <v>9.9194057024476832E-6</v>
      </c>
      <c r="CN248" s="191">
        <f t="shared" si="180"/>
        <v>8.6997185097844872E-7</v>
      </c>
      <c r="CO248" s="191">
        <f t="shared" si="181"/>
        <v>2.1597716120392496E-7</v>
      </c>
      <c r="CP248" s="191">
        <f t="shared" si="182"/>
        <v>5.8706625194169008E-6</v>
      </c>
      <c r="CQ248" s="191">
        <f t="shared" si="183"/>
        <v>4.4117714592802203E-6</v>
      </c>
      <c r="CR248" s="191">
        <f t="shared" si="184"/>
        <v>3.0816819537589222E-6</v>
      </c>
      <c r="CS248" s="191">
        <f t="shared" si="185"/>
        <v>4.9746836222769917E-6</v>
      </c>
      <c r="CT248" s="191">
        <f t="shared" si="186"/>
        <v>4.1111131426144263E-7</v>
      </c>
      <c r="CU248" s="191">
        <f t="shared" si="187"/>
        <v>5.4487591222860481E-6</v>
      </c>
      <c r="CV248" s="191">
        <f t="shared" si="188"/>
        <v>3.5231709242738716E-7</v>
      </c>
      <c r="CW248" s="191">
        <f t="shared" si="189"/>
        <v>3.0831371321190413E-5</v>
      </c>
      <c r="CX248" s="191">
        <f t="shared" si="190"/>
        <v>3.1018701944142317E-6</v>
      </c>
      <c r="CY248" s="191">
        <f t="shared" si="191"/>
        <v>2.018391289770558E-5</v>
      </c>
      <c r="CZ248" s="191"/>
      <c r="DA248" s="191">
        <f t="shared" si="192"/>
        <v>3.1233699556591657E-35</v>
      </c>
      <c r="DB248" s="191"/>
      <c r="DC248" s="191"/>
      <c r="DD248" s="191"/>
      <c r="DE248" s="191">
        <f t="shared" si="193"/>
        <v>1.5641776401900339E-5</v>
      </c>
      <c r="DF248" s="191">
        <f t="shared" si="194"/>
        <v>7.556439830265908E-7</v>
      </c>
      <c r="DG248" s="191"/>
      <c r="DH248" s="191"/>
      <c r="DI248" s="191">
        <f t="shared" si="195"/>
        <v>2.2736325396884372E-5</v>
      </c>
      <c r="DN248" s="191">
        <f t="shared" si="196"/>
        <v>9.8647729645345732E-6</v>
      </c>
      <c r="DR248" s="1">
        <v>9.7222222222222206E-3</v>
      </c>
      <c r="EQ248" s="184"/>
      <c r="ER248" s="184"/>
    </row>
    <row r="249" spans="1:148" s="1" customFormat="1" x14ac:dyDescent="0.25">
      <c r="A249" s="21">
        <v>43159</v>
      </c>
      <c r="B249" s="279">
        <v>-3.6859999999999997E-2</v>
      </c>
      <c r="C249" s="280">
        <v>-3.6713000000000003E-2</v>
      </c>
      <c r="D249" s="279">
        <v>-4.1307000000000003E-2</v>
      </c>
      <c r="E249" s="280">
        <v>-3.8721999999999999E-2</v>
      </c>
      <c r="F249" s="279">
        <v>-3.1981999999999997E-2</v>
      </c>
      <c r="G249" s="280">
        <v>-4.1609999999999994E-2</v>
      </c>
      <c r="H249" s="279">
        <v>-4.6986999999999994E-2</v>
      </c>
      <c r="I249" s="280">
        <v>-3.8753000000000003E-2</v>
      </c>
      <c r="J249" s="279">
        <v>-4.5976999999999997E-2</v>
      </c>
      <c r="K249" s="291">
        <v>-2.496424718368162E-2</v>
      </c>
      <c r="L249" s="280">
        <v>-9.4789999999999996E-3</v>
      </c>
      <c r="M249" s="279">
        <v>-7.5329999999999998E-3</v>
      </c>
      <c r="N249" s="280">
        <v>7.2800000000000002E-4</v>
      </c>
      <c r="O249" s="279">
        <v>-2.9980000000000002E-3</v>
      </c>
      <c r="P249" s="280">
        <v>-3.0029E-2</v>
      </c>
      <c r="Q249" s="279">
        <v>-1.5148E-2</v>
      </c>
      <c r="R249" s="280">
        <v>-7.1120000000000003E-3</v>
      </c>
      <c r="S249" s="279">
        <v>-3.3083999999999995E-2</v>
      </c>
      <c r="T249" s="280">
        <v>-1.0807000000000001E-2</v>
      </c>
      <c r="U249" s="279">
        <v>-5.1959999999999992E-3</v>
      </c>
      <c r="V249" s="280">
        <v>-6.5559999999999993E-3</v>
      </c>
      <c r="W249" s="279">
        <v>-6.182E-3</v>
      </c>
      <c r="X249" s="280">
        <v>-4.483E-3</v>
      </c>
      <c r="Y249" s="280">
        <v>3.0299999999999999E-4</v>
      </c>
      <c r="Z249" s="279">
        <v>-8.4989999999999996E-3</v>
      </c>
      <c r="AA249" s="280">
        <v>1.9859999999999999E-3</v>
      </c>
      <c r="AB249" s="279">
        <v>-8.4689999999999991E-3</v>
      </c>
      <c r="AC249" s="280">
        <v>-2.4229999999999998E-3</v>
      </c>
      <c r="AD249" s="279">
        <v>-2.4478E-2</v>
      </c>
      <c r="AE249" s="280">
        <v>-1.95E-2</v>
      </c>
      <c r="AF249" s="280">
        <v>-9.8619999999999992E-3</v>
      </c>
      <c r="AG249" s="279">
        <v>-1.2312E-2</v>
      </c>
      <c r="AH249" s="280">
        <v>-2.4199999999999999E-2</v>
      </c>
      <c r="AI249" s="279">
        <v>-1.8000000000000002E-2</v>
      </c>
      <c r="AJ249" s="280">
        <v>-1.8425E-2</v>
      </c>
      <c r="AK249" s="279">
        <v>-6.5069999999999998E-3</v>
      </c>
      <c r="AL249" s="280">
        <v>-3.7020999999999998E-2</v>
      </c>
      <c r="AM249" s="279">
        <v>-5.5089999999999991E-3</v>
      </c>
      <c r="AN249" s="279">
        <v>-8.0901000000000001E-2</v>
      </c>
      <c r="AO249" s="280">
        <v>-1.7295000000000001E-2</v>
      </c>
      <c r="AP249" s="279">
        <v>-5.0849000000000005E-2</v>
      </c>
      <c r="AQ249" s="291">
        <v>-2.496424718368162E-2</v>
      </c>
      <c r="AR249" s="30">
        <v>-2.496424718368162E-2</v>
      </c>
      <c r="AS249" s="291">
        <v>-2.496424718368162E-2</v>
      </c>
      <c r="AT249" s="291">
        <v>-2.496424718368162E-2</v>
      </c>
      <c r="AU249" s="291">
        <v>-2.496424718368162E-2</v>
      </c>
      <c r="AV249" s="279">
        <v>-7.2711999999999999E-2</v>
      </c>
      <c r="AW249" s="280">
        <v>-6.6445000000000004E-2</v>
      </c>
      <c r="AX249" s="291">
        <v>-2.496424718368162E-2</v>
      </c>
      <c r="AY249" s="291">
        <v>-2.496424718368162E-2</v>
      </c>
      <c r="AZ249" s="279">
        <v>-9.6937999999999996E-2</v>
      </c>
      <c r="BE249" s="30">
        <v>-2.8471705590744412E-2</v>
      </c>
      <c r="BF249" s="104"/>
      <c r="BG249" s="188">
        <f t="shared" si="149"/>
        <v>7</v>
      </c>
      <c r="BH249" s="29">
        <f>(1-'Building Blocks'!$B$54)*'Building Blocks'!$B$54^BG249</f>
        <v>9.3206534790699069E-3</v>
      </c>
      <c r="BI249" s="29">
        <f t="shared" si="150"/>
        <v>1.0238297985360575E-2</v>
      </c>
      <c r="BJ249" s="29">
        <f t="shared" si="197"/>
        <v>3.0408768846319444E-2</v>
      </c>
      <c r="BK249" s="191">
        <f t="shared" si="151"/>
        <v>1.9884380262665477E-5</v>
      </c>
      <c r="BL249" s="191">
        <f t="shared" si="152"/>
        <v>1.9651677691063249E-5</v>
      </c>
      <c r="BM249" s="191">
        <f t="shared" si="153"/>
        <v>2.6241261997784272E-5</v>
      </c>
      <c r="BN249" s="191">
        <f t="shared" si="154"/>
        <v>2.3395075078599288E-5</v>
      </c>
      <c r="BO249" s="191">
        <f t="shared" si="155"/>
        <v>1.8624829739241873E-5</v>
      </c>
      <c r="BP249" s="191">
        <f t="shared" si="156"/>
        <v>2.3641602562712348E-5</v>
      </c>
      <c r="BQ249" s="191">
        <f t="shared" si="157"/>
        <v>2.9037808315795669E-5</v>
      </c>
      <c r="BR249" s="191">
        <f t="shared" si="158"/>
        <v>2.3327623930713592E-5</v>
      </c>
      <c r="BS249" s="191">
        <f t="shared" si="159"/>
        <v>3.2216316015362781E-5</v>
      </c>
      <c r="BT249" s="191">
        <f t="shared" si="160"/>
        <v>3.1549191471304705E-35</v>
      </c>
      <c r="BU249" s="191">
        <f t="shared" si="161"/>
        <v>1.7801940990642208E-6</v>
      </c>
      <c r="BV249" s="191">
        <f t="shared" si="162"/>
        <v>1.2144730214551856E-6</v>
      </c>
      <c r="BW249" s="191">
        <f t="shared" si="163"/>
        <v>9.6424858765422884E-9</v>
      </c>
      <c r="BX249" s="191">
        <f t="shared" si="164"/>
        <v>3.6794627220274367E-7</v>
      </c>
      <c r="BY249" s="191">
        <f t="shared" si="165"/>
        <v>1.2670480928096543E-5</v>
      </c>
      <c r="BZ249" s="191">
        <f t="shared" si="166"/>
        <v>3.892824990101071E-6</v>
      </c>
      <c r="CA249" s="191">
        <f t="shared" si="167"/>
        <v>1.2634976579293026E-6</v>
      </c>
      <c r="CB249" s="191">
        <f t="shared" si="168"/>
        <v>1.5282881377290911E-5</v>
      </c>
      <c r="CC249" s="191">
        <f t="shared" si="169"/>
        <v>2.3716762571384825E-6</v>
      </c>
      <c r="CD249" s="191">
        <f t="shared" si="170"/>
        <v>7.4022984372076804E-7</v>
      </c>
      <c r="CE249" s="191">
        <f t="shared" si="171"/>
        <v>1.0773356669909776E-6</v>
      </c>
      <c r="CF249" s="191">
        <f t="shared" si="172"/>
        <v>1.1622549002414327E-6</v>
      </c>
      <c r="CG249" s="191">
        <f t="shared" si="173"/>
        <v>6.7088634634098585E-7</v>
      </c>
      <c r="CH249" s="191">
        <f t="shared" si="174"/>
        <v>4.6690327160093401E-8</v>
      </c>
      <c r="CI249" s="191">
        <f t="shared" si="175"/>
        <v>2.1319596806398778E-6</v>
      </c>
      <c r="CJ249" s="191">
        <f t="shared" si="176"/>
        <v>4.6827623825496006E-8</v>
      </c>
      <c r="CK249" s="191">
        <f t="shared" si="177"/>
        <v>1.3550944108852494E-6</v>
      </c>
      <c r="CL249" s="191">
        <f t="shared" si="178"/>
        <v>3.1105485983281552E-7</v>
      </c>
      <c r="CM249" s="191">
        <f t="shared" si="179"/>
        <v>7.8925341428518718E-6</v>
      </c>
      <c r="CN249" s="191">
        <f t="shared" si="180"/>
        <v>7.15758453915484E-6</v>
      </c>
      <c r="CO249" s="191">
        <f t="shared" si="181"/>
        <v>2.4039164297072744E-6</v>
      </c>
      <c r="CP249" s="191">
        <f t="shared" si="182"/>
        <v>2.8360871141982289E-6</v>
      </c>
      <c r="CQ249" s="191">
        <f t="shared" si="183"/>
        <v>7.933689958506093E-6</v>
      </c>
      <c r="CR249" s="191">
        <f t="shared" si="184"/>
        <v>5.7572422518979783E-6</v>
      </c>
      <c r="CS249" s="191">
        <f t="shared" si="185"/>
        <v>6.2367004108279725E-6</v>
      </c>
      <c r="CT249" s="191">
        <f t="shared" si="186"/>
        <v>1.7070156531911578E-6</v>
      </c>
      <c r="CU249" s="191">
        <f t="shared" si="187"/>
        <v>1.7506056805392375E-5</v>
      </c>
      <c r="CV249" s="191">
        <f t="shared" si="188"/>
        <v>1.2663066213750459E-6</v>
      </c>
      <c r="CW249" s="191">
        <f t="shared" si="189"/>
        <v>7.6208439865067668E-5</v>
      </c>
      <c r="CX249" s="191">
        <f t="shared" si="190"/>
        <v>3.9574044669060266E-6</v>
      </c>
      <c r="CY249" s="191">
        <f t="shared" si="191"/>
        <v>3.524522120619814E-5</v>
      </c>
      <c r="CZ249" s="191"/>
      <c r="DA249" s="191">
        <f t="shared" si="192"/>
        <v>3.1549191471304705E-35</v>
      </c>
      <c r="DB249" s="191"/>
      <c r="DC249" s="191"/>
      <c r="DD249" s="191"/>
      <c r="DE249" s="191">
        <f t="shared" si="193"/>
        <v>6.9758131696467132E-5</v>
      </c>
      <c r="DF249" s="191">
        <f t="shared" si="194"/>
        <v>5.8098799620093004E-5</v>
      </c>
      <c r="DG249" s="191"/>
      <c r="DH249" s="191"/>
      <c r="DI249" s="191">
        <f t="shared" si="195"/>
        <v>1.1762867709017786E-4</v>
      </c>
      <c r="DN249" s="191">
        <f t="shared" si="196"/>
        <v>1.3458705960939177E-5</v>
      </c>
      <c r="DR249" s="1">
        <v>9.7222222222222206E-3</v>
      </c>
      <c r="EQ249" s="184"/>
      <c r="ER249" s="184"/>
    </row>
    <row r="250" spans="1:148" s="1" customFormat="1" x14ac:dyDescent="0.25">
      <c r="A250" s="21">
        <v>43190</v>
      </c>
      <c r="B250" s="279">
        <v>-2.0074000000000002E-2</v>
      </c>
      <c r="C250" s="280">
        <v>-2.2697999999999999E-2</v>
      </c>
      <c r="D250" s="279">
        <v>6.2E-4</v>
      </c>
      <c r="E250" s="280">
        <v>1.2934000000000001E-2</v>
      </c>
      <c r="F250" s="279">
        <v>2.3793999999999999E-2</v>
      </c>
      <c r="G250" s="280">
        <v>-2.0808E-2</v>
      </c>
      <c r="H250" s="279">
        <v>-1.6858999999999999E-2</v>
      </c>
      <c r="I250" s="280">
        <v>-1.0275000000000001E-2</v>
      </c>
      <c r="J250" s="279">
        <v>-1.8337000000000003E-2</v>
      </c>
      <c r="K250" s="291">
        <v>-2.496424718368162E-2</v>
      </c>
      <c r="L250" s="280">
        <v>6.4129999999999994E-3</v>
      </c>
      <c r="M250" s="279">
        <v>9.4310000000000001E-3</v>
      </c>
      <c r="N250" s="280">
        <v>1.418E-3</v>
      </c>
      <c r="O250" s="279">
        <v>5.3169999999999997E-3</v>
      </c>
      <c r="P250" s="280">
        <v>3.0272E-2</v>
      </c>
      <c r="Q250" s="279">
        <v>3.0799999999999998E-3</v>
      </c>
      <c r="R250" s="280">
        <v>1.1379999999999999E-3</v>
      </c>
      <c r="S250" s="279">
        <v>7.4599999999999996E-3</v>
      </c>
      <c r="T250" s="280">
        <v>1.1193999999999999E-2</v>
      </c>
      <c r="U250" s="279">
        <v>4.3699999999999998E-3</v>
      </c>
      <c r="V250" s="280">
        <v>6.3859999999999993E-3</v>
      </c>
      <c r="W250" s="279">
        <v>4.1279999999999997E-3</v>
      </c>
      <c r="X250" s="280">
        <v>1.5279999999999998E-3</v>
      </c>
      <c r="Y250" s="280">
        <v>-7.1599999999999995E-4</v>
      </c>
      <c r="Z250" s="279">
        <v>-6.0400000000000002E-3</v>
      </c>
      <c r="AA250" s="280">
        <v>2.8179999999999998E-3</v>
      </c>
      <c r="AB250" s="279">
        <v>1.4306000000000001E-2</v>
      </c>
      <c r="AC250" s="280">
        <v>1.6378999999999998E-2</v>
      </c>
      <c r="AD250" s="279">
        <v>8.3230000000000005E-3</v>
      </c>
      <c r="AE250" s="280">
        <v>3.5590000000000001E-3</v>
      </c>
      <c r="AF250" s="280">
        <v>-3.8900000000000002E-3</v>
      </c>
      <c r="AG250" s="279">
        <v>1.2701E-2</v>
      </c>
      <c r="AH250" s="280">
        <v>-9.7999999999999997E-3</v>
      </c>
      <c r="AI250" s="279">
        <v>-5.1500000000000001E-3</v>
      </c>
      <c r="AJ250" s="280">
        <v>-6.3080000000000002E-3</v>
      </c>
      <c r="AK250" s="279">
        <v>-5.0410000000000003E-3</v>
      </c>
      <c r="AL250" s="280">
        <v>-5.5360000000000001E-3</v>
      </c>
      <c r="AM250" s="279">
        <v>-1.867E-3</v>
      </c>
      <c r="AN250" s="279">
        <v>-2.6435E-2</v>
      </c>
      <c r="AO250" s="280">
        <v>-6.2150000000000009E-3</v>
      </c>
      <c r="AP250" s="279">
        <v>-1.5440000000000001E-2</v>
      </c>
      <c r="AQ250" s="291">
        <v>-2.496424718368162E-2</v>
      </c>
      <c r="AR250" s="30">
        <v>-2.496424718368162E-2</v>
      </c>
      <c r="AS250" s="291">
        <v>-2.496424718368162E-2</v>
      </c>
      <c r="AT250" s="291">
        <v>-2.496424718368162E-2</v>
      </c>
      <c r="AU250" s="291">
        <v>-2.496424718368162E-2</v>
      </c>
      <c r="AV250" s="279">
        <v>3.7099E-2</v>
      </c>
      <c r="AW250" s="280">
        <v>2.4808E-2</v>
      </c>
      <c r="AX250" s="291">
        <v>-2.496424718368162E-2</v>
      </c>
      <c r="AY250" s="291">
        <v>-2.496424718368162E-2</v>
      </c>
      <c r="AZ250" s="279">
        <v>-6.9399000000000002E-2</v>
      </c>
      <c r="BE250" s="30">
        <v>1.3466403543926919E-2</v>
      </c>
      <c r="BF250" s="182"/>
      <c r="BG250" s="188">
        <f t="shared" si="149"/>
        <v>6</v>
      </c>
      <c r="BH250" s="29">
        <f>(1-'Building Blocks'!$B$54)*'Building Blocks'!$B$54^BG250</f>
        <v>9.4148014940100069E-3</v>
      </c>
      <c r="BI250" s="29">
        <f t="shared" si="150"/>
        <v>1.0341715136727854E-2</v>
      </c>
      <c r="BJ250" s="29">
        <f t="shared" si="197"/>
        <v>3.0715928127595396E-2</v>
      </c>
      <c r="BK250" s="191">
        <f t="shared" si="151"/>
        <v>7.6984932695258704E-6</v>
      </c>
      <c r="BL250" s="191">
        <f t="shared" si="152"/>
        <v>9.1815634572118059E-6</v>
      </c>
      <c r="BM250" s="191">
        <f t="shared" si="153"/>
        <v>7.8268644410874473E-7</v>
      </c>
      <c r="BN250" s="191">
        <f t="shared" si="154"/>
        <v>1.5358883506909086E-7</v>
      </c>
      <c r="BO250" s="191">
        <f t="shared" si="155"/>
        <v>1.7814405815244372E-6</v>
      </c>
      <c r="BP250" s="191">
        <f t="shared" si="156"/>
        <v>7.680187121998612E-6</v>
      </c>
      <c r="BQ250" s="191">
        <f t="shared" si="157"/>
        <v>5.5317988668568264E-6</v>
      </c>
      <c r="BR250" s="191">
        <f t="shared" si="158"/>
        <v>3.8343583904302505E-6</v>
      </c>
      <c r="BS250" s="191">
        <f t="shared" si="159"/>
        <v>8.3735452056186559E-6</v>
      </c>
      <c r="BT250" s="191">
        <f t="shared" si="160"/>
        <v>3.1867870173035059E-35</v>
      </c>
      <c r="BU250" s="191">
        <f t="shared" si="161"/>
        <v>7.5715120571864804E-8</v>
      </c>
      <c r="BV250" s="191">
        <f t="shared" si="162"/>
        <v>3.8137746946957227E-7</v>
      </c>
      <c r="BW250" s="191">
        <f t="shared" si="163"/>
        <v>8.1349535380426785E-10</v>
      </c>
      <c r="BX250" s="191">
        <f t="shared" si="164"/>
        <v>5.5670445618347751E-8</v>
      </c>
      <c r="BY250" s="191">
        <f t="shared" si="165"/>
        <v>6.5268449895320311E-6</v>
      </c>
      <c r="BZ250" s="191">
        <f t="shared" si="166"/>
        <v>1.6713770360128084E-8</v>
      </c>
      <c r="CA250" s="191">
        <f t="shared" si="167"/>
        <v>8.4529484967835196E-8</v>
      </c>
      <c r="CB250" s="191">
        <f t="shared" si="168"/>
        <v>3.7660646239060169E-8</v>
      </c>
      <c r="CC250" s="191">
        <f t="shared" si="169"/>
        <v>4.7553643285053067E-7</v>
      </c>
      <c r="CD250" s="191">
        <f t="shared" si="170"/>
        <v>1.1687008476355047E-8</v>
      </c>
      <c r="CE250" s="191">
        <f t="shared" si="171"/>
        <v>7.4501614502642656E-8</v>
      </c>
      <c r="CF250" s="191">
        <f t="shared" si="172"/>
        <v>1.2280105902466151E-9</v>
      </c>
      <c r="CG250" s="191">
        <f t="shared" si="173"/>
        <v>4.4909619284271779E-8</v>
      </c>
      <c r="CH250" s="191">
        <f t="shared" si="174"/>
        <v>1.0290906548803981E-7</v>
      </c>
      <c r="CI250" s="191">
        <f t="shared" si="175"/>
        <v>1.4820941880669313E-6</v>
      </c>
      <c r="CJ250" s="191">
        <f t="shared" si="176"/>
        <v>1.7656426348845526E-8</v>
      </c>
      <c r="CK250" s="191">
        <f t="shared" si="177"/>
        <v>1.3136283582264642E-6</v>
      </c>
      <c r="CL250" s="191">
        <f t="shared" si="178"/>
        <v>1.8266121633454444E-6</v>
      </c>
      <c r="CM250" s="191">
        <f t="shared" si="179"/>
        <v>2.6230144702879898E-7</v>
      </c>
      <c r="CN250" s="191">
        <f t="shared" si="180"/>
        <v>1.1825148755414519E-7</v>
      </c>
      <c r="CO250" s="191">
        <f t="shared" si="181"/>
        <v>9.0430562980662138E-7</v>
      </c>
      <c r="CP250" s="191">
        <f t="shared" si="182"/>
        <v>7.2441371788662983E-7</v>
      </c>
      <c r="CQ250" s="191">
        <f t="shared" si="183"/>
        <v>1.8672505328313214E-6</v>
      </c>
      <c r="CR250" s="191">
        <f t="shared" si="184"/>
        <v>1.220455963766326E-6</v>
      </c>
      <c r="CS250" s="191">
        <f t="shared" si="185"/>
        <v>1.6324940045727394E-6</v>
      </c>
      <c r="CT250" s="191">
        <f t="shared" si="186"/>
        <v>1.3549574748599992E-6</v>
      </c>
      <c r="CU250" s="191">
        <f t="shared" si="187"/>
        <v>1.0065300317881515E-6</v>
      </c>
      <c r="CV250" s="191">
        <f t="shared" si="188"/>
        <v>5.7851480521250614E-7</v>
      </c>
      <c r="CW250" s="191">
        <f t="shared" si="189"/>
        <v>1.0464227343487408E-5</v>
      </c>
      <c r="CX250" s="191">
        <f t="shared" si="190"/>
        <v>7.6138269126235885E-7</v>
      </c>
      <c r="CY250" s="191">
        <f t="shared" si="191"/>
        <v>5.5969441487889919E-6</v>
      </c>
      <c r="CZ250" s="191"/>
      <c r="DA250" s="191">
        <f t="shared" si="192"/>
        <v>3.1867870173035059E-35</v>
      </c>
      <c r="DB250" s="191"/>
      <c r="DC250" s="191"/>
      <c r="DD250" s="191"/>
      <c r="DE250" s="191">
        <f t="shared" si="193"/>
        <v>7.689165926160602E-6</v>
      </c>
      <c r="DF250" s="191">
        <f t="shared" si="194"/>
        <v>2.6219596031871572E-6</v>
      </c>
      <c r="DG250" s="191"/>
      <c r="DH250" s="191"/>
      <c r="DI250" s="191">
        <f t="shared" si="195"/>
        <v>6.5606059967740905E-5</v>
      </c>
      <c r="DN250" s="191">
        <f t="shared" si="196"/>
        <v>3.3381905691960691E-7</v>
      </c>
      <c r="DR250" s="1">
        <v>9.7222222222222206E-3</v>
      </c>
      <c r="EQ250" s="184"/>
      <c r="ER250" s="184"/>
    </row>
    <row r="251" spans="1:148" s="1" customFormat="1" x14ac:dyDescent="0.25">
      <c r="A251" s="21">
        <v>43220</v>
      </c>
      <c r="B251" s="279">
        <v>3.8010000000000001E-3</v>
      </c>
      <c r="C251" s="280">
        <v>3.3989999999999997E-3</v>
      </c>
      <c r="D251" s="279">
        <v>-1.5219999999999999E-3</v>
      </c>
      <c r="E251" s="280">
        <v>8.6449999999999999E-3</v>
      </c>
      <c r="F251" s="279">
        <v>1.6810000000000002E-2</v>
      </c>
      <c r="G251" s="280">
        <v>1.0114000000000001E-2</v>
      </c>
      <c r="H251" s="279">
        <v>1.6795999999999998E-2</v>
      </c>
      <c r="I251" s="280">
        <v>1.5890999999999999E-2</v>
      </c>
      <c r="J251" s="279">
        <v>-4.2389999999999997E-3</v>
      </c>
      <c r="K251" s="291">
        <v>-2.496424718368162E-2</v>
      </c>
      <c r="L251" s="280">
        <v>-7.437E-3</v>
      </c>
      <c r="M251" s="279">
        <v>-8.0979999999999993E-3</v>
      </c>
      <c r="N251" s="280">
        <v>1.4469999999999999E-3</v>
      </c>
      <c r="O251" s="279">
        <v>-5.7949999999999998E-3</v>
      </c>
      <c r="P251" s="280">
        <v>-1.9438999999999998E-2</v>
      </c>
      <c r="Q251" s="279">
        <v>-9.1159999999999991E-3</v>
      </c>
      <c r="R251" s="280">
        <v>-4.5319999999999996E-3</v>
      </c>
      <c r="S251" s="279">
        <v>-1.9359000000000001E-2</v>
      </c>
      <c r="T251" s="280">
        <v>-5.5699999999999999E-4</v>
      </c>
      <c r="U251" s="279">
        <v>-6.7679999999999997E-3</v>
      </c>
      <c r="V251" s="280">
        <v>-5.0249999999999991E-3</v>
      </c>
      <c r="W251" s="279">
        <v>-6.502E-3</v>
      </c>
      <c r="X251" s="280">
        <v>-3.3019999999999998E-3</v>
      </c>
      <c r="Y251" s="280">
        <v>-2.4979999999999998E-3</v>
      </c>
      <c r="Z251" s="279">
        <v>6.5059999999999996E-3</v>
      </c>
      <c r="AA251" s="280">
        <v>4.1320000000000003E-3</v>
      </c>
      <c r="AB251" s="279">
        <v>-2.2673000000000002E-2</v>
      </c>
      <c r="AC251" s="280">
        <v>-2.4483999999999999E-2</v>
      </c>
      <c r="AD251" s="279">
        <v>-1.6511000000000001E-2</v>
      </c>
      <c r="AE251" s="280">
        <v>-1.4105000000000001E-2</v>
      </c>
      <c r="AF251" s="280">
        <v>-8.4379999999999993E-3</v>
      </c>
      <c r="AG251" s="279">
        <v>-2.2203000000000001E-2</v>
      </c>
      <c r="AH251" s="280">
        <v>8.9999999999999998E-4</v>
      </c>
      <c r="AI251" s="279">
        <v>3.8300000000000001E-3</v>
      </c>
      <c r="AJ251" s="280">
        <v>3.3379999999999998E-3</v>
      </c>
      <c r="AK251" s="279">
        <v>3.0439999999999998E-3</v>
      </c>
      <c r="AL251" s="280">
        <v>2.4060000000000002E-3</v>
      </c>
      <c r="AM251" s="279">
        <v>6.8210000000000007E-3</v>
      </c>
      <c r="AN251" s="279">
        <v>-3.0358E-2</v>
      </c>
      <c r="AO251" s="280">
        <v>2.5844999999999996E-2</v>
      </c>
      <c r="AP251" s="279">
        <v>4.9961000000000005E-2</v>
      </c>
      <c r="AQ251" s="291">
        <v>-2.496424718368162E-2</v>
      </c>
      <c r="AR251" s="30">
        <v>-2.496424718368162E-2</v>
      </c>
      <c r="AS251" s="291">
        <v>-2.496424718368162E-2</v>
      </c>
      <c r="AT251" s="291">
        <v>-2.496424718368162E-2</v>
      </c>
      <c r="AU251" s="291">
        <v>-2.496424718368162E-2</v>
      </c>
      <c r="AV251" s="279">
        <v>5.2090000000000001E-3</v>
      </c>
      <c r="AW251" s="280">
        <v>2.0283000000000002E-2</v>
      </c>
      <c r="AX251" s="291">
        <v>-2.496424718368162E-2</v>
      </c>
      <c r="AY251" s="291">
        <v>-2.496424718368162E-2</v>
      </c>
      <c r="AZ251" s="279">
        <v>8.0946999999999991E-2</v>
      </c>
      <c r="BE251" s="30">
        <v>9.7860126220727928E-4</v>
      </c>
      <c r="BF251" s="104"/>
      <c r="BG251" s="188">
        <f t="shared" si="149"/>
        <v>5</v>
      </c>
      <c r="BH251" s="29">
        <f>(1-'Building Blocks'!$B$54)*'Building Blocks'!$B$54^BG251</f>
        <v>9.5099004990000079E-3</v>
      </c>
      <c r="BI251" s="29">
        <f t="shared" si="150"/>
        <v>1.0446176905785712E-2</v>
      </c>
      <c r="BJ251" s="29">
        <f t="shared" si="197"/>
        <v>3.1026190027874143E-2</v>
      </c>
      <c r="BK251" s="191">
        <f t="shared" si="151"/>
        <v>1.2139142859916008E-7</v>
      </c>
      <c r="BL251" s="191">
        <f t="shared" si="152"/>
        <v>1.429524456194021E-7</v>
      </c>
      <c r="BM251" s="191">
        <f t="shared" si="153"/>
        <v>1.2278391185407182E-6</v>
      </c>
      <c r="BN251" s="191">
        <f t="shared" si="154"/>
        <v>1.978950521360365E-9</v>
      </c>
      <c r="BO251" s="191">
        <f t="shared" si="155"/>
        <v>3.9390649133266837E-7</v>
      </c>
      <c r="BP251" s="191">
        <f t="shared" si="156"/>
        <v>1.4074068650247488E-7</v>
      </c>
      <c r="BQ251" s="191">
        <f t="shared" si="157"/>
        <v>1.15763534733526E-6</v>
      </c>
      <c r="BR251" s="191">
        <f t="shared" si="158"/>
        <v>4.9888759016299856E-7</v>
      </c>
      <c r="BS251" s="191">
        <f t="shared" si="159"/>
        <v>2.1531982632922854E-6</v>
      </c>
      <c r="BT251" s="191">
        <f t="shared" si="160"/>
        <v>3.2189767851550565E-35</v>
      </c>
      <c r="BU251" s="191">
        <f t="shared" si="161"/>
        <v>1.297345041377162E-6</v>
      </c>
      <c r="BV251" s="191">
        <f t="shared" si="162"/>
        <v>1.3710293869180634E-6</v>
      </c>
      <c r="BW251" s="191">
        <f t="shared" si="163"/>
        <v>6.6056905722972588E-10</v>
      </c>
      <c r="BX251" s="191">
        <f t="shared" si="164"/>
        <v>8.0745423382986528E-7</v>
      </c>
      <c r="BY251" s="191">
        <f t="shared" si="165"/>
        <v>6.315921961258508E-6</v>
      </c>
      <c r="BZ251" s="191">
        <f t="shared" si="166"/>
        <v>1.8945981197447714E-6</v>
      </c>
      <c r="CA251" s="191">
        <f t="shared" si="167"/>
        <v>7.5988760729024766E-7</v>
      </c>
      <c r="CB251" s="191">
        <f t="shared" si="168"/>
        <v>6.4822995206520347E-6</v>
      </c>
      <c r="CC251" s="191">
        <f t="shared" si="169"/>
        <v>2.5802694262022088E-7</v>
      </c>
      <c r="CD251" s="191">
        <f t="shared" si="170"/>
        <v>1.0603343141461591E-6</v>
      </c>
      <c r="CE251" s="191">
        <f t="shared" si="171"/>
        <v>7.9558180098945889E-7</v>
      </c>
      <c r="CF251" s="191">
        <f t="shared" si="172"/>
        <v>1.2581549106911179E-6</v>
      </c>
      <c r="CG251" s="191">
        <f t="shared" si="173"/>
        <v>4.9934587898651673E-7</v>
      </c>
      <c r="CH251" s="191">
        <f t="shared" si="174"/>
        <v>2.5456322190629705E-7</v>
      </c>
      <c r="CI251" s="191">
        <f t="shared" si="175"/>
        <v>3.4500641923598249E-9</v>
      </c>
      <c r="CJ251" s="191">
        <f t="shared" si="176"/>
        <v>5.662497091145336E-13</v>
      </c>
      <c r="CK251" s="191">
        <f t="shared" si="177"/>
        <v>6.904204833257863E-6</v>
      </c>
      <c r="CL251" s="191">
        <f t="shared" si="178"/>
        <v>7.9418847492052689E-6</v>
      </c>
      <c r="CM251" s="191">
        <f t="shared" si="179"/>
        <v>4.094403950048714E-6</v>
      </c>
      <c r="CN251" s="191">
        <f t="shared" si="180"/>
        <v>4.626740169000656E-6</v>
      </c>
      <c r="CO251" s="191">
        <f t="shared" si="181"/>
        <v>2.0180359222516879E-6</v>
      </c>
      <c r="CP251" s="191">
        <f t="shared" si="182"/>
        <v>7.3549673486620838E-6</v>
      </c>
      <c r="CQ251" s="191">
        <f t="shared" si="183"/>
        <v>7.8258841875379333E-8</v>
      </c>
      <c r="CR251" s="191">
        <f t="shared" si="184"/>
        <v>3.7053648629227381E-8</v>
      </c>
      <c r="CS251" s="191">
        <f t="shared" si="185"/>
        <v>8.8949107408102898E-8</v>
      </c>
      <c r="CT251" s="191">
        <f t="shared" si="186"/>
        <v>1.1802706772081864E-7</v>
      </c>
      <c r="CU251" s="191">
        <f t="shared" si="187"/>
        <v>3.8647469272096234E-8</v>
      </c>
      <c r="CV251" s="191">
        <f t="shared" si="188"/>
        <v>1.5261401589254341E-8</v>
      </c>
      <c r="CW251" s="191">
        <f t="shared" si="189"/>
        <v>1.3337824276485088E-5</v>
      </c>
      <c r="CX251" s="191">
        <f t="shared" si="190"/>
        <v>5.7589122323775492E-6</v>
      </c>
      <c r="CY251" s="191">
        <f t="shared" si="191"/>
        <v>1.8547711385591091E-5</v>
      </c>
      <c r="CZ251" s="191"/>
      <c r="DA251" s="191">
        <f t="shared" si="192"/>
        <v>3.2189767851550565E-35</v>
      </c>
      <c r="DB251" s="191"/>
      <c r="DC251" s="191"/>
      <c r="DD251" s="191"/>
      <c r="DE251" s="191">
        <f t="shared" si="193"/>
        <v>2.2322082234939095E-7</v>
      </c>
      <c r="DF251" s="191">
        <f t="shared" si="194"/>
        <v>1.357037408419246E-6</v>
      </c>
      <c r="DG251" s="191"/>
      <c r="DH251" s="191"/>
      <c r="DI251" s="191">
        <f t="shared" si="195"/>
        <v>5.2211935107847111E-5</v>
      </c>
      <c r="DN251" s="191">
        <f t="shared" si="196"/>
        <v>4.8393393304522393E-7</v>
      </c>
      <c r="DR251" s="1">
        <v>9.7222222222222206E-3</v>
      </c>
      <c r="EQ251" s="184"/>
      <c r="ER251" s="184"/>
    </row>
    <row r="252" spans="1:148" s="1" customFormat="1" x14ac:dyDescent="0.25">
      <c r="A252" s="21">
        <v>43251</v>
      </c>
      <c r="B252" s="279">
        <v>2.8229999999999998E-2</v>
      </c>
      <c r="C252" s="280">
        <v>2.5526E-2</v>
      </c>
      <c r="D252" s="279">
        <v>2.2697999999999999E-2</v>
      </c>
      <c r="E252" s="280">
        <v>6.0700999999999998E-2</v>
      </c>
      <c r="F252" s="279">
        <v>7.2317000000000006E-2</v>
      </c>
      <c r="G252" s="280">
        <v>2.111E-3</v>
      </c>
      <c r="H252" s="279">
        <v>-2.2067999999999997E-2</v>
      </c>
      <c r="I252" s="280">
        <v>-6.3379999999999999E-3</v>
      </c>
      <c r="J252" s="279">
        <v>-3.5194999999999997E-2</v>
      </c>
      <c r="K252" s="291">
        <v>-2.496424718368162E-2</v>
      </c>
      <c r="L252" s="280">
        <v>7.1370000000000001E-3</v>
      </c>
      <c r="M252" s="279">
        <v>8.9779999999999999E-3</v>
      </c>
      <c r="N252" s="280">
        <v>1.6320000000000002E-3</v>
      </c>
      <c r="O252" s="279">
        <v>6.5339999999999999E-3</v>
      </c>
      <c r="P252" s="280">
        <v>2.1156000000000001E-2</v>
      </c>
      <c r="Q252" s="279">
        <v>5.0460000000000001E-3</v>
      </c>
      <c r="R252" s="280">
        <v>5.2339999999999999E-3</v>
      </c>
      <c r="S252" s="279">
        <v>4.6179999999999997E-3</v>
      </c>
      <c r="T252" s="280">
        <v>4.1149999999999997E-3</v>
      </c>
      <c r="U252" s="279">
        <v>4.9069999999999999E-3</v>
      </c>
      <c r="V252" s="280">
        <v>6.9920000000000008E-3</v>
      </c>
      <c r="W252" s="279">
        <v>8.0249999999999991E-3</v>
      </c>
      <c r="X252" s="280">
        <v>1.0870999999999999E-2</v>
      </c>
      <c r="Y252" s="280">
        <v>5.5259999999999997E-3</v>
      </c>
      <c r="Z252" s="279">
        <v>-2.7700000000000001E-4</v>
      </c>
      <c r="AA252" s="280">
        <v>1.686E-3</v>
      </c>
      <c r="AB252" s="279">
        <v>-1.8702E-2</v>
      </c>
      <c r="AC252" s="280">
        <v>-1.6556000000000001E-2</v>
      </c>
      <c r="AD252" s="279">
        <v>-3.0381999999999999E-2</v>
      </c>
      <c r="AE252" s="280">
        <v>-1.1679999999999999E-2</v>
      </c>
      <c r="AF252" s="280">
        <v>-6.8089999999999991E-3</v>
      </c>
      <c r="AG252" s="279">
        <v>-3.5553000000000001E-2</v>
      </c>
      <c r="AH252" s="280">
        <v>2.5999999999999999E-3</v>
      </c>
      <c r="AI252" s="279">
        <v>8.7899999999999992E-3</v>
      </c>
      <c r="AJ252" s="280">
        <v>1.3376999999999998E-2</v>
      </c>
      <c r="AK252" s="279">
        <v>1.0410999999999998E-2</v>
      </c>
      <c r="AL252" s="280">
        <v>-2.2919999999999998E-3</v>
      </c>
      <c r="AM252" s="279">
        <v>6.1719999999999995E-3</v>
      </c>
      <c r="AN252" s="279">
        <v>-1.1108E-2</v>
      </c>
      <c r="AO252" s="280">
        <v>1.4167000000000001E-2</v>
      </c>
      <c r="AP252" s="279">
        <v>1.4671E-2</v>
      </c>
      <c r="AQ252" s="291">
        <v>-2.496424718368162E-2</v>
      </c>
      <c r="AR252" s="30">
        <v>-2.496424718368162E-2</v>
      </c>
      <c r="AS252" s="291">
        <v>-2.496424718368162E-2</v>
      </c>
      <c r="AT252" s="291">
        <v>-2.496424718368162E-2</v>
      </c>
      <c r="AU252" s="291">
        <v>-2.496424718368162E-2</v>
      </c>
      <c r="AV252" s="279">
        <v>3.6019000000000002E-2</v>
      </c>
      <c r="AW252" s="280">
        <v>1.7500000000000002E-2</v>
      </c>
      <c r="AX252" s="291">
        <v>-2.496424718368162E-2</v>
      </c>
      <c r="AY252" s="291">
        <v>-2.496424718368162E-2</v>
      </c>
      <c r="AZ252" s="279">
        <v>5.0491000000000001E-2</v>
      </c>
      <c r="BE252" s="30">
        <v>6.2961072493106673E-2</v>
      </c>
      <c r="BF252" s="104"/>
      <c r="BG252" s="188">
        <f t="shared" si="149"/>
        <v>4</v>
      </c>
      <c r="BH252" s="29">
        <f>(1-'Building Blocks'!$B$54)*'Building Blocks'!$B$54^BG252</f>
        <v>9.6059601000000085E-3</v>
      </c>
      <c r="BI252" s="29">
        <f t="shared" si="150"/>
        <v>1.0551693844227992E-2</v>
      </c>
      <c r="BJ252" s="29">
        <f t="shared" si="197"/>
        <v>3.1339585886741558E-2</v>
      </c>
      <c r="BK252" s="191">
        <f t="shared" si="151"/>
        <v>4.6622052916107402E-6</v>
      </c>
      <c r="BL252" s="191">
        <f t="shared" si="152"/>
        <v>3.5831536405629917E-6</v>
      </c>
      <c r="BM252" s="191">
        <f t="shared" si="153"/>
        <v>1.8885683161324303E-6</v>
      </c>
      <c r="BN252" s="191">
        <f t="shared" si="154"/>
        <v>2.8117117902249394E-5</v>
      </c>
      <c r="BO252" s="191">
        <f t="shared" si="155"/>
        <v>4.0101067907830009E-5</v>
      </c>
      <c r="BP252" s="191">
        <f t="shared" si="156"/>
        <v>1.9805659134088101E-7</v>
      </c>
      <c r="BQ252" s="191">
        <f t="shared" si="157"/>
        <v>8.47282051004387E-6</v>
      </c>
      <c r="BR252" s="191">
        <f t="shared" si="158"/>
        <v>2.4759550831700972E-6</v>
      </c>
      <c r="BS252" s="191">
        <f t="shared" si="159"/>
        <v>2.166544303582688E-5</v>
      </c>
      <c r="BT252" s="191">
        <f t="shared" si="160"/>
        <v>3.2514917021768249E-35</v>
      </c>
      <c r="BU252" s="191">
        <f t="shared" si="161"/>
        <v>1.2412484482125818E-7</v>
      </c>
      <c r="BV252" s="191">
        <f t="shared" si="162"/>
        <v>3.3323235140314557E-7</v>
      </c>
      <c r="BW252" s="191">
        <f t="shared" si="163"/>
        <v>4.6615460650698042E-11</v>
      </c>
      <c r="BX252" s="191">
        <f t="shared" si="164"/>
        <v>1.3201678020607193E-7</v>
      </c>
      <c r="BY252" s="191">
        <f t="shared" si="165"/>
        <v>2.7032824479698904E-6</v>
      </c>
      <c r="BZ252" s="191">
        <f t="shared" si="166"/>
        <v>5.0926382445787792E-9</v>
      </c>
      <c r="CA252" s="191">
        <f t="shared" si="167"/>
        <v>1.6146962540021213E-8</v>
      </c>
      <c r="CB252" s="191">
        <f t="shared" si="168"/>
        <v>9.1988391148095242E-9</v>
      </c>
      <c r="CC252" s="191">
        <f t="shared" si="169"/>
        <v>9.3684920550776606E-10</v>
      </c>
      <c r="CD252" s="191">
        <f t="shared" si="170"/>
        <v>2.7014165232448925E-8</v>
      </c>
      <c r="CE252" s="191">
        <f t="shared" si="171"/>
        <v>1.1421432509954043E-7</v>
      </c>
      <c r="CF252" s="191">
        <f t="shared" si="172"/>
        <v>1.3315820804409846E-7</v>
      </c>
      <c r="CG252" s="191">
        <f t="shared" si="173"/>
        <v>5.5601913067203731E-7</v>
      </c>
      <c r="CH252" s="191">
        <f t="shared" si="174"/>
        <v>1.0058567027226654E-7</v>
      </c>
      <c r="CI252" s="191">
        <f t="shared" si="175"/>
        <v>4.0669491041084149E-7</v>
      </c>
      <c r="CJ252" s="191">
        <f t="shared" si="176"/>
        <v>6.275042584685586E-8</v>
      </c>
      <c r="CK252" s="191">
        <f t="shared" si="177"/>
        <v>4.9859130623402338E-6</v>
      </c>
      <c r="CL252" s="191">
        <f t="shared" si="178"/>
        <v>4.0721490787527996E-6</v>
      </c>
      <c r="CM252" s="191">
        <f t="shared" si="179"/>
        <v>1.1961265534068308E-5</v>
      </c>
      <c r="CN252" s="191">
        <f t="shared" si="180"/>
        <v>3.6585079044299824E-6</v>
      </c>
      <c r="CO252" s="191">
        <f t="shared" si="181"/>
        <v>1.5886063665169172E-6</v>
      </c>
      <c r="CP252" s="191">
        <f t="shared" si="182"/>
        <v>1.6785393266895966E-5</v>
      </c>
      <c r="CQ252" s="191">
        <f t="shared" si="183"/>
        <v>1.1348788215268697E-8</v>
      </c>
      <c r="CR252" s="191">
        <f t="shared" si="184"/>
        <v>9.9878338959250358E-8</v>
      </c>
      <c r="CS252" s="191">
        <f t="shared" si="185"/>
        <v>5.3505516740494524E-7</v>
      </c>
      <c r="CT252" s="191">
        <f t="shared" si="186"/>
        <v>1.693054315673136E-7</v>
      </c>
      <c r="CU252" s="191">
        <f t="shared" si="187"/>
        <v>4.6262482753980254E-7</v>
      </c>
      <c r="CV252" s="191">
        <f t="shared" si="188"/>
        <v>3.3054667700707223E-9</v>
      </c>
      <c r="CW252" s="191">
        <f t="shared" si="189"/>
        <v>2.8666198719169102E-6</v>
      </c>
      <c r="CX252" s="191">
        <f t="shared" si="190"/>
        <v>1.469627724827456E-6</v>
      </c>
      <c r="CY252" s="191">
        <f t="shared" si="191"/>
        <v>4.9471843202287418E-7</v>
      </c>
      <c r="CZ252" s="191"/>
      <c r="DA252" s="191">
        <f t="shared" si="192"/>
        <v>3.2514917021768249E-35</v>
      </c>
      <c r="DB252" s="191"/>
      <c r="DC252" s="191"/>
      <c r="DD252" s="191"/>
      <c r="DE252" s="191">
        <f t="shared" si="193"/>
        <v>7.2361259312102863E-6</v>
      </c>
      <c r="DF252" s="191">
        <f t="shared" si="194"/>
        <v>7.8307344710619844E-7</v>
      </c>
      <c r="DG252" s="191"/>
      <c r="DH252" s="191"/>
      <c r="DI252" s="191">
        <f t="shared" si="195"/>
        <v>1.708748150684564E-5</v>
      </c>
      <c r="DN252" s="191">
        <f t="shared" si="196"/>
        <v>3.2123621373287578E-5</v>
      </c>
      <c r="DR252" s="1">
        <v>9.7222222222222206E-3</v>
      </c>
      <c r="EQ252" s="184"/>
      <c r="ER252" s="184"/>
    </row>
    <row r="253" spans="1:148" s="1" customFormat="1" x14ac:dyDescent="0.25">
      <c r="A253" s="21">
        <v>43281</v>
      </c>
      <c r="B253" s="279">
        <v>6.5400000000000007E-3</v>
      </c>
      <c r="C253" s="280">
        <v>6.4670000000000005E-3</v>
      </c>
      <c r="D253" s="279">
        <v>6.9030000000000003E-3</v>
      </c>
      <c r="E253" s="280">
        <v>7.1660000000000005E-3</v>
      </c>
      <c r="F253" s="279">
        <v>8.353000000000001E-3</v>
      </c>
      <c r="G253" s="280">
        <v>-5.0170000000000006E-3</v>
      </c>
      <c r="H253" s="279">
        <v>-1.8370000000000001E-2</v>
      </c>
      <c r="I253" s="280">
        <v>-1.6855999999999999E-2</v>
      </c>
      <c r="J253" s="279">
        <v>-4.0883000000000003E-2</v>
      </c>
      <c r="K253" s="291">
        <v>-2.496424718368162E-2</v>
      </c>
      <c r="L253" s="280">
        <v>-1.23E-3</v>
      </c>
      <c r="M253" s="279">
        <v>2.0400000000000003E-4</v>
      </c>
      <c r="N253" s="280">
        <v>1.6539999999999999E-3</v>
      </c>
      <c r="O253" s="279">
        <v>-1.18E-4</v>
      </c>
      <c r="P253" s="280">
        <v>1.779E-3</v>
      </c>
      <c r="Q253" s="279">
        <v>-4.6709999999999998E-3</v>
      </c>
      <c r="R253" s="280">
        <v>-1.5100000000000001E-3</v>
      </c>
      <c r="S253" s="279">
        <v>-1.1880999999999999E-2</v>
      </c>
      <c r="T253" s="280">
        <v>4.4069999999999995E-3</v>
      </c>
      <c r="U253" s="279">
        <v>2.9999999999999997E-4</v>
      </c>
      <c r="V253" s="280">
        <v>4.84E-4</v>
      </c>
      <c r="W253" s="279">
        <v>-1.219E-3</v>
      </c>
      <c r="X253" s="280">
        <v>1.8590000000000002E-3</v>
      </c>
      <c r="Y253" s="280">
        <v>3.6229999999999999E-3</v>
      </c>
      <c r="Z253" s="279">
        <v>4.0140000000000002E-3</v>
      </c>
      <c r="AA253" s="280">
        <v>1.1529999999999999E-3</v>
      </c>
      <c r="AB253" s="279">
        <v>-6.9840000000000006E-3</v>
      </c>
      <c r="AC253" s="280">
        <v>-8.2950000000000003E-3</v>
      </c>
      <c r="AD253" s="279">
        <v>-4.2230000000000002E-3</v>
      </c>
      <c r="AE253" s="280">
        <v>-1.1684000000000002E-2</v>
      </c>
      <c r="AF253" s="280">
        <v>-3.8990000000000001E-3</v>
      </c>
      <c r="AG253" s="279">
        <v>-2.5998999999999998E-2</v>
      </c>
      <c r="AH253" s="280">
        <v>-1.9E-3</v>
      </c>
      <c r="AI253" s="279">
        <v>-3.9900000000000005E-3</v>
      </c>
      <c r="AJ253" s="280">
        <v>-8.0759999999999998E-3</v>
      </c>
      <c r="AK253" s="279">
        <v>5.2639999999999996E-3</v>
      </c>
      <c r="AL253" s="280">
        <v>-1.9740000000000001E-3</v>
      </c>
      <c r="AM253" s="279">
        <v>-5.1699999999999999E-4</v>
      </c>
      <c r="AN253" s="279">
        <v>1.2286999999999999E-2</v>
      </c>
      <c r="AO253" s="280">
        <v>-3.4960999999999999E-2</v>
      </c>
      <c r="AP253" s="279">
        <v>-1.0321E-2</v>
      </c>
      <c r="AQ253" s="291">
        <v>-2.496424718368162E-2</v>
      </c>
      <c r="AR253" s="30">
        <v>-2.496424718368162E-2</v>
      </c>
      <c r="AS253" s="291">
        <v>-2.496424718368162E-2</v>
      </c>
      <c r="AT253" s="291">
        <v>-2.496424718368162E-2</v>
      </c>
      <c r="AU253" s="291">
        <v>-2.496424718368162E-2</v>
      </c>
      <c r="AV253" s="279">
        <v>4.1840000000000002E-2</v>
      </c>
      <c r="AW253" s="280">
        <v>1.5769999999999999E-2</v>
      </c>
      <c r="AX253" s="291">
        <v>-2.496424718368162E-2</v>
      </c>
      <c r="AY253" s="291">
        <v>-2.496424718368162E-2</v>
      </c>
      <c r="AZ253" s="279">
        <v>-1.5440000000000001E-2</v>
      </c>
      <c r="BE253" s="30">
        <v>7.8241239581926525E-3</v>
      </c>
      <c r="BF253" s="182"/>
      <c r="BG253" s="188">
        <f t="shared" si="149"/>
        <v>3</v>
      </c>
      <c r="BH253" s="29">
        <f>(1-'Building Blocks'!$B$54)*'Building Blocks'!$B$54^BG253</f>
        <v>9.7029900000000086E-3</v>
      </c>
      <c r="BI253" s="29">
        <f t="shared" si="150"/>
        <v>1.0658276610331306E-2</v>
      </c>
      <c r="BJ253" s="29">
        <f t="shared" si="197"/>
        <v>3.1656147360345013E-2</v>
      </c>
      <c r="BK253" s="191">
        <f t="shared" si="151"/>
        <v>4.7831912682932195E-9</v>
      </c>
      <c r="BL253" s="191">
        <f t="shared" si="152"/>
        <v>4.247465903757307E-9</v>
      </c>
      <c r="BM253" s="191">
        <f t="shared" si="153"/>
        <v>6.2242144642947732E-8</v>
      </c>
      <c r="BN253" s="191">
        <f t="shared" si="154"/>
        <v>3.9055688538039612E-8</v>
      </c>
      <c r="BO253" s="191">
        <f t="shared" si="155"/>
        <v>5.7184272646407686E-8</v>
      </c>
      <c r="BP253" s="191">
        <f t="shared" si="156"/>
        <v>1.3998784521006458E-6</v>
      </c>
      <c r="BQ253" s="191">
        <f t="shared" si="157"/>
        <v>6.4703971597886812E-6</v>
      </c>
      <c r="BR253" s="191">
        <f t="shared" si="158"/>
        <v>7.1145476402240871E-6</v>
      </c>
      <c r="BS253" s="191">
        <f t="shared" si="159"/>
        <v>2.7723251028776791E-5</v>
      </c>
      <c r="BT253" s="191">
        <f t="shared" si="160"/>
        <v>3.2843350527038638E-35</v>
      </c>
      <c r="BU253" s="191">
        <f t="shared" si="161"/>
        <v>2.5980599060183412E-7</v>
      </c>
      <c r="BV253" s="191">
        <f t="shared" si="162"/>
        <v>1.0604623977502603E-7</v>
      </c>
      <c r="BW253" s="191">
        <f t="shared" si="163"/>
        <v>2.107444454619398E-11</v>
      </c>
      <c r="BX253" s="191">
        <f t="shared" si="164"/>
        <v>1.0340969614260084E-7</v>
      </c>
      <c r="BY253" s="191">
        <f t="shared" si="165"/>
        <v>1.2111203858581123E-7</v>
      </c>
      <c r="BZ253" s="191">
        <f t="shared" si="166"/>
        <v>8.6759993117017953E-7</v>
      </c>
      <c r="CA253" s="191">
        <f t="shared" si="167"/>
        <v>3.2322918577480086E-7</v>
      </c>
      <c r="CB253" s="191">
        <f t="shared" si="168"/>
        <v>3.2390383674296915E-6</v>
      </c>
      <c r="CC253" s="191">
        <f t="shared" si="169"/>
        <v>3.7997662809507901E-13</v>
      </c>
      <c r="CD253" s="191">
        <f t="shared" si="170"/>
        <v>9.6369187375016516E-8</v>
      </c>
      <c r="CE253" s="191">
        <f t="shared" si="171"/>
        <v>1.103703243268793E-7</v>
      </c>
      <c r="CF253" s="191">
        <f t="shared" si="172"/>
        <v>3.4526651150607722E-7</v>
      </c>
      <c r="CG253" s="191">
        <f t="shared" si="173"/>
        <v>3.2748620502699035E-8</v>
      </c>
      <c r="CH253" s="191">
        <f t="shared" si="174"/>
        <v>1.4953991079928414E-8</v>
      </c>
      <c r="CI253" s="191">
        <f t="shared" si="175"/>
        <v>3.9180584169235004E-8</v>
      </c>
      <c r="CJ253" s="191">
        <f t="shared" si="176"/>
        <v>9.4119291123260427E-8</v>
      </c>
      <c r="CK253" s="191">
        <f t="shared" si="177"/>
        <v>1.0700062402286063E-6</v>
      </c>
      <c r="CL253" s="191">
        <f t="shared" si="178"/>
        <v>1.381250061913845E-6</v>
      </c>
      <c r="CM253" s="191">
        <f t="shared" si="179"/>
        <v>6.0109382789395889E-7</v>
      </c>
      <c r="CN253" s="191">
        <f t="shared" si="180"/>
        <v>3.6970503982026416E-6</v>
      </c>
      <c r="CO253" s="191">
        <f t="shared" si="181"/>
        <v>9.3378141935611732E-7</v>
      </c>
      <c r="CP253" s="191">
        <f t="shared" si="182"/>
        <v>9.8049975101489065E-6</v>
      </c>
      <c r="CQ253" s="191">
        <f t="shared" si="183"/>
        <v>3.2677521311055418E-7</v>
      </c>
      <c r="CR253" s="191">
        <f t="shared" si="184"/>
        <v>1.0035352183315667E-6</v>
      </c>
      <c r="CS253" s="191">
        <f t="shared" si="185"/>
        <v>2.1892903553865975E-6</v>
      </c>
      <c r="CT253" s="191">
        <f t="shared" si="186"/>
        <v>1.3884017763967388E-8</v>
      </c>
      <c r="CU253" s="191">
        <f t="shared" si="187"/>
        <v>4.2349100067457017E-7</v>
      </c>
      <c r="CV253" s="191">
        <f t="shared" si="188"/>
        <v>4.0041353025144365E-7</v>
      </c>
      <c r="CW253" s="191">
        <f t="shared" si="189"/>
        <v>5.0927585581158114E-7</v>
      </c>
      <c r="CX253" s="191">
        <f t="shared" si="190"/>
        <v>1.4849715461673008E-5</v>
      </c>
      <c r="CY253" s="191">
        <f t="shared" si="191"/>
        <v>3.509034424578552E-6</v>
      </c>
      <c r="CZ253" s="191"/>
      <c r="DA253" s="191">
        <f t="shared" si="192"/>
        <v>3.2843350527038638E-35</v>
      </c>
      <c r="DB253" s="191"/>
      <c r="DC253" s="191"/>
      <c r="DD253" s="191"/>
      <c r="DE253" s="191">
        <f t="shared" si="193"/>
        <v>1.091978883282057E-5</v>
      </c>
      <c r="DF253" s="191">
        <f t="shared" si="194"/>
        <v>5.0519265589033834E-7</v>
      </c>
      <c r="DG253" s="191"/>
      <c r="DH253" s="191"/>
      <c r="DI253" s="191">
        <f t="shared" si="195"/>
        <v>7.0337423587938814E-6</v>
      </c>
      <c r="DN253" s="191">
        <f t="shared" si="196"/>
        <v>1.6354187879361001E-11</v>
      </c>
      <c r="DR253" s="1">
        <v>9.7222222222222206E-3</v>
      </c>
      <c r="EQ253" s="184"/>
      <c r="ER253" s="184"/>
    </row>
    <row r="254" spans="1:148" s="1" customFormat="1" x14ac:dyDescent="0.25">
      <c r="A254" s="21">
        <v>43312</v>
      </c>
      <c r="B254" s="279">
        <v>3.3186E-2</v>
      </c>
      <c r="C254" s="280">
        <v>3.4511E-2</v>
      </c>
      <c r="D254" s="279">
        <v>2.4914000000000002E-2</v>
      </c>
      <c r="E254" s="280">
        <v>1.7427999999999999E-2</v>
      </c>
      <c r="F254" s="279">
        <v>-1.5349999999999999E-3</v>
      </c>
      <c r="G254" s="280">
        <v>3.0481999999999999E-2</v>
      </c>
      <c r="H254" s="279">
        <v>2.4219000000000001E-2</v>
      </c>
      <c r="I254" s="280">
        <v>5.8240000000000002E-3</v>
      </c>
      <c r="J254" s="279">
        <v>2.2848999999999998E-2</v>
      </c>
      <c r="K254" s="291">
        <v>-2.496424718368162E-2</v>
      </c>
      <c r="L254" s="280">
        <v>2.3800000000000001E-4</v>
      </c>
      <c r="M254" s="279">
        <v>-4.182E-3</v>
      </c>
      <c r="N254" s="280">
        <v>1.701E-3</v>
      </c>
      <c r="O254" s="279">
        <v>-2.0180000000000003E-3</v>
      </c>
      <c r="P254" s="280">
        <v>-1.4717000000000001E-2</v>
      </c>
      <c r="Q254" s="279">
        <v>7.1730000000000006E-3</v>
      </c>
      <c r="R254" s="280">
        <v>3.7499999999999999E-3</v>
      </c>
      <c r="S254" s="279">
        <v>1.4981E-2</v>
      </c>
      <c r="T254" s="280">
        <v>-5.1839999999999994E-3</v>
      </c>
      <c r="U254" s="279">
        <v>-9.859999999999999E-4</v>
      </c>
      <c r="V254" s="280">
        <v>-1.06E-3</v>
      </c>
      <c r="W254" s="279">
        <v>1.5900000000000002E-4</v>
      </c>
      <c r="X254" s="280">
        <v>4.0539999999999994E-3</v>
      </c>
      <c r="Y254" s="280">
        <v>3.0459999999999997E-3</v>
      </c>
      <c r="Z254" s="279">
        <v>1.0912999999999999E-2</v>
      </c>
      <c r="AA254" s="280">
        <v>7.3899999999999999E-3</v>
      </c>
      <c r="AB254" s="279">
        <v>-3.6359999999999999E-3</v>
      </c>
      <c r="AC254" s="280">
        <v>-5.5769999999999995E-3</v>
      </c>
      <c r="AD254" s="279">
        <v>3.0020000000000003E-3</v>
      </c>
      <c r="AE254" s="280">
        <v>2.3210999999999999E-2</v>
      </c>
      <c r="AF254" s="280">
        <v>1.5109999999999998E-2</v>
      </c>
      <c r="AG254" s="279">
        <v>1.3545E-2</v>
      </c>
      <c r="AH254" s="280">
        <v>-1.5E-3</v>
      </c>
      <c r="AI254" s="279">
        <v>4.5500000000000002E-3</v>
      </c>
      <c r="AJ254" s="280">
        <v>5.1449999999999994E-3</v>
      </c>
      <c r="AK254" s="279">
        <v>4.1489999999999999E-3</v>
      </c>
      <c r="AL254" s="280">
        <v>-1.8649999999999999E-3</v>
      </c>
      <c r="AM254" s="279">
        <v>8.9600000000000009E-3</v>
      </c>
      <c r="AN254" s="279">
        <v>-6.149E-3</v>
      </c>
      <c r="AO254" s="280">
        <v>-2.1343000000000001E-2</v>
      </c>
      <c r="AP254" s="279">
        <v>1.0540000000000001E-2</v>
      </c>
      <c r="AQ254" s="291">
        <v>-2.496424718368162E-2</v>
      </c>
      <c r="AR254" s="30">
        <v>-2.496424718368162E-2</v>
      </c>
      <c r="AS254" s="291">
        <v>-2.496424718368162E-2</v>
      </c>
      <c r="AT254" s="291">
        <v>-2.496424718368162E-2</v>
      </c>
      <c r="AU254" s="291">
        <v>-2.496424718368162E-2</v>
      </c>
      <c r="AV254" s="279">
        <v>6.0740000000000004E-3</v>
      </c>
      <c r="AW254" s="280">
        <v>8.8149999999999999E-3</v>
      </c>
      <c r="AX254" s="291">
        <v>-2.496424718368162E-2</v>
      </c>
      <c r="AY254" s="291">
        <v>-2.496424718368162E-2</v>
      </c>
      <c r="AZ254" s="279">
        <v>6.5811999999999996E-2</v>
      </c>
      <c r="BE254" s="30">
        <v>1.7191855609979267E-2</v>
      </c>
      <c r="BF254" s="104"/>
      <c r="BG254" s="188">
        <f t="shared" si="149"/>
        <v>2</v>
      </c>
      <c r="BH254" s="29">
        <f>(1-'Building Blocks'!$B$54)*'Building Blocks'!$B$54^BG254</f>
        <v>9.8010000000000076E-3</v>
      </c>
      <c r="BI254" s="29">
        <f t="shared" si="150"/>
        <v>1.076593597003162E-2</v>
      </c>
      <c r="BJ254" s="29">
        <f t="shared" si="197"/>
        <v>3.1975906424590916E-2</v>
      </c>
      <c r="BK254" s="191">
        <f t="shared" ref="BK254:BO256" si="198">(B254-AVERAGE(B$17:B$256))^2*$BI254</f>
        <v>7.2643942991783631E-6</v>
      </c>
      <c r="BL254" s="191">
        <f t="shared" si="198"/>
        <v>8.090140782908335E-6</v>
      </c>
      <c r="BM254" s="191">
        <f t="shared" si="198"/>
        <v>2.6181286835200519E-6</v>
      </c>
      <c r="BN254" s="191">
        <f t="shared" si="198"/>
        <v>7.5022349512900643E-7</v>
      </c>
      <c r="BO254" s="191">
        <f t="shared" si="198"/>
        <v>1.6035316708436375E-6</v>
      </c>
      <c r="BP254" s="191">
        <f t="shared" ref="BP254:BQ256" si="199">(G254-AVERAGE(G$17:G$256))^2*$BI254</f>
        <v>6.2211164059415226E-6</v>
      </c>
      <c r="BQ254" s="191">
        <f t="shared" si="199"/>
        <v>3.468835640495E-6</v>
      </c>
      <c r="BR254" s="191">
        <f t="shared" ref="BR254:BU256" si="200">(I254-AVERAGE(I$17:I$256))^2*$BI254</f>
        <v>1.0725205422187494E-7</v>
      </c>
      <c r="BS254" s="191">
        <f t="shared" si="200"/>
        <v>1.7449286831836225E-6</v>
      </c>
      <c r="BT254" s="191">
        <f t="shared" si="200"/>
        <v>3.3175101542463264E-35</v>
      </c>
      <c r="BU254" s="191">
        <f t="shared" si="200"/>
        <v>1.2957210407864314E-7</v>
      </c>
      <c r="BV254" s="191">
        <f t="shared" ref="BV254:BY256" si="201">(M254-AVERAGE(M$17:M$256))^2*$BI254</f>
        <v>6.1211074443097634E-7</v>
      </c>
      <c r="BW254" s="191">
        <f t="shared" si="201"/>
        <v>6.9093384625466502E-14</v>
      </c>
      <c r="BX254" s="191">
        <f t="shared" si="201"/>
        <v>2.7074951487345508E-7</v>
      </c>
      <c r="BY254" s="191">
        <f t="shared" si="201"/>
        <v>4.2492615290946447E-6</v>
      </c>
      <c r="BZ254" s="191">
        <f t="shared" ref="BZ254:CC256" si="202">(Q254-AVERAGE(Q$17:Q$256))^2*$BI254</f>
        <v>8.5719549880451515E-8</v>
      </c>
      <c r="CA254" s="191">
        <f t="shared" si="202"/>
        <v>6.565974074377995E-10</v>
      </c>
      <c r="CB254" s="191">
        <f t="shared" si="202"/>
        <v>9.5721849889061755E-7</v>
      </c>
      <c r="CC254" s="191">
        <f t="shared" si="202"/>
        <v>9.9156261094871805E-7</v>
      </c>
      <c r="CD254" s="191">
        <f t="shared" ref="CD254:CG256" si="203">(U254-AVERAGE(U$17:U$256))^2*$BI254</f>
        <v>1.9840956733526764E-7</v>
      </c>
      <c r="CE254" s="191">
        <f t="shared" si="203"/>
        <v>2.4413273395657592E-7</v>
      </c>
      <c r="CF254" s="191">
        <f t="shared" si="203"/>
        <v>2.0032255722618071E-7</v>
      </c>
      <c r="CG254" s="191">
        <f t="shared" si="203"/>
        <v>2.1043867882486535E-9</v>
      </c>
      <c r="CH254" s="191">
        <f t="shared" ref="CH254:CK256" si="204">(Y254-AVERAGE(Y$17:Y$256))^2*$BI254</f>
        <v>3.9732359568399931E-9</v>
      </c>
      <c r="CI254" s="191">
        <f t="shared" si="204"/>
        <v>2.6718094449559921E-7</v>
      </c>
      <c r="CJ254" s="191">
        <f t="shared" si="204"/>
        <v>1.147927855070247E-7</v>
      </c>
      <c r="CK254" s="191">
        <f t="shared" si="204"/>
        <v>4.791920702776568E-7</v>
      </c>
      <c r="CL254" s="191">
        <f t="shared" ref="CL254:CO256" si="205">(AC254-AVERAGE(AC$17:AC$256))^2*$BI254</f>
        <v>8.0850612659030738E-7</v>
      </c>
      <c r="CM254" s="191">
        <f t="shared" si="205"/>
        <v>8.7315881904216262E-10</v>
      </c>
      <c r="CN254" s="191">
        <f t="shared" si="205"/>
        <v>2.8500637635191122E-6</v>
      </c>
      <c r="CO254" s="191">
        <f t="shared" si="205"/>
        <v>1.0023284509564931E-6</v>
      </c>
      <c r="CP254" s="191">
        <f t="shared" ref="CP254:CS256" si="206">(AG254-AVERAGE(AG$17:AG$256))^2*$BI254</f>
        <v>9.1389561214334912E-7</v>
      </c>
      <c r="CQ254" s="191">
        <f t="shared" si="206"/>
        <v>2.8410901489223183E-7</v>
      </c>
      <c r="CR254" s="191">
        <f t="shared" si="206"/>
        <v>1.4571063350659377E-8</v>
      </c>
      <c r="CS254" s="191">
        <f t="shared" si="206"/>
        <v>1.3289717295943759E-8</v>
      </c>
      <c r="CT254" s="191">
        <f t="shared" ref="CT254:CW256" si="207">(AK254-AVERAGE(AK$17:AK$256))^2*$BI254</f>
        <v>5.4810014286773344E-8</v>
      </c>
      <c r="CU254" s="191">
        <f t="shared" si="207"/>
        <v>4.1310255433458766E-7</v>
      </c>
      <c r="CV254" s="191">
        <f t="shared" si="207"/>
        <v>1.2065487030218329E-7</v>
      </c>
      <c r="CW254" s="191">
        <f t="shared" si="207"/>
        <v>1.4296282366794608E-6</v>
      </c>
      <c r="CX254" s="191">
        <f t="shared" ref="CX254:DA256" si="208">(AO254-AVERAGE(AO$17:AO$256))^2*$BI254</f>
        <v>6.0513825024542812E-6</v>
      </c>
      <c r="CY254" s="191">
        <f t="shared" si="208"/>
        <v>7.9432859284449955E-8</v>
      </c>
      <c r="CZ254" s="191"/>
      <c r="DA254" s="191">
        <f t="shared" si="208"/>
        <v>3.3175101542463264E-35</v>
      </c>
      <c r="DB254" s="191"/>
      <c r="DC254" s="191"/>
      <c r="DD254" s="191"/>
      <c r="DE254" s="191">
        <f t="shared" ref="DE254:DF256" si="209">(AV254-AVERAGE(AV$17:AV$256))^2*$BI254</f>
        <v>1.5201227748010253E-7</v>
      </c>
      <c r="DF254" s="191">
        <f t="shared" si="209"/>
        <v>5.3206224498147559E-11</v>
      </c>
      <c r="DG254" s="191"/>
      <c r="DH254" s="191"/>
      <c r="DI254" s="191">
        <f>(AZ254-AVERAGE(AZ$17:AZ$256))^2*$BI254</f>
        <v>3.3236923735860323E-5</v>
      </c>
      <c r="DN254" s="191">
        <f>(BE254-AVERAGE(BE$17:BE$256))^2*$BI254</f>
        <v>9.526758250122107E-7</v>
      </c>
      <c r="DR254" s="1">
        <f>1/3/60+1/3/120+1/3/240</f>
        <v>9.7222222222222206E-3</v>
      </c>
      <c r="EQ254" s="184"/>
      <c r="ER254" s="184"/>
    </row>
    <row r="255" spans="1:148" s="1" customFormat="1" x14ac:dyDescent="0.25">
      <c r="A255" s="21">
        <v>43343</v>
      </c>
      <c r="B255" s="279">
        <v>3.5118000000000003E-2</v>
      </c>
      <c r="C255" s="280">
        <v>3.4457000000000002E-2</v>
      </c>
      <c r="D255" s="279">
        <v>3.1061000000000002E-2</v>
      </c>
      <c r="E255" s="280">
        <v>4.3110000000000002E-2</v>
      </c>
      <c r="F255" s="279">
        <v>6.4660999999999996E-2</v>
      </c>
      <c r="G255" s="280">
        <v>8.3049999999999999E-3</v>
      </c>
      <c r="H255" s="279">
        <v>-2.0733999999999999E-2</v>
      </c>
      <c r="I255" s="280">
        <v>-6.7579999999999993E-3</v>
      </c>
      <c r="J255" s="279">
        <v>-2.6745999999999999E-2</v>
      </c>
      <c r="K255" s="291">
        <v>-2.496424718368162E-2</v>
      </c>
      <c r="L255" s="280">
        <v>6.4339999999999996E-3</v>
      </c>
      <c r="M255" s="279">
        <v>7.6490000000000004E-3</v>
      </c>
      <c r="N255" s="280">
        <v>1.6589999999999999E-3</v>
      </c>
      <c r="O255" s="279">
        <v>5.9969999999999997E-3</v>
      </c>
      <c r="P255" s="280">
        <v>1.5768000000000001E-2</v>
      </c>
      <c r="Q255" s="279">
        <v>5.0990000000000002E-3</v>
      </c>
      <c r="R255" s="280">
        <v>5.8869999999999999E-3</v>
      </c>
      <c r="S255" s="279">
        <v>3.3150000000000002E-3</v>
      </c>
      <c r="T255" s="280">
        <v>7.3360000000000005E-3</v>
      </c>
      <c r="U255" s="279">
        <v>5.5760000000000002E-3</v>
      </c>
      <c r="V255" s="280">
        <v>6.0609999999999995E-3</v>
      </c>
      <c r="W255" s="279">
        <v>9.9299999999999996E-3</v>
      </c>
      <c r="X255" s="280">
        <v>1.1819999999999999E-3</v>
      </c>
      <c r="Y255" s="280">
        <v>-3.5499999999999996E-4</v>
      </c>
      <c r="Z255" s="279">
        <v>7.3750000000000005E-3</v>
      </c>
      <c r="AA255" s="280">
        <v>4.0119999999999999E-3</v>
      </c>
      <c r="AB255" s="279">
        <v>-3.1219999999999998E-3</v>
      </c>
      <c r="AC255" s="280">
        <v>-3.5439999999999998E-3</v>
      </c>
      <c r="AD255" s="279">
        <v>-3.2229999999999997E-3</v>
      </c>
      <c r="AE255" s="280">
        <v>-2.2581000000000004E-2</v>
      </c>
      <c r="AF255" s="280">
        <v>-9.8329999999999997E-3</v>
      </c>
      <c r="AG255" s="279">
        <v>-2.9083999999999999E-2</v>
      </c>
      <c r="AH255" s="280">
        <v>4.5000000000000005E-3</v>
      </c>
      <c r="AI255" s="279">
        <v>3.3300000000000001E-3</v>
      </c>
      <c r="AJ255" s="280">
        <v>4.1660000000000004E-3</v>
      </c>
      <c r="AK255" s="279">
        <v>3.6000000000000001E-5</v>
      </c>
      <c r="AL255" s="280">
        <v>4.6579999999999998E-3</v>
      </c>
      <c r="AM255" s="279">
        <v>1.941E-3</v>
      </c>
      <c r="AN255" s="279">
        <v>1.3907000000000001E-2</v>
      </c>
      <c r="AO255" s="280">
        <v>-1.7704999999999999E-2</v>
      </c>
      <c r="AP255" s="279">
        <v>-3.2280000000000003E-2</v>
      </c>
      <c r="AQ255" s="291">
        <v>-2.496424718368162E-2</v>
      </c>
      <c r="AR255" s="30">
        <v>-2.496424718368162E-2</v>
      </c>
      <c r="AS255" s="291">
        <v>-2.496424718368162E-2</v>
      </c>
      <c r="AT255" s="291">
        <v>-2.496424718368162E-2</v>
      </c>
      <c r="AU255" s="291">
        <v>-2.496424718368162E-2</v>
      </c>
      <c r="AV255" s="279">
        <v>2.7768999999999999E-2</v>
      </c>
      <c r="AW255" s="280">
        <v>1.0240000000000001E-2</v>
      </c>
      <c r="AX255" s="291">
        <v>-2.496424718368162E-2</v>
      </c>
      <c r="AY255" s="291">
        <v>-2.496424718368162E-2</v>
      </c>
      <c r="AZ255" s="279">
        <v>1.5805E-2</v>
      </c>
      <c r="BE255" s="30">
        <v>6.2257869951515943E-2</v>
      </c>
      <c r="BF255" s="104"/>
      <c r="BG255" s="188">
        <f>BG256+1</f>
        <v>1</v>
      </c>
      <c r="BH255" s="29">
        <f>(1-'Building Blocks'!$B$54)*'Building Blocks'!$B$54^BG255</f>
        <v>9.9000000000000095E-3</v>
      </c>
      <c r="BI255" s="29">
        <f t="shared" si="150"/>
        <v>1.087468279801174E-2</v>
      </c>
      <c r="BJ255" s="29">
        <f t="shared" si="197"/>
        <v>3.2298895378374666E-2</v>
      </c>
      <c r="BK255" s="191">
        <f t="shared" si="198"/>
        <v>8.4698726312244751E-6</v>
      </c>
      <c r="BL255" s="191">
        <f t="shared" si="198"/>
        <v>8.1396957857312897E-6</v>
      </c>
      <c r="BM255" s="191">
        <f t="shared" si="198"/>
        <v>5.1403529786585548E-6</v>
      </c>
      <c r="BN255" s="191">
        <f t="shared" si="198"/>
        <v>1.2593142422575896E-5</v>
      </c>
      <c r="BO255" s="191">
        <f t="shared" si="198"/>
        <v>3.1700827722498986E-5</v>
      </c>
      <c r="BP255" s="191">
        <f t="shared" si="199"/>
        <v>3.7684782155440386E-8</v>
      </c>
      <c r="BQ255" s="191">
        <f t="shared" si="199"/>
        <v>7.9293688501460117E-6</v>
      </c>
      <c r="BR255" s="191">
        <f t="shared" si="200"/>
        <v>2.6935912374945895E-6</v>
      </c>
      <c r="BS255" s="191">
        <f t="shared" si="200"/>
        <v>1.4778189058825947E-5</v>
      </c>
      <c r="BT255" s="191">
        <f t="shared" si="200"/>
        <v>3.351020357824573E-35</v>
      </c>
      <c r="BU255" s="191">
        <f t="shared" si="200"/>
        <v>8.08577852153532E-8</v>
      </c>
      <c r="BV255" s="191">
        <f t="shared" si="201"/>
        <v>2.0020329069043135E-7</v>
      </c>
      <c r="BW255" s="191">
        <f t="shared" si="201"/>
        <v>1.6938599253877105E-11</v>
      </c>
      <c r="BX255" s="191">
        <f t="shared" si="201"/>
        <v>9.7881932641304242E-8</v>
      </c>
      <c r="BY255" s="191">
        <f t="shared" si="201"/>
        <v>1.2260480572368068E-6</v>
      </c>
      <c r="BZ255" s="191">
        <f t="shared" si="202"/>
        <v>6.0798877417007417E-9</v>
      </c>
      <c r="CA255" s="191">
        <f t="shared" si="202"/>
        <v>3.8847167204198111E-8</v>
      </c>
      <c r="CB255" s="191">
        <f t="shared" si="202"/>
        <v>5.4403952827277287E-8</v>
      </c>
      <c r="CC255" s="191">
        <f t="shared" si="202"/>
        <v>9.2914371957024136E-8</v>
      </c>
      <c r="CD255" s="191">
        <f t="shared" si="203"/>
        <v>5.5989465924215223E-8</v>
      </c>
      <c r="CE255" s="191">
        <f t="shared" si="203"/>
        <v>6.051759835931504E-8</v>
      </c>
      <c r="CF255" s="191">
        <f t="shared" si="203"/>
        <v>3.2388400234571504E-7</v>
      </c>
      <c r="CG255" s="191">
        <f t="shared" si="203"/>
        <v>6.4207748656849527E-8</v>
      </c>
      <c r="CH255" s="191">
        <f t="shared" si="204"/>
        <v>8.486213413791256E-8</v>
      </c>
      <c r="CI255" s="191">
        <f t="shared" si="204"/>
        <v>2.266551008202297E-8</v>
      </c>
      <c r="CJ255" s="191">
        <f t="shared" si="204"/>
        <v>1.3796934526086967E-10</v>
      </c>
      <c r="CK255" s="191">
        <f t="shared" si="204"/>
        <v>4.1232265153556301E-7</v>
      </c>
      <c r="CL255" s="191">
        <f t="shared" si="205"/>
        <v>4.7844162170149293E-7</v>
      </c>
      <c r="CM255" s="191">
        <f t="shared" si="205"/>
        <v>4.6084003911728709E-7</v>
      </c>
      <c r="CN255" s="191">
        <f t="shared" si="205"/>
        <v>9.4774804141806702E-6</v>
      </c>
      <c r="CO255" s="191">
        <f t="shared" si="205"/>
        <v>2.5436817507477297E-6</v>
      </c>
      <c r="CP255" s="191">
        <f t="shared" si="206"/>
        <v>1.214265794378065E-5</v>
      </c>
      <c r="CQ255" s="191">
        <f t="shared" si="206"/>
        <v>8.0975625664352494E-9</v>
      </c>
      <c r="CR255" s="191">
        <f t="shared" si="206"/>
        <v>6.177337888964167E-8</v>
      </c>
      <c r="CS255" s="191">
        <f t="shared" si="206"/>
        <v>4.7503785360818818E-8</v>
      </c>
      <c r="CT255" s="191">
        <f t="shared" si="207"/>
        <v>4.4116913615812275E-7</v>
      </c>
      <c r="CU255" s="191">
        <f t="shared" si="207"/>
        <v>1.1738389754999015E-9</v>
      </c>
      <c r="CV255" s="191">
        <f t="shared" si="207"/>
        <v>1.4657379973961258E-7</v>
      </c>
      <c r="CW255" s="191">
        <f t="shared" si="207"/>
        <v>7.9170939491597419E-7</v>
      </c>
      <c r="CX255" s="191">
        <f t="shared" si="208"/>
        <v>4.3805301155582209E-6</v>
      </c>
      <c r="CY255" s="191">
        <f t="shared" si="208"/>
        <v>1.7489845056585029E-5</v>
      </c>
      <c r="CZ255" s="191"/>
      <c r="DA255" s="191">
        <f t="shared" si="208"/>
        <v>3.351020357824573E-35</v>
      </c>
      <c r="DB255" s="191"/>
      <c r="DC255" s="191"/>
      <c r="DD255" s="191"/>
      <c r="DE255" s="191">
        <f t="shared" si="209"/>
        <v>3.4989229035041983E-6</v>
      </c>
      <c r="DF255" s="191">
        <f t="shared" si="209"/>
        <v>1.9957349345825927E-8</v>
      </c>
      <c r="DG255" s="191"/>
      <c r="DH255" s="191"/>
      <c r="DI255" s="191">
        <f>(AZ255-AVERAGE(AZ$17:AZ$256))^2*$BI255</f>
        <v>3.3567393657207687E-7</v>
      </c>
      <c r="DN255" s="191">
        <f>(BE255-AVERAGE(BE$17:BE$256))^2*$BI255</f>
        <v>3.2268432651985747E-5</v>
      </c>
      <c r="DR255" s="1">
        <f>1/3/60+1/3/120+1/3/240</f>
        <v>9.7222222222222206E-3</v>
      </c>
      <c r="EQ255" s="184"/>
      <c r="ER255" s="184"/>
    </row>
    <row r="256" spans="1:148" s="1" customFormat="1" x14ac:dyDescent="0.25">
      <c r="A256" s="21">
        <v>43373</v>
      </c>
      <c r="B256" s="279">
        <v>1.655E-3</v>
      </c>
      <c r="C256" s="280">
        <v>3.797E-3</v>
      </c>
      <c r="D256" s="279">
        <v>-6.4080000000000005E-3</v>
      </c>
      <c r="E256" s="280">
        <v>-2.4051999999999997E-2</v>
      </c>
      <c r="F256" s="279">
        <v>-2.5578E-2</v>
      </c>
      <c r="G256" s="280">
        <v>4.7619999999999997E-3</v>
      </c>
      <c r="H256" s="279">
        <v>4.9759999999999995E-3</v>
      </c>
      <c r="I256" s="280">
        <v>-6.8489999999999992E-3</v>
      </c>
      <c r="J256" s="279">
        <v>-4.9759999999999995E-3</v>
      </c>
      <c r="K256" s="291">
        <v>-2.496424718368162E-2</v>
      </c>
      <c r="L256" s="280">
        <v>-6.4390000000000003E-3</v>
      </c>
      <c r="M256" s="279">
        <v>-9.3360000000000005E-3</v>
      </c>
      <c r="N256" s="280">
        <v>1.64E-3</v>
      </c>
      <c r="O256" s="279">
        <v>-5.1830000000000001E-3</v>
      </c>
      <c r="P256" s="280">
        <v>-2.9622000000000002E-2</v>
      </c>
      <c r="Q256" s="279">
        <v>-3.3700000000000002E-3</v>
      </c>
      <c r="R256" s="280">
        <v>-2.369E-3</v>
      </c>
      <c r="S256" s="279">
        <v>-5.6259999999999999E-3</v>
      </c>
      <c r="T256" s="280">
        <v>-1.1331000000000001E-2</v>
      </c>
      <c r="U256" s="279">
        <v>-1.799E-3</v>
      </c>
      <c r="V256" s="280">
        <v>-6.1419999999999999E-3</v>
      </c>
      <c r="W256" s="279">
        <v>-4.5579999999999996E-3</v>
      </c>
      <c r="X256" s="280">
        <v>-5.8530000000000006E-3</v>
      </c>
      <c r="Y256" s="280">
        <v>-3.7450000000000001E-3</v>
      </c>
      <c r="Z256" s="279">
        <v>5.5689999999999993E-3</v>
      </c>
      <c r="AA256" s="280">
        <v>6.875E-3</v>
      </c>
      <c r="AB256" s="279">
        <v>-1.0714999999999999E-2</v>
      </c>
      <c r="AC256" s="280">
        <v>-1.2732E-2</v>
      </c>
      <c r="AD256" s="279">
        <v>-5.0429999999999997E-3</v>
      </c>
      <c r="AE256" s="280">
        <v>2.0878000000000001E-2</v>
      </c>
      <c r="AF256" s="280">
        <v>9.3760000000000007E-3</v>
      </c>
      <c r="AG256" s="279">
        <v>1.3662000000000001E-2</v>
      </c>
      <c r="AH256" s="280">
        <v>-6.8999999999999999E-3</v>
      </c>
      <c r="AI256" s="279">
        <v>-2.65E-3</v>
      </c>
      <c r="AJ256" s="280">
        <v>-6.0689999999999997E-3</v>
      </c>
      <c r="AK256" s="279">
        <v>3.934E-3</v>
      </c>
      <c r="AL256" s="280">
        <v>-3.2500000000000003E-3</v>
      </c>
      <c r="AM256" s="279">
        <v>3.0420000000000004E-3</v>
      </c>
      <c r="AN256" s="279">
        <v>-5.6520000000000008E-3</v>
      </c>
      <c r="AO256" s="280">
        <v>1.9175999999999999E-2</v>
      </c>
      <c r="AP256" s="279">
        <v>3.6101999999999995E-2</v>
      </c>
      <c r="AQ256" s="291">
        <v>-2.496424718368162E-2</v>
      </c>
      <c r="AR256" s="30">
        <v>-2.496424718368162E-2</v>
      </c>
      <c r="AS256" s="291">
        <v>-2.496424718368162E-2</v>
      </c>
      <c r="AT256" s="291">
        <v>-2.496424718368162E-2</v>
      </c>
      <c r="AU256" s="291">
        <v>-2.496424718368162E-2</v>
      </c>
      <c r="AV256" s="279">
        <v>-2.4472000000000001E-2</v>
      </c>
      <c r="AW256" s="280">
        <v>-2.0296999999999999E-2</v>
      </c>
      <c r="AX256" s="291">
        <v>-2.496424718368162E-2</v>
      </c>
      <c r="AY256" s="291">
        <v>-2.496424718368162E-2</v>
      </c>
      <c r="AZ256" s="279">
        <v>-1.5661000000000001E-2</v>
      </c>
      <c r="BE256" s="30">
        <v>-2.3403223637758597E-2</v>
      </c>
      <c r="BF256" s="182"/>
      <c r="BG256" s="188">
        <v>0</v>
      </c>
      <c r="BH256" s="29">
        <f>(1-'Building Blocks'!$B$54)*'Building Blocks'!$B$54^BG256</f>
        <v>1.0000000000000009E-2</v>
      </c>
      <c r="BI256" s="29">
        <f>BH256/SUM($BH$17:$BH$256)</f>
        <v>1.0984528078799736E-2</v>
      </c>
      <c r="BJ256" s="29">
        <f>SUM(BI254:BI256)</f>
        <v>3.2625146846843096E-2</v>
      </c>
      <c r="BK256" s="191">
        <f t="shared" si="198"/>
        <v>3.3894965533463389E-7</v>
      </c>
      <c r="BL256" s="191">
        <f t="shared" si="198"/>
        <v>1.1971426563005902E-7</v>
      </c>
      <c r="BM256" s="191">
        <f t="shared" si="198"/>
        <v>2.7170928077929516E-6</v>
      </c>
      <c r="BN256" s="191">
        <f t="shared" si="198"/>
        <v>1.2058221651231344E-5</v>
      </c>
      <c r="BO256" s="191">
        <f t="shared" si="198"/>
        <v>1.443220628725356E-5</v>
      </c>
      <c r="BP256" s="191">
        <f t="shared" si="199"/>
        <v>3.1056271765374386E-8</v>
      </c>
      <c r="BQ256" s="191">
        <f t="shared" si="199"/>
        <v>1.8362696952570929E-8</v>
      </c>
      <c r="BR256" s="191">
        <f t="shared" si="200"/>
        <v>2.7523539321635738E-6</v>
      </c>
      <c r="BS256" s="191">
        <f t="shared" si="200"/>
        <v>2.5025881011923056E-6</v>
      </c>
      <c r="BT256" s="191">
        <f t="shared" si="200"/>
        <v>3.3848690483076491E-35</v>
      </c>
      <c r="BU256" s="191">
        <f t="shared" si="200"/>
        <v>1.1308072848790806E-6</v>
      </c>
      <c r="BV256" s="191">
        <f t="shared" si="201"/>
        <v>1.7701068747573539E-6</v>
      </c>
      <c r="BW256" s="191">
        <f t="shared" si="201"/>
        <v>3.7548973763195921E-11</v>
      </c>
      <c r="BX256" s="191">
        <f t="shared" si="201"/>
        <v>7.3497418083512577E-7</v>
      </c>
      <c r="BY256" s="191">
        <f t="shared" si="201"/>
        <v>1.3281253920947118E-5</v>
      </c>
      <c r="BZ256" s="191">
        <f t="shared" si="202"/>
        <v>6.548772643162285E-7</v>
      </c>
      <c r="CA256" s="191">
        <f t="shared" si="202"/>
        <v>4.4515267432912709E-7</v>
      </c>
      <c r="CB256" s="191">
        <f t="shared" si="202"/>
        <v>1.3724166500535467E-6</v>
      </c>
      <c r="CC256" s="191">
        <f t="shared" si="202"/>
        <v>2.7227637280021351E-6</v>
      </c>
      <c r="CD256" s="191">
        <f t="shared" si="203"/>
        <v>2.8637414783153674E-7</v>
      </c>
      <c r="CE256" s="191">
        <f t="shared" si="203"/>
        <v>1.0644429931715891E-6</v>
      </c>
      <c r="CF256" s="191">
        <f t="shared" si="203"/>
        <v>8.9580568464073451E-7</v>
      </c>
      <c r="CG256" s="191">
        <f t="shared" si="203"/>
        <v>9.8403814480542066E-7</v>
      </c>
      <c r="CH256" s="191">
        <f t="shared" si="204"/>
        <v>4.2000081544190873E-7</v>
      </c>
      <c r="CI256" s="191">
        <f t="shared" si="204"/>
        <v>1.4419096546693199E-9</v>
      </c>
      <c r="CJ256" s="191">
        <f t="shared" si="204"/>
        <v>8.3092395442215802E-8</v>
      </c>
      <c r="CK256" s="191">
        <f t="shared" si="204"/>
        <v>2.0769385537737963E-6</v>
      </c>
      <c r="CL256" s="191">
        <f t="shared" si="205"/>
        <v>2.7494514915800651E-6</v>
      </c>
      <c r="CM256" s="191">
        <f t="shared" si="205"/>
        <v>7.6216540928353419E-7</v>
      </c>
      <c r="CN256" s="191">
        <f t="shared" si="205"/>
        <v>2.1337931399881008E-6</v>
      </c>
      <c r="CO256" s="191">
        <f t="shared" si="205"/>
        <v>1.6835626877167112E-7</v>
      </c>
      <c r="CP256" s="191">
        <f t="shared" si="206"/>
        <v>9.5628383211166167E-7</v>
      </c>
      <c r="CQ256" s="191">
        <f t="shared" si="206"/>
        <v>1.2196135275621808E-6</v>
      </c>
      <c r="CR256" s="191">
        <f t="shared" si="206"/>
        <v>7.6832425565620936E-7</v>
      </c>
      <c r="CS256" s="191">
        <f t="shared" si="206"/>
        <v>1.668624013391484E-6</v>
      </c>
      <c r="CT256" s="191">
        <f t="shared" si="207"/>
        <v>6.7088104529388808E-8</v>
      </c>
      <c r="CU256" s="191">
        <f t="shared" si="207"/>
        <v>6.3104054724031605E-7</v>
      </c>
      <c r="CV256" s="191">
        <f t="shared" si="207"/>
        <v>7.2568648638569179E-8</v>
      </c>
      <c r="CW256" s="191">
        <f t="shared" si="207"/>
        <v>1.3355476660283465E-6</v>
      </c>
      <c r="CX256" s="191">
        <f t="shared" si="208"/>
        <v>3.1042036155721732E-6</v>
      </c>
      <c r="CY256" s="191">
        <f t="shared" si="208"/>
        <v>8.7838987245774045E-6</v>
      </c>
      <c r="CZ256" s="191"/>
      <c r="DA256" s="191">
        <f t="shared" si="208"/>
        <v>3.3848690483076491E-35</v>
      </c>
      <c r="DB256" s="191"/>
      <c r="DC256" s="191"/>
      <c r="DD256" s="191"/>
      <c r="DE256" s="191">
        <f t="shared" si="209"/>
        <v>1.292591916129067E-5</v>
      </c>
      <c r="DF256" s="191">
        <f t="shared" si="209"/>
        <v>9.3544969754661211E-6</v>
      </c>
      <c r="DG256" s="191"/>
      <c r="DH256" s="191"/>
      <c r="DI256" s="191">
        <f>(AZ256-AVERAGE(AZ$17:AZ$256))^2*$BI256</f>
        <v>7.3743077475211888E-6</v>
      </c>
      <c r="DN256" s="191">
        <f>(BE256-AVERAGE(BE$17:BE$256))^2*$BI256</f>
        <v>1.0684675987183628E-5</v>
      </c>
      <c r="DR256" s="1">
        <f>1/3/60+1/3/120+1/3/240</f>
        <v>9.7222222222222206E-3</v>
      </c>
      <c r="EQ256" s="184"/>
      <c r="ER256" s="184"/>
    </row>
    <row r="257" spans="1:138" s="22" customFormat="1" x14ac:dyDescent="0.25">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E257" s="27"/>
      <c r="BG257" s="27"/>
    </row>
    <row r="258" spans="1:138" x14ac:dyDescent="0.25">
      <c r="A258" s="29" t="s">
        <v>99</v>
      </c>
      <c r="B258" s="256"/>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156"/>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E258" s="256"/>
    </row>
    <row r="259" spans="1:138" x14ac:dyDescent="0.25">
      <c r="A259" s="29" t="s">
        <v>100</v>
      </c>
      <c r="B259" s="271">
        <f t="shared" ref="B259:AP259" si="210">SQRT((STDEV(B17:B256)^2+(1+AVERAGE(B17:B256))^2)^12-(1+AVERAGE(B17:B256))^(2*12))</f>
        <v>0.16016684547528995</v>
      </c>
      <c r="C259" s="271">
        <f t="shared" si="210"/>
        <v>0.15852782432719098</v>
      </c>
      <c r="D259" s="271">
        <f t="shared" si="210"/>
        <v>0.1805893884127566</v>
      </c>
      <c r="E259" s="271">
        <f t="shared" si="210"/>
        <v>0.21276093314035047</v>
      </c>
      <c r="F259" s="271">
        <f t="shared" si="210"/>
        <v>0.24147489217007295</v>
      </c>
      <c r="G259" s="271">
        <f t="shared" si="210"/>
        <v>0.16443272840814721</v>
      </c>
      <c r="H259" s="271">
        <f t="shared" si="210"/>
        <v>0.18154804960058429</v>
      </c>
      <c r="I259" s="29">
        <f t="shared" si="210"/>
        <v>0.19434335758705754</v>
      </c>
      <c r="J259" s="29">
        <f t="shared" si="210"/>
        <v>0.24673162260193482</v>
      </c>
      <c r="K259" s="29">
        <f t="shared" si="210"/>
        <v>0</v>
      </c>
      <c r="L259" s="29">
        <f t="shared" si="210"/>
        <v>3.5015993509887162E-2</v>
      </c>
      <c r="M259" s="29">
        <f t="shared" si="210"/>
        <v>4.46867001933344E-2</v>
      </c>
      <c r="N259" s="29">
        <f t="shared" si="210"/>
        <v>6.3156459019353007E-3</v>
      </c>
      <c r="O259" s="29">
        <f t="shared" si="210"/>
        <v>3.0777236318358926E-2</v>
      </c>
      <c r="P259" s="29">
        <f t="shared" si="210"/>
        <v>0.10931542886846426</v>
      </c>
      <c r="Q259" s="29">
        <f t="shared" si="210"/>
        <v>5.2125755011415906E-2</v>
      </c>
      <c r="R259" s="29">
        <f t="shared" si="210"/>
        <v>4.0029124528503185E-2</v>
      </c>
      <c r="S259" s="29">
        <f t="shared" si="210"/>
        <v>9.4491609517166258E-2</v>
      </c>
      <c r="T259" s="29">
        <f t="shared" si="210"/>
        <v>6.0040079288398926E-2</v>
      </c>
      <c r="U259" s="29">
        <f t="shared" si="210"/>
        <v>3.1988677477873033E-2</v>
      </c>
      <c r="V259" s="29">
        <f t="shared" si="210"/>
        <v>2.6786983987934217E-2</v>
      </c>
      <c r="W259" s="29">
        <f t="shared" si="210"/>
        <v>8.4722311496648287E-2</v>
      </c>
      <c r="X259" s="29">
        <f t="shared" si="210"/>
        <v>4.01212206682472E-2</v>
      </c>
      <c r="Y259" s="29">
        <f t="shared" si="210"/>
        <v>1.769083070694602E-2</v>
      </c>
      <c r="Z259" s="29">
        <f t="shared" si="210"/>
        <v>9.6772176017106179E-2</v>
      </c>
      <c r="AA259" s="29">
        <f t="shared" si="210"/>
        <v>6.1992821337176165E-2</v>
      </c>
      <c r="AB259" s="29">
        <f t="shared" si="210"/>
        <v>8.3700579478649451E-2</v>
      </c>
      <c r="AC259" s="29">
        <f t="shared" si="210"/>
        <v>8.3032211081016688E-2</v>
      </c>
      <c r="AD259" s="29">
        <f t="shared" si="210"/>
        <v>9.4825698346728188E-2</v>
      </c>
      <c r="AE259" s="29">
        <f t="shared" si="210"/>
        <v>8.4649072198331191E-2</v>
      </c>
      <c r="AF259" s="29">
        <f t="shared" si="210"/>
        <v>0.10757537235128663</v>
      </c>
      <c r="AG259" s="29">
        <f t="shared" si="210"/>
        <v>0.11230783572932351</v>
      </c>
      <c r="AH259" s="29">
        <f t="shared" si="210"/>
        <v>6.1559763059481631E-2</v>
      </c>
      <c r="AI259" s="29">
        <f t="shared" si="210"/>
        <v>6.7031044814220814E-2</v>
      </c>
      <c r="AJ259" s="29">
        <f t="shared" si="210"/>
        <v>9.2859500923223814E-2</v>
      </c>
      <c r="AK259" s="29">
        <f t="shared" si="210"/>
        <v>6.5947857239413502E-2</v>
      </c>
      <c r="AL259" s="29">
        <f t="shared" si="210"/>
        <v>5.6093981045793398E-2</v>
      </c>
      <c r="AM259" s="29">
        <f t="shared" si="210"/>
        <v>4.1841655232136059E-2</v>
      </c>
      <c r="AN259" s="29">
        <f t="shared" si="210"/>
        <v>0.10648404613888332</v>
      </c>
      <c r="AO259" s="29">
        <f t="shared" si="210"/>
        <v>0.16553826027928756</v>
      </c>
      <c r="AP259" s="29">
        <f t="shared" si="210"/>
        <v>0.21418536648925365</v>
      </c>
      <c r="AQ259" s="66">
        <f>'Qtr Returns'!B91</f>
        <v>6.8887296548092447E-2</v>
      </c>
      <c r="AR259" s="29">
        <f>SQRT((STDEV(AR17:AR256)^2+(1+AVERAGE(AR17:AR256))^2)^12-(1+AVERAGE(AR17:AR256))^(2*12))</f>
        <v>0</v>
      </c>
      <c r="AS259" s="66">
        <f>'Qtr Returns'!D91</f>
        <v>0.14434402151269007</v>
      </c>
      <c r="AT259" s="66">
        <f>'Qtr Returns'!E91</f>
        <v>5.2450350334935197E-2</v>
      </c>
      <c r="AU259" s="66">
        <f>'Qtr Returns'!F91</f>
        <v>7.5731614378631074E-2</v>
      </c>
      <c r="AV259" s="29">
        <f>SQRT((STDEV(AV17:AV256)^2+(1+AVERAGE(AV17:AV256))^2)^12-(1+AVERAGE(AV17:AV256))^(2*12))</f>
        <v>0.22714638415005581</v>
      </c>
      <c r="AW259" s="29">
        <f>SQRT((STDEV(AW17:AW256)^2+(1+AVERAGE(AW17:AW256))^2)^12-(1+AVERAGE(AW17:AW256))^(2*12))</f>
        <v>0.19580162796896719</v>
      </c>
      <c r="AX259" s="66">
        <f>'Qtr Returns'!G91</f>
        <v>0.21619340108587851</v>
      </c>
      <c r="AY259" s="66">
        <f>'Qtr Returns'!H91</f>
        <v>0.38252648225019514</v>
      </c>
      <c r="AZ259" s="29">
        <f>SQRT((STDEV(AZ17:AZ256)^2+(1+AVERAGE(AZ17:AZ256))^2)^12-(1+AVERAGE(AZ17:AZ256))^(2*12))</f>
        <v>0.19101800836880287</v>
      </c>
      <c r="BE259" s="29">
        <f>SQRT((STDEV(BE17:BE256)^2+(1+AVERAGE(BE17:BE256))^2)^12-(1+AVERAGE(BE17:BE256))^(2*12))</f>
        <v>0.25192332554162072</v>
      </c>
      <c r="BJ259" s="190" t="s">
        <v>328</v>
      </c>
      <c r="BK259" s="192">
        <f t="shared" ref="BK259:CY259" si="211">SUM(BK17:BK256)</f>
        <v>1.4372351889867883E-3</v>
      </c>
      <c r="BL259" s="192">
        <f t="shared" si="211"/>
        <v>1.4018968495190915E-3</v>
      </c>
      <c r="BM259" s="192">
        <f t="shared" si="211"/>
        <v>1.7367829757465598E-3</v>
      </c>
      <c r="BN259" s="192">
        <f t="shared" si="211"/>
        <v>2.4586151247091366E-3</v>
      </c>
      <c r="BO259" s="192">
        <f t="shared" si="211"/>
        <v>2.8373298991325306E-3</v>
      </c>
      <c r="BP259" s="192">
        <f t="shared" si="211"/>
        <v>1.5802576094988282E-3</v>
      </c>
      <c r="BQ259" s="192">
        <f t="shared" si="211"/>
        <v>2.0088025770707047E-3</v>
      </c>
      <c r="BR259" s="192">
        <f t="shared" si="211"/>
        <v>2.1349792894976398E-3</v>
      </c>
      <c r="BS259" s="192">
        <f t="shared" si="211"/>
        <v>3.2196925233632699E-3</v>
      </c>
      <c r="BT259" s="192">
        <f t="shared" si="211"/>
        <v>3.081487911019578E-33</v>
      </c>
      <c r="BU259" s="192">
        <f t="shared" si="211"/>
        <v>8.101056630827527E-5</v>
      </c>
      <c r="BV259" s="192">
        <f t="shared" si="211"/>
        <v>1.262541743861083E-4</v>
      </c>
      <c r="BW259" s="192">
        <f t="shared" si="211"/>
        <v>2.3955854871856327E-6</v>
      </c>
      <c r="BX259" s="192">
        <f t="shared" si="211"/>
        <v>6.1336967090755483E-5</v>
      </c>
      <c r="BY259" s="192">
        <f t="shared" si="211"/>
        <v>9.1648816714968366E-4</v>
      </c>
      <c r="BZ259" s="192">
        <f t="shared" si="211"/>
        <v>1.7692059760288279E-4</v>
      </c>
      <c r="CA259" s="192">
        <f t="shared" si="211"/>
        <v>9.8398671397701665E-5</v>
      </c>
      <c r="CB259" s="192">
        <f t="shared" si="211"/>
        <v>5.9545099082337211E-4</v>
      </c>
      <c r="CC259" s="192">
        <f t="shared" si="211"/>
        <v>2.347273059957071E-4</v>
      </c>
      <c r="CD259" s="192">
        <f t="shared" si="211"/>
        <v>5.7563538443603422E-5</v>
      </c>
      <c r="CE259" s="192">
        <f t="shared" si="211"/>
        <v>4.8575677843590375E-5</v>
      </c>
      <c r="CF259" s="192">
        <f t="shared" si="211"/>
        <v>4.2777776025581675E-4</v>
      </c>
      <c r="CG259" s="192">
        <f t="shared" si="211"/>
        <v>1.1052483197106278E-4</v>
      </c>
      <c r="CH259" s="192">
        <f t="shared" si="211"/>
        <v>2.0414353163766817E-5</v>
      </c>
      <c r="CI259" s="192">
        <f t="shared" si="211"/>
        <v>5.3850582116153124E-4</v>
      </c>
      <c r="CJ259" s="192">
        <f t="shared" si="211"/>
        <v>2.4891287382755519E-4</v>
      </c>
      <c r="CK259" s="192">
        <f t="shared" si="211"/>
        <v>4.8259269901096381E-4</v>
      </c>
      <c r="CL259" s="192">
        <f t="shared" si="211"/>
        <v>4.8523663637655291E-4</v>
      </c>
      <c r="CM259" s="192">
        <f t="shared" si="211"/>
        <v>6.2517552519898581E-4</v>
      </c>
      <c r="CN259" s="192">
        <f t="shared" si="211"/>
        <v>4.6942915584346996E-4</v>
      </c>
      <c r="CO259" s="192">
        <f t="shared" si="211"/>
        <v>6.8150106297041799E-4</v>
      </c>
      <c r="CP259" s="192">
        <f t="shared" si="211"/>
        <v>9.121257259657354E-4</v>
      </c>
      <c r="CQ259" s="192">
        <f t="shared" si="211"/>
        <v>2.1056096779629418E-4</v>
      </c>
      <c r="CR259" s="192">
        <f t="shared" si="211"/>
        <v>2.3644998795028027E-4</v>
      </c>
      <c r="CS259" s="192">
        <f t="shared" si="211"/>
        <v>4.5664113791530654E-4</v>
      </c>
      <c r="CT259" s="192">
        <f t="shared" si="211"/>
        <v>2.5179974900931386E-4</v>
      </c>
      <c r="CU259" s="192">
        <f t="shared" si="211"/>
        <v>1.8957769845700411E-4</v>
      </c>
      <c r="CV259" s="192">
        <f t="shared" si="211"/>
        <v>1.1506364005577969E-4</v>
      </c>
      <c r="CW259" s="192">
        <f t="shared" si="211"/>
        <v>7.9992922703405172E-4</v>
      </c>
      <c r="CX259" s="194">
        <f>SUM(CX17:CX256)</f>
        <v>1.8476791833031542E-3</v>
      </c>
      <c r="CY259" s="192">
        <f t="shared" si="211"/>
        <v>2.9047288338450044E-3</v>
      </c>
      <c r="CZ259" s="192"/>
      <c r="DA259" s="192">
        <f>SUM(DA17:DA256)</f>
        <v>3.081487911019578E-33</v>
      </c>
      <c r="DB259" s="192"/>
      <c r="DC259" s="192"/>
      <c r="DD259" s="192"/>
      <c r="DE259" s="192">
        <f>SUM(DE17:DE256)</f>
        <v>3.0074945395235897E-3</v>
      </c>
      <c r="DF259" s="192">
        <f>SUM(DF17:DF256)</f>
        <v>2.2474949885585589E-3</v>
      </c>
      <c r="DG259" s="192"/>
      <c r="DH259" s="192"/>
      <c r="DI259" s="192">
        <f>SUM(DI17:DI256)</f>
        <v>2.5731116854980133E-3</v>
      </c>
      <c r="DJ259" s="192"/>
      <c r="DK259" s="192"/>
      <c r="DL259" s="192"/>
      <c r="DM259" s="192"/>
      <c r="DN259" s="192">
        <f>SUM(DN17:DN256)</f>
        <v>3.0090600554014521E-3</v>
      </c>
      <c r="DO259" s="29"/>
    </row>
    <row r="260" spans="1:138" x14ac:dyDescent="0.25">
      <c r="A260" s="29" t="s">
        <v>101</v>
      </c>
      <c r="B260" s="271">
        <f t="shared" ref="B260:AP260" si="212">SQRT((STDEV(B137:B256)^2+(1+AVERAGE(B137:B256))^2)^12-(1+AVERAGE(B137:B256))^(2*12))</f>
        <v>0.16781320605840855</v>
      </c>
      <c r="C260" s="271">
        <f t="shared" si="212"/>
        <v>0.1648909684747254</v>
      </c>
      <c r="D260" s="271">
        <f t="shared" si="212"/>
        <v>0.1901607700175357</v>
      </c>
      <c r="E260" s="271">
        <f t="shared" si="212"/>
        <v>0.21911685260973479</v>
      </c>
      <c r="F260" s="271">
        <f t="shared" si="212"/>
        <v>0.23063457549384409</v>
      </c>
      <c r="G260" s="271">
        <f t="shared" si="212"/>
        <v>0.17392461473799889</v>
      </c>
      <c r="H260" s="271">
        <f t="shared" si="212"/>
        <v>0.19120385408420859</v>
      </c>
      <c r="I260" s="29">
        <f t="shared" si="212"/>
        <v>0.20355863844037084</v>
      </c>
      <c r="J260" s="29">
        <f t="shared" si="212"/>
        <v>0.23075389983191649</v>
      </c>
      <c r="K260" s="29">
        <f t="shared" si="212"/>
        <v>0</v>
      </c>
      <c r="L260" s="29">
        <f t="shared" si="212"/>
        <v>3.3501194505209615E-2</v>
      </c>
      <c r="M260" s="29">
        <f t="shared" si="212"/>
        <v>4.178152100275738E-2</v>
      </c>
      <c r="N260" s="29">
        <f t="shared" si="212"/>
        <v>1.7565799695426951E-3</v>
      </c>
      <c r="O260" s="29">
        <f t="shared" si="212"/>
        <v>2.8315202968888023E-2</v>
      </c>
      <c r="P260" s="29">
        <f t="shared" si="212"/>
        <v>0.12842975377886859</v>
      </c>
      <c r="Q260" s="29">
        <f t="shared" si="212"/>
        <v>5.3496898123632189E-2</v>
      </c>
      <c r="R260" s="29">
        <f t="shared" si="212"/>
        <v>3.8404913171732925E-2</v>
      </c>
      <c r="S260" s="29">
        <f t="shared" si="212"/>
        <v>0.1049127125697244</v>
      </c>
      <c r="T260" s="29">
        <f t="shared" si="212"/>
        <v>6.1009371379479108E-2</v>
      </c>
      <c r="U260" s="29">
        <f t="shared" si="212"/>
        <v>2.5810878894660719E-2</v>
      </c>
      <c r="V260" s="29">
        <f t="shared" si="212"/>
        <v>2.5676691635760703E-2</v>
      </c>
      <c r="W260" s="29">
        <f t="shared" si="212"/>
        <v>0.1075479880486187</v>
      </c>
      <c r="X260" s="29">
        <f t="shared" si="212"/>
        <v>3.8681817594869508E-2</v>
      </c>
      <c r="Y260" s="29">
        <f t="shared" si="212"/>
        <v>1.4461373884830145E-2</v>
      </c>
      <c r="Z260" s="29">
        <f t="shared" si="212"/>
        <v>0.10992090322437484</v>
      </c>
      <c r="AA260" s="29">
        <f t="shared" si="212"/>
        <v>8.019321022904681E-2</v>
      </c>
      <c r="AB260" s="29">
        <f t="shared" si="212"/>
        <v>8.3358158355185938E-2</v>
      </c>
      <c r="AC260" s="29">
        <f t="shared" si="212"/>
        <v>8.2171842560917308E-2</v>
      </c>
      <c r="AD260" s="29">
        <f t="shared" si="212"/>
        <v>0.101465423039096</v>
      </c>
      <c r="AE260" s="29">
        <f t="shared" si="212"/>
        <v>9.8582881857404339E-2</v>
      </c>
      <c r="AF260" s="29">
        <f t="shared" si="212"/>
        <v>0.1282506944393014</v>
      </c>
      <c r="AG260" s="29">
        <f t="shared" si="212"/>
        <v>0.12216798253103049</v>
      </c>
      <c r="AH260" s="29">
        <f t="shared" si="212"/>
        <v>5.1284784722636249E-2</v>
      </c>
      <c r="AI260" s="29">
        <f t="shared" si="212"/>
        <v>5.6981990905398648E-2</v>
      </c>
      <c r="AJ260" s="29">
        <f t="shared" si="212"/>
        <v>8.1902810357008124E-2</v>
      </c>
      <c r="AK260" s="29">
        <f t="shared" si="212"/>
        <v>6.2733986664474425E-2</v>
      </c>
      <c r="AL260" s="29">
        <f t="shared" si="212"/>
        <v>4.4513952479289971E-2</v>
      </c>
      <c r="AM260" s="29">
        <f t="shared" si="212"/>
        <v>4.6726183981564071E-2</v>
      </c>
      <c r="AN260" s="29">
        <f t="shared" si="212"/>
        <v>9.5423945656597356E-2</v>
      </c>
      <c r="AO260" s="29">
        <f t="shared" si="212"/>
        <v>0.15190904798930036</v>
      </c>
      <c r="AP260" s="29">
        <f t="shared" si="212"/>
        <v>0.20663101484666649</v>
      </c>
      <c r="AQ260" s="66">
        <f>'Qtr Returns'!B92</f>
        <v>8.9035226907741349E-2</v>
      </c>
      <c r="AR260" s="29">
        <f>SQRT((STDEV(AR137:AR256)^2+(1+AVERAGE(AR137:AR256))^2)^12-(1+AVERAGE(AR137:AR256))^(2*12))</f>
        <v>0</v>
      </c>
      <c r="AS260" s="66">
        <f>'Qtr Returns'!D92</f>
        <v>0.16780825230067539</v>
      </c>
      <c r="AT260" s="66">
        <f>'Qtr Returns'!E92</f>
        <v>3.716619720291129E-2</v>
      </c>
      <c r="AU260" s="66">
        <f>'Qtr Returns'!F92</f>
        <v>5.2514046404623954E-2</v>
      </c>
      <c r="AV260" s="29">
        <f>SQRT((STDEV(AV137:AV256)^2+(1+AVERAGE(AV137:AV256))^2)^12-(1+AVERAGE(AV137:AV256))^(2*12))</f>
        <v>0.27280828799076545</v>
      </c>
      <c r="AW260" s="29">
        <f>SQRT((STDEV(AW137:AW256)^2+(1+AVERAGE(AW137:AW256))^2)^12-(1+AVERAGE(AW137:AW256))^(2*12))</f>
        <v>0.222441667588298</v>
      </c>
      <c r="AX260" s="66">
        <f>'Qtr Returns'!G92</f>
        <v>0.16783752655469364</v>
      </c>
      <c r="AY260" s="66">
        <f>'Qtr Returns'!H92</f>
        <v>0.11468064889393273</v>
      </c>
      <c r="AZ260" s="29">
        <f>SQRT((STDEV(AZ137:AZ256)^2+(1+AVERAGE(AZ137:AZ256))^2)^12-(1+AVERAGE(AZ137:AZ256))^(2*12))</f>
        <v>0.20612928263582431</v>
      </c>
      <c r="BE260" s="29">
        <f>SQRT((STDEV(BE137:BE256)^2+(1+AVERAGE(BE137:BE256))^2)^12-(1+AVERAGE(BE137:BE256))^(2*12))</f>
        <v>0.2259485500894115</v>
      </c>
      <c r="BJ260" s="190" t="s">
        <v>329</v>
      </c>
      <c r="BK260" s="192">
        <f>SQRT(BK259)</f>
        <v>3.791088483518669E-2</v>
      </c>
      <c r="BL260" s="192">
        <f t="shared" ref="BL260:DN260" si="213">SQRT(BL259)</f>
        <v>3.7441913005602311E-2</v>
      </c>
      <c r="BM260" s="192">
        <f t="shared" si="213"/>
        <v>4.1674728262420135E-2</v>
      </c>
      <c r="BN260" s="192">
        <f t="shared" si="213"/>
        <v>4.9584424214758574E-2</v>
      </c>
      <c r="BO260" s="192">
        <f t="shared" si="213"/>
        <v>5.3266592711872708E-2</v>
      </c>
      <c r="BP260" s="192">
        <f t="shared" si="213"/>
        <v>3.975245413177441E-2</v>
      </c>
      <c r="BQ260" s="192">
        <f t="shared" si="213"/>
        <v>4.4819667302097466E-2</v>
      </c>
      <c r="BR260" s="192">
        <f t="shared" si="213"/>
        <v>4.6205836097809545E-2</v>
      </c>
      <c r="BS260" s="192">
        <f t="shared" si="213"/>
        <v>5.6742334489896254E-2</v>
      </c>
      <c r="BT260" s="192">
        <f t="shared" si="213"/>
        <v>5.5511151231257827E-17</v>
      </c>
      <c r="BU260" s="192">
        <f t="shared" si="213"/>
        <v>9.0005869979838133E-3</v>
      </c>
      <c r="BV260" s="192">
        <f t="shared" si="213"/>
        <v>1.1236288283330412E-2</v>
      </c>
      <c r="BW260" s="192">
        <f t="shared" si="213"/>
        <v>1.5477679048183008E-3</v>
      </c>
      <c r="BX260" s="192">
        <f t="shared" si="213"/>
        <v>7.8317920740246603E-3</v>
      </c>
      <c r="BY260" s="192">
        <f t="shared" si="213"/>
        <v>3.0273555574951608E-2</v>
      </c>
      <c r="BZ260" s="192">
        <f t="shared" si="213"/>
        <v>1.33011502360842E-2</v>
      </c>
      <c r="CA260" s="192">
        <f t="shared" si="213"/>
        <v>9.9196104458643772E-3</v>
      </c>
      <c r="CB260" s="192">
        <f t="shared" si="213"/>
        <v>2.4401864494816211E-2</v>
      </c>
      <c r="CC260" s="192">
        <f t="shared" si="213"/>
        <v>1.5320812837304264E-2</v>
      </c>
      <c r="CD260" s="192">
        <f t="shared" si="213"/>
        <v>7.5870638881983471E-3</v>
      </c>
      <c r="CE260" s="192">
        <f t="shared" si="213"/>
        <v>6.9696253732600558E-3</v>
      </c>
      <c r="CF260" s="192">
        <f t="shared" si="213"/>
        <v>2.0682788986396798E-2</v>
      </c>
      <c r="CG260" s="192">
        <f t="shared" si="213"/>
        <v>1.0513079090878313E-2</v>
      </c>
      <c r="CH260" s="192">
        <f t="shared" si="213"/>
        <v>4.5182245588025853E-3</v>
      </c>
      <c r="CI260" s="192">
        <f t="shared" si="213"/>
        <v>2.3205728197182938E-2</v>
      </c>
      <c r="CJ260" s="192">
        <f t="shared" si="213"/>
        <v>1.5776972898105493E-2</v>
      </c>
      <c r="CK260" s="192">
        <f t="shared" si="213"/>
        <v>2.1967992603125208E-2</v>
      </c>
      <c r="CL260" s="192">
        <f t="shared" si="213"/>
        <v>2.2028087442548274E-2</v>
      </c>
      <c r="CM260" s="192">
        <f t="shared" si="213"/>
        <v>2.5003510257541557E-2</v>
      </c>
      <c r="CN260" s="192">
        <f t="shared" si="213"/>
        <v>2.1666313849925418E-2</v>
      </c>
      <c r="CO260" s="192">
        <f t="shared" si="213"/>
        <v>2.6105575323490154E-2</v>
      </c>
      <c r="CP260" s="192">
        <f t="shared" si="213"/>
        <v>3.0201419270718642E-2</v>
      </c>
      <c r="CQ260" s="192">
        <f t="shared" si="213"/>
        <v>1.4510719065445868E-2</v>
      </c>
      <c r="CR260" s="192">
        <f t="shared" si="213"/>
        <v>1.5376930381265315E-2</v>
      </c>
      <c r="CS260" s="192">
        <f t="shared" si="213"/>
        <v>2.136916324789781E-2</v>
      </c>
      <c r="CT260" s="192">
        <f t="shared" si="213"/>
        <v>1.5868199299520845E-2</v>
      </c>
      <c r="CU260" s="192">
        <f t="shared" si="213"/>
        <v>1.3768721743756903E-2</v>
      </c>
      <c r="CV260" s="192">
        <f t="shared" si="213"/>
        <v>1.0726772117267136E-2</v>
      </c>
      <c r="CW260" s="192">
        <f t="shared" si="213"/>
        <v>2.8283020118686965E-2</v>
      </c>
      <c r="CX260" s="192">
        <f>SQRT(CX259)</f>
        <v>4.298463892256342E-2</v>
      </c>
      <c r="CY260" s="192">
        <f t="shared" si="213"/>
        <v>5.3895536307239811E-2</v>
      </c>
      <c r="CZ260" s="192"/>
      <c r="DA260" s="192">
        <f>SQRT(DA259)</f>
        <v>5.5511151231257827E-17</v>
      </c>
      <c r="DB260" s="192"/>
      <c r="DC260" s="192"/>
      <c r="DD260" s="192"/>
      <c r="DE260" s="192">
        <f t="shared" si="213"/>
        <v>5.4840628547853001E-2</v>
      </c>
      <c r="DF260" s="192">
        <f t="shared" si="213"/>
        <v>4.7407752409901895E-2</v>
      </c>
      <c r="DG260" s="192"/>
      <c r="DH260" s="192"/>
      <c r="DI260" s="192">
        <f t="shared" si="213"/>
        <v>5.0725848297470719E-2</v>
      </c>
      <c r="DJ260" s="192"/>
      <c r="DK260" s="192"/>
      <c r="DL260" s="192"/>
      <c r="DM260" s="192"/>
      <c r="DN260" s="192">
        <f t="shared" si="213"/>
        <v>5.4854900012683026E-2</v>
      </c>
      <c r="DO260" s="29"/>
    </row>
    <row r="261" spans="1:138" x14ac:dyDescent="0.25">
      <c r="A261" s="29" t="s">
        <v>102</v>
      </c>
      <c r="B261" s="271">
        <f t="shared" ref="B261:AP261" si="214">SQRT((STDEV(B197:B256)^2+(1+AVERAGE(B197:B256))^2)^12-(1+AVERAGE(B197:B256))^(2*12))</f>
        <v>0.1090296752850924</v>
      </c>
      <c r="C261" s="271">
        <f t="shared" si="214"/>
        <v>0.10814018771092859</v>
      </c>
      <c r="D261" s="271">
        <f t="shared" si="214"/>
        <v>0.11014887364513805</v>
      </c>
      <c r="E261" s="271">
        <f t="shared" si="214"/>
        <v>0.15017888083867392</v>
      </c>
      <c r="F261" s="271">
        <f t="shared" si="214"/>
        <v>0.15973541435948363</v>
      </c>
      <c r="G261" s="271">
        <f t="shared" si="214"/>
        <v>0.1068325009738217</v>
      </c>
      <c r="H261" s="271">
        <f t="shared" si="214"/>
        <v>0.11777101697320742</v>
      </c>
      <c r="I261" s="29">
        <f t="shared" si="214"/>
        <v>0.11596264400409756</v>
      </c>
      <c r="J261" s="29">
        <f t="shared" si="214"/>
        <v>0.15421325137956154</v>
      </c>
      <c r="K261" s="29">
        <f t="shared" si="214"/>
        <v>0</v>
      </c>
      <c r="L261" s="29">
        <f t="shared" si="214"/>
        <v>2.7526644469748236E-2</v>
      </c>
      <c r="M261" s="29">
        <f t="shared" si="214"/>
        <v>3.1567973449056173E-2</v>
      </c>
      <c r="N261" s="29">
        <f t="shared" si="214"/>
        <v>1.8269728336925512E-3</v>
      </c>
      <c r="O261" s="29">
        <f t="shared" si="214"/>
        <v>2.1068068575063492E-2</v>
      </c>
      <c r="P261" s="29">
        <f t="shared" si="214"/>
        <v>0.10221104399348928</v>
      </c>
      <c r="Q261" s="29">
        <f t="shared" si="214"/>
        <v>3.6243214370066903E-2</v>
      </c>
      <c r="R261" s="29">
        <f t="shared" si="214"/>
        <v>2.2617497959936492E-2</v>
      </c>
      <c r="S261" s="29">
        <f t="shared" si="214"/>
        <v>7.2526853936364211E-2</v>
      </c>
      <c r="T261" s="29">
        <f t="shared" si="214"/>
        <v>3.8918175609172781E-2</v>
      </c>
      <c r="U261" s="29">
        <f t="shared" si="214"/>
        <v>2.0146524203411193E-2</v>
      </c>
      <c r="V261" s="29">
        <f t="shared" si="214"/>
        <v>2.0985092367521593E-2</v>
      </c>
      <c r="W261" s="29">
        <f t="shared" si="214"/>
        <v>2.6146945770929124E-2</v>
      </c>
      <c r="X261" s="29">
        <f t="shared" si="214"/>
        <v>3.0897699378287638E-2</v>
      </c>
      <c r="Y261" s="29">
        <f t="shared" si="214"/>
        <v>1.2211816489400474E-2</v>
      </c>
      <c r="Z261" s="29">
        <f t="shared" si="214"/>
        <v>5.2137101825995111E-2</v>
      </c>
      <c r="AA261" s="29">
        <f t="shared" si="214"/>
        <v>2.4243317751960931E-2</v>
      </c>
      <c r="AB261" s="29">
        <f t="shared" si="214"/>
        <v>6.6463924694555643E-2</v>
      </c>
      <c r="AC261" s="29">
        <f t="shared" si="214"/>
        <v>6.9877020319511887E-2</v>
      </c>
      <c r="AD261" s="29">
        <f t="shared" si="214"/>
        <v>6.7916943413387679E-2</v>
      </c>
      <c r="AE261" s="29">
        <f t="shared" si="214"/>
        <v>5.6868151600152635E-2</v>
      </c>
      <c r="AF261" s="29">
        <f t="shared" si="214"/>
        <v>4.2874474222294269E-2</v>
      </c>
      <c r="AG261" s="29">
        <f t="shared" si="214"/>
        <v>9.1832458116632515E-2</v>
      </c>
      <c r="AH261" s="29">
        <f t="shared" si="214"/>
        <v>3.5864174370393111E-2</v>
      </c>
      <c r="AI261" s="29">
        <f t="shared" si="214"/>
        <v>3.6912793299652386E-2</v>
      </c>
      <c r="AJ261" s="29">
        <f t="shared" si="214"/>
        <v>5.4511117570691103E-2</v>
      </c>
      <c r="AK261" s="29">
        <f t="shared" si="214"/>
        <v>4.2893007901829448E-2</v>
      </c>
      <c r="AL261" s="29">
        <f t="shared" si="214"/>
        <v>4.076730750762373E-2</v>
      </c>
      <c r="AM261" s="29">
        <f t="shared" si="214"/>
        <v>2.5705252160580234E-2</v>
      </c>
      <c r="AN261" s="29">
        <f t="shared" si="214"/>
        <v>0.10433307697154082</v>
      </c>
      <c r="AO261" s="29">
        <f t="shared" si="214"/>
        <v>0.1107189760989927</v>
      </c>
      <c r="AP261" s="29">
        <f t="shared" si="214"/>
        <v>0.17162148889903711</v>
      </c>
      <c r="AQ261" s="66">
        <f>'Qtr Returns'!B93</f>
        <v>1.5449120420903222E-2</v>
      </c>
      <c r="AR261" s="29">
        <f>SQRT((STDEV(AR197:AR256)^2+(1+AVERAGE(AR197:AR256))^2)^12-(1+AVERAGE(AR197:AR256))^(2*12))</f>
        <v>0</v>
      </c>
      <c r="AS261" s="66" t="e">
        <f>'Qtr Returns'!D93</f>
        <v>#DIV/0!</v>
      </c>
      <c r="AT261" s="66">
        <f>'Qtr Returns'!E93</f>
        <v>3.377132559681896E-2</v>
      </c>
      <c r="AU261" s="66">
        <f>'Qtr Returns'!F93</f>
        <v>4.5261745907174002E-2</v>
      </c>
      <c r="AV261" s="29">
        <f>SQRT((STDEV(AV197:AV256)^2+(1+AVERAGE(AV197:AV256))^2)^12-(1+AVERAGE(AV197:AV256))^(2*12))</f>
        <v>0.13900771516386387</v>
      </c>
      <c r="AW261" s="29">
        <f>SQRT((STDEV(AW197:AW256)^2+(1+AVERAGE(AW197:AW256))^2)^12-(1+AVERAGE(AW197:AW256))^(2*12))</f>
        <v>0.11351865106505091</v>
      </c>
      <c r="AX261" s="66">
        <f>'Qtr Returns'!G93</f>
        <v>8.1130604436962406E-2</v>
      </c>
      <c r="AY261" s="66">
        <f>'Qtr Returns'!H93</f>
        <v>0.10306025609119919</v>
      </c>
      <c r="AZ261" s="29">
        <f>SQRT((STDEV(AZ197:AZ256)^2+(1+AVERAGE(AZ197:AZ256))^2)^12-(1+AVERAGE(AZ197:AZ256))^(2*12))</f>
        <v>0.18229256592658094</v>
      </c>
      <c r="BE261" s="29">
        <f>SQRT((STDEV(BE197:BE256)^2+(1+AVERAGE(BE197:BE256))^2)^12-(1+AVERAGE(BE197:BE256))^(2*12))</f>
        <v>0.16633051679614025</v>
      </c>
      <c r="BK261" s="192"/>
      <c r="BL261" s="192"/>
      <c r="BM261" s="192"/>
      <c r="BN261" s="192"/>
      <c r="BO261" s="192"/>
      <c r="BP261" s="189"/>
      <c r="BQ261" s="189"/>
      <c r="BR261" s="189"/>
      <c r="BS261" s="189"/>
      <c r="BT261" s="189"/>
      <c r="BU261" s="189"/>
      <c r="BV261" s="189"/>
      <c r="BW261" s="192"/>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c r="DM261" s="189"/>
      <c r="DN261" s="189"/>
    </row>
    <row r="262" spans="1:138" x14ac:dyDescent="0.25">
      <c r="A262" s="31" t="s">
        <v>103</v>
      </c>
      <c r="B262" s="271">
        <f>MROUND(SUMPRODUCT(B259:B261,'Building Blocks'!$B$23:$B$25),0.001)</f>
        <v>0.14599999999999999</v>
      </c>
      <c r="C262" s="271">
        <f>MROUND(SUMPRODUCT(C259:C261,'Building Blocks'!$B$23:$B$25),0.001)</f>
        <v>0.14400000000000002</v>
      </c>
      <c r="D262" s="271">
        <f>MROUND(SUMPRODUCT(D259:D261,'Building Blocks'!$B$23:$B$25),0.001)</f>
        <v>0.16</v>
      </c>
      <c r="E262" s="271">
        <f>MROUND(SUMPRODUCT(E259:E261,'Building Blocks'!$B$23:$B$25),0.001)</f>
        <v>0.19400000000000001</v>
      </c>
      <c r="F262" s="271">
        <f>MROUND(SUMPRODUCT(F259:F261,'Building Blocks'!$B$23:$B$25),0.001)</f>
        <v>0.21099999999999999</v>
      </c>
      <c r="G262" s="271">
        <f>MROUND(SUMPRODUCT(G259:G261,'Building Blocks'!$B$23:$B$25),0.001)</f>
        <v>0.14799999999999999</v>
      </c>
      <c r="H262" s="271">
        <f>MROUND(SUMPRODUCT(H259:H261,'Building Blocks'!$B$23:$B$25),0.001)</f>
        <v>0.16400000000000001</v>
      </c>
      <c r="I262" s="29">
        <f>MROUND(SUMPRODUCT(I259:I261,'Building Blocks'!$B$23:$B$25),0.001)</f>
        <v>0.17100000000000001</v>
      </c>
      <c r="J262" s="29">
        <f>MROUND(SUMPRODUCT(J259:J261,'Building Blocks'!$B$23:$B$25),0.001)</f>
        <v>0.21099999999999999</v>
      </c>
      <c r="K262" s="29">
        <f>MROUND(SUMPRODUCT(K259:K261,'Building Blocks'!$B$23:$B$25),0.001)</f>
        <v>0</v>
      </c>
      <c r="L262" s="29">
        <f>MROUND(SUMPRODUCT(L259:L261,'Building Blocks'!$B$23:$B$25),0.001)</f>
        <v>3.2000000000000001E-2</v>
      </c>
      <c r="M262" s="29">
        <f>MROUND(SUMPRODUCT(M259:M261,'Building Blocks'!$B$23:$B$25),0.001)</f>
        <v>3.9E-2</v>
      </c>
      <c r="N262" s="29">
        <f>MROUND(SUMPRODUCT(N259:N261,'Building Blocks'!$B$23:$B$25),0.001)</f>
        <v>3.0000000000000001E-3</v>
      </c>
      <c r="O262" s="29">
        <f>MROUND(SUMPRODUCT(O259:O261,'Building Blocks'!$B$23:$B$25),0.001)</f>
        <v>2.7E-2</v>
      </c>
      <c r="P262" s="29">
        <f>MROUND(SUMPRODUCT(P259:P261,'Building Blocks'!$B$23:$B$25),0.001)</f>
        <v>0.113</v>
      </c>
      <c r="Q262" s="29">
        <f>MROUND(SUMPRODUCT(Q259:Q261,'Building Blocks'!$B$23:$B$25),0.001)</f>
        <v>4.7E-2</v>
      </c>
      <c r="R262" s="29">
        <f>MROUND(SUMPRODUCT(R259:R261,'Building Blocks'!$B$23:$B$25),0.001)</f>
        <v>3.4000000000000002E-2</v>
      </c>
      <c r="S262" s="29">
        <f>MROUND(SUMPRODUCT(S259:S261,'Building Blocks'!$B$23:$B$25),0.001)</f>
        <v>9.0999999999999998E-2</v>
      </c>
      <c r="T262" s="29">
        <f>MROUND(SUMPRODUCT(T259:T261,'Building Blocks'!$B$23:$B$25),0.001)</f>
        <v>5.2999999999999999E-2</v>
      </c>
      <c r="U262" s="29">
        <f>MROUND(SUMPRODUCT(U259:U261,'Building Blocks'!$B$23:$B$25),0.001)</f>
        <v>2.6000000000000002E-2</v>
      </c>
      <c r="V262" s="29">
        <f>MROUND(SUMPRODUCT(V259:V261,'Building Blocks'!$B$23:$B$25),0.001)</f>
        <v>2.4E-2</v>
      </c>
      <c r="W262" s="29">
        <f>MROUND(SUMPRODUCT(W259:W261,'Building Blocks'!$B$23:$B$25),0.001)</f>
        <v>7.2999999999999995E-2</v>
      </c>
      <c r="X262" s="29">
        <f>MROUND(SUMPRODUCT(X259:X261,'Building Blocks'!$B$23:$B$25),0.001)</f>
        <v>3.6999999999999998E-2</v>
      </c>
      <c r="Y262" s="29">
        <f>MROUND(SUMPRODUCT(Y259:Y261,'Building Blocks'!$B$23:$B$25),0.001)</f>
        <v>1.4999999999999999E-2</v>
      </c>
      <c r="Z262" s="29">
        <f>MROUND(SUMPRODUCT(Z259:Z261,'Building Blocks'!$B$23:$B$25),0.001)</f>
        <v>8.6000000000000007E-2</v>
      </c>
      <c r="AA262" s="29">
        <f>MROUND(SUMPRODUCT(AA259:AA261,'Building Blocks'!$B$23:$B$25),0.001)</f>
        <v>5.5E-2</v>
      </c>
      <c r="AB262" s="29">
        <f>MROUND(SUMPRODUCT(AB259:AB261,'Building Blocks'!$B$23:$B$25),0.001)</f>
        <v>7.8E-2</v>
      </c>
      <c r="AC262" s="29">
        <f>MROUND(SUMPRODUCT(AC259:AC261,'Building Blocks'!$B$23:$B$25),0.001)</f>
        <v>7.8E-2</v>
      </c>
      <c r="AD262" s="29">
        <f>MROUND(SUMPRODUCT(AD259:AD261,'Building Blocks'!$B$23:$B$25),0.001)</f>
        <v>8.7999999999999995E-2</v>
      </c>
      <c r="AE262" s="29">
        <f>MROUND(SUMPRODUCT(AE259:AE261,'Building Blocks'!$B$23:$B$25),0.001)</f>
        <v>0.08</v>
      </c>
      <c r="AF262" s="29">
        <f>MROUND(SUMPRODUCT(AF259:AF261,'Building Blocks'!$B$23:$B$25),0.001)</f>
        <v>9.2999999999999999E-2</v>
      </c>
      <c r="AG262" s="29">
        <f>MROUND(SUMPRODUCT(AG259:AG261,'Building Blocks'!$B$23:$B$25),0.001)</f>
        <v>0.109</v>
      </c>
      <c r="AH262" s="29">
        <f>MROUND(SUMPRODUCT(AH259:AH261,'Building Blocks'!$B$23:$B$25),0.001)</f>
        <v>0.05</v>
      </c>
      <c r="AI262" s="29">
        <f>MROUND(SUMPRODUCT(AI259:AI261,'Building Blocks'!$B$23:$B$25),0.001)</f>
        <v>5.3999999999999999E-2</v>
      </c>
      <c r="AJ262" s="29">
        <f>MROUND(SUMPRODUCT(AJ259:AJ261,'Building Blocks'!$B$23:$B$25),0.001)</f>
        <v>7.5999999999999998E-2</v>
      </c>
      <c r="AK262" s="29">
        <f>MROUND(SUMPRODUCT(AK259:AK261,'Building Blocks'!$B$23:$B$25),0.001)</f>
        <v>5.7000000000000002E-2</v>
      </c>
      <c r="AL262" s="29">
        <f>MROUND(SUMPRODUCT(AL259:AL261,'Building Blocks'!$B$23:$B$25),0.001)</f>
        <v>4.7E-2</v>
      </c>
      <c r="AM262" s="29">
        <f>MROUND(SUMPRODUCT(AM259:AM261,'Building Blocks'!$B$23:$B$25),0.001)</f>
        <v>3.7999999999999999E-2</v>
      </c>
      <c r="AN262" s="29">
        <f>MROUND(SUMPRODUCT(AN259:AN261,'Building Blocks'!$B$23:$B$25),0.001)</f>
        <v>0.10200000000000001</v>
      </c>
      <c r="AO262" s="29">
        <f>MROUND(SUMPRODUCT(AO259:AO261,'Building Blocks'!$B$23:$B$25),0.001)</f>
        <v>0.14300000000000002</v>
      </c>
      <c r="AP262" s="29">
        <f>MROUND(SUMPRODUCT(AP259:AP261,'Building Blocks'!$B$23:$B$25),0.001)</f>
        <v>0.19700000000000001</v>
      </c>
      <c r="AQ262" s="66">
        <f>'Qtr Returns'!B94</f>
        <v>5.8000000000000003E-2</v>
      </c>
      <c r="AR262" s="29">
        <f>MROUND(SUMPRODUCT(AR259:AR261,'Building Blocks'!$B$23:$B$25),0.001)</f>
        <v>0</v>
      </c>
      <c r="AS262" s="66" t="e">
        <f>'Qtr Returns'!D94</f>
        <v>#DIV/0!</v>
      </c>
      <c r="AT262" s="66">
        <f>'Qtr Returns'!E94</f>
        <v>4.1000000000000002E-2</v>
      </c>
      <c r="AU262" s="66">
        <f>'Qtr Returns'!F94</f>
        <v>5.8000000000000003E-2</v>
      </c>
      <c r="AV262" s="29">
        <f>MROUND(SUMPRODUCT(AV259:AV261,'Building Blocks'!$B$23:$B$25),0.001)</f>
        <v>0.21299999999999999</v>
      </c>
      <c r="AW262" s="29">
        <f>MROUND(SUMPRODUCT(AW259:AW261,'Building Blocks'!$B$23:$B$25),0.001)</f>
        <v>0.17699999999999999</v>
      </c>
      <c r="AX262" s="66">
        <f>'Qtr Returns'!G94</f>
        <v>0.155</v>
      </c>
      <c r="AY262" s="66">
        <f>'Qtr Returns'!H94</f>
        <v>0.2</v>
      </c>
      <c r="AZ262" s="29">
        <f>MROUND(SUMPRODUCT(AZ259:AZ261,'Building Blocks'!$B$23:$B$25),0.001)</f>
        <v>0.193</v>
      </c>
      <c r="BE262" s="29">
        <f>MROUND(SUMPRODUCT(BE259:BE261,'Building Blocks'!$B$23:$B$25),0.001)</f>
        <v>0.215</v>
      </c>
      <c r="BJ262" s="190" t="s">
        <v>330</v>
      </c>
      <c r="BK262" s="192">
        <f t="shared" ref="BK262:CY262" si="215">MROUND(SQRT((BK260^2+(1+SUMPRODUCT(B17:B256,$BI$17:$BI$256))^2)^12-(1+SUMPRODUCT(B17:B256,$BI$17:$BI$256))^(2*12)),0.001)</f>
        <v>0.14599999999999999</v>
      </c>
      <c r="BL262" s="192">
        <f t="shared" si="215"/>
        <v>0.14400000000000002</v>
      </c>
      <c r="BM262" s="192">
        <f t="shared" si="215"/>
        <v>0.161</v>
      </c>
      <c r="BN262" s="192">
        <f t="shared" si="215"/>
        <v>0.193</v>
      </c>
      <c r="BO262" s="192">
        <f t="shared" si="215"/>
        <v>0.20800000000000002</v>
      </c>
      <c r="BP262" s="192">
        <f t="shared" si="215"/>
        <v>0.15</v>
      </c>
      <c r="BQ262" s="192">
        <f t="shared" si="215"/>
        <v>0.16600000000000001</v>
      </c>
      <c r="BR262" s="192">
        <f t="shared" si="215"/>
        <v>0.17599999999999999</v>
      </c>
      <c r="BS262" s="192">
        <f t="shared" si="215"/>
        <v>0.215</v>
      </c>
      <c r="BT262" s="192">
        <f t="shared" si="215"/>
        <v>0</v>
      </c>
      <c r="BU262" s="192">
        <f t="shared" si="215"/>
        <v>3.2000000000000001E-2</v>
      </c>
      <c r="BV262" s="192">
        <f t="shared" si="215"/>
        <v>0.04</v>
      </c>
      <c r="BW262" s="192">
        <f t="shared" si="215"/>
        <v>5.0000000000000001E-3</v>
      </c>
      <c r="BX262" s="192">
        <f t="shared" si="215"/>
        <v>2.8000000000000001E-2</v>
      </c>
      <c r="BY262" s="192">
        <f t="shared" si="215"/>
        <v>0.11</v>
      </c>
      <c r="BZ262" s="192">
        <f t="shared" si="215"/>
        <v>4.8000000000000001E-2</v>
      </c>
      <c r="CA262" s="192">
        <f t="shared" si="215"/>
        <v>3.6000000000000004E-2</v>
      </c>
      <c r="CB262" s="192">
        <f t="shared" si="215"/>
        <v>0.09</v>
      </c>
      <c r="CC262" s="192">
        <f t="shared" si="215"/>
        <v>5.5E-2</v>
      </c>
      <c r="CD262" s="192">
        <f t="shared" si="215"/>
        <v>2.7E-2</v>
      </c>
      <c r="CE262" s="192">
        <f t="shared" si="215"/>
        <v>2.5000000000000001E-2</v>
      </c>
      <c r="CF262" s="192">
        <f t="shared" si="215"/>
        <v>7.4999999999999997E-2</v>
      </c>
      <c r="CG262" s="192">
        <f t="shared" si="215"/>
        <v>3.7999999999999999E-2</v>
      </c>
      <c r="CH262" s="192">
        <f t="shared" si="215"/>
        <v>1.6E-2</v>
      </c>
      <c r="CI262" s="192">
        <f t="shared" si="215"/>
        <v>8.6000000000000007E-2</v>
      </c>
      <c r="CJ262" s="192">
        <f t="shared" si="215"/>
        <v>5.7000000000000002E-2</v>
      </c>
      <c r="CK262" s="192">
        <f t="shared" si="215"/>
        <v>7.8E-2</v>
      </c>
      <c r="CL262" s="192">
        <f t="shared" si="215"/>
        <v>7.8E-2</v>
      </c>
      <c r="CM262" s="192">
        <f t="shared" si="215"/>
        <v>8.8999999999999996E-2</v>
      </c>
      <c r="CN262" s="192">
        <f t="shared" si="215"/>
        <v>0.08</v>
      </c>
      <c r="CO262" s="192">
        <f t="shared" si="215"/>
        <v>9.6000000000000002E-2</v>
      </c>
      <c r="CP262" s="192">
        <f t="shared" si="215"/>
        <v>0.109</v>
      </c>
      <c r="CQ262" s="192">
        <f t="shared" si="215"/>
        <v>5.1000000000000004E-2</v>
      </c>
      <c r="CR262" s="192">
        <f t="shared" si="215"/>
        <v>5.6000000000000001E-2</v>
      </c>
      <c r="CS262" s="192">
        <f t="shared" si="215"/>
        <v>7.8E-2</v>
      </c>
      <c r="CT262" s="192">
        <f t="shared" si="215"/>
        <v>5.8000000000000003E-2</v>
      </c>
      <c r="CU262" s="192">
        <f t="shared" si="215"/>
        <v>4.9000000000000002E-2</v>
      </c>
      <c r="CV262" s="192">
        <f t="shared" si="215"/>
        <v>3.9E-2</v>
      </c>
      <c r="CW262" s="192">
        <f t="shared" si="215"/>
        <v>0.10200000000000001</v>
      </c>
      <c r="CX262" s="192">
        <f>MROUND(SQRT((CX260^2+(1+SUMPRODUCT(AO17:AO256,$BI$17:$BI$256))^2)^12-(1+SUMPRODUCT(AO17:AO256,$BI$17:$BI$256))^(2*12)),0.001)</f>
        <v>0.14799999999999999</v>
      </c>
      <c r="CY262" s="192">
        <f t="shared" si="215"/>
        <v>0.20200000000000001</v>
      </c>
      <c r="CZ262" s="192"/>
      <c r="DA262" s="192">
        <f>MROUND(SQRT((DA260^2+(1+SUMPRODUCT(AR17:AR256,$BI$17:$BI$256))^2)^12-(1+SUMPRODUCT(AR17:AR256,$BI$17:$BI$256))^(2*12)),0.001)</f>
        <v>0</v>
      </c>
      <c r="DB262" s="192"/>
      <c r="DC262" s="192"/>
      <c r="DD262" s="192"/>
      <c r="DE262" s="192">
        <f>MROUND(SQRT((DE260^2+(1+SUMPRODUCT(AV17:AV256,$BI$17:$BI$256))^2)^12-(1+SUMPRODUCT(AV17:AV256,$BI$17:$BI$256))^(2*12)),0.001)</f>
        <v>0.21099999999999999</v>
      </c>
      <c r="DF262" s="192">
        <f>MROUND(SQRT((DF260^2+(1+SUMPRODUCT(AW17:AW256,$BI$17:$BI$256))^2)^12-(1+SUMPRODUCT(AW17:AW256,$BI$17:$BI$256))^(2*12)),0.001)</f>
        <v>0.17899999999999999</v>
      </c>
      <c r="DG262" s="192"/>
      <c r="DH262" s="192"/>
      <c r="DI262" s="192">
        <f>MROUND(SQRT((DI260^2+(1+SUMPRODUCT(AZ17:AZ256,$BI$17:$BI$256))^2)^12-(1+SUMPRODUCT(AZ17:AZ256,$BI$17:$BI$256))^(2*12)),0.001)</f>
        <v>0.191</v>
      </c>
      <c r="DJ262" s="192"/>
      <c r="DK262" s="192"/>
      <c r="DL262" s="192"/>
      <c r="DM262" s="192"/>
      <c r="DN262" s="192">
        <f>MROUND(SQRT((DN260^2+(1+SUMPRODUCT(BE17:BE256,$BI$17:$BI$256))^2)^12-(1+SUMPRODUCT(BE17:BE256,$BI$17:$BI$256))^(2*12)),0.001)</f>
        <v>0.214</v>
      </c>
      <c r="DO262" s="29"/>
    </row>
    <row r="263" spans="1:138" x14ac:dyDescent="0.25">
      <c r="A263" s="31" t="s">
        <v>331</v>
      </c>
      <c r="B263" s="271">
        <f>BK262</f>
        <v>0.14599999999999999</v>
      </c>
      <c r="C263" s="271">
        <f t="shared" ref="C263:BE263" si="216">BL262</f>
        <v>0.14400000000000002</v>
      </c>
      <c r="D263" s="271">
        <f t="shared" si="216"/>
        <v>0.161</v>
      </c>
      <c r="E263" s="271">
        <f t="shared" si="216"/>
        <v>0.193</v>
      </c>
      <c r="F263" s="271">
        <f t="shared" si="216"/>
        <v>0.20800000000000002</v>
      </c>
      <c r="G263" s="271">
        <f t="shared" si="216"/>
        <v>0.15</v>
      </c>
      <c r="H263" s="271">
        <f t="shared" si="216"/>
        <v>0.16600000000000001</v>
      </c>
      <c r="I263" s="31">
        <f t="shared" si="216"/>
        <v>0.17599999999999999</v>
      </c>
      <c r="J263" s="31">
        <f t="shared" si="216"/>
        <v>0.215</v>
      </c>
      <c r="K263" s="31">
        <f t="shared" si="216"/>
        <v>0</v>
      </c>
      <c r="L263" s="31">
        <f t="shared" si="216"/>
        <v>3.2000000000000001E-2</v>
      </c>
      <c r="M263" s="31">
        <f t="shared" si="216"/>
        <v>0.04</v>
      </c>
      <c r="N263" s="31">
        <f t="shared" si="216"/>
        <v>5.0000000000000001E-3</v>
      </c>
      <c r="O263" s="31">
        <f t="shared" si="216"/>
        <v>2.8000000000000001E-2</v>
      </c>
      <c r="P263" s="31">
        <f t="shared" si="216"/>
        <v>0.11</v>
      </c>
      <c r="Q263" s="31">
        <f t="shared" si="216"/>
        <v>4.8000000000000001E-2</v>
      </c>
      <c r="R263" s="31">
        <f t="shared" si="216"/>
        <v>3.6000000000000004E-2</v>
      </c>
      <c r="S263" s="31">
        <f t="shared" si="216"/>
        <v>0.09</v>
      </c>
      <c r="T263" s="31">
        <f t="shared" si="216"/>
        <v>5.5E-2</v>
      </c>
      <c r="U263" s="31">
        <f t="shared" si="216"/>
        <v>2.7E-2</v>
      </c>
      <c r="V263" s="31">
        <f t="shared" si="216"/>
        <v>2.5000000000000001E-2</v>
      </c>
      <c r="W263" s="31">
        <f t="shared" si="216"/>
        <v>7.4999999999999997E-2</v>
      </c>
      <c r="X263" s="31">
        <f t="shared" si="216"/>
        <v>3.7999999999999999E-2</v>
      </c>
      <c r="Y263" s="31">
        <f t="shared" si="216"/>
        <v>1.6E-2</v>
      </c>
      <c r="Z263" s="31">
        <f t="shared" si="216"/>
        <v>8.6000000000000007E-2</v>
      </c>
      <c r="AA263" s="31">
        <f t="shared" si="216"/>
        <v>5.7000000000000002E-2</v>
      </c>
      <c r="AB263" s="31">
        <f t="shared" si="216"/>
        <v>7.8E-2</v>
      </c>
      <c r="AC263" s="31">
        <f t="shared" si="216"/>
        <v>7.8E-2</v>
      </c>
      <c r="AD263" s="31">
        <f t="shared" si="216"/>
        <v>8.8999999999999996E-2</v>
      </c>
      <c r="AE263" s="31">
        <f t="shared" si="216"/>
        <v>0.08</v>
      </c>
      <c r="AF263" s="31">
        <f t="shared" si="216"/>
        <v>9.6000000000000002E-2</v>
      </c>
      <c r="AG263" s="31">
        <f t="shared" si="216"/>
        <v>0.109</v>
      </c>
      <c r="AH263" s="31">
        <f t="shared" si="216"/>
        <v>5.1000000000000004E-2</v>
      </c>
      <c r="AI263" s="31">
        <f t="shared" si="216"/>
        <v>5.6000000000000001E-2</v>
      </c>
      <c r="AJ263" s="31">
        <f t="shared" si="216"/>
        <v>7.8E-2</v>
      </c>
      <c r="AK263" s="31">
        <f t="shared" si="216"/>
        <v>5.8000000000000003E-2</v>
      </c>
      <c r="AL263" s="31">
        <f t="shared" si="216"/>
        <v>4.9000000000000002E-2</v>
      </c>
      <c r="AM263" s="31">
        <f t="shared" si="216"/>
        <v>3.9E-2</v>
      </c>
      <c r="AN263" s="31">
        <f t="shared" si="216"/>
        <v>0.10200000000000001</v>
      </c>
      <c r="AO263" s="31">
        <f>CX262</f>
        <v>0.14799999999999999</v>
      </c>
      <c r="AP263" s="31">
        <f t="shared" si="216"/>
        <v>0.20200000000000001</v>
      </c>
      <c r="AQ263" s="66">
        <f>'Qtr Returns'!B95</f>
        <v>6.2E-2</v>
      </c>
      <c r="AR263" s="31">
        <f t="shared" si="216"/>
        <v>0</v>
      </c>
      <c r="AS263" s="66">
        <f>'Qtr Returns'!D95</f>
        <v>0.11</v>
      </c>
      <c r="AT263" s="66">
        <f>'Qtr Returns'!E95</f>
        <v>4.3999999999999997E-2</v>
      </c>
      <c r="AU263" s="66">
        <f>'Qtr Returns'!F95</f>
        <v>6.4000000000000001E-2</v>
      </c>
      <c r="AV263" s="29">
        <f t="shared" si="216"/>
        <v>0.21099999999999999</v>
      </c>
      <c r="AW263" s="29">
        <f t="shared" si="216"/>
        <v>0.17899999999999999</v>
      </c>
      <c r="AX263" s="66">
        <f>'Qtr Returns'!G95</f>
        <v>0.16300000000000001</v>
      </c>
      <c r="AY263" s="66">
        <f>'Qtr Returns'!H95</f>
        <v>0.215</v>
      </c>
      <c r="AZ263" s="29">
        <f t="shared" si="216"/>
        <v>0.191</v>
      </c>
      <c r="BA263" s="29"/>
      <c r="BB263" s="29"/>
      <c r="BC263" s="29"/>
      <c r="BD263" s="29"/>
      <c r="BE263" s="29">
        <f t="shared" si="216"/>
        <v>0.214</v>
      </c>
      <c r="BJ263" s="190"/>
      <c r="BK263" s="192"/>
      <c r="BL263" s="192"/>
      <c r="BM263" s="192"/>
      <c r="BN263" s="192"/>
      <c r="BO263" s="192"/>
      <c r="BP263" s="192"/>
      <c r="BQ263" s="192"/>
      <c r="BR263" s="192"/>
      <c r="BS263" s="192"/>
      <c r="BT263" s="192"/>
      <c r="BU263" s="192"/>
      <c r="BV263" s="192"/>
      <c r="BW263" s="192"/>
      <c r="BX263" s="192"/>
      <c r="BY263" s="192"/>
      <c r="BZ263" s="192"/>
      <c r="CA263" s="192"/>
      <c r="CB263" s="192"/>
      <c r="CC263" s="192"/>
      <c r="CD263" s="192"/>
      <c r="CE263" s="192"/>
      <c r="CF263" s="192"/>
      <c r="CG263" s="192"/>
      <c r="CH263" s="192"/>
      <c r="CI263" s="192"/>
      <c r="CJ263" s="192"/>
      <c r="CK263" s="192"/>
      <c r="CL263" s="192"/>
      <c r="CM263" s="192"/>
      <c r="CN263" s="192"/>
      <c r="CO263" s="192"/>
      <c r="CP263" s="192"/>
      <c r="CQ263" s="192"/>
      <c r="CR263" s="192"/>
      <c r="CS263" s="192"/>
      <c r="CT263" s="192"/>
      <c r="CU263" s="192"/>
      <c r="CV263" s="192"/>
      <c r="CW263" s="192"/>
      <c r="CX263" s="192"/>
      <c r="CY263" s="192"/>
      <c r="CZ263" s="192"/>
      <c r="DA263" s="192"/>
      <c r="DB263" s="192"/>
      <c r="DC263" s="192"/>
      <c r="DD263" s="192"/>
      <c r="DE263" s="192"/>
      <c r="DF263" s="192"/>
      <c r="DG263" s="192"/>
      <c r="DH263" s="192"/>
      <c r="DI263" s="192"/>
      <c r="DJ263" s="192"/>
      <c r="DK263" s="192"/>
      <c r="DL263" s="192"/>
      <c r="DM263" s="192"/>
      <c r="DN263" s="192"/>
      <c r="DO263" s="29"/>
      <c r="EH263" s="209"/>
    </row>
    <row r="264" spans="1:138" x14ac:dyDescent="0.25">
      <c r="A264" s="31"/>
      <c r="B264" s="271"/>
      <c r="C264" s="272"/>
      <c r="D264" s="272"/>
      <c r="E264" s="272"/>
      <c r="F264" s="272"/>
      <c r="G264" s="272"/>
      <c r="H264" s="272"/>
      <c r="BJ264" s="190"/>
      <c r="BK264" s="192"/>
      <c r="BL264" s="192"/>
      <c r="BM264" s="192"/>
      <c r="BN264" s="192"/>
      <c r="BO264" s="192"/>
      <c r="BP264" s="192"/>
      <c r="BQ264" s="192"/>
      <c r="BR264" s="192"/>
      <c r="BS264" s="192"/>
      <c r="BT264" s="192"/>
      <c r="BU264" s="192"/>
      <c r="BV264" s="192"/>
      <c r="BW264" s="192"/>
      <c r="BX264" s="192"/>
      <c r="BY264" s="192"/>
      <c r="BZ264" s="192"/>
      <c r="CA264" s="192"/>
      <c r="CB264" s="192"/>
      <c r="CC264" s="192"/>
      <c r="CD264" s="192"/>
      <c r="CE264" s="192"/>
      <c r="CF264" s="192"/>
      <c r="CG264" s="192"/>
      <c r="CH264" s="192"/>
      <c r="CI264" s="192"/>
      <c r="CJ264" s="192"/>
      <c r="CK264" s="192"/>
      <c r="CL264" s="192"/>
      <c r="CM264" s="192"/>
      <c r="CN264" s="192"/>
      <c r="CO264" s="192"/>
      <c r="CP264" s="192"/>
      <c r="CQ264" s="192"/>
      <c r="CR264" s="192"/>
      <c r="CS264" s="192"/>
      <c r="CT264" s="192"/>
      <c r="CU264" s="192"/>
      <c r="CV264" s="192"/>
      <c r="CW264" s="192"/>
      <c r="CX264" s="192"/>
      <c r="CY264" s="192"/>
      <c r="CZ264" s="192"/>
      <c r="DA264" s="192"/>
      <c r="DB264" s="192"/>
      <c r="DC264" s="192"/>
      <c r="DD264" s="192"/>
      <c r="DE264" s="192"/>
      <c r="DF264" s="192"/>
      <c r="DG264" s="192"/>
      <c r="DH264" s="192"/>
      <c r="DI264" s="192"/>
      <c r="DJ264" s="192"/>
      <c r="DK264" s="192"/>
      <c r="DL264" s="192"/>
      <c r="DM264" s="192"/>
      <c r="DN264" s="192"/>
      <c r="DO264" s="29"/>
    </row>
    <row r="265" spans="1:138" x14ac:dyDescent="0.25">
      <c r="A265" s="29" t="s">
        <v>108</v>
      </c>
      <c r="B265" s="271">
        <f>MROUND('Building Blocks'!B3+'Building Blocks'!B13+'Building Blocks'!B18+'Building Blocks'!B33+'Building Blocks'!B48,0.001)</f>
        <v>6.3E-2</v>
      </c>
      <c r="C265" s="271">
        <f>MROUND(($B$265-$B$269)*C281+$B$269,0.001)</f>
        <v>6.2E-2</v>
      </c>
      <c r="D265" s="333">
        <f>($B$265-$B$269)*D281+$B$269</f>
        <v>6.539189722829411E-2</v>
      </c>
      <c r="E265" s="271">
        <f>($B$265-$B$269)*E281+$B$269</f>
        <v>6.9415094157268944E-2</v>
      </c>
      <c r="F265" s="271">
        <f>($B$265-$B$269)*F281+$B$269</f>
        <v>6.8611402446003153E-2</v>
      </c>
      <c r="G265" s="271">
        <f>MROUND('Building Blocks'!B43*B265+'Building Blocks'!B44*H265+'Building Blocks'!B45*J265,0.001)</f>
        <v>6.5000000000000002E-2</v>
      </c>
      <c r="H265" s="271">
        <f>MROUND('Building Blocks'!B3+'Building Blocks'!B14+'Building Blocks'!B19+'Building Blocks'!B34+'Building Blocks'!B38+'Building Blocks'!B49,0.001)</f>
        <v>6.2E-2</v>
      </c>
      <c r="I265" s="29">
        <f>MROUND(($H$265-$B$269)*I279+$B$269,0.001)</f>
        <v>6.2E-2</v>
      </c>
      <c r="J265" s="29">
        <f>MROUND('Building Blocks'!B3+'Building Blocks'!B15+'Building Blocks'!B20+'Building Blocks'!B35+'Building Blocks'!B39+'Building Blocks'!B50,0.001)</f>
        <v>8.5000000000000006E-2</v>
      </c>
      <c r="K265" s="29">
        <f>MROUND(($G$265-$B$269)*K277+$B$269,0.001)</f>
        <v>2.6000000000000002E-2</v>
      </c>
      <c r="L265" s="29">
        <f>'Fixed Income Calculations'!B87</f>
        <v>3.5000000000000003E-2</v>
      </c>
      <c r="M265" s="29">
        <f>'Fixed Income Calculations'!C87</f>
        <v>3.1E-2</v>
      </c>
      <c r="N265" s="29">
        <f>'Fixed Income Calculations'!D87</f>
        <v>2.6000000000000002E-2</v>
      </c>
      <c r="O265" s="29">
        <f>'Fixed Income Calculations'!E87</f>
        <v>3.1E-2</v>
      </c>
      <c r="P265" s="29">
        <f>'Fixed Income Calculations'!F87</f>
        <v>2.5000000000000001E-2</v>
      </c>
      <c r="Q265" s="29">
        <f>'Fixed Income Calculations'!G87</f>
        <v>3.9E-2</v>
      </c>
      <c r="R265" s="29">
        <f>'Fixed Income Calculations'!H87</f>
        <v>3.9E-2</v>
      </c>
      <c r="S265" s="29">
        <f>'Fixed Income Calculations'!I87</f>
        <v>0.04</v>
      </c>
      <c r="T265" s="29">
        <f>'Fixed Income Calculations'!J87</f>
        <v>3.2000000000000001E-2</v>
      </c>
      <c r="U265" s="29">
        <f>'Fixed Income Calculations'!K87</f>
        <v>3.6000000000000004E-2</v>
      </c>
      <c r="V265" s="29">
        <f>'Fixed Income Calculations'!L87</f>
        <v>3.5000000000000003E-2</v>
      </c>
      <c r="W265" s="29">
        <f>'Fixed Income Calculations'!M87</f>
        <v>3.6999999999999998E-2</v>
      </c>
      <c r="X265" s="29">
        <f>'Fixed Income Calculations'!N87</f>
        <v>0.03</v>
      </c>
      <c r="Y265" s="29">
        <f>'Fixed Income Calculations'!O87</f>
        <v>2.7E-2</v>
      </c>
      <c r="Z265" s="29">
        <f>'Fixed Income Calculations'!P87</f>
        <v>5.1000000000000004E-2</v>
      </c>
      <c r="AA265" s="29">
        <f>'Fixed Income Calculations'!Q87</f>
        <v>4.8000000000000001E-2</v>
      </c>
      <c r="AB265" s="29">
        <f>'Fixed Income Calculations'!R87</f>
        <v>9.0000000000000011E-3</v>
      </c>
      <c r="AC265" s="29">
        <f>'Fixed Income Calculations'!S87</f>
        <v>7.0000000000000001E-3</v>
      </c>
      <c r="AD265" s="29">
        <f>'Fixed Income Calculations'!T87</f>
        <v>1.9E-2</v>
      </c>
      <c r="AE265" s="29">
        <f>'Fixed Income Calculations'!U87</f>
        <v>0.06</v>
      </c>
      <c r="AF265" s="29">
        <f>'Fixed Income Calculations'!V87</f>
        <v>5.6000000000000001E-2</v>
      </c>
      <c r="AG265" s="29">
        <f>'Fixed Income Calculations'!W87</f>
        <v>5.1000000000000004E-2</v>
      </c>
      <c r="AH265" s="29">
        <f t="shared" ref="AH265:AN265" si="217">MROUND($B$269+($G$265-$B$269)*AH277+AH273*AH275,0.001)</f>
        <v>4.5999999999999999E-2</v>
      </c>
      <c r="AI265" s="29">
        <f t="shared" si="217"/>
        <v>4.7E-2</v>
      </c>
      <c r="AJ265" s="29">
        <f t="shared" si="217"/>
        <v>5.5E-2</v>
      </c>
      <c r="AK265" s="29">
        <f t="shared" si="217"/>
        <v>4.8000000000000001E-2</v>
      </c>
      <c r="AL265" s="29">
        <f t="shared" si="217"/>
        <v>4.3999999999999997E-2</v>
      </c>
      <c r="AM265" s="29">
        <f t="shared" si="217"/>
        <v>4.1000000000000002E-2</v>
      </c>
      <c r="AN265" s="29">
        <f t="shared" si="217"/>
        <v>5.3999999999999999E-2</v>
      </c>
      <c r="AO265" s="68">
        <f>MROUND('Building Blocks'!B3,0.001)</f>
        <v>2.1999999999999999E-2</v>
      </c>
      <c r="AP265" s="29">
        <f>MROUND(($B$265-$B$269)*AP281+$B$269,0.001)</f>
        <v>6.3E-2</v>
      </c>
      <c r="AQ265" s="29">
        <f>MROUND($B$269+($AV$265-$B$269)*AQ283+AQ273*AQ275,0.001)+AQ271</f>
        <v>5.3999999999999999E-2</v>
      </c>
      <c r="AR265" s="29">
        <f>MROUND($B$269+($AV$265-$B$269)*AR283+AR273*AR275,0.001)+AR271</f>
        <v>3.3000000000000002E-2</v>
      </c>
      <c r="AS265" s="29">
        <f>MROUND($B$269+($AV$265-$B$269)*AS283+AS273*AS275,0.001)+AS271</f>
        <v>6.7000000000000004E-2</v>
      </c>
      <c r="AT265" s="29">
        <f>MROUND($B$269+($AV$265-$B$269)*AT283+AT273*AT275,0.001)+AT271</f>
        <v>4.8000000000000001E-2</v>
      </c>
      <c r="AU265" s="29">
        <f>MROUND($B$269+($AV$265-$B$269)*AU283+AU273*AU275,0.001)+AU271</f>
        <v>5.2999999999999999E-2</v>
      </c>
      <c r="AV265" s="29">
        <f>MROUND(($B$265-$B$269)*AV281+$B$269+AV289,0.001)</f>
        <v>0.06</v>
      </c>
      <c r="AW265" s="29">
        <f>MROUND(($G$265-$B$269)*AW277+$B$269+AW289,0.001)</f>
        <v>6.3E-2</v>
      </c>
      <c r="AX265" s="29">
        <f>MROUND(($B$265-$B$269)*AX281+$B$269+AX271,0.001)</f>
        <v>8.1000000000000003E-2</v>
      </c>
      <c r="AY265" s="29">
        <f>MROUND(($B$265-$B$269)*AY281+$B$269+AY271,0.001)</f>
        <v>8.6000000000000007E-2</v>
      </c>
      <c r="AZ265" s="29">
        <f>MROUND($B$269+($AO$265-$B$269)*AZ287+AZ273*AZ275,0.001)</f>
        <v>6.7000000000000004E-2</v>
      </c>
      <c r="BE265" s="29"/>
    </row>
    <row r="266" spans="1:138" x14ac:dyDescent="0.25">
      <c r="B266" s="272"/>
      <c r="C266" s="273"/>
      <c r="D266" s="273"/>
      <c r="E266" s="273"/>
      <c r="F266" s="273"/>
      <c r="G266" s="273"/>
      <c r="H266" s="272"/>
      <c r="I266" s="72"/>
      <c r="J266" s="72"/>
      <c r="K266" s="72"/>
      <c r="BE266" s="72"/>
    </row>
    <row r="267" spans="1:138" x14ac:dyDescent="0.25">
      <c r="A267" s="31" t="s">
        <v>204</v>
      </c>
      <c r="B267" s="274"/>
      <c r="C267" s="274" t="s">
        <v>1</v>
      </c>
      <c r="D267" s="274" t="s">
        <v>1</v>
      </c>
      <c r="E267" s="274" t="s">
        <v>1</v>
      </c>
      <c r="F267" s="274" t="s">
        <v>1</v>
      </c>
      <c r="G267" s="274"/>
      <c r="H267" s="274"/>
      <c r="I267" s="16" t="s">
        <v>7</v>
      </c>
      <c r="J267" s="16"/>
      <c r="K267" s="16" t="s">
        <v>266</v>
      </c>
      <c r="AH267" s="16" t="s">
        <v>266</v>
      </c>
      <c r="AI267" s="16" t="s">
        <v>266</v>
      </c>
      <c r="AJ267" s="16" t="s">
        <v>266</v>
      </c>
      <c r="AK267" s="16" t="s">
        <v>266</v>
      </c>
      <c r="AL267" s="16" t="s">
        <v>266</v>
      </c>
      <c r="AM267" s="16" t="s">
        <v>266</v>
      </c>
      <c r="AN267" s="16" t="s">
        <v>266</v>
      </c>
      <c r="AP267" s="16" t="s">
        <v>1</v>
      </c>
      <c r="AQ267" s="16" t="s">
        <v>272</v>
      </c>
      <c r="AR267" s="16" t="s">
        <v>272</v>
      </c>
      <c r="AS267" s="16" t="s">
        <v>272</v>
      </c>
      <c r="AT267" s="16" t="s">
        <v>272</v>
      </c>
      <c r="AU267" s="16" t="s">
        <v>272</v>
      </c>
      <c r="AV267" s="16" t="s">
        <v>1</v>
      </c>
      <c r="AW267" s="16" t="s">
        <v>266</v>
      </c>
      <c r="AX267" s="16" t="s">
        <v>1</v>
      </c>
      <c r="AY267" s="16" t="s">
        <v>1</v>
      </c>
      <c r="AZ267" s="16" t="s">
        <v>67</v>
      </c>
      <c r="BE267" s="16"/>
    </row>
    <row r="268" spans="1:138" x14ac:dyDescent="0.25">
      <c r="A268" s="15"/>
      <c r="B268" s="272"/>
      <c r="C268" s="272"/>
      <c r="D268" s="272"/>
      <c r="E268" s="272"/>
      <c r="F268" s="272"/>
      <c r="G268" s="272"/>
      <c r="H268" s="272"/>
    </row>
    <row r="269" spans="1:138" x14ac:dyDescent="0.25">
      <c r="A269" s="31" t="s">
        <v>205</v>
      </c>
      <c r="B269" s="275">
        <f>N265</f>
        <v>2.6000000000000002E-2</v>
      </c>
      <c r="C269" s="272"/>
      <c r="D269" s="272"/>
      <c r="E269" s="272"/>
      <c r="F269" s="272"/>
      <c r="G269" s="272"/>
      <c r="H269" s="272"/>
      <c r="K269" s="183"/>
      <c r="N269" s="156"/>
    </row>
    <row r="270" spans="1:138" x14ac:dyDescent="0.25">
      <c r="A270" s="15"/>
      <c r="B270" s="272"/>
      <c r="C270" s="272"/>
      <c r="D270" s="272"/>
      <c r="E270" s="272"/>
      <c r="F270" s="272"/>
      <c r="G270" s="272"/>
      <c r="H270" s="272"/>
      <c r="K270" s="183"/>
    </row>
    <row r="271" spans="1:138" x14ac:dyDescent="0.25">
      <c r="A271" s="29" t="s">
        <v>206</v>
      </c>
      <c r="B271" s="272"/>
      <c r="C271" s="272"/>
      <c r="D271" s="272"/>
      <c r="E271" s="272"/>
      <c r="F271" s="272"/>
      <c r="G271" s="272"/>
      <c r="H271" s="272"/>
      <c r="K271" s="183"/>
      <c r="AQ271" s="70">
        <v>7.0000000000000001E-3</v>
      </c>
      <c r="AR271" s="70">
        <v>7.0000000000000001E-3</v>
      </c>
      <c r="AS271" s="70">
        <v>7.0000000000000001E-3</v>
      </c>
      <c r="AT271" s="70">
        <v>7.0000000000000001E-3</v>
      </c>
      <c r="AU271" s="70">
        <v>7.0000000000000001E-3</v>
      </c>
      <c r="AX271" s="70">
        <v>1.4999999999999999E-2</v>
      </c>
      <c r="AY271" s="70">
        <v>1.4999999999999999E-2</v>
      </c>
      <c r="AZ271" s="70"/>
    </row>
    <row r="272" spans="1:138" x14ac:dyDescent="0.25">
      <c r="B272" s="272"/>
      <c r="C272" s="276"/>
      <c r="D272" s="272"/>
      <c r="E272" s="272"/>
      <c r="F272" s="272"/>
      <c r="G272" s="272"/>
      <c r="H272" s="272"/>
      <c r="K272" s="183"/>
    </row>
    <row r="273" spans="1:57" x14ac:dyDescent="0.25">
      <c r="A273" s="29" t="s">
        <v>273</v>
      </c>
      <c r="B273" s="272"/>
      <c r="C273" s="272"/>
      <c r="D273" s="272"/>
      <c r="E273" s="272"/>
      <c r="F273" s="272"/>
      <c r="G273" s="272"/>
      <c r="H273" s="272"/>
      <c r="AH273" s="16">
        <v>0.3</v>
      </c>
      <c r="AI273" s="16">
        <v>0.3</v>
      </c>
      <c r="AJ273" s="16">
        <v>0.3</v>
      </c>
      <c r="AK273" s="16">
        <v>0.3</v>
      </c>
      <c r="AL273" s="16">
        <v>0.3</v>
      </c>
      <c r="AM273" s="16">
        <v>0.3</v>
      </c>
      <c r="AN273" s="16">
        <v>0.3</v>
      </c>
      <c r="AQ273" s="16">
        <v>0.3</v>
      </c>
      <c r="AR273" s="16">
        <v>0.3</v>
      </c>
      <c r="AS273" s="16">
        <v>0.3</v>
      </c>
      <c r="AT273" s="16">
        <v>0.3</v>
      </c>
      <c r="AU273" s="16">
        <v>0.3</v>
      </c>
      <c r="AZ273" s="16">
        <v>0.25</v>
      </c>
    </row>
    <row r="274" spans="1:57" x14ac:dyDescent="0.25">
      <c r="B274" s="272"/>
      <c r="C274" s="272"/>
      <c r="D274" s="272"/>
      <c r="E274" s="272"/>
      <c r="F274" s="272"/>
      <c r="G274" s="272"/>
      <c r="H274" s="272"/>
    </row>
    <row r="275" spans="1:57" x14ac:dyDescent="0.25">
      <c r="A275" s="29" t="s">
        <v>267</v>
      </c>
      <c r="B275" s="272"/>
      <c r="C275" s="272"/>
      <c r="D275" s="272"/>
      <c r="E275" s="272"/>
      <c r="F275" s="272"/>
      <c r="G275" s="272"/>
      <c r="H275" s="272"/>
      <c r="AH275" s="67">
        <f t="shared" ref="AH275:AN275" si="218">SQRT(AH263^2-AH277^2*$G$263^2)</f>
        <v>3.4406249045133327E-2</v>
      </c>
      <c r="AI275" s="67">
        <f t="shared" si="218"/>
        <v>2.7532519637076425E-2</v>
      </c>
      <c r="AJ275" s="67">
        <f t="shared" si="218"/>
        <v>3.5559484915586193E-2</v>
      </c>
      <c r="AK275" s="67">
        <f t="shared" si="218"/>
        <v>3.3472856821671976E-2</v>
      </c>
      <c r="AL275" s="67">
        <f t="shared" si="218"/>
        <v>4.6637490797377328E-2</v>
      </c>
      <c r="AM275" s="67">
        <f t="shared" si="218"/>
        <v>2.6752193261516233E-2</v>
      </c>
      <c r="AN275" s="67">
        <f t="shared" si="218"/>
        <v>0.10169790910374664</v>
      </c>
      <c r="AQ275" s="67">
        <f>SQRT(AQ263^2-AQ283^2*$AV$263^2)</f>
        <v>5.6483808046822737E-2</v>
      </c>
      <c r="AR275" s="67">
        <f>SQRT(AR263^2-AR283^2*$AV$263^2)</f>
        <v>0</v>
      </c>
      <c r="AS275" s="67">
        <f>SQRT(AS263^2-AS283^2*$AV$263^2)</f>
        <v>6.7120756871915696E-2</v>
      </c>
      <c r="AT275" s="67">
        <f>SQRT(AT263^2-AT283^2*$AV$263^2)</f>
        <v>4.2050064189468842E-2</v>
      </c>
      <c r="AU275" s="67">
        <f>SQRT(AU263^2-AU283^2*$AV$263^2)</f>
        <v>6.3842400422149684E-2</v>
      </c>
      <c r="AZ275" s="67">
        <f>SQRT(AZ263^2-AZ287^2*$AO$263^2)</f>
        <v>0.17141788196763244</v>
      </c>
    </row>
    <row r="276" spans="1:57" x14ac:dyDescent="0.25">
      <c r="B276" s="272"/>
      <c r="C276" s="272"/>
      <c r="D276" s="272"/>
      <c r="E276" s="272"/>
      <c r="F276" s="272"/>
      <c r="G276" s="272"/>
      <c r="H276" s="272"/>
    </row>
    <row r="277" spans="1:57" x14ac:dyDescent="0.25">
      <c r="A277" s="29" t="s">
        <v>268</v>
      </c>
      <c r="B277" s="273">
        <f>MMULT($B$278:$AZ$278,'Correlation Calcs'!C566:C616)/$G$263^2</f>
        <v>0.92352813667768907</v>
      </c>
      <c r="C277" s="273">
        <f>MMULT($B$278:$AZ$278,'Correlation Calcs'!D566:D616)/$G$263^2</f>
        <v>0.91379857636148076</v>
      </c>
      <c r="D277" s="273">
        <f>MMULT($B$278:$AZ$278,'Correlation Calcs'!E566:E616)/$G$263^2</f>
        <v>0.98851664664398475</v>
      </c>
      <c r="E277" s="273">
        <f>MMULT($B$278:$AZ$278,'Correlation Calcs'!F566:F616)/$G$263^2</f>
        <v>1.0343550406123285</v>
      </c>
      <c r="F277" s="273">
        <f>MMULT($B$278:$AZ$278,'Correlation Calcs'!G566:G616)/$G$263^2</f>
        <v>1.0220857369810168</v>
      </c>
      <c r="G277" s="273">
        <f>MMULT($B$278:$AZ$278,'Correlation Calcs'!H566:H616)/$G$263^2</f>
        <v>0.99999999999999989</v>
      </c>
      <c r="H277" s="273">
        <f>MMULT($B$278:$AZ$278,'Correlation Calcs'!I566:I616)/$G$263^2</f>
        <v>1.0733791998124247</v>
      </c>
      <c r="I277" s="72">
        <f>MMULT($B$278:$AZ$278,'Correlation Calcs'!J566:J616)/$G$263^2</f>
        <v>1.0672843930666192</v>
      </c>
      <c r="J277" s="72">
        <f>MMULT($B$278:$AZ$278,'Correlation Calcs'!K566:K616)/$G$263^2</f>
        <v>1.2455574001113192</v>
      </c>
      <c r="K277" s="72">
        <f>MMULT($B$278:$AZ$278,'Correlation Calcs'!L566:L616)/$G$263^2</f>
        <v>0</v>
      </c>
      <c r="L277" s="72">
        <f>MMULT($B$278:$AZ$278,'Correlation Calcs'!M566:M616)/$G$263^2</f>
        <v>-1.0251060650240944E-3</v>
      </c>
      <c r="M277" s="72">
        <f>MMULT($B$278:$AZ$278,'Correlation Calcs'!N566:N616)/$G$263^2</f>
        <v>-7.6939609683217031E-2</v>
      </c>
      <c r="N277" s="72">
        <f>MMULT($B$278:$AZ$278,'Correlation Calcs'!O566:O616)/$G$263^2</f>
        <v>-3.6018377335760624E-3</v>
      </c>
      <c r="O277" s="72">
        <f>MMULT($B$278:$AZ$278,'Correlation Calcs'!P566:P616)/$G$263^2</f>
        <v>-5.4146328993778775E-2</v>
      </c>
      <c r="P277" s="72">
        <f>MMULT($B$278:$AZ$278,'Correlation Calcs'!Q566:Q616)/$G$263^2</f>
        <v>-0.20789753294922564</v>
      </c>
      <c r="Q277" s="72">
        <f>MMULT($B$278:$AZ$278,'Correlation Calcs'!R566:R616)/$G$263^2</f>
        <v>9.6001034270625799E-2</v>
      </c>
      <c r="R277" s="72">
        <f>MMULT($B$278:$AZ$278,'Correlation Calcs'!S566:S616)/$G$263^2</f>
        <v>7.3563063695031447E-2</v>
      </c>
      <c r="S277" s="72">
        <f>MMULT($B$278:$AZ$278,'Correlation Calcs'!T566:T616)/$G$263^2</f>
        <v>0.16343935646532262</v>
      </c>
      <c r="T277" s="72">
        <f>MMULT($B$278:$AZ$278,'Correlation Calcs'!U566:U616)/$G$263^2</f>
        <v>4.8797108115793852E-2</v>
      </c>
      <c r="U277" s="72">
        <f>MMULT($B$278:$AZ$278,'Correlation Calcs'!V566:V616)/$G$263^2</f>
        <v>-1.4367812951486236E-2</v>
      </c>
      <c r="V277" s="72">
        <f>MMULT($B$278:$AZ$278,'Correlation Calcs'!W566:W616)/$G$263^2</f>
        <v>-1.7186612811858151E-2</v>
      </c>
      <c r="W277" s="72">
        <f>MMULT($B$278:$AZ$278,'Correlation Calcs'!X566:X616)/$G$263^2</f>
        <v>0.18519873767766371</v>
      </c>
      <c r="X277" s="72">
        <f>MMULT($B$278:$AZ$278,'Correlation Calcs'!Y566:Y616)/$G$263^2</f>
        <v>-1.1084818382661983E-2</v>
      </c>
      <c r="Y277" s="72">
        <f>MMULT($B$278:$AZ$278,'Correlation Calcs'!Z566:Z616)/$G$263^2</f>
        <v>-8.0047535812999889E-3</v>
      </c>
      <c r="Z277" s="72">
        <f>MMULT($B$278:$AZ$278,'Correlation Calcs'!AA566:AA616)/$G$263^2</f>
        <v>0.41857155489271347</v>
      </c>
      <c r="AA277" s="72">
        <f>MMULT($B$278:$AZ$278,'Correlation Calcs'!AB566:AB616)/$G$263^2</f>
        <v>0.2135032482394871</v>
      </c>
      <c r="AB277" s="72">
        <f>MMULT($B$278:$AZ$278,'Correlation Calcs'!AC566:AC616)/$G$263^2</f>
        <v>0.19928489084315187</v>
      </c>
      <c r="AC277" s="72">
        <f>MMULT($B$278:$AZ$278,'Correlation Calcs'!AD566:AD616)/$G$263^2</f>
        <v>0.14689108646403881</v>
      </c>
      <c r="AD277" s="72">
        <f>MMULT($B$278:$AZ$278,'Correlation Calcs'!AE566:AE616)/$G$263^2</f>
        <v>0.36314401108919653</v>
      </c>
      <c r="AE277" s="72">
        <f>MMULT($B$278:$AZ$278,'Correlation Calcs'!AF566:AF616)/$G$263^2</f>
        <v>0.28986486126531474</v>
      </c>
      <c r="AF277" s="72">
        <f>MMULT($B$278:$AZ$278,'Correlation Calcs'!AG566:AG616)/$G$263^2</f>
        <v>0.37105138052656483</v>
      </c>
      <c r="AG277" s="72">
        <f>MMULT($B$278:$AZ$278,'Correlation Calcs'!AH566:AH616)/$G$263^2</f>
        <v>0.4259702896651541</v>
      </c>
      <c r="AH277" s="72">
        <f>MMULT($B$278:$AZ$278,'Correlation Calcs'!AI566:AI616)/$G$263^2</f>
        <v>0.25097233372485611</v>
      </c>
      <c r="AI277" s="72">
        <f>MMULT($B$278:$AZ$278,'Correlation Calcs'!AJ566:AJ616)/$G$263^2</f>
        <v>0.32509556628672892</v>
      </c>
      <c r="AJ277" s="72">
        <f>MMULT($B$278:$AZ$278,'Correlation Calcs'!AK566:AK616)/$G$263^2</f>
        <v>0.46281856452433318</v>
      </c>
      <c r="AK277" s="72">
        <f>MMULT($B$278:$AZ$278,'Correlation Calcs'!AL566:AL616)/$G$263^2</f>
        <v>0.31577543752172638</v>
      </c>
      <c r="AL277" s="72">
        <f>MMULT($B$278:$AZ$278,'Correlation Calcs'!AM566:AM616)/$G$263^2</f>
        <v>0.10020965846653601</v>
      </c>
      <c r="AM277" s="72">
        <f>MMULT($B$278:$AZ$278,'Correlation Calcs'!AN566:AN616)/$G$263^2</f>
        <v>0.18918775573470045</v>
      </c>
      <c r="AN277" s="72">
        <f>MMULT($B$278:$AZ$278,'Correlation Calcs'!AO566:AO616)/$G$263^2</f>
        <v>-5.2296285793793022E-2</v>
      </c>
      <c r="AO277" s="72">
        <f>MMULT($B$278:$AZ$278,'Correlation Calcs'!AP566:AP616)/$G$263^2</f>
        <v>0.48345257330469449</v>
      </c>
      <c r="AP277" s="72">
        <f>MMULT($B$278:$AZ$278,'Correlation Calcs'!AQ566:AQ616)/$G$263^2</f>
        <v>1.100037313825583</v>
      </c>
      <c r="AQ277" s="72">
        <f>MMULT($B$278:$AZ$278,'Correlation Calcs'!AR566:AR616)/$G$263^2</f>
        <v>0.18158918835049151</v>
      </c>
      <c r="AR277" s="72">
        <f>MMULT($B$278:$AZ$278,'Correlation Calcs'!AS566:AS616)/$G$263^2</f>
        <v>0</v>
      </c>
      <c r="AS277" s="72">
        <f>MMULT($B$278:$AZ$278,'Correlation Calcs'!AT566:AT616)/$G$263^2</f>
        <v>0.64218804974891663</v>
      </c>
      <c r="AT277" s="72">
        <f>MMULT($B$278:$AZ$278,'Correlation Calcs'!AU566:AU616)/$G$263^2</f>
        <v>0.12328119643177191</v>
      </c>
      <c r="AU277" s="72">
        <f>MMULT($B$278:$AZ$278,'Correlation Calcs'!AV566:AV616)/$G$263^2</f>
        <v>0.1355711051892316</v>
      </c>
      <c r="AV277" s="72">
        <f>MMULT($B$278:$AZ$278,'Correlation Calcs'!AW566:AW616)/$G$263^2</f>
        <v>0.87243583698013638</v>
      </c>
      <c r="AW277" s="72">
        <f>MMULT($B$278:$AZ$278,'Correlation Calcs'!AX566:AX616)/$G$263^2</f>
        <v>0.94961376595383118</v>
      </c>
      <c r="AX277" s="72">
        <f>MMULT($B$278:$AZ$278,'Correlation Calcs'!AY566:AY616)/$G$263^2</f>
        <v>1.0520531945264502</v>
      </c>
      <c r="AY277" s="72">
        <f>MMULT($B$278:$AZ$278,'Correlation Calcs'!AZ566:AZ616)/$G$263^2</f>
        <v>1.1154020396059525</v>
      </c>
      <c r="AZ277" s="72">
        <f>MMULT($B$278:$AZ$278,'Correlation Calcs'!BA566:BA616)/$G$263^2</f>
        <v>0.66123272569431146</v>
      </c>
    </row>
    <row r="278" spans="1:57" x14ac:dyDescent="0.25">
      <c r="B278" s="272">
        <v>0</v>
      </c>
      <c r="C278" s="272">
        <v>0</v>
      </c>
      <c r="D278" s="272">
        <v>0</v>
      </c>
      <c r="E278" s="272">
        <v>0</v>
      </c>
      <c r="F278" s="272">
        <v>0</v>
      </c>
      <c r="G278" s="272">
        <v>1</v>
      </c>
      <c r="H278" s="272">
        <v>0</v>
      </c>
      <c r="I278" s="26">
        <v>0</v>
      </c>
      <c r="J278" s="26">
        <v>0</v>
      </c>
      <c r="K278" s="26">
        <v>0</v>
      </c>
      <c r="L278" s="26">
        <v>0</v>
      </c>
      <c r="M278" s="26">
        <v>0</v>
      </c>
      <c r="N278" s="26">
        <v>0</v>
      </c>
      <c r="O278" s="26">
        <v>0</v>
      </c>
      <c r="P278" s="26">
        <v>0</v>
      </c>
      <c r="Q278" s="26">
        <v>0</v>
      </c>
      <c r="R278" s="26">
        <v>0</v>
      </c>
      <c r="S278" s="26">
        <v>0</v>
      </c>
      <c r="T278" s="26">
        <v>0</v>
      </c>
      <c r="U278" s="26">
        <v>0</v>
      </c>
      <c r="V278" s="26">
        <v>0</v>
      </c>
      <c r="W278" s="26">
        <v>0</v>
      </c>
      <c r="X278" s="26">
        <v>0</v>
      </c>
      <c r="Y278" s="26">
        <v>0</v>
      </c>
      <c r="Z278" s="26">
        <v>0</v>
      </c>
      <c r="AA278" s="26">
        <v>0</v>
      </c>
      <c r="AB278" s="26">
        <v>0</v>
      </c>
      <c r="AC278" s="26">
        <v>0</v>
      </c>
      <c r="AD278" s="26">
        <v>0</v>
      </c>
      <c r="AE278" s="26">
        <v>0</v>
      </c>
      <c r="AF278" s="26">
        <v>0</v>
      </c>
      <c r="AG278" s="26">
        <v>0</v>
      </c>
      <c r="AH278" s="26">
        <v>0</v>
      </c>
      <c r="AI278" s="26">
        <v>0</v>
      </c>
      <c r="AJ278" s="26">
        <v>0</v>
      </c>
      <c r="AK278" s="26">
        <v>0</v>
      </c>
      <c r="AL278" s="26">
        <v>0</v>
      </c>
      <c r="AM278" s="26">
        <v>0</v>
      </c>
      <c r="AN278" s="26">
        <v>0</v>
      </c>
      <c r="AO278" s="26">
        <v>0</v>
      </c>
      <c r="AP278" s="26">
        <v>0</v>
      </c>
      <c r="AQ278" s="26">
        <v>0</v>
      </c>
      <c r="AR278" s="26">
        <v>0</v>
      </c>
      <c r="AS278" s="26">
        <v>0</v>
      </c>
      <c r="AT278" s="26">
        <v>0</v>
      </c>
      <c r="AU278" s="26">
        <v>0</v>
      </c>
      <c r="AV278" s="26">
        <v>0</v>
      </c>
      <c r="AW278" s="26">
        <v>0</v>
      </c>
      <c r="AX278" s="26">
        <v>0</v>
      </c>
      <c r="AY278" s="26">
        <v>0</v>
      </c>
      <c r="AZ278" s="26">
        <v>0</v>
      </c>
    </row>
    <row r="279" spans="1:57" x14ac:dyDescent="0.25">
      <c r="A279" s="29" t="s">
        <v>269</v>
      </c>
      <c r="B279" s="273">
        <f>MMULT($B$280:$AZ$280,'Correlation Calcs'!C566:C616)/$H$263^2</f>
        <v>0.7457332291262021</v>
      </c>
      <c r="C279" s="273">
        <f>MMULT($B$280:$AZ$280,'Correlation Calcs'!D566:D616)/$H$263^2</f>
        <v>0.73813286821592361</v>
      </c>
      <c r="D279" s="273">
        <f>MMULT($B$280:$AZ$280,'Correlation Calcs'!E566:E616)/$H$263^2</f>
        <v>0.81601247675224609</v>
      </c>
      <c r="E279" s="273">
        <f>MMULT($B$280:$AZ$280,'Correlation Calcs'!F566:F616)/$H$263^2</f>
        <v>0.83281331640516609</v>
      </c>
      <c r="F279" s="273">
        <f>MMULT($B$280:$AZ$280,'Correlation Calcs'!G566:G616)/$H$263^2</f>
        <v>0.83332630480176895</v>
      </c>
      <c r="G279" s="273">
        <f>MMULT($B$280:$AZ$280,'Correlation Calcs'!H566:H616)/$H$263^2</f>
        <v>0.8764346057402943</v>
      </c>
      <c r="H279" s="273">
        <f>MMULT($B$280:$AZ$280,'Correlation Calcs'!I566:I616)/$H$263^2</f>
        <v>0.99999999999999922</v>
      </c>
      <c r="I279" s="72">
        <f>MMULT($B$280:$AZ$280,'Correlation Calcs'!J566:J616)/$H$263^2</f>
        <v>1.0012308160628511</v>
      </c>
      <c r="J279" s="72">
        <f>MMULT($B$280:$AZ$280,'Correlation Calcs'!K566:K616)/$H$263^2</f>
        <v>1.1849878088533501</v>
      </c>
      <c r="K279" s="72">
        <f>MMULT($B$280:$AZ$280,'Correlation Calcs'!L566:L616)/$H$263^2</f>
        <v>0</v>
      </c>
      <c r="L279" s="72">
        <f>MMULT($B$280:$AZ$280,'Correlation Calcs'!M566:M616)/$H$263^2</f>
        <v>9.9752249089978175E-3</v>
      </c>
      <c r="M279" s="72">
        <f>MMULT($B$280:$AZ$280,'Correlation Calcs'!N566:N616)/$H$263^2</f>
        <v>-5.7699897487568243E-2</v>
      </c>
      <c r="N279" s="72">
        <f>MMULT($B$280:$AZ$280,'Correlation Calcs'!O566:O616)/$H$263^2</f>
        <v>-1.9839779707887919E-3</v>
      </c>
      <c r="O279" s="72">
        <f>MMULT($B$280:$AZ$280,'Correlation Calcs'!P566:P616)/$H$263^2</f>
        <v>-3.9727966312995119E-2</v>
      </c>
      <c r="P279" s="72">
        <f>MMULT($B$280:$AZ$280,'Correlation Calcs'!Q566:Q616)/$H$263^2</f>
        <v>-0.16497098842508179</v>
      </c>
      <c r="Q279" s="72">
        <f>MMULT($B$280:$AZ$280,'Correlation Calcs'!R566:R616)/$H$263^2</f>
        <v>0.10255117469589703</v>
      </c>
      <c r="R279" s="72">
        <f>MMULT($B$280:$AZ$280,'Correlation Calcs'!S566:S616)/$H$263^2</f>
        <v>7.938987310317619E-2</v>
      </c>
      <c r="S279" s="72">
        <f>MMULT($B$280:$AZ$280,'Correlation Calcs'!T566:T616)/$H$263^2</f>
        <v>0.17245835788160843</v>
      </c>
      <c r="T279" s="72">
        <f>MMULT($B$280:$AZ$280,'Correlation Calcs'!U566:U616)/$H$263^2</f>
        <v>6.4347309589888088E-2</v>
      </c>
      <c r="U279" s="72">
        <f>MMULT($B$280:$AZ$280,'Correlation Calcs'!V566:V616)/$H$263^2</f>
        <v>-2.509687148463351E-3</v>
      </c>
      <c r="V279" s="72">
        <f>MMULT($B$280:$AZ$280,'Correlation Calcs'!W566:W616)/$H$263^2</f>
        <v>-7.6709033799773046E-3</v>
      </c>
      <c r="W279" s="72">
        <f>MMULT($B$280:$AZ$280,'Correlation Calcs'!X566:X616)/$H$263^2</f>
        <v>0.17225062467679403</v>
      </c>
      <c r="X279" s="72">
        <f>MMULT($B$280:$AZ$280,'Correlation Calcs'!Y566:Y616)/$H$263^2</f>
        <v>2.2468716862130002E-3</v>
      </c>
      <c r="Y279" s="72">
        <f>MMULT($B$280:$AZ$280,'Correlation Calcs'!Z566:Z616)/$H$263^2</f>
        <v>-2.2873583406668048E-3</v>
      </c>
      <c r="Z279" s="72">
        <f>MMULT($B$280:$AZ$280,'Correlation Calcs'!AA566:AA616)/$H$263^2</f>
        <v>0.37987189699010732</v>
      </c>
      <c r="AA279" s="72">
        <f>MMULT($B$280:$AZ$280,'Correlation Calcs'!AB566:AB616)/$H$263^2</f>
        <v>0.19393134973158457</v>
      </c>
      <c r="AB279" s="72">
        <f>MMULT($B$280:$AZ$280,'Correlation Calcs'!AC566:AC616)/$H$263^2</f>
        <v>0.22125308002217139</v>
      </c>
      <c r="AC279" s="72">
        <f>MMULT($B$280:$AZ$280,'Correlation Calcs'!AD566:AD616)/$H$263^2</f>
        <v>0.17337569265485692</v>
      </c>
      <c r="AD279" s="72">
        <f>MMULT($B$280:$AZ$280,'Correlation Calcs'!AE566:AE616)/$H$263^2</f>
        <v>0.37039567248834931</v>
      </c>
      <c r="AE279" s="72">
        <f>MMULT($B$280:$AZ$280,'Correlation Calcs'!AF566:AF616)/$H$263^2</f>
        <v>0.2943403139335774</v>
      </c>
      <c r="AF279" s="72">
        <f>MMULT($B$280:$AZ$280,'Correlation Calcs'!AG566:AG616)/$H$263^2</f>
        <v>0.36106675445930869</v>
      </c>
      <c r="AG279" s="72">
        <f>MMULT($B$280:$AZ$280,'Correlation Calcs'!AH566:AH616)/$H$263^2</f>
        <v>0.43890726902599664</v>
      </c>
      <c r="AH279" s="72">
        <f>MMULT($B$280:$AZ$280,'Correlation Calcs'!AI566:AI616)/$H$263^2</f>
        <v>0.22706388188999796</v>
      </c>
      <c r="AI279" s="72">
        <f>MMULT($B$280:$AZ$280,'Correlation Calcs'!AJ566:AJ616)/$H$263^2</f>
        <v>0.29380188650951627</v>
      </c>
      <c r="AJ279" s="72">
        <f>MMULT($B$280:$AZ$280,'Correlation Calcs'!AK566:AK616)/$H$263^2</f>
        <v>0.41435170631826962</v>
      </c>
      <c r="AK279" s="72">
        <f>MMULT($B$280:$AZ$280,'Correlation Calcs'!AL566:AL616)/$H$263^2</f>
        <v>0.28419360251931353</v>
      </c>
      <c r="AL279" s="72">
        <f>MMULT($B$280:$AZ$280,'Correlation Calcs'!AM566:AM616)/$H$263^2</f>
        <v>0.1011594893192839</v>
      </c>
      <c r="AM279" s="72">
        <f>MMULT($B$280:$AZ$280,'Correlation Calcs'!AN566:AN616)/$H$263^2</f>
        <v>0.1758505135021681</v>
      </c>
      <c r="AN279" s="72">
        <f>MMULT($B$280:$AZ$280,'Correlation Calcs'!AO566:AO616)/$H$263^2</f>
        <v>-4.1800726681583633E-2</v>
      </c>
      <c r="AO279" s="72">
        <f>MMULT($B$280:$AZ$280,'Correlation Calcs'!AP566:AP616)/$H$263^2</f>
        <v>0.4856919287774365</v>
      </c>
      <c r="AP279" s="72">
        <f>MMULT($B$280:$AZ$280,'Correlation Calcs'!AQ566:AQ616)/$H$263^2</f>
        <v>1.0266526329235226</v>
      </c>
      <c r="AQ279" s="72">
        <f>MMULT($B$280:$AZ$280,'Correlation Calcs'!AR566:AR616)/$H$263^2</f>
        <v>0.15219819843466686</v>
      </c>
      <c r="AR279" s="72">
        <f>MMULT($B$280:$AZ$280,'Correlation Calcs'!AS566:AS616)/$H$263^2</f>
        <v>0</v>
      </c>
      <c r="AS279" s="72">
        <f>MMULT($B$280:$AZ$280,'Correlation Calcs'!AT566:AT616)/$H$263^2</f>
        <v>0.57057730446899513</v>
      </c>
      <c r="AT279" s="72">
        <f>MMULT($B$280:$AZ$280,'Correlation Calcs'!AU566:AU616)/$H$263^2</f>
        <v>0.1196548400383676</v>
      </c>
      <c r="AU279" s="72">
        <f>MMULT($B$280:$AZ$280,'Correlation Calcs'!AV566:AV616)/$H$263^2</f>
        <v>0.10688057772878877</v>
      </c>
      <c r="AV279" s="72">
        <f>MMULT($B$280:$AZ$280,'Correlation Calcs'!AW566:AW616)/$H$263^2</f>
        <v>0.73385824871706684</v>
      </c>
      <c r="AW279" s="72">
        <f>MMULT($B$280:$AZ$280,'Correlation Calcs'!AX566:AX616)/$H$263^2</f>
        <v>0.8527578668610386</v>
      </c>
      <c r="AX279" s="72">
        <f>MMULT($B$280:$AZ$280,'Correlation Calcs'!AY566:AY616)/$H$263^2</f>
        <v>0.88747310426135373</v>
      </c>
      <c r="AY279" s="72">
        <f>MMULT($B$280:$AZ$280,'Correlation Calcs'!AZ566:AZ616)/$H$263^2</f>
        <v>0.89111553512419728</v>
      </c>
      <c r="AZ279" s="72">
        <f>MMULT($B$280:$AZ$280,'Correlation Calcs'!BA566:BA616)/$H$263^2</f>
        <v>0.5902322661393834</v>
      </c>
      <c r="BE279" s="15"/>
    </row>
    <row r="280" spans="1:57" x14ac:dyDescent="0.25">
      <c r="B280" s="272">
        <v>0</v>
      </c>
      <c r="C280" s="272">
        <v>0</v>
      </c>
      <c r="D280" s="272">
        <v>0</v>
      </c>
      <c r="E280" s="272">
        <v>0</v>
      </c>
      <c r="F280" s="272">
        <v>0</v>
      </c>
      <c r="G280" s="272">
        <v>0</v>
      </c>
      <c r="H280" s="272">
        <v>1</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26">
        <v>0</v>
      </c>
      <c r="AM280" s="26">
        <v>0</v>
      </c>
      <c r="AN280" s="26">
        <v>0</v>
      </c>
      <c r="AO280" s="26">
        <v>0</v>
      </c>
      <c r="AP280" s="26">
        <v>0</v>
      </c>
      <c r="AQ280" s="26">
        <v>0</v>
      </c>
      <c r="AR280" s="26">
        <v>0</v>
      </c>
      <c r="AS280" s="26">
        <v>0</v>
      </c>
      <c r="AT280" s="26">
        <v>0</v>
      </c>
      <c r="AU280" s="26">
        <v>0</v>
      </c>
      <c r="AV280" s="26">
        <v>0</v>
      </c>
      <c r="AW280" s="26">
        <v>0</v>
      </c>
      <c r="AX280" s="26">
        <v>0</v>
      </c>
      <c r="AY280" s="26">
        <v>0</v>
      </c>
      <c r="AZ280" s="26">
        <v>0</v>
      </c>
      <c r="BE280" s="15"/>
    </row>
    <row r="281" spans="1:57" x14ac:dyDescent="0.25">
      <c r="A281" s="29" t="s">
        <v>270</v>
      </c>
      <c r="B281" s="273">
        <f>MMULT($B$282:$AZ$282,'Correlation Calcs'!C566:C616)/$B$263^2</f>
        <v>0.99999999999999922</v>
      </c>
      <c r="C281" s="273">
        <f>MMULT($B$282:$AZ$282,'Correlation Calcs'!D566:D616)/$B$263^2</f>
        <v>0.98504134011938882</v>
      </c>
      <c r="D281" s="273">
        <f>MMULT($B$282:$AZ$282,'Correlation Calcs'!E566:E616)/$B$263^2</f>
        <v>1.064645871034976</v>
      </c>
      <c r="E281" s="273">
        <f>MMULT($B$282:$AZ$282,'Correlation Calcs'!F566:F616)/$B$263^2</f>
        <v>1.173380923169431</v>
      </c>
      <c r="F281" s="273">
        <f>MMULT($B$282:$AZ$282,'Correlation Calcs'!G566:G616)/$B$263^2</f>
        <v>1.1516595255676527</v>
      </c>
      <c r="G281" s="273">
        <f>MMULT($B$282:$AZ$282,'Correlation Calcs'!H566:H616)/$B$263^2</f>
        <v>0.97482562747457335</v>
      </c>
      <c r="H281" s="273">
        <f>MMULT($B$282:$AZ$282,'Correlation Calcs'!I566:I616)/$B$263^2</f>
        <v>0.96403757092332676</v>
      </c>
      <c r="I281" s="72">
        <f>MMULT($B$282:$AZ$282,'Correlation Calcs'!J566:J616)/$B$263^2</f>
        <v>0.95927220803723789</v>
      </c>
      <c r="J281" s="72">
        <f>MMULT($B$282:$AZ$282,'Correlation Calcs'!K566:K616)/$B$263^2</f>
        <v>1.0854846272913994</v>
      </c>
      <c r="K281" s="72">
        <f>MMULT($B$282:$AZ$282,'Correlation Calcs'!L566:L616)/$B$263^2</f>
        <v>0</v>
      </c>
      <c r="L281" s="72">
        <f>MMULT($B$282:$AZ$282,'Correlation Calcs'!M566:M616)/$B$263^2</f>
        <v>-1.6610162399402575E-2</v>
      </c>
      <c r="M281" s="72">
        <f>MMULT($B$282:$AZ$282,'Correlation Calcs'!N566:N616)/$B$263^2</f>
        <v>-8.9164079024854806E-2</v>
      </c>
      <c r="N281" s="72">
        <f>MMULT($B$282:$AZ$282,'Correlation Calcs'!O566:O616)/$B$263^2</f>
        <v>-4.9603896760677616E-3</v>
      </c>
      <c r="O281" s="72">
        <f>MMULT($B$282:$AZ$282,'Correlation Calcs'!P566:P616)/$B$263^2</f>
        <v>-6.4276932673896933E-2</v>
      </c>
      <c r="P281" s="72">
        <f>MMULT($B$282:$AZ$282,'Correlation Calcs'!Q566:Q616)/$B$263^2</f>
        <v>-0.22982020229594113</v>
      </c>
      <c r="Q281" s="72">
        <f>MMULT($B$282:$AZ$282,'Correlation Calcs'!R566:R616)/$B$263^2</f>
        <v>6.6732436332438055E-2</v>
      </c>
      <c r="R281" s="72">
        <f>MMULT($B$282:$AZ$282,'Correlation Calcs'!S566:S616)/$B$263^2</f>
        <v>5.0067558074083189E-2</v>
      </c>
      <c r="S281" s="72">
        <f>MMULT($B$282:$AZ$282,'Correlation Calcs'!T566:T616)/$B$263^2</f>
        <v>0.11653394393016941</v>
      </c>
      <c r="T281" s="72">
        <f>MMULT($B$282:$AZ$282,'Correlation Calcs'!U566:U616)/$B$263^2</f>
        <v>1.7628237636092371E-2</v>
      </c>
      <c r="U281" s="72">
        <f>MMULT($B$282:$AZ$282,'Correlation Calcs'!V566:V616)/$B$263^2</f>
        <v>-2.8082458021065761E-2</v>
      </c>
      <c r="V281" s="72">
        <f>MMULT($B$282:$AZ$282,'Correlation Calcs'!W566:W616)/$B$263^2</f>
        <v>-2.7496222758291045E-2</v>
      </c>
      <c r="W281" s="72">
        <f>MMULT($B$282:$AZ$282,'Correlation Calcs'!X566:X616)/$B$263^2</f>
        <v>0.17171111205098313</v>
      </c>
      <c r="X281" s="72">
        <f>MMULT($B$282:$AZ$282,'Correlation Calcs'!Y566:Y616)/$B$263^2</f>
        <v>-2.7070755224721021E-2</v>
      </c>
      <c r="Y281" s="72">
        <f>MMULT($B$282:$AZ$282,'Correlation Calcs'!Z566:Z616)/$B$263^2</f>
        <v>-1.4116995156940286E-2</v>
      </c>
      <c r="Z281" s="72">
        <f>MMULT($B$282:$AZ$282,'Correlation Calcs'!AA566:AA616)/$B$263^2</f>
        <v>0.39764512122301293</v>
      </c>
      <c r="AA281" s="72">
        <f>MMULT($B$282:$AZ$282,'Correlation Calcs'!AB566:AB616)/$B$263^2</f>
        <v>0.20263032632490655</v>
      </c>
      <c r="AB281" s="72">
        <f>MMULT($B$282:$AZ$282,'Correlation Calcs'!AC566:AC616)/$B$263^2</f>
        <v>0.12348798623993711</v>
      </c>
      <c r="AC281" s="72">
        <f>MMULT($B$282:$AZ$282,'Correlation Calcs'!AD566:AD616)/$B$263^2</f>
        <v>7.5290792837632389E-2</v>
      </c>
      <c r="AD281" s="72">
        <f>MMULT($B$282:$AZ$282,'Correlation Calcs'!AE566:AE616)/$B$263^2</f>
        <v>0.27494594034849273</v>
      </c>
      <c r="AE281" s="72">
        <f>MMULT($B$282:$AZ$282,'Correlation Calcs'!AF566:AF616)/$B$263^2</f>
        <v>0.22477925009443595</v>
      </c>
      <c r="AF281" s="72">
        <f>MMULT($B$282:$AZ$282,'Correlation Calcs'!AG566:AG616)/$B$263^2</f>
        <v>0.3105379117913083</v>
      </c>
      <c r="AG281" s="72">
        <f>MMULT($B$282:$AZ$282,'Correlation Calcs'!AH566:AH616)/$B$263^2</f>
        <v>0.32447753150667313</v>
      </c>
      <c r="AH281" s="72">
        <f>MMULT($B$282:$AZ$282,'Correlation Calcs'!AI566:AI616)/$B$263^2</f>
        <v>0.23912745050665449</v>
      </c>
      <c r="AI281" s="72">
        <f>MMULT($B$282:$AZ$282,'Correlation Calcs'!AJ566:AJ616)/$B$263^2</f>
        <v>0.31067576481502529</v>
      </c>
      <c r="AJ281" s="72">
        <f>MMULT($B$282:$AZ$282,'Correlation Calcs'!AK566:AK616)/$B$263^2</f>
        <v>0.44974314465404946</v>
      </c>
      <c r="AK281" s="72">
        <f>MMULT($B$282:$AZ$282,'Correlation Calcs'!AL566:AL616)/$B$263^2</f>
        <v>0.30650628112862532</v>
      </c>
      <c r="AL281" s="72">
        <f>MMULT($B$282:$AZ$282,'Correlation Calcs'!AM566:AM616)/$B$263^2</f>
        <v>7.8237988562529268E-2</v>
      </c>
      <c r="AM281" s="72">
        <f>MMULT($B$282:$AZ$282,'Correlation Calcs'!AN566:AN616)/$B$263^2</f>
        <v>0.17234380290405299</v>
      </c>
      <c r="AN281" s="72">
        <f>MMULT($B$282:$AZ$282,'Correlation Calcs'!AO566:AO616)/$B$263^2</f>
        <v>-6.4217782988271521E-2</v>
      </c>
      <c r="AO281" s="72">
        <f>MMULT($B$282:$AZ$282,'Correlation Calcs'!AP566:AP616)/$B$263^2</f>
        <v>0.38825073991627473</v>
      </c>
      <c r="AP281" s="72">
        <f>MMULT($B$282:$AZ$282,'Correlation Calcs'!AQ566:AQ616)/$B$263^2</f>
        <v>0.98750209013459511</v>
      </c>
      <c r="AQ281" s="72">
        <f>MMULT($B$282:$AZ$282,'Correlation Calcs'!AR566:AR616)/$B$263^2</f>
        <v>0.19527031728662647</v>
      </c>
      <c r="AR281" s="72">
        <f>MMULT($B$282:$AZ$282,'Correlation Calcs'!AS566:AS616)/$B$263^2</f>
        <v>0</v>
      </c>
      <c r="AS281" s="72">
        <f>MMULT($B$282:$AZ$282,'Correlation Calcs'!AT566:AT616)/$B$263^2</f>
        <v>0.62861541090488715</v>
      </c>
      <c r="AT281" s="72">
        <f>MMULT($B$282:$AZ$282,'Correlation Calcs'!AU566:AU616)/$B$263^2</f>
        <v>0.10773064583913995</v>
      </c>
      <c r="AU281" s="72">
        <f>MMULT($B$282:$AZ$282,'Correlation Calcs'!AV566:AV616)/$B$263^2</f>
        <v>0.14785961606466141</v>
      </c>
      <c r="AV281" s="72">
        <f>MMULT($B$282:$AZ$282,'Correlation Calcs'!AW566:AW616)/$B$263^2</f>
        <v>0.92734695776540266</v>
      </c>
      <c r="AW281" s="72">
        <f>MMULT($B$282:$AZ$282,'Correlation Calcs'!AX566:AX616)/$B$263^2</f>
        <v>0.91261249022948765</v>
      </c>
      <c r="AX281" s="72">
        <f>MMULT($B$282:$AZ$282,'Correlation Calcs'!AY566:AY616)/$B$263^2</f>
        <v>1.0855741797953975</v>
      </c>
      <c r="AY281" s="72">
        <f>MMULT($B$282:$AZ$282,'Correlation Calcs'!AZ566:AZ616)/$B$263^2</f>
        <v>1.2193597707349273</v>
      </c>
      <c r="AZ281" s="72">
        <f>MMULT($B$282:$AZ$282,'Correlation Calcs'!BA566:BA616)/$B$263^2</f>
        <v>0.64329442961534544</v>
      </c>
      <c r="BE281" s="15"/>
    </row>
    <row r="282" spans="1:57" x14ac:dyDescent="0.25">
      <c r="B282" s="272">
        <v>1</v>
      </c>
      <c r="C282" s="272">
        <v>0</v>
      </c>
      <c r="D282" s="272">
        <v>0</v>
      </c>
      <c r="E282" s="272">
        <v>0</v>
      </c>
      <c r="F282" s="272">
        <v>0</v>
      </c>
      <c r="G282" s="272">
        <v>0</v>
      </c>
      <c r="H282" s="272">
        <v>0</v>
      </c>
      <c r="I282" s="26">
        <v>0</v>
      </c>
      <c r="J282" s="26">
        <v>0</v>
      </c>
      <c r="K282" s="26">
        <v>0</v>
      </c>
      <c r="L282" s="26">
        <v>0</v>
      </c>
      <c r="M282" s="26">
        <v>0</v>
      </c>
      <c r="N282" s="26">
        <v>0</v>
      </c>
      <c r="O282" s="26">
        <v>0</v>
      </c>
      <c r="P282" s="26">
        <v>0</v>
      </c>
      <c r="Q282" s="26">
        <v>0</v>
      </c>
      <c r="R282" s="26">
        <v>0</v>
      </c>
      <c r="S282" s="26">
        <v>0</v>
      </c>
      <c r="T282" s="26">
        <v>0</v>
      </c>
      <c r="U282" s="26">
        <v>0</v>
      </c>
      <c r="V282" s="26">
        <v>0</v>
      </c>
      <c r="W282" s="26">
        <v>0</v>
      </c>
      <c r="X282" s="26">
        <v>0</v>
      </c>
      <c r="Y282" s="26">
        <v>0</v>
      </c>
      <c r="Z282" s="26">
        <v>0</v>
      </c>
      <c r="AA282" s="26">
        <v>0</v>
      </c>
      <c r="AB282" s="26">
        <v>0</v>
      </c>
      <c r="AC282" s="26">
        <v>0</v>
      </c>
      <c r="AD282" s="26">
        <v>0</v>
      </c>
      <c r="AE282" s="26">
        <v>0</v>
      </c>
      <c r="AF282" s="26">
        <v>0</v>
      </c>
      <c r="AG282" s="26">
        <v>0</v>
      </c>
      <c r="AH282" s="26">
        <v>0</v>
      </c>
      <c r="AI282" s="26">
        <v>0</v>
      </c>
      <c r="AJ282" s="26">
        <v>0</v>
      </c>
      <c r="AK282" s="26">
        <v>0</v>
      </c>
      <c r="AL282" s="26">
        <v>0</v>
      </c>
      <c r="AM282" s="26">
        <v>0</v>
      </c>
      <c r="AN282" s="26">
        <v>0</v>
      </c>
      <c r="AO282" s="26">
        <v>0</v>
      </c>
      <c r="AP282" s="26">
        <v>0</v>
      </c>
      <c r="AQ282" s="26">
        <v>0</v>
      </c>
      <c r="AR282" s="26">
        <v>0</v>
      </c>
      <c r="AS282" s="26">
        <v>0</v>
      </c>
      <c r="AT282" s="26">
        <v>0</v>
      </c>
      <c r="AU282" s="26">
        <v>0</v>
      </c>
      <c r="AV282" s="26">
        <v>0</v>
      </c>
      <c r="AW282" s="26">
        <v>0</v>
      </c>
      <c r="AX282" s="26">
        <v>0</v>
      </c>
      <c r="AY282" s="26">
        <v>0</v>
      </c>
      <c r="AZ282" s="26">
        <v>0</v>
      </c>
      <c r="BE282" s="15"/>
    </row>
    <row r="283" spans="1:57" x14ac:dyDescent="0.25">
      <c r="A283" s="29" t="s">
        <v>271</v>
      </c>
      <c r="B283" s="273">
        <f>MMULT($B$284:$AZ$284,'Correlation Calcs'!C566:C616)/$AV$263^2</f>
        <v>0.44400008426871179</v>
      </c>
      <c r="C283" s="273">
        <f>MMULT($B$284:$AZ$284,'Correlation Calcs'!D566:D616)/$AV$263^2</f>
        <v>0.43176854367244732</v>
      </c>
      <c r="D283" s="273">
        <f>MMULT($B$284:$AZ$284,'Correlation Calcs'!E566:E616)/$AV$263^2</f>
        <v>0.53262702369281389</v>
      </c>
      <c r="E283" s="273">
        <f>MMULT($B$284:$AZ$284,'Correlation Calcs'!F566:F616)/$AV$263^2</f>
        <v>0.58946485014038186</v>
      </c>
      <c r="F283" s="273">
        <f>MMULT($B$284:$AZ$284,'Correlation Calcs'!G566:G616)/$AV$263^2</f>
        <v>0.55413031961401571</v>
      </c>
      <c r="G283" s="273">
        <f>MMULT($B$284:$AZ$284,'Correlation Calcs'!H566:H616)/$AV$263^2</f>
        <v>0.44091117297574334</v>
      </c>
      <c r="H283" s="273">
        <f>MMULT($B$284:$AZ$284,'Correlation Calcs'!I566:I616)/$AV$263^2</f>
        <v>0.4542170638945105</v>
      </c>
      <c r="I283" s="72">
        <f>MMULT($B$284:$AZ$284,'Correlation Calcs'!J566:J616)/$AV$263^2</f>
        <v>0.46644165867730131</v>
      </c>
      <c r="J283" s="72">
        <f>MMULT($B$284:$AZ$284,'Correlation Calcs'!K566:K616)/$AV$263^2</f>
        <v>0.52456990818330085</v>
      </c>
      <c r="K283" s="72">
        <f>MMULT($B$284:$AZ$284,'Correlation Calcs'!L566:L616)/$AV$263^2</f>
        <v>0</v>
      </c>
      <c r="L283" s="72">
        <f>MMULT($B$284:$AZ$284,'Correlation Calcs'!M566:M616)/$AV$263^2</f>
        <v>4.4463048069425609E-2</v>
      </c>
      <c r="M283" s="72">
        <f>MMULT($B$284:$AZ$284,'Correlation Calcs'!N566:N616)/$AV$263^2</f>
        <v>1.0486237045138191E-2</v>
      </c>
      <c r="N283" s="72">
        <f>MMULT($B$284:$AZ$284,'Correlation Calcs'!O566:O616)/$AV$263^2</f>
        <v>-9.2597641203744693E-4</v>
      </c>
      <c r="O283" s="72">
        <f>MMULT($B$284:$AZ$284,'Correlation Calcs'!P566:P616)/$AV$263^2</f>
        <v>3.4398583385073464E-3</v>
      </c>
      <c r="P283" s="72">
        <f>MMULT($B$284:$AZ$284,'Correlation Calcs'!Q566:Q616)/$AV$263^2</f>
        <v>4.7578365461176005E-2</v>
      </c>
      <c r="Q283" s="72">
        <f>MMULT($B$284:$AZ$284,'Correlation Calcs'!R566:R616)/$AV$263^2</f>
        <v>0.10116998637678803</v>
      </c>
      <c r="R283" s="72">
        <f>MMULT($B$284:$AZ$284,'Correlation Calcs'!S566:S616)/$AV$263^2</f>
        <v>7.0606686377578401E-2</v>
      </c>
      <c r="S283" s="72">
        <f>MMULT($B$284:$AZ$284,'Correlation Calcs'!T566:T616)/$AV$263^2</f>
        <v>0.18805518244250941</v>
      </c>
      <c r="T283" s="72">
        <f>MMULT($B$284:$AZ$284,'Correlation Calcs'!U566:U616)/$AV$263^2</f>
        <v>8.1235714190113467E-2</v>
      </c>
      <c r="U283" s="72">
        <f>MMULT($B$284:$AZ$284,'Correlation Calcs'!V566:V616)/$AV$263^2</f>
        <v>2.3014887127338998E-2</v>
      </c>
      <c r="V283" s="72">
        <f>MMULT($B$284:$AZ$284,'Correlation Calcs'!W566:W616)/$AV$263^2</f>
        <v>1.9202244062473988E-2</v>
      </c>
      <c r="W283" s="72">
        <f>MMULT($B$284:$AZ$284,'Correlation Calcs'!X566:X616)/$AV$263^2</f>
        <v>0.21581075796103433</v>
      </c>
      <c r="X283" s="72">
        <f>MMULT($B$284:$AZ$284,'Correlation Calcs'!Y566:Y616)/$AV$263^2</f>
        <v>3.8453837220740056E-2</v>
      </c>
      <c r="Y283" s="72">
        <f>MMULT($B$284:$AZ$284,'Correlation Calcs'!Z566:Z616)/$AV$263^2</f>
        <v>6.6388868335836787E-3</v>
      </c>
      <c r="Z283" s="72">
        <f>MMULT($B$284:$AZ$284,'Correlation Calcs'!AA566:AA616)/$AV$263^2</f>
        <v>0.25632610278419349</v>
      </c>
      <c r="AA283" s="72">
        <f>MMULT($B$284:$AZ$284,'Correlation Calcs'!AB566:AB616)/$AV$263^2</f>
        <v>0.12754607676940843</v>
      </c>
      <c r="AB283" s="72">
        <f>MMULT($B$284:$AZ$284,'Correlation Calcs'!AC566:AC616)/$AV$263^2</f>
        <v>0.12406710512308233</v>
      </c>
      <c r="AC283" s="72">
        <f>MMULT($B$284:$AZ$284,'Correlation Calcs'!AD566:AD616)/$AV$263^2</f>
        <v>0.10757886806620535</v>
      </c>
      <c r="AD283" s="72">
        <f>MMULT($B$284:$AZ$284,'Correlation Calcs'!AE566:AE616)/$AV$263^2</f>
        <v>0.17610800493223361</v>
      </c>
      <c r="AE283" s="72">
        <f>MMULT($B$284:$AZ$284,'Correlation Calcs'!AF566:AF616)/$AV$263^2</f>
        <v>0.20639929310050581</v>
      </c>
      <c r="AF283" s="72">
        <f>MMULT($B$284:$AZ$284,'Correlation Calcs'!AG566:AG616)/$AV$263^2</f>
        <v>0.21811260426987977</v>
      </c>
      <c r="AG283" s="72">
        <f>MMULT($B$284:$AZ$284,'Correlation Calcs'!AH566:AH616)/$AV$263^2</f>
        <v>0.26821224192984477</v>
      </c>
      <c r="AH283" s="72">
        <f>MMULT($B$284:$AZ$284,'Correlation Calcs'!AI566:AI616)/$AV$263^2</f>
        <v>0.10050396358876017</v>
      </c>
      <c r="AI283" s="72">
        <f>MMULT($B$284:$AZ$284,'Correlation Calcs'!AJ566:AJ616)/$AV$263^2</f>
        <v>0.12968659502950933</v>
      </c>
      <c r="AJ283" s="72">
        <f>MMULT($B$284:$AZ$284,'Correlation Calcs'!AK566:AK616)/$AV$263^2</f>
        <v>0.18072828264282736</v>
      </c>
      <c r="AK283" s="72">
        <f>MMULT($B$284:$AZ$284,'Correlation Calcs'!AL566:AL616)/$AV$263^2</f>
        <v>0.13013125290834193</v>
      </c>
      <c r="AL283" s="72">
        <f>MMULT($B$284:$AZ$284,'Correlation Calcs'!AM566:AM616)/$AV$263^2</f>
        <v>4.2594336835461329E-2</v>
      </c>
      <c r="AM283" s="72">
        <f>MMULT($B$284:$AZ$284,'Correlation Calcs'!AN566:AN616)/$AV$263^2</f>
        <v>8.7077300122588297E-2</v>
      </c>
      <c r="AN283" s="72">
        <f>MMULT($B$284:$AZ$284,'Correlation Calcs'!AO566:AO616)/$AV$263^2</f>
        <v>-1.0663602739412404E-4</v>
      </c>
      <c r="AO283" s="72">
        <f>MMULT($B$284:$AZ$284,'Correlation Calcs'!AP566:AP616)/$AV$263^2</f>
        <v>0.16626974681103274</v>
      </c>
      <c r="AP283" s="72">
        <f>MMULT($B$284:$AZ$284,'Correlation Calcs'!AQ566:AQ616)/$AV$263^2</f>
        <v>0.34638964961098495</v>
      </c>
      <c r="AQ283" s="72">
        <f>MMULT($B$284:$AZ$284,'Correlation Calcs'!AR566:AR616)/$AV$263^2</f>
        <v>0.12116208322154927</v>
      </c>
      <c r="AR283" s="72">
        <f>MMULT($B$284:$AZ$284,'Correlation Calcs'!AS566:AS616)/$AV$263^2</f>
        <v>0</v>
      </c>
      <c r="AS283" s="72">
        <f>MMULT($B$284:$AZ$284,'Correlation Calcs'!AT566:AT616)/$AV$263^2</f>
        <v>0.41302451494813347</v>
      </c>
      <c r="AT283" s="72">
        <f>MMULT($B$284:$AZ$284,'Correlation Calcs'!AU566:AU616)/$AV$263^2</f>
        <v>6.1390801239993853E-2</v>
      </c>
      <c r="AU283" s="72">
        <f>MMULT($B$284:$AZ$284,'Correlation Calcs'!AV566:AV616)/$AV$263^2</f>
        <v>2.127318553823708E-2</v>
      </c>
      <c r="AV283" s="72">
        <f>MMULT($B$284:$AZ$284,'Correlation Calcs'!AW566:AW616)/$AV$263^2</f>
        <v>1.0000000000000002</v>
      </c>
      <c r="AW283" s="72">
        <f>MMULT($B$284:$AZ$284,'Correlation Calcs'!AX566:AX616)/$AV$263^2</f>
        <v>0.77190395839164738</v>
      </c>
      <c r="AX283" s="72">
        <f>MMULT($B$284:$AZ$284,'Correlation Calcs'!AY566:AY616)/$AV$263^2</f>
        <v>0.48445220187164778</v>
      </c>
      <c r="AY283" s="72">
        <f>MMULT($B$284:$AZ$284,'Correlation Calcs'!AZ566:AZ616)/$AV$263^2</f>
        <v>0.46163974316783579</v>
      </c>
      <c r="AZ283" s="72">
        <f>MMULT($B$284:$AZ$284,'Correlation Calcs'!BA566:BA616)/$AV$263^2</f>
        <v>0.28355695292909211</v>
      </c>
      <c r="BE283" s="15"/>
    </row>
    <row r="284" spans="1:57" x14ac:dyDescent="0.25">
      <c r="B284" s="272">
        <v>0</v>
      </c>
      <c r="C284" s="272">
        <v>0</v>
      </c>
      <c r="D284" s="272">
        <v>0</v>
      </c>
      <c r="E284" s="272">
        <v>0</v>
      </c>
      <c r="F284" s="272">
        <v>0</v>
      </c>
      <c r="G284" s="272">
        <v>0</v>
      </c>
      <c r="H284" s="272">
        <v>0</v>
      </c>
      <c r="I284" s="26">
        <v>0</v>
      </c>
      <c r="J284" s="26">
        <v>0</v>
      </c>
      <c r="K284" s="26">
        <v>0</v>
      </c>
      <c r="L284" s="26">
        <v>0</v>
      </c>
      <c r="M284" s="26">
        <v>0</v>
      </c>
      <c r="N284" s="26">
        <v>0</v>
      </c>
      <c r="O284" s="26">
        <v>0</v>
      </c>
      <c r="P284" s="26">
        <v>0</v>
      </c>
      <c r="Q284" s="26">
        <v>0</v>
      </c>
      <c r="R284" s="26">
        <v>0</v>
      </c>
      <c r="S284" s="26">
        <v>0</v>
      </c>
      <c r="T284" s="26">
        <v>0</v>
      </c>
      <c r="U284" s="26">
        <v>0</v>
      </c>
      <c r="V284" s="26">
        <v>0</v>
      </c>
      <c r="W284" s="26">
        <v>0</v>
      </c>
      <c r="X284" s="26">
        <v>0</v>
      </c>
      <c r="Y284" s="26">
        <v>0</v>
      </c>
      <c r="Z284" s="26">
        <v>0</v>
      </c>
      <c r="AA284" s="26">
        <v>0</v>
      </c>
      <c r="AB284" s="26">
        <v>0</v>
      </c>
      <c r="AC284" s="26">
        <v>0</v>
      </c>
      <c r="AD284" s="26">
        <v>0</v>
      </c>
      <c r="AE284" s="26">
        <v>0</v>
      </c>
      <c r="AF284" s="26">
        <v>0</v>
      </c>
      <c r="AG284" s="26">
        <v>0</v>
      </c>
      <c r="AH284" s="26">
        <v>0</v>
      </c>
      <c r="AI284" s="26">
        <v>0</v>
      </c>
      <c r="AJ284" s="26">
        <v>0</v>
      </c>
      <c r="AK284" s="26">
        <v>0</v>
      </c>
      <c r="AL284" s="26">
        <v>0</v>
      </c>
      <c r="AM284" s="26">
        <v>0</v>
      </c>
      <c r="AN284" s="26">
        <v>0</v>
      </c>
      <c r="AO284" s="26">
        <v>0</v>
      </c>
      <c r="AP284" s="26">
        <v>0</v>
      </c>
      <c r="AQ284" s="26">
        <v>0</v>
      </c>
      <c r="AR284" s="26">
        <v>0</v>
      </c>
      <c r="AS284" s="26">
        <v>0</v>
      </c>
      <c r="AT284" s="26">
        <v>0</v>
      </c>
      <c r="AU284" s="26">
        <v>0</v>
      </c>
      <c r="AV284" s="26">
        <v>1</v>
      </c>
      <c r="AW284" s="26">
        <v>0</v>
      </c>
      <c r="AX284" s="26">
        <v>0</v>
      </c>
      <c r="AY284" s="26">
        <v>0</v>
      </c>
      <c r="AZ284" s="26">
        <v>0</v>
      </c>
      <c r="BE284" s="15"/>
    </row>
    <row r="285" spans="1:57" x14ac:dyDescent="0.25">
      <c r="A285" s="29" t="s">
        <v>282</v>
      </c>
      <c r="B285" s="273">
        <f>MMULT($B$286:$AZ$286,'Correlation Calcs'!C566:C616)/$J$263^2</f>
        <v>0.50055576669212476</v>
      </c>
      <c r="C285" s="273">
        <f>MMULT($B$286:$AZ$286,'Correlation Calcs'!D566:D616)/$J$263^2</f>
        <v>0.49479929652607435</v>
      </c>
      <c r="D285" s="273">
        <f>MMULT($B$286:$AZ$286,'Correlation Calcs'!E566:E616)/$J$263^2</f>
        <v>0.56021050183448506</v>
      </c>
      <c r="E285" s="273">
        <f>MMULT($B$286:$AZ$286,'Correlation Calcs'!F566:F616)/$J$263^2</f>
        <v>0.56683147560583758</v>
      </c>
      <c r="F285" s="273">
        <f>MMULT($B$286:$AZ$286,'Correlation Calcs'!G566:G616)/$J$263^2</f>
        <v>0.56562306574559573</v>
      </c>
      <c r="G285" s="273">
        <f>MMULT($B$286:$AZ$286,'Correlation Calcs'!H566:H616)/$J$263^2</f>
        <v>0.60627455927538543</v>
      </c>
      <c r="H285" s="273">
        <f>MMULT($B$286:$AZ$286,'Correlation Calcs'!I566:I616)/$J$263^2</f>
        <v>0.70640398184451958</v>
      </c>
      <c r="I285" s="72">
        <f>MMULT($B$286:$AZ$286,'Correlation Calcs'!J566:J616)/$J$263^2</f>
        <v>0.6969024901432328</v>
      </c>
      <c r="J285" s="72">
        <f>MMULT($B$286:$AZ$286,'Correlation Calcs'!K566:K616)/$J$263^2</f>
        <v>0.99999999999999944</v>
      </c>
      <c r="K285" s="72">
        <f>MMULT($B$286:$AZ$286,'Correlation Calcs'!L566:L616)/$J$263^2</f>
        <v>0</v>
      </c>
      <c r="L285" s="72">
        <f>MMULT($B$286:$AZ$286,'Correlation Calcs'!M566:M616)/$J$263^2</f>
        <v>1.510393983195287E-2</v>
      </c>
      <c r="M285" s="72">
        <f>MMULT($B$286:$AZ$286,'Correlation Calcs'!N566:N616)/$J$263^2</f>
        <v>-3.2837769852396982E-2</v>
      </c>
      <c r="N285" s="72">
        <f>MMULT($B$286:$AZ$286,'Correlation Calcs'!O566:O616)/$J$263^2</f>
        <v>-3.0284067453730505E-4</v>
      </c>
      <c r="O285" s="72">
        <f>MMULT($B$286:$AZ$286,'Correlation Calcs'!P566:P616)/$J$263^2</f>
        <v>-2.2037515858973625E-2</v>
      </c>
      <c r="P285" s="72">
        <f>MMULT($B$286:$AZ$286,'Correlation Calcs'!Q566:Q616)/$J$263^2</f>
        <v>-9.4227341093412395E-2</v>
      </c>
      <c r="Q285" s="72">
        <f>MMULT($B$286:$AZ$286,'Correlation Calcs'!R566:R616)/$J$263^2</f>
        <v>8.3776539812518314E-2</v>
      </c>
      <c r="R285" s="72">
        <f>MMULT($B$286:$AZ$286,'Correlation Calcs'!S566:S616)/$J$263^2</f>
        <v>6.4007987741324338E-2</v>
      </c>
      <c r="S285" s="72">
        <f>MMULT($B$286:$AZ$286,'Correlation Calcs'!T566:T616)/$J$263^2</f>
        <v>0.14216218851543416</v>
      </c>
      <c r="T285" s="72">
        <f>MMULT($B$286:$AZ$286,'Correlation Calcs'!U566:U616)/$J$263^2</f>
        <v>6.570771719757032E-2</v>
      </c>
      <c r="U285" s="72">
        <f>MMULT($B$286:$AZ$286,'Correlation Calcs'!V566:V616)/$J$263^2</f>
        <v>4.2093323097658472E-3</v>
      </c>
      <c r="V285" s="72">
        <f>MMULT($B$286:$AZ$286,'Correlation Calcs'!W566:W616)/$J$263^2</f>
        <v>-6.7412016884818733E-4</v>
      </c>
      <c r="W285" s="72">
        <f>MMULT($B$286:$AZ$286,'Correlation Calcs'!X566:X616)/$J$263^2</f>
        <v>0.12989270501072178</v>
      </c>
      <c r="X285" s="72">
        <f>MMULT($B$286:$AZ$286,'Correlation Calcs'!Y566:Y616)/$J$263^2</f>
        <v>5.653421133118619E-3</v>
      </c>
      <c r="Y285" s="72">
        <f>MMULT($B$286:$AZ$286,'Correlation Calcs'!Z566:Z616)/$J$263^2</f>
        <v>2.0903678950872358E-3</v>
      </c>
      <c r="Z285" s="72">
        <f>MMULT($B$286:$AZ$286,'Correlation Calcs'!AA566:AA616)/$J$263^2</f>
        <v>0.28269427376896417</v>
      </c>
      <c r="AA285" s="72">
        <f>MMULT($B$286:$AZ$286,'Correlation Calcs'!AB566:AB616)/$J$263^2</f>
        <v>0.14227249787425109</v>
      </c>
      <c r="AB285" s="72">
        <f>MMULT($B$286:$AZ$286,'Correlation Calcs'!AC566:AC616)/$J$263^2</f>
        <v>0.16629481627684051</v>
      </c>
      <c r="AC285" s="72">
        <f>MMULT($B$286:$AZ$286,'Correlation Calcs'!AD566:AD616)/$J$263^2</f>
        <v>0.13579851095030224</v>
      </c>
      <c r="AD285" s="72">
        <f>MMULT($B$286:$AZ$286,'Correlation Calcs'!AE566:AE616)/$J$263^2</f>
        <v>0.25841124073120902</v>
      </c>
      <c r="AE285" s="72">
        <f>MMULT($B$286:$AZ$286,'Correlation Calcs'!AF566:AF616)/$J$263^2</f>
        <v>0.22941166109151509</v>
      </c>
      <c r="AF285" s="72">
        <f>MMULT($B$286:$AZ$286,'Correlation Calcs'!AG566:AG616)/$J$263^2</f>
        <v>0.27399923243412871</v>
      </c>
      <c r="AG285" s="72">
        <f>MMULT($B$286:$AZ$286,'Correlation Calcs'!AH566:AH616)/$J$263^2</f>
        <v>0.34314280420137205</v>
      </c>
      <c r="AH285" s="72">
        <f>MMULT($B$286:$AZ$286,'Correlation Calcs'!AI566:AI616)/$J$263^2</f>
        <v>0.16520047983257391</v>
      </c>
      <c r="AI285" s="72">
        <f>MMULT($B$286:$AZ$286,'Correlation Calcs'!AJ566:AJ616)/$J$263^2</f>
        <v>0.2204491113057746</v>
      </c>
      <c r="AJ285" s="72">
        <f>MMULT($B$286:$AZ$286,'Correlation Calcs'!AK566:AK616)/$J$263^2</f>
        <v>0.30577387015983509</v>
      </c>
      <c r="AK285" s="72">
        <f>MMULT($B$286:$AZ$286,'Correlation Calcs'!AL566:AL616)/$J$263^2</f>
        <v>0.20621134242011896</v>
      </c>
      <c r="AL285" s="72">
        <f>MMULT($B$286:$AZ$286,'Correlation Calcs'!AM566:AM616)/$J$263^2</f>
        <v>8.4767078595130885E-2</v>
      </c>
      <c r="AM285" s="72">
        <f>MMULT($B$286:$AZ$286,'Correlation Calcs'!AN566:AN616)/$J$263^2</f>
        <v>0.12995196677216517</v>
      </c>
      <c r="AN285" s="72">
        <f>MMULT($B$286:$AZ$286,'Correlation Calcs'!AO566:AO616)/$J$263^2</f>
        <v>-1.8568220972808146E-2</v>
      </c>
      <c r="AO285" s="72">
        <f>MMULT($B$286:$AZ$286,'Correlation Calcs'!AP566:AP616)/$J$263^2</f>
        <v>0.38324725036190466</v>
      </c>
      <c r="AP285" s="72">
        <f>MMULT($B$286:$AZ$286,'Correlation Calcs'!AQ566:AQ616)/$J$263^2</f>
        <v>0.76412576037360991</v>
      </c>
      <c r="AQ285" s="72">
        <f>MMULT($B$286:$AZ$286,'Correlation Calcs'!AR566:AR616)/$J$263^2</f>
        <v>9.3680930879159963E-2</v>
      </c>
      <c r="AR285" s="72">
        <f>MMULT($B$286:$AZ$286,'Correlation Calcs'!AS566:AS616)/$J$263^2</f>
        <v>0</v>
      </c>
      <c r="AS285" s="72">
        <f>MMULT($B$286:$AZ$286,'Correlation Calcs'!AT566:AT616)/$J$263^2</f>
        <v>0.41270417986147756</v>
      </c>
      <c r="AT285" s="72">
        <f>MMULT($B$286:$AZ$286,'Correlation Calcs'!AU566:AU616)/$J$263^2</f>
        <v>5.7757787648376704E-2</v>
      </c>
      <c r="AU285" s="72">
        <f>MMULT($B$286:$AZ$286,'Correlation Calcs'!AV566:AV616)/$J$263^2</f>
        <v>2.5473510823369429E-2</v>
      </c>
      <c r="AV285" s="72">
        <f>MMULT($B$286:$AZ$286,'Correlation Calcs'!AW566:AW616)/$J$263^2</f>
        <v>0.50523259885838256</v>
      </c>
      <c r="AW285" s="72">
        <f>MMULT($B$286:$AZ$286,'Correlation Calcs'!AX566:AX616)/$J$263^2</f>
        <v>0.60514551893713431</v>
      </c>
      <c r="AX285" s="72">
        <f>MMULT($B$286:$AZ$286,'Correlation Calcs'!AY566:AY616)/$J$263^2</f>
        <v>0.61224196358975624</v>
      </c>
      <c r="AY285" s="72">
        <f>MMULT($B$286:$AZ$286,'Correlation Calcs'!AZ566:AZ616)/$J$263^2</f>
        <v>0.71479988534746897</v>
      </c>
      <c r="AZ285" s="72">
        <f>MMULT($B$286:$AZ$286,'Correlation Calcs'!BA566:BA616)/$J$263^2</f>
        <v>0.41850391132055809</v>
      </c>
      <c r="BE285" s="15"/>
    </row>
    <row r="286" spans="1:57" x14ac:dyDescent="0.25">
      <c r="B286" s="272">
        <v>0</v>
      </c>
      <c r="C286" s="272">
        <v>0</v>
      </c>
      <c r="D286" s="272">
        <v>0</v>
      </c>
      <c r="E286" s="272">
        <v>0</v>
      </c>
      <c r="F286" s="272">
        <v>0</v>
      </c>
      <c r="G286" s="272">
        <v>0</v>
      </c>
      <c r="H286" s="272">
        <v>0</v>
      </c>
      <c r="I286" s="26">
        <v>0</v>
      </c>
      <c r="J286" s="26">
        <v>1</v>
      </c>
      <c r="K286" s="26">
        <v>0</v>
      </c>
      <c r="L286" s="26">
        <v>0</v>
      </c>
      <c r="M286" s="26">
        <v>0</v>
      </c>
      <c r="N286" s="26">
        <v>0</v>
      </c>
      <c r="O286" s="26">
        <v>0</v>
      </c>
      <c r="P286" s="26">
        <v>0</v>
      </c>
      <c r="Q286" s="26">
        <v>0</v>
      </c>
      <c r="R286" s="26">
        <v>0</v>
      </c>
      <c r="S286" s="26">
        <v>0</v>
      </c>
      <c r="T286" s="26">
        <v>0</v>
      </c>
      <c r="U286" s="26">
        <v>0</v>
      </c>
      <c r="V286" s="26">
        <v>0</v>
      </c>
      <c r="W286" s="26">
        <v>0</v>
      </c>
      <c r="X286" s="26">
        <v>0</v>
      </c>
      <c r="Y286" s="26">
        <v>0</v>
      </c>
      <c r="Z286" s="26">
        <v>0</v>
      </c>
      <c r="AA286" s="26">
        <v>0</v>
      </c>
      <c r="AB286" s="26">
        <v>0</v>
      </c>
      <c r="AC286" s="26">
        <v>0</v>
      </c>
      <c r="AD286" s="26">
        <v>0</v>
      </c>
      <c r="AE286" s="26">
        <v>0</v>
      </c>
      <c r="AF286" s="26">
        <v>0</v>
      </c>
      <c r="AG286" s="26">
        <v>0</v>
      </c>
      <c r="AH286" s="26">
        <v>0</v>
      </c>
      <c r="AI286" s="26">
        <v>0</v>
      </c>
      <c r="AJ286" s="26">
        <v>0</v>
      </c>
      <c r="AK286" s="26">
        <v>0</v>
      </c>
      <c r="AL286" s="26">
        <v>0</v>
      </c>
      <c r="AM286" s="26">
        <v>0</v>
      </c>
      <c r="AN286" s="26">
        <v>0</v>
      </c>
      <c r="AO286" s="26">
        <v>0</v>
      </c>
      <c r="AP286" s="26">
        <v>0</v>
      </c>
      <c r="AQ286" s="26">
        <v>0</v>
      </c>
      <c r="AR286" s="26">
        <v>0</v>
      </c>
      <c r="AS286" s="26">
        <v>0</v>
      </c>
      <c r="AT286" s="26">
        <v>0</v>
      </c>
      <c r="AU286" s="26">
        <v>0</v>
      </c>
      <c r="AV286" s="26">
        <v>0</v>
      </c>
      <c r="AW286" s="26">
        <v>0</v>
      </c>
      <c r="AX286" s="26">
        <v>0</v>
      </c>
      <c r="AY286" s="26">
        <v>0</v>
      </c>
      <c r="AZ286" s="26">
        <v>0</v>
      </c>
      <c r="BE286" s="15"/>
    </row>
    <row r="287" spans="1:57" x14ac:dyDescent="0.25">
      <c r="A287" s="29" t="s">
        <v>67</v>
      </c>
      <c r="B287" s="273">
        <f>MMULT($B$288:$AZ$288,'Correlation Calcs'!C566:C616)/$AO$263^2</f>
        <v>0.37782837710259831</v>
      </c>
      <c r="C287" s="273">
        <f>MMULT($B$288:$AZ$288,'Correlation Calcs'!D566:D616)/$AO$263^2</f>
        <v>0.37222270813728547</v>
      </c>
      <c r="D287" s="273">
        <f>MMULT($B$288:$AZ$288,'Correlation Calcs'!E566:E616)/$AO$263^2</f>
        <v>0.45684099125287364</v>
      </c>
      <c r="E287" s="273">
        <f>MMULT($B$288:$AZ$288,'Correlation Calcs'!F566:F616)/$AO$263^2</f>
        <v>0.44184552895382162</v>
      </c>
      <c r="F287" s="273">
        <f>MMULT($B$288:$AZ$288,'Correlation Calcs'!G566:G616)/$AO$263^2</f>
        <v>0.47404049614797505</v>
      </c>
      <c r="G287" s="273">
        <f>MMULT($B$288:$AZ$288,'Correlation Calcs'!H566:H616)/$AO$263^2</f>
        <v>0.49660714478431461</v>
      </c>
      <c r="H287" s="273">
        <f>MMULT($B$288:$AZ$288,'Correlation Calcs'!I566:I616)/$AO$263^2</f>
        <v>0.61101747577570498</v>
      </c>
      <c r="I287" s="72">
        <f>MMULT($B$288:$AZ$288,'Correlation Calcs'!J566:J616)/$AO$263^2</f>
        <v>0.65183142604351663</v>
      </c>
      <c r="J287" s="72">
        <f>MMULT($B$288:$AZ$288,'Correlation Calcs'!K566:K616)/$AO$263^2</f>
        <v>0.80878397315463135</v>
      </c>
      <c r="K287" s="72">
        <f>MMULT($B$288:$AZ$288,'Correlation Calcs'!L566:L616)/$AO$263^2</f>
        <v>0</v>
      </c>
      <c r="L287" s="72">
        <f>MMULT($B$288:$AZ$288,'Correlation Calcs'!M566:M616)/$AO$263^2</f>
        <v>7.1482315721910347E-3</v>
      </c>
      <c r="M287" s="72">
        <f>MMULT($B$288:$AZ$288,'Correlation Calcs'!N566:N616)/$AO$263^2</f>
        <v>-3.4112835837275438E-2</v>
      </c>
      <c r="N287" s="72">
        <f>MMULT($B$288:$AZ$288,'Correlation Calcs'!O566:O616)/$AO$263^2</f>
        <v>2.9496139099612103E-3</v>
      </c>
      <c r="O287" s="72">
        <f>MMULT($B$288:$AZ$288,'Correlation Calcs'!P566:P616)/$AO$263^2</f>
        <v>-1.6171724975899974E-2</v>
      </c>
      <c r="P287" s="72">
        <f>MMULT($B$288:$AZ$288,'Correlation Calcs'!Q566:Q616)/$AO$263^2</f>
        <v>-0.15332173584522688</v>
      </c>
      <c r="Q287" s="72">
        <f>MMULT($B$288:$AZ$288,'Correlation Calcs'!R566:R616)/$AO$263^2</f>
        <v>6.6624577949398051E-2</v>
      </c>
      <c r="R287" s="72">
        <f>MMULT($B$288:$AZ$288,'Correlation Calcs'!S566:S616)/$AO$263^2</f>
        <v>6.2521350965934724E-2</v>
      </c>
      <c r="S287" s="72">
        <f>MMULT($B$288:$AZ$288,'Correlation Calcs'!T566:T616)/$AO$263^2</f>
        <v>8.4341094898923427E-2</v>
      </c>
      <c r="T287" s="72">
        <f>MMULT($B$288:$AZ$288,'Correlation Calcs'!U566:U616)/$AO$263^2</f>
        <v>9.948603262374138E-2</v>
      </c>
      <c r="U287" s="72">
        <f>MMULT($B$288:$AZ$288,'Correlation Calcs'!V566:V616)/$AO$263^2</f>
        <v>4.4255801888392204E-3</v>
      </c>
      <c r="V287" s="72">
        <f>MMULT($B$288:$AZ$288,'Correlation Calcs'!W566:W616)/$AO$263^2</f>
        <v>-4.0241306255128298E-3</v>
      </c>
      <c r="W287" s="72">
        <f>MMULT($B$288:$AZ$288,'Correlation Calcs'!X566:X616)/$AO$263^2</f>
        <v>0.10303226553190899</v>
      </c>
      <c r="X287" s="72">
        <f>MMULT($B$288:$AZ$288,'Correlation Calcs'!Y566:Y616)/$AO$263^2</f>
        <v>-1.521115237769732E-2</v>
      </c>
      <c r="Y287" s="72">
        <f>MMULT($B$288:$AZ$288,'Correlation Calcs'!Z566:Z616)/$AO$263^2</f>
        <v>-4.8882277148541283E-3</v>
      </c>
      <c r="Z287" s="72">
        <f>MMULT($B$288:$AZ$288,'Correlation Calcs'!AA566:AA616)/$AO$263^2</f>
        <v>0.2573957227865169</v>
      </c>
      <c r="AA287" s="72">
        <f>MMULT($B$288:$AZ$288,'Correlation Calcs'!AB566:AB616)/$AO$263^2</f>
        <v>0.15196393121474652</v>
      </c>
      <c r="AB287" s="72">
        <f>MMULT($B$288:$AZ$288,'Correlation Calcs'!AC566:AC616)/$AO$263^2</f>
        <v>0.2197277305170415</v>
      </c>
      <c r="AC287" s="72">
        <f>MMULT($B$288:$AZ$288,'Correlation Calcs'!AD566:AD616)/$AO$263^2</f>
        <v>0.18667818541184333</v>
      </c>
      <c r="AD287" s="72">
        <f>MMULT($B$288:$AZ$288,'Correlation Calcs'!AE566:AE616)/$AO$263^2</f>
        <v>0.30986087361973069</v>
      </c>
      <c r="AE287" s="72">
        <f>MMULT($B$288:$AZ$288,'Correlation Calcs'!AF566:AF616)/$AO$263^2</f>
        <v>0.20696262340055208</v>
      </c>
      <c r="AF287" s="72">
        <f>MMULT($B$288:$AZ$288,'Correlation Calcs'!AG566:AG616)/$AO$263^2</f>
        <v>0.29648093406316212</v>
      </c>
      <c r="AG287" s="72">
        <f>MMULT($B$288:$AZ$288,'Correlation Calcs'!AH566:AH616)/$AO$263^2</f>
        <v>0.36318880954042326</v>
      </c>
      <c r="AH287" s="72">
        <f>MMULT($B$288:$AZ$288,'Correlation Calcs'!AI566:AI616)/$AO$263^2</f>
        <v>0.18306777360286614</v>
      </c>
      <c r="AI287" s="72">
        <f>MMULT($B$288:$AZ$288,'Correlation Calcs'!AJ566:AJ616)/$AO$263^2</f>
        <v>0.21247885823745949</v>
      </c>
      <c r="AJ287" s="72">
        <f>MMULT($B$288:$AZ$288,'Correlation Calcs'!AK566:AK616)/$AO$263^2</f>
        <v>0.28722692331862065</v>
      </c>
      <c r="AK287" s="72">
        <f>MMULT($B$288:$AZ$288,'Correlation Calcs'!AL566:AL616)/$AO$263^2</f>
        <v>0.20764754478733169</v>
      </c>
      <c r="AL287" s="72">
        <f>MMULT($B$288:$AZ$288,'Correlation Calcs'!AM566:AM616)/$AO$263^2</f>
        <v>0.10808497487965306</v>
      </c>
      <c r="AM287" s="72">
        <f>MMULT($B$288:$AZ$288,'Correlation Calcs'!AN566:AN616)/$AO$263^2</f>
        <v>0.14596828869786885</v>
      </c>
      <c r="AN287" s="72">
        <f>MMULT($B$288:$AZ$288,'Correlation Calcs'!AO566:AO616)/$AO$263^2</f>
        <v>-3.5474310253192651E-3</v>
      </c>
      <c r="AO287" s="72">
        <f>MMULT($B$288:$AZ$288,'Correlation Calcs'!AP566:AP616)/$AO$263^2</f>
        <v>0.99999999999999933</v>
      </c>
      <c r="AP287" s="72">
        <f>MMULT($B$288:$AZ$288,'Correlation Calcs'!AQ566:AQ616)/$AO$263^2</f>
        <v>0.94864272596673005</v>
      </c>
      <c r="AQ287" s="72">
        <f>MMULT($B$288:$AZ$288,'Correlation Calcs'!AR566:AR616)/$AO$263^2</f>
        <v>0.16722846527457408</v>
      </c>
      <c r="AR287" s="72">
        <f>MMULT($B$288:$AZ$288,'Correlation Calcs'!AS566:AS616)/$AO$263^2</f>
        <v>0</v>
      </c>
      <c r="AS287" s="72">
        <f>MMULT($B$288:$AZ$288,'Correlation Calcs'!AT566:AT616)/$AO$263^2</f>
        <v>0.51360041620110797</v>
      </c>
      <c r="AT287" s="72">
        <f>MMULT($B$288:$AZ$288,'Correlation Calcs'!AU566:AU616)/$AO$263^2</f>
        <v>0.13699858989690439</v>
      </c>
      <c r="AU287" s="72">
        <f>MMULT($B$288:$AZ$288,'Correlation Calcs'!AV566:AV616)/$AO$263^2</f>
        <v>-3.2716477335797706E-3</v>
      </c>
      <c r="AV287" s="72">
        <f>MMULT($B$288:$AZ$288,'Correlation Calcs'!AW566:AW616)/$AO$263^2</f>
        <v>0.33795176213358247</v>
      </c>
      <c r="AW287" s="72">
        <f>MMULT($B$288:$AZ$288,'Correlation Calcs'!AX566:AX616)/$AO$263^2</f>
        <v>0.48208276766851049</v>
      </c>
      <c r="AX287" s="72">
        <f>MMULT($B$288:$AZ$288,'Correlation Calcs'!AY566:AY616)/$AO$263^2</f>
        <v>0.45290620017161115</v>
      </c>
      <c r="AY287" s="72">
        <f>MMULT($B$288:$AZ$288,'Correlation Calcs'!AZ566:AZ616)/$AO$263^2</f>
        <v>0.157558814637487</v>
      </c>
      <c r="AZ287" s="72">
        <f>MMULT($B$288:$AZ$288,'Correlation Calcs'!BA566:BA616)/$AO$263^2</f>
        <v>0.56921052991112786</v>
      </c>
      <c r="BE287" s="15"/>
    </row>
    <row r="288" spans="1:57" x14ac:dyDescent="0.25">
      <c r="B288" s="272">
        <v>0</v>
      </c>
      <c r="C288" s="272">
        <v>0</v>
      </c>
      <c r="D288" s="272">
        <v>0</v>
      </c>
      <c r="E288" s="272">
        <v>0</v>
      </c>
      <c r="F288" s="272">
        <v>0</v>
      </c>
      <c r="G288" s="272">
        <v>0</v>
      </c>
      <c r="H288" s="272">
        <v>0</v>
      </c>
      <c r="I288" s="26">
        <v>0</v>
      </c>
      <c r="J288" s="26">
        <v>0</v>
      </c>
      <c r="K288" s="26">
        <v>0</v>
      </c>
      <c r="L288" s="26">
        <v>0</v>
      </c>
      <c r="M288" s="26">
        <v>0</v>
      </c>
      <c r="N288" s="26">
        <v>0</v>
      </c>
      <c r="O288" s="26">
        <v>0</v>
      </c>
      <c r="P288" s="26">
        <v>0</v>
      </c>
      <c r="Q288" s="26">
        <v>0</v>
      </c>
      <c r="R288" s="26">
        <v>0</v>
      </c>
      <c r="S288" s="26">
        <v>0</v>
      </c>
      <c r="T288" s="26">
        <v>0</v>
      </c>
      <c r="U288" s="26">
        <v>0</v>
      </c>
      <c r="V288" s="26">
        <v>0</v>
      </c>
      <c r="W288" s="26">
        <v>0</v>
      </c>
      <c r="X288" s="26">
        <v>0</v>
      </c>
      <c r="Y288" s="26">
        <v>0</v>
      </c>
      <c r="Z288" s="26">
        <v>0</v>
      </c>
      <c r="AA288" s="26">
        <v>0</v>
      </c>
      <c r="AB288" s="26">
        <v>0</v>
      </c>
      <c r="AC288" s="26">
        <v>0</v>
      </c>
      <c r="AD288" s="26">
        <v>0</v>
      </c>
      <c r="AE288" s="26">
        <v>0</v>
      </c>
      <c r="AF288" s="26">
        <v>0</v>
      </c>
      <c r="AG288" s="26">
        <v>0</v>
      </c>
      <c r="AH288" s="26">
        <v>0</v>
      </c>
      <c r="AI288" s="26">
        <v>0</v>
      </c>
      <c r="AJ288" s="26">
        <v>0</v>
      </c>
      <c r="AK288" s="26">
        <v>0</v>
      </c>
      <c r="AL288" s="26">
        <v>0</v>
      </c>
      <c r="AM288" s="26">
        <v>0</v>
      </c>
      <c r="AN288" s="26">
        <v>0</v>
      </c>
      <c r="AO288" s="26">
        <v>1</v>
      </c>
      <c r="AP288" s="26">
        <v>0</v>
      </c>
      <c r="AQ288" s="26">
        <v>0</v>
      </c>
      <c r="AR288" s="26">
        <v>0</v>
      </c>
      <c r="AS288" s="26">
        <v>0</v>
      </c>
      <c r="AT288" s="26">
        <v>0</v>
      </c>
      <c r="AU288" s="26">
        <v>0</v>
      </c>
      <c r="AV288" s="26">
        <v>0</v>
      </c>
      <c r="AW288" s="26">
        <v>0</v>
      </c>
      <c r="AX288" s="26">
        <v>0</v>
      </c>
      <c r="AY288" s="26">
        <v>0</v>
      </c>
      <c r="AZ288" s="26">
        <v>0</v>
      </c>
    </row>
    <row r="289" spans="1:57" x14ac:dyDescent="0.25">
      <c r="A289" s="29" t="s">
        <v>276</v>
      </c>
      <c r="B289" s="273"/>
      <c r="C289" s="273"/>
      <c r="D289" s="273"/>
      <c r="E289" s="273"/>
      <c r="F289" s="273"/>
      <c r="G289" s="273"/>
      <c r="H289" s="273"/>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0">
        <v>0</v>
      </c>
      <c r="AW289" s="70">
        <v>0</v>
      </c>
      <c r="AX289" s="72"/>
      <c r="AY289" s="72"/>
      <c r="AZ289" s="72"/>
      <c r="BE289" s="15"/>
    </row>
    <row r="290" spans="1:57" x14ac:dyDescent="0.25">
      <c r="B290" s="272"/>
      <c r="C290" s="272"/>
      <c r="D290" s="272"/>
      <c r="E290" s="272"/>
      <c r="F290" s="272"/>
      <c r="G290" s="272"/>
      <c r="H290" s="272"/>
    </row>
    <row r="291" spans="1:57" x14ac:dyDescent="0.25">
      <c r="B291" s="272"/>
      <c r="C291" s="272"/>
      <c r="D291" s="272"/>
      <c r="E291" s="272"/>
      <c r="F291" s="272"/>
      <c r="G291" s="272"/>
      <c r="H291" s="272"/>
    </row>
    <row r="292" spans="1:57" x14ac:dyDescent="0.25">
      <c r="B292" s="272"/>
      <c r="C292" s="272"/>
      <c r="D292" s="272"/>
      <c r="E292" s="272"/>
      <c r="F292" s="272"/>
      <c r="G292" s="272"/>
      <c r="H292" s="272"/>
    </row>
    <row r="293" spans="1:57" x14ac:dyDescent="0.25">
      <c r="B293" s="277"/>
      <c r="C293" s="278"/>
      <c r="D293" s="272"/>
      <c r="E293" s="272"/>
      <c r="F293" s="272"/>
      <c r="G293" s="272"/>
      <c r="H293" s="272"/>
    </row>
    <row r="294" spans="1:57" x14ac:dyDescent="0.25">
      <c r="B294" s="277"/>
      <c r="C294" s="277"/>
      <c r="D294" s="277"/>
      <c r="E294" s="277"/>
      <c r="F294" s="277"/>
      <c r="G294" s="277"/>
      <c r="H294" s="277"/>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R294" s="156"/>
      <c r="AS294" s="156"/>
      <c r="AT294" s="156"/>
      <c r="AU294" s="156"/>
      <c r="AV294" s="156"/>
      <c r="AW294" s="156"/>
      <c r="AX294" s="156"/>
      <c r="AY294" s="156"/>
      <c r="AZ294" s="156"/>
    </row>
    <row r="295" spans="1:57" x14ac:dyDescent="0.25">
      <c r="B295" s="277"/>
      <c r="C295" s="278"/>
      <c r="D295" s="272"/>
      <c r="E295" s="272"/>
      <c r="F295" s="272"/>
      <c r="G295" s="272"/>
      <c r="H295" s="272"/>
    </row>
    <row r="296" spans="1:57" x14ac:dyDescent="0.25">
      <c r="B296" s="277"/>
      <c r="C296" s="278"/>
      <c r="D296" s="272"/>
      <c r="E296" s="272"/>
      <c r="F296" s="272"/>
      <c r="G296" s="272"/>
      <c r="H296" s="272"/>
    </row>
    <row r="297" spans="1:57" x14ac:dyDescent="0.25">
      <c r="B297" s="272"/>
      <c r="C297" s="272"/>
      <c r="D297" s="272"/>
      <c r="E297" s="272"/>
      <c r="F297" s="272"/>
      <c r="G297" s="272"/>
      <c r="H297" s="272"/>
    </row>
    <row r="298" spans="1:57" x14ac:dyDescent="0.25">
      <c r="B298" s="272"/>
      <c r="C298" s="272"/>
      <c r="D298" s="272"/>
      <c r="E298" s="272"/>
      <c r="F298" s="272"/>
      <c r="G298" s="272"/>
      <c r="H298" s="272"/>
    </row>
    <row r="299" spans="1:57" x14ac:dyDescent="0.25">
      <c r="B299" s="272"/>
      <c r="C299" s="272"/>
      <c r="D299" s="272"/>
      <c r="E299" s="272"/>
      <c r="F299" s="272"/>
      <c r="G299" s="272"/>
      <c r="H299" s="272"/>
    </row>
    <row r="300" spans="1:57" x14ac:dyDescent="0.25">
      <c r="B300" s="272"/>
      <c r="C300" s="272"/>
      <c r="D300" s="272"/>
      <c r="E300" s="272"/>
      <c r="F300" s="272"/>
      <c r="G300" s="272"/>
      <c r="H300" s="272"/>
    </row>
    <row r="301" spans="1:57" x14ac:dyDescent="0.25">
      <c r="B301" s="272"/>
      <c r="C301" s="272"/>
      <c r="D301" s="272"/>
      <c r="E301" s="272"/>
      <c r="F301" s="272"/>
      <c r="G301" s="272"/>
      <c r="H301" s="272"/>
    </row>
    <row r="302" spans="1:57" x14ac:dyDescent="0.25">
      <c r="B302" s="272"/>
      <c r="C302" s="272"/>
      <c r="D302" s="272"/>
      <c r="E302" s="272"/>
      <c r="F302" s="272"/>
      <c r="G302" s="272"/>
      <c r="H302" s="272"/>
    </row>
    <row r="303" spans="1:57" x14ac:dyDescent="0.25">
      <c r="B303" s="272"/>
      <c r="C303" s="272"/>
      <c r="D303" s="272"/>
      <c r="E303" s="272"/>
      <c r="F303" s="272"/>
      <c r="G303" s="272"/>
      <c r="H303" s="272"/>
    </row>
    <row r="304" spans="1:57" x14ac:dyDescent="0.25">
      <c r="A304" s="31" t="str">
        <f>B1</f>
        <v>U.S. Equity</v>
      </c>
      <c r="B304" s="272"/>
      <c r="C304" s="272"/>
      <c r="D304" s="272"/>
      <c r="E304" s="272"/>
      <c r="F304" s="272"/>
      <c r="G304" s="272"/>
      <c r="H304" s="272"/>
    </row>
    <row r="305" spans="1:41" x14ac:dyDescent="0.25">
      <c r="A305" s="31" t="s">
        <v>160</v>
      </c>
      <c r="B305" s="272"/>
      <c r="C305" s="272"/>
      <c r="D305" s="272"/>
      <c r="E305" s="272"/>
      <c r="F305" s="272"/>
      <c r="G305" s="272"/>
      <c r="H305" s="272"/>
    </row>
    <row r="306" spans="1:41" x14ac:dyDescent="0.25">
      <c r="A306" s="31" t="s">
        <v>266</v>
      </c>
      <c r="B306" s="272"/>
      <c r="C306" s="272"/>
      <c r="D306" s="272"/>
      <c r="E306" s="272"/>
      <c r="F306" s="272"/>
      <c r="G306" s="272"/>
      <c r="H306" s="272"/>
    </row>
    <row r="307" spans="1:41" x14ac:dyDescent="0.25">
      <c r="A307" s="31" t="s">
        <v>272</v>
      </c>
      <c r="B307" s="272"/>
      <c r="C307" s="272"/>
      <c r="D307" s="272"/>
      <c r="E307" s="272"/>
      <c r="F307" s="272"/>
      <c r="G307" s="272"/>
      <c r="H307" s="272"/>
    </row>
    <row r="308" spans="1:41" x14ac:dyDescent="0.25">
      <c r="A308" s="31" t="str">
        <f>J1</f>
        <v>Global Emerging Markets Equity</v>
      </c>
      <c r="B308" s="272"/>
      <c r="C308" s="272"/>
      <c r="D308" s="272"/>
      <c r="E308" s="272"/>
      <c r="F308" s="272"/>
      <c r="G308" s="272"/>
      <c r="H308" s="272"/>
    </row>
    <row r="309" spans="1:41" x14ac:dyDescent="0.25">
      <c r="A309" s="31" t="s">
        <v>67</v>
      </c>
      <c r="B309" s="272"/>
      <c r="C309" s="272"/>
      <c r="D309" s="272"/>
      <c r="E309" s="272"/>
      <c r="F309" s="272"/>
      <c r="G309" s="272"/>
      <c r="H309" s="272"/>
    </row>
    <row r="310" spans="1:41" x14ac:dyDescent="0.25">
      <c r="A310" s="31" t="str">
        <f>H1</f>
        <v>International Developed Equity</v>
      </c>
      <c r="B310" s="272"/>
      <c r="C310" s="272"/>
      <c r="D310" s="272"/>
      <c r="E310" s="272"/>
      <c r="F310" s="272"/>
      <c r="G310" s="272"/>
      <c r="H310" s="272"/>
    </row>
    <row r="311" spans="1:41" x14ac:dyDescent="0.25">
      <c r="B311" s="272"/>
      <c r="C311" s="272"/>
      <c r="D311" s="272"/>
      <c r="E311" s="272"/>
      <c r="F311" s="272"/>
      <c r="G311" s="272"/>
      <c r="H311" s="272"/>
    </row>
    <row r="312" spans="1:41" x14ac:dyDescent="0.25">
      <c r="B312" s="272"/>
      <c r="C312" s="272"/>
      <c r="D312" s="272"/>
      <c r="E312" s="272"/>
      <c r="F312" s="272"/>
      <c r="G312" s="272"/>
      <c r="H312" s="272"/>
    </row>
    <row r="313" spans="1:41" x14ac:dyDescent="0.25">
      <c r="B313" s="272"/>
      <c r="C313" s="272"/>
      <c r="D313" s="272"/>
      <c r="E313" s="272"/>
      <c r="F313" s="272"/>
      <c r="G313" s="272"/>
      <c r="H313" s="272"/>
    </row>
    <row r="314" spans="1:41" x14ac:dyDescent="0.25">
      <c r="B314" s="272"/>
      <c r="C314" s="272"/>
      <c r="D314" s="272"/>
      <c r="E314" s="272"/>
      <c r="F314" s="272"/>
      <c r="G314" s="272"/>
      <c r="H314" s="272"/>
    </row>
    <row r="315" spans="1:41" x14ac:dyDescent="0.25">
      <c r="B315" s="272"/>
      <c r="C315" s="272"/>
      <c r="D315" s="272"/>
      <c r="E315" s="272"/>
      <c r="F315" s="272"/>
      <c r="G315" s="272"/>
      <c r="H315" s="272"/>
    </row>
    <row r="316" spans="1:41" x14ac:dyDescent="0.25">
      <c r="B316" s="272"/>
      <c r="C316" s="272"/>
      <c r="D316" s="272"/>
      <c r="E316" s="272"/>
      <c r="F316" s="272"/>
      <c r="G316" s="272"/>
      <c r="H316" s="272"/>
    </row>
    <row r="317" spans="1:41" x14ac:dyDescent="0.25">
      <c r="B317" s="272"/>
      <c r="C317" s="272"/>
      <c r="D317" s="272"/>
      <c r="E317" s="272"/>
      <c r="F317" s="272"/>
      <c r="G317" s="272"/>
      <c r="H317" s="272"/>
    </row>
    <row r="318" spans="1:41" x14ac:dyDescent="0.25">
      <c r="B318" s="272"/>
      <c r="C318" s="272"/>
      <c r="D318" s="272"/>
      <c r="E318" s="272"/>
      <c r="F318" s="272"/>
      <c r="G318" s="272"/>
      <c r="H318" s="272"/>
    </row>
    <row r="319" spans="1:41" x14ac:dyDescent="0.25">
      <c r="B319" s="272"/>
      <c r="C319" s="272"/>
      <c r="D319" s="272"/>
      <c r="E319" s="272"/>
      <c r="F319" s="272"/>
      <c r="G319" s="272"/>
      <c r="H319" s="272"/>
    </row>
    <row r="320" spans="1:41" x14ac:dyDescent="0.25">
      <c r="B320" s="272"/>
      <c r="C320" s="272"/>
      <c r="D320" s="272"/>
      <c r="E320" s="272"/>
      <c r="F320" s="272"/>
      <c r="G320" s="272"/>
      <c r="H320" s="272"/>
      <c r="AO320" s="156"/>
    </row>
    <row r="321" spans="2:43" x14ac:dyDescent="0.25">
      <c r="B321" s="272"/>
      <c r="C321" s="272"/>
      <c r="D321" s="272"/>
      <c r="E321" s="272"/>
      <c r="F321" s="272"/>
      <c r="G321" s="272"/>
      <c r="H321" s="272"/>
    </row>
    <row r="322" spans="2:43" x14ac:dyDescent="0.25">
      <c r="B322" s="272"/>
      <c r="C322" s="272"/>
      <c r="D322" s="272"/>
      <c r="E322" s="272"/>
      <c r="F322" s="272"/>
      <c r="G322" s="272"/>
      <c r="H322" s="272"/>
    </row>
    <row r="323" spans="2:43" x14ac:dyDescent="0.25">
      <c r="B323" s="272"/>
      <c r="C323" s="272"/>
      <c r="D323" s="272"/>
      <c r="E323" s="272"/>
      <c r="F323" s="272"/>
      <c r="G323" s="272"/>
      <c r="H323" s="272"/>
      <c r="AO323" s="156"/>
    </row>
    <row r="324" spans="2:43" x14ac:dyDescent="0.25">
      <c r="B324" s="272"/>
      <c r="C324" s="272"/>
      <c r="D324" s="272"/>
      <c r="E324" s="272"/>
      <c r="F324" s="272"/>
      <c r="G324" s="272"/>
      <c r="H324" s="272"/>
    </row>
    <row r="325" spans="2:43" x14ac:dyDescent="0.25">
      <c r="B325" s="272"/>
      <c r="C325" s="272"/>
      <c r="D325" s="272"/>
      <c r="E325" s="272"/>
      <c r="F325" s="272"/>
      <c r="G325" s="272"/>
      <c r="H325" s="272"/>
    </row>
    <row r="326" spans="2:43" x14ac:dyDescent="0.25">
      <c r="B326" s="278">
        <f t="shared" ref="B326:B334" si="219">1+B248</f>
        <v>1.052711</v>
      </c>
      <c r="C326" s="272"/>
      <c r="D326" s="272"/>
      <c r="E326" s="272"/>
      <c r="F326" s="272"/>
      <c r="G326" s="272"/>
      <c r="H326" s="272"/>
    </row>
    <row r="327" spans="2:43" x14ac:dyDescent="0.25">
      <c r="B327" s="278">
        <f t="shared" si="219"/>
        <v>0.96314</v>
      </c>
      <c r="C327" s="272"/>
      <c r="D327" s="272"/>
      <c r="E327" s="272"/>
      <c r="F327" s="272"/>
      <c r="G327" s="272"/>
      <c r="H327" s="272"/>
    </row>
    <row r="328" spans="2:43" x14ac:dyDescent="0.25">
      <c r="B328" s="278">
        <f t="shared" si="219"/>
        <v>0.97992599999999996</v>
      </c>
      <c r="C328" s="277">
        <f>PRODUCT(B326:B328)-1</f>
        <v>-6.4451181081679465E-3</v>
      </c>
      <c r="D328" s="272"/>
      <c r="E328" s="272"/>
      <c r="F328" s="272"/>
      <c r="G328" s="272"/>
      <c r="H328" s="272"/>
    </row>
    <row r="329" spans="2:43" x14ac:dyDescent="0.25">
      <c r="B329" s="278">
        <f t="shared" si="219"/>
        <v>1.0038009999999999</v>
      </c>
      <c r="C329" s="272"/>
      <c r="D329" s="272"/>
      <c r="E329" s="272"/>
      <c r="F329" s="272"/>
      <c r="G329" s="272"/>
      <c r="H329" s="272"/>
      <c r="AI329" s="232"/>
    </row>
    <row r="330" spans="2:43" x14ac:dyDescent="0.25">
      <c r="B330" s="278">
        <f t="shared" si="219"/>
        <v>1.02823</v>
      </c>
      <c r="C330" s="272"/>
      <c r="D330" s="272"/>
      <c r="E330" s="272"/>
      <c r="F330" s="272"/>
      <c r="G330" s="272"/>
      <c r="H330" s="272"/>
    </row>
    <row r="331" spans="2:43" x14ac:dyDescent="0.25">
      <c r="B331" s="278">
        <f t="shared" si="219"/>
        <v>1.00654</v>
      </c>
      <c r="C331" s="277">
        <f>PRODUCT(B329:B331)-1</f>
        <v>3.8888486726584182E-2</v>
      </c>
      <c r="D331" s="272"/>
      <c r="E331" s="272"/>
      <c r="F331" s="272"/>
      <c r="G331" s="272"/>
      <c r="H331" s="272"/>
    </row>
    <row r="332" spans="2:43" x14ac:dyDescent="0.25">
      <c r="B332" s="278">
        <f t="shared" si="219"/>
        <v>1.0331859999999999</v>
      </c>
      <c r="C332" s="272"/>
      <c r="D332" s="272"/>
      <c r="E332" s="272"/>
      <c r="F332" s="272"/>
      <c r="G332" s="272"/>
      <c r="H332" s="272"/>
    </row>
    <row r="333" spans="2:43" x14ac:dyDescent="0.25">
      <c r="B333" s="278">
        <f t="shared" si="219"/>
        <v>1.035118</v>
      </c>
      <c r="C333" s="272"/>
      <c r="D333" s="272"/>
      <c r="E333" s="272"/>
      <c r="F333" s="272"/>
      <c r="G333" s="272"/>
      <c r="H333" s="272"/>
      <c r="AJ333" s="233"/>
      <c r="AL333" s="232"/>
    </row>
    <row r="334" spans="2:43" x14ac:dyDescent="0.25">
      <c r="B334" s="278">
        <f t="shared" si="219"/>
        <v>1.001655</v>
      </c>
      <c r="C334" s="277">
        <f>PRODUCT(B332:B334)-1</f>
        <v>7.1239397847943975E-2</v>
      </c>
      <c r="D334" s="272"/>
      <c r="E334" s="272"/>
      <c r="F334" s="272"/>
      <c r="G334" s="272"/>
      <c r="H334" s="272"/>
      <c r="AJ334" s="232"/>
      <c r="AL334" s="232"/>
    </row>
    <row r="335" spans="2:43" x14ac:dyDescent="0.25">
      <c r="B335" s="272"/>
      <c r="C335" s="272"/>
      <c r="D335" s="272"/>
      <c r="E335" s="272"/>
      <c r="F335" s="272"/>
      <c r="G335" s="272"/>
      <c r="H335" s="272"/>
      <c r="AJ335" s="233"/>
      <c r="AL335" s="232"/>
    </row>
    <row r="336" spans="2:43" x14ac:dyDescent="0.25">
      <c r="B336" s="272"/>
      <c r="C336" s="272"/>
      <c r="D336" s="272"/>
      <c r="E336" s="272"/>
      <c r="F336" s="272"/>
      <c r="G336" s="272"/>
      <c r="H336" s="272"/>
      <c r="AO336" s="233"/>
      <c r="AQ336" s="233"/>
    </row>
    <row r="337" spans="2:42" x14ac:dyDescent="0.25">
      <c r="B337" s="272"/>
      <c r="C337" s="272"/>
      <c r="D337" s="272"/>
      <c r="E337" s="272"/>
      <c r="F337" s="272"/>
      <c r="G337" s="272"/>
      <c r="H337" s="272"/>
    </row>
    <row r="338" spans="2:42" x14ac:dyDescent="0.25">
      <c r="B338" s="272"/>
      <c r="C338" s="272"/>
      <c r="D338" s="272"/>
      <c r="E338" s="272"/>
      <c r="F338" s="272"/>
      <c r="G338" s="272"/>
      <c r="H338" s="272"/>
    </row>
    <row r="339" spans="2:42" x14ac:dyDescent="0.25">
      <c r="B339" s="272"/>
      <c r="C339" s="272"/>
      <c r="D339" s="272"/>
      <c r="E339" s="272"/>
      <c r="F339" s="272"/>
      <c r="G339" s="272"/>
      <c r="H339" s="272"/>
      <c r="AI339" s="232"/>
      <c r="AM339" s="232"/>
      <c r="AN339" s="232"/>
      <c r="AO339" s="233"/>
      <c r="AP339" s="233"/>
    </row>
    <row r="340" spans="2:42" x14ac:dyDescent="0.25">
      <c r="B340" s="272"/>
      <c r="C340" s="272"/>
      <c r="D340" s="272"/>
      <c r="E340" s="272"/>
      <c r="F340" s="272"/>
      <c r="G340" s="272"/>
      <c r="H340" s="272"/>
      <c r="AI340" s="232"/>
      <c r="AM340" s="232"/>
      <c r="AN340" s="232"/>
      <c r="AO340" s="233"/>
      <c r="AP340" s="233"/>
    </row>
    <row r="341" spans="2:42" x14ac:dyDescent="0.25">
      <c r="B341" s="272"/>
      <c r="C341" s="272"/>
      <c r="D341" s="272"/>
      <c r="E341" s="272"/>
      <c r="F341" s="272"/>
      <c r="G341" s="272"/>
      <c r="H341" s="272"/>
      <c r="AI341" s="232"/>
      <c r="AM341" s="232"/>
      <c r="AN341" s="232"/>
      <c r="AO341" s="233"/>
      <c r="AP341" s="233"/>
    </row>
    <row r="342" spans="2:42" x14ac:dyDescent="0.25">
      <c r="B342" s="272"/>
      <c r="C342" s="272"/>
      <c r="D342" s="272"/>
      <c r="E342" s="272"/>
      <c r="F342" s="272"/>
      <c r="G342" s="272"/>
      <c r="H342" s="272"/>
      <c r="AI342" s="232"/>
      <c r="AJ342" s="233"/>
      <c r="AK342" s="156"/>
      <c r="AL342" s="233"/>
    </row>
    <row r="343" spans="2:42" x14ac:dyDescent="0.25">
      <c r="B343" s="272"/>
      <c r="C343" s="272"/>
      <c r="D343" s="272"/>
      <c r="E343" s="272"/>
      <c r="F343" s="272"/>
      <c r="G343" s="272"/>
      <c r="H343" s="272"/>
      <c r="AI343" s="232"/>
      <c r="AJ343" s="233"/>
      <c r="AK343" s="156"/>
      <c r="AL343" s="233"/>
    </row>
    <row r="344" spans="2:42" x14ac:dyDescent="0.25">
      <c r="B344" s="272"/>
      <c r="C344" s="272"/>
      <c r="D344" s="272"/>
      <c r="E344" s="272"/>
      <c r="F344" s="272"/>
      <c r="G344" s="272"/>
      <c r="H344" s="272"/>
      <c r="AI344" s="232"/>
      <c r="AJ344" s="233"/>
      <c r="AK344" s="156"/>
      <c r="AL344" s="233"/>
    </row>
    <row r="345" spans="2:42" x14ac:dyDescent="0.25">
      <c r="B345" s="272"/>
      <c r="C345" s="272"/>
      <c r="D345" s="272"/>
      <c r="E345" s="272"/>
      <c r="F345" s="272"/>
      <c r="G345" s="272"/>
      <c r="H345" s="272"/>
      <c r="AI345" s="232"/>
      <c r="AJ345" s="233"/>
      <c r="AK345" s="156"/>
      <c r="AL345" s="233"/>
    </row>
    <row r="346" spans="2:42" x14ac:dyDescent="0.25">
      <c r="B346" s="272"/>
      <c r="C346" s="272"/>
      <c r="D346" s="272"/>
      <c r="E346" s="272"/>
      <c r="F346" s="272"/>
      <c r="G346" s="272"/>
      <c r="H346" s="272"/>
      <c r="AI346" s="232"/>
      <c r="AJ346" s="233"/>
      <c r="AK346" s="156"/>
      <c r="AL346" s="233"/>
    </row>
    <row r="347" spans="2:42" x14ac:dyDescent="0.25">
      <c r="B347" s="272"/>
      <c r="C347" s="272"/>
      <c r="D347" s="272"/>
      <c r="E347" s="272"/>
      <c r="F347" s="272"/>
      <c r="G347" s="272"/>
      <c r="H347" s="272"/>
      <c r="AI347" s="232"/>
      <c r="AJ347" s="233"/>
      <c r="AK347" s="156"/>
      <c r="AL347" s="233"/>
    </row>
    <row r="348" spans="2:42" x14ac:dyDescent="0.25">
      <c r="B348" s="272"/>
      <c r="C348" s="272"/>
      <c r="D348" s="272"/>
      <c r="E348" s="272"/>
      <c r="F348" s="272"/>
      <c r="G348" s="272"/>
      <c r="H348" s="272"/>
      <c r="AI348" s="232"/>
      <c r="AJ348" s="233"/>
      <c r="AK348" s="156"/>
      <c r="AL348" s="233"/>
    </row>
    <row r="349" spans="2:42" x14ac:dyDescent="0.25">
      <c r="B349" s="272"/>
      <c r="C349" s="272"/>
      <c r="D349" s="272"/>
      <c r="E349" s="272"/>
      <c r="F349" s="272"/>
      <c r="G349" s="272"/>
      <c r="H349" s="272"/>
      <c r="AI349" s="232"/>
      <c r="AJ349" s="233"/>
      <c r="AK349" s="156"/>
      <c r="AL349" s="233"/>
    </row>
    <row r="350" spans="2:42" x14ac:dyDescent="0.25">
      <c r="B350" s="272"/>
      <c r="C350" s="272"/>
      <c r="D350" s="272"/>
      <c r="E350" s="272"/>
      <c r="F350" s="272"/>
      <c r="G350" s="272"/>
      <c r="H350" s="272"/>
      <c r="AI350" s="232"/>
      <c r="AJ350" s="233"/>
      <c r="AK350" s="156"/>
      <c r="AL350" s="233"/>
    </row>
    <row r="351" spans="2:42" x14ac:dyDescent="0.25">
      <c r="B351" s="272"/>
      <c r="C351" s="272"/>
      <c r="D351" s="272"/>
      <c r="E351" s="272"/>
      <c r="F351" s="272"/>
      <c r="G351" s="272"/>
      <c r="H351" s="272"/>
      <c r="AK351" s="156"/>
    </row>
    <row r="352" spans="2:42" x14ac:dyDescent="0.25">
      <c r="B352" s="272"/>
      <c r="C352" s="272"/>
      <c r="D352" s="272"/>
      <c r="E352" s="272"/>
      <c r="F352" s="272"/>
      <c r="G352" s="272"/>
      <c r="H352" s="272"/>
    </row>
    <row r="353" spans="2:50" x14ac:dyDescent="0.25">
      <c r="B353" s="272"/>
      <c r="C353" s="272"/>
      <c r="D353" s="272"/>
      <c r="E353" s="272"/>
      <c r="F353" s="272"/>
      <c r="G353" s="272"/>
      <c r="H353" s="272"/>
    </row>
    <row r="354" spans="2:50" x14ac:dyDescent="0.25">
      <c r="B354" s="272"/>
      <c r="C354" s="272"/>
      <c r="D354" s="272"/>
      <c r="E354" s="272"/>
      <c r="F354" s="272"/>
      <c r="G354" s="272"/>
      <c r="H354" s="272"/>
    </row>
    <row r="355" spans="2:50" x14ac:dyDescent="0.25">
      <c r="B355" s="272"/>
      <c r="C355" s="272"/>
      <c r="D355" s="272"/>
      <c r="E355" s="272"/>
      <c r="F355" s="272"/>
      <c r="G355" s="272"/>
      <c r="H355" s="272"/>
      <c r="AS355" s="232"/>
    </row>
    <row r="356" spans="2:50" x14ac:dyDescent="0.25">
      <c r="B356" s="272"/>
      <c r="C356" s="272"/>
      <c r="D356" s="272"/>
      <c r="E356" s="272"/>
      <c r="F356" s="272"/>
      <c r="G356" s="272"/>
      <c r="H356" s="272"/>
      <c r="AP356" s="232"/>
      <c r="AR356" s="232"/>
      <c r="AX356" s="232"/>
    </row>
    <row r="357" spans="2:50" x14ac:dyDescent="0.25">
      <c r="B357" s="272"/>
      <c r="C357" s="272"/>
      <c r="D357" s="272"/>
      <c r="E357" s="272"/>
      <c r="F357" s="272"/>
      <c r="G357" s="272"/>
      <c r="H357" s="272"/>
    </row>
    <row r="358" spans="2:50" x14ac:dyDescent="0.25">
      <c r="B358" s="272"/>
      <c r="C358" s="272"/>
      <c r="D358" s="272"/>
      <c r="E358" s="272"/>
      <c r="F358" s="272"/>
      <c r="G358" s="272"/>
      <c r="H358" s="272"/>
      <c r="AR358" s="69"/>
    </row>
    <row r="359" spans="2:50" x14ac:dyDescent="0.25">
      <c r="B359" s="272"/>
      <c r="C359" s="272"/>
      <c r="D359" s="272"/>
      <c r="E359" s="272"/>
      <c r="F359" s="272"/>
      <c r="G359" s="272"/>
      <c r="H359" s="272"/>
    </row>
    <row r="360" spans="2:50" x14ac:dyDescent="0.25">
      <c r="B360" s="272"/>
      <c r="C360" s="272"/>
      <c r="D360" s="272"/>
      <c r="E360" s="272"/>
      <c r="F360" s="272"/>
      <c r="G360" s="272"/>
      <c r="H360" s="272"/>
    </row>
    <row r="361" spans="2:50" x14ac:dyDescent="0.25">
      <c r="B361" s="272"/>
      <c r="C361" s="272"/>
      <c r="D361" s="272"/>
      <c r="E361" s="272"/>
      <c r="F361" s="272"/>
      <c r="G361" s="272"/>
      <c r="H361" s="272"/>
      <c r="AO361" s="232"/>
      <c r="AS361" s="232"/>
      <c r="AW361" s="232"/>
    </row>
    <row r="362" spans="2:50" x14ac:dyDescent="0.25">
      <c r="B362" s="272"/>
      <c r="C362" s="272"/>
      <c r="D362" s="272"/>
      <c r="E362" s="272"/>
      <c r="F362" s="272"/>
      <c r="G362" s="272"/>
      <c r="H362" s="272"/>
      <c r="AO362" s="232"/>
      <c r="AS362" s="232"/>
      <c r="AW362" s="232"/>
    </row>
    <row r="363" spans="2:50" x14ac:dyDescent="0.25">
      <c r="B363" s="272"/>
      <c r="C363" s="272"/>
      <c r="D363" s="272"/>
      <c r="E363" s="272"/>
      <c r="F363" s="272"/>
      <c r="G363" s="272"/>
      <c r="H363" s="272"/>
      <c r="AO363" s="232"/>
      <c r="AS363" s="232"/>
      <c r="AW363" s="232"/>
    </row>
    <row r="364" spans="2:50" x14ac:dyDescent="0.25">
      <c r="B364" s="272"/>
      <c r="C364" s="272"/>
      <c r="D364" s="272"/>
      <c r="E364" s="272"/>
      <c r="F364" s="272"/>
      <c r="G364" s="272"/>
      <c r="H364" s="272"/>
      <c r="AO364" s="232"/>
      <c r="AS364" s="232"/>
      <c r="AW364" s="232"/>
    </row>
    <row r="365" spans="2:50" x14ac:dyDescent="0.25">
      <c r="B365" s="272"/>
      <c r="C365" s="272"/>
      <c r="D365" s="272"/>
      <c r="E365" s="272"/>
      <c r="F365" s="272"/>
      <c r="G365" s="272"/>
      <c r="H365" s="272"/>
      <c r="AO365" s="232"/>
      <c r="AQ365" s="156"/>
      <c r="AS365" s="232"/>
      <c r="AW365" s="232"/>
    </row>
    <row r="366" spans="2:50" x14ac:dyDescent="0.25">
      <c r="B366" s="272"/>
      <c r="C366" s="272"/>
      <c r="D366" s="272"/>
      <c r="E366" s="272"/>
      <c r="F366" s="272"/>
      <c r="G366" s="272"/>
      <c r="H366" s="272"/>
      <c r="AO366" s="232"/>
      <c r="AQ366" s="156"/>
      <c r="AS366" s="232"/>
      <c r="AW366" s="232"/>
    </row>
    <row r="367" spans="2:50" x14ac:dyDescent="0.25">
      <c r="B367" s="272"/>
      <c r="C367" s="272"/>
      <c r="D367" s="272"/>
      <c r="E367" s="272"/>
      <c r="F367" s="272"/>
      <c r="G367" s="272"/>
      <c r="H367" s="272"/>
      <c r="AO367" s="232"/>
      <c r="AQ367" s="156"/>
      <c r="AS367" s="232"/>
      <c r="AW367" s="232"/>
    </row>
    <row r="368" spans="2:50" x14ac:dyDescent="0.25">
      <c r="B368" s="272"/>
      <c r="C368" s="272"/>
      <c r="D368" s="272"/>
      <c r="E368" s="272"/>
      <c r="F368" s="272"/>
      <c r="G368" s="272"/>
      <c r="H368" s="272"/>
      <c r="AO368" s="232"/>
      <c r="AQ368" s="156"/>
      <c r="AS368" s="232"/>
      <c r="AW368" s="232"/>
    </row>
    <row r="369" spans="2:49" x14ac:dyDescent="0.25">
      <c r="B369" s="272"/>
      <c r="C369" s="272"/>
      <c r="D369" s="272"/>
      <c r="E369" s="272"/>
      <c r="F369" s="272"/>
      <c r="G369" s="272"/>
      <c r="H369" s="272"/>
      <c r="AO369" s="232"/>
      <c r="AQ369" s="156"/>
      <c r="AS369" s="232"/>
      <c r="AW369" s="232"/>
    </row>
    <row r="370" spans="2:49" x14ac:dyDescent="0.25">
      <c r="B370" s="272"/>
      <c r="C370" s="272"/>
      <c r="D370" s="272"/>
      <c r="E370" s="272"/>
      <c r="F370" s="272"/>
      <c r="G370" s="272"/>
      <c r="H370" s="272"/>
      <c r="AO370" s="232"/>
      <c r="AQ370" s="156"/>
      <c r="AS370" s="232"/>
      <c r="AW370" s="232"/>
    </row>
    <row r="371" spans="2:49" x14ac:dyDescent="0.25">
      <c r="B371" s="272"/>
      <c r="C371" s="272"/>
      <c r="D371" s="272"/>
      <c r="E371" s="272"/>
      <c r="F371" s="272"/>
      <c r="G371" s="272"/>
      <c r="H371" s="272"/>
      <c r="AO371" s="232"/>
      <c r="AQ371" s="156"/>
      <c r="AS371" s="232"/>
      <c r="AW371" s="232"/>
    </row>
    <row r="372" spans="2:49" x14ac:dyDescent="0.25">
      <c r="B372" s="272"/>
      <c r="C372" s="272"/>
      <c r="D372" s="272"/>
      <c r="E372" s="272"/>
      <c r="F372" s="272"/>
      <c r="G372" s="272"/>
      <c r="H372" s="272"/>
      <c r="AO372" s="232"/>
      <c r="AQ372" s="156"/>
      <c r="AS372" s="232"/>
      <c r="AW372" s="232"/>
    </row>
    <row r="373" spans="2:49" x14ac:dyDescent="0.25">
      <c r="B373" s="272"/>
      <c r="C373" s="272"/>
      <c r="D373" s="272"/>
      <c r="E373" s="272"/>
      <c r="F373" s="272"/>
      <c r="G373" s="272"/>
      <c r="H373" s="272"/>
      <c r="AO373" s="232"/>
      <c r="AQ373" s="156"/>
    </row>
    <row r="374" spans="2:49" x14ac:dyDescent="0.25">
      <c r="B374" s="272"/>
      <c r="C374" s="272"/>
      <c r="D374" s="272"/>
      <c r="E374" s="272"/>
      <c r="F374" s="272"/>
      <c r="G374" s="272"/>
      <c r="H374" s="272"/>
      <c r="AO374" s="232"/>
      <c r="AQ374" s="156"/>
    </row>
    <row r="375" spans="2:49" x14ac:dyDescent="0.25">
      <c r="B375" s="272"/>
      <c r="C375" s="272"/>
      <c r="D375" s="272"/>
      <c r="E375" s="272"/>
      <c r="F375" s="272"/>
      <c r="G375" s="272"/>
      <c r="H375" s="272"/>
      <c r="AO375" s="232"/>
      <c r="AQ375" s="156"/>
    </row>
    <row r="376" spans="2:49" x14ac:dyDescent="0.25">
      <c r="B376" s="272"/>
      <c r="C376" s="272"/>
      <c r="D376" s="272"/>
      <c r="E376" s="272"/>
      <c r="F376" s="272"/>
      <c r="G376" s="272"/>
      <c r="H376" s="272"/>
      <c r="AO376" s="232"/>
      <c r="AQ376" s="156"/>
    </row>
    <row r="377" spans="2:49" x14ac:dyDescent="0.25">
      <c r="B377" s="272"/>
      <c r="C377" s="272"/>
      <c r="D377" s="272"/>
      <c r="E377" s="272"/>
      <c r="F377" s="272"/>
      <c r="G377" s="272"/>
      <c r="H377" s="272"/>
      <c r="AO377" s="232"/>
      <c r="AQ377" s="156"/>
    </row>
    <row r="378" spans="2:49" x14ac:dyDescent="0.25">
      <c r="B378" s="272"/>
      <c r="C378" s="272"/>
      <c r="D378" s="272"/>
      <c r="E378" s="272"/>
      <c r="F378" s="272"/>
      <c r="G378" s="272"/>
      <c r="H378" s="272"/>
      <c r="AO378" s="232"/>
      <c r="AQ378" s="156"/>
    </row>
    <row r="379" spans="2:49" x14ac:dyDescent="0.25">
      <c r="B379" s="272"/>
      <c r="C379" s="272"/>
      <c r="D379" s="272"/>
      <c r="E379" s="272"/>
      <c r="F379" s="272"/>
      <c r="G379" s="272"/>
      <c r="H379" s="272"/>
      <c r="AO379" s="232"/>
      <c r="AQ379" s="156"/>
    </row>
    <row r="380" spans="2:49" x14ac:dyDescent="0.25">
      <c r="B380" s="272"/>
      <c r="C380" s="272"/>
      <c r="D380" s="272"/>
      <c r="E380" s="272"/>
      <c r="F380" s="272"/>
      <c r="G380" s="272"/>
      <c r="H380" s="272"/>
      <c r="AO380" s="232"/>
      <c r="AQ380" s="156"/>
    </row>
    <row r="381" spans="2:49" x14ac:dyDescent="0.25">
      <c r="B381" s="272"/>
      <c r="C381" s="272"/>
      <c r="D381" s="272"/>
      <c r="E381" s="272"/>
      <c r="F381" s="272"/>
      <c r="G381" s="272"/>
      <c r="H381" s="272"/>
      <c r="AO381" s="232"/>
      <c r="AQ381" s="156"/>
    </row>
    <row r="382" spans="2:49" x14ac:dyDescent="0.25">
      <c r="B382" s="272"/>
      <c r="C382" s="272"/>
      <c r="D382" s="272"/>
      <c r="E382" s="272"/>
      <c r="F382" s="272"/>
      <c r="G382" s="272"/>
      <c r="H382" s="272"/>
      <c r="AO382" s="232"/>
      <c r="AQ382" s="156"/>
    </row>
    <row r="383" spans="2:49" x14ac:dyDescent="0.25">
      <c r="B383" s="272"/>
      <c r="C383" s="272"/>
      <c r="D383" s="272"/>
      <c r="E383" s="272"/>
      <c r="F383" s="272"/>
      <c r="G383" s="272"/>
      <c r="H383" s="272"/>
      <c r="AO383" s="232"/>
      <c r="AQ383" s="156"/>
    </row>
    <row r="384" spans="2:49" x14ac:dyDescent="0.25">
      <c r="B384" s="272"/>
      <c r="C384" s="272"/>
      <c r="D384" s="272"/>
      <c r="E384" s="272"/>
      <c r="F384" s="272"/>
      <c r="G384" s="272"/>
      <c r="H384" s="272"/>
      <c r="AO384" s="232"/>
    </row>
    <row r="385" spans="2:50" x14ac:dyDescent="0.25">
      <c r="B385" s="272"/>
      <c r="C385" s="272"/>
      <c r="D385" s="272"/>
      <c r="E385" s="272"/>
      <c r="F385" s="272"/>
      <c r="G385" s="272"/>
      <c r="H385" s="272"/>
    </row>
    <row r="386" spans="2:50" x14ac:dyDescent="0.25">
      <c r="B386" s="272"/>
      <c r="C386" s="272"/>
      <c r="D386" s="272"/>
      <c r="E386" s="272"/>
      <c r="F386" s="272"/>
      <c r="G386" s="272"/>
      <c r="H386" s="272"/>
    </row>
    <row r="387" spans="2:50" x14ac:dyDescent="0.25">
      <c r="B387" s="272"/>
      <c r="C387" s="272"/>
      <c r="D387" s="272"/>
      <c r="E387" s="272"/>
      <c r="F387" s="272"/>
      <c r="G387" s="272"/>
      <c r="H387" s="272"/>
    </row>
    <row r="388" spans="2:50" x14ac:dyDescent="0.25">
      <c r="B388" s="272"/>
      <c r="C388" s="272"/>
      <c r="D388" s="272"/>
      <c r="E388" s="272"/>
      <c r="F388" s="272"/>
      <c r="G388" s="272"/>
      <c r="H388" s="272"/>
    </row>
    <row r="389" spans="2:50" x14ac:dyDescent="0.25">
      <c r="B389" s="272"/>
      <c r="C389" s="272"/>
      <c r="D389" s="272"/>
      <c r="E389" s="272"/>
      <c r="F389" s="272"/>
      <c r="G389" s="272"/>
      <c r="H389" s="272"/>
    </row>
    <row r="390" spans="2:50" x14ac:dyDescent="0.25">
      <c r="B390" s="272"/>
      <c r="C390" s="272"/>
      <c r="D390" s="272"/>
      <c r="E390" s="272"/>
      <c r="F390" s="272"/>
      <c r="G390" s="272"/>
      <c r="H390" s="272"/>
    </row>
    <row r="391" spans="2:50" x14ac:dyDescent="0.25">
      <c r="B391" s="272"/>
      <c r="C391" s="272"/>
      <c r="D391" s="272"/>
      <c r="E391" s="272"/>
      <c r="F391" s="272"/>
      <c r="G391" s="272"/>
      <c r="H391" s="272"/>
    </row>
    <row r="392" spans="2:50" x14ac:dyDescent="0.25">
      <c r="B392" s="272"/>
      <c r="C392" s="272"/>
      <c r="D392" s="272"/>
      <c r="E392" s="272"/>
      <c r="F392" s="272"/>
      <c r="G392" s="272"/>
      <c r="H392" s="272"/>
      <c r="AQ392" s="233"/>
      <c r="AS392" s="232"/>
    </row>
    <row r="393" spans="2:50" x14ac:dyDescent="0.25">
      <c r="B393" s="272"/>
      <c r="C393" s="272"/>
      <c r="D393" s="272"/>
      <c r="E393" s="272"/>
      <c r="F393" s="272"/>
      <c r="G393" s="272"/>
      <c r="H393" s="272"/>
      <c r="AQ393" s="232"/>
      <c r="AS393" s="232"/>
    </row>
    <row r="394" spans="2:50" x14ac:dyDescent="0.25">
      <c r="B394" s="272"/>
      <c r="C394" s="272"/>
      <c r="D394" s="272"/>
      <c r="E394" s="272"/>
      <c r="F394" s="272"/>
      <c r="G394" s="272"/>
      <c r="H394" s="272"/>
      <c r="AQ394" s="233"/>
      <c r="AS394" s="232"/>
    </row>
    <row r="395" spans="2:50" x14ac:dyDescent="0.25">
      <c r="B395" s="272"/>
      <c r="C395" s="272"/>
      <c r="D395" s="272"/>
      <c r="E395" s="272"/>
      <c r="F395" s="272"/>
      <c r="G395" s="272"/>
      <c r="H395" s="272"/>
      <c r="AV395" s="233"/>
      <c r="AX395" s="233"/>
    </row>
    <row r="396" spans="2:50" x14ac:dyDescent="0.25">
      <c r="B396" s="272"/>
      <c r="C396" s="272"/>
      <c r="D396" s="272"/>
      <c r="E396" s="272"/>
      <c r="F396" s="272"/>
      <c r="G396" s="272"/>
      <c r="H396" s="272"/>
      <c r="AU396" s="69"/>
    </row>
    <row r="397" spans="2:50" x14ac:dyDescent="0.25">
      <c r="B397" s="272"/>
      <c r="C397" s="272"/>
      <c r="D397" s="272"/>
      <c r="E397" s="272"/>
      <c r="F397" s="272"/>
      <c r="G397" s="272"/>
      <c r="H397" s="272"/>
    </row>
    <row r="398" spans="2:50" x14ac:dyDescent="0.25">
      <c r="B398" s="272"/>
      <c r="C398" s="272"/>
      <c r="D398" s="272"/>
      <c r="E398" s="272"/>
      <c r="F398" s="272"/>
      <c r="G398" s="272"/>
      <c r="H398" s="272"/>
      <c r="AP398" s="232"/>
      <c r="AT398" s="232"/>
      <c r="AV398" s="233"/>
      <c r="AW398" s="233"/>
    </row>
    <row r="399" spans="2:50" x14ac:dyDescent="0.25">
      <c r="B399" s="272"/>
      <c r="C399" s="272"/>
      <c r="D399" s="272"/>
      <c r="E399" s="272"/>
      <c r="F399" s="272"/>
      <c r="G399" s="272"/>
      <c r="H399" s="272"/>
      <c r="AP399" s="232"/>
      <c r="AT399" s="232"/>
      <c r="AV399" s="233"/>
      <c r="AW399" s="233"/>
    </row>
    <row r="400" spans="2:50" x14ac:dyDescent="0.25">
      <c r="B400" s="272"/>
      <c r="C400" s="272"/>
      <c r="D400" s="272"/>
      <c r="E400" s="272"/>
      <c r="F400" s="272"/>
      <c r="G400" s="272"/>
      <c r="H400" s="272"/>
      <c r="AP400" s="232"/>
      <c r="AT400" s="232"/>
      <c r="AV400" s="233"/>
      <c r="AW400" s="233"/>
    </row>
    <row r="401" spans="2:50" x14ac:dyDescent="0.25">
      <c r="B401" s="272"/>
      <c r="C401" s="272"/>
      <c r="D401" s="272"/>
      <c r="E401" s="272"/>
      <c r="F401" s="272"/>
      <c r="G401" s="272"/>
      <c r="H401" s="272"/>
      <c r="AP401" s="232"/>
      <c r="AR401" s="233"/>
      <c r="AS401" s="233"/>
    </row>
    <row r="402" spans="2:50" x14ac:dyDescent="0.25">
      <c r="B402" s="272"/>
      <c r="C402" s="272"/>
      <c r="D402" s="272"/>
      <c r="E402" s="272"/>
      <c r="F402" s="272"/>
      <c r="G402" s="272"/>
      <c r="H402" s="272"/>
      <c r="AP402" s="232"/>
      <c r="AR402" s="233"/>
      <c r="AS402" s="233"/>
      <c r="AX402" s="232"/>
    </row>
    <row r="403" spans="2:50" x14ac:dyDescent="0.25">
      <c r="B403" s="272"/>
      <c r="C403" s="272"/>
      <c r="D403" s="272"/>
      <c r="E403" s="272"/>
      <c r="F403" s="272"/>
      <c r="G403" s="272"/>
      <c r="H403" s="272"/>
      <c r="AP403" s="232"/>
      <c r="AR403" s="233"/>
      <c r="AS403" s="233"/>
    </row>
    <row r="404" spans="2:50" x14ac:dyDescent="0.25">
      <c r="B404" s="272"/>
      <c r="C404" s="272"/>
      <c r="D404" s="272"/>
      <c r="E404" s="272"/>
      <c r="F404" s="272"/>
      <c r="G404" s="272"/>
      <c r="H404" s="272"/>
      <c r="AP404" s="232"/>
      <c r="AR404" s="233"/>
      <c r="AS404" s="233"/>
    </row>
    <row r="405" spans="2:50" x14ac:dyDescent="0.25">
      <c r="B405" s="272"/>
      <c r="C405" s="272"/>
      <c r="D405" s="272"/>
      <c r="E405" s="272"/>
      <c r="F405" s="272"/>
      <c r="G405" s="272"/>
      <c r="H405" s="272"/>
      <c r="AP405" s="232"/>
      <c r="AR405" s="233"/>
      <c r="AS405" s="233"/>
    </row>
    <row r="406" spans="2:50" x14ac:dyDescent="0.25">
      <c r="B406" s="272"/>
      <c r="C406" s="272"/>
      <c r="D406" s="272"/>
      <c r="E406" s="272"/>
      <c r="F406" s="272"/>
      <c r="G406" s="272"/>
      <c r="H406" s="272"/>
      <c r="AP406" s="232"/>
      <c r="AR406" s="233"/>
      <c r="AS406" s="233"/>
    </row>
    <row r="407" spans="2:50" x14ac:dyDescent="0.25">
      <c r="B407" s="272"/>
      <c r="C407" s="272"/>
      <c r="D407" s="272"/>
      <c r="E407" s="272"/>
      <c r="F407" s="272"/>
      <c r="G407" s="272"/>
      <c r="H407" s="272"/>
      <c r="AO407" s="232"/>
      <c r="AP407" s="232"/>
      <c r="AR407" s="233"/>
      <c r="AS407" s="233"/>
      <c r="AW407" s="232"/>
    </row>
    <row r="408" spans="2:50" x14ac:dyDescent="0.25">
      <c r="B408" s="272"/>
      <c r="C408" s="272"/>
      <c r="D408" s="272"/>
      <c r="E408" s="272"/>
      <c r="F408" s="272"/>
      <c r="G408" s="272"/>
      <c r="H408" s="272"/>
      <c r="AO408" s="232"/>
      <c r="AP408" s="232"/>
      <c r="AR408" s="233"/>
      <c r="AS408" s="233"/>
      <c r="AW408" s="232"/>
    </row>
    <row r="409" spans="2:50" x14ac:dyDescent="0.25">
      <c r="B409" s="272"/>
      <c r="C409" s="272"/>
      <c r="D409" s="272"/>
      <c r="E409" s="272"/>
      <c r="F409" s="272"/>
      <c r="G409" s="272"/>
      <c r="H409" s="272"/>
      <c r="AO409" s="232"/>
      <c r="AP409" s="232"/>
      <c r="AR409" s="233"/>
      <c r="AS409" s="233"/>
      <c r="AW409" s="232"/>
    </row>
    <row r="410" spans="2:50" x14ac:dyDescent="0.25">
      <c r="B410" s="272"/>
      <c r="C410" s="272"/>
      <c r="D410" s="272"/>
      <c r="E410" s="272"/>
      <c r="F410" s="272"/>
      <c r="G410" s="272"/>
      <c r="H410" s="272"/>
      <c r="AO410" s="232"/>
      <c r="AS410" s="232"/>
      <c r="AW410" s="232"/>
    </row>
    <row r="411" spans="2:50" x14ac:dyDescent="0.25">
      <c r="B411" s="272"/>
      <c r="C411" s="272"/>
      <c r="D411" s="272"/>
      <c r="E411" s="272"/>
      <c r="F411" s="272"/>
      <c r="G411" s="272"/>
      <c r="H411" s="272"/>
      <c r="AO411" s="232"/>
      <c r="AS411" s="232"/>
      <c r="AW411" s="232"/>
    </row>
    <row r="412" spans="2:50" x14ac:dyDescent="0.25">
      <c r="B412" s="272"/>
      <c r="C412" s="272"/>
      <c r="D412" s="272"/>
      <c r="E412" s="272"/>
      <c r="F412" s="272"/>
      <c r="G412" s="272"/>
      <c r="H412" s="272"/>
      <c r="AO412" s="232"/>
      <c r="AS412" s="232"/>
      <c r="AW412" s="232"/>
    </row>
    <row r="413" spans="2:50" x14ac:dyDescent="0.25">
      <c r="AO413" s="232"/>
      <c r="AS413" s="232"/>
      <c r="AW413" s="232"/>
    </row>
    <row r="414" spans="2:50" x14ac:dyDescent="0.25">
      <c r="AO414" s="232"/>
      <c r="AS414" s="232"/>
      <c r="AW414" s="232"/>
    </row>
    <row r="415" spans="2:50" x14ac:dyDescent="0.25">
      <c r="AO415" s="232"/>
      <c r="AS415" s="232"/>
      <c r="AW415" s="232"/>
    </row>
    <row r="416" spans="2:50" x14ac:dyDescent="0.25">
      <c r="AO416" s="232"/>
      <c r="AS416" s="232"/>
      <c r="AW416" s="232"/>
    </row>
    <row r="417" spans="41:49" x14ac:dyDescent="0.25">
      <c r="AO417" s="232"/>
      <c r="AS417" s="232"/>
      <c r="AW417" s="232"/>
    </row>
    <row r="418" spans="41:49" x14ac:dyDescent="0.25">
      <c r="AO418" s="232"/>
      <c r="AS418" s="232"/>
      <c r="AW418" s="232"/>
    </row>
  </sheetData>
  <dataValidations disablePrompts="1" count="1">
    <dataValidation type="list" allowBlank="1" showInputMessage="1" showErrorMessage="1" sqref="B267:K267 AH267:AN267 BE267 AP267:AZ267">
      <formula1>$A$304:$A$310</formula1>
    </dataValidation>
  </dataValidations>
  <pageMargins left="0.7" right="0.7" top="0.75" bottom="0.75" header="0.3" footer="0.3"/>
  <pageSetup orientation="portrait" horizontalDpi="9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W730"/>
  <sheetViews>
    <sheetView workbookViewId="0">
      <pane xSplit="1" ySplit="8" topLeftCell="B9" activePane="bottomRight" state="frozen"/>
      <selection activeCell="AQ94" sqref="AQ94"/>
      <selection pane="topRight" activeCell="AQ94" sqref="AQ94"/>
      <selection pane="bottomLeft" activeCell="AQ94" sqref="AQ94"/>
      <selection pane="bottomRight" activeCell="B418" sqref="B418"/>
    </sheetView>
  </sheetViews>
  <sheetFormatPr defaultColWidth="9.140625" defaultRowHeight="11.25" x14ac:dyDescent="0.2"/>
  <cols>
    <col min="1" max="1" width="32.42578125" style="32" customWidth="1"/>
    <col min="2" max="2" width="18.42578125" style="32" bestFit="1" customWidth="1"/>
    <col min="3" max="3" width="17.42578125" style="32" bestFit="1" customWidth="1"/>
    <col min="4" max="4" width="20.5703125" style="32" bestFit="1" customWidth="1"/>
    <col min="5" max="5" width="19.5703125" style="32" bestFit="1" customWidth="1"/>
    <col min="6" max="6" width="21.42578125" style="32" bestFit="1" customWidth="1"/>
    <col min="7" max="7" width="21.140625" style="32" bestFit="1" customWidth="1"/>
    <col min="8" max="8" width="20.7109375" style="32" bestFit="1" customWidth="1"/>
    <col min="9" max="9" width="20.5703125" style="32" bestFit="1" customWidth="1"/>
    <col min="10" max="10" width="18.28515625" style="32" bestFit="1" customWidth="1"/>
    <col min="11" max="11" width="17.7109375" style="32" bestFit="1" customWidth="1"/>
    <col min="12" max="12" width="14.140625" style="32" bestFit="1" customWidth="1"/>
    <col min="13" max="13" width="21.42578125" style="32" bestFit="1" customWidth="1"/>
    <col min="14" max="14" width="20" style="32" bestFit="1" customWidth="1"/>
    <col min="15" max="15" width="20" style="32" customWidth="1"/>
    <col min="16" max="16" width="18" style="32" bestFit="1" customWidth="1"/>
    <col min="17" max="17" width="16.7109375" style="32" bestFit="1" customWidth="1"/>
    <col min="18" max="18" width="19.85546875" style="32" bestFit="1" customWidth="1"/>
    <col min="19" max="19" width="21" style="32" bestFit="1" customWidth="1"/>
    <col min="20" max="20" width="19.42578125" style="32" bestFit="1" customWidth="1"/>
    <col min="21" max="21" width="20" style="32" bestFit="1" customWidth="1"/>
    <col min="22" max="22" width="20" style="32" customWidth="1"/>
    <col min="23" max="23" width="20.85546875" style="32" bestFit="1" customWidth="1"/>
    <col min="24" max="16384" width="9.140625" style="32"/>
  </cols>
  <sheetData>
    <row r="1" spans="1:23" x14ac:dyDescent="0.2">
      <c r="A1" s="32" t="s">
        <v>173</v>
      </c>
      <c r="B1" s="51">
        <v>1</v>
      </c>
      <c r="C1" s="51">
        <v>1</v>
      </c>
      <c r="D1" s="51">
        <v>1</v>
      </c>
      <c r="E1" s="51">
        <v>1</v>
      </c>
      <c r="F1" s="51">
        <v>1</v>
      </c>
      <c r="G1" s="51">
        <v>1</v>
      </c>
      <c r="H1" s="51">
        <v>1</v>
      </c>
      <c r="I1" s="51">
        <v>1</v>
      </c>
      <c r="J1" s="51">
        <v>1</v>
      </c>
      <c r="K1" s="51">
        <v>1</v>
      </c>
      <c r="L1" s="51">
        <v>1</v>
      </c>
      <c r="M1" s="51">
        <v>1</v>
      </c>
      <c r="N1" s="51">
        <v>1</v>
      </c>
      <c r="O1" s="51">
        <v>1</v>
      </c>
      <c r="P1" s="51">
        <v>1</v>
      </c>
      <c r="Q1" s="51">
        <v>1</v>
      </c>
      <c r="R1" s="51">
        <v>2</v>
      </c>
      <c r="S1" s="51">
        <v>2</v>
      </c>
      <c r="T1" s="51">
        <v>2</v>
      </c>
      <c r="U1" s="51">
        <v>1</v>
      </c>
      <c r="V1" s="51">
        <v>1</v>
      </c>
      <c r="W1" s="51">
        <v>3</v>
      </c>
    </row>
    <row r="3" spans="1:23" x14ac:dyDescent="0.2">
      <c r="A3" s="32" t="s">
        <v>140</v>
      </c>
      <c r="B3" s="36">
        <f>IF(B1=1,'US Term Structure'!$B$1,IF(B1=2,'Global Ex US Term Structure'!$B$1,'EM Term Structure'!$B$1))</f>
        <v>2.1999999999999999E-2</v>
      </c>
      <c r="C3" s="36">
        <f>IF(C1=1,'US Term Structure'!$B$1,IF(C1=2,'Global Ex US Term Structure'!$B$1,'EM Term Structure'!$B$1))</f>
        <v>2.1999999999999999E-2</v>
      </c>
      <c r="D3" s="36">
        <f>IF(D1=1,'US Term Structure'!$B$1,IF(D1=2,'Global Ex US Term Structure'!$B$1,'EM Term Structure'!$B$1))</f>
        <v>2.1999999999999999E-2</v>
      </c>
      <c r="E3" s="36">
        <f>IF(E1=1,'US Term Structure'!$B$1,IF(E1=2,'Global Ex US Term Structure'!$B$1,'EM Term Structure'!$B$1))</f>
        <v>2.1999999999999999E-2</v>
      </c>
      <c r="F3" s="36">
        <f>IF(F1=1,'US Term Structure'!$B$1,IF(F1=2,'Global Ex US Term Structure'!$B$1,'EM Term Structure'!$B$1))</f>
        <v>2.1999999999999999E-2</v>
      </c>
      <c r="G3" s="36">
        <f>IF(G1=1,'US Term Structure'!$B$1,IF(G1=2,'Global Ex US Term Structure'!$B$1,'EM Term Structure'!$B$1))</f>
        <v>2.1999999999999999E-2</v>
      </c>
      <c r="H3" s="36">
        <f>IF(H1=1,'US Term Structure'!$B$1,IF(H1=2,'Global Ex US Term Structure'!$B$1,'EM Term Structure'!$B$1))</f>
        <v>2.1999999999999999E-2</v>
      </c>
      <c r="I3" s="36">
        <f>IF(I1=1,'US Term Structure'!$B$1,IF(I1=2,'Global Ex US Term Structure'!$B$1,'EM Term Structure'!$B$1))</f>
        <v>2.1999999999999999E-2</v>
      </c>
      <c r="J3" s="36">
        <f>IF(J1=1,'US Term Structure'!$B$1,IF(J1=2,'Global Ex US Term Structure'!$B$1,'EM Term Structure'!$B$1))</f>
        <v>2.1999999999999999E-2</v>
      </c>
      <c r="K3" s="36">
        <f>IF(K1=1,'US Term Structure'!$B$1,IF(K1=2,'Global Ex US Term Structure'!$B$1,'EM Term Structure'!$B$1))</f>
        <v>2.1999999999999999E-2</v>
      </c>
      <c r="L3" s="36">
        <f>IF(L1=1,'US Term Structure'!$B$1,IF(L1=2,'Global Ex US Term Structure'!$B$1,'EM Term Structure'!$B$1))</f>
        <v>2.1999999999999999E-2</v>
      </c>
      <c r="M3" s="36">
        <f>IF(M1=1,'US Term Structure'!$B$1,IF(M1=2,'Global Ex US Term Structure'!$B$1,'EM Term Structure'!$B$1))</f>
        <v>2.1999999999999999E-2</v>
      </c>
      <c r="N3" s="36">
        <f>IF(N1=1,'US Term Structure'!$B$1,IF(N1=2,'Global Ex US Term Structure'!$B$1,'EM Term Structure'!$B$1))</f>
        <v>2.1999999999999999E-2</v>
      </c>
      <c r="O3" s="36">
        <f>IF(O1=1,'US Term Structure'!$B$1,IF(O1=2,'Global Ex US Term Structure'!$B$1,'EM Term Structure'!$B$1))</f>
        <v>2.1999999999999999E-2</v>
      </c>
      <c r="P3" s="36">
        <f>IF(P1=1,'US Term Structure'!$B$1,IF(P1=2,'Global Ex US Term Structure'!$B$1,'EM Term Structure'!$B$1))</f>
        <v>2.1999999999999999E-2</v>
      </c>
      <c r="Q3" s="36">
        <f>IF(Q1=1,'US Term Structure'!$B$1,IF(Q1=2,'Global Ex US Term Structure'!$B$1,'EM Term Structure'!$B$1))</f>
        <v>2.1999999999999999E-2</v>
      </c>
      <c r="R3" s="36">
        <f>IF(R1=1,'US Term Structure'!$B$1,IF(R1=2,'Global Ex US Term Structure'!$B$1,'EM Term Structure'!$B$1))</f>
        <v>1.6E-2</v>
      </c>
      <c r="S3" s="36">
        <f>IF(S1=1,'US Term Structure'!$B$1,IF(S1=2,'Global Ex US Term Structure'!$B$1,'EM Term Structure'!$B$1))</f>
        <v>1.6E-2</v>
      </c>
      <c r="T3" s="36">
        <f>IF(T1=1,'US Term Structure'!$B$1,IF(T1=2,'Global Ex US Term Structure'!$B$1,'EM Term Structure'!$B$1))</f>
        <v>1.6E-2</v>
      </c>
      <c r="U3" s="36">
        <f>IF(U1=1,'US Term Structure'!$B$1,IF(U1=2,'Global Ex US Term Structure'!$B$1,'EM Term Structure'!$B$1))</f>
        <v>2.1999999999999999E-2</v>
      </c>
      <c r="V3" s="36">
        <f>IF(V1=1,'US Term Structure'!$B$1,IF(V1=2,'Global Ex US Term Structure'!$B$1,'EM Term Structure'!$B$1))</f>
        <v>2.1999999999999999E-2</v>
      </c>
      <c r="W3" s="36">
        <f>IF(W1=1,'US Term Structure'!$B$1,IF(W1=2,'Global Ex US Term Structure'!$B$1,'EM Term Structure'!$B$1))</f>
        <v>0.03</v>
      </c>
    </row>
    <row r="4" spans="1:23" x14ac:dyDescent="0.2">
      <c r="A4" s="32" t="s">
        <v>139</v>
      </c>
      <c r="B4" s="36">
        <f>IF(B1=1,'US Term Structure'!$B$2,IF(B1=2,'Global Ex US Term Structure'!$B$2,'EM Term Structure'!$B$2))</f>
        <v>5.0000000000000001E-3</v>
      </c>
      <c r="C4" s="36">
        <f>IF(C1=1,'US Term Structure'!$B$2,IF(C1=2,'Global Ex US Term Structure'!$B$2,'EM Term Structure'!$B$2))</f>
        <v>5.0000000000000001E-3</v>
      </c>
      <c r="D4" s="36">
        <f>IF(D1=1,'US Term Structure'!$B$2,IF(D1=2,'Global Ex US Term Structure'!$B$2,'EM Term Structure'!$B$2))</f>
        <v>5.0000000000000001E-3</v>
      </c>
      <c r="E4" s="36">
        <f>IF(E1=1,'US Term Structure'!$B$2,IF(E1=2,'Global Ex US Term Structure'!$B$2,'EM Term Structure'!$B$2))</f>
        <v>5.0000000000000001E-3</v>
      </c>
      <c r="F4" s="36">
        <f>IF(F1=1,'US Term Structure'!$B$2,IF(F1=2,'Global Ex US Term Structure'!$B$2,'EM Term Structure'!$B$2))</f>
        <v>5.0000000000000001E-3</v>
      </c>
      <c r="G4" s="36">
        <f>IF(G1=1,'US Term Structure'!$B$2,IF(G1=2,'Global Ex US Term Structure'!$B$2,'EM Term Structure'!$B$2))</f>
        <v>5.0000000000000001E-3</v>
      </c>
      <c r="H4" s="36">
        <f>IF(H1=1,'US Term Structure'!$B$2,IF(H1=2,'Global Ex US Term Structure'!$B$2,'EM Term Structure'!$B$2))</f>
        <v>5.0000000000000001E-3</v>
      </c>
      <c r="I4" s="36">
        <f>IF(I1=1,'US Term Structure'!$B$2,IF(I1=2,'Global Ex US Term Structure'!$B$2,'EM Term Structure'!$B$2))</f>
        <v>5.0000000000000001E-3</v>
      </c>
      <c r="J4" s="36">
        <f>IF(J1=1,'US Term Structure'!$B$2,IF(J1=2,'Global Ex US Term Structure'!$B$2,'EM Term Structure'!$B$2))</f>
        <v>5.0000000000000001E-3</v>
      </c>
      <c r="K4" s="36">
        <f>IF(K1=1,'US Term Structure'!$B$2,IF(K1=2,'Global Ex US Term Structure'!$B$2,'EM Term Structure'!$B$2))</f>
        <v>5.0000000000000001E-3</v>
      </c>
      <c r="L4" s="36">
        <f>IF(L1=1,'US Term Structure'!$B$2,IF(L1=2,'Global Ex US Term Structure'!$B$2,'EM Term Structure'!$B$2))</f>
        <v>5.0000000000000001E-3</v>
      </c>
      <c r="M4" s="36">
        <f>IF(M1=1,'US Term Structure'!$B$2,IF(M1=2,'Global Ex US Term Structure'!$B$2,'EM Term Structure'!$B$2))</f>
        <v>5.0000000000000001E-3</v>
      </c>
      <c r="N4" s="36">
        <f>IF(N1=1,'US Term Structure'!$B$2,IF(N1=2,'Global Ex US Term Structure'!$B$2,'EM Term Structure'!$B$2))</f>
        <v>5.0000000000000001E-3</v>
      </c>
      <c r="O4" s="36">
        <f>IF(O1=1,'US Term Structure'!$B$2,IF(O1=2,'Global Ex US Term Structure'!$B$2,'EM Term Structure'!$B$2))</f>
        <v>5.0000000000000001E-3</v>
      </c>
      <c r="P4" s="36">
        <f>IF(P1=1,'US Term Structure'!$B$2,IF(P1=2,'Global Ex US Term Structure'!$B$2,'EM Term Structure'!$B$2))</f>
        <v>5.0000000000000001E-3</v>
      </c>
      <c r="Q4" s="36">
        <f>IF(Q1=1,'US Term Structure'!$B$2,IF(Q1=2,'Global Ex US Term Structure'!$B$2,'EM Term Structure'!$B$2))</f>
        <v>5.0000000000000001E-3</v>
      </c>
      <c r="R4" s="36">
        <f>IF(R1=1,'US Term Structure'!$B$2,IF(R1=2,'Global Ex US Term Structure'!$B$2,'EM Term Structure'!$B$2))</f>
        <v>5.0000000000000001E-3</v>
      </c>
      <c r="S4" s="36">
        <f>IF(S1=1,'US Term Structure'!$B$2,IF(S1=2,'Global Ex US Term Structure'!$B$2,'EM Term Structure'!$B$2))</f>
        <v>5.0000000000000001E-3</v>
      </c>
      <c r="T4" s="36">
        <f>IF(T1=1,'US Term Structure'!$B$2,IF(T1=2,'Global Ex US Term Structure'!$B$2,'EM Term Structure'!$B$2))</f>
        <v>5.0000000000000001E-3</v>
      </c>
      <c r="U4" s="36">
        <f>IF(U1=1,'US Term Structure'!$B$2,IF(U1=2,'Global Ex US Term Structure'!$B$2,'EM Term Structure'!$B$2))</f>
        <v>5.0000000000000001E-3</v>
      </c>
      <c r="V4" s="36">
        <f>IF(V1=1,'US Term Structure'!$B$2,IF(V1=2,'Global Ex US Term Structure'!$B$2,'EM Term Structure'!$B$2))</f>
        <v>5.0000000000000001E-3</v>
      </c>
      <c r="W4" s="36">
        <f>IF(W1=1,'US Term Structure'!$B$2,IF(W1=2,'Global Ex US Term Structure'!$B$2,'EM Term Structure'!$B$2))</f>
        <v>0.02</v>
      </c>
    </row>
    <row r="5" spans="1:23" x14ac:dyDescent="0.2">
      <c r="A5" s="32" t="s">
        <v>138</v>
      </c>
      <c r="B5" s="36">
        <f>B4+B3</f>
        <v>2.7E-2</v>
      </c>
      <c r="C5" s="36">
        <f t="shared" ref="C5:W5" si="0">C4+C3</f>
        <v>2.7E-2</v>
      </c>
      <c r="D5" s="36">
        <f t="shared" si="0"/>
        <v>2.7E-2</v>
      </c>
      <c r="E5" s="36">
        <f t="shared" si="0"/>
        <v>2.7E-2</v>
      </c>
      <c r="F5" s="36">
        <f t="shared" si="0"/>
        <v>2.7E-2</v>
      </c>
      <c r="G5" s="36">
        <f t="shared" si="0"/>
        <v>2.7E-2</v>
      </c>
      <c r="H5" s="36">
        <f t="shared" si="0"/>
        <v>2.7E-2</v>
      </c>
      <c r="I5" s="36">
        <f t="shared" si="0"/>
        <v>2.7E-2</v>
      </c>
      <c r="J5" s="36">
        <f t="shared" si="0"/>
        <v>2.7E-2</v>
      </c>
      <c r="K5" s="36">
        <f t="shared" si="0"/>
        <v>2.7E-2</v>
      </c>
      <c r="L5" s="36">
        <f t="shared" si="0"/>
        <v>2.7E-2</v>
      </c>
      <c r="M5" s="36">
        <f t="shared" si="0"/>
        <v>2.7E-2</v>
      </c>
      <c r="N5" s="36">
        <f t="shared" si="0"/>
        <v>2.7E-2</v>
      </c>
      <c r="O5" s="36">
        <f t="shared" si="0"/>
        <v>2.7E-2</v>
      </c>
      <c r="P5" s="36">
        <f t="shared" si="0"/>
        <v>2.7E-2</v>
      </c>
      <c r="Q5" s="36">
        <f t="shared" si="0"/>
        <v>2.7E-2</v>
      </c>
      <c r="R5" s="36">
        <f t="shared" si="0"/>
        <v>2.1000000000000001E-2</v>
      </c>
      <c r="S5" s="36">
        <f t="shared" si="0"/>
        <v>2.1000000000000001E-2</v>
      </c>
      <c r="T5" s="36">
        <f t="shared" si="0"/>
        <v>2.1000000000000001E-2</v>
      </c>
      <c r="U5" s="36">
        <f t="shared" si="0"/>
        <v>2.7E-2</v>
      </c>
      <c r="V5" s="36">
        <f t="shared" si="0"/>
        <v>2.7E-2</v>
      </c>
      <c r="W5" s="36">
        <f t="shared" si="0"/>
        <v>0.05</v>
      </c>
    </row>
    <row r="6" spans="1:23" x14ac:dyDescent="0.2">
      <c r="O6" s="36"/>
    </row>
    <row r="7" spans="1:23" ht="23.25" thickBot="1" x14ac:dyDescent="0.25">
      <c r="A7" s="32" t="s">
        <v>0</v>
      </c>
      <c r="B7" s="57" t="s">
        <v>19</v>
      </c>
      <c r="C7" s="57" t="s">
        <v>20</v>
      </c>
      <c r="D7" s="57" t="s">
        <v>21</v>
      </c>
      <c r="E7" s="57" t="s">
        <v>22</v>
      </c>
      <c r="F7" s="57" t="s">
        <v>23</v>
      </c>
      <c r="G7" s="57" t="s">
        <v>24</v>
      </c>
      <c r="H7" s="57" t="s">
        <v>25</v>
      </c>
      <c r="I7" s="57" t="s">
        <v>26</v>
      </c>
      <c r="J7" s="57" t="s">
        <v>27</v>
      </c>
      <c r="K7" s="57" t="s">
        <v>28</v>
      </c>
      <c r="L7" s="57" t="s">
        <v>29</v>
      </c>
      <c r="M7" s="57" t="s">
        <v>30</v>
      </c>
      <c r="N7" s="57" t="s">
        <v>259</v>
      </c>
      <c r="O7" s="57" t="s">
        <v>262</v>
      </c>
      <c r="P7" s="57" t="s">
        <v>31</v>
      </c>
      <c r="Q7" s="57" t="s">
        <v>160</v>
      </c>
      <c r="R7" s="57" t="s">
        <v>166</v>
      </c>
      <c r="S7" s="57" t="s">
        <v>169</v>
      </c>
      <c r="T7" s="57" t="s">
        <v>170</v>
      </c>
      <c r="U7" s="57" t="s">
        <v>211</v>
      </c>
      <c r="V7" s="57" t="s">
        <v>213</v>
      </c>
      <c r="W7" s="58" t="s">
        <v>32</v>
      </c>
    </row>
    <row r="8" spans="1:23" ht="23.25" thickBot="1" x14ac:dyDescent="0.25">
      <c r="A8" s="32" t="s">
        <v>137</v>
      </c>
      <c r="B8" s="59" t="s">
        <v>33</v>
      </c>
      <c r="C8" s="59" t="s">
        <v>34</v>
      </c>
      <c r="D8" s="59" t="s">
        <v>98</v>
      </c>
      <c r="E8" s="59" t="s">
        <v>35</v>
      </c>
      <c r="F8" s="59" t="s">
        <v>36</v>
      </c>
      <c r="G8" s="59" t="s">
        <v>37</v>
      </c>
      <c r="H8" s="59" t="s">
        <v>38</v>
      </c>
      <c r="I8" s="59" t="s">
        <v>39</v>
      </c>
      <c r="J8" s="211" t="s">
        <v>40</v>
      </c>
      <c r="K8" s="59" t="s">
        <v>41</v>
      </c>
      <c r="L8" s="59" t="s">
        <v>42</v>
      </c>
      <c r="M8" s="59" t="s">
        <v>43</v>
      </c>
      <c r="N8" s="211" t="s">
        <v>260</v>
      </c>
      <c r="O8" s="211" t="s">
        <v>263</v>
      </c>
      <c r="P8" s="59" t="s">
        <v>44</v>
      </c>
      <c r="Q8" s="211" t="s">
        <v>45</v>
      </c>
      <c r="R8" s="59" t="s">
        <v>167</v>
      </c>
      <c r="S8" s="59" t="s">
        <v>171</v>
      </c>
      <c r="T8" s="59" t="s">
        <v>172</v>
      </c>
      <c r="U8" s="59" t="s">
        <v>212</v>
      </c>
      <c r="V8" s="59" t="s">
        <v>229</v>
      </c>
      <c r="W8" s="60" t="s">
        <v>46</v>
      </c>
    </row>
    <row r="9" spans="1:23" x14ac:dyDescent="0.2">
      <c r="A9" s="32" t="s">
        <v>136</v>
      </c>
      <c r="B9" s="48">
        <v>3.4599999999999999E-2</v>
      </c>
      <c r="C9" s="48">
        <v>2.9499999999999998E-2</v>
      </c>
      <c r="D9" s="63">
        <v>2.3199999999999998E-2</v>
      </c>
      <c r="E9" s="48">
        <v>2.9000000000000001E-2</v>
      </c>
      <c r="F9" s="48">
        <v>3.1800000000000002E-2</v>
      </c>
      <c r="G9" s="48">
        <v>0.04</v>
      </c>
      <c r="H9" s="48">
        <v>3.6999999999999998E-2</v>
      </c>
      <c r="I9" s="48">
        <v>4.6800000000000001E-2</v>
      </c>
      <c r="J9" s="236">
        <v>8.9999999999999993E-3</v>
      </c>
      <c r="K9" s="48">
        <v>3.3799999999999997E-2</v>
      </c>
      <c r="L9" s="48">
        <v>3.4299999999999997E-2</v>
      </c>
      <c r="M9" s="48">
        <v>3.5799999999999998E-2</v>
      </c>
      <c r="N9" s="212">
        <v>2.8199999999999999E-2</v>
      </c>
      <c r="O9" s="213">
        <v>2.1600000000000001E-2</v>
      </c>
      <c r="P9" s="48">
        <v>6.4799999999999996E-2</v>
      </c>
      <c r="Q9" s="236">
        <v>5.62E-2</v>
      </c>
      <c r="R9" s="48">
        <v>1.04E-2</v>
      </c>
      <c r="S9" s="48">
        <v>9.5999999999999992E-3</v>
      </c>
      <c r="T9" s="48">
        <v>1.5800000000000002E-2</v>
      </c>
      <c r="U9" s="63">
        <v>6.3799999999999996E-2</v>
      </c>
      <c r="V9" s="63">
        <v>5.9799999999999999E-2</v>
      </c>
      <c r="W9" s="48">
        <v>5.2699999999999997E-2</v>
      </c>
    </row>
    <row r="10" spans="1:23" x14ac:dyDescent="0.2">
      <c r="A10" s="32" t="s">
        <v>135</v>
      </c>
      <c r="B10" s="48">
        <v>3.8999999999999998E-3</v>
      </c>
      <c r="C10" s="48">
        <v>0</v>
      </c>
      <c r="D10" s="63">
        <v>0</v>
      </c>
      <c r="E10" s="48">
        <v>-3.2979999999999999E-5</v>
      </c>
      <c r="F10" s="48">
        <v>-8.1100000000000003E-6</v>
      </c>
      <c r="G10" s="48">
        <v>0.01</v>
      </c>
      <c r="H10" s="48">
        <v>7.6400000000000001E-3</v>
      </c>
      <c r="I10" s="48">
        <v>1.5299999999999999E-2</v>
      </c>
      <c r="J10" s="237">
        <f>J9-0.0295</f>
        <v>-2.0499999999999997E-2</v>
      </c>
      <c r="K10" s="48">
        <v>4.7000000000000002E-3</v>
      </c>
      <c r="L10" s="48">
        <v>2.82E-3</v>
      </c>
      <c r="M10" s="48">
        <v>6.0000000000000001E-3</v>
      </c>
      <c r="N10" s="214">
        <v>0</v>
      </c>
      <c r="O10" s="215">
        <f>-0.002</f>
        <v>-2E-3</v>
      </c>
      <c r="P10" s="48">
        <v>3.1600000000000003E-2</v>
      </c>
      <c r="Q10" s="237">
        <f>Q9-D9</f>
        <v>3.3000000000000002E-2</v>
      </c>
      <c r="R10" s="48">
        <v>4.3E-3</v>
      </c>
      <c r="S10" s="48">
        <v>2.8999999999999998E-3</v>
      </c>
      <c r="T10" s="48">
        <v>1.15E-2</v>
      </c>
      <c r="U10" s="63">
        <v>3.3599999999999998E-2</v>
      </c>
      <c r="V10" s="63">
        <v>3.0499999999999999E-2</v>
      </c>
      <c r="W10" s="63">
        <v>5.3E-3</v>
      </c>
    </row>
    <row r="11" spans="1:23" x14ac:dyDescent="0.2">
      <c r="A11" s="32" t="s">
        <v>134</v>
      </c>
      <c r="B11" s="50">
        <v>6.02</v>
      </c>
      <c r="C11" s="50">
        <v>6</v>
      </c>
      <c r="D11" s="235">
        <v>0.38</v>
      </c>
      <c r="E11" s="50">
        <v>3.78</v>
      </c>
      <c r="F11" s="50">
        <v>17.02</v>
      </c>
      <c r="G11" s="50">
        <v>7</v>
      </c>
      <c r="H11" s="50">
        <v>4.163538</v>
      </c>
      <c r="I11" s="50">
        <v>13.39</v>
      </c>
      <c r="J11" s="238">
        <v>5.44</v>
      </c>
      <c r="K11" s="50">
        <v>4.28</v>
      </c>
      <c r="L11" s="50">
        <v>5.27</v>
      </c>
      <c r="M11" s="50">
        <v>5.27</v>
      </c>
      <c r="N11" s="216">
        <v>5.03</v>
      </c>
      <c r="O11" s="217">
        <v>1.91</v>
      </c>
      <c r="P11" s="50">
        <v>3.76</v>
      </c>
      <c r="Q11" s="240">
        <v>0.25</v>
      </c>
      <c r="R11" s="50">
        <v>7.83</v>
      </c>
      <c r="S11" s="50">
        <v>8.6698219999999999</v>
      </c>
      <c r="T11" s="50">
        <v>5.63</v>
      </c>
      <c r="U11" s="235">
        <v>7.1</v>
      </c>
      <c r="V11" s="235">
        <v>4.41</v>
      </c>
      <c r="W11" s="50">
        <v>5.87</v>
      </c>
    </row>
    <row r="12" spans="1:23" s="34" customFormat="1" ht="12" thickBot="1" x14ac:dyDescent="0.25">
      <c r="A12" s="32" t="s">
        <v>133</v>
      </c>
      <c r="B12" s="49">
        <v>0.35</v>
      </c>
      <c r="C12" s="49">
        <v>0.81</v>
      </c>
      <c r="D12" s="223">
        <v>0</v>
      </c>
      <c r="E12" s="49">
        <v>0.21321499999999999</v>
      </c>
      <c r="F12" s="49">
        <v>3.82</v>
      </c>
      <c r="G12" s="49">
        <v>0.97486499999999998</v>
      </c>
      <c r="H12" s="49">
        <v>0.23549200000000001</v>
      </c>
      <c r="I12" s="49">
        <v>2.62</v>
      </c>
      <c r="J12" s="239">
        <v>0.85</v>
      </c>
      <c r="K12" s="49">
        <v>0.36</v>
      </c>
      <c r="L12" s="49">
        <v>-0.91</v>
      </c>
      <c r="M12" s="49">
        <v>0.37</v>
      </c>
      <c r="N12" s="218">
        <v>0.25</v>
      </c>
      <c r="O12" s="219">
        <v>7.0000000000000007E-2</v>
      </c>
      <c r="P12" s="49">
        <v>-0.14000000000000001</v>
      </c>
      <c r="Q12" s="239">
        <v>0</v>
      </c>
      <c r="R12" s="49">
        <v>1.21</v>
      </c>
      <c r="S12" s="49">
        <v>1.44</v>
      </c>
      <c r="T12" s="49">
        <v>0.55000000000000004</v>
      </c>
      <c r="U12" s="223">
        <v>0.96</v>
      </c>
      <c r="V12" s="223">
        <v>0.38</v>
      </c>
      <c r="W12" s="49">
        <v>0.72</v>
      </c>
    </row>
    <row r="13" spans="1:23" x14ac:dyDescent="0.2">
      <c r="A13" s="32" t="s">
        <v>132</v>
      </c>
      <c r="B13" s="49"/>
      <c r="C13" s="49"/>
      <c r="D13" s="49"/>
      <c r="E13" s="49"/>
      <c r="F13" s="49"/>
      <c r="G13" s="49"/>
      <c r="H13" s="49"/>
      <c r="I13" s="49"/>
      <c r="J13" s="49"/>
      <c r="K13" s="49"/>
      <c r="L13" s="49"/>
      <c r="M13" s="49"/>
      <c r="N13" s="257">
        <v>0.9</v>
      </c>
      <c r="O13" s="257">
        <v>0.9</v>
      </c>
      <c r="P13" s="49"/>
      <c r="Q13" s="49"/>
      <c r="R13" s="49"/>
      <c r="S13" s="49"/>
      <c r="T13" s="49"/>
      <c r="U13" s="49"/>
      <c r="V13" s="49"/>
      <c r="W13" s="49"/>
    </row>
    <row r="14" spans="1:23" x14ac:dyDescent="0.2">
      <c r="A14" s="32" t="s">
        <v>261</v>
      </c>
      <c r="B14" s="49"/>
      <c r="C14" s="49"/>
      <c r="D14" s="49"/>
      <c r="E14" s="49"/>
      <c r="F14" s="49"/>
      <c r="G14" s="49"/>
      <c r="H14" s="49"/>
      <c r="I14" s="49"/>
      <c r="J14" s="49"/>
      <c r="K14" s="49"/>
      <c r="L14" s="49"/>
      <c r="M14" s="49"/>
      <c r="N14" s="220">
        <v>0.5</v>
      </c>
      <c r="O14" s="221">
        <v>0.3</v>
      </c>
      <c r="P14" s="49"/>
      <c r="Q14" s="47"/>
      <c r="R14" s="49"/>
      <c r="S14" s="49"/>
      <c r="T14" s="49"/>
      <c r="U14" s="49"/>
      <c r="V14" s="49"/>
      <c r="W14" s="49"/>
    </row>
    <row r="15" spans="1:23" x14ac:dyDescent="0.2">
      <c r="B15" s="234" t="s">
        <v>381</v>
      </c>
      <c r="C15" s="234"/>
    </row>
    <row r="16" spans="1:23" x14ac:dyDescent="0.2">
      <c r="A16" s="32" t="s">
        <v>195</v>
      </c>
    </row>
    <row r="17" spans="1:23" x14ac:dyDescent="0.2">
      <c r="A17" s="35" t="s">
        <v>175</v>
      </c>
      <c r="B17" s="36">
        <f>VLOOKUP(MROUND(B$11,0.5),IF(B$1=1,'US Term Structure'!$K$23:$V$222,IF(B$1=2,'Global Ex US Term Structure'!$K$29:$V$228,'EM Term Structure'!$K$28:$V$227)),3,FALSE)</f>
        <v>3.1883185650943328E-2</v>
      </c>
      <c r="C17" s="36">
        <f>VLOOKUP(MROUND(C$11,0.5),IF(C$1=1,'US Term Structure'!$K$23:$V$222,IF(C$1=2,'Global Ex US Term Structure'!$K$29:$V$228,'EM Term Structure'!$K$28:$V$227)),3,FALSE)</f>
        <v>3.1883185650943328E-2</v>
      </c>
      <c r="D17" s="36">
        <f>VLOOKUP(MROUND(D$11,0.5),IF(D$1=1,'US Term Structure'!$K$23:$V$222,IF(D$1=2,'Global Ex US Term Structure'!$K$29:$V$228,'EM Term Structure'!$K$28:$V$227)),3,FALSE)</f>
        <v>2.7252849587148673E-2</v>
      </c>
      <c r="E17" s="36">
        <f>VLOOKUP(MROUND(E$11,0.5),IF(E$1=1,'US Term Structure'!$K$23:$V$222,IF(E$1=2,'Global Ex US Term Structure'!$K$29:$V$228,'EM Term Structure'!$K$28:$V$227)),3,FALSE)</f>
        <v>3.0648345644200773E-2</v>
      </c>
      <c r="F17" s="36">
        <f>VLOOKUP(MROUND(F$11,0.5),IF(F$1=1,'US Term Structure'!$K$23:$V$222,IF(F$1=2,'Global Ex US Term Structure'!$K$29:$V$228,'EM Term Structure'!$K$28:$V$227)),3,FALSE)</f>
        <v>3.4249330030046425E-2</v>
      </c>
      <c r="G17" s="36">
        <f>VLOOKUP(MROUND(G$11,0.5),IF(G$1=1,'US Term Structure'!$K$23:$V$222,IF(G$1=2,'Global Ex US Term Structure'!$K$29:$V$228,'EM Term Structure'!$K$28:$V$227)),3,FALSE)</f>
        <v>3.2336306172956075E-2</v>
      </c>
      <c r="H17" s="36">
        <f>VLOOKUP(MROUND(H$11,0.5),IF(H$1=1,'US Term Structure'!$K$23:$V$222,IF(H$1=2,'Global Ex US Term Structure'!$K$29:$V$228,'EM Term Structure'!$K$28:$V$227)),3,FALSE)</f>
        <v>3.0648345644200773E-2</v>
      </c>
      <c r="I17" s="36">
        <f>VLOOKUP(MROUND(I$11,0.5),IF(I$1=1,'US Term Structure'!$K$23:$V$222,IF(I$1=2,'Global Ex US Term Structure'!$K$29:$V$228,'EM Term Structure'!$K$28:$V$227)),3,FALSE)</f>
        <v>3.3879809967601864E-2</v>
      </c>
      <c r="J17" s="36">
        <f>VLOOKUP(MROUND(J$11,0.5),IF(J$1=1,'US Term Structure'!$K$23:$V$222,IF(J$1=2,'Global Ex US Term Structure'!$K$29:$V$228,'EM Term Structure'!$K$28:$V$227)),3,FALSE)</f>
        <v>3.1619557832842107E-2</v>
      </c>
      <c r="K17" s="36">
        <f>VLOOKUP(MROUND(K$11,0.5),IF(K$1=1,'US Term Structure'!$K$23:$V$222,IF(K$1=2,'Global Ex US Term Structure'!$K$29:$V$228,'EM Term Structure'!$K$28:$V$227)),3,FALSE)</f>
        <v>3.1004758855456234E-2</v>
      </c>
      <c r="L17" s="36">
        <f>VLOOKUP(MROUND(L$11,0.5),IF(L$1=1,'US Term Structure'!$K$23:$V$222,IF(L$1=2,'Global Ex US Term Structure'!$K$29:$V$228,'EM Term Structure'!$K$28:$V$227)),3,FALSE)</f>
        <v>3.1619557832842107E-2</v>
      </c>
      <c r="M17" s="36">
        <f>VLOOKUP(MROUND(M$11,0.5),IF(M$1=1,'US Term Structure'!$K$23:$V$222,IF(M$1=2,'Global Ex US Term Structure'!$K$29:$V$228,'EM Term Structure'!$K$28:$V$227)),3,FALSE)</f>
        <v>3.1619557832842107E-2</v>
      </c>
      <c r="N17" s="36">
        <f>VLOOKUP(MROUND(N$11,0.5),IF(N$1=1,'US Term Structure'!$K$23:$V$222,IF(N$1=2,'Global Ex US Term Structure'!$K$29:$V$228,'EM Term Structure'!$K$28:$V$227)),3,FALSE)</f>
        <v>3.1327650969229084E-2</v>
      </c>
      <c r="O17" s="36">
        <f>VLOOKUP(MROUND(O$11,0.5),IF(O$1=1,'US Term Structure'!$K$23:$V$222,IF(O$1=2,'Global Ex US Term Structure'!$K$29:$V$228,'EM Term Structure'!$K$28:$V$227)),3,FALSE)</f>
        <v>2.8862405919274355E-2</v>
      </c>
      <c r="P17" s="36">
        <f>VLOOKUP(MROUND(P$11,0.5),IF(P$1=1,'US Term Structure'!$K$23:$V$222,IF(P$1=2,'Global Ex US Term Structure'!$K$29:$V$228,'EM Term Structure'!$K$28:$V$227)),3,FALSE)</f>
        <v>3.0648345644200773E-2</v>
      </c>
      <c r="Q17" s="36">
        <f>VLOOKUP(MROUND(Q$11,0.5),IF(Q$1=1,'US Term Structure'!$K$23:$V$222,IF(Q$1=2,'Global Ex US Term Structure'!$K$29:$V$228,'EM Term Structure'!$K$28:$V$227)),3,FALSE)</f>
        <v>2.7252849587148673E-2</v>
      </c>
      <c r="R17" s="36">
        <f>VLOOKUP(MROUND(R$11,0.5),IF(R$1=1,'US Term Structure'!$K$23:$V$222,IF(R$1=2,'Global Ex US Term Structure'!$K$29:$V$228,'EM Term Structure'!$K$28:$V$227)),3,FALSE)</f>
        <v>1.5582973593103816E-2</v>
      </c>
      <c r="S17" s="36">
        <f>VLOOKUP(MROUND(S$11,0.5),IF(S$1=1,'US Term Structure'!$K$23:$V$222,IF(S$1=2,'Global Ex US Term Structure'!$K$29:$V$228,'EM Term Structure'!$K$28:$V$227)),3,FALSE)</f>
        <v>1.5919385593011887E-2</v>
      </c>
      <c r="T17" s="36">
        <f>VLOOKUP(MROUND(T$11,0.5),IF(T$1=1,'US Term Structure'!$K$23:$V$222,IF(T$1=2,'Global Ex US Term Structure'!$K$29:$V$228,'EM Term Structure'!$K$28:$V$227)),3,FALSE)</f>
        <v>1.3308377558167757E-2</v>
      </c>
      <c r="U17" s="36">
        <f>VLOOKUP(MROUND(U$11,0.5),IF(U$1=1,'US Term Structure'!$K$23:$V$222,IF(U$1=2,'Global Ex US Term Structure'!$K$29:$V$228,'EM Term Structure'!$K$28:$V$227)),3,FALSE)</f>
        <v>3.2336306172956075E-2</v>
      </c>
      <c r="V17" s="36">
        <f>VLOOKUP(MROUND(V$11,0.5),IF(V$1=1,'US Term Structure'!$K$23:$V$222,IF(V$1=2,'Global Ex US Term Structure'!$K$29:$V$228,'EM Term Structure'!$K$28:$V$227)),3,FALSE)</f>
        <v>3.1004758855456234E-2</v>
      </c>
      <c r="W17" s="36">
        <f>VLOOKUP(MROUND(W$11,0.5),IF(W$1=1,'US Term Structure'!$K$23:$V$222,IF(W$1=2,'Global Ex US Term Structure'!$K$29:$V$228,'EM Term Structure'!$K$28:$V$227)),3,FALSE)</f>
        <v>5.4710119809745085E-2</v>
      </c>
    </row>
    <row r="18" spans="1:23" x14ac:dyDescent="0.2">
      <c r="A18" s="35" t="s">
        <v>176</v>
      </c>
      <c r="B18" s="36">
        <f>VLOOKUP(MROUND(B$11,0.5),IF(B$1=1,'US Term Structure'!$K$23:$V$222,IF(B$1=2,'Global Ex US Term Structure'!$K$29:$V$228,'EM Term Structure'!$K$28:$V$227)),4,FALSE)</f>
        <v>3.3765805169561063E-2</v>
      </c>
      <c r="C18" s="36">
        <f>VLOOKUP(MROUND(C$11,0.5),IF(C$1=1,'US Term Structure'!$K$23:$V$222,IF(C$1=2,'Global Ex US Term Structure'!$K$29:$V$228,'EM Term Structure'!$K$28:$V$227)),4,FALSE)</f>
        <v>3.3765805169561063E-2</v>
      </c>
      <c r="D18" s="36">
        <f>VLOOKUP(MROUND(D$11,0.5),IF(D$1=1,'US Term Structure'!$K$23:$V$222,IF(D$1=2,'Global Ex US Term Structure'!$K$29:$V$228,'EM Term Structure'!$K$28:$V$227)),4,FALSE)</f>
        <v>2.7414772432952973E-2</v>
      </c>
      <c r="E18" s="36">
        <f>VLOOKUP(MROUND(E$11,0.5),IF(E$1=1,'US Term Structure'!$K$23:$V$222,IF(E$1=2,'Global Ex US Term Structure'!$K$29:$V$228,'EM Term Structure'!$K$28:$V$227)),4,FALSE)</f>
        <v>3.2186966181907688E-2</v>
      </c>
      <c r="F18" s="36">
        <f>VLOOKUP(MROUND(F$11,0.5),IF(F$1=1,'US Term Structure'!$K$23:$V$222,IF(F$1=2,'Global Ex US Term Structure'!$K$29:$V$228,'EM Term Structure'!$K$28:$V$227)),4,FALSE)</f>
        <v>3.6707587676266369E-2</v>
      </c>
      <c r="G18" s="36">
        <f>VLOOKUP(MROUND(G$11,0.5),IF(G$1=1,'US Term Structure'!$K$23:$V$222,IF(G$1=2,'Global Ex US Term Structure'!$K$29:$V$228,'EM Term Structure'!$K$28:$V$227)),4,FALSE)</f>
        <v>3.4335399163402502E-2</v>
      </c>
      <c r="H18" s="36">
        <f>VLOOKUP(MROUND(H$11,0.5),IF(H$1=1,'US Term Structure'!$K$23:$V$222,IF(H$1=2,'Global Ex US Term Structure'!$K$29:$V$228,'EM Term Structure'!$K$28:$V$227)),4,FALSE)</f>
        <v>3.2186966181907688E-2</v>
      </c>
      <c r="I18" s="36">
        <f>VLOOKUP(MROUND(I$11,0.5),IF(I$1=1,'US Term Structure'!$K$23:$V$222,IF(I$1=2,'Global Ex US Term Structure'!$K$29:$V$228,'EM Term Structure'!$K$28:$V$227)),4,FALSE)</f>
        <v>3.6251644847721733E-2</v>
      </c>
      <c r="J18" s="36">
        <f>VLOOKUP(MROUND(J$11,0.5),IF(J$1=1,'US Term Structure'!$K$23:$V$222,IF(J$1=2,'Global Ex US Term Structure'!$K$29:$V$228,'EM Term Structure'!$K$28:$V$227)),4,FALSE)</f>
        <v>3.343229119027185E-2</v>
      </c>
      <c r="K18" s="36">
        <f>VLOOKUP(MROUND(K$11,0.5),IF(K$1=1,'US Term Structure'!$K$23:$V$222,IF(K$1=2,'Global Ex US Term Structure'!$K$29:$V$228,'EM Term Structure'!$K$28:$V$227)),4,FALSE)</f>
        <v>3.2647340912315782E-2</v>
      </c>
      <c r="L18" s="36">
        <f>VLOOKUP(MROUND(L$11,0.5),IF(L$1=1,'US Term Structure'!$K$23:$V$222,IF(L$1=2,'Global Ex US Term Structure'!$K$29:$V$228,'EM Term Structure'!$K$28:$V$227)),4,FALSE)</f>
        <v>3.343229119027185E-2</v>
      </c>
      <c r="M18" s="36">
        <f>VLOOKUP(MROUND(M$11,0.5),IF(M$1=1,'US Term Structure'!$K$23:$V$222,IF(M$1=2,'Global Ex US Term Structure'!$K$29:$V$228,'EM Term Structure'!$K$28:$V$227)),4,FALSE)</f>
        <v>3.343229119027185E-2</v>
      </c>
      <c r="N18" s="36">
        <f>VLOOKUP(MROUND(N$11,0.5),IF(N$1=1,'US Term Structure'!$K$23:$V$222,IF(N$1=2,'Global Ex US Term Structure'!$K$29:$V$228,'EM Term Structure'!$K$28:$V$227)),4,FALSE)</f>
        <v>3.3060932537242654E-2</v>
      </c>
      <c r="O18" s="36">
        <f>VLOOKUP(MROUND(O$11,0.5),IF(O$1=1,'US Term Structure'!$K$23:$V$222,IF(O$1=2,'Global Ex US Term Structure'!$K$29:$V$228,'EM Term Structure'!$K$28:$V$227)),4,FALSE)</f>
        <v>2.9796423623579198E-2</v>
      </c>
      <c r="P18" s="36">
        <f>VLOOKUP(MROUND(P$11,0.5),IF(P$1=1,'US Term Structure'!$K$23:$V$222,IF(P$1=2,'Global Ex US Term Structure'!$K$29:$V$228,'EM Term Structure'!$K$28:$V$227)),4,FALSE)</f>
        <v>3.2186966181907688E-2</v>
      </c>
      <c r="Q18" s="36">
        <f>VLOOKUP(MROUND(Q$11,0.5),IF(Q$1=1,'US Term Structure'!$K$23:$V$222,IF(Q$1=2,'Global Ex US Term Structure'!$K$29:$V$228,'EM Term Structure'!$K$28:$V$227)),4,FALSE)</f>
        <v>2.7414772432952973E-2</v>
      </c>
      <c r="R18" s="36">
        <f>VLOOKUP(MROUND(R$11,0.5),IF(R$1=1,'US Term Structure'!$K$23:$V$222,IF(R$1=2,'Global Ex US Term Structure'!$K$29:$V$228,'EM Term Structure'!$K$28:$V$227)),4,FALSE)</f>
        <v>1.8769772248306393E-2</v>
      </c>
      <c r="S18" s="36">
        <f>VLOOKUP(MROUND(S$11,0.5),IF(S$1=1,'US Term Structure'!$K$23:$V$222,IF(S$1=2,'Global Ex US Term Structure'!$K$29:$V$228,'EM Term Structure'!$K$28:$V$227)),4,FALSE)</f>
        <v>1.9087221121561172E-2</v>
      </c>
      <c r="T18" s="36">
        <f>VLOOKUP(MROUND(T$11,0.5),IF(T$1=1,'US Term Structure'!$K$23:$V$222,IF(T$1=2,'Global Ex US Term Structure'!$K$29:$V$228,'EM Term Structure'!$K$28:$V$227)),4,FALSE)</f>
        <v>1.6629114937771514E-2</v>
      </c>
      <c r="U18" s="36">
        <f>VLOOKUP(MROUND(U$11,0.5),IF(U$1=1,'US Term Structure'!$K$23:$V$222,IF(U$1=2,'Global Ex US Term Structure'!$K$29:$V$228,'EM Term Structure'!$K$28:$V$227)),4,FALSE)</f>
        <v>3.4335399163402502E-2</v>
      </c>
      <c r="V18" s="36">
        <f>VLOOKUP(MROUND(V$11,0.5),IF(V$1=1,'US Term Structure'!$K$23:$V$222,IF(V$1=2,'Global Ex US Term Structure'!$K$29:$V$228,'EM Term Structure'!$K$28:$V$227)),4,FALSE)</f>
        <v>3.2647340912315782E-2</v>
      </c>
      <c r="W18" s="36">
        <f>VLOOKUP(MROUND(W$11,0.5),IF(W$1=1,'US Term Structure'!$K$23:$V$222,IF(W$1=2,'Global Ex US Term Structure'!$K$29:$V$228,'EM Term Structure'!$K$28:$V$227)),4,FALSE)</f>
        <v>5.5693691674233409E-2</v>
      </c>
    </row>
    <row r="19" spans="1:23" x14ac:dyDescent="0.2">
      <c r="A19" s="35" t="s">
        <v>177</v>
      </c>
      <c r="B19" s="36">
        <f>VLOOKUP(MROUND(B$11,0.5),IF(B$1=1,'US Term Structure'!$K$23:$V$222,IF(B$1=2,'Global Ex US Term Structure'!$K$29:$V$228,'EM Term Structure'!$K$28:$V$227)),5,FALSE)</f>
        <v>3.564842468817879E-2</v>
      </c>
      <c r="C19" s="36">
        <f>VLOOKUP(MROUND(C$11,0.5),IF(C$1=1,'US Term Structure'!$K$23:$V$222,IF(C$1=2,'Global Ex US Term Structure'!$K$29:$V$228,'EM Term Structure'!$K$28:$V$227)),5,FALSE)</f>
        <v>3.564842468817879E-2</v>
      </c>
      <c r="D19" s="36">
        <f>VLOOKUP(MROUND(D$11,0.5),IF(D$1=1,'US Term Structure'!$K$23:$V$222,IF(D$1=2,'Global Ex US Term Structure'!$K$29:$V$228,'EM Term Structure'!$K$28:$V$227)),5,FALSE)</f>
        <v>2.7576695278757276E-2</v>
      </c>
      <c r="E19" s="36">
        <f>VLOOKUP(MROUND(E$11,0.5),IF(E$1=1,'US Term Structure'!$K$23:$V$222,IF(E$1=2,'Global Ex US Term Structure'!$K$29:$V$228,'EM Term Structure'!$K$28:$V$227)),5,FALSE)</f>
        <v>3.3725586719614599E-2</v>
      </c>
      <c r="F19" s="36">
        <f>VLOOKUP(MROUND(F$11,0.5),IF(F$1=1,'US Term Structure'!$K$23:$V$222,IF(F$1=2,'Global Ex US Term Structure'!$K$29:$V$228,'EM Term Structure'!$K$28:$V$227)),5,FALSE)</f>
        <v>3.9165845322486299E-2</v>
      </c>
      <c r="G19" s="36">
        <f>VLOOKUP(MROUND(G$11,0.5),IF(G$1=1,'US Term Structure'!$K$23:$V$222,IF(G$1=2,'Global Ex US Term Structure'!$K$29:$V$228,'EM Term Structure'!$K$28:$V$227)),5,FALSE)</f>
        <v>3.633449215384893E-2</v>
      </c>
      <c r="H19" s="36">
        <f>VLOOKUP(MROUND(H$11,0.5),IF(H$1=1,'US Term Structure'!$K$23:$V$222,IF(H$1=2,'Global Ex US Term Structure'!$K$29:$V$228,'EM Term Structure'!$K$28:$V$227)),5,FALSE)</f>
        <v>3.3725586719614599E-2</v>
      </c>
      <c r="I19" s="36">
        <f>VLOOKUP(MROUND(I$11,0.5),IF(I$1=1,'US Term Structure'!$K$23:$V$222,IF(I$1=2,'Global Ex US Term Structure'!$K$29:$V$228,'EM Term Structure'!$K$28:$V$227)),5,FALSE)</f>
        <v>3.8623479727841595E-2</v>
      </c>
      <c r="J19" s="36">
        <f>VLOOKUP(MROUND(J$11,0.5),IF(J$1=1,'US Term Structure'!$K$23:$V$222,IF(J$1=2,'Global Ex US Term Structure'!$K$29:$V$228,'EM Term Structure'!$K$28:$V$227)),5,FALSE)</f>
        <v>3.5245024547701599E-2</v>
      </c>
      <c r="K19" s="36">
        <f>VLOOKUP(MROUND(K$11,0.5),IF(K$1=1,'US Term Structure'!$K$23:$V$222,IF(K$1=2,'Global Ex US Term Structure'!$K$29:$V$228,'EM Term Structure'!$K$28:$V$227)),5,FALSE)</f>
        <v>3.4289922969175331E-2</v>
      </c>
      <c r="L19" s="36">
        <f>VLOOKUP(MROUND(L$11,0.5),IF(L$1=1,'US Term Structure'!$K$23:$V$222,IF(L$1=2,'Global Ex US Term Structure'!$K$29:$V$228,'EM Term Structure'!$K$28:$V$227)),5,FALSE)</f>
        <v>3.5245024547701599E-2</v>
      </c>
      <c r="M19" s="36">
        <f>VLOOKUP(MROUND(M$11,0.5),IF(M$1=1,'US Term Structure'!$K$23:$V$222,IF(M$1=2,'Global Ex US Term Structure'!$K$29:$V$228,'EM Term Structure'!$K$28:$V$227)),5,FALSE)</f>
        <v>3.5245024547701599E-2</v>
      </c>
      <c r="N19" s="36">
        <f>VLOOKUP(MROUND(N$11,0.5),IF(N$1=1,'US Term Structure'!$K$23:$V$222,IF(N$1=2,'Global Ex US Term Structure'!$K$29:$V$228,'EM Term Structure'!$K$28:$V$227)),5,FALSE)</f>
        <v>3.479421410525621E-2</v>
      </c>
      <c r="O19" s="36">
        <f>VLOOKUP(MROUND(O$11,0.5),IF(O$1=1,'US Term Structure'!$K$23:$V$222,IF(O$1=2,'Global Ex US Term Structure'!$K$29:$V$228,'EM Term Structure'!$K$28:$V$227)),5,FALSE)</f>
        <v>3.0730441327884044E-2</v>
      </c>
      <c r="P19" s="36">
        <f>VLOOKUP(MROUND(P$11,0.5),IF(P$1=1,'US Term Structure'!$K$23:$V$222,IF(P$1=2,'Global Ex US Term Structure'!$K$29:$V$228,'EM Term Structure'!$K$28:$V$227)),5,FALSE)</f>
        <v>3.3725586719614599E-2</v>
      </c>
      <c r="Q19" s="36">
        <f>VLOOKUP(MROUND(Q$11,0.5),IF(Q$1=1,'US Term Structure'!$K$23:$V$222,IF(Q$1=2,'Global Ex US Term Structure'!$K$29:$V$228,'EM Term Structure'!$K$28:$V$227)),5,FALSE)</f>
        <v>2.7576695278757276E-2</v>
      </c>
      <c r="R19" s="36">
        <f>VLOOKUP(MROUND(R$11,0.5),IF(R$1=1,'US Term Structure'!$K$23:$V$222,IF(R$1=2,'Global Ex US Term Structure'!$K$29:$V$228,'EM Term Structure'!$K$28:$V$227)),5,FALSE)</f>
        <v>2.1956570903508971E-2</v>
      </c>
      <c r="S19" s="36">
        <f>VLOOKUP(MROUND(S$11,0.5),IF(S$1=1,'US Term Structure'!$K$23:$V$222,IF(S$1=2,'Global Ex US Term Structure'!$K$29:$V$228,'EM Term Structure'!$K$28:$V$227)),5,FALSE)</f>
        <v>2.2255056650110457E-2</v>
      </c>
      <c r="T19" s="36">
        <f>VLOOKUP(MROUND(T$11,0.5),IF(T$1=1,'US Term Structure'!$K$23:$V$222,IF(T$1=2,'Global Ex US Term Structure'!$K$29:$V$228,'EM Term Structure'!$K$28:$V$227)),5,FALSE)</f>
        <v>1.9949852317375269E-2</v>
      </c>
      <c r="U19" s="36">
        <f>VLOOKUP(MROUND(U$11,0.5),IF(U$1=1,'US Term Structure'!$K$23:$V$222,IF(U$1=2,'Global Ex US Term Structure'!$K$29:$V$228,'EM Term Structure'!$K$28:$V$227)),5,FALSE)</f>
        <v>3.633449215384893E-2</v>
      </c>
      <c r="V19" s="36">
        <f>VLOOKUP(MROUND(V$11,0.5),IF(V$1=1,'US Term Structure'!$K$23:$V$222,IF(V$1=2,'Global Ex US Term Structure'!$K$29:$V$228,'EM Term Structure'!$K$28:$V$227)),5,FALSE)</f>
        <v>3.4289922969175331E-2</v>
      </c>
      <c r="W19" s="36">
        <f>VLOOKUP(MROUND(W$11,0.5),IF(W$1=1,'US Term Structure'!$K$23:$V$222,IF(W$1=2,'Global Ex US Term Structure'!$K$29:$V$228,'EM Term Structure'!$K$28:$V$227)),5,FALSE)</f>
        <v>5.6677263538721732E-2</v>
      </c>
    </row>
    <row r="20" spans="1:23" x14ac:dyDescent="0.2">
      <c r="A20" s="35" t="s">
        <v>178</v>
      </c>
      <c r="B20" s="36">
        <f>VLOOKUP(MROUND(B$11,0.5),IF(B$1=1,'US Term Structure'!$K$23:$V$222,IF(B$1=2,'Global Ex US Term Structure'!$K$29:$V$228,'EM Term Structure'!$K$28:$V$227)),6,FALSE)</f>
        <v>3.564842468817879E-2</v>
      </c>
      <c r="C20" s="36">
        <f>VLOOKUP(MROUND(C$11,0.5),IF(C$1=1,'US Term Structure'!$K$23:$V$222,IF(C$1=2,'Global Ex US Term Structure'!$K$29:$V$228,'EM Term Structure'!$K$28:$V$227)),6,FALSE)</f>
        <v>3.564842468817879E-2</v>
      </c>
      <c r="D20" s="36">
        <f>VLOOKUP(MROUND(D$11,0.5),IF(D$1=1,'US Term Structure'!$K$23:$V$222,IF(D$1=2,'Global Ex US Term Structure'!$K$29:$V$228,'EM Term Structure'!$K$28:$V$227)),6,FALSE)</f>
        <v>2.7576695278757276E-2</v>
      </c>
      <c r="E20" s="36">
        <f>VLOOKUP(MROUND(E$11,0.5),IF(E$1=1,'US Term Structure'!$K$23:$V$222,IF(E$1=2,'Global Ex US Term Structure'!$K$29:$V$228,'EM Term Structure'!$K$28:$V$227)),6,FALSE)</f>
        <v>3.3725586719614599E-2</v>
      </c>
      <c r="F20" s="36">
        <f>VLOOKUP(MROUND(F$11,0.5),IF(F$1=1,'US Term Structure'!$K$23:$V$222,IF(F$1=2,'Global Ex US Term Structure'!$K$29:$V$228,'EM Term Structure'!$K$28:$V$227)),6,FALSE)</f>
        <v>3.9165845322486299E-2</v>
      </c>
      <c r="G20" s="36">
        <f>VLOOKUP(MROUND(G$11,0.5),IF(G$1=1,'US Term Structure'!$K$23:$V$222,IF(G$1=2,'Global Ex US Term Structure'!$K$29:$V$228,'EM Term Structure'!$K$28:$V$227)),6,FALSE)</f>
        <v>3.633449215384893E-2</v>
      </c>
      <c r="H20" s="36">
        <f>VLOOKUP(MROUND(H$11,0.5),IF(H$1=1,'US Term Structure'!$K$23:$V$222,IF(H$1=2,'Global Ex US Term Structure'!$K$29:$V$228,'EM Term Structure'!$K$28:$V$227)),6,FALSE)</f>
        <v>3.3725586719614599E-2</v>
      </c>
      <c r="I20" s="36">
        <f>VLOOKUP(MROUND(I$11,0.5),IF(I$1=1,'US Term Structure'!$K$23:$V$222,IF(I$1=2,'Global Ex US Term Structure'!$K$29:$V$228,'EM Term Structure'!$K$28:$V$227)),6,FALSE)</f>
        <v>3.8623479727841595E-2</v>
      </c>
      <c r="J20" s="36">
        <f>VLOOKUP(MROUND(J$11,0.5),IF(J$1=1,'US Term Structure'!$K$23:$V$222,IF(J$1=2,'Global Ex US Term Structure'!$K$29:$V$228,'EM Term Structure'!$K$28:$V$227)),6,FALSE)</f>
        <v>3.5245024547701599E-2</v>
      </c>
      <c r="K20" s="36">
        <f>VLOOKUP(MROUND(K$11,0.5),IF(K$1=1,'US Term Structure'!$K$23:$V$222,IF(K$1=2,'Global Ex US Term Structure'!$K$29:$V$228,'EM Term Structure'!$K$28:$V$227)),6,FALSE)</f>
        <v>3.4289922969175331E-2</v>
      </c>
      <c r="L20" s="36">
        <f>VLOOKUP(MROUND(L$11,0.5),IF(L$1=1,'US Term Structure'!$K$23:$V$222,IF(L$1=2,'Global Ex US Term Structure'!$K$29:$V$228,'EM Term Structure'!$K$28:$V$227)),6,FALSE)</f>
        <v>3.5245024547701599E-2</v>
      </c>
      <c r="M20" s="36">
        <f>VLOOKUP(MROUND(M$11,0.5),IF(M$1=1,'US Term Structure'!$K$23:$V$222,IF(M$1=2,'Global Ex US Term Structure'!$K$29:$V$228,'EM Term Structure'!$K$28:$V$227)),6,FALSE)</f>
        <v>3.5245024547701599E-2</v>
      </c>
      <c r="N20" s="36">
        <f>VLOOKUP(MROUND(N$11,0.5),IF(N$1=1,'US Term Structure'!$K$23:$V$222,IF(N$1=2,'Global Ex US Term Structure'!$K$29:$V$228,'EM Term Structure'!$K$28:$V$227)),6,FALSE)</f>
        <v>3.479421410525621E-2</v>
      </c>
      <c r="O20" s="36">
        <f>VLOOKUP(MROUND(O$11,0.5),IF(O$1=1,'US Term Structure'!$K$23:$V$222,IF(O$1=2,'Global Ex US Term Structure'!$K$29:$V$228,'EM Term Structure'!$K$28:$V$227)),6,FALSE)</f>
        <v>3.0730441327884044E-2</v>
      </c>
      <c r="P20" s="36">
        <f>VLOOKUP(MROUND(P$11,0.5),IF(P$1=1,'US Term Structure'!$K$23:$V$222,IF(P$1=2,'Global Ex US Term Structure'!$K$29:$V$228,'EM Term Structure'!$K$28:$V$227)),6,FALSE)</f>
        <v>3.3725586719614599E-2</v>
      </c>
      <c r="Q20" s="36">
        <f>VLOOKUP(MROUND(Q$11,0.5),IF(Q$1=1,'US Term Structure'!$K$23:$V$222,IF(Q$1=2,'Global Ex US Term Structure'!$K$29:$V$228,'EM Term Structure'!$K$28:$V$227)),6,FALSE)</f>
        <v>2.7576695278757276E-2</v>
      </c>
      <c r="R20" s="36">
        <f>VLOOKUP(MROUND(R$11,0.5),IF(R$1=1,'US Term Structure'!$K$23:$V$222,IF(R$1=2,'Global Ex US Term Structure'!$K$29:$V$228,'EM Term Structure'!$K$28:$V$227)),6,FALSE)</f>
        <v>2.5143369558711548E-2</v>
      </c>
      <c r="S20" s="36">
        <f>VLOOKUP(MROUND(S$11,0.5),IF(S$1=1,'US Term Structure'!$K$23:$V$222,IF(S$1=2,'Global Ex US Term Structure'!$K$29:$V$228,'EM Term Structure'!$K$28:$V$227)),6,FALSE)</f>
        <v>2.5422892178659742E-2</v>
      </c>
      <c r="T20" s="36">
        <f>VLOOKUP(MROUND(T$11,0.5),IF(T$1=1,'US Term Structure'!$K$23:$V$222,IF(T$1=2,'Global Ex US Term Structure'!$K$29:$V$228,'EM Term Structure'!$K$28:$V$227)),6,FALSE)</f>
        <v>2.3270589696979024E-2</v>
      </c>
      <c r="U20" s="36">
        <f>VLOOKUP(MROUND(U$11,0.5),IF(U$1=1,'US Term Structure'!$K$23:$V$222,IF(U$1=2,'Global Ex US Term Structure'!$K$29:$V$228,'EM Term Structure'!$K$28:$V$227)),6,FALSE)</f>
        <v>3.633449215384893E-2</v>
      </c>
      <c r="V20" s="36">
        <f>VLOOKUP(MROUND(V$11,0.5),IF(V$1=1,'US Term Structure'!$K$23:$V$222,IF(V$1=2,'Global Ex US Term Structure'!$K$29:$V$228,'EM Term Structure'!$K$28:$V$227)),6,FALSE)</f>
        <v>3.4289922969175331E-2</v>
      </c>
      <c r="W20" s="36">
        <f>VLOOKUP(MROUND(W$11,0.5),IF(W$1=1,'US Term Structure'!$K$23:$V$222,IF(W$1=2,'Global Ex US Term Structure'!$K$29:$V$228,'EM Term Structure'!$K$28:$V$227)),6,FALSE)</f>
        <v>5.7660835403210056E-2</v>
      </c>
    </row>
    <row r="21" spans="1:23" x14ac:dyDescent="0.2">
      <c r="A21" s="35" t="s">
        <v>179</v>
      </c>
      <c r="B21" s="36">
        <f>VLOOKUP(MROUND(B$11,0.5),IF(B$1=1,'US Term Structure'!$K$23:$V$222,IF(B$1=2,'Global Ex US Term Structure'!$K$29:$V$228,'EM Term Structure'!$K$28:$V$227)),7,FALSE)</f>
        <v>3.564842468817879E-2</v>
      </c>
      <c r="C21" s="36">
        <f>VLOOKUP(MROUND(C$11,0.5),IF(C$1=1,'US Term Structure'!$K$23:$V$222,IF(C$1=2,'Global Ex US Term Structure'!$K$29:$V$228,'EM Term Structure'!$K$28:$V$227)),7,FALSE)</f>
        <v>3.564842468817879E-2</v>
      </c>
      <c r="D21" s="36">
        <f>VLOOKUP(MROUND(D$11,0.5),IF(D$1=1,'US Term Structure'!$K$23:$V$222,IF(D$1=2,'Global Ex US Term Structure'!$K$29:$V$228,'EM Term Structure'!$K$28:$V$227)),7,FALSE)</f>
        <v>2.7576695278757276E-2</v>
      </c>
      <c r="E21" s="36">
        <f>VLOOKUP(MROUND(E$11,0.5),IF(E$1=1,'US Term Structure'!$K$23:$V$222,IF(E$1=2,'Global Ex US Term Structure'!$K$29:$V$228,'EM Term Structure'!$K$28:$V$227)),7,FALSE)</f>
        <v>3.3725586719614599E-2</v>
      </c>
      <c r="F21" s="36">
        <f>VLOOKUP(MROUND(F$11,0.5),IF(F$1=1,'US Term Structure'!$K$23:$V$222,IF(F$1=2,'Global Ex US Term Structure'!$K$29:$V$228,'EM Term Structure'!$K$28:$V$227)),7,FALSE)</f>
        <v>3.9165845322486299E-2</v>
      </c>
      <c r="G21" s="36">
        <f>VLOOKUP(MROUND(G$11,0.5),IF(G$1=1,'US Term Structure'!$K$23:$V$222,IF(G$1=2,'Global Ex US Term Structure'!$K$29:$V$228,'EM Term Structure'!$K$28:$V$227)),7,FALSE)</f>
        <v>3.633449215384893E-2</v>
      </c>
      <c r="H21" s="36">
        <f>VLOOKUP(MROUND(H$11,0.5),IF(H$1=1,'US Term Structure'!$K$23:$V$222,IF(H$1=2,'Global Ex US Term Structure'!$K$29:$V$228,'EM Term Structure'!$K$28:$V$227)),7,FALSE)</f>
        <v>3.3725586719614599E-2</v>
      </c>
      <c r="I21" s="36">
        <f>VLOOKUP(MROUND(I$11,0.5),IF(I$1=1,'US Term Structure'!$K$23:$V$222,IF(I$1=2,'Global Ex US Term Structure'!$K$29:$V$228,'EM Term Structure'!$K$28:$V$227)),7,FALSE)</f>
        <v>3.8623479727841595E-2</v>
      </c>
      <c r="J21" s="36">
        <f>VLOOKUP(MROUND(J$11,0.5),IF(J$1=1,'US Term Structure'!$K$23:$V$222,IF(J$1=2,'Global Ex US Term Structure'!$K$29:$V$228,'EM Term Structure'!$K$28:$V$227)),7,FALSE)</f>
        <v>3.5245024547701599E-2</v>
      </c>
      <c r="K21" s="36">
        <f>VLOOKUP(MROUND(K$11,0.5),IF(K$1=1,'US Term Structure'!$K$23:$V$222,IF(K$1=2,'Global Ex US Term Structure'!$K$29:$V$228,'EM Term Structure'!$K$28:$V$227)),7,FALSE)</f>
        <v>3.4289922969175331E-2</v>
      </c>
      <c r="L21" s="36">
        <f>VLOOKUP(MROUND(L$11,0.5),IF(L$1=1,'US Term Structure'!$K$23:$V$222,IF(L$1=2,'Global Ex US Term Structure'!$K$29:$V$228,'EM Term Structure'!$K$28:$V$227)),7,FALSE)</f>
        <v>3.5245024547701599E-2</v>
      </c>
      <c r="M21" s="36">
        <f>VLOOKUP(MROUND(M$11,0.5),IF(M$1=1,'US Term Structure'!$K$23:$V$222,IF(M$1=2,'Global Ex US Term Structure'!$K$29:$V$228,'EM Term Structure'!$K$28:$V$227)),7,FALSE)</f>
        <v>3.5245024547701599E-2</v>
      </c>
      <c r="N21" s="36">
        <f>VLOOKUP(MROUND(N$11,0.5),IF(N$1=1,'US Term Structure'!$K$23:$V$222,IF(N$1=2,'Global Ex US Term Structure'!$K$29:$V$228,'EM Term Structure'!$K$28:$V$227)),7,FALSE)</f>
        <v>3.479421410525621E-2</v>
      </c>
      <c r="O21" s="36">
        <f>VLOOKUP(MROUND(O$11,0.5),IF(O$1=1,'US Term Structure'!$K$23:$V$222,IF(O$1=2,'Global Ex US Term Structure'!$K$29:$V$228,'EM Term Structure'!$K$28:$V$227)),7,FALSE)</f>
        <v>3.0730441327884044E-2</v>
      </c>
      <c r="P21" s="36">
        <f>VLOOKUP(MROUND(P$11,0.5),IF(P$1=1,'US Term Structure'!$K$23:$V$222,IF(P$1=2,'Global Ex US Term Structure'!$K$29:$V$228,'EM Term Structure'!$K$28:$V$227)),7,FALSE)</f>
        <v>3.3725586719614599E-2</v>
      </c>
      <c r="Q21" s="36">
        <f>VLOOKUP(MROUND(Q$11,0.5),IF(Q$1=1,'US Term Structure'!$K$23:$V$222,IF(Q$1=2,'Global Ex US Term Structure'!$K$29:$V$228,'EM Term Structure'!$K$28:$V$227)),7,FALSE)</f>
        <v>2.7576695278757276E-2</v>
      </c>
      <c r="R21" s="36">
        <f>VLOOKUP(MROUND(R$11,0.5),IF(R$1=1,'US Term Structure'!$K$23:$V$222,IF(R$1=2,'Global Ex US Term Structure'!$K$29:$V$228,'EM Term Structure'!$K$28:$V$227)),7,FALSE)</f>
        <v>2.8330168213914132E-2</v>
      </c>
      <c r="S21" s="36">
        <f>VLOOKUP(MROUND(S$11,0.5),IF(S$1=1,'US Term Structure'!$K$23:$V$222,IF(S$1=2,'Global Ex US Term Structure'!$K$29:$V$228,'EM Term Structure'!$K$28:$V$227)),7,FALSE)</f>
        <v>2.8590727707209034E-2</v>
      </c>
      <c r="T21" s="36">
        <f>VLOOKUP(MROUND(T$11,0.5),IF(T$1=1,'US Term Structure'!$K$23:$V$222,IF(T$1=2,'Global Ex US Term Structure'!$K$29:$V$228,'EM Term Structure'!$K$28:$V$227)),7,FALSE)</f>
        <v>2.6591327076582783E-2</v>
      </c>
      <c r="U21" s="36">
        <f>VLOOKUP(MROUND(U$11,0.5),IF(U$1=1,'US Term Structure'!$K$23:$V$222,IF(U$1=2,'Global Ex US Term Structure'!$K$29:$V$228,'EM Term Structure'!$K$28:$V$227)),7,FALSE)</f>
        <v>3.633449215384893E-2</v>
      </c>
      <c r="V21" s="36">
        <f>VLOOKUP(MROUND(V$11,0.5),IF(V$1=1,'US Term Structure'!$K$23:$V$222,IF(V$1=2,'Global Ex US Term Structure'!$K$29:$V$228,'EM Term Structure'!$K$28:$V$227)),7,FALSE)</f>
        <v>3.4289922969175331E-2</v>
      </c>
      <c r="W21" s="36">
        <f>VLOOKUP(MROUND(W$11,0.5),IF(W$1=1,'US Term Structure'!$K$23:$V$222,IF(W$1=2,'Global Ex US Term Structure'!$K$29:$V$228,'EM Term Structure'!$K$28:$V$227)),7,FALSE)</f>
        <v>5.8644407267698373E-2</v>
      </c>
    </row>
    <row r="22" spans="1:23" x14ac:dyDescent="0.2">
      <c r="A22" s="35" t="s">
        <v>180</v>
      </c>
      <c r="B22" s="36">
        <f>VLOOKUP(MROUND(B$11,0.5),IF(B$1=1,'US Term Structure'!$K$23:$V$222,IF(B$1=2,'Global Ex US Term Structure'!$K$29:$V$228,'EM Term Structure'!$K$28:$V$227)),8,FALSE)</f>
        <v>3.564842468817879E-2</v>
      </c>
      <c r="C22" s="36">
        <f>VLOOKUP(MROUND(C$11,0.5),IF(C$1=1,'US Term Structure'!$K$23:$V$222,IF(C$1=2,'Global Ex US Term Structure'!$K$29:$V$228,'EM Term Structure'!$K$28:$V$227)),8,FALSE)</f>
        <v>3.564842468817879E-2</v>
      </c>
      <c r="D22" s="36">
        <f>VLOOKUP(MROUND(D$11,0.5),IF(D$1=1,'US Term Structure'!$K$23:$V$222,IF(D$1=2,'Global Ex US Term Structure'!$K$29:$V$228,'EM Term Structure'!$K$28:$V$227)),8,FALSE)</f>
        <v>2.7576695278757276E-2</v>
      </c>
      <c r="E22" s="36">
        <f>VLOOKUP(MROUND(E$11,0.5),IF(E$1=1,'US Term Structure'!$K$23:$V$222,IF(E$1=2,'Global Ex US Term Structure'!$K$29:$V$228,'EM Term Structure'!$K$28:$V$227)),8,FALSE)</f>
        <v>3.3725586719614599E-2</v>
      </c>
      <c r="F22" s="36">
        <f>VLOOKUP(MROUND(F$11,0.5),IF(F$1=1,'US Term Structure'!$K$23:$V$222,IF(F$1=2,'Global Ex US Term Structure'!$K$29:$V$228,'EM Term Structure'!$K$28:$V$227)),8,FALSE)</f>
        <v>3.9165845322486299E-2</v>
      </c>
      <c r="G22" s="36">
        <f>VLOOKUP(MROUND(G$11,0.5),IF(G$1=1,'US Term Structure'!$K$23:$V$222,IF(G$1=2,'Global Ex US Term Structure'!$K$29:$V$228,'EM Term Structure'!$K$28:$V$227)),8,FALSE)</f>
        <v>3.633449215384893E-2</v>
      </c>
      <c r="H22" s="36">
        <f>VLOOKUP(MROUND(H$11,0.5),IF(H$1=1,'US Term Structure'!$K$23:$V$222,IF(H$1=2,'Global Ex US Term Structure'!$K$29:$V$228,'EM Term Structure'!$K$28:$V$227)),8,FALSE)</f>
        <v>3.3725586719614599E-2</v>
      </c>
      <c r="I22" s="36">
        <f>VLOOKUP(MROUND(I$11,0.5),IF(I$1=1,'US Term Structure'!$K$23:$V$222,IF(I$1=2,'Global Ex US Term Structure'!$K$29:$V$228,'EM Term Structure'!$K$28:$V$227)),8,FALSE)</f>
        <v>3.8623479727841595E-2</v>
      </c>
      <c r="J22" s="36">
        <f>VLOOKUP(MROUND(J$11,0.5),IF(J$1=1,'US Term Structure'!$K$23:$V$222,IF(J$1=2,'Global Ex US Term Structure'!$K$29:$V$228,'EM Term Structure'!$K$28:$V$227)),8,FALSE)</f>
        <v>3.5245024547701599E-2</v>
      </c>
      <c r="K22" s="36">
        <f>VLOOKUP(MROUND(K$11,0.5),IF(K$1=1,'US Term Structure'!$K$23:$V$222,IF(K$1=2,'Global Ex US Term Structure'!$K$29:$V$228,'EM Term Structure'!$K$28:$V$227)),8,FALSE)</f>
        <v>3.4289922969175331E-2</v>
      </c>
      <c r="L22" s="36">
        <f>VLOOKUP(MROUND(L$11,0.5),IF(L$1=1,'US Term Structure'!$K$23:$V$222,IF(L$1=2,'Global Ex US Term Structure'!$K$29:$V$228,'EM Term Structure'!$K$28:$V$227)),8,FALSE)</f>
        <v>3.5245024547701599E-2</v>
      </c>
      <c r="M22" s="36">
        <f>VLOOKUP(MROUND(M$11,0.5),IF(M$1=1,'US Term Structure'!$K$23:$V$222,IF(M$1=2,'Global Ex US Term Structure'!$K$29:$V$228,'EM Term Structure'!$K$28:$V$227)),8,FALSE)</f>
        <v>3.5245024547701599E-2</v>
      </c>
      <c r="N22" s="36">
        <f>VLOOKUP(MROUND(N$11,0.5),IF(N$1=1,'US Term Structure'!$K$23:$V$222,IF(N$1=2,'Global Ex US Term Structure'!$K$29:$V$228,'EM Term Structure'!$K$28:$V$227)),8,FALSE)</f>
        <v>3.479421410525621E-2</v>
      </c>
      <c r="O22" s="36">
        <f>VLOOKUP(MROUND(O$11,0.5),IF(O$1=1,'US Term Structure'!$K$23:$V$222,IF(O$1=2,'Global Ex US Term Structure'!$K$29:$V$228,'EM Term Structure'!$K$28:$V$227)),8,FALSE)</f>
        <v>3.0730441327884044E-2</v>
      </c>
      <c r="P22" s="36">
        <f>VLOOKUP(MROUND(P$11,0.5),IF(P$1=1,'US Term Structure'!$K$23:$V$222,IF(P$1=2,'Global Ex US Term Structure'!$K$29:$V$228,'EM Term Structure'!$K$28:$V$227)),8,FALSE)</f>
        <v>3.3725586719614599E-2</v>
      </c>
      <c r="Q22" s="36">
        <f>VLOOKUP(MROUND(Q$11,0.5),IF(Q$1=1,'US Term Structure'!$K$23:$V$222,IF(Q$1=2,'Global Ex US Term Structure'!$K$29:$V$228,'EM Term Structure'!$K$28:$V$227)),8,FALSE)</f>
        <v>2.7576695278757276E-2</v>
      </c>
      <c r="R22" s="36">
        <f>VLOOKUP(MROUND(R$11,0.5),IF(R$1=1,'US Term Structure'!$K$23:$V$222,IF(R$1=2,'Global Ex US Term Structure'!$K$29:$V$228,'EM Term Structure'!$K$28:$V$227)),8,FALSE)</f>
        <v>2.8330168213914132E-2</v>
      </c>
      <c r="S22" s="36">
        <f>VLOOKUP(MROUND(S$11,0.5),IF(S$1=1,'US Term Structure'!$K$23:$V$222,IF(S$1=2,'Global Ex US Term Structure'!$K$29:$V$228,'EM Term Structure'!$K$28:$V$227)),8,FALSE)</f>
        <v>2.8590727707209034E-2</v>
      </c>
      <c r="T22" s="36">
        <f>VLOOKUP(MROUND(T$11,0.5),IF(T$1=1,'US Term Structure'!$K$23:$V$222,IF(T$1=2,'Global Ex US Term Structure'!$K$29:$V$228,'EM Term Structure'!$K$28:$V$227)),8,FALSE)</f>
        <v>2.6591327076582783E-2</v>
      </c>
      <c r="U22" s="36">
        <f>VLOOKUP(MROUND(U$11,0.5),IF(U$1=1,'US Term Structure'!$K$23:$V$222,IF(U$1=2,'Global Ex US Term Structure'!$K$29:$V$228,'EM Term Structure'!$K$28:$V$227)),8,FALSE)</f>
        <v>3.633449215384893E-2</v>
      </c>
      <c r="V22" s="36">
        <f>VLOOKUP(MROUND(V$11,0.5),IF(V$1=1,'US Term Structure'!$K$23:$V$222,IF(V$1=2,'Global Ex US Term Structure'!$K$29:$V$228,'EM Term Structure'!$K$28:$V$227)),8,FALSE)</f>
        <v>3.4289922969175331E-2</v>
      </c>
      <c r="W22" s="36">
        <f>VLOOKUP(MROUND(W$11,0.5),IF(W$1=1,'US Term Structure'!$K$23:$V$222,IF(W$1=2,'Global Ex US Term Structure'!$K$29:$V$228,'EM Term Structure'!$K$28:$V$227)),8,FALSE)</f>
        <v>5.8644407267698373E-2</v>
      </c>
    </row>
    <row r="23" spans="1:23" x14ac:dyDescent="0.2">
      <c r="A23" s="35" t="s">
        <v>181</v>
      </c>
      <c r="B23" s="36">
        <f>VLOOKUP(MROUND(B$11,0.5),IF(B$1=1,'US Term Structure'!$K$23:$V$222,IF(B$1=2,'Global Ex US Term Structure'!$K$29:$V$228,'EM Term Structure'!$K$28:$V$227)),9,FALSE)</f>
        <v>3.564842468817879E-2</v>
      </c>
      <c r="C23" s="36">
        <f>VLOOKUP(MROUND(C$11,0.5),IF(C$1=1,'US Term Structure'!$K$23:$V$222,IF(C$1=2,'Global Ex US Term Structure'!$K$29:$V$228,'EM Term Structure'!$K$28:$V$227)),9,FALSE)</f>
        <v>3.564842468817879E-2</v>
      </c>
      <c r="D23" s="36">
        <f>VLOOKUP(MROUND(D$11,0.5),IF(D$1=1,'US Term Structure'!$K$23:$V$222,IF(D$1=2,'Global Ex US Term Structure'!$K$29:$V$228,'EM Term Structure'!$K$28:$V$227)),9,FALSE)</f>
        <v>2.7576695278757276E-2</v>
      </c>
      <c r="E23" s="36">
        <f>VLOOKUP(MROUND(E$11,0.5),IF(E$1=1,'US Term Structure'!$K$23:$V$222,IF(E$1=2,'Global Ex US Term Structure'!$K$29:$V$228,'EM Term Structure'!$K$28:$V$227)),9,FALSE)</f>
        <v>3.3725586719614599E-2</v>
      </c>
      <c r="F23" s="36">
        <f>VLOOKUP(MROUND(F$11,0.5),IF(F$1=1,'US Term Structure'!$K$23:$V$222,IF(F$1=2,'Global Ex US Term Structure'!$K$29:$V$228,'EM Term Structure'!$K$28:$V$227)),9,FALSE)</f>
        <v>3.9165845322486299E-2</v>
      </c>
      <c r="G23" s="36">
        <f>VLOOKUP(MROUND(G$11,0.5),IF(G$1=1,'US Term Structure'!$K$23:$V$222,IF(G$1=2,'Global Ex US Term Structure'!$K$29:$V$228,'EM Term Structure'!$K$28:$V$227)),9,FALSE)</f>
        <v>3.633449215384893E-2</v>
      </c>
      <c r="H23" s="36">
        <f>VLOOKUP(MROUND(H$11,0.5),IF(H$1=1,'US Term Structure'!$K$23:$V$222,IF(H$1=2,'Global Ex US Term Structure'!$K$29:$V$228,'EM Term Structure'!$K$28:$V$227)),9,FALSE)</f>
        <v>3.3725586719614599E-2</v>
      </c>
      <c r="I23" s="36">
        <f>VLOOKUP(MROUND(I$11,0.5),IF(I$1=1,'US Term Structure'!$K$23:$V$222,IF(I$1=2,'Global Ex US Term Structure'!$K$29:$V$228,'EM Term Structure'!$K$28:$V$227)),9,FALSE)</f>
        <v>3.8623479727841595E-2</v>
      </c>
      <c r="J23" s="36">
        <f>VLOOKUP(MROUND(J$11,0.5),IF(J$1=1,'US Term Structure'!$K$23:$V$222,IF(J$1=2,'Global Ex US Term Structure'!$K$29:$V$228,'EM Term Structure'!$K$28:$V$227)),9,FALSE)</f>
        <v>3.5245024547701599E-2</v>
      </c>
      <c r="K23" s="36">
        <f>VLOOKUP(MROUND(K$11,0.5),IF(K$1=1,'US Term Structure'!$K$23:$V$222,IF(K$1=2,'Global Ex US Term Structure'!$K$29:$V$228,'EM Term Structure'!$K$28:$V$227)),9,FALSE)</f>
        <v>3.4289922969175331E-2</v>
      </c>
      <c r="L23" s="36">
        <f>VLOOKUP(MROUND(L$11,0.5),IF(L$1=1,'US Term Structure'!$K$23:$V$222,IF(L$1=2,'Global Ex US Term Structure'!$K$29:$V$228,'EM Term Structure'!$K$28:$V$227)),9,FALSE)</f>
        <v>3.5245024547701599E-2</v>
      </c>
      <c r="M23" s="36">
        <f>VLOOKUP(MROUND(M$11,0.5),IF(M$1=1,'US Term Structure'!$K$23:$V$222,IF(M$1=2,'Global Ex US Term Structure'!$K$29:$V$228,'EM Term Structure'!$K$28:$V$227)),9,FALSE)</f>
        <v>3.5245024547701599E-2</v>
      </c>
      <c r="N23" s="36">
        <f>VLOOKUP(MROUND(N$11,0.5),IF(N$1=1,'US Term Structure'!$K$23:$V$222,IF(N$1=2,'Global Ex US Term Structure'!$K$29:$V$228,'EM Term Structure'!$K$28:$V$227)),9,FALSE)</f>
        <v>3.479421410525621E-2</v>
      </c>
      <c r="O23" s="36">
        <f>VLOOKUP(MROUND(O$11,0.5),IF(O$1=1,'US Term Structure'!$K$23:$V$222,IF(O$1=2,'Global Ex US Term Structure'!$K$29:$V$228,'EM Term Structure'!$K$28:$V$227)),9,FALSE)</f>
        <v>3.0730441327884044E-2</v>
      </c>
      <c r="P23" s="36">
        <f>VLOOKUP(MROUND(P$11,0.5),IF(P$1=1,'US Term Structure'!$K$23:$V$222,IF(P$1=2,'Global Ex US Term Structure'!$K$29:$V$228,'EM Term Structure'!$K$28:$V$227)),9,FALSE)</f>
        <v>3.3725586719614599E-2</v>
      </c>
      <c r="Q23" s="36">
        <f>VLOOKUP(MROUND(Q$11,0.5),IF(Q$1=1,'US Term Structure'!$K$23:$V$222,IF(Q$1=2,'Global Ex US Term Structure'!$K$29:$V$228,'EM Term Structure'!$K$28:$V$227)),9,FALSE)</f>
        <v>2.7576695278757276E-2</v>
      </c>
      <c r="R23" s="36">
        <f>VLOOKUP(MROUND(R$11,0.5),IF(R$1=1,'US Term Structure'!$K$23:$V$222,IF(R$1=2,'Global Ex US Term Structure'!$K$29:$V$228,'EM Term Structure'!$K$28:$V$227)),9,FALSE)</f>
        <v>2.8330168213914132E-2</v>
      </c>
      <c r="S23" s="36">
        <f>VLOOKUP(MROUND(S$11,0.5),IF(S$1=1,'US Term Structure'!$K$23:$V$222,IF(S$1=2,'Global Ex US Term Structure'!$K$29:$V$228,'EM Term Structure'!$K$28:$V$227)),9,FALSE)</f>
        <v>2.8590727707209034E-2</v>
      </c>
      <c r="T23" s="36">
        <f>VLOOKUP(MROUND(T$11,0.5),IF(T$1=1,'US Term Structure'!$K$23:$V$222,IF(T$1=2,'Global Ex US Term Structure'!$K$29:$V$228,'EM Term Structure'!$K$28:$V$227)),9,FALSE)</f>
        <v>2.6591327076582783E-2</v>
      </c>
      <c r="U23" s="36">
        <f>VLOOKUP(MROUND(U$11,0.5),IF(U$1=1,'US Term Structure'!$K$23:$V$222,IF(U$1=2,'Global Ex US Term Structure'!$K$29:$V$228,'EM Term Structure'!$K$28:$V$227)),9,FALSE)</f>
        <v>3.633449215384893E-2</v>
      </c>
      <c r="V23" s="36">
        <f>VLOOKUP(MROUND(V$11,0.5),IF(V$1=1,'US Term Structure'!$K$23:$V$222,IF(V$1=2,'Global Ex US Term Structure'!$K$29:$V$228,'EM Term Structure'!$K$28:$V$227)),9,FALSE)</f>
        <v>3.4289922969175331E-2</v>
      </c>
      <c r="W23" s="36">
        <f>VLOOKUP(MROUND(W$11,0.5),IF(W$1=1,'US Term Structure'!$K$23:$V$222,IF(W$1=2,'Global Ex US Term Structure'!$K$29:$V$228,'EM Term Structure'!$K$28:$V$227)),9,FALSE)</f>
        <v>5.8644407267698373E-2</v>
      </c>
    </row>
    <row r="24" spans="1:23" x14ac:dyDescent="0.2">
      <c r="A24" s="35" t="s">
        <v>182</v>
      </c>
      <c r="B24" s="36">
        <f>VLOOKUP(MROUND(B$11,0.5),IF(B$1=1,'US Term Structure'!$K$23:$V$222,IF(B$1=2,'Global Ex US Term Structure'!$K$29:$V$228,'EM Term Structure'!$K$28:$V$227)),10,FALSE)</f>
        <v>3.564842468817879E-2</v>
      </c>
      <c r="C24" s="36">
        <f>VLOOKUP(MROUND(C$11,0.5),IF(C$1=1,'US Term Structure'!$K$23:$V$222,IF(C$1=2,'Global Ex US Term Structure'!$K$29:$V$228,'EM Term Structure'!$K$28:$V$227)),10,FALSE)</f>
        <v>3.564842468817879E-2</v>
      </c>
      <c r="D24" s="36">
        <f>VLOOKUP(MROUND(D$11,0.5),IF(D$1=1,'US Term Structure'!$K$23:$V$222,IF(D$1=2,'Global Ex US Term Structure'!$K$29:$V$228,'EM Term Structure'!$K$28:$V$227)),10,FALSE)</f>
        <v>2.7576695278757276E-2</v>
      </c>
      <c r="E24" s="36">
        <f>VLOOKUP(MROUND(E$11,0.5),IF(E$1=1,'US Term Structure'!$K$23:$V$222,IF(E$1=2,'Global Ex US Term Structure'!$K$29:$V$228,'EM Term Structure'!$K$28:$V$227)),10,FALSE)</f>
        <v>3.3725586719614599E-2</v>
      </c>
      <c r="F24" s="36">
        <f>VLOOKUP(MROUND(F$11,0.5),IF(F$1=1,'US Term Structure'!$K$23:$V$222,IF(F$1=2,'Global Ex US Term Structure'!$K$29:$V$228,'EM Term Structure'!$K$28:$V$227)),10,FALSE)</f>
        <v>3.9165845322486299E-2</v>
      </c>
      <c r="G24" s="36">
        <f>VLOOKUP(MROUND(G$11,0.5),IF(G$1=1,'US Term Structure'!$K$23:$V$222,IF(G$1=2,'Global Ex US Term Structure'!$K$29:$V$228,'EM Term Structure'!$K$28:$V$227)),10,FALSE)</f>
        <v>3.633449215384893E-2</v>
      </c>
      <c r="H24" s="36">
        <f>VLOOKUP(MROUND(H$11,0.5),IF(H$1=1,'US Term Structure'!$K$23:$V$222,IF(H$1=2,'Global Ex US Term Structure'!$K$29:$V$228,'EM Term Structure'!$K$28:$V$227)),10,FALSE)</f>
        <v>3.3725586719614599E-2</v>
      </c>
      <c r="I24" s="36">
        <f>VLOOKUP(MROUND(I$11,0.5),IF(I$1=1,'US Term Structure'!$K$23:$V$222,IF(I$1=2,'Global Ex US Term Structure'!$K$29:$V$228,'EM Term Structure'!$K$28:$V$227)),10,FALSE)</f>
        <v>3.8623479727841595E-2</v>
      </c>
      <c r="J24" s="36">
        <f>VLOOKUP(MROUND(J$11,0.5),IF(J$1=1,'US Term Structure'!$K$23:$V$222,IF(J$1=2,'Global Ex US Term Structure'!$K$29:$V$228,'EM Term Structure'!$K$28:$V$227)),10,FALSE)</f>
        <v>3.5245024547701599E-2</v>
      </c>
      <c r="K24" s="36">
        <f>VLOOKUP(MROUND(K$11,0.5),IF(K$1=1,'US Term Structure'!$K$23:$V$222,IF(K$1=2,'Global Ex US Term Structure'!$K$29:$V$228,'EM Term Structure'!$K$28:$V$227)),10,FALSE)</f>
        <v>3.4289922969175331E-2</v>
      </c>
      <c r="L24" s="36">
        <f>VLOOKUP(MROUND(L$11,0.5),IF(L$1=1,'US Term Structure'!$K$23:$V$222,IF(L$1=2,'Global Ex US Term Structure'!$K$29:$V$228,'EM Term Structure'!$K$28:$V$227)),10,FALSE)</f>
        <v>3.5245024547701599E-2</v>
      </c>
      <c r="M24" s="36">
        <f>VLOOKUP(MROUND(M$11,0.5),IF(M$1=1,'US Term Structure'!$K$23:$V$222,IF(M$1=2,'Global Ex US Term Structure'!$K$29:$V$228,'EM Term Structure'!$K$28:$V$227)),10,FALSE)</f>
        <v>3.5245024547701599E-2</v>
      </c>
      <c r="N24" s="36">
        <f>VLOOKUP(MROUND(N$11,0.5),IF(N$1=1,'US Term Structure'!$K$23:$V$222,IF(N$1=2,'Global Ex US Term Structure'!$K$29:$V$228,'EM Term Structure'!$K$28:$V$227)),10,FALSE)</f>
        <v>3.479421410525621E-2</v>
      </c>
      <c r="O24" s="36">
        <f>VLOOKUP(MROUND(O$11,0.5),IF(O$1=1,'US Term Structure'!$K$23:$V$222,IF(O$1=2,'Global Ex US Term Structure'!$K$29:$V$228,'EM Term Structure'!$K$28:$V$227)),10,FALSE)</f>
        <v>3.0730441327884044E-2</v>
      </c>
      <c r="P24" s="36">
        <f>VLOOKUP(MROUND(P$11,0.5),IF(P$1=1,'US Term Structure'!$K$23:$V$222,IF(P$1=2,'Global Ex US Term Structure'!$K$29:$V$228,'EM Term Structure'!$K$28:$V$227)),10,FALSE)</f>
        <v>3.3725586719614599E-2</v>
      </c>
      <c r="Q24" s="36">
        <f>VLOOKUP(MROUND(Q$11,0.5),IF(Q$1=1,'US Term Structure'!$K$23:$V$222,IF(Q$1=2,'Global Ex US Term Structure'!$K$29:$V$228,'EM Term Structure'!$K$28:$V$227)),10,FALSE)</f>
        <v>2.7576695278757276E-2</v>
      </c>
      <c r="R24" s="36">
        <f>VLOOKUP(MROUND(R$11,0.5),IF(R$1=1,'US Term Structure'!$K$23:$V$222,IF(R$1=2,'Global Ex US Term Structure'!$K$29:$V$228,'EM Term Structure'!$K$28:$V$227)),10,FALSE)</f>
        <v>2.8330168213914132E-2</v>
      </c>
      <c r="S24" s="36">
        <f>VLOOKUP(MROUND(S$11,0.5),IF(S$1=1,'US Term Structure'!$K$23:$V$222,IF(S$1=2,'Global Ex US Term Structure'!$K$29:$V$228,'EM Term Structure'!$K$28:$V$227)),10,FALSE)</f>
        <v>2.8590727707209034E-2</v>
      </c>
      <c r="T24" s="36">
        <f>VLOOKUP(MROUND(T$11,0.5),IF(T$1=1,'US Term Structure'!$K$23:$V$222,IF(T$1=2,'Global Ex US Term Structure'!$K$29:$V$228,'EM Term Structure'!$K$28:$V$227)),10,FALSE)</f>
        <v>2.6591327076582783E-2</v>
      </c>
      <c r="U24" s="36">
        <f>VLOOKUP(MROUND(U$11,0.5),IF(U$1=1,'US Term Structure'!$K$23:$V$222,IF(U$1=2,'Global Ex US Term Structure'!$K$29:$V$228,'EM Term Structure'!$K$28:$V$227)),10,FALSE)</f>
        <v>3.633449215384893E-2</v>
      </c>
      <c r="V24" s="36">
        <f>VLOOKUP(MROUND(V$11,0.5),IF(V$1=1,'US Term Structure'!$K$23:$V$222,IF(V$1=2,'Global Ex US Term Structure'!$K$29:$V$228,'EM Term Structure'!$K$28:$V$227)),10,FALSE)</f>
        <v>3.4289922969175331E-2</v>
      </c>
      <c r="W24" s="36">
        <f>VLOOKUP(MROUND(W$11,0.5),IF(W$1=1,'US Term Structure'!$K$23:$V$222,IF(W$1=2,'Global Ex US Term Structure'!$K$29:$V$228,'EM Term Structure'!$K$28:$V$227)),10,FALSE)</f>
        <v>5.8644407267698373E-2</v>
      </c>
    </row>
    <row r="25" spans="1:23" x14ac:dyDescent="0.2">
      <c r="A25" s="35" t="s">
        <v>183</v>
      </c>
      <c r="B25" s="36">
        <f>VLOOKUP(MROUND(B$11,0.5),IF(B$1=1,'US Term Structure'!$K$23:$V$222,IF(B$1=2,'Global Ex US Term Structure'!$K$29:$V$228,'EM Term Structure'!$K$28:$V$227)),11,FALSE)</f>
        <v>3.564842468817879E-2</v>
      </c>
      <c r="C25" s="36">
        <f>VLOOKUP(MROUND(C$11,0.5),IF(C$1=1,'US Term Structure'!$K$23:$V$222,IF(C$1=2,'Global Ex US Term Structure'!$K$29:$V$228,'EM Term Structure'!$K$28:$V$227)),11,FALSE)</f>
        <v>3.564842468817879E-2</v>
      </c>
      <c r="D25" s="36">
        <f>VLOOKUP(MROUND(D$11,0.5),IF(D$1=1,'US Term Structure'!$K$23:$V$222,IF(D$1=2,'Global Ex US Term Structure'!$K$29:$V$228,'EM Term Structure'!$K$28:$V$227)),11,FALSE)</f>
        <v>2.7576695278757276E-2</v>
      </c>
      <c r="E25" s="36">
        <f>VLOOKUP(MROUND(E$11,0.5),IF(E$1=1,'US Term Structure'!$K$23:$V$222,IF(E$1=2,'Global Ex US Term Structure'!$K$29:$V$228,'EM Term Structure'!$K$28:$V$227)),11,FALSE)</f>
        <v>3.3725586719614599E-2</v>
      </c>
      <c r="F25" s="36">
        <f>VLOOKUP(MROUND(F$11,0.5),IF(F$1=1,'US Term Structure'!$K$23:$V$222,IF(F$1=2,'Global Ex US Term Structure'!$K$29:$V$228,'EM Term Structure'!$K$28:$V$227)),11,FALSE)</f>
        <v>3.9165845322486299E-2</v>
      </c>
      <c r="G25" s="36">
        <f>VLOOKUP(MROUND(G$11,0.5),IF(G$1=1,'US Term Structure'!$K$23:$V$222,IF(G$1=2,'Global Ex US Term Structure'!$K$29:$V$228,'EM Term Structure'!$K$28:$V$227)),11,FALSE)</f>
        <v>3.633449215384893E-2</v>
      </c>
      <c r="H25" s="36">
        <f>VLOOKUP(MROUND(H$11,0.5),IF(H$1=1,'US Term Structure'!$K$23:$V$222,IF(H$1=2,'Global Ex US Term Structure'!$K$29:$V$228,'EM Term Structure'!$K$28:$V$227)),11,FALSE)</f>
        <v>3.3725586719614599E-2</v>
      </c>
      <c r="I25" s="36">
        <f>VLOOKUP(MROUND(I$11,0.5),IF(I$1=1,'US Term Structure'!$K$23:$V$222,IF(I$1=2,'Global Ex US Term Structure'!$K$29:$V$228,'EM Term Structure'!$K$28:$V$227)),11,FALSE)</f>
        <v>3.8623479727841595E-2</v>
      </c>
      <c r="J25" s="36">
        <f>VLOOKUP(MROUND(J$11,0.5),IF(J$1=1,'US Term Structure'!$K$23:$V$222,IF(J$1=2,'Global Ex US Term Structure'!$K$29:$V$228,'EM Term Structure'!$K$28:$V$227)),11,FALSE)</f>
        <v>3.5245024547701599E-2</v>
      </c>
      <c r="K25" s="36">
        <f>VLOOKUP(MROUND(K$11,0.5),IF(K$1=1,'US Term Structure'!$K$23:$V$222,IF(K$1=2,'Global Ex US Term Structure'!$K$29:$V$228,'EM Term Structure'!$K$28:$V$227)),11,FALSE)</f>
        <v>3.4289922969175331E-2</v>
      </c>
      <c r="L25" s="36">
        <f>VLOOKUP(MROUND(L$11,0.5),IF(L$1=1,'US Term Structure'!$K$23:$V$222,IF(L$1=2,'Global Ex US Term Structure'!$K$29:$V$228,'EM Term Structure'!$K$28:$V$227)),11,FALSE)</f>
        <v>3.5245024547701599E-2</v>
      </c>
      <c r="M25" s="36">
        <f>VLOOKUP(MROUND(M$11,0.5),IF(M$1=1,'US Term Structure'!$K$23:$V$222,IF(M$1=2,'Global Ex US Term Structure'!$K$29:$V$228,'EM Term Structure'!$K$28:$V$227)),11,FALSE)</f>
        <v>3.5245024547701599E-2</v>
      </c>
      <c r="N25" s="36">
        <f>VLOOKUP(MROUND(N$11,0.5),IF(N$1=1,'US Term Structure'!$K$23:$V$222,IF(N$1=2,'Global Ex US Term Structure'!$K$29:$V$228,'EM Term Structure'!$K$28:$V$227)),11,FALSE)</f>
        <v>3.479421410525621E-2</v>
      </c>
      <c r="O25" s="36">
        <f>VLOOKUP(MROUND(O$11,0.5),IF(O$1=1,'US Term Structure'!$K$23:$V$222,IF(O$1=2,'Global Ex US Term Structure'!$K$29:$V$228,'EM Term Structure'!$K$28:$V$227)),11,FALSE)</f>
        <v>3.0730441327884044E-2</v>
      </c>
      <c r="P25" s="36">
        <f>VLOOKUP(MROUND(P$11,0.5),IF(P$1=1,'US Term Structure'!$K$23:$V$222,IF(P$1=2,'Global Ex US Term Structure'!$K$29:$V$228,'EM Term Structure'!$K$28:$V$227)),11,FALSE)</f>
        <v>3.3725586719614599E-2</v>
      </c>
      <c r="Q25" s="36">
        <f>VLOOKUP(MROUND(Q$11,0.5),IF(Q$1=1,'US Term Structure'!$K$23:$V$222,IF(Q$1=2,'Global Ex US Term Structure'!$K$29:$V$228,'EM Term Structure'!$K$28:$V$227)),11,FALSE)</f>
        <v>2.7576695278757276E-2</v>
      </c>
      <c r="R25" s="36">
        <f>VLOOKUP(MROUND(R$11,0.5),IF(R$1=1,'US Term Structure'!$K$23:$V$222,IF(R$1=2,'Global Ex US Term Structure'!$K$29:$V$228,'EM Term Structure'!$K$28:$V$227)),11,FALSE)</f>
        <v>2.8330168213914132E-2</v>
      </c>
      <c r="S25" s="36">
        <f>VLOOKUP(MROUND(S$11,0.5),IF(S$1=1,'US Term Structure'!$K$23:$V$222,IF(S$1=2,'Global Ex US Term Structure'!$K$29:$V$228,'EM Term Structure'!$K$28:$V$227)),11,FALSE)</f>
        <v>2.8590727707209034E-2</v>
      </c>
      <c r="T25" s="36">
        <f>VLOOKUP(MROUND(T$11,0.5),IF(T$1=1,'US Term Structure'!$K$23:$V$222,IF(T$1=2,'Global Ex US Term Structure'!$K$29:$V$228,'EM Term Structure'!$K$28:$V$227)),11,FALSE)</f>
        <v>2.6591327076582783E-2</v>
      </c>
      <c r="U25" s="36">
        <f>VLOOKUP(MROUND(U$11,0.5),IF(U$1=1,'US Term Structure'!$K$23:$V$222,IF(U$1=2,'Global Ex US Term Structure'!$K$29:$V$228,'EM Term Structure'!$K$28:$V$227)),11,FALSE)</f>
        <v>3.633449215384893E-2</v>
      </c>
      <c r="V25" s="36">
        <f>VLOOKUP(MROUND(V$11,0.5),IF(V$1=1,'US Term Structure'!$K$23:$V$222,IF(V$1=2,'Global Ex US Term Structure'!$K$29:$V$228,'EM Term Structure'!$K$28:$V$227)),11,FALSE)</f>
        <v>3.4289922969175331E-2</v>
      </c>
      <c r="W25" s="36">
        <f>VLOOKUP(MROUND(W$11,0.5),IF(W$1=1,'US Term Structure'!$K$23:$V$222,IF(W$1=2,'Global Ex US Term Structure'!$K$29:$V$228,'EM Term Structure'!$K$28:$V$227)),11,FALSE)</f>
        <v>5.8644407267698373E-2</v>
      </c>
    </row>
    <row r="26" spans="1:23" x14ac:dyDescent="0.2">
      <c r="A26" s="35" t="s">
        <v>184</v>
      </c>
      <c r="B26" s="36">
        <f>VLOOKUP(MROUND(B$11,0.5),IF(B$1=1,'US Term Structure'!$K$23:$V$222,IF(B$1=2,'Global Ex US Term Structure'!$K$29:$V$228,'EM Term Structure'!$K$28:$V$227)),12,FALSE)</f>
        <v>3.564842468817879E-2</v>
      </c>
      <c r="C26" s="36">
        <f>VLOOKUP(MROUND(C$11,0.5),IF(C$1=1,'US Term Structure'!$K$23:$V$222,IF(C$1=2,'Global Ex US Term Structure'!$K$29:$V$228,'EM Term Structure'!$K$28:$V$227)),12,FALSE)</f>
        <v>3.564842468817879E-2</v>
      </c>
      <c r="D26" s="36">
        <f>VLOOKUP(MROUND(D$11,0.5),IF(D$1=1,'US Term Structure'!$K$23:$V$222,IF(D$1=2,'Global Ex US Term Structure'!$K$29:$V$228,'EM Term Structure'!$K$28:$V$227)),12,FALSE)</f>
        <v>2.7576695278757276E-2</v>
      </c>
      <c r="E26" s="36">
        <f>VLOOKUP(MROUND(E$11,0.5),IF(E$1=1,'US Term Structure'!$K$23:$V$222,IF(E$1=2,'Global Ex US Term Structure'!$K$29:$V$228,'EM Term Structure'!$K$28:$V$227)),12,FALSE)</f>
        <v>3.3725586719614599E-2</v>
      </c>
      <c r="F26" s="36">
        <f>VLOOKUP(MROUND(F$11,0.5),IF(F$1=1,'US Term Structure'!$K$23:$V$222,IF(F$1=2,'Global Ex US Term Structure'!$K$29:$V$228,'EM Term Structure'!$K$28:$V$227)),12,FALSE)</f>
        <v>3.9165845322486299E-2</v>
      </c>
      <c r="G26" s="36">
        <f>VLOOKUP(MROUND(G$11,0.5),IF(G$1=1,'US Term Structure'!$K$23:$V$222,IF(G$1=2,'Global Ex US Term Structure'!$K$29:$V$228,'EM Term Structure'!$K$28:$V$227)),12,FALSE)</f>
        <v>3.633449215384893E-2</v>
      </c>
      <c r="H26" s="36">
        <f>VLOOKUP(MROUND(H$11,0.5),IF(H$1=1,'US Term Structure'!$K$23:$V$222,IF(H$1=2,'Global Ex US Term Structure'!$K$29:$V$228,'EM Term Structure'!$K$28:$V$227)),12,FALSE)</f>
        <v>3.3725586719614599E-2</v>
      </c>
      <c r="I26" s="36">
        <f>VLOOKUP(MROUND(I$11,0.5),IF(I$1=1,'US Term Structure'!$K$23:$V$222,IF(I$1=2,'Global Ex US Term Structure'!$K$29:$V$228,'EM Term Structure'!$K$28:$V$227)),12,FALSE)</f>
        <v>3.8623479727841595E-2</v>
      </c>
      <c r="J26" s="36">
        <f>VLOOKUP(MROUND(J$11,0.5),IF(J$1=1,'US Term Structure'!$K$23:$V$222,IF(J$1=2,'Global Ex US Term Structure'!$K$29:$V$228,'EM Term Structure'!$K$28:$V$227)),12,FALSE)</f>
        <v>3.5245024547701599E-2</v>
      </c>
      <c r="K26" s="36">
        <f>VLOOKUP(MROUND(K$11,0.5),IF(K$1=1,'US Term Structure'!$K$23:$V$222,IF(K$1=2,'Global Ex US Term Structure'!$K$29:$V$228,'EM Term Structure'!$K$28:$V$227)),12,FALSE)</f>
        <v>3.4289922969175331E-2</v>
      </c>
      <c r="L26" s="36">
        <f>VLOOKUP(MROUND(L$11,0.5),IF(L$1=1,'US Term Structure'!$K$23:$V$222,IF(L$1=2,'Global Ex US Term Structure'!$K$29:$V$228,'EM Term Structure'!$K$28:$V$227)),12,FALSE)</f>
        <v>3.5245024547701599E-2</v>
      </c>
      <c r="M26" s="36">
        <f>VLOOKUP(MROUND(M$11,0.5),IF(M$1=1,'US Term Structure'!$K$23:$V$222,IF(M$1=2,'Global Ex US Term Structure'!$K$29:$V$228,'EM Term Structure'!$K$28:$V$227)),12,FALSE)</f>
        <v>3.5245024547701599E-2</v>
      </c>
      <c r="N26" s="36">
        <f>VLOOKUP(MROUND(N$11,0.5),IF(N$1=1,'US Term Structure'!$K$23:$V$222,IF(N$1=2,'Global Ex US Term Structure'!$K$29:$V$228,'EM Term Structure'!$K$28:$V$227)),12,FALSE)</f>
        <v>3.479421410525621E-2</v>
      </c>
      <c r="O26" s="36">
        <f>VLOOKUP(MROUND(O$11,0.5),IF(O$1=1,'US Term Structure'!$K$23:$V$222,IF(O$1=2,'Global Ex US Term Structure'!$K$29:$V$228,'EM Term Structure'!$K$28:$V$227)),12,FALSE)</f>
        <v>3.0730441327884044E-2</v>
      </c>
      <c r="P26" s="36">
        <f>VLOOKUP(MROUND(P$11,0.5),IF(P$1=1,'US Term Structure'!$K$23:$V$222,IF(P$1=2,'Global Ex US Term Structure'!$K$29:$V$228,'EM Term Structure'!$K$28:$V$227)),12,FALSE)</f>
        <v>3.3725586719614599E-2</v>
      </c>
      <c r="Q26" s="36">
        <f>VLOOKUP(MROUND(Q$11,0.5),IF(Q$1=1,'US Term Structure'!$K$23:$V$222,IF(Q$1=2,'Global Ex US Term Structure'!$K$29:$V$228,'EM Term Structure'!$K$28:$V$227)),12,FALSE)</f>
        <v>2.7576695278757276E-2</v>
      </c>
      <c r="R26" s="36">
        <f>VLOOKUP(MROUND(R$11,0.5),IF(R$1=1,'US Term Structure'!$K$23:$V$222,IF(R$1=2,'Global Ex US Term Structure'!$K$29:$V$228,'EM Term Structure'!$K$28:$V$227)),12,FALSE)</f>
        <v>2.8330168213914132E-2</v>
      </c>
      <c r="S26" s="36">
        <f>VLOOKUP(MROUND(S$11,0.5),IF(S$1=1,'US Term Structure'!$K$23:$V$222,IF(S$1=2,'Global Ex US Term Structure'!$K$29:$V$228,'EM Term Structure'!$K$28:$V$227)),12,FALSE)</f>
        <v>2.8590727707209034E-2</v>
      </c>
      <c r="T26" s="36">
        <f>VLOOKUP(MROUND(T$11,0.5),IF(T$1=1,'US Term Structure'!$K$23:$V$222,IF(T$1=2,'Global Ex US Term Structure'!$K$29:$V$228,'EM Term Structure'!$K$28:$V$227)),12,FALSE)</f>
        <v>2.6591327076582783E-2</v>
      </c>
      <c r="U26" s="36">
        <f>VLOOKUP(MROUND(U$11,0.5),IF(U$1=1,'US Term Structure'!$K$23:$V$222,IF(U$1=2,'Global Ex US Term Structure'!$K$29:$V$228,'EM Term Structure'!$K$28:$V$227)),12,FALSE)</f>
        <v>3.633449215384893E-2</v>
      </c>
      <c r="V26" s="36">
        <f>VLOOKUP(MROUND(V$11,0.5),IF(V$1=1,'US Term Structure'!$K$23:$V$222,IF(V$1=2,'Global Ex US Term Structure'!$K$29:$V$228,'EM Term Structure'!$K$28:$V$227)),12,FALSE)</f>
        <v>3.4289922969175331E-2</v>
      </c>
      <c r="W26" s="36">
        <f>VLOOKUP(MROUND(W$11,0.5),IF(W$1=1,'US Term Structure'!$K$23:$V$222,IF(W$1=2,'Global Ex US Term Structure'!$K$29:$V$228,'EM Term Structure'!$K$28:$V$227)),12,FALSE)</f>
        <v>5.8644407267698373E-2</v>
      </c>
    </row>
    <row r="27" spans="1:23" x14ac:dyDescent="0.2">
      <c r="A27" s="35"/>
      <c r="B27" s="36"/>
      <c r="C27" s="36"/>
      <c r="D27" s="36"/>
      <c r="E27" s="36"/>
      <c r="F27" s="36"/>
      <c r="G27" s="36"/>
      <c r="H27" s="36"/>
      <c r="I27" s="36"/>
      <c r="J27" s="36"/>
      <c r="K27" s="36"/>
      <c r="L27" s="36"/>
      <c r="M27" s="36"/>
      <c r="N27" s="36"/>
      <c r="O27" s="36"/>
      <c r="P27" s="36"/>
      <c r="Q27" s="36"/>
      <c r="R27" s="36"/>
      <c r="S27" s="36"/>
      <c r="T27" s="36"/>
      <c r="U27" s="36"/>
      <c r="V27" s="36"/>
      <c r="W27" s="36"/>
    </row>
    <row r="28" spans="1:23" x14ac:dyDescent="0.2">
      <c r="A28" s="35" t="s">
        <v>135</v>
      </c>
      <c r="B28" s="36">
        <f t="shared" ref="B28:W28" si="1">B10</f>
        <v>3.8999999999999998E-3</v>
      </c>
      <c r="C28" s="36">
        <f t="shared" si="1"/>
        <v>0</v>
      </c>
      <c r="D28" s="36">
        <f t="shared" si="1"/>
        <v>0</v>
      </c>
      <c r="E28" s="36">
        <f t="shared" si="1"/>
        <v>-3.2979999999999999E-5</v>
      </c>
      <c r="F28" s="36">
        <f t="shared" si="1"/>
        <v>-8.1100000000000003E-6</v>
      </c>
      <c r="G28" s="36">
        <f t="shared" si="1"/>
        <v>0.01</v>
      </c>
      <c r="H28" s="36">
        <f t="shared" si="1"/>
        <v>7.6400000000000001E-3</v>
      </c>
      <c r="I28" s="36">
        <f t="shared" si="1"/>
        <v>1.5299999999999999E-2</v>
      </c>
      <c r="J28" s="36">
        <f t="shared" si="1"/>
        <v>-2.0499999999999997E-2</v>
      </c>
      <c r="K28" s="36">
        <f t="shared" si="1"/>
        <v>4.7000000000000002E-3</v>
      </c>
      <c r="L28" s="36">
        <f t="shared" si="1"/>
        <v>2.82E-3</v>
      </c>
      <c r="M28" s="36">
        <f t="shared" si="1"/>
        <v>6.0000000000000001E-3</v>
      </c>
      <c r="N28" s="36">
        <f t="shared" si="1"/>
        <v>0</v>
      </c>
      <c r="O28" s="36">
        <f t="shared" si="1"/>
        <v>-2E-3</v>
      </c>
      <c r="P28" s="36">
        <f t="shared" si="1"/>
        <v>3.1600000000000003E-2</v>
      </c>
      <c r="Q28" s="36">
        <f t="shared" si="1"/>
        <v>3.3000000000000002E-2</v>
      </c>
      <c r="R28" s="36">
        <f t="shared" si="1"/>
        <v>4.3E-3</v>
      </c>
      <c r="S28" s="36">
        <f t="shared" si="1"/>
        <v>2.8999999999999998E-3</v>
      </c>
      <c r="T28" s="36">
        <f t="shared" si="1"/>
        <v>1.15E-2</v>
      </c>
      <c r="U28" s="36">
        <f t="shared" si="1"/>
        <v>3.3599999999999998E-2</v>
      </c>
      <c r="V28" s="36">
        <f t="shared" si="1"/>
        <v>3.0499999999999999E-2</v>
      </c>
      <c r="W28" s="36">
        <f t="shared" si="1"/>
        <v>5.3E-3</v>
      </c>
    </row>
    <row r="29" spans="1:23" x14ac:dyDescent="0.2">
      <c r="A29" s="35" t="s">
        <v>185</v>
      </c>
      <c r="B29" s="36">
        <f t="shared" ref="B29:K32" si="2">(B$33-B$28)/5+B28</f>
        <v>4.3478515366210599E-3</v>
      </c>
      <c r="C29" s="36">
        <f t="shared" si="2"/>
        <v>-2.3681713692813096E-6</v>
      </c>
      <c r="D29" s="36">
        <f t="shared" si="2"/>
        <v>-3.3564014154002705E-4</v>
      </c>
      <c r="E29" s="36">
        <f t="shared" si="2"/>
        <v>-3.1493108578727164E-5</v>
      </c>
      <c r="F29" s="36">
        <f t="shared" si="2"/>
        <v>-1.1630442101874609E-6</v>
      </c>
      <c r="G29" s="36">
        <f t="shared" si="2"/>
        <v>1.0777723029190773E-2</v>
      </c>
      <c r="H29" s="36">
        <f t="shared" si="2"/>
        <v>8.6448891030943848E-3</v>
      </c>
      <c r="I29" s="36">
        <f t="shared" si="2"/>
        <v>1.5713304653494291E-2</v>
      </c>
      <c r="J29" s="36">
        <f t="shared" si="2"/>
        <v>-2.0799999999999999E-2</v>
      </c>
      <c r="K29" s="36">
        <f t="shared" si="2"/>
        <v>4.6063336260083205E-3</v>
      </c>
      <c r="L29" s="36">
        <f t="shared" ref="L29:U32" si="3">(L$33-L$28)/5+L28</f>
        <v>3.2948704233835458E-3</v>
      </c>
      <c r="M29" s="36">
        <f t="shared" si="3"/>
        <v>8.2526258241726099E-3</v>
      </c>
      <c r="N29" s="36">
        <f t="shared" si="3"/>
        <v>3.0411571789487656E-4</v>
      </c>
      <c r="O29" s="36">
        <f t="shared" si="3"/>
        <v>-1.6146088265576804E-3</v>
      </c>
      <c r="P29" s="36">
        <f t="shared" si="3"/>
        <v>3.5998388123961521E-2</v>
      </c>
      <c r="Q29" s="36">
        <f t="shared" si="3"/>
        <v>3.3647391289353436E-2</v>
      </c>
      <c r="R29" s="36">
        <f t="shared" si="3"/>
        <v>4.1867903950520927E-3</v>
      </c>
      <c r="S29" s="36">
        <f t="shared" si="3"/>
        <v>2.6717676568645933E-3</v>
      </c>
      <c r="T29" s="36">
        <f t="shared" si="3"/>
        <v>1.156106107285737E-2</v>
      </c>
      <c r="U29" s="36">
        <f t="shared" si="3"/>
        <v>3.2707791108365657E-2</v>
      </c>
      <c r="V29" s="36">
        <f t="shared" ref="V29:W32" si="4">(V$33-V$28)/5+V28</f>
        <v>3.195156059041028E-2</v>
      </c>
      <c r="W29" s="36">
        <f t="shared" si="4"/>
        <v>5.5277756288756082E-3</v>
      </c>
    </row>
    <row r="30" spans="1:23" x14ac:dyDescent="0.2">
      <c r="A30" s="35" t="s">
        <v>186</v>
      </c>
      <c r="B30" s="36">
        <f t="shared" si="2"/>
        <v>4.79570307324212E-3</v>
      </c>
      <c r="C30" s="36">
        <f t="shared" si="2"/>
        <v>-4.7363427385626193E-6</v>
      </c>
      <c r="D30" s="36">
        <f t="shared" si="2"/>
        <v>-6.7128028308005409E-4</v>
      </c>
      <c r="E30" s="36">
        <f t="shared" si="2"/>
        <v>-3.0006217157454332E-5</v>
      </c>
      <c r="F30" s="36">
        <f t="shared" si="2"/>
        <v>5.7839115796250785E-6</v>
      </c>
      <c r="G30" s="36">
        <f t="shared" si="2"/>
        <v>1.1555446058381545E-2</v>
      </c>
      <c r="H30" s="36">
        <f t="shared" si="2"/>
        <v>9.6497782061887704E-3</v>
      </c>
      <c r="I30" s="36">
        <f t="shared" si="2"/>
        <v>1.612660930698858E-2</v>
      </c>
      <c r="J30" s="36">
        <f t="shared" si="2"/>
        <v>-2.1100000000000001E-2</v>
      </c>
      <c r="K30" s="36">
        <f t="shared" si="2"/>
        <v>4.5126672520166408E-3</v>
      </c>
      <c r="L30" s="36">
        <f t="shared" si="3"/>
        <v>3.7697408467670915E-3</v>
      </c>
      <c r="M30" s="36">
        <f t="shared" si="3"/>
        <v>1.050525164834522E-2</v>
      </c>
      <c r="N30" s="36">
        <f t="shared" si="3"/>
        <v>6.0823143578975312E-4</v>
      </c>
      <c r="O30" s="36">
        <f t="shared" si="3"/>
        <v>-1.2292176531153607E-3</v>
      </c>
      <c r="P30" s="36">
        <f t="shared" si="3"/>
        <v>4.0396776247923039E-2</v>
      </c>
      <c r="Q30" s="36">
        <f t="shared" si="3"/>
        <v>3.429478257870687E-2</v>
      </c>
      <c r="R30" s="36">
        <f t="shared" si="3"/>
        <v>4.0735807901041855E-3</v>
      </c>
      <c r="S30" s="36">
        <f t="shared" si="3"/>
        <v>2.4435353137291869E-3</v>
      </c>
      <c r="T30" s="36">
        <f t="shared" si="3"/>
        <v>1.1622122145714741E-2</v>
      </c>
      <c r="U30" s="36">
        <f t="shared" si="3"/>
        <v>3.1815582216731315E-2</v>
      </c>
      <c r="V30" s="36">
        <f t="shared" si="4"/>
        <v>3.3403121180820561E-2</v>
      </c>
      <c r="W30" s="36">
        <f t="shared" si="4"/>
        <v>5.7555512577512164E-3</v>
      </c>
    </row>
    <row r="31" spans="1:23" x14ac:dyDescent="0.2">
      <c r="A31" s="35" t="s">
        <v>187</v>
      </c>
      <c r="B31" s="36">
        <f t="shared" si="2"/>
        <v>5.24355460986318E-3</v>
      </c>
      <c r="C31" s="36">
        <f t="shared" si="2"/>
        <v>-7.1045141078439294E-6</v>
      </c>
      <c r="D31" s="36">
        <f t="shared" si="2"/>
        <v>-1.0069204246200812E-3</v>
      </c>
      <c r="E31" s="36">
        <f t="shared" si="2"/>
        <v>-2.85193257361815E-5</v>
      </c>
      <c r="F31" s="36">
        <f t="shared" si="2"/>
        <v>1.2730867369437618E-5</v>
      </c>
      <c r="G31" s="36">
        <f t="shared" si="2"/>
        <v>1.2333169087572317E-2</v>
      </c>
      <c r="H31" s="36">
        <f t="shared" si="2"/>
        <v>1.0654667309283156E-2</v>
      </c>
      <c r="I31" s="36">
        <f t="shared" si="2"/>
        <v>1.653991396048287E-2</v>
      </c>
      <c r="J31" s="36">
        <f t="shared" si="2"/>
        <v>-2.1400000000000002E-2</v>
      </c>
      <c r="K31" s="36">
        <f t="shared" si="2"/>
        <v>4.4190008780249611E-3</v>
      </c>
      <c r="L31" s="36">
        <f t="shared" si="3"/>
        <v>4.2446112701506368E-3</v>
      </c>
      <c r="M31" s="36">
        <f t="shared" si="3"/>
        <v>1.2757877472517829E-2</v>
      </c>
      <c r="N31" s="36">
        <f t="shared" si="3"/>
        <v>9.1234715368462968E-4</v>
      </c>
      <c r="O31" s="36">
        <f t="shared" si="3"/>
        <v>-8.4382647967304119E-4</v>
      </c>
      <c r="P31" s="36">
        <f t="shared" si="3"/>
        <v>4.4795164371884556E-2</v>
      </c>
      <c r="Q31" s="36">
        <f t="shared" si="3"/>
        <v>3.4942173868060304E-2</v>
      </c>
      <c r="R31" s="36">
        <f t="shared" si="3"/>
        <v>3.9603711851562782E-3</v>
      </c>
      <c r="S31" s="36">
        <f t="shared" si="3"/>
        <v>2.2153029705937804E-3</v>
      </c>
      <c r="T31" s="36">
        <f t="shared" si="3"/>
        <v>1.1683183218572112E-2</v>
      </c>
      <c r="U31" s="36">
        <f t="shared" si="3"/>
        <v>3.0923373325096974E-2</v>
      </c>
      <c r="V31" s="36">
        <f t="shared" si="4"/>
        <v>3.4854681771230842E-2</v>
      </c>
      <c r="W31" s="36">
        <f t="shared" si="4"/>
        <v>5.9833268866268247E-3</v>
      </c>
    </row>
    <row r="32" spans="1:23" x14ac:dyDescent="0.2">
      <c r="A32" s="35" t="s">
        <v>188</v>
      </c>
      <c r="B32" s="36">
        <f t="shared" si="2"/>
        <v>5.6914061464842401E-3</v>
      </c>
      <c r="C32" s="36">
        <f t="shared" si="2"/>
        <v>-9.4726854771252386E-6</v>
      </c>
      <c r="D32" s="36">
        <f t="shared" si="2"/>
        <v>-1.3425605661601082E-3</v>
      </c>
      <c r="E32" s="36">
        <f t="shared" si="2"/>
        <v>-2.7032434314908668E-5</v>
      </c>
      <c r="F32" s="36">
        <f t="shared" si="2"/>
        <v>1.9677823159250156E-5</v>
      </c>
      <c r="G32" s="36">
        <f t="shared" si="2"/>
        <v>1.311089211676309E-2</v>
      </c>
      <c r="H32" s="36">
        <f t="shared" si="2"/>
        <v>1.1659556412377542E-2</v>
      </c>
      <c r="I32" s="36">
        <f t="shared" si="2"/>
        <v>1.695321861397716E-2</v>
      </c>
      <c r="J32" s="36">
        <f t="shared" si="2"/>
        <v>-2.1700000000000004E-2</v>
      </c>
      <c r="K32" s="36">
        <f t="shared" si="2"/>
        <v>4.3253345040332814E-3</v>
      </c>
      <c r="L32" s="36">
        <f t="shared" si="3"/>
        <v>4.7194816935341825E-3</v>
      </c>
      <c r="M32" s="36">
        <f t="shared" si="3"/>
        <v>1.5010503296690439E-2</v>
      </c>
      <c r="N32" s="36">
        <f t="shared" si="3"/>
        <v>1.2164628715795062E-3</v>
      </c>
      <c r="O32" s="36">
        <f t="shared" si="3"/>
        <v>-4.5843530623072165E-4</v>
      </c>
      <c r="P32" s="36">
        <f t="shared" si="3"/>
        <v>4.9193552495846074E-2</v>
      </c>
      <c r="Q32" s="36">
        <f t="shared" si="3"/>
        <v>3.5589565157413738E-2</v>
      </c>
      <c r="R32" s="36">
        <f t="shared" si="3"/>
        <v>3.8471615802083713E-3</v>
      </c>
      <c r="S32" s="36">
        <f t="shared" si="3"/>
        <v>1.987070627458374E-3</v>
      </c>
      <c r="T32" s="36">
        <f t="shared" si="3"/>
        <v>1.1744244291429482E-2</v>
      </c>
      <c r="U32" s="36">
        <f t="shared" si="3"/>
        <v>3.0031164433462633E-2</v>
      </c>
      <c r="V32" s="36">
        <f t="shared" si="4"/>
        <v>3.6306242361641122E-2</v>
      </c>
      <c r="W32" s="36">
        <f t="shared" si="4"/>
        <v>6.2111025155024329E-3</v>
      </c>
    </row>
    <row r="33" spans="1:23" x14ac:dyDescent="0.2">
      <c r="A33" s="35" t="s">
        <v>189</v>
      </c>
      <c r="B33" s="74">
        <f t="shared" ref="B33:W33" si="5">B40*(1+B41)</f>
        <v>6.139257683105301E-3</v>
      </c>
      <c r="C33" s="74">
        <f t="shared" si="5"/>
        <v>-1.1840856846406548E-5</v>
      </c>
      <c r="D33" s="74">
        <f t="shared" si="5"/>
        <v>-1.6782007077001352E-3</v>
      </c>
      <c r="E33" s="74">
        <f t="shared" si="5"/>
        <v>-2.5545542893635836E-5</v>
      </c>
      <c r="F33" s="74">
        <f t="shared" si="5"/>
        <v>2.6624778949062697E-5</v>
      </c>
      <c r="G33" s="74">
        <f t="shared" si="5"/>
        <v>1.3888615145953862E-2</v>
      </c>
      <c r="H33" s="74">
        <f t="shared" si="5"/>
        <v>1.2664445515471925E-2</v>
      </c>
      <c r="I33" s="74">
        <f t="shared" si="5"/>
        <v>1.736652326747145E-2</v>
      </c>
      <c r="J33" s="74">
        <f t="shared" si="5"/>
        <v>-2.1999999999999999E-2</v>
      </c>
      <c r="K33" s="74">
        <f t="shared" si="5"/>
        <v>4.2316681300416017E-3</v>
      </c>
      <c r="L33" s="74">
        <f t="shared" si="5"/>
        <v>5.1943521169177283E-3</v>
      </c>
      <c r="M33" s="74">
        <f t="shared" si="5"/>
        <v>1.7263129120863047E-2</v>
      </c>
      <c r="N33" s="74">
        <f t="shared" si="5"/>
        <v>1.5205785894743828E-3</v>
      </c>
      <c r="O33" s="74">
        <f t="shared" si="5"/>
        <v>-7.3044132788402385E-5</v>
      </c>
      <c r="P33" s="74">
        <f t="shared" si="5"/>
        <v>5.3591940619807585E-2</v>
      </c>
      <c r="Q33" s="74">
        <f t="shared" si="5"/>
        <v>3.623695644676718E-2</v>
      </c>
      <c r="R33" s="74">
        <f t="shared" si="5"/>
        <v>3.7339519752604654E-3</v>
      </c>
      <c r="S33" s="74">
        <f t="shared" si="5"/>
        <v>1.7588382843229668E-3</v>
      </c>
      <c r="T33" s="74">
        <f t="shared" si="5"/>
        <v>1.1805305364286856E-2</v>
      </c>
      <c r="U33" s="74">
        <f t="shared" si="5"/>
        <v>2.9138955541828292E-2</v>
      </c>
      <c r="V33" s="74">
        <f t="shared" si="5"/>
        <v>3.7757802952051396E-2</v>
      </c>
      <c r="W33" s="74">
        <f t="shared" si="5"/>
        <v>6.4388781443780428E-3</v>
      </c>
    </row>
    <row r="34" spans="1:23" x14ac:dyDescent="0.2">
      <c r="A34" s="35" t="s">
        <v>190</v>
      </c>
      <c r="B34" s="74">
        <f t="shared" ref="B34:W34" si="6">B33</f>
        <v>6.139257683105301E-3</v>
      </c>
      <c r="C34" s="74">
        <f t="shared" si="6"/>
        <v>-1.1840856846406548E-5</v>
      </c>
      <c r="D34" s="74">
        <f t="shared" si="6"/>
        <v>-1.6782007077001352E-3</v>
      </c>
      <c r="E34" s="74">
        <f t="shared" si="6"/>
        <v>-2.5545542893635836E-5</v>
      </c>
      <c r="F34" s="74">
        <f t="shared" si="6"/>
        <v>2.6624778949062697E-5</v>
      </c>
      <c r="G34" s="74">
        <f t="shared" si="6"/>
        <v>1.3888615145953862E-2</v>
      </c>
      <c r="H34" s="74">
        <f t="shared" si="6"/>
        <v>1.2664445515471925E-2</v>
      </c>
      <c r="I34" s="74">
        <f t="shared" si="6"/>
        <v>1.736652326747145E-2</v>
      </c>
      <c r="J34" s="74">
        <f t="shared" si="6"/>
        <v>-2.1999999999999999E-2</v>
      </c>
      <c r="K34" s="74">
        <f t="shared" si="6"/>
        <v>4.2316681300416017E-3</v>
      </c>
      <c r="L34" s="74">
        <f t="shared" si="6"/>
        <v>5.1943521169177283E-3</v>
      </c>
      <c r="M34" s="74">
        <f t="shared" si="6"/>
        <v>1.7263129120863047E-2</v>
      </c>
      <c r="N34" s="74">
        <f t="shared" si="6"/>
        <v>1.5205785894743828E-3</v>
      </c>
      <c r="O34" s="74">
        <f t="shared" si="6"/>
        <v>-7.3044132788402385E-5</v>
      </c>
      <c r="P34" s="74">
        <f t="shared" si="6"/>
        <v>5.3591940619807585E-2</v>
      </c>
      <c r="Q34" s="74">
        <f t="shared" si="6"/>
        <v>3.623695644676718E-2</v>
      </c>
      <c r="R34" s="74">
        <f t="shared" si="6"/>
        <v>3.7339519752604654E-3</v>
      </c>
      <c r="S34" s="74">
        <f t="shared" si="6"/>
        <v>1.7588382843229668E-3</v>
      </c>
      <c r="T34" s="74">
        <f t="shared" si="6"/>
        <v>1.1805305364286856E-2</v>
      </c>
      <c r="U34" s="74">
        <f t="shared" si="6"/>
        <v>2.9138955541828292E-2</v>
      </c>
      <c r="V34" s="74">
        <f t="shared" si="6"/>
        <v>3.7757802952051396E-2</v>
      </c>
      <c r="W34" s="74">
        <f t="shared" si="6"/>
        <v>6.4388781443780428E-3</v>
      </c>
    </row>
    <row r="35" spans="1:23" x14ac:dyDescent="0.2">
      <c r="A35" s="35" t="s">
        <v>191</v>
      </c>
      <c r="B35" s="74">
        <f t="shared" ref="B35:W38" si="7">B34</f>
        <v>6.139257683105301E-3</v>
      </c>
      <c r="C35" s="74">
        <f t="shared" si="7"/>
        <v>-1.1840856846406548E-5</v>
      </c>
      <c r="D35" s="74">
        <f t="shared" si="7"/>
        <v>-1.6782007077001352E-3</v>
      </c>
      <c r="E35" s="74">
        <f t="shared" si="7"/>
        <v>-2.5545542893635836E-5</v>
      </c>
      <c r="F35" s="74">
        <f t="shared" si="7"/>
        <v>2.6624778949062697E-5</v>
      </c>
      <c r="G35" s="74">
        <f t="shared" si="7"/>
        <v>1.3888615145953862E-2</v>
      </c>
      <c r="H35" s="74">
        <f t="shared" si="7"/>
        <v>1.2664445515471925E-2</v>
      </c>
      <c r="I35" s="74">
        <f t="shared" si="7"/>
        <v>1.736652326747145E-2</v>
      </c>
      <c r="J35" s="74">
        <f t="shared" si="7"/>
        <v>-2.1999999999999999E-2</v>
      </c>
      <c r="K35" s="74">
        <f t="shared" si="7"/>
        <v>4.2316681300416017E-3</v>
      </c>
      <c r="L35" s="74">
        <f t="shared" si="7"/>
        <v>5.1943521169177283E-3</v>
      </c>
      <c r="M35" s="74">
        <f t="shared" si="7"/>
        <v>1.7263129120863047E-2</v>
      </c>
      <c r="N35" s="74">
        <f t="shared" si="7"/>
        <v>1.5205785894743828E-3</v>
      </c>
      <c r="O35" s="74">
        <f t="shared" si="7"/>
        <v>-7.3044132788402385E-5</v>
      </c>
      <c r="P35" s="74">
        <f t="shared" si="7"/>
        <v>5.3591940619807585E-2</v>
      </c>
      <c r="Q35" s="74">
        <f t="shared" si="7"/>
        <v>3.623695644676718E-2</v>
      </c>
      <c r="R35" s="74">
        <f t="shared" si="7"/>
        <v>3.7339519752604654E-3</v>
      </c>
      <c r="S35" s="74">
        <f t="shared" si="7"/>
        <v>1.7588382843229668E-3</v>
      </c>
      <c r="T35" s="74">
        <f t="shared" si="7"/>
        <v>1.1805305364286856E-2</v>
      </c>
      <c r="U35" s="74">
        <f t="shared" si="7"/>
        <v>2.9138955541828292E-2</v>
      </c>
      <c r="V35" s="74">
        <f t="shared" si="7"/>
        <v>3.7757802952051396E-2</v>
      </c>
      <c r="W35" s="74">
        <f t="shared" si="7"/>
        <v>6.4388781443780428E-3</v>
      </c>
    </row>
    <row r="36" spans="1:23" x14ac:dyDescent="0.2">
      <c r="A36" s="35" t="s">
        <v>192</v>
      </c>
      <c r="B36" s="74">
        <f t="shared" si="7"/>
        <v>6.139257683105301E-3</v>
      </c>
      <c r="C36" s="74">
        <f t="shared" si="7"/>
        <v>-1.1840856846406548E-5</v>
      </c>
      <c r="D36" s="74">
        <f t="shared" si="7"/>
        <v>-1.6782007077001352E-3</v>
      </c>
      <c r="E36" s="74">
        <f t="shared" si="7"/>
        <v>-2.5545542893635836E-5</v>
      </c>
      <c r="F36" s="74">
        <f t="shared" si="7"/>
        <v>2.6624778949062697E-5</v>
      </c>
      <c r="G36" s="74">
        <f t="shared" si="7"/>
        <v>1.3888615145953862E-2</v>
      </c>
      <c r="H36" s="74">
        <f t="shared" si="7"/>
        <v>1.2664445515471925E-2</v>
      </c>
      <c r="I36" s="74">
        <f t="shared" si="7"/>
        <v>1.736652326747145E-2</v>
      </c>
      <c r="J36" s="74">
        <f t="shared" si="7"/>
        <v>-2.1999999999999999E-2</v>
      </c>
      <c r="K36" s="74">
        <f t="shared" si="7"/>
        <v>4.2316681300416017E-3</v>
      </c>
      <c r="L36" s="74">
        <f t="shared" si="7"/>
        <v>5.1943521169177283E-3</v>
      </c>
      <c r="M36" s="74">
        <f t="shared" si="7"/>
        <v>1.7263129120863047E-2</v>
      </c>
      <c r="N36" s="74">
        <f t="shared" si="7"/>
        <v>1.5205785894743828E-3</v>
      </c>
      <c r="O36" s="74">
        <f t="shared" si="7"/>
        <v>-7.3044132788402385E-5</v>
      </c>
      <c r="P36" s="74">
        <f t="shared" si="7"/>
        <v>5.3591940619807585E-2</v>
      </c>
      <c r="Q36" s="74">
        <f t="shared" si="7"/>
        <v>3.623695644676718E-2</v>
      </c>
      <c r="R36" s="74">
        <f t="shared" si="7"/>
        <v>3.7339519752604654E-3</v>
      </c>
      <c r="S36" s="74">
        <f t="shared" si="7"/>
        <v>1.7588382843229668E-3</v>
      </c>
      <c r="T36" s="74">
        <f t="shared" si="7"/>
        <v>1.1805305364286856E-2</v>
      </c>
      <c r="U36" s="74">
        <f t="shared" si="7"/>
        <v>2.9138955541828292E-2</v>
      </c>
      <c r="V36" s="74">
        <f t="shared" si="7"/>
        <v>3.7757802952051396E-2</v>
      </c>
      <c r="W36" s="74">
        <f t="shared" si="7"/>
        <v>6.4388781443780428E-3</v>
      </c>
    </row>
    <row r="37" spans="1:23" x14ac:dyDescent="0.2">
      <c r="A37" s="35" t="s">
        <v>193</v>
      </c>
      <c r="B37" s="74">
        <f t="shared" si="7"/>
        <v>6.139257683105301E-3</v>
      </c>
      <c r="C37" s="74">
        <f t="shared" si="7"/>
        <v>-1.1840856846406548E-5</v>
      </c>
      <c r="D37" s="74">
        <f t="shared" si="7"/>
        <v>-1.6782007077001352E-3</v>
      </c>
      <c r="E37" s="74">
        <f t="shared" si="7"/>
        <v>-2.5545542893635836E-5</v>
      </c>
      <c r="F37" s="74">
        <f t="shared" si="7"/>
        <v>2.6624778949062697E-5</v>
      </c>
      <c r="G37" s="74">
        <f t="shared" si="7"/>
        <v>1.3888615145953862E-2</v>
      </c>
      <c r="H37" s="74">
        <f t="shared" si="7"/>
        <v>1.2664445515471925E-2</v>
      </c>
      <c r="I37" s="74">
        <f t="shared" si="7"/>
        <v>1.736652326747145E-2</v>
      </c>
      <c r="J37" s="74">
        <f t="shared" si="7"/>
        <v>-2.1999999999999999E-2</v>
      </c>
      <c r="K37" s="74">
        <f t="shared" si="7"/>
        <v>4.2316681300416017E-3</v>
      </c>
      <c r="L37" s="74">
        <f t="shared" si="7"/>
        <v>5.1943521169177283E-3</v>
      </c>
      <c r="M37" s="74">
        <f t="shared" si="7"/>
        <v>1.7263129120863047E-2</v>
      </c>
      <c r="N37" s="74">
        <f t="shared" si="7"/>
        <v>1.5205785894743828E-3</v>
      </c>
      <c r="O37" s="74">
        <f t="shared" si="7"/>
        <v>-7.3044132788402385E-5</v>
      </c>
      <c r="P37" s="74">
        <f t="shared" si="7"/>
        <v>5.3591940619807585E-2</v>
      </c>
      <c r="Q37" s="74">
        <f t="shared" si="7"/>
        <v>3.623695644676718E-2</v>
      </c>
      <c r="R37" s="74">
        <f t="shared" si="7"/>
        <v>3.7339519752604654E-3</v>
      </c>
      <c r="S37" s="74">
        <f t="shared" si="7"/>
        <v>1.7588382843229668E-3</v>
      </c>
      <c r="T37" s="74">
        <f t="shared" si="7"/>
        <v>1.1805305364286856E-2</v>
      </c>
      <c r="U37" s="74">
        <f t="shared" si="7"/>
        <v>2.9138955541828292E-2</v>
      </c>
      <c r="V37" s="74">
        <f t="shared" si="7"/>
        <v>3.7757802952051396E-2</v>
      </c>
      <c r="W37" s="74">
        <f t="shared" si="7"/>
        <v>6.4388781443780428E-3</v>
      </c>
    </row>
    <row r="38" spans="1:23" x14ac:dyDescent="0.2">
      <c r="A38" s="35" t="s">
        <v>194</v>
      </c>
      <c r="B38" s="74">
        <f t="shared" si="7"/>
        <v>6.139257683105301E-3</v>
      </c>
      <c r="C38" s="74">
        <f t="shared" si="7"/>
        <v>-1.1840856846406548E-5</v>
      </c>
      <c r="D38" s="74">
        <f t="shared" si="7"/>
        <v>-1.6782007077001352E-3</v>
      </c>
      <c r="E38" s="74">
        <f t="shared" si="7"/>
        <v>-2.5545542893635836E-5</v>
      </c>
      <c r="F38" s="74">
        <f t="shared" si="7"/>
        <v>2.6624778949062697E-5</v>
      </c>
      <c r="G38" s="74">
        <f t="shared" si="7"/>
        <v>1.3888615145953862E-2</v>
      </c>
      <c r="H38" s="74">
        <f t="shared" si="7"/>
        <v>1.2664445515471925E-2</v>
      </c>
      <c r="I38" s="74">
        <f t="shared" si="7"/>
        <v>1.736652326747145E-2</v>
      </c>
      <c r="J38" s="74">
        <f t="shared" si="7"/>
        <v>-2.1999999999999999E-2</v>
      </c>
      <c r="K38" s="74">
        <f t="shared" si="7"/>
        <v>4.2316681300416017E-3</v>
      </c>
      <c r="L38" s="74">
        <f t="shared" si="7"/>
        <v>5.1943521169177283E-3</v>
      </c>
      <c r="M38" s="74">
        <f t="shared" si="7"/>
        <v>1.7263129120863047E-2</v>
      </c>
      <c r="N38" s="74">
        <f t="shared" si="7"/>
        <v>1.5205785894743828E-3</v>
      </c>
      <c r="O38" s="74">
        <f t="shared" si="7"/>
        <v>-7.3044132788402385E-5</v>
      </c>
      <c r="P38" s="74">
        <f t="shared" si="7"/>
        <v>5.3591940619807585E-2</v>
      </c>
      <c r="Q38" s="74">
        <f t="shared" si="7"/>
        <v>3.623695644676718E-2</v>
      </c>
      <c r="R38" s="74">
        <f t="shared" si="7"/>
        <v>3.7339519752604654E-3</v>
      </c>
      <c r="S38" s="74">
        <f t="shared" si="7"/>
        <v>1.7588382843229668E-3</v>
      </c>
      <c r="T38" s="74">
        <f t="shared" si="7"/>
        <v>1.1805305364286856E-2</v>
      </c>
      <c r="U38" s="74">
        <f t="shared" si="7"/>
        <v>2.9138955541828292E-2</v>
      </c>
      <c r="V38" s="74">
        <f t="shared" si="7"/>
        <v>3.7757802952051396E-2</v>
      </c>
      <c r="W38" s="74">
        <f t="shared" si="7"/>
        <v>6.4388781443780428E-3</v>
      </c>
    </row>
    <row r="39" spans="1:23" x14ac:dyDescent="0.2">
      <c r="A39" s="35"/>
      <c r="B39" s="36"/>
      <c r="C39" s="36"/>
      <c r="D39" s="36"/>
      <c r="E39" s="36"/>
      <c r="F39" s="36"/>
      <c r="G39" s="36"/>
      <c r="H39" s="36"/>
      <c r="I39" s="36"/>
      <c r="J39" s="36"/>
      <c r="K39" s="36"/>
      <c r="L39" s="36"/>
      <c r="M39" s="36"/>
      <c r="N39" s="36"/>
      <c r="O39" s="36"/>
      <c r="P39" s="36"/>
      <c r="Q39" s="36"/>
      <c r="R39" s="36"/>
      <c r="S39" s="36"/>
      <c r="T39" s="36"/>
      <c r="U39" s="36"/>
      <c r="V39" s="36"/>
      <c r="W39" s="36"/>
    </row>
    <row r="40" spans="1:23" x14ac:dyDescent="0.2">
      <c r="A40" s="35" t="s">
        <v>130</v>
      </c>
      <c r="B40" s="36">
        <f t="shared" ref="B40:W40" si="8">B89/100</f>
        <v>6.139257683105301E-3</v>
      </c>
      <c r="C40" s="36">
        <f t="shared" si="8"/>
        <v>-1.1840856846406548E-5</v>
      </c>
      <c r="D40" s="36">
        <f t="shared" si="8"/>
        <v>-1.6782007077001352E-3</v>
      </c>
      <c r="E40" s="36">
        <f t="shared" si="8"/>
        <v>-2.5545542893635836E-5</v>
      </c>
      <c r="F40" s="36">
        <f t="shared" si="8"/>
        <v>2.6624778949062697E-5</v>
      </c>
      <c r="G40" s="36">
        <f t="shared" si="8"/>
        <v>1.3888615145953862E-2</v>
      </c>
      <c r="H40" s="36">
        <f t="shared" si="8"/>
        <v>1.2664445515471925E-2</v>
      </c>
      <c r="I40" s="36">
        <f t="shared" si="8"/>
        <v>1.736652326747145E-2</v>
      </c>
      <c r="J40" s="36">
        <f t="shared" si="8"/>
        <v>-2.1999999999999999E-2</v>
      </c>
      <c r="K40" s="36">
        <f t="shared" si="8"/>
        <v>4.2316681300416017E-3</v>
      </c>
      <c r="L40" s="36">
        <f t="shared" si="8"/>
        <v>5.1943521169177283E-3</v>
      </c>
      <c r="M40" s="36">
        <f t="shared" si="8"/>
        <v>1.7263129120863047E-2</v>
      </c>
      <c r="N40" s="36">
        <f t="shared" si="8"/>
        <v>1.5205785894743828E-3</v>
      </c>
      <c r="O40" s="36">
        <f t="shared" si="8"/>
        <v>-7.3044132788402385E-5</v>
      </c>
      <c r="P40" s="36">
        <f t="shared" si="8"/>
        <v>5.3591940619807585E-2</v>
      </c>
      <c r="Q40" s="36">
        <f t="shared" si="8"/>
        <v>3.623695644676718E-2</v>
      </c>
      <c r="R40" s="36">
        <f t="shared" si="8"/>
        <v>3.7339519752604654E-3</v>
      </c>
      <c r="S40" s="36">
        <f t="shared" si="8"/>
        <v>1.7588382843229668E-3</v>
      </c>
      <c r="T40" s="36">
        <f t="shared" si="8"/>
        <v>1.1805305364286856E-2</v>
      </c>
      <c r="U40" s="36">
        <f t="shared" si="8"/>
        <v>2.9138955541828292E-2</v>
      </c>
      <c r="V40" s="36">
        <f t="shared" si="8"/>
        <v>3.7757802952051396E-2</v>
      </c>
      <c r="W40" s="36">
        <f t="shared" si="8"/>
        <v>6.4388781443780428E-3</v>
      </c>
    </row>
    <row r="41" spans="1:23" x14ac:dyDescent="0.2">
      <c r="A41" s="35" t="s">
        <v>174</v>
      </c>
      <c r="B41" s="52">
        <v>0</v>
      </c>
      <c r="C41" s="52">
        <v>0</v>
      </c>
      <c r="D41" s="52">
        <v>0</v>
      </c>
      <c r="E41" s="52">
        <v>0</v>
      </c>
      <c r="F41" s="52">
        <v>0</v>
      </c>
      <c r="G41" s="52">
        <v>0</v>
      </c>
      <c r="H41" s="52">
        <v>0</v>
      </c>
      <c r="I41" s="52">
        <v>0</v>
      </c>
      <c r="J41" s="52">
        <v>0</v>
      </c>
      <c r="K41" s="52">
        <v>0</v>
      </c>
      <c r="L41" s="52">
        <v>0</v>
      </c>
      <c r="M41" s="52">
        <v>0</v>
      </c>
      <c r="N41" s="52">
        <v>0</v>
      </c>
      <c r="O41" s="52">
        <v>0</v>
      </c>
      <c r="P41" s="52">
        <v>0</v>
      </c>
      <c r="Q41" s="52">
        <v>0</v>
      </c>
      <c r="R41" s="52">
        <v>0</v>
      </c>
      <c r="S41" s="52">
        <v>0</v>
      </c>
      <c r="T41" s="52">
        <v>0</v>
      </c>
      <c r="U41" s="52">
        <v>0</v>
      </c>
      <c r="V41" s="52">
        <v>0</v>
      </c>
      <c r="W41" s="52">
        <v>0</v>
      </c>
    </row>
    <row r="42" spans="1:23" x14ac:dyDescent="0.2">
      <c r="C42" s="36"/>
    </row>
    <row r="43" spans="1:23" x14ac:dyDescent="0.2">
      <c r="A43" s="38" t="s">
        <v>128</v>
      </c>
    </row>
    <row r="44" spans="1:23" x14ac:dyDescent="0.2">
      <c r="A44" s="35" t="s">
        <v>127</v>
      </c>
      <c r="B44" s="36">
        <f>B9</f>
        <v>3.4599999999999999E-2</v>
      </c>
      <c r="C44" s="36">
        <f t="shared" ref="C44:W44" si="9">C9</f>
        <v>2.9499999999999998E-2</v>
      </c>
      <c r="D44" s="36">
        <f t="shared" si="9"/>
        <v>2.3199999999999998E-2</v>
      </c>
      <c r="E44" s="36">
        <f t="shared" si="9"/>
        <v>2.9000000000000001E-2</v>
      </c>
      <c r="F44" s="36">
        <f t="shared" si="9"/>
        <v>3.1800000000000002E-2</v>
      </c>
      <c r="G44" s="36">
        <f t="shared" si="9"/>
        <v>0.04</v>
      </c>
      <c r="H44" s="36">
        <f t="shared" si="9"/>
        <v>3.6999999999999998E-2</v>
      </c>
      <c r="I44" s="36">
        <f t="shared" si="9"/>
        <v>4.6800000000000001E-2</v>
      </c>
      <c r="J44" s="36">
        <f t="shared" si="9"/>
        <v>8.9999999999999993E-3</v>
      </c>
      <c r="K44" s="36">
        <f t="shared" si="9"/>
        <v>3.3799999999999997E-2</v>
      </c>
      <c r="L44" s="36">
        <f t="shared" si="9"/>
        <v>3.4299999999999997E-2</v>
      </c>
      <c r="M44" s="36">
        <f t="shared" si="9"/>
        <v>3.5799999999999998E-2</v>
      </c>
      <c r="N44" s="36">
        <f t="shared" si="9"/>
        <v>2.8199999999999999E-2</v>
      </c>
      <c r="O44" s="36">
        <f>O9</f>
        <v>2.1600000000000001E-2</v>
      </c>
      <c r="P44" s="36">
        <f t="shared" si="9"/>
        <v>6.4799999999999996E-2</v>
      </c>
      <c r="Q44" s="36">
        <f t="shared" si="9"/>
        <v>5.62E-2</v>
      </c>
      <c r="R44" s="36">
        <f t="shared" si="9"/>
        <v>1.04E-2</v>
      </c>
      <c r="S44" s="36">
        <f t="shared" si="9"/>
        <v>9.5999999999999992E-3</v>
      </c>
      <c r="T44" s="36">
        <f t="shared" si="9"/>
        <v>1.5800000000000002E-2</v>
      </c>
      <c r="U44" s="36">
        <f t="shared" si="9"/>
        <v>6.3799999999999996E-2</v>
      </c>
      <c r="V44" s="36">
        <f>V9</f>
        <v>5.9799999999999999E-2</v>
      </c>
      <c r="W44" s="36">
        <f t="shared" si="9"/>
        <v>5.2699999999999997E-2</v>
      </c>
    </row>
    <row r="45" spans="1:23" x14ac:dyDescent="0.2">
      <c r="A45" s="35" t="s">
        <v>124</v>
      </c>
      <c r="B45" s="36">
        <f t="shared" ref="B45:B54" si="10">B17+B29</f>
        <v>3.6231037187564388E-2</v>
      </c>
      <c r="C45" s="36">
        <f t="shared" ref="C45:W53" si="11">C17+C29</f>
        <v>3.1880817479574046E-2</v>
      </c>
      <c r="D45" s="36">
        <f t="shared" si="11"/>
        <v>2.6917209445608645E-2</v>
      </c>
      <c r="E45" s="36">
        <f t="shared" si="11"/>
        <v>3.0616852535622047E-2</v>
      </c>
      <c r="F45" s="36">
        <f t="shared" si="11"/>
        <v>3.4248166985836236E-2</v>
      </c>
      <c r="G45" s="36">
        <f t="shared" si="11"/>
        <v>4.3114029202146846E-2</v>
      </c>
      <c r="H45" s="36">
        <f t="shared" si="11"/>
        <v>3.929323474729516E-2</v>
      </c>
      <c r="I45" s="36">
        <f t="shared" si="11"/>
        <v>4.9593114621096154E-2</v>
      </c>
      <c r="J45" s="36">
        <f t="shared" si="11"/>
        <v>1.0819557832842108E-2</v>
      </c>
      <c r="K45" s="36">
        <f t="shared" si="11"/>
        <v>3.5611092481464553E-2</v>
      </c>
      <c r="L45" s="36">
        <f t="shared" si="11"/>
        <v>3.4914428256225656E-2</v>
      </c>
      <c r="M45" s="36">
        <f t="shared" si="11"/>
        <v>3.9872183657014719E-2</v>
      </c>
      <c r="N45" s="36">
        <f t="shared" si="11"/>
        <v>3.1631766687123961E-2</v>
      </c>
      <c r="O45" s="36">
        <f t="shared" ref="O45:O54" si="12">O17+O29</f>
        <v>2.7247797092716675E-2</v>
      </c>
      <c r="P45" s="36">
        <f t="shared" si="11"/>
        <v>6.6646733768162297E-2</v>
      </c>
      <c r="Q45" s="36">
        <f t="shared" si="11"/>
        <v>6.0900240876502108E-2</v>
      </c>
      <c r="R45" s="36">
        <f t="shared" si="11"/>
        <v>1.9769763988155907E-2</v>
      </c>
      <c r="S45" s="36">
        <f t="shared" si="11"/>
        <v>1.859115324987648E-2</v>
      </c>
      <c r="T45" s="36">
        <f t="shared" si="11"/>
        <v>2.4869438631025129E-2</v>
      </c>
      <c r="U45" s="36">
        <f t="shared" si="11"/>
        <v>6.5044097281321739E-2</v>
      </c>
      <c r="V45" s="36">
        <f t="shared" ref="V45:V54" si="13">V17+V29</f>
        <v>6.2956319445866521E-2</v>
      </c>
      <c r="W45" s="36">
        <f t="shared" si="11"/>
        <v>6.0237895438620695E-2</v>
      </c>
    </row>
    <row r="46" spans="1:23" x14ac:dyDescent="0.2">
      <c r="A46" s="35" t="s">
        <v>123</v>
      </c>
      <c r="B46" s="36">
        <f t="shared" si="10"/>
        <v>3.8561508242803182E-2</v>
      </c>
      <c r="C46" s="36">
        <f t="shared" ref="C46:R46" si="14">C18+C30</f>
        <v>3.3761068826822498E-2</v>
      </c>
      <c r="D46" s="36">
        <f t="shared" si="14"/>
        <v>2.6743492149872917E-2</v>
      </c>
      <c r="E46" s="36">
        <f t="shared" si="14"/>
        <v>3.215695996475023E-2</v>
      </c>
      <c r="F46" s="36">
        <f t="shared" si="14"/>
        <v>3.6713371587845996E-2</v>
      </c>
      <c r="G46" s="36">
        <f t="shared" si="14"/>
        <v>4.5890845221784049E-2</v>
      </c>
      <c r="H46" s="36">
        <f t="shared" si="14"/>
        <v>4.183674438809646E-2</v>
      </c>
      <c r="I46" s="36">
        <f t="shared" si="14"/>
        <v>5.2378254154710313E-2</v>
      </c>
      <c r="J46" s="36">
        <f t="shared" si="14"/>
        <v>1.2332291190271849E-2</v>
      </c>
      <c r="K46" s="36">
        <f t="shared" si="14"/>
        <v>3.7160008164332424E-2</v>
      </c>
      <c r="L46" s="36">
        <f t="shared" si="14"/>
        <v>3.7202032037038944E-2</v>
      </c>
      <c r="M46" s="36">
        <f t="shared" si="14"/>
        <v>4.3937542838617068E-2</v>
      </c>
      <c r="N46" s="36">
        <f t="shared" si="14"/>
        <v>3.3669163973032407E-2</v>
      </c>
      <c r="O46" s="36">
        <f t="shared" si="12"/>
        <v>2.8567205970463836E-2</v>
      </c>
      <c r="P46" s="36">
        <f t="shared" si="14"/>
        <v>7.2583742429830733E-2</v>
      </c>
      <c r="Q46" s="36">
        <f t="shared" si="14"/>
        <v>6.1709555011659839E-2</v>
      </c>
      <c r="R46" s="36">
        <f t="shared" si="14"/>
        <v>2.2843353038410577E-2</v>
      </c>
      <c r="S46" s="36">
        <f t="shared" si="11"/>
        <v>2.1530756435290357E-2</v>
      </c>
      <c r="T46" s="36">
        <f t="shared" si="11"/>
        <v>2.8251237083486255E-2</v>
      </c>
      <c r="U46" s="36">
        <f t="shared" si="11"/>
        <v>6.6150981380133811E-2</v>
      </c>
      <c r="V46" s="36">
        <f t="shared" si="13"/>
        <v>6.6050462093136336E-2</v>
      </c>
      <c r="W46" s="36">
        <f t="shared" si="11"/>
        <v>6.1449242931984623E-2</v>
      </c>
    </row>
    <row r="47" spans="1:23" x14ac:dyDescent="0.2">
      <c r="A47" s="35" t="s">
        <v>122</v>
      </c>
      <c r="B47" s="36">
        <f t="shared" si="10"/>
        <v>4.0891979298041968E-2</v>
      </c>
      <c r="C47" s="36">
        <f t="shared" si="11"/>
        <v>3.5641320174070949E-2</v>
      </c>
      <c r="D47" s="36">
        <f t="shared" si="11"/>
        <v>2.6569774854137196E-2</v>
      </c>
      <c r="E47" s="36">
        <f t="shared" si="11"/>
        <v>3.369706739387842E-2</v>
      </c>
      <c r="F47" s="36">
        <f t="shared" si="11"/>
        <v>3.9178576189855735E-2</v>
      </c>
      <c r="G47" s="36">
        <f t="shared" si="11"/>
        <v>4.8667661241421245E-2</v>
      </c>
      <c r="H47" s="36">
        <f t="shared" si="11"/>
        <v>4.4380254028897753E-2</v>
      </c>
      <c r="I47" s="36">
        <f t="shared" si="11"/>
        <v>5.5163393688324465E-2</v>
      </c>
      <c r="J47" s="36">
        <f t="shared" si="11"/>
        <v>1.3845024547701597E-2</v>
      </c>
      <c r="K47" s="36">
        <f t="shared" si="11"/>
        <v>3.8708923847200288E-2</v>
      </c>
      <c r="L47" s="36">
        <f t="shared" si="11"/>
        <v>3.9489635817852239E-2</v>
      </c>
      <c r="M47" s="36">
        <f t="shared" si="11"/>
        <v>4.800290202021943E-2</v>
      </c>
      <c r="N47" s="36">
        <f t="shared" si="11"/>
        <v>3.5706561258940839E-2</v>
      </c>
      <c r="O47" s="36">
        <f t="shared" si="12"/>
        <v>2.9886614848211004E-2</v>
      </c>
      <c r="P47" s="36">
        <f t="shared" si="11"/>
        <v>7.8520751091499155E-2</v>
      </c>
      <c r="Q47" s="36">
        <f t="shared" si="11"/>
        <v>6.2518869146817577E-2</v>
      </c>
      <c r="R47" s="36">
        <f t="shared" si="11"/>
        <v>2.5916942088665247E-2</v>
      </c>
      <c r="S47" s="36">
        <f t="shared" si="11"/>
        <v>2.4470359620704239E-2</v>
      </c>
      <c r="T47" s="36">
        <f t="shared" si="11"/>
        <v>3.1633035535947381E-2</v>
      </c>
      <c r="U47" s="36">
        <f t="shared" si="11"/>
        <v>6.7257865478945911E-2</v>
      </c>
      <c r="V47" s="36">
        <f t="shared" si="13"/>
        <v>6.9144604740406179E-2</v>
      </c>
      <c r="W47" s="36">
        <f t="shared" si="11"/>
        <v>6.266059042534855E-2</v>
      </c>
    </row>
    <row r="48" spans="1:23" x14ac:dyDescent="0.2">
      <c r="A48" s="35" t="s">
        <v>121</v>
      </c>
      <c r="B48" s="36">
        <f t="shared" si="10"/>
        <v>4.1339830834663027E-2</v>
      </c>
      <c r="C48" s="36">
        <f t="shared" si="11"/>
        <v>3.5638952002701667E-2</v>
      </c>
      <c r="D48" s="36">
        <f t="shared" si="11"/>
        <v>2.6234134712597168E-2</v>
      </c>
      <c r="E48" s="36">
        <f t="shared" si="11"/>
        <v>3.3698554285299692E-2</v>
      </c>
      <c r="F48" s="36">
        <f t="shared" si="11"/>
        <v>3.9185523145645551E-2</v>
      </c>
      <c r="G48" s="36">
        <f t="shared" si="11"/>
        <v>4.9445384270612021E-2</v>
      </c>
      <c r="H48" s="36">
        <f t="shared" si="11"/>
        <v>4.5385143131992142E-2</v>
      </c>
      <c r="I48" s="36">
        <f t="shared" si="11"/>
        <v>5.5576698341818755E-2</v>
      </c>
      <c r="J48" s="36">
        <f t="shared" si="11"/>
        <v>1.3545024547701595E-2</v>
      </c>
      <c r="K48" s="36">
        <f t="shared" si="11"/>
        <v>3.8615257473208611E-2</v>
      </c>
      <c r="L48" s="36">
        <f t="shared" si="11"/>
        <v>3.9964506241235778E-2</v>
      </c>
      <c r="M48" s="36">
        <f t="shared" si="11"/>
        <v>5.0255527844392037E-2</v>
      </c>
      <c r="N48" s="36">
        <f t="shared" si="11"/>
        <v>3.6010676976835715E-2</v>
      </c>
      <c r="O48" s="36">
        <f t="shared" si="12"/>
        <v>3.0272006021653322E-2</v>
      </c>
      <c r="P48" s="36">
        <f t="shared" si="11"/>
        <v>8.291913921546068E-2</v>
      </c>
      <c r="Q48" s="36">
        <f t="shared" si="11"/>
        <v>6.3166260436171018E-2</v>
      </c>
      <c r="R48" s="36">
        <f t="shared" si="11"/>
        <v>2.8990531138919921E-2</v>
      </c>
      <c r="S48" s="36">
        <f t="shared" si="11"/>
        <v>2.7409962806118116E-2</v>
      </c>
      <c r="T48" s="36">
        <f t="shared" si="11"/>
        <v>3.5014833988408503E-2</v>
      </c>
      <c r="U48" s="36">
        <f t="shared" si="11"/>
        <v>6.6365656587311556E-2</v>
      </c>
      <c r="V48" s="36">
        <f t="shared" si="13"/>
        <v>7.0596165330816446E-2</v>
      </c>
      <c r="W48" s="36">
        <f t="shared" si="11"/>
        <v>6.3871937918712485E-2</v>
      </c>
    </row>
    <row r="49" spans="1:23" x14ac:dyDescent="0.2">
      <c r="A49" s="35" t="s">
        <v>120</v>
      </c>
      <c r="B49" s="36">
        <f t="shared" si="10"/>
        <v>4.1787682371284093E-2</v>
      </c>
      <c r="C49" s="36">
        <f t="shared" si="11"/>
        <v>3.5636583831332384E-2</v>
      </c>
      <c r="D49" s="36">
        <f t="shared" si="11"/>
        <v>2.589849457105714E-2</v>
      </c>
      <c r="E49" s="36">
        <f t="shared" si="11"/>
        <v>3.3700041176720964E-2</v>
      </c>
      <c r="F49" s="36">
        <f t="shared" si="11"/>
        <v>3.919247010143536E-2</v>
      </c>
      <c r="G49" s="36">
        <f t="shared" si="11"/>
        <v>5.022310729980279E-2</v>
      </c>
      <c r="H49" s="36">
        <f t="shared" si="11"/>
        <v>4.6390032235086524E-2</v>
      </c>
      <c r="I49" s="36">
        <f t="shared" si="11"/>
        <v>5.5990002995313044E-2</v>
      </c>
      <c r="J49" s="36">
        <f t="shared" si="11"/>
        <v>1.32450245477016E-2</v>
      </c>
      <c r="K49" s="36">
        <f t="shared" si="11"/>
        <v>3.8521591099216934E-2</v>
      </c>
      <c r="L49" s="36">
        <f t="shared" si="11"/>
        <v>4.0439376664619331E-2</v>
      </c>
      <c r="M49" s="36">
        <f t="shared" si="11"/>
        <v>5.250815366856465E-2</v>
      </c>
      <c r="N49" s="36">
        <f t="shared" si="11"/>
        <v>3.6314792694730591E-2</v>
      </c>
      <c r="O49" s="36">
        <f t="shared" si="12"/>
        <v>3.065739719509564E-2</v>
      </c>
      <c r="P49" s="36">
        <f t="shared" si="11"/>
        <v>8.7317527339422191E-2</v>
      </c>
      <c r="Q49" s="36">
        <f t="shared" si="11"/>
        <v>6.3813651725524459E-2</v>
      </c>
      <c r="R49" s="36">
        <f t="shared" si="11"/>
        <v>3.2064120189174594E-2</v>
      </c>
      <c r="S49" s="36">
        <f t="shared" si="11"/>
        <v>3.0349565991532001E-2</v>
      </c>
      <c r="T49" s="36">
        <f t="shared" si="11"/>
        <v>3.8396632440869639E-2</v>
      </c>
      <c r="U49" s="36">
        <f t="shared" si="11"/>
        <v>6.5473447695677228E-2</v>
      </c>
      <c r="V49" s="36">
        <f t="shared" si="13"/>
        <v>7.2047725921226727E-2</v>
      </c>
      <c r="W49" s="36">
        <f t="shared" si="11"/>
        <v>6.5083285412076419E-2</v>
      </c>
    </row>
    <row r="50" spans="1:23" x14ac:dyDescent="0.2">
      <c r="A50" s="35" t="s">
        <v>119</v>
      </c>
      <c r="B50" s="36">
        <f t="shared" si="10"/>
        <v>4.1787682371284093E-2</v>
      </c>
      <c r="C50" s="36">
        <f t="shared" si="11"/>
        <v>3.5636583831332384E-2</v>
      </c>
      <c r="D50" s="36">
        <f t="shared" si="11"/>
        <v>2.589849457105714E-2</v>
      </c>
      <c r="E50" s="36">
        <f t="shared" si="11"/>
        <v>3.3700041176720964E-2</v>
      </c>
      <c r="F50" s="36">
        <f t="shared" si="11"/>
        <v>3.919247010143536E-2</v>
      </c>
      <c r="G50" s="36">
        <f t="shared" si="11"/>
        <v>5.022310729980279E-2</v>
      </c>
      <c r="H50" s="36">
        <f t="shared" si="11"/>
        <v>4.6390032235086524E-2</v>
      </c>
      <c r="I50" s="36">
        <f t="shared" si="11"/>
        <v>5.5990002995313044E-2</v>
      </c>
      <c r="J50" s="36">
        <f t="shared" si="11"/>
        <v>1.32450245477016E-2</v>
      </c>
      <c r="K50" s="36">
        <f t="shared" si="11"/>
        <v>3.8521591099216934E-2</v>
      </c>
      <c r="L50" s="36">
        <f t="shared" si="11"/>
        <v>4.0439376664619331E-2</v>
      </c>
      <c r="M50" s="36">
        <f t="shared" si="11"/>
        <v>5.250815366856465E-2</v>
      </c>
      <c r="N50" s="36">
        <f t="shared" si="11"/>
        <v>3.6314792694730591E-2</v>
      </c>
      <c r="O50" s="36">
        <f t="shared" si="12"/>
        <v>3.065739719509564E-2</v>
      </c>
      <c r="P50" s="36">
        <f t="shared" si="11"/>
        <v>8.7317527339422191E-2</v>
      </c>
      <c r="Q50" s="36">
        <f t="shared" si="11"/>
        <v>6.3813651725524459E-2</v>
      </c>
      <c r="R50" s="36">
        <f t="shared" si="11"/>
        <v>3.2064120189174594E-2</v>
      </c>
      <c r="S50" s="36">
        <f t="shared" si="11"/>
        <v>3.0349565991532001E-2</v>
      </c>
      <c r="T50" s="36">
        <f t="shared" si="11"/>
        <v>3.8396632440869639E-2</v>
      </c>
      <c r="U50" s="36">
        <f t="shared" si="11"/>
        <v>6.5473447695677228E-2</v>
      </c>
      <c r="V50" s="36">
        <f t="shared" si="13"/>
        <v>7.2047725921226727E-2</v>
      </c>
      <c r="W50" s="36">
        <f t="shared" si="11"/>
        <v>6.5083285412076419E-2</v>
      </c>
    </row>
    <row r="51" spans="1:23" x14ac:dyDescent="0.2">
      <c r="A51" s="35" t="s">
        <v>118</v>
      </c>
      <c r="B51" s="36">
        <f t="shared" si="10"/>
        <v>4.1787682371284093E-2</v>
      </c>
      <c r="C51" s="36">
        <f t="shared" si="11"/>
        <v>3.5636583831332384E-2</v>
      </c>
      <c r="D51" s="36">
        <f t="shared" si="11"/>
        <v>2.589849457105714E-2</v>
      </c>
      <c r="E51" s="36">
        <f t="shared" si="11"/>
        <v>3.3700041176720964E-2</v>
      </c>
      <c r="F51" s="36">
        <f t="shared" si="11"/>
        <v>3.919247010143536E-2</v>
      </c>
      <c r="G51" s="36">
        <f t="shared" si="11"/>
        <v>5.022310729980279E-2</v>
      </c>
      <c r="H51" s="36">
        <f t="shared" si="11"/>
        <v>4.6390032235086524E-2</v>
      </c>
      <c r="I51" s="36">
        <f t="shared" si="11"/>
        <v>5.5990002995313044E-2</v>
      </c>
      <c r="J51" s="36">
        <f t="shared" si="11"/>
        <v>1.32450245477016E-2</v>
      </c>
      <c r="K51" s="36">
        <f t="shared" si="11"/>
        <v>3.8521591099216934E-2</v>
      </c>
      <c r="L51" s="36">
        <f t="shared" si="11"/>
        <v>4.0439376664619331E-2</v>
      </c>
      <c r="M51" s="36">
        <f t="shared" si="11"/>
        <v>5.250815366856465E-2</v>
      </c>
      <c r="N51" s="36">
        <f t="shared" si="11"/>
        <v>3.6314792694730591E-2</v>
      </c>
      <c r="O51" s="36">
        <f t="shared" si="12"/>
        <v>3.065739719509564E-2</v>
      </c>
      <c r="P51" s="36">
        <f t="shared" si="11"/>
        <v>8.7317527339422191E-2</v>
      </c>
      <c r="Q51" s="36">
        <f t="shared" si="11"/>
        <v>6.3813651725524459E-2</v>
      </c>
      <c r="R51" s="36">
        <f t="shared" si="11"/>
        <v>3.2064120189174594E-2</v>
      </c>
      <c r="S51" s="36">
        <f t="shared" si="11"/>
        <v>3.0349565991532001E-2</v>
      </c>
      <c r="T51" s="36">
        <f t="shared" si="11"/>
        <v>3.8396632440869639E-2</v>
      </c>
      <c r="U51" s="36">
        <f t="shared" si="11"/>
        <v>6.5473447695677228E-2</v>
      </c>
      <c r="V51" s="36">
        <f t="shared" si="13"/>
        <v>7.2047725921226727E-2</v>
      </c>
      <c r="W51" s="36">
        <f t="shared" si="11"/>
        <v>6.5083285412076419E-2</v>
      </c>
    </row>
    <row r="52" spans="1:23" x14ac:dyDescent="0.2">
      <c r="A52" s="35" t="s">
        <v>117</v>
      </c>
      <c r="B52" s="36">
        <f t="shared" si="10"/>
        <v>4.1787682371284093E-2</v>
      </c>
      <c r="C52" s="36">
        <f t="shared" si="11"/>
        <v>3.5636583831332384E-2</v>
      </c>
      <c r="D52" s="36">
        <f t="shared" si="11"/>
        <v>2.589849457105714E-2</v>
      </c>
      <c r="E52" s="36">
        <f t="shared" si="11"/>
        <v>3.3700041176720964E-2</v>
      </c>
      <c r="F52" s="36">
        <f t="shared" si="11"/>
        <v>3.919247010143536E-2</v>
      </c>
      <c r="G52" s="36">
        <f t="shared" si="11"/>
        <v>5.022310729980279E-2</v>
      </c>
      <c r="H52" s="36">
        <f t="shared" si="11"/>
        <v>4.6390032235086524E-2</v>
      </c>
      <c r="I52" s="36">
        <f t="shared" si="11"/>
        <v>5.5990002995313044E-2</v>
      </c>
      <c r="J52" s="36">
        <f t="shared" si="11"/>
        <v>1.32450245477016E-2</v>
      </c>
      <c r="K52" s="36">
        <f t="shared" si="11"/>
        <v>3.8521591099216934E-2</v>
      </c>
      <c r="L52" s="36">
        <f t="shared" si="11"/>
        <v>4.0439376664619331E-2</v>
      </c>
      <c r="M52" s="36">
        <f t="shared" si="11"/>
        <v>5.250815366856465E-2</v>
      </c>
      <c r="N52" s="36">
        <f t="shared" si="11"/>
        <v>3.6314792694730591E-2</v>
      </c>
      <c r="O52" s="36">
        <f t="shared" si="12"/>
        <v>3.065739719509564E-2</v>
      </c>
      <c r="P52" s="36">
        <f t="shared" si="11"/>
        <v>8.7317527339422191E-2</v>
      </c>
      <c r="Q52" s="36">
        <f t="shared" si="11"/>
        <v>6.3813651725524459E-2</v>
      </c>
      <c r="R52" s="36">
        <f t="shared" si="11"/>
        <v>3.2064120189174594E-2</v>
      </c>
      <c r="S52" s="36">
        <f t="shared" si="11"/>
        <v>3.0349565991532001E-2</v>
      </c>
      <c r="T52" s="36">
        <f t="shared" si="11"/>
        <v>3.8396632440869639E-2</v>
      </c>
      <c r="U52" s="36">
        <f t="shared" si="11"/>
        <v>6.5473447695677228E-2</v>
      </c>
      <c r="V52" s="36">
        <f t="shared" si="13"/>
        <v>7.2047725921226727E-2</v>
      </c>
      <c r="W52" s="36">
        <f t="shared" si="11"/>
        <v>6.5083285412076419E-2</v>
      </c>
    </row>
    <row r="53" spans="1:23" x14ac:dyDescent="0.2">
      <c r="A53" s="35" t="s">
        <v>116</v>
      </c>
      <c r="B53" s="36">
        <f t="shared" si="10"/>
        <v>4.1787682371284093E-2</v>
      </c>
      <c r="C53" s="36">
        <f t="shared" si="11"/>
        <v>3.5636583831332384E-2</v>
      </c>
      <c r="D53" s="36">
        <f>D25+D37</f>
        <v>2.589849457105714E-2</v>
      </c>
      <c r="E53" s="36">
        <f t="shared" si="11"/>
        <v>3.3700041176720964E-2</v>
      </c>
      <c r="F53" s="36">
        <f t="shared" si="11"/>
        <v>3.919247010143536E-2</v>
      </c>
      <c r="G53" s="36">
        <f t="shared" si="11"/>
        <v>5.022310729980279E-2</v>
      </c>
      <c r="H53" s="36">
        <f t="shared" si="11"/>
        <v>4.6390032235086524E-2</v>
      </c>
      <c r="I53" s="36">
        <f t="shared" si="11"/>
        <v>5.5990002995313044E-2</v>
      </c>
      <c r="J53" s="36">
        <f t="shared" si="11"/>
        <v>1.32450245477016E-2</v>
      </c>
      <c r="K53" s="36">
        <f t="shared" si="11"/>
        <v>3.8521591099216934E-2</v>
      </c>
      <c r="L53" s="36">
        <f t="shared" si="11"/>
        <v>4.0439376664619331E-2</v>
      </c>
      <c r="M53" s="36">
        <f t="shared" si="11"/>
        <v>5.250815366856465E-2</v>
      </c>
      <c r="N53" s="36">
        <f t="shared" si="11"/>
        <v>3.6314792694730591E-2</v>
      </c>
      <c r="O53" s="36">
        <f t="shared" si="12"/>
        <v>3.065739719509564E-2</v>
      </c>
      <c r="P53" s="36">
        <f t="shared" si="11"/>
        <v>8.7317527339422191E-2</v>
      </c>
      <c r="Q53" s="36">
        <f t="shared" si="11"/>
        <v>6.3813651725524459E-2</v>
      </c>
      <c r="R53" s="36">
        <f t="shared" si="11"/>
        <v>3.2064120189174594E-2</v>
      </c>
      <c r="S53" s="36">
        <f t="shared" si="11"/>
        <v>3.0349565991532001E-2</v>
      </c>
      <c r="T53" s="36">
        <f t="shared" si="11"/>
        <v>3.8396632440869639E-2</v>
      </c>
      <c r="U53" s="36">
        <f t="shared" si="11"/>
        <v>6.5473447695677228E-2</v>
      </c>
      <c r="V53" s="36">
        <f t="shared" si="13"/>
        <v>7.2047725921226727E-2</v>
      </c>
      <c r="W53" s="36">
        <f t="shared" si="11"/>
        <v>6.5083285412076419E-2</v>
      </c>
    </row>
    <row r="54" spans="1:23" x14ac:dyDescent="0.2">
      <c r="A54" s="35" t="s">
        <v>115</v>
      </c>
      <c r="B54" s="36">
        <f t="shared" si="10"/>
        <v>4.1787682371284093E-2</v>
      </c>
      <c r="C54" s="36">
        <f t="shared" ref="C54:W54" si="15">C26+C38</f>
        <v>3.5636583831332384E-2</v>
      </c>
      <c r="D54" s="36">
        <f t="shared" si="15"/>
        <v>2.589849457105714E-2</v>
      </c>
      <c r="E54" s="36">
        <f t="shared" si="15"/>
        <v>3.3700041176720964E-2</v>
      </c>
      <c r="F54" s="36">
        <f t="shared" si="15"/>
        <v>3.919247010143536E-2</v>
      </c>
      <c r="G54" s="36">
        <f t="shared" si="15"/>
        <v>5.022310729980279E-2</v>
      </c>
      <c r="H54" s="36">
        <f t="shared" si="15"/>
        <v>4.6390032235086524E-2</v>
      </c>
      <c r="I54" s="36">
        <f t="shared" si="15"/>
        <v>5.5990002995313044E-2</v>
      </c>
      <c r="J54" s="36">
        <f t="shared" si="15"/>
        <v>1.32450245477016E-2</v>
      </c>
      <c r="K54" s="36">
        <f t="shared" si="15"/>
        <v>3.8521591099216934E-2</v>
      </c>
      <c r="L54" s="36">
        <f t="shared" si="15"/>
        <v>4.0439376664619331E-2</v>
      </c>
      <c r="M54" s="36">
        <f t="shared" si="15"/>
        <v>5.250815366856465E-2</v>
      </c>
      <c r="N54" s="36">
        <f t="shared" si="15"/>
        <v>3.6314792694730591E-2</v>
      </c>
      <c r="O54" s="36">
        <f t="shared" si="12"/>
        <v>3.065739719509564E-2</v>
      </c>
      <c r="P54" s="36">
        <f t="shared" si="15"/>
        <v>8.7317527339422191E-2</v>
      </c>
      <c r="Q54" s="36">
        <f t="shared" si="15"/>
        <v>6.3813651725524459E-2</v>
      </c>
      <c r="R54" s="36">
        <f t="shared" si="15"/>
        <v>3.2064120189174594E-2</v>
      </c>
      <c r="S54" s="36">
        <f t="shared" si="15"/>
        <v>3.0349565991532001E-2</v>
      </c>
      <c r="T54" s="36">
        <f t="shared" si="15"/>
        <v>3.8396632440869639E-2</v>
      </c>
      <c r="U54" s="36">
        <f t="shared" si="15"/>
        <v>6.5473447695677228E-2</v>
      </c>
      <c r="V54" s="36">
        <f t="shared" si="13"/>
        <v>7.2047725921226727E-2</v>
      </c>
      <c r="W54" s="36">
        <f t="shared" si="15"/>
        <v>6.5083285412076419E-2</v>
      </c>
    </row>
    <row r="56" spans="1:23" x14ac:dyDescent="0.2">
      <c r="A56" s="38" t="s">
        <v>126</v>
      </c>
    </row>
    <row r="57" spans="1:23" x14ac:dyDescent="0.2">
      <c r="A57" s="35" t="s">
        <v>124</v>
      </c>
      <c r="B57" s="34">
        <f t="shared" ref="B57:W57" si="16">B11</f>
        <v>6.02</v>
      </c>
      <c r="C57" s="34">
        <f t="shared" si="16"/>
        <v>6</v>
      </c>
      <c r="D57" s="34">
        <f t="shared" si="16"/>
        <v>0.38</v>
      </c>
      <c r="E57" s="34">
        <f t="shared" si="16"/>
        <v>3.78</v>
      </c>
      <c r="F57" s="34">
        <f t="shared" si="16"/>
        <v>17.02</v>
      </c>
      <c r="G57" s="34">
        <f t="shared" si="16"/>
        <v>7</v>
      </c>
      <c r="H57" s="34">
        <f t="shared" si="16"/>
        <v>4.163538</v>
      </c>
      <c r="I57" s="34">
        <f t="shared" si="16"/>
        <v>13.39</v>
      </c>
      <c r="J57" s="34">
        <f t="shared" si="16"/>
        <v>5.44</v>
      </c>
      <c r="K57" s="34">
        <f t="shared" si="16"/>
        <v>4.28</v>
      </c>
      <c r="L57" s="34">
        <f t="shared" si="16"/>
        <v>5.27</v>
      </c>
      <c r="M57" s="34">
        <f t="shared" si="16"/>
        <v>5.27</v>
      </c>
      <c r="N57" s="34">
        <f t="shared" si="16"/>
        <v>5.03</v>
      </c>
      <c r="O57" s="34">
        <f>O11</f>
        <v>1.91</v>
      </c>
      <c r="P57" s="34">
        <f t="shared" si="16"/>
        <v>3.76</v>
      </c>
      <c r="Q57" s="34">
        <f t="shared" si="16"/>
        <v>0.25</v>
      </c>
      <c r="R57" s="34">
        <f t="shared" si="16"/>
        <v>7.83</v>
      </c>
      <c r="S57" s="34">
        <f t="shared" si="16"/>
        <v>8.6698219999999999</v>
      </c>
      <c r="T57" s="34">
        <f t="shared" si="16"/>
        <v>5.63</v>
      </c>
      <c r="U57" s="34">
        <f t="shared" si="16"/>
        <v>7.1</v>
      </c>
      <c r="V57" s="34">
        <f>V11</f>
        <v>4.41</v>
      </c>
      <c r="W57" s="34">
        <f t="shared" si="16"/>
        <v>5.87</v>
      </c>
    </row>
    <row r="58" spans="1:23" x14ac:dyDescent="0.2">
      <c r="A58" s="35" t="s">
        <v>123</v>
      </c>
      <c r="B58" s="34">
        <f>B57</f>
        <v>6.02</v>
      </c>
      <c r="C58" s="34">
        <f t="shared" ref="C58:W66" si="17">C57</f>
        <v>6</v>
      </c>
      <c r="D58" s="34">
        <f t="shared" si="17"/>
        <v>0.38</v>
      </c>
      <c r="E58" s="34">
        <f t="shared" si="17"/>
        <v>3.78</v>
      </c>
      <c r="F58" s="34">
        <f t="shared" si="17"/>
        <v>17.02</v>
      </c>
      <c r="G58" s="34">
        <f t="shared" si="17"/>
        <v>7</v>
      </c>
      <c r="H58" s="34">
        <f t="shared" si="17"/>
        <v>4.163538</v>
      </c>
      <c r="I58" s="34">
        <f t="shared" si="17"/>
        <v>13.39</v>
      </c>
      <c r="J58" s="34">
        <f t="shared" si="17"/>
        <v>5.44</v>
      </c>
      <c r="K58" s="34">
        <f t="shared" si="17"/>
        <v>4.28</v>
      </c>
      <c r="L58" s="34">
        <f t="shared" si="17"/>
        <v>5.27</v>
      </c>
      <c r="M58" s="34">
        <f t="shared" si="17"/>
        <v>5.27</v>
      </c>
      <c r="N58" s="34">
        <f t="shared" si="17"/>
        <v>5.03</v>
      </c>
      <c r="O58" s="34">
        <f t="shared" ref="O58:O66" si="18">O57</f>
        <v>1.91</v>
      </c>
      <c r="P58" s="34">
        <f t="shared" si="17"/>
        <v>3.76</v>
      </c>
      <c r="Q58" s="34">
        <f t="shared" si="17"/>
        <v>0.25</v>
      </c>
      <c r="R58" s="34">
        <f t="shared" si="17"/>
        <v>7.83</v>
      </c>
      <c r="S58" s="34">
        <f t="shared" si="17"/>
        <v>8.6698219999999999</v>
      </c>
      <c r="T58" s="34">
        <f t="shared" si="17"/>
        <v>5.63</v>
      </c>
      <c r="U58" s="34">
        <f t="shared" si="17"/>
        <v>7.1</v>
      </c>
      <c r="V58" s="34">
        <f t="shared" ref="V58:V66" si="19">V57</f>
        <v>4.41</v>
      </c>
      <c r="W58" s="34">
        <f t="shared" si="17"/>
        <v>5.87</v>
      </c>
    </row>
    <row r="59" spans="1:23" x14ac:dyDescent="0.2">
      <c r="A59" s="35" t="s">
        <v>122</v>
      </c>
      <c r="B59" s="34">
        <f t="shared" ref="B59:B66" si="20">B58</f>
        <v>6.02</v>
      </c>
      <c r="C59" s="34">
        <f t="shared" si="17"/>
        <v>6</v>
      </c>
      <c r="D59" s="34">
        <f t="shared" si="17"/>
        <v>0.38</v>
      </c>
      <c r="E59" s="34">
        <f t="shared" si="17"/>
        <v>3.78</v>
      </c>
      <c r="F59" s="34">
        <f t="shared" si="17"/>
        <v>17.02</v>
      </c>
      <c r="G59" s="34">
        <f t="shared" si="17"/>
        <v>7</v>
      </c>
      <c r="H59" s="34">
        <f t="shared" si="17"/>
        <v>4.163538</v>
      </c>
      <c r="I59" s="34">
        <f t="shared" si="17"/>
        <v>13.39</v>
      </c>
      <c r="J59" s="34">
        <f t="shared" si="17"/>
        <v>5.44</v>
      </c>
      <c r="K59" s="34">
        <f t="shared" si="17"/>
        <v>4.28</v>
      </c>
      <c r="L59" s="34">
        <f t="shared" si="17"/>
        <v>5.27</v>
      </c>
      <c r="M59" s="34">
        <f t="shared" si="17"/>
        <v>5.27</v>
      </c>
      <c r="N59" s="34">
        <f t="shared" si="17"/>
        <v>5.03</v>
      </c>
      <c r="O59" s="34">
        <f t="shared" si="18"/>
        <v>1.91</v>
      </c>
      <c r="P59" s="34">
        <f t="shared" si="17"/>
        <v>3.76</v>
      </c>
      <c r="Q59" s="34">
        <f t="shared" si="17"/>
        <v>0.25</v>
      </c>
      <c r="R59" s="34">
        <f t="shared" si="17"/>
        <v>7.83</v>
      </c>
      <c r="S59" s="34">
        <f t="shared" si="17"/>
        <v>8.6698219999999999</v>
      </c>
      <c r="T59" s="34">
        <f t="shared" si="17"/>
        <v>5.63</v>
      </c>
      <c r="U59" s="34">
        <f t="shared" si="17"/>
        <v>7.1</v>
      </c>
      <c r="V59" s="34">
        <f t="shared" si="19"/>
        <v>4.41</v>
      </c>
      <c r="W59" s="34">
        <f t="shared" si="17"/>
        <v>5.87</v>
      </c>
    </row>
    <row r="60" spans="1:23" x14ac:dyDescent="0.2">
      <c r="A60" s="35" t="s">
        <v>121</v>
      </c>
      <c r="B60" s="34">
        <f t="shared" si="20"/>
        <v>6.02</v>
      </c>
      <c r="C60" s="34">
        <f t="shared" si="17"/>
        <v>6</v>
      </c>
      <c r="D60" s="34">
        <f t="shared" si="17"/>
        <v>0.38</v>
      </c>
      <c r="E60" s="34">
        <f t="shared" si="17"/>
        <v>3.78</v>
      </c>
      <c r="F60" s="34">
        <f t="shared" si="17"/>
        <v>17.02</v>
      </c>
      <c r="G60" s="34">
        <f t="shared" si="17"/>
        <v>7</v>
      </c>
      <c r="H60" s="34">
        <f t="shared" si="17"/>
        <v>4.163538</v>
      </c>
      <c r="I60" s="34">
        <f t="shared" si="17"/>
        <v>13.39</v>
      </c>
      <c r="J60" s="34">
        <f t="shared" si="17"/>
        <v>5.44</v>
      </c>
      <c r="K60" s="34">
        <f t="shared" si="17"/>
        <v>4.28</v>
      </c>
      <c r="L60" s="34">
        <f t="shared" si="17"/>
        <v>5.27</v>
      </c>
      <c r="M60" s="34">
        <f t="shared" si="17"/>
        <v>5.27</v>
      </c>
      <c r="N60" s="34">
        <f t="shared" si="17"/>
        <v>5.03</v>
      </c>
      <c r="O60" s="34">
        <f t="shared" si="18"/>
        <v>1.91</v>
      </c>
      <c r="P60" s="34">
        <f t="shared" si="17"/>
        <v>3.76</v>
      </c>
      <c r="Q60" s="34">
        <f t="shared" si="17"/>
        <v>0.25</v>
      </c>
      <c r="R60" s="34">
        <f t="shared" si="17"/>
        <v>7.83</v>
      </c>
      <c r="S60" s="34">
        <f t="shared" si="17"/>
        <v>8.6698219999999999</v>
      </c>
      <c r="T60" s="34">
        <f t="shared" si="17"/>
        <v>5.63</v>
      </c>
      <c r="U60" s="34">
        <f t="shared" si="17"/>
        <v>7.1</v>
      </c>
      <c r="V60" s="34">
        <f t="shared" si="19"/>
        <v>4.41</v>
      </c>
      <c r="W60" s="34">
        <f t="shared" si="17"/>
        <v>5.87</v>
      </c>
    </row>
    <row r="61" spans="1:23" x14ac:dyDescent="0.2">
      <c r="A61" s="35" t="s">
        <v>120</v>
      </c>
      <c r="B61" s="34">
        <f t="shared" si="20"/>
        <v>6.02</v>
      </c>
      <c r="C61" s="34">
        <f t="shared" si="17"/>
        <v>6</v>
      </c>
      <c r="D61" s="34">
        <f t="shared" si="17"/>
        <v>0.38</v>
      </c>
      <c r="E61" s="34">
        <f t="shared" si="17"/>
        <v>3.78</v>
      </c>
      <c r="F61" s="34">
        <f t="shared" si="17"/>
        <v>17.02</v>
      </c>
      <c r="G61" s="34">
        <f t="shared" si="17"/>
        <v>7</v>
      </c>
      <c r="H61" s="34">
        <f t="shared" si="17"/>
        <v>4.163538</v>
      </c>
      <c r="I61" s="34">
        <f t="shared" si="17"/>
        <v>13.39</v>
      </c>
      <c r="J61" s="34">
        <f t="shared" si="17"/>
        <v>5.44</v>
      </c>
      <c r="K61" s="34">
        <f t="shared" si="17"/>
        <v>4.28</v>
      </c>
      <c r="L61" s="34">
        <f t="shared" si="17"/>
        <v>5.27</v>
      </c>
      <c r="M61" s="34">
        <f t="shared" si="17"/>
        <v>5.27</v>
      </c>
      <c r="N61" s="34">
        <f t="shared" si="17"/>
        <v>5.03</v>
      </c>
      <c r="O61" s="34">
        <f t="shared" si="18"/>
        <v>1.91</v>
      </c>
      <c r="P61" s="34">
        <f t="shared" si="17"/>
        <v>3.76</v>
      </c>
      <c r="Q61" s="34">
        <f t="shared" si="17"/>
        <v>0.25</v>
      </c>
      <c r="R61" s="34">
        <f t="shared" si="17"/>
        <v>7.83</v>
      </c>
      <c r="S61" s="34">
        <f t="shared" si="17"/>
        <v>8.6698219999999999</v>
      </c>
      <c r="T61" s="34">
        <f t="shared" si="17"/>
        <v>5.63</v>
      </c>
      <c r="U61" s="34">
        <f t="shared" si="17"/>
        <v>7.1</v>
      </c>
      <c r="V61" s="34">
        <f t="shared" si="19"/>
        <v>4.41</v>
      </c>
      <c r="W61" s="34">
        <f t="shared" si="17"/>
        <v>5.87</v>
      </c>
    </row>
    <row r="62" spans="1:23" x14ac:dyDescent="0.2">
      <c r="A62" s="35" t="s">
        <v>119</v>
      </c>
      <c r="B62" s="34">
        <f t="shared" si="20"/>
        <v>6.02</v>
      </c>
      <c r="C62" s="34">
        <f t="shared" si="17"/>
        <v>6</v>
      </c>
      <c r="D62" s="34">
        <f t="shared" si="17"/>
        <v>0.38</v>
      </c>
      <c r="E62" s="34">
        <f t="shared" si="17"/>
        <v>3.78</v>
      </c>
      <c r="F62" s="34">
        <f t="shared" si="17"/>
        <v>17.02</v>
      </c>
      <c r="G62" s="34">
        <f t="shared" si="17"/>
        <v>7</v>
      </c>
      <c r="H62" s="34">
        <f t="shared" si="17"/>
        <v>4.163538</v>
      </c>
      <c r="I62" s="34">
        <f t="shared" si="17"/>
        <v>13.39</v>
      </c>
      <c r="J62" s="34">
        <f t="shared" si="17"/>
        <v>5.44</v>
      </c>
      <c r="K62" s="34">
        <f t="shared" si="17"/>
        <v>4.28</v>
      </c>
      <c r="L62" s="34">
        <f t="shared" si="17"/>
        <v>5.27</v>
      </c>
      <c r="M62" s="34">
        <f t="shared" si="17"/>
        <v>5.27</v>
      </c>
      <c r="N62" s="34">
        <f t="shared" si="17"/>
        <v>5.03</v>
      </c>
      <c r="O62" s="34">
        <f t="shared" si="18"/>
        <v>1.91</v>
      </c>
      <c r="P62" s="34">
        <f t="shared" si="17"/>
        <v>3.76</v>
      </c>
      <c r="Q62" s="34">
        <f t="shared" si="17"/>
        <v>0.25</v>
      </c>
      <c r="R62" s="34">
        <f t="shared" si="17"/>
        <v>7.83</v>
      </c>
      <c r="S62" s="34">
        <f t="shared" si="17"/>
        <v>8.6698219999999999</v>
      </c>
      <c r="T62" s="34">
        <f t="shared" si="17"/>
        <v>5.63</v>
      </c>
      <c r="U62" s="34">
        <f t="shared" si="17"/>
        <v>7.1</v>
      </c>
      <c r="V62" s="34">
        <f t="shared" si="19"/>
        <v>4.41</v>
      </c>
      <c r="W62" s="34">
        <f t="shared" si="17"/>
        <v>5.87</v>
      </c>
    </row>
    <row r="63" spans="1:23" x14ac:dyDescent="0.2">
      <c r="A63" s="35" t="s">
        <v>118</v>
      </c>
      <c r="B63" s="34">
        <f t="shared" si="20"/>
        <v>6.02</v>
      </c>
      <c r="C63" s="34">
        <f t="shared" si="17"/>
        <v>6</v>
      </c>
      <c r="D63" s="34">
        <f t="shared" si="17"/>
        <v>0.38</v>
      </c>
      <c r="E63" s="34">
        <f t="shared" si="17"/>
        <v>3.78</v>
      </c>
      <c r="F63" s="34">
        <f t="shared" si="17"/>
        <v>17.02</v>
      </c>
      <c r="G63" s="34">
        <f t="shared" si="17"/>
        <v>7</v>
      </c>
      <c r="H63" s="34">
        <f t="shared" si="17"/>
        <v>4.163538</v>
      </c>
      <c r="I63" s="34">
        <f t="shared" si="17"/>
        <v>13.39</v>
      </c>
      <c r="J63" s="34">
        <f t="shared" si="17"/>
        <v>5.44</v>
      </c>
      <c r="K63" s="34">
        <f t="shared" si="17"/>
        <v>4.28</v>
      </c>
      <c r="L63" s="34">
        <f t="shared" si="17"/>
        <v>5.27</v>
      </c>
      <c r="M63" s="34">
        <f t="shared" si="17"/>
        <v>5.27</v>
      </c>
      <c r="N63" s="34">
        <f t="shared" si="17"/>
        <v>5.03</v>
      </c>
      <c r="O63" s="34">
        <f t="shared" si="18"/>
        <v>1.91</v>
      </c>
      <c r="P63" s="34">
        <f t="shared" si="17"/>
        <v>3.76</v>
      </c>
      <c r="Q63" s="34">
        <f t="shared" si="17"/>
        <v>0.25</v>
      </c>
      <c r="R63" s="34">
        <f t="shared" si="17"/>
        <v>7.83</v>
      </c>
      <c r="S63" s="34">
        <f t="shared" si="17"/>
        <v>8.6698219999999999</v>
      </c>
      <c r="T63" s="34">
        <f t="shared" si="17"/>
        <v>5.63</v>
      </c>
      <c r="U63" s="34">
        <f t="shared" si="17"/>
        <v>7.1</v>
      </c>
      <c r="V63" s="34">
        <f t="shared" si="19"/>
        <v>4.41</v>
      </c>
      <c r="W63" s="34">
        <f t="shared" si="17"/>
        <v>5.87</v>
      </c>
    </row>
    <row r="64" spans="1:23" x14ac:dyDescent="0.2">
      <c r="A64" s="35" t="s">
        <v>117</v>
      </c>
      <c r="B64" s="34">
        <f t="shared" si="20"/>
        <v>6.02</v>
      </c>
      <c r="C64" s="34">
        <f t="shared" si="17"/>
        <v>6</v>
      </c>
      <c r="D64" s="34">
        <f t="shared" si="17"/>
        <v>0.38</v>
      </c>
      <c r="E64" s="34">
        <f t="shared" si="17"/>
        <v>3.78</v>
      </c>
      <c r="F64" s="34">
        <f t="shared" si="17"/>
        <v>17.02</v>
      </c>
      <c r="G64" s="34">
        <f t="shared" si="17"/>
        <v>7</v>
      </c>
      <c r="H64" s="34">
        <f t="shared" si="17"/>
        <v>4.163538</v>
      </c>
      <c r="I64" s="34">
        <f t="shared" si="17"/>
        <v>13.39</v>
      </c>
      <c r="J64" s="34">
        <f t="shared" si="17"/>
        <v>5.44</v>
      </c>
      <c r="K64" s="34">
        <f t="shared" si="17"/>
        <v>4.28</v>
      </c>
      <c r="L64" s="34">
        <f t="shared" si="17"/>
        <v>5.27</v>
      </c>
      <c r="M64" s="34">
        <f t="shared" si="17"/>
        <v>5.27</v>
      </c>
      <c r="N64" s="34">
        <f t="shared" si="17"/>
        <v>5.03</v>
      </c>
      <c r="O64" s="34">
        <f t="shared" si="18"/>
        <v>1.91</v>
      </c>
      <c r="P64" s="34">
        <f t="shared" si="17"/>
        <v>3.76</v>
      </c>
      <c r="Q64" s="34">
        <f t="shared" si="17"/>
        <v>0.25</v>
      </c>
      <c r="R64" s="34">
        <f t="shared" si="17"/>
        <v>7.83</v>
      </c>
      <c r="S64" s="34">
        <f t="shared" si="17"/>
        <v>8.6698219999999999</v>
      </c>
      <c r="T64" s="34">
        <f t="shared" si="17"/>
        <v>5.63</v>
      </c>
      <c r="U64" s="34">
        <f t="shared" si="17"/>
        <v>7.1</v>
      </c>
      <c r="V64" s="34">
        <f t="shared" si="19"/>
        <v>4.41</v>
      </c>
      <c r="W64" s="34">
        <f t="shared" si="17"/>
        <v>5.87</v>
      </c>
    </row>
    <row r="65" spans="1:23" x14ac:dyDescent="0.2">
      <c r="A65" s="35" t="s">
        <v>116</v>
      </c>
      <c r="B65" s="34">
        <f t="shared" si="20"/>
        <v>6.02</v>
      </c>
      <c r="C65" s="34">
        <f t="shared" si="17"/>
        <v>6</v>
      </c>
      <c r="D65" s="34">
        <f t="shared" si="17"/>
        <v>0.38</v>
      </c>
      <c r="E65" s="34">
        <f t="shared" si="17"/>
        <v>3.78</v>
      </c>
      <c r="F65" s="34">
        <f t="shared" si="17"/>
        <v>17.02</v>
      </c>
      <c r="G65" s="34">
        <f t="shared" si="17"/>
        <v>7</v>
      </c>
      <c r="H65" s="34">
        <f t="shared" si="17"/>
        <v>4.163538</v>
      </c>
      <c r="I65" s="34">
        <f t="shared" si="17"/>
        <v>13.39</v>
      </c>
      <c r="J65" s="34">
        <f t="shared" si="17"/>
        <v>5.44</v>
      </c>
      <c r="K65" s="34">
        <f t="shared" si="17"/>
        <v>4.28</v>
      </c>
      <c r="L65" s="34">
        <f t="shared" si="17"/>
        <v>5.27</v>
      </c>
      <c r="M65" s="34">
        <f t="shared" si="17"/>
        <v>5.27</v>
      </c>
      <c r="N65" s="34">
        <f t="shared" si="17"/>
        <v>5.03</v>
      </c>
      <c r="O65" s="34">
        <f t="shared" si="18"/>
        <v>1.91</v>
      </c>
      <c r="P65" s="34">
        <f t="shared" si="17"/>
        <v>3.76</v>
      </c>
      <c r="Q65" s="34">
        <f t="shared" si="17"/>
        <v>0.25</v>
      </c>
      <c r="R65" s="34">
        <f t="shared" si="17"/>
        <v>7.83</v>
      </c>
      <c r="S65" s="34">
        <f t="shared" si="17"/>
        <v>8.6698219999999999</v>
      </c>
      <c r="T65" s="34">
        <f t="shared" si="17"/>
        <v>5.63</v>
      </c>
      <c r="U65" s="34">
        <f t="shared" si="17"/>
        <v>7.1</v>
      </c>
      <c r="V65" s="34">
        <f t="shared" si="19"/>
        <v>4.41</v>
      </c>
      <c r="W65" s="34">
        <f t="shared" si="17"/>
        <v>5.87</v>
      </c>
    </row>
    <row r="66" spans="1:23" x14ac:dyDescent="0.2">
      <c r="A66" s="35" t="s">
        <v>115</v>
      </c>
      <c r="B66" s="34">
        <f t="shared" si="20"/>
        <v>6.02</v>
      </c>
      <c r="C66" s="34">
        <f t="shared" si="17"/>
        <v>6</v>
      </c>
      <c r="D66" s="34">
        <f t="shared" si="17"/>
        <v>0.38</v>
      </c>
      <c r="E66" s="34">
        <f t="shared" si="17"/>
        <v>3.78</v>
      </c>
      <c r="F66" s="34">
        <f t="shared" si="17"/>
        <v>17.02</v>
      </c>
      <c r="G66" s="34">
        <f t="shared" si="17"/>
        <v>7</v>
      </c>
      <c r="H66" s="34">
        <f t="shared" si="17"/>
        <v>4.163538</v>
      </c>
      <c r="I66" s="34">
        <f t="shared" si="17"/>
        <v>13.39</v>
      </c>
      <c r="J66" s="34">
        <f t="shared" si="17"/>
        <v>5.44</v>
      </c>
      <c r="K66" s="34">
        <f t="shared" si="17"/>
        <v>4.28</v>
      </c>
      <c r="L66" s="34">
        <f t="shared" si="17"/>
        <v>5.27</v>
      </c>
      <c r="M66" s="34">
        <f t="shared" si="17"/>
        <v>5.27</v>
      </c>
      <c r="N66" s="34">
        <f t="shared" si="17"/>
        <v>5.03</v>
      </c>
      <c r="O66" s="34">
        <f t="shared" si="18"/>
        <v>1.91</v>
      </c>
      <c r="P66" s="34">
        <f t="shared" si="17"/>
        <v>3.76</v>
      </c>
      <c r="Q66" s="34">
        <f t="shared" si="17"/>
        <v>0.25</v>
      </c>
      <c r="R66" s="34">
        <f t="shared" si="17"/>
        <v>7.83</v>
      </c>
      <c r="S66" s="34">
        <f t="shared" si="17"/>
        <v>8.6698219999999999</v>
      </c>
      <c r="T66" s="34">
        <f t="shared" si="17"/>
        <v>5.63</v>
      </c>
      <c r="U66" s="34">
        <f t="shared" si="17"/>
        <v>7.1</v>
      </c>
      <c r="V66" s="34">
        <f t="shared" si="19"/>
        <v>4.41</v>
      </c>
      <c r="W66" s="34">
        <f t="shared" si="17"/>
        <v>5.87</v>
      </c>
    </row>
    <row r="67" spans="1:23" x14ac:dyDescent="0.2">
      <c r="A67" s="35"/>
    </row>
    <row r="68" spans="1:23" x14ac:dyDescent="0.2">
      <c r="A68" s="32" t="s">
        <v>125</v>
      </c>
    </row>
    <row r="69" spans="1:23" x14ac:dyDescent="0.2">
      <c r="A69" s="35" t="s">
        <v>124</v>
      </c>
      <c r="B69" s="36">
        <f t="shared" ref="B69:I69" si="21">B44-(B45-B44)*B57+100*B$12/2*(B45-B44)^2-B$83*(1-B$84)+B$85</f>
        <v>2.407771107123869E-2</v>
      </c>
      <c r="C69" s="36">
        <f t="shared" si="21"/>
        <v>1.544466094333305E-2</v>
      </c>
      <c r="D69" s="36">
        <f t="shared" si="21"/>
        <v>2.1787460410668712E-2</v>
      </c>
      <c r="E69" s="36">
        <f t="shared" si="21"/>
        <v>2.2916166877227723E-2</v>
      </c>
      <c r="F69" s="36">
        <f t="shared" si="21"/>
        <v>-8.7230394751398495E-3</v>
      </c>
      <c r="G69" s="36">
        <f t="shared" si="21"/>
        <v>1.7247800883606172E-2</v>
      </c>
      <c r="H69" s="36">
        <f t="shared" si="21"/>
        <v>2.6087285065492315E-2</v>
      </c>
      <c r="I69" s="36">
        <f t="shared" si="21"/>
        <v>8.9955236533979712E-3</v>
      </c>
      <c r="J69" s="62">
        <f>J44-(J45-J44)*J57+100*J$12/2*(J45-J44)^2+'Building Blocks'!$B$3</f>
        <v>2.1242313994388851E-2</v>
      </c>
      <c r="K69" s="36">
        <f t="shared" ref="K69:W69" si="22">K44-(K45-K44)*K57+100*K$12/2*(K45-K44)^2-K$83*(1-K$84)+K$85</f>
        <v>2.6107565186907211E-2</v>
      </c>
      <c r="L69" s="36">
        <f t="shared" si="22"/>
        <v>3.0544785834957566E-2</v>
      </c>
      <c r="M69" s="36">
        <f t="shared" si="22"/>
        <v>1.2146371702656892E-2</v>
      </c>
      <c r="N69" s="36">
        <f t="shared" si="22"/>
        <v>1.0585426346202145E-2</v>
      </c>
      <c r="O69" s="36">
        <f t="shared" si="22"/>
        <v>1.0424349194912899E-2</v>
      </c>
      <c r="P69" s="36">
        <f t="shared" si="22"/>
        <v>3.6832408052436455E-2</v>
      </c>
      <c r="Q69" s="36">
        <f t="shared" si="22"/>
        <v>4.1024939780874473E-2</v>
      </c>
      <c r="R69" s="36">
        <f t="shared" si="22"/>
        <v>-5.865380715703928E-2</v>
      </c>
      <c r="S69" s="36">
        <f t="shared" si="22"/>
        <v>-6.3281158004231577E-2</v>
      </c>
      <c r="T69" s="36">
        <f t="shared" si="22"/>
        <v>-3.4498934772918363E-2</v>
      </c>
      <c r="U69" s="36">
        <f t="shared" si="22"/>
        <v>5.0791202648794442E-2</v>
      </c>
      <c r="V69" s="36">
        <f t="shared" si="22"/>
        <v>3.9069915940171389E-2</v>
      </c>
      <c r="W69" s="36">
        <f t="shared" si="22"/>
        <v>6.2480690104653284E-3</v>
      </c>
    </row>
    <row r="70" spans="1:23" x14ac:dyDescent="0.2">
      <c r="A70" s="35" t="s">
        <v>123</v>
      </c>
      <c r="B70" s="36">
        <f t="shared" ref="B70:C78" si="23">B45-(B46-B45)*B58+100*B$12/2*(B46-B45)^2-B$83*(1-B$84)+B$85</f>
        <v>2.1546645603464705E-2</v>
      </c>
      <c r="C70" s="36">
        <f t="shared" si="23"/>
        <v>2.0742490873800937E-2</v>
      </c>
      <c r="D70" s="36">
        <f t="shared" ref="D70:I78" si="24">D45-(D46-D45)*D58+100*D$12/2*(D46-D45)^2-D$83*(1-D$84)+D$85</f>
        <v>2.698322201798822E-2</v>
      </c>
      <c r="E70" s="36">
        <f t="shared" si="24"/>
        <v>2.4820533015787793E-2</v>
      </c>
      <c r="F70" s="36">
        <f t="shared" si="24"/>
        <v>-6.5488636979837925E-3</v>
      </c>
      <c r="G70" s="36">
        <f t="shared" si="24"/>
        <v>2.2625495327083162E-2</v>
      </c>
      <c r="H70" s="36">
        <f t="shared" si="24"/>
        <v>2.735274412123271E-2</v>
      </c>
      <c r="I70" s="36">
        <f t="shared" si="24"/>
        <v>1.1889596890378662E-2</v>
      </c>
      <c r="J70" s="62">
        <f>J45-(J46-J45)*J58+100*J$12/2*(J46-J45)^2+'Building Blocks'!$B$3</f>
        <v>2.4687543762378243E-2</v>
      </c>
      <c r="K70" s="36">
        <f t="shared" ref="K70:P78" si="25">K45-(K46-K45)*K58+100*K$12/2*(K46-K45)^2-K$83*(1-K$84)+K$85</f>
        <v>2.9024917875057475E-2</v>
      </c>
      <c r="L70" s="36">
        <f t="shared" si="25"/>
        <v>2.2120648868201028E-2</v>
      </c>
      <c r="M70" s="36">
        <f t="shared" si="25"/>
        <v>1.6253492957565955E-2</v>
      </c>
      <c r="N70" s="36">
        <f t="shared" si="25"/>
        <v>2.0935545685262315E-2</v>
      </c>
      <c r="O70" s="36">
        <f t="shared" si="25"/>
        <v>2.4233819075472968E-2</v>
      </c>
      <c r="P70" s="36">
        <f t="shared" si="25"/>
        <v>2.3076844697347897E-2</v>
      </c>
      <c r="Q70" s="36">
        <f t="shared" ref="Q70:W70" si="26">Q45-(Q46-Q45)*Q58+100*Q$12/2*(Q46-Q45)^2-Q$83*(1-Q$84)+Q$85</f>
        <v>4.6697912342712672E-2</v>
      </c>
      <c r="R70" s="36">
        <f t="shared" si="26"/>
        <v>-4.7248978215225111E-3</v>
      </c>
      <c r="S70" s="36">
        <f t="shared" si="26"/>
        <v>-7.0225119023807642E-3</v>
      </c>
      <c r="T70" s="36">
        <f t="shared" si="26"/>
        <v>4.6444187649283715E-3</v>
      </c>
      <c r="U70" s="36">
        <f t="shared" si="26"/>
        <v>5.2994029415349767E-2</v>
      </c>
      <c r="V70" s="36">
        <f t="shared" si="26"/>
        <v>4.2493051027118062E-2</v>
      </c>
      <c r="W70" s="36">
        <f t="shared" si="26"/>
        <v>4.8930110711562891E-2</v>
      </c>
    </row>
    <row r="71" spans="1:23" x14ac:dyDescent="0.2">
      <c r="A71" s="35" t="s">
        <v>122</v>
      </c>
      <c r="B71" s="36">
        <f t="shared" si="23"/>
        <v>2.387711665870354E-2</v>
      </c>
      <c r="C71" s="36">
        <f t="shared" si="23"/>
        <v>2.2622742221049388E-2</v>
      </c>
      <c r="D71" s="36">
        <f t="shared" si="24"/>
        <v>2.6809504722252492E-2</v>
      </c>
      <c r="E71" s="36">
        <f t="shared" si="24"/>
        <v>2.6360640444915949E-2</v>
      </c>
      <c r="F71" s="36">
        <f t="shared" si="24"/>
        <v>-4.0836590959736976E-3</v>
      </c>
      <c r="G71" s="36">
        <f t="shared" si="24"/>
        <v>2.540231134672041E-2</v>
      </c>
      <c r="H71" s="36">
        <f t="shared" si="24"/>
        <v>2.9896253762034038E-2</v>
      </c>
      <c r="I71" s="36">
        <f t="shared" si="24"/>
        <v>1.4674736423992914E-2</v>
      </c>
      <c r="J71" s="62">
        <f>J46-(J47-J46)*J59+100*J$12/2*(J47-J46)^2+'Building Blocks'!$B$3</f>
        <v>2.6200277119807949E-2</v>
      </c>
      <c r="K71" s="36">
        <f t="shared" si="25"/>
        <v>3.0573833557925378E-2</v>
      </c>
      <c r="L71" s="36">
        <f t="shared" si="25"/>
        <v>2.4408252649014278E-2</v>
      </c>
      <c r="M71" s="36">
        <f t="shared" si="25"/>
        <v>2.0318852139168234E-2</v>
      </c>
      <c r="N71" s="36">
        <f t="shared" si="25"/>
        <v>2.2972942971170831E-2</v>
      </c>
      <c r="O71" s="36">
        <f t="shared" si="25"/>
        <v>2.5553227953220119E-2</v>
      </c>
      <c r="P71" s="36">
        <f t="shared" si="25"/>
        <v>2.9013853359016389E-2</v>
      </c>
      <c r="Q71" s="36">
        <f t="shared" ref="Q71:W71" si="27">Q46-(Q47-Q46)*Q59+100*Q$12/2*(Q47-Q46)^2-Q$83*(1-Q$84)+Q$85</f>
        <v>4.750722647787041E-2</v>
      </c>
      <c r="R71" s="36">
        <f t="shared" si="27"/>
        <v>-1.651308771267841E-3</v>
      </c>
      <c r="S71" s="36">
        <f t="shared" si="27"/>
        <v>-4.0829087169669161E-3</v>
      </c>
      <c r="T71" s="36">
        <f t="shared" si="27"/>
        <v>8.0262172173894974E-3</v>
      </c>
      <c r="U71" s="36">
        <f t="shared" si="27"/>
        <v>5.4100913514161644E-2</v>
      </c>
      <c r="V71" s="36">
        <f t="shared" si="27"/>
        <v>4.5587193674387759E-2</v>
      </c>
      <c r="W71" s="36">
        <f t="shared" si="27"/>
        <v>5.0141458204926811E-2</v>
      </c>
    </row>
    <row r="72" spans="1:23" x14ac:dyDescent="0.2">
      <c r="A72" s="35" t="s">
        <v>121</v>
      </c>
      <c r="B72" s="36">
        <f t="shared" si="23"/>
        <v>3.7449423040063136E-2</v>
      </c>
      <c r="C72" s="36">
        <f t="shared" si="23"/>
        <v>3.5655529429420185E-2</v>
      </c>
      <c r="D72" s="36">
        <f t="shared" si="24"/>
        <v>2.6697318107922405E-2</v>
      </c>
      <c r="E72" s="36">
        <f t="shared" si="24"/>
        <v>3.3691446967875287E-2</v>
      </c>
      <c r="F72" s="36">
        <f t="shared" si="24"/>
        <v>3.9060348220010262E-2</v>
      </c>
      <c r="G72" s="36">
        <f t="shared" si="24"/>
        <v>4.1826415876779668E-2</v>
      </c>
      <c r="H72" s="36">
        <f t="shared" si="24"/>
        <v>3.8781583411630412E-2</v>
      </c>
      <c r="I72" s="36">
        <f t="shared" si="24"/>
        <v>4.8224955227863867E-2</v>
      </c>
      <c r="J72" s="62">
        <f>J47-(J48-J47)*J60+100*J$12/2*(J48-J47)^2+'Building Blocks'!$B$3</f>
        <v>3.7480849547701603E-2</v>
      </c>
      <c r="K72" s="36">
        <f t="shared" si="25"/>
        <v>3.9109973848897764E-2</v>
      </c>
      <c r="L72" s="36">
        <f t="shared" si="25"/>
        <v>3.6476808349306285E-2</v>
      </c>
      <c r="M72" s="36">
        <f t="shared" si="25"/>
        <v>3.372543890424879E-2</v>
      </c>
      <c r="N72" s="36">
        <f t="shared" si="25"/>
        <v>3.3678015277553E-2</v>
      </c>
      <c r="O72" s="36">
        <f t="shared" si="25"/>
        <v>2.8651037549184161E-2</v>
      </c>
      <c r="P72" s="36">
        <f t="shared" si="25"/>
        <v>4.0847391018780779E-2</v>
      </c>
      <c r="Q72" s="36">
        <f t="shared" ref="Q72:W72" si="28">Q47-(Q48-Q47)*Q60+100*Q$12/2*(Q48-Q47)^2-Q$83*(1-Q$84)+Q$85</f>
        <v>4.8357021324479221E-2</v>
      </c>
      <c r="R72" s="36">
        <f t="shared" si="28"/>
        <v>1.4222802789868021E-3</v>
      </c>
      <c r="S72" s="36">
        <f t="shared" si="28"/>
        <v>-1.1433055315530057E-3</v>
      </c>
      <c r="T72" s="36">
        <f t="shared" si="28"/>
        <v>1.1408015669850644E-2</v>
      </c>
      <c r="U72" s="36">
        <f t="shared" si="28"/>
        <v>6.9380758371452772E-2</v>
      </c>
      <c r="V72" s="36">
        <f t="shared" si="28"/>
        <v>5.5783256071501912E-2</v>
      </c>
      <c r="W72" s="36">
        <f t="shared" si="28"/>
        <v>5.1352805698290704E-2</v>
      </c>
    </row>
    <row r="73" spans="1:23" x14ac:dyDescent="0.2">
      <c r="A73" s="35" t="s">
        <v>120</v>
      </c>
      <c r="B73" s="36">
        <f t="shared" si="23"/>
        <v>3.7897274576684153E-2</v>
      </c>
      <c r="C73" s="36">
        <f t="shared" si="23"/>
        <v>3.5653161258050903E-2</v>
      </c>
      <c r="D73" s="36">
        <f t="shared" si="24"/>
        <v>2.6361677966382377E-2</v>
      </c>
      <c r="E73" s="36">
        <f t="shared" si="24"/>
        <v>3.3692933859296566E-2</v>
      </c>
      <c r="F73" s="36">
        <f t="shared" si="24"/>
        <v>3.9067295175800196E-2</v>
      </c>
      <c r="G73" s="36">
        <f t="shared" si="24"/>
        <v>4.2604138905970493E-2</v>
      </c>
      <c r="H73" s="36">
        <f t="shared" si="24"/>
        <v>3.9786472514724829E-2</v>
      </c>
      <c r="I73" s="36">
        <f t="shared" si="24"/>
        <v>4.8638259881358156E-2</v>
      </c>
      <c r="J73" s="62">
        <f>J48-(J49-J48)*J61+100*J$12/2*(J49-J48)^2+'Building Blocks'!$B$3</f>
        <v>3.7180849547701567E-2</v>
      </c>
      <c r="K73" s="36">
        <f t="shared" si="25"/>
        <v>3.9016307474906087E-2</v>
      </c>
      <c r="L73" s="36">
        <f t="shared" si="25"/>
        <v>3.6951678772689754E-2</v>
      </c>
      <c r="M73" s="36">
        <f t="shared" si="25"/>
        <v>3.5978064728421355E-2</v>
      </c>
      <c r="N73" s="36">
        <f t="shared" si="25"/>
        <v>3.3982130995447876E-2</v>
      </c>
      <c r="O73" s="36">
        <f t="shared" si="25"/>
        <v>2.9036428722626479E-2</v>
      </c>
      <c r="P73" s="36">
        <f t="shared" si="25"/>
        <v>4.5245779142742359E-2</v>
      </c>
      <c r="Q73" s="36">
        <f t="shared" ref="Q73:W73" si="29">Q48-(Q49-Q48)*Q61+100*Q$12/2*(Q49-Q48)^2-Q$83*(1-Q$84)+Q$85</f>
        <v>4.9004412613832662E-2</v>
      </c>
      <c r="R73" s="36">
        <f t="shared" si="29"/>
        <v>4.4958693292414757E-3</v>
      </c>
      <c r="S73" s="36">
        <f t="shared" si="29"/>
        <v>1.7962976538608126E-3</v>
      </c>
      <c r="T73" s="36">
        <f t="shared" si="29"/>
        <v>1.4789814122311692E-2</v>
      </c>
      <c r="U73" s="36">
        <f t="shared" si="29"/>
        <v>6.8488549479818223E-2</v>
      </c>
      <c r="V73" s="36">
        <f t="shared" si="29"/>
        <v>5.7234816661912123E-2</v>
      </c>
      <c r="W73" s="36">
        <f t="shared" si="29"/>
        <v>5.2564153191654639E-2</v>
      </c>
    </row>
    <row r="74" spans="1:23" x14ac:dyDescent="0.2">
      <c r="A74" s="35" t="s">
        <v>119</v>
      </c>
      <c r="B74" s="36">
        <f t="shared" si="23"/>
        <v>4.1037682371284093E-2</v>
      </c>
      <c r="C74" s="36">
        <f t="shared" si="23"/>
        <v>3.5636583831332384E-2</v>
      </c>
      <c r="D74" s="36">
        <f t="shared" si="24"/>
        <v>2.589849457105714E-2</v>
      </c>
      <c r="E74" s="36">
        <f t="shared" si="24"/>
        <v>3.3700041176720964E-2</v>
      </c>
      <c r="F74" s="36">
        <f t="shared" si="24"/>
        <v>3.919247010143536E-2</v>
      </c>
      <c r="G74" s="36">
        <f t="shared" si="24"/>
        <v>4.8796440633136123E-2</v>
      </c>
      <c r="H74" s="36">
        <f t="shared" si="24"/>
        <v>4.4963365568419858E-2</v>
      </c>
      <c r="I74" s="36">
        <f t="shared" si="24"/>
        <v>5.4563336328646378E-2</v>
      </c>
      <c r="J74" s="62">
        <f>J49-(J50-J49)*J62+100*J$12/2*(J50-J49)^2+'Building Blocks'!$B$3</f>
        <v>3.5245024547701599E-2</v>
      </c>
      <c r="K74" s="36">
        <f t="shared" si="25"/>
        <v>3.8521591099216934E-2</v>
      </c>
      <c r="L74" s="36">
        <f t="shared" si="25"/>
        <v>3.993937666461933E-2</v>
      </c>
      <c r="M74" s="36">
        <f t="shared" si="25"/>
        <v>5.0008153668564648E-2</v>
      </c>
      <c r="N74" s="36">
        <f t="shared" si="25"/>
        <v>3.5814792694730591E-2</v>
      </c>
      <c r="O74" s="36">
        <f t="shared" si="25"/>
        <v>3.015739719509564E-2</v>
      </c>
      <c r="P74" s="36">
        <f t="shared" si="25"/>
        <v>6.6317527339422186E-2</v>
      </c>
      <c r="Q74" s="36">
        <f t="shared" ref="Q74:W74" si="30">Q49-(Q50-Q49)*Q62+100*Q$12/2*(Q50-Q49)^2-Q$83*(1-Q$84)+Q$85</f>
        <v>4.981365172552446E-2</v>
      </c>
      <c r="R74" s="36">
        <f t="shared" si="30"/>
        <v>3.1064120189174593E-2</v>
      </c>
      <c r="S74" s="36">
        <f t="shared" si="30"/>
        <v>2.9599565991532E-2</v>
      </c>
      <c r="T74" s="36">
        <f t="shared" si="30"/>
        <v>3.6896632440869638E-2</v>
      </c>
      <c r="U74" s="36">
        <f t="shared" si="30"/>
        <v>6.1223447695677224E-2</v>
      </c>
      <c r="V74" s="36">
        <f t="shared" si="30"/>
        <v>6.5047725921226721E-2</v>
      </c>
      <c r="W74" s="36">
        <f t="shared" si="30"/>
        <v>6.0833285412076415E-2</v>
      </c>
    </row>
    <row r="75" spans="1:23" x14ac:dyDescent="0.2">
      <c r="A75" s="35" t="s">
        <v>118</v>
      </c>
      <c r="B75" s="36">
        <f t="shared" si="23"/>
        <v>4.1037682371284093E-2</v>
      </c>
      <c r="C75" s="36">
        <f t="shared" si="23"/>
        <v>3.5636583831332384E-2</v>
      </c>
      <c r="D75" s="36">
        <f t="shared" si="24"/>
        <v>2.589849457105714E-2</v>
      </c>
      <c r="E75" s="36">
        <f t="shared" si="24"/>
        <v>3.3700041176720964E-2</v>
      </c>
      <c r="F75" s="36">
        <f t="shared" si="24"/>
        <v>3.919247010143536E-2</v>
      </c>
      <c r="G75" s="36">
        <f t="shared" si="24"/>
        <v>4.8796440633136123E-2</v>
      </c>
      <c r="H75" s="36">
        <f t="shared" si="24"/>
        <v>4.4963365568419858E-2</v>
      </c>
      <c r="I75" s="36">
        <f t="shared" si="24"/>
        <v>5.4563336328646378E-2</v>
      </c>
      <c r="J75" s="62">
        <f>J50-(J51-J50)*J63+100*J$12/2*(J51-J50)^2+'Building Blocks'!$B$3</f>
        <v>3.5245024547701599E-2</v>
      </c>
      <c r="K75" s="36">
        <f t="shared" si="25"/>
        <v>3.8521591099216934E-2</v>
      </c>
      <c r="L75" s="36">
        <f t="shared" si="25"/>
        <v>3.993937666461933E-2</v>
      </c>
      <c r="M75" s="36">
        <f t="shared" si="25"/>
        <v>5.0008153668564648E-2</v>
      </c>
      <c r="N75" s="36">
        <f t="shared" si="25"/>
        <v>3.5814792694730591E-2</v>
      </c>
      <c r="O75" s="36">
        <f t="shared" si="25"/>
        <v>3.015739719509564E-2</v>
      </c>
      <c r="P75" s="36">
        <f t="shared" si="25"/>
        <v>6.6317527339422186E-2</v>
      </c>
      <c r="Q75" s="36">
        <f t="shared" ref="Q75:W75" si="31">Q50-(Q51-Q50)*Q63+100*Q$12/2*(Q51-Q50)^2-Q$83*(1-Q$84)+Q$85</f>
        <v>4.981365172552446E-2</v>
      </c>
      <c r="R75" s="36">
        <f t="shared" si="31"/>
        <v>3.1064120189174593E-2</v>
      </c>
      <c r="S75" s="36">
        <f t="shared" si="31"/>
        <v>2.9599565991532E-2</v>
      </c>
      <c r="T75" s="36">
        <f t="shared" si="31"/>
        <v>3.6896632440869638E-2</v>
      </c>
      <c r="U75" s="36">
        <f t="shared" si="31"/>
        <v>6.1223447695677224E-2</v>
      </c>
      <c r="V75" s="36">
        <f t="shared" si="31"/>
        <v>6.5047725921226721E-2</v>
      </c>
      <c r="W75" s="36">
        <f t="shared" si="31"/>
        <v>6.0833285412076415E-2</v>
      </c>
    </row>
    <row r="76" spans="1:23" x14ac:dyDescent="0.2">
      <c r="A76" s="35" t="s">
        <v>117</v>
      </c>
      <c r="B76" s="36">
        <f t="shared" si="23"/>
        <v>4.1037682371284093E-2</v>
      </c>
      <c r="C76" s="36">
        <f t="shared" si="23"/>
        <v>3.5636583831332384E-2</v>
      </c>
      <c r="D76" s="36">
        <f t="shared" si="24"/>
        <v>2.589849457105714E-2</v>
      </c>
      <c r="E76" s="36">
        <f t="shared" si="24"/>
        <v>3.3700041176720964E-2</v>
      </c>
      <c r="F76" s="36">
        <f t="shared" si="24"/>
        <v>3.919247010143536E-2</v>
      </c>
      <c r="G76" s="36">
        <f t="shared" si="24"/>
        <v>4.8796440633136123E-2</v>
      </c>
      <c r="H76" s="36">
        <f t="shared" si="24"/>
        <v>4.4963365568419858E-2</v>
      </c>
      <c r="I76" s="36">
        <f t="shared" si="24"/>
        <v>5.4563336328646378E-2</v>
      </c>
      <c r="J76" s="62">
        <f>J51-(J52-J51)*J64+100*J$12/2*(J52-J51)^2+'Building Blocks'!$B$3</f>
        <v>3.5245024547701599E-2</v>
      </c>
      <c r="K76" s="36">
        <f t="shared" si="25"/>
        <v>3.8521591099216934E-2</v>
      </c>
      <c r="L76" s="36">
        <f t="shared" si="25"/>
        <v>3.993937666461933E-2</v>
      </c>
      <c r="M76" s="36">
        <f t="shared" si="25"/>
        <v>5.0008153668564648E-2</v>
      </c>
      <c r="N76" s="36">
        <f t="shared" si="25"/>
        <v>3.5814792694730591E-2</v>
      </c>
      <c r="O76" s="36">
        <f t="shared" si="25"/>
        <v>3.015739719509564E-2</v>
      </c>
      <c r="P76" s="36">
        <f t="shared" si="25"/>
        <v>6.6317527339422186E-2</v>
      </c>
      <c r="Q76" s="36">
        <f t="shared" ref="Q76:W76" si="32">Q51-(Q52-Q51)*Q64+100*Q$12/2*(Q52-Q51)^2-Q$83*(1-Q$84)+Q$85</f>
        <v>4.981365172552446E-2</v>
      </c>
      <c r="R76" s="36">
        <f t="shared" si="32"/>
        <v>3.1064120189174593E-2</v>
      </c>
      <c r="S76" s="36">
        <f t="shared" si="32"/>
        <v>2.9599565991532E-2</v>
      </c>
      <c r="T76" s="36">
        <f t="shared" si="32"/>
        <v>3.6896632440869638E-2</v>
      </c>
      <c r="U76" s="36">
        <f t="shared" si="32"/>
        <v>6.1223447695677224E-2</v>
      </c>
      <c r="V76" s="36">
        <f t="shared" si="32"/>
        <v>6.5047725921226721E-2</v>
      </c>
      <c r="W76" s="36">
        <f t="shared" si="32"/>
        <v>6.0833285412076415E-2</v>
      </c>
    </row>
    <row r="77" spans="1:23" x14ac:dyDescent="0.2">
      <c r="A77" s="35" t="s">
        <v>116</v>
      </c>
      <c r="B77" s="36">
        <f t="shared" si="23"/>
        <v>4.1037682371284093E-2</v>
      </c>
      <c r="C77" s="36">
        <f t="shared" si="23"/>
        <v>3.5636583831332384E-2</v>
      </c>
      <c r="D77" s="36">
        <f t="shared" si="24"/>
        <v>2.589849457105714E-2</v>
      </c>
      <c r="E77" s="36">
        <f t="shared" si="24"/>
        <v>3.3700041176720964E-2</v>
      </c>
      <c r="F77" s="36">
        <f t="shared" si="24"/>
        <v>3.919247010143536E-2</v>
      </c>
      <c r="G77" s="36">
        <f t="shared" si="24"/>
        <v>4.8796440633136123E-2</v>
      </c>
      <c r="H77" s="36">
        <f t="shared" si="24"/>
        <v>4.4963365568419858E-2</v>
      </c>
      <c r="I77" s="36">
        <f t="shared" si="24"/>
        <v>5.4563336328646378E-2</v>
      </c>
      <c r="J77" s="62">
        <f>J52-(J53-J52)*J65+100*J$12/2*(J53-J52)^2+'Building Blocks'!$B$3</f>
        <v>3.5245024547701599E-2</v>
      </c>
      <c r="K77" s="36">
        <f t="shared" si="25"/>
        <v>3.8521591099216934E-2</v>
      </c>
      <c r="L77" s="36">
        <f t="shared" si="25"/>
        <v>3.993937666461933E-2</v>
      </c>
      <c r="M77" s="36">
        <f t="shared" si="25"/>
        <v>5.0008153668564648E-2</v>
      </c>
      <c r="N77" s="36">
        <f t="shared" si="25"/>
        <v>3.5814792694730591E-2</v>
      </c>
      <c r="O77" s="36">
        <f t="shared" si="25"/>
        <v>3.015739719509564E-2</v>
      </c>
      <c r="P77" s="36">
        <f t="shared" si="25"/>
        <v>6.6317527339422186E-2</v>
      </c>
      <c r="Q77" s="36">
        <f t="shared" ref="Q77:W77" si="33">Q52-(Q53-Q52)*Q65+100*Q$12/2*(Q53-Q52)^2-Q$83*(1-Q$84)+Q$85</f>
        <v>4.981365172552446E-2</v>
      </c>
      <c r="R77" s="36">
        <f t="shared" si="33"/>
        <v>3.1064120189174593E-2</v>
      </c>
      <c r="S77" s="36">
        <f t="shared" si="33"/>
        <v>2.9599565991532E-2</v>
      </c>
      <c r="T77" s="36">
        <f t="shared" si="33"/>
        <v>3.6896632440869638E-2</v>
      </c>
      <c r="U77" s="36">
        <f t="shared" si="33"/>
        <v>6.1223447695677224E-2</v>
      </c>
      <c r="V77" s="36">
        <f t="shared" si="33"/>
        <v>6.5047725921226721E-2</v>
      </c>
      <c r="W77" s="36">
        <f t="shared" si="33"/>
        <v>6.0833285412076415E-2</v>
      </c>
    </row>
    <row r="78" spans="1:23" x14ac:dyDescent="0.2">
      <c r="A78" s="35" t="s">
        <v>115</v>
      </c>
      <c r="B78" s="36">
        <f t="shared" si="23"/>
        <v>4.1037682371284093E-2</v>
      </c>
      <c r="C78" s="36">
        <f t="shared" si="23"/>
        <v>3.5636583831332384E-2</v>
      </c>
      <c r="D78" s="36">
        <f t="shared" si="24"/>
        <v>2.589849457105714E-2</v>
      </c>
      <c r="E78" s="36">
        <f t="shared" si="24"/>
        <v>3.3700041176720964E-2</v>
      </c>
      <c r="F78" s="36">
        <f t="shared" si="24"/>
        <v>3.919247010143536E-2</v>
      </c>
      <c r="G78" s="36">
        <f t="shared" si="24"/>
        <v>4.8796440633136123E-2</v>
      </c>
      <c r="H78" s="36">
        <f t="shared" si="24"/>
        <v>4.4963365568419858E-2</v>
      </c>
      <c r="I78" s="36">
        <f t="shared" si="24"/>
        <v>5.4563336328646378E-2</v>
      </c>
      <c r="J78" s="62">
        <f>J53-(J54-J53)*J66+100*J$12/2*(J54-J53)^2+'Building Blocks'!$B$3</f>
        <v>3.5245024547701599E-2</v>
      </c>
      <c r="K78" s="36">
        <f t="shared" si="25"/>
        <v>3.8521591099216934E-2</v>
      </c>
      <c r="L78" s="36">
        <f t="shared" si="25"/>
        <v>3.993937666461933E-2</v>
      </c>
      <c r="M78" s="36">
        <f t="shared" si="25"/>
        <v>5.0008153668564648E-2</v>
      </c>
      <c r="N78" s="36">
        <f t="shared" si="25"/>
        <v>3.5814792694730591E-2</v>
      </c>
      <c r="O78" s="36">
        <f t="shared" si="25"/>
        <v>3.015739719509564E-2</v>
      </c>
      <c r="P78" s="36">
        <f t="shared" si="25"/>
        <v>6.6317527339422186E-2</v>
      </c>
      <c r="Q78" s="36">
        <f t="shared" ref="Q78:W78" si="34">Q53-(Q54-Q53)*Q66+100*Q$12/2*(Q54-Q53)^2-Q$83*(1-Q$84)+Q$85</f>
        <v>4.981365172552446E-2</v>
      </c>
      <c r="R78" s="36">
        <f t="shared" si="34"/>
        <v>3.1064120189174593E-2</v>
      </c>
      <c r="S78" s="36">
        <f t="shared" si="34"/>
        <v>2.9599565991532E-2</v>
      </c>
      <c r="T78" s="36">
        <f t="shared" si="34"/>
        <v>3.6896632440869638E-2</v>
      </c>
      <c r="U78" s="36">
        <f t="shared" si="34"/>
        <v>6.1223447695677224E-2</v>
      </c>
      <c r="V78" s="36">
        <f t="shared" si="34"/>
        <v>6.5047725921226721E-2</v>
      </c>
      <c r="W78" s="36">
        <f t="shared" si="34"/>
        <v>6.0833285412076415E-2</v>
      </c>
    </row>
    <row r="79" spans="1:23" x14ac:dyDescent="0.2">
      <c r="A79" s="35" t="s">
        <v>114</v>
      </c>
      <c r="B79" s="36">
        <f t="array" ref="B79">PRODUCT(1+B69:B78)^(1/10)-1</f>
        <v>3.4973549334244902E-2</v>
      </c>
      <c r="C79" s="36">
        <f t="array" ref="C79">PRODUCT(1+C69:C78)^(1/10)-1</f>
        <v>3.0802464411591624E-2</v>
      </c>
      <c r="D79" s="36">
        <f t="array" ref="D79">PRODUCT(1+D69:D78)^(1/10)-1</f>
        <v>2.5812204063654365E-2</v>
      </c>
      <c r="E79" s="36">
        <f t="array" ref="E79">PRODUCT(1+E69:E78)^(1/10)-1</f>
        <v>3.0989634188325121E-2</v>
      </c>
      <c r="F79" s="36">
        <f t="array" ref="F79">PRODUCT(1+F69:F78)^(1/10)-1</f>
        <v>2.5257319559061742E-2</v>
      </c>
      <c r="G79" s="36">
        <f t="array" ref="G79">PRODUCT(1+G69:G78)^(1/10)-1</f>
        <v>3.9299815349360223E-2</v>
      </c>
      <c r="H79" s="36">
        <f t="array" ref="H79">PRODUCT(1+H69:H78)^(1/10)-1</f>
        <v>3.864494076225311E-2</v>
      </c>
      <c r="I79" s="36">
        <f t="array" ref="I79">PRODUCT(1+I69:I78)^(1/10)-1</f>
        <v>4.0349530010637569E-2</v>
      </c>
      <c r="J79" s="36">
        <f t="array" ref="J79">PRODUCT(1+J69:J78)^(1/10)-1</f>
        <v>3.2286558414461375E-2</v>
      </c>
      <c r="K79" s="36">
        <f t="array" ref="K79">PRODUCT(1+K69:K78)^(1/10)-1</f>
        <v>3.5633146412338057E-2</v>
      </c>
      <c r="L79" s="36">
        <f t="array" ref="L79">PRODUCT(1+L69:L78)^(1/10)-1</f>
        <v>3.4999243321863549E-2</v>
      </c>
      <c r="M79" s="36">
        <f t="array" ref="M79">PRODUCT(1+M69:M78)^(1/10)-1</f>
        <v>3.6740443148484569E-2</v>
      </c>
      <c r="N79" s="36">
        <f t="array" ref="N79">PRODUCT(1+N69:N78)^(1/10)-1</f>
        <v>3.0088256607031294E-2</v>
      </c>
      <c r="O79" s="36">
        <f t="array" ref="O79">PRODUCT(1+O69:O78)^(1/10)-1</f>
        <v>2.6851842183536867E-2</v>
      </c>
      <c r="P79" s="36">
        <f t="array" ref="P79">PRODUCT(1+P69:P78)^(1/10)-1</f>
        <v>5.052798490072008E-2</v>
      </c>
      <c r="Q79" s="36">
        <f t="array" ref="Q79">PRODUCT(1+Q69:Q78)^(1/10)-1</f>
        <v>4.8162727749831769E-2</v>
      </c>
      <c r="R79" s="36">
        <f t="array" ref="R79">PRODUCT(1+R69:R78)^(1/10)-1</f>
        <v>9.2455749269517717E-3</v>
      </c>
      <c r="S79" s="36">
        <f t="array" ref="S79">PRODUCT(1+S69:S78)^(1/10)-1</f>
        <v>7.0235350838139254E-3</v>
      </c>
      <c r="T79" s="36">
        <f t="array" ref="T79">PRODUCT(1+T69:T78)^(1/10)-1</f>
        <v>1.8642230736957144E-2</v>
      </c>
      <c r="U79" s="36">
        <f t="array" ref="U79">PRODUCT(1+U69:U78)^(1/10)-1</f>
        <v>6.0171426424186158E-2</v>
      </c>
      <c r="V79" s="36">
        <f t="array" ref="V79">PRODUCT(1+V69:V78)^(1/10)-1</f>
        <v>5.6493858755866988E-2</v>
      </c>
      <c r="W79" s="36">
        <f t="array" ref="W79">PRODUCT(1+W69:W78)^(1/10)-1</f>
        <v>5.1219034269781138E-2</v>
      </c>
    </row>
    <row r="80" spans="1:23" x14ac:dyDescent="0.2">
      <c r="A80" s="35"/>
      <c r="B80" s="36"/>
      <c r="C80" s="36"/>
      <c r="D80" s="36"/>
      <c r="E80" s="36"/>
      <c r="F80" s="36"/>
      <c r="G80" s="36"/>
      <c r="H80" s="36"/>
      <c r="I80" s="36"/>
      <c r="J80" s="36"/>
      <c r="K80" s="36"/>
      <c r="L80" s="36"/>
      <c r="M80" s="36"/>
      <c r="N80" s="36"/>
      <c r="O80" s="36"/>
      <c r="P80" s="36"/>
      <c r="Q80" s="36"/>
      <c r="R80" s="36"/>
      <c r="S80" s="36"/>
      <c r="T80" s="36"/>
      <c r="U80" s="36"/>
      <c r="V80" s="36"/>
      <c r="W80" s="36"/>
    </row>
    <row r="81" spans="1:23" x14ac:dyDescent="0.2">
      <c r="A81" s="38" t="s">
        <v>113</v>
      </c>
      <c r="B81" s="63">
        <v>1.5E-3</v>
      </c>
      <c r="C81" s="63">
        <v>0</v>
      </c>
      <c r="D81" s="63">
        <v>0</v>
      </c>
      <c r="E81" s="63">
        <v>0</v>
      </c>
      <c r="F81" s="63">
        <v>0</v>
      </c>
      <c r="G81" s="63">
        <f>4.28/15/100</f>
        <v>2.8533333333333332E-3</v>
      </c>
      <c r="H81" s="63">
        <f>4.28/15/100</f>
        <v>2.8533333333333332E-3</v>
      </c>
      <c r="I81" s="63">
        <f>4.28/15/100</f>
        <v>2.8533333333333332E-3</v>
      </c>
      <c r="J81" s="63">
        <v>0</v>
      </c>
      <c r="K81" s="63">
        <v>0</v>
      </c>
      <c r="L81" s="63">
        <v>1E-3</v>
      </c>
      <c r="M81" s="63">
        <v>5.0000000000000001E-3</v>
      </c>
      <c r="N81" s="63">
        <v>1E-3</v>
      </c>
      <c r="O81" s="63">
        <v>1E-3</v>
      </c>
      <c r="P81" s="63">
        <v>3.5000000000000003E-2</v>
      </c>
      <c r="Q81" s="63">
        <v>3.5000000000000003E-2</v>
      </c>
      <c r="R81" s="63">
        <v>2E-3</v>
      </c>
      <c r="S81" s="63">
        <v>1.5E-3</v>
      </c>
      <c r="T81" s="63">
        <v>3.0000000000000001E-3</v>
      </c>
      <c r="U81" s="63">
        <v>8.5000000000000006E-3</v>
      </c>
      <c r="V81" s="63">
        <v>1.4E-2</v>
      </c>
      <c r="W81" s="63">
        <v>8.5000000000000006E-3</v>
      </c>
    </row>
    <row r="82" spans="1:23" x14ac:dyDescent="0.2">
      <c r="A82" s="38" t="s">
        <v>112</v>
      </c>
      <c r="B82" s="52">
        <v>0</v>
      </c>
      <c r="C82" s="52">
        <v>0</v>
      </c>
      <c r="D82" s="52">
        <v>0</v>
      </c>
      <c r="E82" s="52">
        <v>0</v>
      </c>
      <c r="F82" s="52">
        <v>0</v>
      </c>
      <c r="G82" s="52">
        <v>0</v>
      </c>
      <c r="H82" s="52">
        <v>0</v>
      </c>
      <c r="I82" s="52">
        <v>0</v>
      </c>
      <c r="J82" s="73">
        <v>0</v>
      </c>
      <c r="K82" s="73">
        <v>0</v>
      </c>
      <c r="L82" s="73">
        <v>0</v>
      </c>
      <c r="M82" s="73">
        <v>0</v>
      </c>
      <c r="N82" s="73">
        <v>0</v>
      </c>
      <c r="O82" s="73">
        <v>0</v>
      </c>
      <c r="P82" s="52">
        <v>0</v>
      </c>
      <c r="Q82" s="52">
        <v>0</v>
      </c>
      <c r="R82" s="52">
        <v>0</v>
      </c>
      <c r="S82" s="52">
        <v>0</v>
      </c>
      <c r="T82" s="52">
        <v>0</v>
      </c>
      <c r="U82" s="52">
        <v>0</v>
      </c>
      <c r="V82" s="52">
        <v>0</v>
      </c>
      <c r="W82" s="52">
        <v>0</v>
      </c>
    </row>
    <row r="83" spans="1:23" ht="12" thickBot="1" x14ac:dyDescent="0.25">
      <c r="A83" s="38" t="s">
        <v>111</v>
      </c>
      <c r="B83" s="36">
        <f t="shared" ref="B83:W83" si="35">B81*(1+B82)</f>
        <v>1.5E-3</v>
      </c>
      <c r="C83" s="36">
        <f t="shared" si="35"/>
        <v>0</v>
      </c>
      <c r="D83" s="36">
        <f t="shared" si="35"/>
        <v>0</v>
      </c>
      <c r="E83" s="36">
        <f t="shared" si="35"/>
        <v>0</v>
      </c>
      <c r="F83" s="36">
        <f t="shared" si="35"/>
        <v>0</v>
      </c>
      <c r="G83" s="36">
        <f t="shared" si="35"/>
        <v>2.8533333333333332E-3</v>
      </c>
      <c r="H83" s="36">
        <f t="shared" si="35"/>
        <v>2.8533333333333332E-3</v>
      </c>
      <c r="I83" s="36">
        <f t="shared" si="35"/>
        <v>2.8533333333333332E-3</v>
      </c>
      <c r="J83" s="74">
        <f t="shared" si="35"/>
        <v>0</v>
      </c>
      <c r="K83" s="74">
        <f t="shared" si="35"/>
        <v>0</v>
      </c>
      <c r="L83" s="74">
        <f t="shared" si="35"/>
        <v>1E-3</v>
      </c>
      <c r="M83" s="74">
        <f t="shared" si="35"/>
        <v>5.0000000000000001E-3</v>
      </c>
      <c r="N83" s="74">
        <f t="shared" si="35"/>
        <v>1E-3</v>
      </c>
      <c r="O83" s="74">
        <f>O81*(1+O82)</f>
        <v>1E-3</v>
      </c>
      <c r="P83" s="36">
        <f t="shared" si="35"/>
        <v>3.5000000000000003E-2</v>
      </c>
      <c r="Q83" s="36">
        <f t="shared" si="35"/>
        <v>3.5000000000000003E-2</v>
      </c>
      <c r="R83" s="36">
        <f>R81*(1+R82)</f>
        <v>2E-3</v>
      </c>
      <c r="S83" s="36">
        <f t="shared" si="35"/>
        <v>1.5E-3</v>
      </c>
      <c r="T83" s="36">
        <f t="shared" si="35"/>
        <v>3.0000000000000001E-3</v>
      </c>
      <c r="U83" s="36">
        <f t="shared" si="35"/>
        <v>8.5000000000000006E-3</v>
      </c>
      <c r="V83" s="36">
        <f>V81*(1+V82)</f>
        <v>1.4E-2</v>
      </c>
      <c r="W83" s="36">
        <f t="shared" si="35"/>
        <v>8.5000000000000006E-3</v>
      </c>
    </row>
    <row r="84" spans="1:23" ht="12" thickBot="1" x14ac:dyDescent="0.25">
      <c r="A84" s="38" t="s">
        <v>110</v>
      </c>
      <c r="B84" s="73">
        <v>0.5</v>
      </c>
      <c r="C84" s="73">
        <v>0</v>
      </c>
      <c r="D84" s="73">
        <v>0</v>
      </c>
      <c r="E84" s="73">
        <v>0</v>
      </c>
      <c r="F84" s="73">
        <v>0</v>
      </c>
      <c r="G84" s="73">
        <v>0.5</v>
      </c>
      <c r="H84" s="73">
        <v>0.5</v>
      </c>
      <c r="I84" s="73">
        <v>0.5</v>
      </c>
      <c r="J84" s="73">
        <v>0</v>
      </c>
      <c r="K84" s="73">
        <v>0</v>
      </c>
      <c r="L84" s="73">
        <v>0.5</v>
      </c>
      <c r="M84" s="73">
        <v>0.5</v>
      </c>
      <c r="N84" s="73">
        <v>0.5</v>
      </c>
      <c r="O84" s="73">
        <v>0.5</v>
      </c>
      <c r="P84" s="73">
        <v>0.4</v>
      </c>
      <c r="Q84" s="259">
        <v>0.6</v>
      </c>
      <c r="R84" s="73">
        <v>0.5</v>
      </c>
      <c r="S84" s="73">
        <v>0.5</v>
      </c>
      <c r="T84" s="73">
        <v>0.5</v>
      </c>
      <c r="U84" s="73">
        <v>0.5</v>
      </c>
      <c r="V84" s="73">
        <v>0.5</v>
      </c>
      <c r="W84" s="73">
        <v>0.5</v>
      </c>
    </row>
    <row r="85" spans="1:23" x14ac:dyDescent="0.2">
      <c r="A85" s="38" t="s">
        <v>109</v>
      </c>
      <c r="B85" s="48">
        <v>0</v>
      </c>
      <c r="C85" s="48">
        <v>0</v>
      </c>
      <c r="D85" s="48">
        <v>0</v>
      </c>
      <c r="E85" s="48">
        <v>0</v>
      </c>
      <c r="F85" s="48">
        <v>0</v>
      </c>
      <c r="G85" s="48">
        <v>0</v>
      </c>
      <c r="H85" s="48">
        <v>0</v>
      </c>
      <c r="I85" s="48">
        <v>0</v>
      </c>
      <c r="J85" s="48">
        <v>0</v>
      </c>
      <c r="K85" s="48">
        <v>0</v>
      </c>
      <c r="L85" s="48">
        <v>0</v>
      </c>
      <c r="M85" s="48">
        <v>0</v>
      </c>
      <c r="N85" s="48">
        <v>0</v>
      </c>
      <c r="O85" s="48">
        <v>0</v>
      </c>
      <c r="P85" s="48">
        <v>0</v>
      </c>
      <c r="Q85" s="48">
        <v>0</v>
      </c>
      <c r="R85" s="36">
        <f>'Building Blocks'!$B$38</f>
        <v>0</v>
      </c>
      <c r="S85" s="36">
        <f>'Building Blocks'!$B$38</f>
        <v>0</v>
      </c>
      <c r="T85" s="36">
        <f>'Building Blocks'!$B$38</f>
        <v>0</v>
      </c>
      <c r="U85" s="48">
        <v>0</v>
      </c>
      <c r="V85" s="48">
        <v>0</v>
      </c>
      <c r="W85" s="36">
        <f>'Building Blocks'!B39</f>
        <v>0</v>
      </c>
    </row>
    <row r="86" spans="1:23" x14ac:dyDescent="0.2">
      <c r="A86" s="35"/>
    </row>
    <row r="87" spans="1:23" x14ac:dyDescent="0.2">
      <c r="A87" s="38" t="s">
        <v>108</v>
      </c>
      <c r="B87" s="36">
        <f t="shared" ref="B87:W87" si="36">ABS(B79)/(B79)*MROUND(ABS(B79),0.001)</f>
        <v>3.5000000000000003E-2</v>
      </c>
      <c r="C87" s="36">
        <f t="shared" si="36"/>
        <v>3.1E-2</v>
      </c>
      <c r="D87" s="36">
        <f t="shared" si="36"/>
        <v>2.6000000000000002E-2</v>
      </c>
      <c r="E87" s="36">
        <f t="shared" si="36"/>
        <v>3.1E-2</v>
      </c>
      <c r="F87" s="36">
        <f t="shared" si="36"/>
        <v>2.5000000000000001E-2</v>
      </c>
      <c r="G87" s="36">
        <f t="shared" si="36"/>
        <v>3.9E-2</v>
      </c>
      <c r="H87" s="36">
        <f t="shared" si="36"/>
        <v>3.9E-2</v>
      </c>
      <c r="I87" s="36">
        <f t="shared" si="36"/>
        <v>0.04</v>
      </c>
      <c r="J87" s="36">
        <f t="shared" si="36"/>
        <v>3.2000000000000001E-2</v>
      </c>
      <c r="K87" s="36">
        <f t="shared" si="36"/>
        <v>3.6000000000000004E-2</v>
      </c>
      <c r="L87" s="36">
        <f t="shared" si="36"/>
        <v>3.5000000000000003E-2</v>
      </c>
      <c r="M87" s="36">
        <f t="shared" si="36"/>
        <v>3.6999999999999998E-2</v>
      </c>
      <c r="N87" s="36">
        <f t="shared" si="36"/>
        <v>0.03</v>
      </c>
      <c r="O87" s="36">
        <f t="shared" si="36"/>
        <v>2.7E-2</v>
      </c>
      <c r="P87" s="36">
        <f t="shared" si="36"/>
        <v>5.1000000000000004E-2</v>
      </c>
      <c r="Q87" s="36">
        <f t="shared" si="36"/>
        <v>4.8000000000000001E-2</v>
      </c>
      <c r="R87" s="36">
        <f t="shared" si="36"/>
        <v>9.0000000000000011E-3</v>
      </c>
      <c r="S87" s="36">
        <f t="shared" si="36"/>
        <v>7.0000000000000001E-3</v>
      </c>
      <c r="T87" s="36">
        <f t="shared" si="36"/>
        <v>1.9E-2</v>
      </c>
      <c r="U87" s="36">
        <f t="shared" si="36"/>
        <v>0.06</v>
      </c>
      <c r="V87" s="36">
        <f t="shared" si="36"/>
        <v>5.6000000000000001E-2</v>
      </c>
      <c r="W87" s="36">
        <f t="shared" si="36"/>
        <v>5.1000000000000004E-2</v>
      </c>
    </row>
    <row r="89" spans="1:23" x14ac:dyDescent="0.2">
      <c r="A89" s="32" t="s">
        <v>322</v>
      </c>
      <c r="B89" s="34">
        <f t="shared" ref="B89:P89" si="37">B96</f>
        <v>0.61392576831053014</v>
      </c>
      <c r="C89" s="34">
        <f t="shared" si="37"/>
        <v>-1.1840856846406548E-3</v>
      </c>
      <c r="D89" s="34">
        <f t="shared" si="37"/>
        <v>-0.16782007077001351</v>
      </c>
      <c r="E89" s="34">
        <f t="shared" si="37"/>
        <v>-2.5545542893635836E-3</v>
      </c>
      <c r="F89" s="34">
        <f t="shared" si="37"/>
        <v>2.6624778949062696E-3</v>
      </c>
      <c r="G89" s="34">
        <f t="shared" si="37"/>
        <v>1.3888615145953862</v>
      </c>
      <c r="H89" s="34">
        <f t="shared" si="37"/>
        <v>1.2664445515471925</v>
      </c>
      <c r="I89" s="34">
        <f t="shared" si="37"/>
        <v>1.736652326747145</v>
      </c>
      <c r="J89" s="34">
        <f t="shared" si="37"/>
        <v>-2.1999999999999997</v>
      </c>
      <c r="K89" s="34">
        <f t="shared" si="37"/>
        <v>0.4231668130041602</v>
      </c>
      <c r="L89" s="34">
        <f t="shared" si="37"/>
        <v>0.51943521169177287</v>
      </c>
      <c r="M89" s="34">
        <f t="shared" si="37"/>
        <v>1.7263129120863048</v>
      </c>
      <c r="N89" s="34">
        <f>N96</f>
        <v>0.15205785894743828</v>
      </c>
      <c r="O89" s="34">
        <f t="shared" si="37"/>
        <v>-7.3044132788402383E-3</v>
      </c>
      <c r="P89" s="34">
        <f t="shared" si="37"/>
        <v>5.3591940619807588</v>
      </c>
      <c r="Q89" s="34">
        <f>Q96</f>
        <v>3.6236956446767179</v>
      </c>
      <c r="R89" s="34">
        <f t="shared" ref="R89:W89" si="38">R96</f>
        <v>0.37339519752604655</v>
      </c>
      <c r="S89" s="34">
        <f t="shared" si="38"/>
        <v>0.17588382843229669</v>
      </c>
      <c r="T89" s="34">
        <f t="shared" si="38"/>
        <v>1.1805305364286856</v>
      </c>
      <c r="U89" s="34">
        <f>U96</f>
        <v>2.9138955541828291</v>
      </c>
      <c r="V89" s="34">
        <f t="shared" si="38"/>
        <v>3.7757802952051396</v>
      </c>
      <c r="W89" s="34">
        <f t="shared" si="38"/>
        <v>0.6438878144378043</v>
      </c>
    </row>
    <row r="90" spans="1:23" x14ac:dyDescent="0.2">
      <c r="A90" s="32" t="s">
        <v>107</v>
      </c>
    </row>
    <row r="91" spans="1:23" x14ac:dyDescent="0.2">
      <c r="A91" s="32" t="s">
        <v>106</v>
      </c>
      <c r="B91" s="34">
        <f>AVERAGE(B100:B159)</f>
        <v>0.45667544374603158</v>
      </c>
      <c r="C91" s="34">
        <f t="shared" ref="C91:W91" si="39">AVERAGE(C100:C159)</f>
        <v>1.3375495884587498E-3</v>
      </c>
      <c r="D91" s="34">
        <f t="shared" si="39"/>
        <v>-2.5261207855367653E-2</v>
      </c>
      <c r="E91" s="34">
        <f t="shared" si="39"/>
        <v>1.4988866248868335E-3</v>
      </c>
      <c r="F91" s="34">
        <f t="shared" si="39"/>
        <v>2.2598441788003329E-4</v>
      </c>
      <c r="G91" s="34">
        <f t="shared" si="39"/>
        <v>1.191255070005163</v>
      </c>
      <c r="H91" s="34">
        <f t="shared" si="39"/>
        <v>0.94221302851645861</v>
      </c>
      <c r="I91" s="34">
        <f t="shared" si="39"/>
        <v>1.7745440484306487</v>
      </c>
      <c r="J91" s="34"/>
      <c r="K91" s="34">
        <f t="shared" si="39"/>
        <v>0.47200815606492968</v>
      </c>
      <c r="L91" s="34">
        <f t="shared" si="39"/>
        <v>0.2604212346144984</v>
      </c>
      <c r="M91" s="34">
        <f t="shared" si="39"/>
        <v>0.96451376795485222</v>
      </c>
      <c r="N91" s="34"/>
      <c r="O91" s="34"/>
      <c r="P91" s="34">
        <f>AVERAGE(P100:P159)</f>
        <v>4.3736166940998116</v>
      </c>
      <c r="Q91" s="34">
        <f>AVERAGE(Q100:Q159)</f>
        <v>4.3879417568913484</v>
      </c>
      <c r="R91" s="34">
        <f t="shared" si="39"/>
        <v>0.37581271227059659</v>
      </c>
      <c r="S91" s="34">
        <f t="shared" si="39"/>
        <v>0.22610964625402319</v>
      </c>
      <c r="T91" s="34">
        <f t="shared" si="39"/>
        <v>1.1174635121479839</v>
      </c>
      <c r="U91" s="34">
        <f t="shared" si="39"/>
        <v>3.1982167181495615</v>
      </c>
      <c r="V91" s="34">
        <f>AVERAGE(V100:V159)</f>
        <v>3.408950861155577</v>
      </c>
      <c r="W91" s="34">
        <f t="shared" si="39"/>
        <v>0.54487776641366326</v>
      </c>
    </row>
    <row r="92" spans="1:23" x14ac:dyDescent="0.2">
      <c r="A92" s="32" t="s">
        <v>105</v>
      </c>
      <c r="B92" s="34">
        <f>AVERAGE(B100:B219)</f>
        <v>0.63266340418675382</v>
      </c>
      <c r="C92" s="34">
        <f t="shared" ref="C92:W92" si="40">AVERAGE(C100:C219)</f>
        <v>-9.8661259660865787E-4</v>
      </c>
      <c r="D92" s="34">
        <f t="shared" si="40"/>
        <v>-9.3368115291185161E-2</v>
      </c>
      <c r="E92" s="34">
        <f t="shared" si="40"/>
        <v>-1.4468638841588916E-3</v>
      </c>
      <c r="F92" s="34">
        <f t="shared" si="40"/>
        <v>1.1483016317283335E-3</v>
      </c>
      <c r="G92" s="34">
        <f t="shared" si="40"/>
        <v>1.5970806394635972</v>
      </c>
      <c r="H92" s="34">
        <f t="shared" si="40"/>
        <v>1.4306434541656174</v>
      </c>
      <c r="I92" s="34">
        <f t="shared" si="40"/>
        <v>1.9964210134232132</v>
      </c>
      <c r="J92" s="34"/>
      <c r="K92" s="34">
        <f t="shared" si="40"/>
        <v>0.45603753330358771</v>
      </c>
      <c r="L92" s="34">
        <f t="shared" si="40"/>
        <v>0.40693809443157652</v>
      </c>
      <c r="M92" s="34">
        <f t="shared" si="40"/>
        <v>2.4782328347845759</v>
      </c>
      <c r="N92" s="34"/>
      <c r="O92" s="34"/>
      <c r="P92" s="34">
        <f>AVERAGE(P100:P219)</f>
        <v>5.7603396856980238</v>
      </c>
      <c r="Q92" s="34">
        <f>AVERAGE(Q100:Q219)</f>
        <v>4.0335592214715854</v>
      </c>
      <c r="R92" s="34">
        <f t="shared" si="40"/>
        <v>0.54843766837126828</v>
      </c>
      <c r="S92" s="34">
        <f t="shared" si="40"/>
        <v>0.29850547301408792</v>
      </c>
      <c r="T92" s="34">
        <f t="shared" si="40"/>
        <v>1.5998079029553223</v>
      </c>
      <c r="U92" s="34">
        <f t="shared" si="40"/>
        <v>3.2807618644996412</v>
      </c>
      <c r="V92" s="34">
        <f>AVERAGE(V100:V219)</f>
        <v>4.343286058444102</v>
      </c>
      <c r="W92" s="34">
        <f t="shared" si="40"/>
        <v>0.62398703772891162</v>
      </c>
    </row>
    <row r="93" spans="1:23" x14ac:dyDescent="0.2">
      <c r="A93" s="32" t="s">
        <v>104</v>
      </c>
      <c r="B93" s="34">
        <f>AVERAGE(B100:B339)</f>
        <v>0.63745771109077654</v>
      </c>
      <c r="C93" s="34">
        <f t="shared" ref="C93:W93" si="41">AVERAGE(C100:C339)</f>
        <v>-1.5334528749797092E-3</v>
      </c>
      <c r="D93" s="34">
        <f>AVERAGE(D100:D339)</f>
        <v>-0.18755003637738404</v>
      </c>
      <c r="E93" s="34">
        <f t="shared" si="41"/>
        <v>-2.9956340523648413E-3</v>
      </c>
      <c r="F93" s="34">
        <f t="shared" si="41"/>
        <v>2.6789317420563082E-3</v>
      </c>
      <c r="G93" s="34">
        <f t="shared" si="41"/>
        <v>1.4581770663503877</v>
      </c>
      <c r="H93" s="34">
        <f t="shared" si="41"/>
        <v>1.3340518031762325</v>
      </c>
      <c r="I93" s="34">
        <f t="shared" si="41"/>
        <v>1.7846992729104592</v>
      </c>
      <c r="J93" s="34"/>
      <c r="K93" s="34">
        <f t="shared" si="41"/>
        <v>0.43573441353374798</v>
      </c>
      <c r="L93" s="34">
        <f t="shared" si="41"/>
        <v>0.53015819838317446</v>
      </c>
      <c r="M93" s="34">
        <f t="shared" si="41"/>
        <v>1.906732595812358</v>
      </c>
      <c r="N93" s="34"/>
      <c r="O93" s="34"/>
      <c r="P93" s="34">
        <f>AVERAGE(P100:P339)</f>
        <v>5.544162497688836</v>
      </c>
      <c r="Q93" s="34">
        <f>AVERAGE(Q100:Q339)</f>
        <v>3.626756279384642</v>
      </c>
      <c r="R93" s="34">
        <f t="shared" si="41"/>
        <v>0.37754288103305472</v>
      </c>
      <c r="S93" s="34">
        <f t="shared" si="41"/>
        <v>0.1799742924806417</v>
      </c>
      <c r="T93" s="34">
        <f t="shared" si="41"/>
        <v>1.2173867860086935</v>
      </c>
      <c r="U93" s="34">
        <f t="shared" si="41"/>
        <v>3.6499166106675967</v>
      </c>
      <c r="V93" s="34">
        <f>AVERAGE(V100:V339)</f>
        <v>4.0301071292516291</v>
      </c>
      <c r="W93" s="34">
        <f t="shared" si="41"/>
        <v>0.66777991841813333</v>
      </c>
    </row>
    <row r="94" spans="1:23" x14ac:dyDescent="0.2">
      <c r="A94" s="32" t="s">
        <v>103</v>
      </c>
      <c r="B94" s="34">
        <f>AVERAGE(B91:B93)</f>
        <v>0.57559885300785396</v>
      </c>
      <c r="C94" s="34">
        <f t="shared" ref="C94:W94" si="42">AVERAGE(C91:C93)</f>
        <v>-3.9417196104320575E-4</v>
      </c>
      <c r="D94" s="34">
        <f t="shared" si="42"/>
        <v>-0.10205978650797894</v>
      </c>
      <c r="E94" s="34">
        <f t="shared" si="42"/>
        <v>-9.812037705456331E-4</v>
      </c>
      <c r="F94" s="34">
        <f t="shared" si="42"/>
        <v>1.3510725972215585E-3</v>
      </c>
      <c r="G94" s="34">
        <f t="shared" si="42"/>
        <v>1.4155042586063826</v>
      </c>
      <c r="H94" s="34">
        <f t="shared" si="42"/>
        <v>1.235636095286103</v>
      </c>
      <c r="I94" s="34">
        <f t="shared" si="42"/>
        <v>1.8518881115881072</v>
      </c>
      <c r="J94" s="84">
        <f>-'Building Blocks'!B3*100</f>
        <v>-2.1999999999999997</v>
      </c>
      <c r="K94" s="34">
        <f t="shared" si="42"/>
        <v>0.45459336763408847</v>
      </c>
      <c r="L94" s="34">
        <f t="shared" si="42"/>
        <v>0.39917250914308311</v>
      </c>
      <c r="M94" s="34">
        <f t="shared" si="42"/>
        <v>1.7831597328505955</v>
      </c>
      <c r="N94" s="84">
        <f>100*(N13*N26-N26)+N14</f>
        <v>0.15205785894743828</v>
      </c>
      <c r="O94" s="84">
        <f>100*(O13*O26-O26)+O14</f>
        <v>-7.3044132788402383E-3</v>
      </c>
      <c r="P94" s="34">
        <f t="shared" si="42"/>
        <v>5.2260396258288901</v>
      </c>
      <c r="Q94" s="34">
        <f>AVERAGE(Q91:Q93)</f>
        <v>4.0160857525825255</v>
      </c>
      <c r="R94" s="34">
        <f t="shared" si="42"/>
        <v>0.43393108722497326</v>
      </c>
      <c r="S94" s="34">
        <f t="shared" si="42"/>
        <v>0.23486313724958427</v>
      </c>
      <c r="T94" s="34">
        <f t="shared" si="42"/>
        <v>1.3115527337039998</v>
      </c>
      <c r="U94" s="34">
        <f t="shared" si="42"/>
        <v>3.3762983977722669</v>
      </c>
      <c r="V94" s="34">
        <f>AVERAGE(V91:V93)</f>
        <v>3.9274480162837691</v>
      </c>
      <c r="W94" s="34">
        <f t="shared" si="42"/>
        <v>0.61221490752023611</v>
      </c>
    </row>
    <row r="95" spans="1:23" ht="12" thickBot="1" x14ac:dyDescent="0.25">
      <c r="A95" s="32" t="s">
        <v>320</v>
      </c>
      <c r="B95" s="34">
        <f>MEDIAN(B100:B339)</f>
        <v>0.54188493027465001</v>
      </c>
      <c r="C95" s="34">
        <f t="shared" ref="C95:W95" si="43">MEDIAN(C100:C339)</f>
        <v>-9.6800148148100005E-4</v>
      </c>
      <c r="D95" s="34">
        <f t="shared" si="43"/>
        <v>-0.12826456129551</v>
      </c>
      <c r="E95" s="34">
        <f t="shared" si="43"/>
        <v>-1.8159136812225E-3</v>
      </c>
      <c r="F95" s="34">
        <f t="shared" si="43"/>
        <v>1.4351867237670001E-3</v>
      </c>
      <c r="G95" s="34">
        <f t="shared" si="43"/>
        <v>1.3024094061344</v>
      </c>
      <c r="H95" s="34">
        <f t="shared" si="43"/>
        <v>1.127341141606</v>
      </c>
      <c r="I95" s="34">
        <f t="shared" si="43"/>
        <v>1.7485073398358999</v>
      </c>
      <c r="J95" s="84">
        <f>J94</f>
        <v>-2.1999999999999997</v>
      </c>
      <c r="K95" s="34">
        <f t="shared" si="43"/>
        <v>0.39574801193232001</v>
      </c>
      <c r="L95" s="34">
        <f t="shared" si="43"/>
        <v>0.46004742733387499</v>
      </c>
      <c r="M95" s="34">
        <f t="shared" si="43"/>
        <v>1.1311938248455</v>
      </c>
      <c r="N95" s="84">
        <f>N94</f>
        <v>0.15205785894743828</v>
      </c>
      <c r="O95" s="84">
        <f>O94</f>
        <v>-7.3044132788402383E-3</v>
      </c>
      <c r="P95" s="34">
        <f t="shared" si="43"/>
        <v>5.0358430460331007</v>
      </c>
      <c r="Q95" s="34">
        <f>MEDIAN(Q100:Q339)</f>
        <v>4.0099742932011404</v>
      </c>
      <c r="R95" s="34">
        <f t="shared" si="43"/>
        <v>0.34684390154300548</v>
      </c>
      <c r="S95" s="34">
        <f t="shared" si="43"/>
        <v>0.16649093214047</v>
      </c>
      <c r="T95" s="34">
        <f t="shared" si="43"/>
        <v>1.0381399589224001</v>
      </c>
      <c r="U95" s="34">
        <f t="shared" si="43"/>
        <v>3.1657799574513499</v>
      </c>
      <c r="V95" s="34">
        <f t="shared" si="43"/>
        <v>3.55947274152805</v>
      </c>
      <c r="W95" s="34">
        <f t="shared" si="43"/>
        <v>0.60642469776651997</v>
      </c>
    </row>
    <row r="96" spans="1:23" ht="12" thickBot="1" x14ac:dyDescent="0.25">
      <c r="A96" s="32" t="s">
        <v>321</v>
      </c>
      <c r="B96" s="34">
        <f t="shared" ref="B96:I96" si="44">AVERAGE(B416:B655)</f>
        <v>0.61392576831053014</v>
      </c>
      <c r="C96" s="34">
        <f t="shared" si="44"/>
        <v>-1.1840856846406548E-3</v>
      </c>
      <c r="D96" s="34">
        <f t="shared" si="44"/>
        <v>-0.16782007077001351</v>
      </c>
      <c r="E96" s="34">
        <f t="shared" si="44"/>
        <v>-2.5545542893635836E-3</v>
      </c>
      <c r="F96" s="34">
        <f t="shared" si="44"/>
        <v>2.6624778949062696E-3</v>
      </c>
      <c r="G96" s="34">
        <f>AVERAGE(G416:G655)</f>
        <v>1.3888615145953862</v>
      </c>
      <c r="H96" s="34">
        <f t="shared" si="44"/>
        <v>1.2664445515471925</v>
      </c>
      <c r="I96" s="34">
        <f t="shared" si="44"/>
        <v>1.736652326747145</v>
      </c>
      <c r="J96" s="84">
        <f>J95</f>
        <v>-2.1999999999999997</v>
      </c>
      <c r="K96" s="34">
        <f>AVERAGE(K416:K655)</f>
        <v>0.4231668130041602</v>
      </c>
      <c r="L96" s="34">
        <f>AVERAGE(L416:L655)</f>
        <v>0.51943521169177287</v>
      </c>
      <c r="M96" s="34">
        <f>AVERAGE(M416:M655)</f>
        <v>1.7263129120863048</v>
      </c>
      <c r="N96" s="84">
        <f>N95</f>
        <v>0.15205785894743828</v>
      </c>
      <c r="O96" s="84">
        <f>O95</f>
        <v>-7.3044132788402383E-3</v>
      </c>
      <c r="P96" s="34">
        <f t="shared" ref="P96:W96" si="45">AVERAGE(P416:P655)</f>
        <v>5.3591940619807588</v>
      </c>
      <c r="Q96" s="34">
        <f>AVERAGE(Q416:Q655)</f>
        <v>3.6236956446767179</v>
      </c>
      <c r="R96" s="34">
        <f t="shared" si="45"/>
        <v>0.37339519752604655</v>
      </c>
      <c r="S96" s="34">
        <f t="shared" si="45"/>
        <v>0.17588382843229669</v>
      </c>
      <c r="T96" s="34">
        <f t="shared" si="45"/>
        <v>1.1805305364286856</v>
      </c>
      <c r="U96" s="258">
        <f>AVERAGE(U416:U569)</f>
        <v>2.9138955541828291</v>
      </c>
      <c r="V96" s="258">
        <f>AVERAGE(V416:V569)</f>
        <v>3.7757802952051396</v>
      </c>
      <c r="W96" s="34">
        <f t="shared" si="45"/>
        <v>0.6438878144378043</v>
      </c>
    </row>
    <row r="97" spans="1:23" ht="12" thickBot="1" x14ac:dyDescent="0.25">
      <c r="A97" s="32">
        <v>0.95</v>
      </c>
      <c r="B97" s="34">
        <f>PERCENTILE(B100:B339,$A97)</f>
        <v>1.2759020864647197</v>
      </c>
      <c r="C97" s="34">
        <f t="shared" ref="C97:W97" si="46">PERCENTILE(C100:C339,$A97)</f>
        <v>7.3757288415261992E-3</v>
      </c>
      <c r="D97" s="34">
        <f t="shared" si="46"/>
        <v>9.7545630484819235E-2</v>
      </c>
      <c r="E97" s="34">
        <f t="shared" si="46"/>
        <v>7.9093998263742461E-3</v>
      </c>
      <c r="F97" s="34">
        <f t="shared" si="46"/>
        <v>1.0247674469553698E-2</v>
      </c>
      <c r="G97" s="34">
        <f t="shared" si="46"/>
        <v>2.5838885906131446</v>
      </c>
      <c r="H97" s="34">
        <f t="shared" si="46"/>
        <v>2.63818400261348</v>
      </c>
      <c r="I97" s="34">
        <f t="shared" si="46"/>
        <v>2.5239815382600899</v>
      </c>
      <c r="J97" s="34"/>
      <c r="K97" s="34">
        <f t="shared" si="46"/>
        <v>0.72816390630721251</v>
      </c>
      <c r="L97" s="34">
        <f t="shared" si="46"/>
        <v>1.0929927637238597</v>
      </c>
      <c r="M97" s="34">
        <f t="shared" si="46"/>
        <v>5.8516687317582861</v>
      </c>
      <c r="N97" s="34"/>
      <c r="O97" s="34"/>
      <c r="P97" s="34">
        <f t="shared" si="46"/>
        <v>9.1903413637503011</v>
      </c>
      <c r="Q97" s="34">
        <f>PERCENTILE(Q100:Q339,$A97)</f>
        <v>4.6487061962542882</v>
      </c>
      <c r="R97" s="34">
        <f t="shared" si="46"/>
        <v>0.92245440080547858</v>
      </c>
      <c r="S97" s="34">
        <f t="shared" si="46"/>
        <v>0.52201025839241388</v>
      </c>
      <c r="T97" s="34">
        <f t="shared" si="46"/>
        <v>2.7973117542061181</v>
      </c>
      <c r="U97" s="258">
        <f>PERCENTILE(U100:U253,$A97)</f>
        <v>4.1579462567848342</v>
      </c>
      <c r="V97" s="258">
        <f>PERCENTILE(V100:V253,$A97)</f>
        <v>8.5787482712805705</v>
      </c>
      <c r="W97" s="34">
        <f t="shared" si="46"/>
        <v>1.0860112461957496</v>
      </c>
    </row>
    <row r="98" spans="1:23" ht="12" thickBot="1" x14ac:dyDescent="0.25">
      <c r="A98" s="32">
        <v>0.05</v>
      </c>
      <c r="B98" s="34">
        <f>PERCENTILE(B100:B339,$A98)</f>
        <v>0.37670696052712604</v>
      </c>
      <c r="C98" s="34">
        <f t="shared" ref="C98:W98" si="47">PERCENTILE(C100:C339,$A98)</f>
        <v>-1.3664194651301699E-2</v>
      </c>
      <c r="D98" s="34">
        <f t="shared" si="47"/>
        <v>-0.77416430115699686</v>
      </c>
      <c r="E98" s="34">
        <f t="shared" si="47"/>
        <v>-1.6831752820726749E-2</v>
      </c>
      <c r="F98" s="34">
        <f t="shared" si="47"/>
        <v>-1.5764988386034501E-3</v>
      </c>
      <c r="G98" s="34">
        <f t="shared" si="47"/>
        <v>0.80641787379487195</v>
      </c>
      <c r="H98" s="34">
        <f t="shared" si="47"/>
        <v>0.687690889262211</v>
      </c>
      <c r="I98" s="34">
        <f t="shared" si="47"/>
        <v>1.1512392225492201</v>
      </c>
      <c r="J98" s="34"/>
      <c r="K98" s="34">
        <f t="shared" si="47"/>
        <v>0.27188312670951048</v>
      </c>
      <c r="L98" s="34">
        <f t="shared" si="47"/>
        <v>0.1782198464815285</v>
      </c>
      <c r="M98" s="34">
        <f t="shared" si="47"/>
        <v>0.65159179393607247</v>
      </c>
      <c r="N98" s="34"/>
      <c r="O98" s="34"/>
      <c r="P98" s="34">
        <f t="shared" si="47"/>
        <v>3.0067276026618353</v>
      </c>
      <c r="Q98" s="34">
        <f>PERCENTILE(Q100:Q339,$A98)</f>
        <v>2.3780749950667541</v>
      </c>
      <c r="R98" s="34">
        <f t="shared" si="47"/>
        <v>0.1094922442415104</v>
      </c>
      <c r="S98" s="34">
        <f t="shared" si="47"/>
        <v>9.2408939399041996E-3</v>
      </c>
      <c r="T98" s="34">
        <f t="shared" si="47"/>
        <v>0.451798352977068</v>
      </c>
      <c r="U98" s="258">
        <f>PERCENTILE(U100:U253,$A98)</f>
        <v>1.586801838551035</v>
      </c>
      <c r="V98" s="258">
        <f>PERCENTILE(V100:V253,$A98)</f>
        <v>1.7924744788442302</v>
      </c>
      <c r="W98" s="34">
        <f t="shared" si="47"/>
        <v>0.41733750000000003</v>
      </c>
    </row>
    <row r="99" spans="1:23" x14ac:dyDescent="0.2">
      <c r="C99" s="33"/>
    </row>
    <row r="100" spans="1:23" s="224" customFormat="1" x14ac:dyDescent="0.2">
      <c r="A100" s="222">
        <v>43373</v>
      </c>
      <c r="B100" s="223">
        <v>0.39386900000000002</v>
      </c>
      <c r="C100" s="223">
        <v>1.6899999999999999E-4</v>
      </c>
      <c r="D100" s="223">
        <v>1.6899999999999999E-4</v>
      </c>
      <c r="E100" s="223">
        <v>1.6899999999999999E-4</v>
      </c>
      <c r="F100" s="223">
        <v>1.6899999999999999E-4</v>
      </c>
      <c r="G100" s="223">
        <v>1.0005250000000001</v>
      </c>
      <c r="H100" s="223">
        <v>0.76432199999999995</v>
      </c>
      <c r="I100" s="223">
        <v>1.531874</v>
      </c>
      <c r="J100" s="223"/>
      <c r="K100" s="223">
        <v>0.47265000000000001</v>
      </c>
      <c r="L100" s="223">
        <v>0.28239500000000001</v>
      </c>
      <c r="M100" s="223">
        <v>0.59999199999999997</v>
      </c>
      <c r="N100" s="223"/>
      <c r="O100" s="223"/>
      <c r="P100" s="223">
        <v>3.1595970000000002</v>
      </c>
      <c r="Q100" s="223"/>
      <c r="R100" s="223">
        <v>0.43076799999999998</v>
      </c>
      <c r="S100" s="223">
        <v>0.29331800000000002</v>
      </c>
      <c r="T100" s="223">
        <v>1.1482969999999999</v>
      </c>
      <c r="U100" s="223">
        <v>3.3594360000000001</v>
      </c>
      <c r="V100" s="223">
        <v>3.051561</v>
      </c>
      <c r="W100" s="223">
        <v>0.52572799999999997</v>
      </c>
    </row>
    <row r="101" spans="1:23" x14ac:dyDescent="0.2">
      <c r="A101" s="39">
        <f>EOMONTH(A100,-1)</f>
        <v>43343</v>
      </c>
      <c r="B101" s="49">
        <v>0.41832200000000003</v>
      </c>
      <c r="C101" s="49">
        <v>1.6899999999999999E-4</v>
      </c>
      <c r="D101" s="49">
        <v>1.6899999999999999E-4</v>
      </c>
      <c r="E101" s="49">
        <v>1.6899999999999999E-4</v>
      </c>
      <c r="F101" s="49">
        <v>1.6899999999999999E-4</v>
      </c>
      <c r="G101" s="49">
        <v>1.0759190000000001</v>
      </c>
      <c r="H101" s="49">
        <v>0.82134200000000002</v>
      </c>
      <c r="I101" s="49">
        <v>1.649454</v>
      </c>
      <c r="J101" s="49"/>
      <c r="K101" s="49">
        <v>0.51387899999999997</v>
      </c>
      <c r="L101" s="49">
        <v>0.28716599999999998</v>
      </c>
      <c r="M101" s="49">
        <v>0.64429800000000004</v>
      </c>
      <c r="N101" s="49"/>
      <c r="O101" s="49"/>
      <c r="P101" s="49">
        <v>3.377443</v>
      </c>
      <c r="Q101" s="49"/>
      <c r="R101" s="49">
        <v>0.45697900000000002</v>
      </c>
      <c r="S101" s="49">
        <v>0.32358900000000002</v>
      </c>
      <c r="T101" s="49">
        <v>1.17831</v>
      </c>
      <c r="U101" s="49">
        <v>3.7781189999999998</v>
      </c>
      <c r="V101" s="49">
        <v>3.3686410000000002</v>
      </c>
      <c r="W101" s="49">
        <v>0.490533</v>
      </c>
    </row>
    <row r="102" spans="1:23" x14ac:dyDescent="0.2">
      <c r="A102" s="39">
        <f t="shared" ref="A102:A165" si="48">EOMONTH(A101,-1)</f>
        <v>43312</v>
      </c>
      <c r="B102" s="49">
        <v>0.39861600000000003</v>
      </c>
      <c r="C102" s="49">
        <v>1.6899999999999999E-4</v>
      </c>
      <c r="D102" s="49">
        <v>1.6899999999999999E-4</v>
      </c>
      <c r="E102" s="49">
        <v>1.6899999999999999E-4</v>
      </c>
      <c r="F102" s="49">
        <v>1.6899999999999999E-4</v>
      </c>
      <c r="G102" s="49">
        <v>1.0298419999999999</v>
      </c>
      <c r="H102" s="49">
        <v>0.79466599999999998</v>
      </c>
      <c r="I102" s="49">
        <v>1.562827</v>
      </c>
      <c r="J102" s="49"/>
      <c r="K102" s="49">
        <v>0.493925</v>
      </c>
      <c r="L102" s="49">
        <v>0.26581300000000002</v>
      </c>
      <c r="M102" s="49">
        <v>0.65648499999999999</v>
      </c>
      <c r="N102" s="49"/>
      <c r="O102" s="49"/>
      <c r="P102" s="49">
        <v>3.3605130000000001</v>
      </c>
      <c r="Q102" s="49"/>
      <c r="R102" s="49">
        <v>0.397731</v>
      </c>
      <c r="S102" s="49">
        <v>0.25527300000000003</v>
      </c>
      <c r="T102" s="49">
        <v>1.122919</v>
      </c>
      <c r="U102" s="49">
        <v>3.1984650000000001</v>
      </c>
      <c r="V102" s="49">
        <v>2.90204</v>
      </c>
      <c r="W102" s="49">
        <v>0.59748900000000005</v>
      </c>
    </row>
    <row r="103" spans="1:23" x14ac:dyDescent="0.2">
      <c r="A103" s="39">
        <f t="shared" si="48"/>
        <v>43281</v>
      </c>
      <c r="B103" s="49">
        <v>0.44141399999999997</v>
      </c>
      <c r="C103" s="49">
        <v>1.6899999999999999E-4</v>
      </c>
      <c r="D103" s="49">
        <v>1.6899999999999999E-4</v>
      </c>
      <c r="E103" s="49">
        <v>1.6899999999999999E-4</v>
      </c>
      <c r="F103" s="49">
        <v>1.6899999999999999E-4</v>
      </c>
      <c r="G103" s="49">
        <v>1.157619</v>
      </c>
      <c r="H103" s="49">
        <v>0.90031799999999995</v>
      </c>
      <c r="I103" s="49">
        <v>1.744534</v>
      </c>
      <c r="J103" s="49"/>
      <c r="K103" s="49">
        <v>0.50809700000000002</v>
      </c>
      <c r="L103" s="49">
        <v>0.28420899999999999</v>
      </c>
      <c r="M103" s="49">
        <v>0.703457</v>
      </c>
      <c r="N103" s="49"/>
      <c r="O103" s="49"/>
      <c r="P103" s="49">
        <v>3.6267079999999998</v>
      </c>
      <c r="Q103" s="49"/>
      <c r="R103" s="49">
        <v>0.41574699999999998</v>
      </c>
      <c r="S103" s="49">
        <v>0.26206099999999999</v>
      </c>
      <c r="T103" s="49">
        <v>1.2070590000000001</v>
      </c>
      <c r="U103" s="49">
        <v>3.5408810000000002</v>
      </c>
      <c r="V103" s="49">
        <v>3.2352069999999999</v>
      </c>
      <c r="W103" s="49">
        <v>0.54846700000000004</v>
      </c>
    </row>
    <row r="104" spans="1:23" x14ac:dyDescent="0.2">
      <c r="A104" s="39">
        <f t="shared" si="48"/>
        <v>43251</v>
      </c>
      <c r="B104" s="49">
        <v>0.419541</v>
      </c>
      <c r="C104" s="49">
        <v>1.6899999999999999E-4</v>
      </c>
      <c r="D104" s="49">
        <v>1.6899999999999999E-4</v>
      </c>
      <c r="E104" s="49">
        <v>1.6899999999999999E-4</v>
      </c>
      <c r="F104" s="49">
        <v>1.6899999999999999E-4</v>
      </c>
      <c r="G104" s="49">
        <v>1.088757</v>
      </c>
      <c r="H104" s="49">
        <v>0.84827900000000001</v>
      </c>
      <c r="I104" s="49">
        <v>1.6372009999999999</v>
      </c>
      <c r="J104" s="49"/>
      <c r="K104" s="49">
        <v>0.50499799999999995</v>
      </c>
      <c r="L104" s="49">
        <v>0.27549899999999999</v>
      </c>
      <c r="M104" s="49">
        <v>0.66434700000000002</v>
      </c>
      <c r="N104" s="49"/>
      <c r="O104" s="49"/>
      <c r="P104" s="49">
        <v>3.6240429999999999</v>
      </c>
      <c r="Q104" s="49"/>
      <c r="R104" s="49">
        <v>0.43890499999999999</v>
      </c>
      <c r="S104" s="49">
        <v>0.29718899999999998</v>
      </c>
      <c r="T104" s="49">
        <v>1.17563</v>
      </c>
      <c r="U104" s="49">
        <v>3.2972350000000001</v>
      </c>
      <c r="V104" s="49">
        <v>3.0857350000000001</v>
      </c>
      <c r="W104" s="49">
        <v>0.472862</v>
      </c>
    </row>
    <row r="105" spans="1:23" x14ac:dyDescent="0.2">
      <c r="A105" s="39">
        <f t="shared" si="48"/>
        <v>43220</v>
      </c>
      <c r="B105" s="49">
        <v>0.398424</v>
      </c>
      <c r="C105" s="49">
        <v>1.6899999999999999E-4</v>
      </c>
      <c r="D105" s="49">
        <v>1.6899999999999999E-4</v>
      </c>
      <c r="E105" s="49">
        <v>1.6899999999999999E-4</v>
      </c>
      <c r="F105" s="49">
        <v>1.6899999999999999E-4</v>
      </c>
      <c r="G105" s="49">
        <v>1.0153760000000001</v>
      </c>
      <c r="H105" s="49">
        <v>0.79264199999999996</v>
      </c>
      <c r="I105" s="49">
        <v>1.522621</v>
      </c>
      <c r="J105" s="49"/>
      <c r="K105" s="49">
        <v>0.47352499999999997</v>
      </c>
      <c r="L105" s="49">
        <v>0.27843400000000001</v>
      </c>
      <c r="M105" s="49">
        <v>0.65033399999999997</v>
      </c>
      <c r="N105" s="49"/>
      <c r="O105" s="49"/>
      <c r="P105" s="49">
        <v>3.3764560000000001</v>
      </c>
      <c r="Q105" s="49"/>
      <c r="R105" s="49">
        <v>0.291188</v>
      </c>
      <c r="S105" s="49">
        <v>0.148229</v>
      </c>
      <c r="T105" s="49">
        <v>0.95958200000000005</v>
      </c>
      <c r="U105" s="49">
        <v>2.8799440000000001</v>
      </c>
      <c r="V105" s="49">
        <v>2.6372559999999998</v>
      </c>
      <c r="W105" s="49">
        <v>0.488205</v>
      </c>
    </row>
    <row r="106" spans="1:23" x14ac:dyDescent="0.2">
      <c r="A106" s="39">
        <f t="shared" si="48"/>
        <v>43190</v>
      </c>
      <c r="B106" s="49">
        <v>0.40757100000000002</v>
      </c>
      <c r="C106" s="49">
        <v>1.6899999999999999E-4</v>
      </c>
      <c r="D106" s="49">
        <v>1.6899999999999999E-4</v>
      </c>
      <c r="E106" s="49">
        <v>1.6899999999999999E-4</v>
      </c>
      <c r="F106" s="49">
        <v>1.6899999999999999E-4</v>
      </c>
      <c r="G106" s="49">
        <v>1.025263</v>
      </c>
      <c r="H106" s="49">
        <v>0.82038800000000001</v>
      </c>
      <c r="I106" s="49">
        <v>1.483031</v>
      </c>
      <c r="J106" s="49"/>
      <c r="K106" s="49">
        <v>0.45571600000000001</v>
      </c>
      <c r="L106" s="49">
        <v>0.29140300000000002</v>
      </c>
      <c r="M106" s="49">
        <v>0.66967100000000002</v>
      </c>
      <c r="N106" s="49"/>
      <c r="O106" s="49"/>
      <c r="P106" s="49">
        <v>3.5422380000000002</v>
      </c>
      <c r="Q106" s="49"/>
      <c r="R106" s="49">
        <v>0.29635600000000001</v>
      </c>
      <c r="S106" s="49">
        <v>0.148841</v>
      </c>
      <c r="T106" s="49">
        <v>0.993452</v>
      </c>
      <c r="U106" s="49">
        <v>2.8144710000000002</v>
      </c>
      <c r="V106" s="49">
        <v>2.5371679999999999</v>
      </c>
      <c r="W106" s="49">
        <v>0.44729799999999997</v>
      </c>
    </row>
    <row r="107" spans="1:23" x14ac:dyDescent="0.2">
      <c r="A107" s="39">
        <f t="shared" si="48"/>
        <v>43159</v>
      </c>
      <c r="B107" s="49">
        <v>0.36731999999999998</v>
      </c>
      <c r="C107" s="49">
        <v>1.6899999999999999E-4</v>
      </c>
      <c r="D107" s="49">
        <v>1.6899999999999999E-4</v>
      </c>
      <c r="E107" s="49">
        <v>1.6899999999999999E-4</v>
      </c>
      <c r="F107" s="49">
        <v>1.6899999999999999E-4</v>
      </c>
      <c r="G107" s="49">
        <v>0.90704300000000004</v>
      </c>
      <c r="H107" s="49">
        <v>0.70830400000000004</v>
      </c>
      <c r="I107" s="49">
        <v>1.3553850000000001</v>
      </c>
      <c r="J107" s="49"/>
      <c r="K107" s="49">
        <v>0.43837199999999998</v>
      </c>
      <c r="L107" s="49">
        <v>0.26016299999999998</v>
      </c>
      <c r="M107" s="49">
        <v>0.58949099999999999</v>
      </c>
      <c r="N107" s="49"/>
      <c r="O107" s="49"/>
      <c r="P107" s="49">
        <v>3.3615710000000001</v>
      </c>
      <c r="Q107" s="49"/>
      <c r="R107" s="49">
        <v>0.287022</v>
      </c>
      <c r="S107" s="49">
        <v>0.165293</v>
      </c>
      <c r="T107" s="49">
        <v>0.85688399999999998</v>
      </c>
      <c r="U107" s="49">
        <v>2.640361</v>
      </c>
      <c r="V107" s="49">
        <v>2.2394400000000001</v>
      </c>
      <c r="W107" s="49">
        <v>0.46148499999999998</v>
      </c>
    </row>
    <row r="108" spans="1:23" x14ac:dyDescent="0.2">
      <c r="A108" s="39">
        <f t="shared" si="48"/>
        <v>43131</v>
      </c>
      <c r="B108" s="49">
        <v>0.337063</v>
      </c>
      <c r="C108" s="49">
        <v>1.6899999999999999E-4</v>
      </c>
      <c r="D108" s="49">
        <v>1.6899999999999999E-4</v>
      </c>
      <c r="E108" s="49">
        <v>1.6899999999999999E-4</v>
      </c>
      <c r="F108" s="49">
        <v>1.6899999999999999E-4</v>
      </c>
      <c r="G108" s="49">
        <v>0.81701800000000002</v>
      </c>
      <c r="H108" s="49">
        <v>0.61290800000000001</v>
      </c>
      <c r="I108" s="49">
        <v>1.2726150000000001</v>
      </c>
      <c r="J108" s="49"/>
      <c r="K108" s="49">
        <v>0.39900000000000002</v>
      </c>
      <c r="L108" s="49">
        <v>0.25046600000000002</v>
      </c>
      <c r="M108" s="49">
        <v>0.56368300000000005</v>
      </c>
      <c r="N108" s="49"/>
      <c r="O108" s="49"/>
      <c r="P108" s="49">
        <v>3.1877439999999999</v>
      </c>
      <c r="Q108" s="49"/>
      <c r="R108" s="49">
        <v>0.272426</v>
      </c>
      <c r="S108" s="49">
        <v>0.161743</v>
      </c>
      <c r="T108" s="49">
        <v>0.78801200000000005</v>
      </c>
      <c r="U108" s="49">
        <v>2.432636</v>
      </c>
      <c r="V108" s="49">
        <v>2.156425</v>
      </c>
      <c r="W108" s="49">
        <v>0.45503199999999999</v>
      </c>
    </row>
    <row r="109" spans="1:23" x14ac:dyDescent="0.2">
      <c r="A109" s="39">
        <f t="shared" si="48"/>
        <v>43100</v>
      </c>
      <c r="B109" s="49">
        <v>0.36089900000000003</v>
      </c>
      <c r="C109" s="49">
        <v>1.6899999999999999E-4</v>
      </c>
      <c r="D109" s="49">
        <v>1.6899999999999999E-4</v>
      </c>
      <c r="E109" s="49">
        <v>1.6899999999999999E-4</v>
      </c>
      <c r="F109" s="49">
        <v>1.6899999999999999E-4</v>
      </c>
      <c r="G109" s="49">
        <v>0.89148799999999995</v>
      </c>
      <c r="H109" s="49">
        <v>0.66808199999999995</v>
      </c>
      <c r="I109" s="49">
        <v>1.3862000000000001</v>
      </c>
      <c r="J109" s="49"/>
      <c r="K109" s="49">
        <v>0.449658</v>
      </c>
      <c r="L109" s="49">
        <v>0.24776999999999999</v>
      </c>
      <c r="M109" s="49">
        <v>0.61754799999999999</v>
      </c>
      <c r="N109" s="49"/>
      <c r="O109" s="49"/>
      <c r="P109" s="49">
        <v>3.4316170000000001</v>
      </c>
      <c r="Q109" s="49"/>
      <c r="R109" s="49">
        <v>0.31001600000000001</v>
      </c>
      <c r="S109" s="49">
        <v>0.19024199999999999</v>
      </c>
      <c r="T109" s="49">
        <v>0.90091299999999996</v>
      </c>
      <c r="U109" s="49">
        <v>2.5543089999999999</v>
      </c>
      <c r="V109" s="49">
        <v>2.3395269999999999</v>
      </c>
      <c r="W109" s="49">
        <v>0.52243600000000001</v>
      </c>
    </row>
    <row r="110" spans="1:23" x14ac:dyDescent="0.2">
      <c r="A110" s="39">
        <f t="shared" si="48"/>
        <v>43069</v>
      </c>
      <c r="B110" s="49">
        <v>0.36814000000000002</v>
      </c>
      <c r="C110" s="49">
        <v>1.6899999999999999E-4</v>
      </c>
      <c r="D110" s="49">
        <v>1.6899999999999999E-4</v>
      </c>
      <c r="E110" s="49">
        <v>1.6899999999999999E-4</v>
      </c>
      <c r="F110" s="49">
        <v>1.6899999999999999E-4</v>
      </c>
      <c r="G110" s="49">
        <v>0.92108299999999999</v>
      </c>
      <c r="H110" s="49">
        <v>0.69078099999999998</v>
      </c>
      <c r="I110" s="49">
        <v>1.438142</v>
      </c>
      <c r="J110" s="49"/>
      <c r="K110" s="49">
        <v>0.433166</v>
      </c>
      <c r="L110" s="49">
        <v>0.242363</v>
      </c>
      <c r="M110" s="49">
        <v>0.64045300000000005</v>
      </c>
      <c r="N110" s="49"/>
      <c r="O110" s="49"/>
      <c r="P110" s="49">
        <v>3.4432930000000002</v>
      </c>
      <c r="Q110" s="49"/>
      <c r="R110" s="49">
        <v>0.30187000000000003</v>
      </c>
      <c r="S110" s="49">
        <v>0.16967099999999999</v>
      </c>
      <c r="T110" s="49">
        <v>0.92005800000000004</v>
      </c>
      <c r="U110" s="49">
        <v>2.643573</v>
      </c>
      <c r="V110" s="49">
        <v>2.3630439999999999</v>
      </c>
      <c r="W110" s="49">
        <v>0.52735299999999996</v>
      </c>
    </row>
    <row r="111" spans="1:23" x14ac:dyDescent="0.2">
      <c r="A111" s="39">
        <f t="shared" si="48"/>
        <v>43039</v>
      </c>
      <c r="B111" s="49">
        <v>0.35468100000000002</v>
      </c>
      <c r="C111" s="49">
        <v>1.6899999999999999E-4</v>
      </c>
      <c r="D111" s="49">
        <v>1.6899999999999999E-4</v>
      </c>
      <c r="E111" s="49">
        <v>1.6899999999999999E-4</v>
      </c>
      <c r="F111" s="49">
        <v>1.6899999999999999E-4</v>
      </c>
      <c r="G111" s="49">
        <v>0.90674100000000002</v>
      </c>
      <c r="H111" s="49">
        <v>0.673122</v>
      </c>
      <c r="I111" s="49">
        <v>1.439025</v>
      </c>
      <c r="J111" s="49"/>
      <c r="K111" s="49">
        <v>0.44514300000000001</v>
      </c>
      <c r="L111" s="49">
        <v>0.21183299999999999</v>
      </c>
      <c r="M111" s="49">
        <v>0.63047500000000001</v>
      </c>
      <c r="N111" s="49"/>
      <c r="O111" s="49"/>
      <c r="P111" s="49">
        <v>3.3762979999999998</v>
      </c>
      <c r="Q111" s="49"/>
      <c r="R111" s="49">
        <v>0.31559199999999998</v>
      </c>
      <c r="S111" s="49">
        <v>0.184752</v>
      </c>
      <c r="T111" s="49">
        <v>0.90819099999999997</v>
      </c>
      <c r="U111" s="49">
        <v>2.6080570000000001</v>
      </c>
      <c r="V111" s="49">
        <v>2.3670559999999998</v>
      </c>
      <c r="W111" s="49">
        <v>0.545014</v>
      </c>
    </row>
    <row r="112" spans="1:23" x14ac:dyDescent="0.2">
      <c r="A112" s="39">
        <f t="shared" si="48"/>
        <v>43008</v>
      </c>
      <c r="B112" s="223">
        <v>0.375863</v>
      </c>
      <c r="C112" s="223">
        <v>5.7499999999999999E-4</v>
      </c>
      <c r="D112" s="223">
        <v>5.5171999999999999E-2</v>
      </c>
      <c r="E112" s="223">
        <v>4.9100000000000001E-4</v>
      </c>
      <c r="F112" s="223">
        <v>1E-3</v>
      </c>
      <c r="G112" s="223">
        <v>0.96102900000000002</v>
      </c>
      <c r="H112" s="223">
        <v>0.72667999999999999</v>
      </c>
      <c r="I112" s="223">
        <v>1.493895</v>
      </c>
      <c r="J112" s="223"/>
      <c r="K112" s="223">
        <v>0.45657799999999998</v>
      </c>
      <c r="L112" s="223">
        <v>0.222915</v>
      </c>
      <c r="M112" s="223">
        <v>0.833229</v>
      </c>
      <c r="N112" s="223"/>
      <c r="O112" s="223"/>
      <c r="P112" s="223">
        <v>3.4655900000000002</v>
      </c>
      <c r="Q112" s="223"/>
      <c r="R112" s="223">
        <v>0.33699200000000001</v>
      </c>
      <c r="S112" s="223">
        <v>0.20050299999999999</v>
      </c>
      <c r="T112" s="223">
        <v>0.98148999999999997</v>
      </c>
      <c r="U112" s="223">
        <v>2.6628669999999999</v>
      </c>
      <c r="V112" s="223">
        <v>2.4502579999999998</v>
      </c>
      <c r="W112" s="223">
        <v>0.51180700000000001</v>
      </c>
    </row>
    <row r="113" spans="1:23" x14ac:dyDescent="0.2">
      <c r="A113" s="39">
        <f t="shared" si="48"/>
        <v>42978</v>
      </c>
      <c r="B113" s="49">
        <v>0.42206700000000003</v>
      </c>
      <c r="C113" s="49">
        <v>1.6899999999999999E-4</v>
      </c>
      <c r="D113" s="49">
        <v>4.4084999999999999E-2</v>
      </c>
      <c r="E113" s="49">
        <v>9.9999999999999995E-7</v>
      </c>
      <c r="F113" s="49">
        <v>1E-3</v>
      </c>
      <c r="G113" s="49">
        <v>1.0425219999999999</v>
      </c>
      <c r="H113" s="49">
        <v>0.79568499999999998</v>
      </c>
      <c r="I113" s="49">
        <v>1.605664</v>
      </c>
      <c r="J113" s="49"/>
      <c r="K113" s="49">
        <v>0.47282099999999999</v>
      </c>
      <c r="L113" s="49">
        <v>0.30168200000000001</v>
      </c>
      <c r="M113" s="49">
        <v>0.81627499999999997</v>
      </c>
      <c r="N113" s="49"/>
      <c r="O113" s="49"/>
      <c r="P113" s="49">
        <v>3.7775460000000001</v>
      </c>
      <c r="Q113" s="49"/>
      <c r="R113" s="49">
        <v>0.35082999999999998</v>
      </c>
      <c r="S113" s="49">
        <v>0.21145</v>
      </c>
      <c r="T113" s="49">
        <v>1.0095419999999999</v>
      </c>
      <c r="U113" s="49">
        <v>2.771252</v>
      </c>
      <c r="V113" s="49">
        <v>2.6205820000000002</v>
      </c>
      <c r="W113" s="49">
        <v>0.52268099999999995</v>
      </c>
    </row>
    <row r="114" spans="1:23" x14ac:dyDescent="0.2">
      <c r="A114" s="39">
        <f t="shared" si="48"/>
        <v>42947</v>
      </c>
      <c r="B114" s="49">
        <v>0.39539099999999999</v>
      </c>
      <c r="C114" s="49">
        <v>-1.03E-4</v>
      </c>
      <c r="D114" s="49">
        <v>4.4252E-2</v>
      </c>
      <c r="E114" s="49">
        <v>-2.2499999999999999E-4</v>
      </c>
      <c r="F114" s="49">
        <v>5.1500000000000005E-4</v>
      </c>
      <c r="G114" s="49">
        <v>0.97601199999999999</v>
      </c>
      <c r="H114" s="49">
        <v>0.74717800000000001</v>
      </c>
      <c r="I114" s="49">
        <v>1.5060960000000001</v>
      </c>
      <c r="J114" s="49"/>
      <c r="K114" s="49">
        <v>0.46642499999999998</v>
      </c>
      <c r="L114" s="49">
        <v>0.27999400000000002</v>
      </c>
      <c r="M114" s="49">
        <v>0.82301899999999995</v>
      </c>
      <c r="N114" s="49"/>
      <c r="O114" s="49"/>
      <c r="P114" s="49">
        <v>3.517658</v>
      </c>
      <c r="Q114" s="49"/>
      <c r="R114" s="49">
        <v>0.32238899999999998</v>
      </c>
      <c r="S114" s="49">
        <v>0.18729199999999999</v>
      </c>
      <c r="T114" s="49">
        <v>0.94879500000000005</v>
      </c>
      <c r="U114" s="49">
        <v>2.865046</v>
      </c>
      <c r="V114" s="49">
        <v>2.5700219999999998</v>
      </c>
      <c r="W114" s="49">
        <v>0.501135</v>
      </c>
    </row>
    <row r="115" spans="1:23" x14ac:dyDescent="0.2">
      <c r="A115" s="39">
        <f t="shared" si="48"/>
        <v>42916</v>
      </c>
      <c r="B115" s="49">
        <v>0.426645</v>
      </c>
      <c r="C115" s="49">
        <v>2.2520000000000001E-3</v>
      </c>
      <c r="D115" s="49">
        <v>6.2773999999999996E-2</v>
      </c>
      <c r="E115" s="49">
        <v>2.3990000000000001E-3</v>
      </c>
      <c r="F115" s="49">
        <v>1.508E-3</v>
      </c>
      <c r="G115" s="49">
        <v>1.0342009999999999</v>
      </c>
      <c r="H115" s="49">
        <v>0.80315599999999998</v>
      </c>
      <c r="I115" s="49">
        <v>1.5739989999999999</v>
      </c>
      <c r="J115" s="49"/>
      <c r="K115" s="49">
        <v>0.47222599999999998</v>
      </c>
      <c r="L115" s="49">
        <v>0.322826</v>
      </c>
      <c r="M115" s="49">
        <v>0.85299599999999998</v>
      </c>
      <c r="N115" s="49"/>
      <c r="O115" s="49"/>
      <c r="P115" s="49">
        <v>3.643866</v>
      </c>
      <c r="Q115" s="49"/>
      <c r="R115" s="49">
        <v>0.33047300000000002</v>
      </c>
      <c r="S115" s="49">
        <v>0.190191</v>
      </c>
      <c r="T115" s="49">
        <v>1.02586</v>
      </c>
      <c r="U115" s="49">
        <v>2.896865</v>
      </c>
      <c r="V115" s="49">
        <v>2.682131</v>
      </c>
      <c r="W115" s="49">
        <v>0.41720400000000002</v>
      </c>
    </row>
    <row r="116" spans="1:23" x14ac:dyDescent="0.2">
      <c r="A116" s="39">
        <f t="shared" si="48"/>
        <v>42886</v>
      </c>
      <c r="B116" s="49">
        <v>0.41887594735733003</v>
      </c>
      <c r="C116" s="49">
        <v>4.1086566711900002E-4</v>
      </c>
      <c r="D116" s="49">
        <v>4.7829999999999998E-2</v>
      </c>
      <c r="E116" s="49">
        <v>2.6400000000000002E-4</v>
      </c>
      <c r="F116" s="49">
        <v>1.1640000000000001E-3</v>
      </c>
      <c r="G116" s="49">
        <v>1.0702459745716999</v>
      </c>
      <c r="H116" s="49">
        <v>0.83062800000000003</v>
      </c>
      <c r="I116" s="49">
        <v>1.6366270000000001</v>
      </c>
      <c r="J116" s="49"/>
      <c r="K116" s="49">
        <v>0.46934734763382002</v>
      </c>
      <c r="L116" s="49">
        <v>0.25565719456088998</v>
      </c>
      <c r="M116" s="49">
        <v>0.85274770554560997</v>
      </c>
      <c r="N116" s="49"/>
      <c r="O116" s="49"/>
      <c r="P116" s="49">
        <v>3.6307955623854</v>
      </c>
      <c r="Q116" s="49"/>
      <c r="R116" s="49">
        <v>0.36683900000000003</v>
      </c>
      <c r="S116" s="49">
        <v>0.21678</v>
      </c>
      <c r="T116" s="49">
        <v>1.0860802526197999</v>
      </c>
      <c r="U116" s="49">
        <v>2.8366877232498</v>
      </c>
      <c r="V116" s="49">
        <v>2.6616924821626</v>
      </c>
      <c r="W116" s="49">
        <v>0.40507500000000002</v>
      </c>
    </row>
    <row r="117" spans="1:23" x14ac:dyDescent="0.2">
      <c r="A117" s="39">
        <f t="shared" si="48"/>
        <v>42855</v>
      </c>
      <c r="B117" s="49">
        <v>0.43122897780144998</v>
      </c>
      <c r="C117" s="49">
        <v>1.2625211277519999E-3</v>
      </c>
      <c r="D117" s="49">
        <v>6.2727000000000005E-2</v>
      </c>
      <c r="E117" s="49">
        <v>1.464E-3</v>
      </c>
      <c r="F117" s="49">
        <v>2.1000000000000001E-4</v>
      </c>
      <c r="G117" s="49">
        <v>1.0974239323646</v>
      </c>
      <c r="H117" s="49">
        <v>0.85956900000000003</v>
      </c>
      <c r="I117" s="49">
        <v>1.665484</v>
      </c>
      <c r="J117" s="49"/>
      <c r="K117" s="49">
        <v>0.48456275308939001</v>
      </c>
      <c r="L117" s="49">
        <v>0.27150081017106997</v>
      </c>
      <c r="M117" s="49">
        <v>0.89513435836654998</v>
      </c>
      <c r="N117" s="49"/>
      <c r="O117" s="49"/>
      <c r="P117" s="49">
        <v>3.7079316943405001</v>
      </c>
      <c r="Q117" s="49"/>
      <c r="R117" s="49">
        <v>0.38233</v>
      </c>
      <c r="S117" s="49">
        <v>0.23330400000000001</v>
      </c>
      <c r="T117" s="49">
        <v>1.1105120818428</v>
      </c>
      <c r="U117" s="49">
        <v>2.7829977079377999</v>
      </c>
      <c r="V117" s="49">
        <v>2.6115531240390002</v>
      </c>
      <c r="W117" s="49">
        <v>0.41146700000000003</v>
      </c>
    </row>
    <row r="118" spans="1:23" x14ac:dyDescent="0.2">
      <c r="A118" s="39">
        <f t="shared" si="48"/>
        <v>42825</v>
      </c>
      <c r="B118" s="49">
        <v>0.43835407237103002</v>
      </c>
      <c r="C118" s="49">
        <v>2.4263029902719998E-3</v>
      </c>
      <c r="D118" s="49">
        <v>3.0287999999999999E-2</v>
      </c>
      <c r="E118" s="49">
        <v>2.6069999999999999E-3</v>
      </c>
      <c r="F118" s="49">
        <v>1.4649999999999999E-3</v>
      </c>
      <c r="G118" s="49">
        <v>1.1152213657233001</v>
      </c>
      <c r="H118" s="49">
        <v>0.88364799999999999</v>
      </c>
      <c r="I118" s="49">
        <v>1.6750179999999999</v>
      </c>
      <c r="J118" s="49"/>
      <c r="K118" s="49">
        <v>0.48819738027317999</v>
      </c>
      <c r="L118" s="49">
        <v>0.26994573748173001</v>
      </c>
      <c r="M118" s="49">
        <v>0.88146568275857995</v>
      </c>
      <c r="N118" s="49"/>
      <c r="O118" s="49"/>
      <c r="P118" s="49">
        <v>3.8281065608131999</v>
      </c>
      <c r="Q118" s="49"/>
      <c r="R118" s="49">
        <v>0.406667</v>
      </c>
      <c r="S118" s="49">
        <v>0.25293100000000002</v>
      </c>
      <c r="T118" s="49">
        <v>1.1651698360885001</v>
      </c>
      <c r="U118" s="49">
        <v>2.8728523202846001</v>
      </c>
      <c r="V118" s="49">
        <v>2.6802890231751002</v>
      </c>
      <c r="W118" s="49">
        <v>0.41853899999999999</v>
      </c>
    </row>
    <row r="119" spans="1:23" x14ac:dyDescent="0.2">
      <c r="A119" s="39">
        <f t="shared" si="48"/>
        <v>42794</v>
      </c>
      <c r="B119" s="49">
        <v>0.42634820189479</v>
      </c>
      <c r="C119" s="49">
        <v>9.9245603320000003E-6</v>
      </c>
      <c r="D119" s="49">
        <v>5.2892000000000002E-2</v>
      </c>
      <c r="E119" s="49">
        <v>-1.22E-4</v>
      </c>
      <c r="F119" s="49">
        <v>7.0799999999999997E-4</v>
      </c>
      <c r="G119" s="49">
        <v>1.100500867949</v>
      </c>
      <c r="H119" s="49">
        <v>0.86477400000000004</v>
      </c>
      <c r="I119" s="49">
        <v>1.642102</v>
      </c>
      <c r="J119" s="49"/>
      <c r="K119" s="49">
        <v>0.47777999939423998</v>
      </c>
      <c r="L119" s="49">
        <v>0.21836677670636001</v>
      </c>
      <c r="M119" s="49">
        <v>0.8695512616826</v>
      </c>
      <c r="N119" s="49"/>
      <c r="O119" s="49"/>
      <c r="P119" s="49">
        <v>3.6320879760119</v>
      </c>
      <c r="Q119" s="49"/>
      <c r="R119" s="49">
        <v>0.43649199999999999</v>
      </c>
      <c r="S119" s="49">
        <v>0.27497100000000002</v>
      </c>
      <c r="T119" s="49">
        <v>1.1994043712825999</v>
      </c>
      <c r="U119" s="49">
        <v>2.8999939842075002</v>
      </c>
      <c r="V119" s="49">
        <v>2.6360972381307999</v>
      </c>
      <c r="W119" s="49">
        <v>0.474601</v>
      </c>
    </row>
    <row r="120" spans="1:23" x14ac:dyDescent="0.2">
      <c r="A120" s="39">
        <f t="shared" si="48"/>
        <v>42766</v>
      </c>
      <c r="B120" s="49">
        <v>0.44150495067813</v>
      </c>
      <c r="C120" s="49">
        <v>-2.1717451145560002E-3</v>
      </c>
      <c r="D120" s="49">
        <v>8.1714999999999996E-2</v>
      </c>
      <c r="E120" s="49">
        <v>-2.4320000000000001E-3</v>
      </c>
      <c r="F120" s="49">
        <v>-7.7399999999999995E-4</v>
      </c>
      <c r="G120" s="49">
        <v>1.1593759081745001</v>
      </c>
      <c r="H120" s="49">
        <v>0.93566300000000002</v>
      </c>
      <c r="I120" s="49">
        <v>1.6799249999999999</v>
      </c>
      <c r="J120" s="49"/>
      <c r="K120" s="49">
        <v>0.50263360332583995</v>
      </c>
      <c r="L120" s="49">
        <v>0.21762204021380999</v>
      </c>
      <c r="M120" s="49">
        <v>0.80287373967494002</v>
      </c>
      <c r="N120" s="49"/>
      <c r="O120" s="49"/>
      <c r="P120" s="49">
        <v>3.8793784540046001</v>
      </c>
      <c r="Q120" s="49"/>
      <c r="R120" s="49">
        <v>0.39916699999999999</v>
      </c>
      <c r="S120" s="49">
        <v>0.24394199999999999</v>
      </c>
      <c r="T120" s="49">
        <v>1.1810401850689001</v>
      </c>
      <c r="U120" s="49">
        <v>3.0758905781129999</v>
      </c>
      <c r="V120" s="49">
        <v>2.8658991286684001</v>
      </c>
      <c r="W120" s="49">
        <v>0.47011999999999998</v>
      </c>
    </row>
    <row r="121" spans="1:23" x14ac:dyDescent="0.2">
      <c r="A121" s="39">
        <f t="shared" si="48"/>
        <v>42735</v>
      </c>
      <c r="B121" s="49">
        <v>0.43159248246468002</v>
      </c>
      <c r="C121" s="49">
        <v>2.8868213412960001E-3</v>
      </c>
      <c r="D121" s="49">
        <v>3.0629E-2</v>
      </c>
      <c r="E121" s="49">
        <v>3.277E-3</v>
      </c>
      <c r="F121" s="49">
        <v>7.7999999999999999E-4</v>
      </c>
      <c r="G121" s="49">
        <v>1.1801438480777999</v>
      </c>
      <c r="H121" s="49">
        <v>0.96849300000000005</v>
      </c>
      <c r="I121" s="49">
        <v>1.6728909999999999</v>
      </c>
      <c r="J121" s="49"/>
      <c r="K121" s="49">
        <v>0.54363887695270996</v>
      </c>
      <c r="L121" s="49">
        <v>0.14942364853472001</v>
      </c>
      <c r="M121" s="49">
        <v>0.87007341335643995</v>
      </c>
      <c r="N121" s="49"/>
      <c r="O121" s="49"/>
      <c r="P121" s="49">
        <v>4.0902140036379997</v>
      </c>
      <c r="Q121" s="49"/>
      <c r="R121" s="49">
        <v>0.38843699999999998</v>
      </c>
      <c r="S121" s="49">
        <v>0.21449099999999999</v>
      </c>
      <c r="T121" s="49">
        <v>1.2157896761172999</v>
      </c>
      <c r="U121" s="49">
        <v>3.1618768546934999</v>
      </c>
      <c r="V121" s="49">
        <v>3.1215100619287002</v>
      </c>
      <c r="W121" s="49">
        <v>0.49330000000000002</v>
      </c>
    </row>
    <row r="122" spans="1:23" x14ac:dyDescent="0.2">
      <c r="A122" s="39">
        <f t="shared" si="48"/>
        <v>42704</v>
      </c>
      <c r="B122" s="49">
        <v>0.44696002583034999</v>
      </c>
      <c r="C122" s="49">
        <v>1.3107214788840001E-3</v>
      </c>
      <c r="D122" s="49">
        <v>3.4308999999999999E-2</v>
      </c>
      <c r="E122" s="49">
        <v>1.5759999999999999E-3</v>
      </c>
      <c r="F122" s="49">
        <v>-1.25E-4</v>
      </c>
      <c r="G122" s="49">
        <v>1.2311698599744001</v>
      </c>
      <c r="H122" s="49">
        <v>0.99077800000000005</v>
      </c>
      <c r="I122" s="49">
        <v>1.799013</v>
      </c>
      <c r="J122" s="49"/>
      <c r="K122" s="49">
        <v>0.52440927147941996</v>
      </c>
      <c r="L122" s="49">
        <v>0.15570709653925999</v>
      </c>
      <c r="M122" s="49">
        <v>0.79773048618386</v>
      </c>
      <c r="N122" s="49"/>
      <c r="O122" s="49"/>
      <c r="P122" s="49">
        <v>4.5455356171336998</v>
      </c>
      <c r="Q122" s="49"/>
      <c r="R122" s="49">
        <v>0.39668900000000001</v>
      </c>
      <c r="S122" s="49">
        <v>0.22773499999999999</v>
      </c>
      <c r="T122" s="49">
        <v>1.2454130721095</v>
      </c>
      <c r="U122" s="49">
        <v>3.3257043841306002</v>
      </c>
      <c r="V122" s="49">
        <v>3.2401315600515002</v>
      </c>
      <c r="W122" s="49">
        <v>0.47880800000000001</v>
      </c>
    </row>
    <row r="123" spans="1:23" x14ac:dyDescent="0.2">
      <c r="A123" s="39">
        <f t="shared" si="48"/>
        <v>42674</v>
      </c>
      <c r="B123" s="49">
        <v>0.44890083363834998</v>
      </c>
      <c r="C123" s="49">
        <v>-1.229428417199E-3</v>
      </c>
      <c r="D123" s="49">
        <v>5.8435000000000001E-2</v>
      </c>
      <c r="E123" s="49">
        <v>-1.263E-3</v>
      </c>
      <c r="F123" s="49">
        <v>-1.0560000000000001E-3</v>
      </c>
      <c r="G123" s="49">
        <v>1.2537571424863001</v>
      </c>
      <c r="H123" s="49">
        <v>0.983684</v>
      </c>
      <c r="I123" s="49">
        <v>1.8784860000000001</v>
      </c>
      <c r="J123" s="49"/>
      <c r="K123" s="49">
        <v>0.50495457506703001</v>
      </c>
      <c r="L123" s="49">
        <v>0.12535592744453</v>
      </c>
      <c r="M123" s="49">
        <v>0.94545891838260998</v>
      </c>
      <c r="N123" s="49"/>
      <c r="O123" s="49"/>
      <c r="P123" s="49">
        <v>4.7698289808794998</v>
      </c>
      <c r="Q123" s="49"/>
      <c r="R123" s="49">
        <v>0.33672400000000002</v>
      </c>
      <c r="S123" s="49">
        <v>0.18376799999999999</v>
      </c>
      <c r="T123" s="49">
        <v>1.1361091337721001</v>
      </c>
      <c r="U123" s="49">
        <v>3.1500287322989999</v>
      </c>
      <c r="V123" s="49">
        <v>3.2906106434717999</v>
      </c>
      <c r="W123" s="49">
        <v>0.466534</v>
      </c>
    </row>
    <row r="124" spans="1:23" x14ac:dyDescent="0.2">
      <c r="A124" s="39">
        <f t="shared" si="48"/>
        <v>42643</v>
      </c>
      <c r="B124" s="49">
        <v>0.47125576330178998</v>
      </c>
      <c r="C124" s="49">
        <v>1.536771826254E-3</v>
      </c>
      <c r="D124" s="49">
        <v>0.1201171875</v>
      </c>
      <c r="E124" s="49">
        <v>1.8418388834619999E-3</v>
      </c>
      <c r="F124" s="49">
        <v>2.7483621586000002E-5</v>
      </c>
      <c r="G124" s="49">
        <v>1.3055637025497</v>
      </c>
      <c r="H124" s="49">
        <v>1.0199151593055</v>
      </c>
      <c r="I124" s="49">
        <v>1.9492323285013</v>
      </c>
      <c r="J124" s="49"/>
      <c r="K124" s="49">
        <v>0.51466007678560999</v>
      </c>
      <c r="L124" s="49">
        <v>0.13880041876678001</v>
      </c>
      <c r="M124" s="49">
        <v>0.96094691382432995</v>
      </c>
      <c r="N124" s="49"/>
      <c r="O124" s="49"/>
      <c r="P124" s="49">
        <v>4.8022850143921003</v>
      </c>
      <c r="Q124" s="49">
        <v>4.1482049943516701</v>
      </c>
      <c r="R124" s="49">
        <v>0.34378288965403803</v>
      </c>
      <c r="S124" s="49">
        <v>0.17933551874122999</v>
      </c>
      <c r="T124" s="49">
        <v>1.1785016635015</v>
      </c>
      <c r="U124" s="49">
        <v>3.1648294606091998</v>
      </c>
      <c r="V124" s="49">
        <v>3.3856093075276998</v>
      </c>
      <c r="W124" s="49">
        <v>0.44722775705352003</v>
      </c>
    </row>
    <row r="125" spans="1:23" x14ac:dyDescent="0.2">
      <c r="A125" s="39">
        <f t="shared" si="48"/>
        <v>42613</v>
      </c>
      <c r="B125" s="49">
        <v>0.46905396486887002</v>
      </c>
      <c r="C125" s="49">
        <v>-8.8726505112900005E-4</v>
      </c>
      <c r="D125" s="49">
        <v>0.14883211255074</v>
      </c>
      <c r="E125" s="49">
        <v>-9.9339513487899989E-4</v>
      </c>
      <c r="F125" s="49">
        <v>-3.6810293955900003E-4</v>
      </c>
      <c r="G125" s="49">
        <v>1.2862630062008999</v>
      </c>
      <c r="H125" s="49">
        <v>0.98387111532830995</v>
      </c>
      <c r="I125" s="49">
        <v>1.9557191089870001</v>
      </c>
      <c r="J125" s="49"/>
      <c r="K125" s="49">
        <v>0.47782270889604</v>
      </c>
      <c r="L125" s="49">
        <v>0.151949034935</v>
      </c>
      <c r="M125" s="49">
        <v>0.89680397067540996</v>
      </c>
      <c r="N125" s="49"/>
      <c r="O125" s="49"/>
      <c r="P125" s="49">
        <v>4.9013877039549998</v>
      </c>
      <c r="Q125" s="49">
        <v>4.16381377167182</v>
      </c>
      <c r="R125" s="49">
        <v>0.35818685472606399</v>
      </c>
      <c r="S125" s="49">
        <v>0.21026088294750001</v>
      </c>
      <c r="T125" s="49">
        <v>1.1320574539643999</v>
      </c>
      <c r="U125" s="49">
        <v>3.1510440842209002</v>
      </c>
      <c r="V125" s="49">
        <v>3.3447743870346001</v>
      </c>
      <c r="W125" s="49">
        <v>0.44396079128103999</v>
      </c>
    </row>
    <row r="126" spans="1:23" x14ac:dyDescent="0.2">
      <c r="A126" s="39">
        <f t="shared" si="48"/>
        <v>42582</v>
      </c>
      <c r="B126" s="49">
        <v>0.51870430409643997</v>
      </c>
      <c r="C126" s="49">
        <v>-2.6701455952200001E-3</v>
      </c>
      <c r="D126" s="49">
        <v>0.13623046875</v>
      </c>
      <c r="E126" s="49">
        <v>-2.8871093666590002E-3</v>
      </c>
      <c r="F126" s="49">
        <v>-1.611081436572E-3</v>
      </c>
      <c r="G126" s="49">
        <v>1.3767647766885001</v>
      </c>
      <c r="H126" s="49">
        <v>1.0687253305266999</v>
      </c>
      <c r="I126" s="49">
        <v>2.0623383328115001</v>
      </c>
      <c r="J126" s="49"/>
      <c r="K126" s="49">
        <v>0.52955471151581002</v>
      </c>
      <c r="L126" s="49">
        <v>0.23545073836809</v>
      </c>
      <c r="M126" s="49">
        <v>0.97637206619407002</v>
      </c>
      <c r="N126" s="49"/>
      <c r="O126" s="49"/>
      <c r="P126" s="49">
        <v>5.3996583964395004</v>
      </c>
      <c r="Q126" s="49">
        <v>4.1718463818732499</v>
      </c>
      <c r="R126" s="49">
        <v>0.37552341879759699</v>
      </c>
      <c r="S126" s="49">
        <v>0.21668235777274</v>
      </c>
      <c r="T126" s="49">
        <v>1.1970922407688001</v>
      </c>
      <c r="U126" s="49">
        <v>3.4489376317236999</v>
      </c>
      <c r="V126" s="49">
        <v>3.5665611294161002</v>
      </c>
      <c r="W126" s="49">
        <v>0.45220175336868002</v>
      </c>
    </row>
    <row r="127" spans="1:23" x14ac:dyDescent="0.2">
      <c r="A127" s="39">
        <f t="shared" si="48"/>
        <v>42551</v>
      </c>
      <c r="B127" s="49">
        <v>0.55325781894612003</v>
      </c>
      <c r="C127" s="49">
        <v>-4.4217237098590004E-3</v>
      </c>
      <c r="D127" s="49">
        <v>0.14886851608752999</v>
      </c>
      <c r="E127" s="49">
        <v>-5.0450166082039996E-3</v>
      </c>
      <c r="F127" s="49">
        <v>-1.290006785205E-3</v>
      </c>
      <c r="G127" s="49">
        <v>1.4721996854823001</v>
      </c>
      <c r="H127" s="49">
        <v>1.1711126853308</v>
      </c>
      <c r="I127" s="49">
        <v>2.1510406663281998</v>
      </c>
      <c r="J127" s="49"/>
      <c r="K127" s="49">
        <v>0.53879465227888002</v>
      </c>
      <c r="L127" s="49">
        <v>0.26531812897517998</v>
      </c>
      <c r="M127" s="49">
        <v>1.1110669603175001</v>
      </c>
      <c r="N127" s="49"/>
      <c r="O127" s="49"/>
      <c r="P127" s="49">
        <v>5.9430765459751997</v>
      </c>
      <c r="Q127" s="49">
        <v>4.1943117352818398</v>
      </c>
      <c r="R127" s="49">
        <v>0.42475205091577201</v>
      </c>
      <c r="S127" s="49">
        <v>0.23773892099887001</v>
      </c>
      <c r="T127" s="49">
        <v>1.4144808217821001</v>
      </c>
      <c r="U127" s="49">
        <v>3.5287477783421002</v>
      </c>
      <c r="V127" s="49">
        <v>3.8951987775672001</v>
      </c>
      <c r="W127" s="49">
        <v>0.48250156225021001</v>
      </c>
    </row>
    <row r="128" spans="1:23" x14ac:dyDescent="0.2">
      <c r="A128" s="39">
        <f t="shared" si="48"/>
        <v>42521</v>
      </c>
      <c r="B128" s="49">
        <v>0.50689985192871001</v>
      </c>
      <c r="C128" s="49">
        <v>-2.4079540936869999E-3</v>
      </c>
      <c r="D128" s="49">
        <v>0.10546875</v>
      </c>
      <c r="E128" s="49">
        <v>-2.7188922126719999E-3</v>
      </c>
      <c r="F128" s="49">
        <v>-7.6155928087200001E-4</v>
      </c>
      <c r="G128" s="49">
        <v>1.4078242240907</v>
      </c>
      <c r="H128" s="49">
        <v>1.108646725711</v>
      </c>
      <c r="I128" s="49">
        <v>2.0977311020733</v>
      </c>
      <c r="J128" s="49"/>
      <c r="K128" s="49">
        <v>0.51023552429368002</v>
      </c>
      <c r="L128" s="49">
        <v>0.17834067962983999</v>
      </c>
      <c r="M128" s="49">
        <v>1.0571121418156</v>
      </c>
      <c r="N128" s="49"/>
      <c r="O128" s="49"/>
      <c r="P128" s="49">
        <v>5.6612636367717002</v>
      </c>
      <c r="Q128" s="49">
        <v>4.2161913237625797</v>
      </c>
      <c r="R128" s="49">
        <v>0.39722512940856203</v>
      </c>
      <c r="S128" s="49">
        <v>0.22431082906683</v>
      </c>
      <c r="T128" s="49">
        <v>1.3157321004513001</v>
      </c>
      <c r="U128" s="49">
        <v>3.5626794328895999</v>
      </c>
      <c r="V128" s="49">
        <v>3.9833677873781999</v>
      </c>
      <c r="W128" s="49">
        <v>0.50126923883518004</v>
      </c>
    </row>
    <row r="129" spans="1:23" x14ac:dyDescent="0.2">
      <c r="A129" s="39">
        <f t="shared" si="48"/>
        <v>42490</v>
      </c>
      <c r="B129" s="49">
        <v>0.50431027733259004</v>
      </c>
      <c r="C129" s="49">
        <v>-1.796523538414E-3</v>
      </c>
      <c r="D129" s="49">
        <v>9.6147432923316997E-2</v>
      </c>
      <c r="E129" s="49">
        <v>-1.8683469036899999E-3</v>
      </c>
      <c r="F129" s="49">
        <v>-1.409323957131E-3</v>
      </c>
      <c r="G129" s="49">
        <v>1.3868543607829</v>
      </c>
      <c r="H129" s="49">
        <v>1.1032461748217</v>
      </c>
      <c r="I129" s="49">
        <v>2.0465115706404</v>
      </c>
      <c r="J129" s="49"/>
      <c r="K129" s="49">
        <v>0.51736618196965001</v>
      </c>
      <c r="L129" s="49">
        <v>0.19595314251855001</v>
      </c>
      <c r="M129" s="49">
        <v>1.1174575560746001</v>
      </c>
      <c r="N129" s="49"/>
      <c r="O129" s="49"/>
      <c r="P129" s="49">
        <v>5.7727441880538004</v>
      </c>
      <c r="Q129" s="49">
        <v>4.2045936606789001</v>
      </c>
      <c r="R129" s="49">
        <v>0.38599612777151499</v>
      </c>
      <c r="S129" s="49">
        <v>0.21943359900219001</v>
      </c>
      <c r="T129" s="49">
        <v>1.269885748399</v>
      </c>
      <c r="U129" s="49">
        <v>3.5397511296220001</v>
      </c>
      <c r="V129" s="49">
        <v>4.0451827826200999</v>
      </c>
      <c r="W129" s="49">
        <v>0.46700601747531001</v>
      </c>
    </row>
    <row r="130" spans="1:23" x14ac:dyDescent="0.2">
      <c r="A130" s="39">
        <f t="shared" si="48"/>
        <v>42460</v>
      </c>
      <c r="B130" s="49">
        <v>0.55512747755941005</v>
      </c>
      <c r="C130" s="49">
        <v>-2.8715440532390002E-3</v>
      </c>
      <c r="D130" s="49">
        <v>0.11631128937005999</v>
      </c>
      <c r="E130" s="49">
        <v>-3.0840415106009999E-3</v>
      </c>
      <c r="F130" s="49">
        <v>-1.72202479758E-3</v>
      </c>
      <c r="G130" s="49">
        <v>1.541258736734</v>
      </c>
      <c r="H130" s="49">
        <v>1.2408576593034</v>
      </c>
      <c r="I130" s="49">
        <v>2.2332202830744001</v>
      </c>
      <c r="J130" s="49"/>
      <c r="K130" s="49">
        <v>0.53991047040791995</v>
      </c>
      <c r="L130" s="49">
        <v>0.22104740551492999</v>
      </c>
      <c r="M130" s="49">
        <v>1.1970373155655001</v>
      </c>
      <c r="N130" s="49"/>
      <c r="O130" s="49"/>
      <c r="P130" s="49">
        <v>6.5557575232929999</v>
      </c>
      <c r="Q130" s="49">
        <v>4.1974526898749298</v>
      </c>
      <c r="R130" s="49">
        <v>0.40369258948512998</v>
      </c>
      <c r="S130" s="49">
        <v>0.21708380510413</v>
      </c>
      <c r="T130" s="49">
        <v>1.3774622682594</v>
      </c>
      <c r="U130" s="49">
        <v>3.6931981824229001</v>
      </c>
      <c r="V130" s="49">
        <v>4.3150279334543997</v>
      </c>
      <c r="W130" s="49">
        <v>0.50555560670866995</v>
      </c>
    </row>
    <row r="131" spans="1:23" x14ac:dyDescent="0.2">
      <c r="A131" s="39">
        <f t="shared" si="48"/>
        <v>42429</v>
      </c>
      <c r="B131" s="49">
        <v>0.63757740357991</v>
      </c>
      <c r="C131" s="49">
        <v>3.37304991208E-3</v>
      </c>
      <c r="D131" s="49">
        <v>4.833984375E-2</v>
      </c>
      <c r="E131" s="49">
        <v>4.1864629786909999E-3</v>
      </c>
      <c r="F131" s="49">
        <v>-1.054715394875E-3</v>
      </c>
      <c r="G131" s="49">
        <v>1.8367847559710999</v>
      </c>
      <c r="H131" s="49">
        <v>1.5280579259144</v>
      </c>
      <c r="I131" s="49">
        <v>2.5658653866683001</v>
      </c>
      <c r="J131" s="49"/>
      <c r="K131" s="49">
        <v>0.58550582582329003</v>
      </c>
      <c r="L131" s="49">
        <v>0.20836559144776001</v>
      </c>
      <c r="M131" s="49">
        <v>1.4327219585185</v>
      </c>
      <c r="N131" s="49"/>
      <c r="O131" s="49"/>
      <c r="P131" s="49">
        <v>7.2636642386221997</v>
      </c>
      <c r="Q131" s="49">
        <v>4.3641280920805698</v>
      </c>
      <c r="R131" s="49">
        <v>0.45335500683250501</v>
      </c>
      <c r="S131" s="49">
        <v>0.24464783784821001</v>
      </c>
      <c r="T131" s="49">
        <v>1.6169698598569999</v>
      </c>
      <c r="U131" s="49">
        <v>4.0085499560092002</v>
      </c>
      <c r="V131" s="49">
        <v>5.0492748044248001</v>
      </c>
      <c r="W131" s="49">
        <v>0.54654028319670001</v>
      </c>
    </row>
    <row r="132" spans="1:23" x14ac:dyDescent="0.2">
      <c r="A132" s="39">
        <f t="shared" si="48"/>
        <v>42400</v>
      </c>
      <c r="B132" s="49">
        <v>0.62787425103224004</v>
      </c>
      <c r="C132" s="49">
        <v>8.7345134151599997E-4</v>
      </c>
      <c r="D132" s="49">
        <v>0.11221138387918</v>
      </c>
      <c r="E132" s="49">
        <v>1.3801643318729999E-3</v>
      </c>
      <c r="F132" s="49">
        <v>-1.9382898288639999E-3</v>
      </c>
      <c r="G132" s="49">
        <v>1.8051845120825001</v>
      </c>
      <c r="H132" s="49">
        <v>1.5035689751457</v>
      </c>
      <c r="I132" s="49">
        <v>2.5217321594244999</v>
      </c>
      <c r="J132" s="49"/>
      <c r="K132" s="49">
        <v>0.56767313055479995</v>
      </c>
      <c r="L132" s="49">
        <v>0.21494537942983999</v>
      </c>
      <c r="M132" s="49">
        <v>1.4184968119070001</v>
      </c>
      <c r="N132" s="49"/>
      <c r="O132" s="49"/>
      <c r="P132" s="49">
        <v>7.3361723920572004</v>
      </c>
      <c r="Q132" s="49">
        <v>4.4076201079536004</v>
      </c>
      <c r="R132" s="49">
        <v>0.42417720952697202</v>
      </c>
      <c r="S132" s="49">
        <v>0.21977091082069999</v>
      </c>
      <c r="T132" s="49">
        <v>1.5187158083126</v>
      </c>
      <c r="U132" s="49">
        <v>4.0920135369458004</v>
      </c>
      <c r="V132" s="49">
        <v>4.9645392873927996</v>
      </c>
      <c r="W132" s="49">
        <v>0.50528763397385001</v>
      </c>
    </row>
    <row r="133" spans="1:23" x14ac:dyDescent="0.2">
      <c r="A133" s="39">
        <f t="shared" si="48"/>
        <v>42369</v>
      </c>
      <c r="B133" s="49">
        <v>0.56423718687316005</v>
      </c>
      <c r="C133" s="49">
        <v>5.6958265044439998E-3</v>
      </c>
      <c r="D133" s="49">
        <v>-1.220703125E-2</v>
      </c>
      <c r="E133" s="49">
        <v>6.5855020242330002E-3</v>
      </c>
      <c r="F133" s="49">
        <v>5.3787730892399996E-4</v>
      </c>
      <c r="G133" s="49">
        <v>1.5541867687691999</v>
      </c>
      <c r="H133" s="49">
        <v>1.2608143141026</v>
      </c>
      <c r="I133" s="49">
        <v>2.2472421561026001</v>
      </c>
      <c r="J133" s="49"/>
      <c r="K133" s="49">
        <v>0.50618275386152001</v>
      </c>
      <c r="L133" s="49">
        <v>0.24036566536078</v>
      </c>
      <c r="M133" s="49">
        <v>1.2964767957967001</v>
      </c>
      <c r="N133" s="49"/>
      <c r="O133" s="49"/>
      <c r="P133" s="49">
        <v>6.6040813520972996</v>
      </c>
      <c r="Q133" s="49">
        <v>4.4413869754977302</v>
      </c>
      <c r="R133" s="49">
        <v>0.38260206864146601</v>
      </c>
      <c r="S133" s="49">
        <v>0.19685303455409001</v>
      </c>
      <c r="T133" s="49">
        <v>1.3524019002647001</v>
      </c>
      <c r="U133" s="49">
        <v>3.6779203121616</v>
      </c>
      <c r="V133" s="49">
        <v>4.6379259385397003</v>
      </c>
      <c r="W133" s="49">
        <v>0.65275011398474003</v>
      </c>
    </row>
    <row r="134" spans="1:23" x14ac:dyDescent="0.2">
      <c r="A134" s="39">
        <f t="shared" si="48"/>
        <v>42338</v>
      </c>
      <c r="B134" s="49">
        <v>0.53095721566891996</v>
      </c>
      <c r="C134" s="49">
        <v>-1.689352085963E-3</v>
      </c>
      <c r="D134" s="49">
        <v>7.32421875E-2</v>
      </c>
      <c r="E134" s="49">
        <v>-1.800315155589E-3</v>
      </c>
      <c r="F134" s="49">
        <v>-1.0379347138989999E-3</v>
      </c>
      <c r="G134" s="49">
        <v>1.4653802115747001</v>
      </c>
      <c r="H134" s="49">
        <v>1.1654817573631999</v>
      </c>
      <c r="I134" s="49">
        <v>2.1687371914433</v>
      </c>
      <c r="J134" s="49"/>
      <c r="K134" s="49">
        <v>0.42280017857622998</v>
      </c>
      <c r="L134" s="49">
        <v>0.23113887158117999</v>
      </c>
      <c r="M134" s="49">
        <v>1.0995191481947999</v>
      </c>
      <c r="N134" s="49"/>
      <c r="O134" s="49"/>
      <c r="P134" s="49">
        <v>6.0240097719383998</v>
      </c>
      <c r="Q134" s="49">
        <v>4.4352258690696198</v>
      </c>
      <c r="R134" s="49">
        <v>0.37881468154303499</v>
      </c>
      <c r="S134" s="49">
        <v>0.19592369324452999</v>
      </c>
      <c r="T134" s="49">
        <v>1.3189320587060001</v>
      </c>
      <c r="U134" s="49">
        <v>3.5123467732538001</v>
      </c>
      <c r="V134" s="49">
        <v>4.3977499739601997</v>
      </c>
      <c r="W134" s="49">
        <v>0.66346459126929003</v>
      </c>
    </row>
    <row r="135" spans="1:23" x14ac:dyDescent="0.2">
      <c r="A135" s="39">
        <f t="shared" si="48"/>
        <v>42308</v>
      </c>
      <c r="B135" s="49">
        <v>0.54789282395918004</v>
      </c>
      <c r="C135" s="49">
        <v>-1.3742100855399999E-4</v>
      </c>
      <c r="D135" s="49">
        <v>3.22265625E-2</v>
      </c>
      <c r="E135" s="49">
        <v>1.0638302984299999E-4</v>
      </c>
      <c r="F135" s="49">
        <v>-1.574920113363E-3</v>
      </c>
      <c r="G135" s="49">
        <v>1.498660477012</v>
      </c>
      <c r="H135" s="49">
        <v>1.2050872024984001</v>
      </c>
      <c r="I135" s="49">
        <v>2.1830779775437001</v>
      </c>
      <c r="J135" s="49"/>
      <c r="K135" s="49">
        <v>0.43054515189699999</v>
      </c>
      <c r="L135" s="49">
        <v>0.25007831297059002</v>
      </c>
      <c r="M135" s="49">
        <v>1.1296688926559999</v>
      </c>
      <c r="N135" s="49"/>
      <c r="O135" s="49"/>
      <c r="P135" s="49">
        <v>5.6023558868206003</v>
      </c>
      <c r="Q135" s="49">
        <v>4.4238625994798007</v>
      </c>
      <c r="R135" s="49">
        <v>0.39032203877972599</v>
      </c>
      <c r="S135" s="49">
        <v>0.20519215585937001</v>
      </c>
      <c r="T135" s="49">
        <v>1.3607418602689001</v>
      </c>
      <c r="U135" s="49">
        <v>3.6394449489921001</v>
      </c>
      <c r="V135" s="49">
        <v>4.2085816449845002</v>
      </c>
      <c r="W135" s="49">
        <v>0.64510215819918004</v>
      </c>
    </row>
    <row r="136" spans="1:23" x14ac:dyDescent="0.2">
      <c r="A136" s="39">
        <f t="shared" si="48"/>
        <v>42277</v>
      </c>
      <c r="B136" s="49">
        <v>0.59309269599269998</v>
      </c>
      <c r="C136" s="49">
        <v>-1.4151673888889999E-3</v>
      </c>
      <c r="D136" s="49">
        <v>0.12890625</v>
      </c>
      <c r="E136" s="49">
        <v>-1.2817806204E-3</v>
      </c>
      <c r="F136" s="49">
        <v>-2.2132088071450001E-3</v>
      </c>
      <c r="G136" s="49">
        <v>1.6022738784110999</v>
      </c>
      <c r="H136" s="49">
        <v>1.3051429962173999</v>
      </c>
      <c r="I136" s="49">
        <v>2.3046396535336999</v>
      </c>
      <c r="J136" s="49"/>
      <c r="K136" s="49">
        <v>0.47036923647360002</v>
      </c>
      <c r="L136" s="49">
        <v>0.31236410404525999</v>
      </c>
      <c r="M136" s="49">
        <v>1.1516983089349</v>
      </c>
      <c r="N136" s="49"/>
      <c r="O136" s="49"/>
      <c r="P136" s="49">
        <v>6.2985824351281998</v>
      </c>
      <c r="Q136" s="49">
        <v>4.4512853046563903</v>
      </c>
      <c r="R136" s="49">
        <v>0.42137580443351302</v>
      </c>
      <c r="S136" s="49">
        <v>0.22808869650794</v>
      </c>
      <c r="T136" s="49">
        <v>1.4667658512357</v>
      </c>
      <c r="U136" s="49">
        <v>4.0343678887183998</v>
      </c>
      <c r="V136" s="49">
        <v>4.7868571996718003</v>
      </c>
      <c r="W136" s="49">
        <v>0.63510157262198996</v>
      </c>
    </row>
    <row r="137" spans="1:23" x14ac:dyDescent="0.2">
      <c r="A137" s="39">
        <f t="shared" si="48"/>
        <v>42247</v>
      </c>
      <c r="B137" s="49">
        <v>0.56877980342900003</v>
      </c>
      <c r="C137" s="49">
        <v>-1.6516986423449999E-3</v>
      </c>
      <c r="D137" s="49">
        <v>3.662109375E-2</v>
      </c>
      <c r="E137" s="49">
        <v>-1.7174555090779999E-3</v>
      </c>
      <c r="F137" s="49">
        <v>-1.2504898773139999E-3</v>
      </c>
      <c r="G137" s="49">
        <v>1.5514007287999001</v>
      </c>
      <c r="H137" s="49">
        <v>1.2669100381047</v>
      </c>
      <c r="I137" s="49">
        <v>2.2355488200928</v>
      </c>
      <c r="J137" s="49"/>
      <c r="K137" s="49">
        <v>0.60747058013224997</v>
      </c>
      <c r="L137" s="49">
        <v>0.26779563809458001</v>
      </c>
      <c r="M137" s="49">
        <v>1.1830906525989</v>
      </c>
      <c r="N137" s="49"/>
      <c r="O137" s="49"/>
      <c r="P137" s="49">
        <v>5.4381050239958997</v>
      </c>
      <c r="Q137" s="49">
        <v>4.4707818017759102</v>
      </c>
      <c r="R137" s="49">
        <v>0.40442039948092601</v>
      </c>
      <c r="S137" s="49">
        <v>0.242885493157</v>
      </c>
      <c r="T137" s="49">
        <v>1.2815824802131</v>
      </c>
      <c r="U137" s="49">
        <v>3.7082300642049999</v>
      </c>
      <c r="V137" s="49">
        <v>4.2645837334500003</v>
      </c>
      <c r="W137" s="49">
        <v>0.69174563436950998</v>
      </c>
    </row>
    <row r="138" spans="1:23" x14ac:dyDescent="0.2">
      <c r="A138" s="39">
        <f t="shared" si="48"/>
        <v>42216</v>
      </c>
      <c r="B138" s="49">
        <v>0.54769544036095996</v>
      </c>
      <c r="C138" s="49">
        <v>3.4065906999729998E-3</v>
      </c>
      <c r="D138" s="49">
        <v>8.49609375E-2</v>
      </c>
      <c r="E138" s="49">
        <v>4.1643927934799999E-3</v>
      </c>
      <c r="F138" s="49">
        <v>-1.2333881408449999E-3</v>
      </c>
      <c r="G138" s="49">
        <v>1.4597566515171001</v>
      </c>
      <c r="H138" s="49">
        <v>1.1768191518971001</v>
      </c>
      <c r="I138" s="49">
        <v>2.1310819014794</v>
      </c>
      <c r="J138" s="49"/>
      <c r="K138" s="49">
        <v>0.57801430168893997</v>
      </c>
      <c r="L138" s="49">
        <v>0.28002775602504998</v>
      </c>
      <c r="M138" s="49">
        <v>1.0797231594879</v>
      </c>
      <c r="N138" s="49"/>
      <c r="O138" s="49"/>
      <c r="P138" s="49">
        <v>5.1291210207173004</v>
      </c>
      <c r="Q138" s="49">
        <v>4.4787921477105606</v>
      </c>
      <c r="R138" s="49">
        <v>0.37576138650237101</v>
      </c>
      <c r="S138" s="49">
        <v>0.21929813244447</v>
      </c>
      <c r="T138" s="49">
        <v>1.1788035013292999</v>
      </c>
      <c r="U138" s="49">
        <v>3.5976031865303999</v>
      </c>
      <c r="V138" s="49">
        <v>3.7859802398820999</v>
      </c>
      <c r="W138" s="49">
        <v>0.63736842106075997</v>
      </c>
    </row>
    <row r="139" spans="1:23" x14ac:dyDescent="0.2">
      <c r="A139" s="39">
        <f t="shared" si="48"/>
        <v>42185</v>
      </c>
      <c r="B139" s="49">
        <v>0.51394019022348003</v>
      </c>
      <c r="C139" s="49">
        <v>-1.17493907866E-4</v>
      </c>
      <c r="D139" s="49">
        <v>5.1820367574692001E-2</v>
      </c>
      <c r="E139" s="49">
        <v>1.61556111985E-4</v>
      </c>
      <c r="F139" s="49">
        <v>-1.9010228365180001E-3</v>
      </c>
      <c r="G139" s="49">
        <v>1.3729959576326001</v>
      </c>
      <c r="H139" s="49">
        <v>1.1046240384510999</v>
      </c>
      <c r="I139" s="49">
        <v>2.0180054569118</v>
      </c>
      <c r="J139" s="49"/>
      <c r="K139" s="49">
        <v>0.54178287598203001</v>
      </c>
      <c r="L139" s="49">
        <v>0.26085234729416001</v>
      </c>
      <c r="M139" s="49">
        <v>1.0748581866685001</v>
      </c>
      <c r="N139" s="49"/>
      <c r="O139" s="49"/>
      <c r="P139" s="49">
        <v>4.7556136971603999</v>
      </c>
      <c r="Q139" s="49">
        <v>4.4797793570121796</v>
      </c>
      <c r="R139" s="49">
        <v>0.412711320966343</v>
      </c>
      <c r="S139" s="49">
        <v>0.26211786966603001</v>
      </c>
      <c r="T139" s="49">
        <v>1.2142545877499</v>
      </c>
      <c r="U139" s="49">
        <v>3.4340354111245999</v>
      </c>
      <c r="V139" s="49">
        <v>3.6014855004606998</v>
      </c>
      <c r="W139" s="49">
        <v>0.62904359312064995</v>
      </c>
    </row>
    <row r="140" spans="1:23" x14ac:dyDescent="0.2">
      <c r="A140" s="39">
        <f t="shared" si="48"/>
        <v>42155</v>
      </c>
      <c r="B140" s="49">
        <v>0.45613150063694002</v>
      </c>
      <c r="C140" s="49">
        <v>-7.7373767589600001E-4</v>
      </c>
      <c r="D140" s="49">
        <v>3.6117359995842001E-2</v>
      </c>
      <c r="E140" s="49">
        <v>-8.0055506878999995E-4</v>
      </c>
      <c r="F140" s="49">
        <v>-6.0627796714999996E-4</v>
      </c>
      <c r="G140" s="49">
        <v>1.266917175034</v>
      </c>
      <c r="H140" s="49">
        <v>0.98123014424857002</v>
      </c>
      <c r="I140" s="49">
        <v>1.9284646612547001</v>
      </c>
      <c r="J140" s="49"/>
      <c r="K140" s="49">
        <v>0.48632557674073001</v>
      </c>
      <c r="L140" s="49">
        <v>0.17592401666360999</v>
      </c>
      <c r="M140" s="49">
        <v>0.99312649579208001</v>
      </c>
      <c r="N140" s="49"/>
      <c r="O140" s="49"/>
      <c r="P140" s="49">
        <v>4.3297987352369001</v>
      </c>
      <c r="Q140" s="49">
        <v>4.4960945095360696</v>
      </c>
      <c r="R140" s="49">
        <v>0.35276410952001402</v>
      </c>
      <c r="S140" s="49">
        <v>0.22232570261328</v>
      </c>
      <c r="T140" s="49">
        <v>1.0381399589224001</v>
      </c>
      <c r="U140" s="49">
        <v>3.4552435664284999</v>
      </c>
      <c r="V140" s="49">
        <v>3.4575624731311998</v>
      </c>
      <c r="W140" s="49">
        <v>0.60642469776651997</v>
      </c>
    </row>
    <row r="141" spans="1:23" x14ac:dyDescent="0.2">
      <c r="A141" s="39">
        <f t="shared" si="48"/>
        <v>42124</v>
      </c>
      <c r="B141" s="49">
        <v>0.43776887422249</v>
      </c>
      <c r="C141" s="49">
        <v>-1.7857768340669999E-3</v>
      </c>
      <c r="D141" s="49">
        <v>7.6171875E-2</v>
      </c>
      <c r="E141" s="49">
        <v>-1.831512206856E-3</v>
      </c>
      <c r="F141" s="49">
        <v>-1.501149652889E-3</v>
      </c>
      <c r="G141" s="49">
        <v>1.2240101697193999</v>
      </c>
      <c r="H141" s="49">
        <v>0.94531632071563998</v>
      </c>
      <c r="I141" s="49">
        <v>1.8624086445906001</v>
      </c>
      <c r="J141" s="49"/>
      <c r="K141" s="49">
        <v>0.49370318272476998</v>
      </c>
      <c r="L141" s="49">
        <v>0.16489436946659</v>
      </c>
      <c r="M141" s="49">
        <v>0.98486363050275005</v>
      </c>
      <c r="N141" s="49"/>
      <c r="O141" s="49"/>
      <c r="P141" s="49">
        <v>4.3899425047660996</v>
      </c>
      <c r="Q141" s="49">
        <v>4.4921036298883301</v>
      </c>
      <c r="R141" s="49">
        <v>0.32886368256815302</v>
      </c>
      <c r="S141" s="49">
        <v>0.19877904511314001</v>
      </c>
      <c r="T141" s="49">
        <v>1.0146972472046001</v>
      </c>
      <c r="U141" s="49">
        <v>3.3880787482943999</v>
      </c>
      <c r="V141" s="49">
        <v>3.5573282261508998</v>
      </c>
      <c r="W141" s="49">
        <v>0.60328294103483004</v>
      </c>
    </row>
    <row r="142" spans="1:23" x14ac:dyDescent="0.2">
      <c r="A142" s="39">
        <f t="shared" si="48"/>
        <v>42094</v>
      </c>
      <c r="B142" s="49">
        <v>0.45524185096367997</v>
      </c>
      <c r="C142" s="49">
        <v>1.181178381539E-3</v>
      </c>
      <c r="D142" s="49">
        <v>-7.32421875E-2</v>
      </c>
      <c r="E142" s="49">
        <v>1.5991194225040001E-3</v>
      </c>
      <c r="F142" s="49">
        <v>-1.363661058915E-3</v>
      </c>
      <c r="G142" s="49">
        <v>1.2449681921571001</v>
      </c>
      <c r="H142" s="49">
        <v>0.97025770337550998</v>
      </c>
      <c r="I142" s="49">
        <v>1.8698326295907</v>
      </c>
      <c r="J142" s="49"/>
      <c r="K142" s="49">
        <v>0.54353886197777002</v>
      </c>
      <c r="L142" s="49">
        <v>0.19831797541383001</v>
      </c>
      <c r="M142" s="49">
        <v>0.99955443267999</v>
      </c>
      <c r="N142" s="49"/>
      <c r="O142" s="49"/>
      <c r="P142" s="49">
        <v>4.6605958195544002</v>
      </c>
      <c r="Q142" s="49">
        <v>4.5107485464699195</v>
      </c>
      <c r="R142" s="49">
        <v>0.33344529133904099</v>
      </c>
      <c r="S142" s="49">
        <v>0.19700162793102</v>
      </c>
      <c r="T142" s="49">
        <v>1.0260987887647</v>
      </c>
      <c r="U142" s="49">
        <v>3.6156502381986999</v>
      </c>
      <c r="V142" s="49">
        <v>3.9680280810656998</v>
      </c>
      <c r="W142" s="49">
        <v>0.54961896116536002</v>
      </c>
    </row>
    <row r="143" spans="1:23" x14ac:dyDescent="0.2">
      <c r="A143" s="39">
        <f t="shared" si="48"/>
        <v>42063</v>
      </c>
      <c r="B143" s="49">
        <v>0.43448335143514</v>
      </c>
      <c r="C143" s="49">
        <v>2.9432422557370001E-3</v>
      </c>
      <c r="D143" s="49">
        <v>-8.7206631898880005E-2</v>
      </c>
      <c r="E143" s="49">
        <v>3.389496213151E-3</v>
      </c>
      <c r="F143" s="49">
        <v>1.8367472308299999E-4</v>
      </c>
      <c r="G143" s="49">
        <v>1.1895404449018001</v>
      </c>
      <c r="H143" s="49">
        <v>0.92069866550506996</v>
      </c>
      <c r="I143" s="49">
        <v>1.7970885615247001</v>
      </c>
      <c r="J143" s="49"/>
      <c r="K143" s="49">
        <v>0.53230186833827997</v>
      </c>
      <c r="L143" s="49">
        <v>0.18280904243108001</v>
      </c>
      <c r="M143" s="49">
        <v>0.99356059664125995</v>
      </c>
      <c r="N143" s="49"/>
      <c r="O143" s="49"/>
      <c r="P143" s="49">
        <v>4.3050377449574997</v>
      </c>
      <c r="Q143" s="49">
        <v>4.5047711145961999</v>
      </c>
      <c r="R143" s="49">
        <v>0.26822933462466703</v>
      </c>
      <c r="S143" s="49">
        <v>0.15284874090968001</v>
      </c>
      <c r="T143" s="49">
        <v>0.85659886769214</v>
      </c>
      <c r="U143" s="49">
        <v>3.5261002081739998</v>
      </c>
      <c r="V143" s="49">
        <v>3.9488610305364999</v>
      </c>
      <c r="W143" s="49">
        <v>0.53045154789982996</v>
      </c>
    </row>
    <row r="144" spans="1:23" x14ac:dyDescent="0.2">
      <c r="A144" s="39">
        <f t="shared" si="48"/>
        <v>42035</v>
      </c>
      <c r="B144" s="49">
        <v>0.51435158933653002</v>
      </c>
      <c r="C144" s="49">
        <v>3.263068843252E-3</v>
      </c>
      <c r="D144" s="49">
        <v>-0.11421420425176999</v>
      </c>
      <c r="E144" s="49">
        <v>3.854450518812E-3</v>
      </c>
      <c r="F144" s="49">
        <v>-2.32078637206E-4</v>
      </c>
      <c r="G144" s="49">
        <v>1.3168493876981999</v>
      </c>
      <c r="H144" s="49">
        <v>1.0379590545532</v>
      </c>
      <c r="I144" s="49">
        <v>1.9299985109613</v>
      </c>
      <c r="J144" s="49"/>
      <c r="K144" s="49">
        <v>0.58910013693367003</v>
      </c>
      <c r="L144" s="49">
        <v>0.32744302038266998</v>
      </c>
      <c r="M144" s="49">
        <v>1.1044365026742</v>
      </c>
      <c r="N144" s="49"/>
      <c r="O144" s="49"/>
      <c r="P144" s="49">
        <v>5.0916860920662002</v>
      </c>
      <c r="Q144" s="49">
        <v>4.47516480319221</v>
      </c>
      <c r="R144" s="49">
        <v>0.31601642429059601</v>
      </c>
      <c r="S144" s="49">
        <v>0.19155633563089</v>
      </c>
      <c r="T144" s="49">
        <v>0.92970254248075002</v>
      </c>
      <c r="U144" s="49">
        <v>3.9779800699329999</v>
      </c>
      <c r="V144" s="49">
        <v>4.5611665341611003</v>
      </c>
      <c r="W144" s="49">
        <v>0.55196889984943998</v>
      </c>
    </row>
    <row r="145" spans="1:23" x14ac:dyDescent="0.2">
      <c r="A145" s="39">
        <f t="shared" si="48"/>
        <v>42004</v>
      </c>
      <c r="B145" s="49">
        <v>0.47597466135198002</v>
      </c>
      <c r="C145" s="49">
        <v>2.5655399844449998E-3</v>
      </c>
      <c r="D145" s="49">
        <v>-0.10098441690207</v>
      </c>
      <c r="E145" s="49">
        <v>3.1276151290719999E-3</v>
      </c>
      <c r="F145" s="49">
        <v>-1.0187120524540001E-3</v>
      </c>
      <c r="G145" s="49">
        <v>1.2485227980111999</v>
      </c>
      <c r="H145" s="49">
        <v>0.98384329666847004</v>
      </c>
      <c r="I145" s="49">
        <v>1.8525658311502</v>
      </c>
      <c r="J145" s="49"/>
      <c r="K145" s="49">
        <v>0.51946223451688001</v>
      </c>
      <c r="L145" s="49">
        <v>0.27457627980011001</v>
      </c>
      <c r="M145" s="49">
        <v>1.0349930846061</v>
      </c>
      <c r="N145" s="49"/>
      <c r="O145" s="49"/>
      <c r="P145" s="49">
        <v>4.8318706142609003</v>
      </c>
      <c r="Q145" s="49">
        <v>4.4692704120162894</v>
      </c>
      <c r="R145" s="49">
        <v>0.35022222429351502</v>
      </c>
      <c r="S145" s="49">
        <v>0.21921368352616</v>
      </c>
      <c r="T145" s="49">
        <v>0.97760173394937</v>
      </c>
      <c r="U145" s="49">
        <v>3.6475430473671002</v>
      </c>
      <c r="V145" s="49">
        <v>4.1729574648197003</v>
      </c>
      <c r="W145" s="49">
        <v>0.61275037598019</v>
      </c>
    </row>
    <row r="146" spans="1:23" x14ac:dyDescent="0.2">
      <c r="A146" s="39">
        <f t="shared" si="48"/>
        <v>41973</v>
      </c>
      <c r="B146" s="49">
        <v>0.45829197274761002</v>
      </c>
      <c r="C146" s="49">
        <v>2.6415683325199999E-4</v>
      </c>
      <c r="D146" s="49">
        <v>-0.13995799422263999</v>
      </c>
      <c r="E146" s="49">
        <v>3.7704215159100002E-4</v>
      </c>
      <c r="F146" s="49">
        <v>-4.8604470098100001E-4</v>
      </c>
      <c r="G146" s="49">
        <v>1.1761170305991</v>
      </c>
      <c r="H146" s="49">
        <v>0.92106362924900997</v>
      </c>
      <c r="I146" s="49">
        <v>1.7714871075384999</v>
      </c>
      <c r="J146" s="49"/>
      <c r="K146" s="49">
        <v>0.45170058496505</v>
      </c>
      <c r="L146" s="49">
        <v>0.28728872225801</v>
      </c>
      <c r="M146" s="49">
        <v>1.0164710300632001</v>
      </c>
      <c r="N146" s="49"/>
      <c r="O146" s="49"/>
      <c r="P146" s="49">
        <v>4.4872780845757996</v>
      </c>
      <c r="Q146" s="49">
        <v>4.4520889579354899</v>
      </c>
      <c r="R146" s="49">
        <v>0.33559264673639999</v>
      </c>
      <c r="S146" s="49">
        <v>0.2059717239619</v>
      </c>
      <c r="T146" s="49">
        <v>0.96739769726911995</v>
      </c>
      <c r="U146" s="49">
        <v>3.1450133148405</v>
      </c>
      <c r="V146" s="49">
        <v>3.6014673831406001</v>
      </c>
      <c r="W146" s="49">
        <v>0.53081727993451</v>
      </c>
    </row>
    <row r="147" spans="1:23" x14ac:dyDescent="0.2">
      <c r="A147" s="39">
        <f t="shared" si="48"/>
        <v>41943</v>
      </c>
      <c r="B147" s="49">
        <v>0.43807755416014998</v>
      </c>
      <c r="C147" s="49">
        <v>6.9071056594359999E-3</v>
      </c>
      <c r="D147" s="49">
        <v>-0.1953125</v>
      </c>
      <c r="E147" s="49">
        <v>7.8968863396230004E-3</v>
      </c>
      <c r="F147" s="49">
        <v>1.7103501717400001E-4</v>
      </c>
      <c r="G147" s="49">
        <v>1.119261737252</v>
      </c>
      <c r="H147" s="49">
        <v>0.88354037407052</v>
      </c>
      <c r="I147" s="49">
        <v>1.6782178923727999</v>
      </c>
      <c r="J147" s="49"/>
      <c r="K147" s="49">
        <v>0.41502563443091001</v>
      </c>
      <c r="L147" s="49">
        <v>0.27204429793368001</v>
      </c>
      <c r="M147" s="49">
        <v>1.0191843996159999</v>
      </c>
      <c r="N147" s="49"/>
      <c r="O147" s="49"/>
      <c r="P147" s="49">
        <v>4.1463258008087003</v>
      </c>
      <c r="Q147" s="49">
        <v>4.4422327854304005</v>
      </c>
      <c r="R147" s="49">
        <v>0.349904913431973</v>
      </c>
      <c r="S147" s="49">
        <v>0.22895034164447001</v>
      </c>
      <c r="T147" s="49">
        <v>0.96620032017002</v>
      </c>
      <c r="U147" s="49">
        <v>2.9080719790664999</v>
      </c>
      <c r="V147" s="49">
        <v>3.3548573862999</v>
      </c>
      <c r="W147" s="49">
        <v>0.53362547093613</v>
      </c>
    </row>
    <row r="148" spans="1:23" x14ac:dyDescent="0.2">
      <c r="A148" s="39">
        <f t="shared" si="48"/>
        <v>41912</v>
      </c>
      <c r="B148" s="49">
        <v>0.42952223980851001</v>
      </c>
      <c r="C148" s="49">
        <v>3.2984634056530001E-3</v>
      </c>
      <c r="D148" s="49">
        <v>-0.14359121024609001</v>
      </c>
      <c r="E148" s="49">
        <v>3.6976384780810002E-3</v>
      </c>
      <c r="F148" s="49">
        <v>5.1136995311899997E-4</v>
      </c>
      <c r="G148" s="49">
        <v>1.0677532137807999</v>
      </c>
      <c r="H148" s="49">
        <v>0.83260682510068995</v>
      </c>
      <c r="I148" s="49">
        <v>1.6370200973855</v>
      </c>
      <c r="J148" s="49"/>
      <c r="K148" s="49">
        <v>0.38966915063341001</v>
      </c>
      <c r="L148" s="49">
        <v>0.29623434376427998</v>
      </c>
      <c r="M148" s="49">
        <v>1.0431770894932</v>
      </c>
      <c r="N148" s="49"/>
      <c r="O148" s="49"/>
      <c r="P148" s="49">
        <v>4.2379198548932999</v>
      </c>
      <c r="Q148" s="49">
        <v>4.4206035706125499</v>
      </c>
      <c r="R148" s="49">
        <v>0.33076437949508702</v>
      </c>
      <c r="S148" s="49">
        <v>0.20665381406991001</v>
      </c>
      <c r="T148" s="49">
        <v>0.94204114639491998</v>
      </c>
      <c r="U148" s="49">
        <v>3.0737725402264999</v>
      </c>
      <c r="V148" s="49">
        <v>3.2479455613182</v>
      </c>
      <c r="W148" s="49">
        <v>0.57156707120455996</v>
      </c>
    </row>
    <row r="149" spans="1:23" x14ac:dyDescent="0.2">
      <c r="A149" s="39">
        <f t="shared" si="48"/>
        <v>41882</v>
      </c>
      <c r="B149" s="49">
        <v>0.42076813400249002</v>
      </c>
      <c r="C149" s="49">
        <v>5.8897528145809997E-3</v>
      </c>
      <c r="D149" s="49">
        <v>-0.17627002298832001</v>
      </c>
      <c r="E149" s="49">
        <v>6.5853151668360003E-3</v>
      </c>
      <c r="F149" s="49">
        <v>1.0792622896280001E-3</v>
      </c>
      <c r="G149" s="49">
        <v>0.97450103173962999</v>
      </c>
      <c r="H149" s="49">
        <v>0.74521869164568999</v>
      </c>
      <c r="I149" s="49">
        <v>1.5261064273585001</v>
      </c>
      <c r="J149" s="49"/>
      <c r="K149" s="49">
        <v>0.36905399347427997</v>
      </c>
      <c r="L149" s="49">
        <v>0.35162746410777002</v>
      </c>
      <c r="M149" s="49">
        <v>1.0000544511313001</v>
      </c>
      <c r="N149" s="49"/>
      <c r="O149" s="49"/>
      <c r="P149" s="49">
        <v>3.6303774572370999</v>
      </c>
      <c r="Q149" s="49">
        <v>4.4108584530045798</v>
      </c>
      <c r="R149" s="49">
        <v>0.33741423561530698</v>
      </c>
      <c r="S149" s="49">
        <v>0.20745773553145</v>
      </c>
      <c r="T149" s="49">
        <v>0.95645132163442004</v>
      </c>
      <c r="U149" s="49">
        <v>2.8550959103970999</v>
      </c>
      <c r="V149" s="49">
        <v>3.1240922489174001</v>
      </c>
      <c r="W149" s="49">
        <v>0.52021623072520995</v>
      </c>
    </row>
    <row r="150" spans="1:23" x14ac:dyDescent="0.2">
      <c r="A150" s="39">
        <f t="shared" si="48"/>
        <v>41851</v>
      </c>
      <c r="B150" s="49">
        <v>0.39859720223082001</v>
      </c>
      <c r="C150" s="49">
        <v>-3.2809152939599999E-4</v>
      </c>
      <c r="D150" s="49">
        <v>-0.20263671875</v>
      </c>
      <c r="E150" s="49">
        <v>-5.66125770311E-4</v>
      </c>
      <c r="F150" s="49">
        <v>1.3870974020070001E-3</v>
      </c>
      <c r="G150" s="49">
        <v>0.94904719281528005</v>
      </c>
      <c r="H150" s="49">
        <v>0.72860044238346999</v>
      </c>
      <c r="I150" s="49">
        <v>1.4891309119498</v>
      </c>
      <c r="J150" s="49"/>
      <c r="K150" s="49">
        <v>0.35490163504006</v>
      </c>
      <c r="L150" s="49">
        <v>0.32080135833793</v>
      </c>
      <c r="M150" s="49">
        <v>0.92643596728525002</v>
      </c>
      <c r="N150" s="49"/>
      <c r="O150" s="49"/>
      <c r="P150" s="49">
        <v>3.8758773630187999</v>
      </c>
      <c r="Q150" s="49">
        <v>4.4017490537974</v>
      </c>
      <c r="R150" s="49">
        <v>0.35154261621980998</v>
      </c>
      <c r="S150" s="49">
        <v>0.21627323740443999</v>
      </c>
      <c r="T150" s="49">
        <v>0.97468171609658005</v>
      </c>
      <c r="U150" s="49">
        <v>2.6438605698622002</v>
      </c>
      <c r="V150" s="49">
        <v>3.2895541459364002</v>
      </c>
      <c r="W150" s="49">
        <v>0.51015606227514998</v>
      </c>
    </row>
    <row r="151" spans="1:23" x14ac:dyDescent="0.2">
      <c r="A151" s="39">
        <f t="shared" si="48"/>
        <v>41820</v>
      </c>
      <c r="B151" s="49">
        <v>0.37672888132482002</v>
      </c>
      <c r="C151" s="49">
        <v>2.780735889601E-3</v>
      </c>
      <c r="D151" s="49">
        <v>-0.31805089116096003</v>
      </c>
      <c r="E151" s="49">
        <v>2.8147720320860002E-3</v>
      </c>
      <c r="F151" s="49">
        <v>2.5323733681040001E-3</v>
      </c>
      <c r="G151" s="49">
        <v>0.95516265583934001</v>
      </c>
      <c r="H151" s="49">
        <v>0.74295907161554997</v>
      </c>
      <c r="I151" s="49">
        <v>1.4787426817264</v>
      </c>
      <c r="J151" s="49"/>
      <c r="K151" s="49">
        <v>0.34692744256636998</v>
      </c>
      <c r="L151" s="49">
        <v>0.23551169212375</v>
      </c>
      <c r="M151" s="49">
        <v>0.91000254484330001</v>
      </c>
      <c r="N151" s="49"/>
      <c r="O151" s="49"/>
      <c r="P151" s="49">
        <v>3.3711834944419001</v>
      </c>
      <c r="Q151" s="49">
        <v>4.4100701524244696</v>
      </c>
      <c r="R151" s="49">
        <v>0.36820158489177401</v>
      </c>
      <c r="S151" s="49">
        <v>0.23482209536189</v>
      </c>
      <c r="T151" s="49">
        <v>0.98984099316367002</v>
      </c>
      <c r="U151" s="49">
        <v>2.6470564481597001</v>
      </c>
      <c r="V151" s="49">
        <v>3.1651413477601</v>
      </c>
      <c r="W151" s="49">
        <v>0.48876382004666002</v>
      </c>
    </row>
    <row r="152" spans="1:23" x14ac:dyDescent="0.2">
      <c r="A152" s="39">
        <f t="shared" si="48"/>
        <v>41790</v>
      </c>
      <c r="B152" s="49">
        <v>0.39932076146403001</v>
      </c>
      <c r="C152" s="49">
        <v>4.59241608985E-3</v>
      </c>
      <c r="D152" s="49">
        <v>-0.31982421875</v>
      </c>
      <c r="E152" s="49">
        <v>4.8125912977759998E-3</v>
      </c>
      <c r="F152" s="49">
        <v>2.9787062112720001E-3</v>
      </c>
      <c r="G152" s="49">
        <v>0.97538817745449002</v>
      </c>
      <c r="H152" s="49">
        <v>0.76062268505325004</v>
      </c>
      <c r="I152" s="49">
        <v>1.5079400992366001</v>
      </c>
      <c r="J152" s="49"/>
      <c r="K152" s="49">
        <v>0.35922513955847002</v>
      </c>
      <c r="L152" s="49">
        <v>0.28726443812544999</v>
      </c>
      <c r="M152" s="49">
        <v>1.1382366338315999</v>
      </c>
      <c r="N152" s="49"/>
      <c r="O152" s="49"/>
      <c r="P152" s="49">
        <v>3.5110596684202</v>
      </c>
      <c r="Q152" s="49">
        <v>4.3741652915825302</v>
      </c>
      <c r="R152" s="49">
        <v>0.39541036081074099</v>
      </c>
      <c r="S152" s="49">
        <v>0.26309209199549999</v>
      </c>
      <c r="T152" s="49">
        <v>0.99280951326194</v>
      </c>
      <c r="U152" s="49">
        <v>2.7150808315994999</v>
      </c>
      <c r="V152" s="49">
        <v>3.2561920436665002</v>
      </c>
      <c r="W152" s="49">
        <v>0.50540869348983997</v>
      </c>
    </row>
    <row r="153" spans="1:23" x14ac:dyDescent="0.2">
      <c r="A153" s="39">
        <f t="shared" si="48"/>
        <v>41759</v>
      </c>
      <c r="B153" s="49">
        <v>0.41094007913593</v>
      </c>
      <c r="C153" s="49">
        <v>4.3857492774959997E-3</v>
      </c>
      <c r="D153" s="49">
        <v>-0.29597550630568997</v>
      </c>
      <c r="E153" s="49">
        <v>4.5730858733030004E-3</v>
      </c>
      <c r="F153" s="49">
        <v>2.9712969277399998E-3</v>
      </c>
      <c r="G153" s="49">
        <v>0.98355459962864</v>
      </c>
      <c r="H153" s="49">
        <v>0.77853357605022999</v>
      </c>
      <c r="I153" s="49">
        <v>1.4982108724647001</v>
      </c>
      <c r="J153" s="49"/>
      <c r="K153" s="49">
        <v>0.35993739643095002</v>
      </c>
      <c r="L153" s="49">
        <v>0.33047534407045998</v>
      </c>
      <c r="M153" s="49">
        <v>1.1046200131699999</v>
      </c>
      <c r="N153" s="49"/>
      <c r="O153" s="49"/>
      <c r="P153" s="49">
        <v>3.4351727518002</v>
      </c>
      <c r="Q153" s="49">
        <v>4.3781873532464797</v>
      </c>
      <c r="R153" s="49">
        <v>0.40046038424088198</v>
      </c>
      <c r="S153" s="49">
        <v>0.26141750327458002</v>
      </c>
      <c r="T153" s="49">
        <v>1.0055192625117999</v>
      </c>
      <c r="U153" s="49">
        <v>2.9036298045483999</v>
      </c>
      <c r="V153" s="49">
        <v>3.5554085214473998</v>
      </c>
      <c r="W153" s="49">
        <v>0.55963831745022996</v>
      </c>
    </row>
    <row r="154" spans="1:23" x14ac:dyDescent="0.2">
      <c r="A154" s="39">
        <f t="shared" si="48"/>
        <v>41729</v>
      </c>
      <c r="B154" s="49">
        <v>0.43858452189358998</v>
      </c>
      <c r="C154" s="49">
        <v>4.250196761249E-3</v>
      </c>
      <c r="D154" s="49">
        <v>-0.33762291073799</v>
      </c>
      <c r="E154" s="49">
        <v>4.4472806597420003E-3</v>
      </c>
      <c r="F154" s="49">
        <v>2.7314114789480002E-3</v>
      </c>
      <c r="G154" s="49">
        <v>1.0270048286222999</v>
      </c>
      <c r="H154" s="49">
        <v>0.82077129499589996</v>
      </c>
      <c r="I154" s="49">
        <v>1.5472400285568999</v>
      </c>
      <c r="J154" s="49"/>
      <c r="K154" s="49">
        <v>0.37438206165899002</v>
      </c>
      <c r="L154" s="49">
        <v>0.38147845426923999</v>
      </c>
      <c r="M154" s="49">
        <v>1.1170986701356</v>
      </c>
      <c r="N154" s="49"/>
      <c r="O154" s="49"/>
      <c r="P154" s="49">
        <v>3.5760243737053998</v>
      </c>
      <c r="Q154" s="49">
        <v>4.3957113941671899</v>
      </c>
      <c r="R154" s="49">
        <v>0.42097161853918103</v>
      </c>
      <c r="S154" s="49">
        <v>0.2740578093512</v>
      </c>
      <c r="T154" s="49">
        <v>1.0710315539474999</v>
      </c>
      <c r="U154" s="49">
        <v>2.9113765521568</v>
      </c>
      <c r="V154" s="49">
        <v>3.5616172569051998</v>
      </c>
      <c r="W154" s="49">
        <v>0.57904123821341003</v>
      </c>
    </row>
    <row r="155" spans="1:23" x14ac:dyDescent="0.2">
      <c r="A155" s="39">
        <f t="shared" si="48"/>
        <v>41698</v>
      </c>
      <c r="B155" s="49">
        <v>0.44167060536767999</v>
      </c>
      <c r="C155" s="49">
        <v>8.6200422623299994E-3</v>
      </c>
      <c r="D155" s="49">
        <v>-0.28706362843513</v>
      </c>
      <c r="E155" s="49">
        <v>9.2799128623260001E-3</v>
      </c>
      <c r="F155" s="49">
        <v>3.4649762492249998E-3</v>
      </c>
      <c r="G155" s="49">
        <v>1.0617822599955999</v>
      </c>
      <c r="H155" s="49">
        <v>0.86014378433494998</v>
      </c>
      <c r="I155" s="49">
        <v>1.5792467534506001</v>
      </c>
      <c r="J155" s="49"/>
      <c r="K155" s="49">
        <v>0.38245318751358998</v>
      </c>
      <c r="L155" s="49">
        <v>0.35171568216218002</v>
      </c>
      <c r="M155" s="49">
        <v>1.1327187570349999</v>
      </c>
      <c r="N155" s="49"/>
      <c r="O155" s="49"/>
      <c r="P155" s="49">
        <v>3.6332333116895001</v>
      </c>
      <c r="Q155" s="49">
        <v>4.35539990463508</v>
      </c>
      <c r="R155" s="49">
        <v>0.42541878399216498</v>
      </c>
      <c r="S155" s="49">
        <v>0.26937986394635999</v>
      </c>
      <c r="T155" s="49">
        <v>1.0819510065253</v>
      </c>
      <c r="U155" s="49">
        <v>3.0861658257220999</v>
      </c>
      <c r="V155" s="49">
        <v>3.6419798947898001</v>
      </c>
      <c r="W155" s="49">
        <v>0.81969920790136996</v>
      </c>
    </row>
    <row r="156" spans="1:23" x14ac:dyDescent="0.2">
      <c r="A156" s="39">
        <f t="shared" si="48"/>
        <v>41670</v>
      </c>
      <c r="B156" s="49">
        <v>0.46989631930546999</v>
      </c>
      <c r="C156" s="49">
        <v>7.3755236503359996E-3</v>
      </c>
      <c r="D156" s="49">
        <v>-0.27010381221771002</v>
      </c>
      <c r="E156" s="49">
        <v>7.8553721678189994E-3</v>
      </c>
      <c r="F156" s="49">
        <v>3.5807212820289998E-3</v>
      </c>
      <c r="G156" s="49">
        <v>1.1460606752241</v>
      </c>
      <c r="H156" s="49">
        <v>0.93821714551741997</v>
      </c>
      <c r="I156" s="49">
        <v>1.6823689526408001</v>
      </c>
      <c r="J156" s="49"/>
      <c r="K156" s="49">
        <v>0.41527676272398001</v>
      </c>
      <c r="L156" s="49">
        <v>0.37041109951721002</v>
      </c>
      <c r="M156" s="49">
        <v>1.2728320223005001</v>
      </c>
      <c r="N156" s="49"/>
      <c r="O156" s="49"/>
      <c r="P156" s="49">
        <v>4.0414202796765002</v>
      </c>
      <c r="Q156" s="49">
        <v>4.4135460767722803</v>
      </c>
      <c r="R156" s="49">
        <v>0.45718198225400097</v>
      </c>
      <c r="S156" s="49">
        <v>0.29724401492301</v>
      </c>
      <c r="T156" s="49">
        <v>1.1402331552325</v>
      </c>
      <c r="U156" s="49">
        <v>3.4539228139159999</v>
      </c>
      <c r="V156" s="49">
        <v>3.9258916347919</v>
      </c>
      <c r="W156" s="49">
        <v>0.80782685273814003</v>
      </c>
    </row>
    <row r="157" spans="1:23" x14ac:dyDescent="0.2">
      <c r="A157" s="39">
        <f t="shared" si="48"/>
        <v>41639</v>
      </c>
      <c r="B157" s="49">
        <v>0.45016923046785001</v>
      </c>
      <c r="C157" s="49">
        <v>8.7298796639379995E-3</v>
      </c>
      <c r="D157" s="49">
        <v>-0.36226257681847002</v>
      </c>
      <c r="E157" s="49">
        <v>9.3778204406499994E-3</v>
      </c>
      <c r="F157" s="49">
        <v>3.3683907308539999E-3</v>
      </c>
      <c r="G157" s="49">
        <v>1.1075678022902999</v>
      </c>
      <c r="H157" s="49">
        <v>0.92823853167697001</v>
      </c>
      <c r="I157" s="49">
        <v>1.5835854335707</v>
      </c>
      <c r="J157" s="49"/>
      <c r="K157" s="49">
        <v>0.36848659951103002</v>
      </c>
      <c r="L157" s="49">
        <v>0.34487800108194</v>
      </c>
      <c r="M157" s="49">
        <v>1.3020682650408999</v>
      </c>
      <c r="N157" s="49"/>
      <c r="O157" s="49"/>
      <c r="P157" s="49">
        <v>3.8228561490634001</v>
      </c>
      <c r="Q157" s="49">
        <v>4.4387391333865596</v>
      </c>
      <c r="R157" s="49">
        <v>0.45126552521694702</v>
      </c>
      <c r="S157" s="49">
        <v>0.30174147111117</v>
      </c>
      <c r="T157" s="49">
        <v>1.1094654052770001</v>
      </c>
      <c r="U157" s="49">
        <v>2.9549776746814</v>
      </c>
      <c r="V157" s="49">
        <v>3.6596909415012</v>
      </c>
      <c r="W157" s="49">
        <v>0.77818856362795996</v>
      </c>
    </row>
    <row r="158" spans="1:23" x14ac:dyDescent="0.2">
      <c r="A158" s="39">
        <f t="shared" si="48"/>
        <v>41608</v>
      </c>
      <c r="B158" s="49">
        <v>0.49738477619079002</v>
      </c>
      <c r="C158" s="49">
        <v>5.5975887735550001E-3</v>
      </c>
      <c r="D158" s="49">
        <v>-0.11854840070009</v>
      </c>
      <c r="E158" s="49">
        <v>5.9341896574329998E-3</v>
      </c>
      <c r="F158" s="49">
        <v>2.8461135419840002E-3</v>
      </c>
      <c r="G158" s="49">
        <v>1.2046135121243</v>
      </c>
      <c r="H158" s="49">
        <v>1.0070030642089001</v>
      </c>
      <c r="I158" s="49">
        <v>1.7304816920424</v>
      </c>
      <c r="J158" s="49"/>
      <c r="K158" s="49">
        <v>0.38407760292028997</v>
      </c>
      <c r="L158" s="49">
        <v>0.41463908021971002</v>
      </c>
      <c r="M158" s="49">
        <v>1.3590106971245</v>
      </c>
      <c r="N158" s="49"/>
      <c r="O158" s="49"/>
      <c r="P158" s="49">
        <v>4.0400375416505998</v>
      </c>
      <c r="Q158" s="49">
        <v>4.4357900170241997</v>
      </c>
      <c r="R158" s="49">
        <v>0.47392161109258202</v>
      </c>
      <c r="S158" s="49">
        <v>0.32004619027200998</v>
      </c>
      <c r="T158" s="49">
        <v>1.155682575768</v>
      </c>
      <c r="U158" s="49">
        <v>3.1761401904086002</v>
      </c>
      <c r="V158" s="49">
        <v>3.8325059012331</v>
      </c>
      <c r="W158" s="49">
        <v>0.74401577563256005</v>
      </c>
    </row>
    <row r="159" spans="1:23" x14ac:dyDescent="0.2">
      <c r="A159" s="39">
        <f t="shared" si="48"/>
        <v>41578</v>
      </c>
      <c r="B159" s="49">
        <v>0.51637455752580996</v>
      </c>
      <c r="C159" s="49">
        <v>5.8495559576319999E-3</v>
      </c>
      <c r="D159" s="49">
        <v>-0.12032722681761</v>
      </c>
      <c r="E159" s="49">
        <v>6.413854996567E-3</v>
      </c>
      <c r="F159" s="49">
        <v>1.3382679464620001E-3</v>
      </c>
      <c r="G159" s="49">
        <v>1.2550519818014001</v>
      </c>
      <c r="H159" s="49">
        <v>1.0479861599964999</v>
      </c>
      <c r="I159" s="49">
        <v>1.7986720208563001</v>
      </c>
      <c r="J159" s="49"/>
      <c r="K159" s="49">
        <v>0.39454914288342002</v>
      </c>
      <c r="L159" s="49">
        <v>0.43563594813047002</v>
      </c>
      <c r="M159" s="49">
        <v>1.364541388143</v>
      </c>
      <c r="N159" s="49"/>
      <c r="O159" s="49"/>
      <c r="P159" s="49">
        <v>4.1553653275407996</v>
      </c>
      <c r="Q159" s="49">
        <v>4.4393312756389705</v>
      </c>
      <c r="R159" s="49">
        <v>0.49984304959742598</v>
      </c>
      <c r="S159" s="49">
        <v>0.3405630089335</v>
      </c>
      <c r="T159" s="49">
        <v>1.1927731086471001</v>
      </c>
      <c r="U159" s="49">
        <v>2.9649936923056002</v>
      </c>
      <c r="V159" s="49">
        <v>3.7082269023690002</v>
      </c>
      <c r="W159" s="49">
        <v>0.72990424817860999</v>
      </c>
    </row>
    <row r="160" spans="1:23" x14ac:dyDescent="0.2">
      <c r="A160" s="39">
        <f t="shared" si="48"/>
        <v>41547</v>
      </c>
      <c r="B160" s="49">
        <v>0.54058352861678005</v>
      </c>
      <c r="C160" s="49">
        <v>5.4939932729640003E-3</v>
      </c>
      <c r="D160" s="49">
        <v>-0.1545943915844</v>
      </c>
      <c r="E160" s="49">
        <v>6.0507303208660003E-3</v>
      </c>
      <c r="F160" s="49">
        <v>1.004625805919E-3</v>
      </c>
      <c r="G160" s="49">
        <v>1.3534295261217</v>
      </c>
      <c r="H160" s="49">
        <v>1.1494999824978001</v>
      </c>
      <c r="I160" s="49">
        <v>1.8945867765390001</v>
      </c>
      <c r="J160" s="49"/>
      <c r="K160" s="49">
        <v>0.41174675316318998</v>
      </c>
      <c r="L160" s="49">
        <v>0.42776678976970001</v>
      </c>
      <c r="M160" s="49">
        <v>1.4594615606218999</v>
      </c>
      <c r="N160" s="49"/>
      <c r="O160" s="49"/>
      <c r="P160" s="49">
        <v>4.6116380388235996</v>
      </c>
      <c r="Q160" s="49">
        <v>4.4323935748245598</v>
      </c>
      <c r="R160" s="49">
        <v>0.55631729544611896</v>
      </c>
      <c r="S160" s="49">
        <v>0.39118812753572002</v>
      </c>
      <c r="T160" s="49">
        <v>1.28278547945</v>
      </c>
      <c r="U160" s="49">
        <v>3.2325193733650002</v>
      </c>
      <c r="V160" s="49">
        <v>4.1025241690768004</v>
      </c>
      <c r="W160" s="49">
        <v>0.77563441892483997</v>
      </c>
    </row>
    <row r="161" spans="1:23" x14ac:dyDescent="0.2">
      <c r="A161" s="39">
        <f t="shared" si="48"/>
        <v>41517</v>
      </c>
      <c r="B161" s="49">
        <v>0.57042260925760002</v>
      </c>
      <c r="C161" s="49">
        <v>9.1849675169359997E-3</v>
      </c>
      <c r="D161" s="49">
        <v>-0.31199529767035999</v>
      </c>
      <c r="E161" s="49">
        <v>9.9415981725419992E-3</v>
      </c>
      <c r="F161" s="49">
        <v>3.111307959951E-3</v>
      </c>
      <c r="G161" s="49">
        <v>1.3515396522847001</v>
      </c>
      <c r="H161" s="49">
        <v>1.1565138389983001</v>
      </c>
      <c r="I161" s="49">
        <v>1.8782339126537</v>
      </c>
      <c r="J161" s="49"/>
      <c r="K161" s="49">
        <v>0.42293526050988001</v>
      </c>
      <c r="L161" s="49">
        <v>0.52956188154578998</v>
      </c>
      <c r="M161" s="49">
        <v>1.5394868165758999</v>
      </c>
      <c r="N161" s="49"/>
      <c r="O161" s="49"/>
      <c r="P161" s="49">
        <v>4.5165177498654998</v>
      </c>
      <c r="Q161" s="49">
        <v>4.4452496402422002</v>
      </c>
      <c r="R161" s="49">
        <v>0.54371727179265805</v>
      </c>
      <c r="S161" s="49">
        <v>0.37983579621566999</v>
      </c>
      <c r="T161" s="49">
        <v>1.2580302065741999</v>
      </c>
      <c r="U161" s="49">
        <v>3.4309249772496</v>
      </c>
      <c r="V161" s="49">
        <v>4.3102212221403002</v>
      </c>
      <c r="W161" s="49">
        <v>0.84637793845835996</v>
      </c>
    </row>
    <row r="162" spans="1:23" x14ac:dyDescent="0.2">
      <c r="A162" s="39">
        <f t="shared" si="48"/>
        <v>41486</v>
      </c>
      <c r="B162" s="49">
        <v>0.57119693106073</v>
      </c>
      <c r="C162" s="49">
        <v>6.8652752344499999E-3</v>
      </c>
      <c r="D162" s="49">
        <v>-0.27199530601500999</v>
      </c>
      <c r="E162" s="49">
        <v>7.4634450114850004E-3</v>
      </c>
      <c r="F162" s="49">
        <v>2.2171670067870001E-3</v>
      </c>
      <c r="G162" s="49">
        <v>1.3189336488156</v>
      </c>
      <c r="H162" s="49">
        <v>1.1357070297719001</v>
      </c>
      <c r="I162" s="49">
        <v>1.8102307050848001</v>
      </c>
      <c r="J162" s="49"/>
      <c r="K162" s="49">
        <v>0.40059067387324998</v>
      </c>
      <c r="L162" s="49">
        <v>0.57457292771157997</v>
      </c>
      <c r="M162" s="49">
        <v>1.4840840245541</v>
      </c>
      <c r="N162" s="49"/>
      <c r="O162" s="49"/>
      <c r="P162" s="49">
        <v>4.4704095024613002</v>
      </c>
      <c r="Q162" s="49">
        <v>4.4368692923337001</v>
      </c>
      <c r="R162" s="49">
        <v>0.57246881028149799</v>
      </c>
      <c r="S162" s="49">
        <v>0.40217691543221001</v>
      </c>
      <c r="T162" s="49">
        <v>1.3087875968581999</v>
      </c>
      <c r="U162" s="49">
        <v>3.0014750260123</v>
      </c>
      <c r="V162" s="49">
        <v>4.1243265979618</v>
      </c>
      <c r="W162" s="49">
        <v>0.81803378100678004</v>
      </c>
    </row>
    <row r="163" spans="1:23" x14ac:dyDescent="0.2">
      <c r="A163" s="39">
        <f t="shared" si="48"/>
        <v>41455</v>
      </c>
      <c r="B163" s="49">
        <v>0.60887022847964001</v>
      </c>
      <c r="C163" s="49">
        <v>7.4078520411590002E-3</v>
      </c>
      <c r="D163" s="49">
        <v>-0.43585765361786</v>
      </c>
      <c r="E163" s="49">
        <v>8.1535874362130001E-3</v>
      </c>
      <c r="F163" s="49">
        <v>1.754286600336E-3</v>
      </c>
      <c r="G163" s="49">
        <v>1.4435328208175999</v>
      </c>
      <c r="H163" s="49">
        <v>1.2422264684638999</v>
      </c>
      <c r="I163" s="49">
        <v>1.9826670005702001</v>
      </c>
      <c r="J163" s="49"/>
      <c r="K163" s="49">
        <v>0.37673940140166001</v>
      </c>
      <c r="L163" s="49">
        <v>0.60073300417116005</v>
      </c>
      <c r="M163" s="49">
        <v>1.5582986863285999</v>
      </c>
      <c r="N163" s="49"/>
      <c r="O163" s="49"/>
      <c r="P163" s="49">
        <v>4.9228557020577002</v>
      </c>
      <c r="Q163" s="49">
        <v>4.4403257086642602</v>
      </c>
      <c r="R163" s="49">
        <v>0.60404729477408203</v>
      </c>
      <c r="S163" s="49">
        <v>0.42320176452243002</v>
      </c>
      <c r="T163" s="49">
        <v>1.3873795494704</v>
      </c>
      <c r="U163" s="49">
        <v>3.1667304542935</v>
      </c>
      <c r="V163" s="49">
        <v>4.3117426003123001</v>
      </c>
      <c r="W163" s="49">
        <v>0.80308854999040002</v>
      </c>
    </row>
    <row r="164" spans="1:23" x14ac:dyDescent="0.2">
      <c r="A164" s="39">
        <f t="shared" si="48"/>
        <v>41425</v>
      </c>
      <c r="B164" s="49">
        <v>0.56188150201776998</v>
      </c>
      <c r="C164" s="49">
        <v>7.8559385649089996E-3</v>
      </c>
      <c r="D164" s="49">
        <v>-0.21139320731163</v>
      </c>
      <c r="E164" s="49">
        <v>8.6095173743959991E-3</v>
      </c>
      <c r="F164" s="49">
        <v>2.307766978972E-3</v>
      </c>
      <c r="G164" s="49">
        <v>1.2463199550738999</v>
      </c>
      <c r="H164" s="49">
        <v>1.0439999900450001</v>
      </c>
      <c r="I164" s="49">
        <v>1.7627991874077</v>
      </c>
      <c r="J164" s="49"/>
      <c r="K164" s="49">
        <v>0.31393195421853998</v>
      </c>
      <c r="L164" s="49">
        <v>0.63060117333444998</v>
      </c>
      <c r="M164" s="49">
        <v>1.2978463697478</v>
      </c>
      <c r="N164" s="49"/>
      <c r="O164" s="49"/>
      <c r="P164" s="49">
        <v>4.3990536528622002</v>
      </c>
      <c r="Q164" s="49">
        <v>4.5178743556217498</v>
      </c>
      <c r="R164" s="49">
        <v>0.54295321157351595</v>
      </c>
      <c r="S164" s="49">
        <v>0.38595621340099001</v>
      </c>
      <c r="T164" s="49">
        <v>1.2103732709482</v>
      </c>
      <c r="U164" s="49">
        <v>2.6105575227339002</v>
      </c>
      <c r="V164" s="49">
        <v>3.6429338204628001</v>
      </c>
      <c r="W164" s="49">
        <v>0.75584727270565999</v>
      </c>
    </row>
    <row r="165" spans="1:23" x14ac:dyDescent="0.2">
      <c r="A165" s="39">
        <f t="shared" si="48"/>
        <v>41394</v>
      </c>
      <c r="B165" s="49">
        <v>0.54123816434792005</v>
      </c>
      <c r="C165" s="49">
        <v>4.166528134096E-3</v>
      </c>
      <c r="D165" s="49">
        <v>-5.1866892725229E-2</v>
      </c>
      <c r="E165" s="49">
        <v>4.6308559201329999E-3</v>
      </c>
      <c r="F165" s="49">
        <v>9.4141469734200002E-4</v>
      </c>
      <c r="G165" s="49">
        <v>1.2533659329100999</v>
      </c>
      <c r="H165" s="49">
        <v>1.0449039538128</v>
      </c>
      <c r="I165" s="49">
        <v>1.7824815407987</v>
      </c>
      <c r="J165" s="49"/>
      <c r="K165" s="49">
        <v>0.28381059225361999</v>
      </c>
      <c r="L165" s="49">
        <v>0.57348960762794998</v>
      </c>
      <c r="M165" s="49">
        <v>1.2131559204628</v>
      </c>
      <c r="N165" s="49"/>
      <c r="O165" s="49"/>
      <c r="P165" s="49">
        <v>4.3196193829101999</v>
      </c>
      <c r="Q165" s="49">
        <v>4.6103956830253203</v>
      </c>
      <c r="R165" s="49">
        <v>0.54778548004454497</v>
      </c>
      <c r="S165" s="49">
        <v>0.37038630204110001</v>
      </c>
      <c r="T165" s="49">
        <v>1.2792156510013</v>
      </c>
      <c r="U165" s="49">
        <v>2.4885293855413</v>
      </c>
      <c r="V165" s="49">
        <v>3.3814783517403999</v>
      </c>
      <c r="W165" s="49">
        <v>0.63014698815643</v>
      </c>
    </row>
    <row r="166" spans="1:23" x14ac:dyDescent="0.2">
      <c r="A166" s="39">
        <f t="shared" ref="A166:A229" si="49">EOMONTH(A165,-1)</f>
        <v>41364</v>
      </c>
      <c r="B166" s="49">
        <v>0.55672430911765003</v>
      </c>
      <c r="C166" s="49">
        <v>6.2138218540230003E-3</v>
      </c>
      <c r="D166" s="49">
        <v>-6.4176827669143996E-2</v>
      </c>
      <c r="E166" s="49">
        <v>6.9584545834919997E-3</v>
      </c>
      <c r="F166" s="49">
        <v>8.8263362423899997E-4</v>
      </c>
      <c r="G166" s="49">
        <v>1.2967044300281001</v>
      </c>
      <c r="H166" s="49">
        <v>1.0932649105084</v>
      </c>
      <c r="I166" s="49">
        <v>1.8316385923842999</v>
      </c>
      <c r="J166" s="49"/>
      <c r="K166" s="49">
        <v>0.30190055362641</v>
      </c>
      <c r="L166" s="49">
        <v>0.57791257489343995</v>
      </c>
      <c r="M166" s="49">
        <v>1.377964932342</v>
      </c>
      <c r="N166" s="49"/>
      <c r="O166" s="49"/>
      <c r="P166" s="49">
        <v>4.5667446695414</v>
      </c>
      <c r="Q166" s="49">
        <v>4.6654228410666203</v>
      </c>
      <c r="R166" s="49">
        <v>0.659277060879363</v>
      </c>
      <c r="S166" s="49">
        <v>0.47000278601827999</v>
      </c>
      <c r="T166" s="49">
        <v>1.4353952025318999</v>
      </c>
      <c r="U166" s="49">
        <v>2.6320972271341998</v>
      </c>
      <c r="V166" s="49">
        <v>3.3782522112018998</v>
      </c>
      <c r="W166" s="49">
        <v>0.68649484788897996</v>
      </c>
    </row>
    <row r="167" spans="1:23" x14ac:dyDescent="0.2">
      <c r="A167" s="39">
        <f t="shared" si="49"/>
        <v>41333</v>
      </c>
      <c r="B167" s="49">
        <v>0.54328713705607001</v>
      </c>
      <c r="C167" s="49">
        <v>5.1215745995039997E-3</v>
      </c>
      <c r="D167" s="49">
        <v>-6.591796875E-2</v>
      </c>
      <c r="E167" s="49">
        <v>5.6858440058189996E-3</v>
      </c>
      <c r="F167" s="49">
        <v>1.1097811834839999E-3</v>
      </c>
      <c r="G167" s="49">
        <v>1.2697181454498001</v>
      </c>
      <c r="H167" s="49">
        <v>1.0722226042817999</v>
      </c>
      <c r="I167" s="49">
        <v>1.7817378980759999</v>
      </c>
      <c r="J167" s="49"/>
      <c r="K167" s="49">
        <v>0.27228995570873998</v>
      </c>
      <c r="L167" s="49">
        <v>0.55882697428452999</v>
      </c>
      <c r="M167" s="49">
        <v>1.4334351249288999</v>
      </c>
      <c r="N167" s="49"/>
      <c r="O167" s="49"/>
      <c r="P167" s="49">
        <v>4.7253449893794999</v>
      </c>
      <c r="Q167" s="49">
        <v>4.7485710508174295</v>
      </c>
      <c r="R167" s="49">
        <v>0.63330414208246899</v>
      </c>
      <c r="S167" s="49">
        <v>0.44684223748023</v>
      </c>
      <c r="T167" s="49">
        <v>1.4329256119602001</v>
      </c>
      <c r="U167" s="49">
        <v>2.6506523304837999</v>
      </c>
      <c r="V167" s="49">
        <v>3.3259853926323002</v>
      </c>
      <c r="W167" s="49">
        <v>0.56123523019314003</v>
      </c>
    </row>
    <row r="168" spans="1:23" x14ac:dyDescent="0.2">
      <c r="A168" s="39">
        <f t="shared" si="49"/>
        <v>41305</v>
      </c>
      <c r="B168" s="49">
        <v>0.53741373455716002</v>
      </c>
      <c r="C168" s="49">
        <v>6.5921586439640001E-3</v>
      </c>
      <c r="D168" s="49">
        <v>-0.12636992335319999</v>
      </c>
      <c r="E168" s="49">
        <v>7.344685552833E-3</v>
      </c>
      <c r="F168" s="49">
        <v>1.305764341876E-3</v>
      </c>
      <c r="G168" s="49">
        <v>1.2723093803532</v>
      </c>
      <c r="H168" s="49">
        <v>1.0821131878529</v>
      </c>
      <c r="I168" s="49">
        <v>1.7621946289214001</v>
      </c>
      <c r="J168" s="49"/>
      <c r="K168" s="49">
        <v>0.26505969902155002</v>
      </c>
      <c r="L168" s="49">
        <v>0.54952486232316</v>
      </c>
      <c r="M168" s="49">
        <v>1.3120060856117</v>
      </c>
      <c r="N168" s="49"/>
      <c r="O168" s="49"/>
      <c r="P168" s="49">
        <v>4.7651055612283999</v>
      </c>
      <c r="Q168" s="49">
        <v>4.7879959548576698</v>
      </c>
      <c r="R168" s="49">
        <v>0.59362104045793096</v>
      </c>
      <c r="S168" s="49">
        <v>0.38501225987245002</v>
      </c>
      <c r="T168" s="49">
        <v>1.4433279728284001</v>
      </c>
      <c r="U168" s="49">
        <v>2.4237187194216001</v>
      </c>
      <c r="V168" s="49">
        <v>3.1685685759880999</v>
      </c>
      <c r="W168" s="49">
        <v>0.57242370105486995</v>
      </c>
    </row>
    <row r="169" spans="1:23" x14ac:dyDescent="0.2">
      <c r="A169" s="39">
        <f t="shared" si="49"/>
        <v>41274</v>
      </c>
      <c r="B169" s="49">
        <v>0.53329499964996996</v>
      </c>
      <c r="C169" s="49">
        <v>7.5259208623399999E-3</v>
      </c>
      <c r="D169" s="49">
        <v>-0.10640674084425</v>
      </c>
      <c r="E169" s="49">
        <v>8.416094469954E-3</v>
      </c>
      <c r="F169" s="49">
        <v>1.5599441687120001E-3</v>
      </c>
      <c r="G169" s="49">
        <v>1.3095817671184999</v>
      </c>
      <c r="H169" s="49">
        <v>1.1150444205076999</v>
      </c>
      <c r="I169" s="49">
        <v>1.7975564991174</v>
      </c>
      <c r="J169" s="49"/>
      <c r="K169" s="49">
        <v>0.28072759204395997</v>
      </c>
      <c r="L169" s="49">
        <v>0.49662965350276</v>
      </c>
      <c r="M169" s="49">
        <v>1.3185468418871</v>
      </c>
      <c r="N169" s="49"/>
      <c r="O169" s="49"/>
      <c r="P169" s="49">
        <v>5.1105115317583998</v>
      </c>
      <c r="Q169" s="49">
        <v>4.7357275126465801</v>
      </c>
      <c r="R169" s="49">
        <v>0.64501142595148597</v>
      </c>
      <c r="S169" s="49">
        <v>0.43801582569862002</v>
      </c>
      <c r="T169" s="49">
        <v>1.4456533006612999</v>
      </c>
      <c r="U169" s="49">
        <v>2.4117690494524999</v>
      </c>
      <c r="V169" s="49">
        <v>3.3691698908821999</v>
      </c>
      <c r="W169" s="49">
        <v>0.22931097418891</v>
      </c>
    </row>
    <row r="170" spans="1:23" x14ac:dyDescent="0.2">
      <c r="A170" s="39">
        <f t="shared" si="49"/>
        <v>41243</v>
      </c>
      <c r="B170" s="49">
        <v>0.57450635727576005</v>
      </c>
      <c r="C170" s="49">
        <v>6.5563408596470002E-3</v>
      </c>
      <c r="D170" s="49">
        <v>-3.9602696895598997E-2</v>
      </c>
      <c r="E170" s="49">
        <v>7.281185638408E-3</v>
      </c>
      <c r="F170" s="49">
        <v>1.8791439380400001E-3</v>
      </c>
      <c r="G170" s="49">
        <v>1.3633980289795999</v>
      </c>
      <c r="H170" s="49">
        <v>1.1553587308733</v>
      </c>
      <c r="I170" s="49">
        <v>1.8800584474507001</v>
      </c>
      <c r="J170" s="49"/>
      <c r="K170" s="49">
        <v>0.29433705368128998</v>
      </c>
      <c r="L170" s="49">
        <v>0.57764645236915002</v>
      </c>
      <c r="M170" s="49">
        <v>1.4397126776377001</v>
      </c>
      <c r="N170" s="49"/>
      <c r="O170" s="49"/>
      <c r="P170" s="49">
        <v>5.4634528289180997</v>
      </c>
      <c r="Q170" s="49">
        <v>4.7222466011378597</v>
      </c>
      <c r="R170" s="49">
        <v>0.64070169708972702</v>
      </c>
      <c r="S170" s="49">
        <v>0.41656266395125002</v>
      </c>
      <c r="T170" s="49">
        <v>1.5031500433949001</v>
      </c>
      <c r="U170" s="49">
        <v>2.5561902102983001</v>
      </c>
      <c r="V170" s="49">
        <v>3.6442707667984</v>
      </c>
      <c r="W170" s="49">
        <v>0.61431613191821999</v>
      </c>
    </row>
    <row r="171" spans="1:23" x14ac:dyDescent="0.2">
      <c r="A171" s="39">
        <f t="shared" si="49"/>
        <v>41213</v>
      </c>
      <c r="B171" s="49">
        <v>0.50084971801876998</v>
      </c>
      <c r="C171" s="49">
        <v>4.8832754071040001E-3</v>
      </c>
      <c r="D171" s="49">
        <v>-0.11565308272839001</v>
      </c>
      <c r="E171" s="49">
        <v>5.4889062721610003E-3</v>
      </c>
      <c r="F171" s="49">
        <v>1.0228949226279999E-3</v>
      </c>
      <c r="G171" s="49">
        <v>1.2767822160435001</v>
      </c>
      <c r="H171" s="49">
        <v>1.0813462476485001</v>
      </c>
      <c r="I171" s="49">
        <v>1.7589696680503999</v>
      </c>
      <c r="J171" s="49"/>
      <c r="K171" s="49">
        <v>0.25674668867113998</v>
      </c>
      <c r="L171" s="49">
        <v>0.41686843110600003</v>
      </c>
      <c r="M171" s="49">
        <v>1.4158641249038999</v>
      </c>
      <c r="N171" s="49"/>
      <c r="O171" s="49"/>
      <c r="P171" s="49">
        <v>5.4341783173357996</v>
      </c>
      <c r="Q171" s="49">
        <v>4.7325582287288803</v>
      </c>
      <c r="R171" s="49">
        <v>0.67926437325262401</v>
      </c>
      <c r="S171" s="49">
        <v>0.45229108416418001</v>
      </c>
      <c r="T171" s="49">
        <v>1.5574187052001001</v>
      </c>
      <c r="U171" s="49">
        <v>2.5748154968432</v>
      </c>
      <c r="V171" s="49">
        <v>3.4964415178378001</v>
      </c>
      <c r="W171" s="49">
        <v>0.65257287512376005</v>
      </c>
    </row>
    <row r="172" spans="1:23" x14ac:dyDescent="0.2">
      <c r="A172" s="39">
        <f t="shared" si="49"/>
        <v>41182</v>
      </c>
      <c r="B172" s="49">
        <v>0.49391989268205999</v>
      </c>
      <c r="C172" s="49">
        <v>5.2358921906229998E-3</v>
      </c>
      <c r="D172" s="49">
        <v>-0.15380859375</v>
      </c>
      <c r="E172" s="49">
        <v>5.9029054441460003E-3</v>
      </c>
      <c r="F172" s="49">
        <v>1.056914467528E-3</v>
      </c>
      <c r="G172" s="49">
        <v>1.4360988482474999</v>
      </c>
      <c r="H172" s="49">
        <v>1.2461012395872</v>
      </c>
      <c r="I172" s="49">
        <v>1.9095418759900999</v>
      </c>
      <c r="J172" s="49"/>
      <c r="K172" s="49">
        <v>0.30181159081005998</v>
      </c>
      <c r="L172" s="49">
        <v>0.23834005982903</v>
      </c>
      <c r="M172" s="49">
        <v>1.6255438364618999</v>
      </c>
      <c r="N172" s="49"/>
      <c r="O172" s="49"/>
      <c r="P172" s="49">
        <v>5.5129609418912997</v>
      </c>
      <c r="Q172" s="49">
        <v>4.6715612144088698</v>
      </c>
      <c r="R172" s="49">
        <v>0.72871960984746498</v>
      </c>
      <c r="S172" s="49">
        <v>0.47429295064433002</v>
      </c>
      <c r="T172" s="49">
        <v>1.7073195619104</v>
      </c>
      <c r="U172" s="49">
        <v>2.7397944522555999</v>
      </c>
      <c r="V172" s="49">
        <v>3.8699047434102001</v>
      </c>
      <c r="W172" s="49">
        <v>0.88429748942453001</v>
      </c>
    </row>
    <row r="173" spans="1:23" x14ac:dyDescent="0.2">
      <c r="A173" s="39">
        <f t="shared" si="49"/>
        <v>41152</v>
      </c>
      <c r="B173" s="49">
        <v>0.64151530000569001</v>
      </c>
      <c r="C173" s="49">
        <v>8.9345929825050008E-3</v>
      </c>
      <c r="D173" s="49">
        <v>-0.107421875</v>
      </c>
      <c r="E173" s="49">
        <v>9.9927702038779993E-3</v>
      </c>
      <c r="F173" s="49">
        <v>2.5488290446279999E-3</v>
      </c>
      <c r="G173" s="49">
        <v>1.582242221599</v>
      </c>
      <c r="H173" s="49">
        <v>1.3941141348449999</v>
      </c>
      <c r="I173" s="49">
        <v>2.0515398900483999</v>
      </c>
      <c r="J173" s="49"/>
      <c r="K173" s="49">
        <v>0.34511428275320999</v>
      </c>
      <c r="L173" s="49">
        <v>0.57893730634596996</v>
      </c>
      <c r="M173" s="49">
        <v>1.9515689300262999</v>
      </c>
      <c r="N173" s="49"/>
      <c r="O173" s="49"/>
      <c r="P173" s="49">
        <v>5.7460581836892999</v>
      </c>
      <c r="Q173" s="49">
        <v>4.6236312290357899</v>
      </c>
      <c r="R173" s="49">
        <v>0.80048018658159303</v>
      </c>
      <c r="S173" s="49">
        <v>0.52832214939234001</v>
      </c>
      <c r="T173" s="49">
        <v>1.8384849474342</v>
      </c>
      <c r="U173" s="49">
        <v>2.9778227980388001</v>
      </c>
      <c r="V173" s="49">
        <v>4.0423913441817998</v>
      </c>
      <c r="W173" s="49">
        <v>0.82525828966964998</v>
      </c>
    </row>
    <row r="174" spans="1:23" x14ac:dyDescent="0.2">
      <c r="A174" s="39">
        <f t="shared" si="49"/>
        <v>41121</v>
      </c>
      <c r="B174" s="49">
        <v>0.66052796148522996</v>
      </c>
      <c r="C174" s="49">
        <v>7.0765841447899998E-3</v>
      </c>
      <c r="D174" s="49">
        <v>-0.2099609375</v>
      </c>
      <c r="E174" s="49">
        <v>8.1471560746480005E-3</v>
      </c>
      <c r="F174" s="49">
        <v>8.74892021999E-4</v>
      </c>
      <c r="G174" s="49">
        <v>1.6435271365548001</v>
      </c>
      <c r="H174" s="49">
        <v>1.4761423573156001</v>
      </c>
      <c r="I174" s="49">
        <v>2.0588095251234</v>
      </c>
      <c r="J174" s="49"/>
      <c r="K174" s="49">
        <v>0.36915273179848002</v>
      </c>
      <c r="L174" s="49">
        <v>0.57995048356024004</v>
      </c>
      <c r="M174" s="49">
        <v>2.1482707512368</v>
      </c>
      <c r="N174" s="49"/>
      <c r="O174" s="49"/>
      <c r="P174" s="49">
        <v>5.9470985471531002</v>
      </c>
      <c r="Q174" s="49">
        <v>4.5902148232726203</v>
      </c>
      <c r="R174" s="49">
        <v>0.87623231393882495</v>
      </c>
      <c r="S174" s="49">
        <v>0.57863512338027001</v>
      </c>
      <c r="T174" s="49">
        <v>1.9944335079921001</v>
      </c>
      <c r="U174" s="49">
        <v>3.1324413702622</v>
      </c>
      <c r="V174" s="49">
        <v>4.2581738743291</v>
      </c>
      <c r="W174" s="49">
        <v>0.80448570111295004</v>
      </c>
    </row>
    <row r="175" spans="1:23" x14ac:dyDescent="0.2">
      <c r="A175" s="39">
        <f t="shared" si="49"/>
        <v>41090</v>
      </c>
      <c r="B175" s="49">
        <v>0.76718240720816999</v>
      </c>
      <c r="C175" s="49">
        <v>8.4180070003640004E-3</v>
      </c>
      <c r="D175" s="49">
        <v>-0.28150850534438998</v>
      </c>
      <c r="E175" s="49">
        <v>9.7111413838159993E-3</v>
      </c>
      <c r="F175" s="49">
        <v>8.6185726625400002E-4</v>
      </c>
      <c r="G175" s="49">
        <v>1.8238447091415999</v>
      </c>
      <c r="H175" s="49">
        <v>1.6498540778366999</v>
      </c>
      <c r="I175" s="49">
        <v>2.2752566212101999</v>
      </c>
      <c r="J175" s="49"/>
      <c r="K175" s="49">
        <v>0.39333597359513001</v>
      </c>
      <c r="L175" s="49">
        <v>0.75842180714604002</v>
      </c>
      <c r="M175" s="49">
        <v>2.4151398236451</v>
      </c>
      <c r="N175" s="49"/>
      <c r="O175" s="49"/>
      <c r="P175" s="49">
        <v>6.1549822241966003</v>
      </c>
      <c r="Q175" s="49">
        <v>4.54061835209344</v>
      </c>
      <c r="R175" s="49">
        <v>0.92471281639578196</v>
      </c>
      <c r="S175" s="49">
        <v>0.58474840486406998</v>
      </c>
      <c r="T175" s="49">
        <v>2.1919624847477999</v>
      </c>
      <c r="U175" s="49">
        <v>3.4215498012494998</v>
      </c>
      <c r="V175" s="49">
        <v>4.6067369869707999</v>
      </c>
      <c r="W175" s="49">
        <v>0.85803783308675996</v>
      </c>
    </row>
    <row r="176" spans="1:23" x14ac:dyDescent="0.2">
      <c r="A176" s="39">
        <f t="shared" si="49"/>
        <v>41060</v>
      </c>
      <c r="B176" s="49">
        <v>0.82684586199230004</v>
      </c>
      <c r="C176" s="49">
        <v>6.2477894952849998E-3</v>
      </c>
      <c r="D176" s="49">
        <v>-0.25563177466393</v>
      </c>
      <c r="E176" s="49">
        <v>7.2933987300049996E-3</v>
      </c>
      <c r="F176" s="49">
        <v>3.18421037765E-4</v>
      </c>
      <c r="G176" s="49">
        <v>1.9324881704868</v>
      </c>
      <c r="H176" s="49">
        <v>1.7619245855754</v>
      </c>
      <c r="I176" s="49">
        <v>2.3731745225470999</v>
      </c>
      <c r="J176" s="49"/>
      <c r="K176" s="49">
        <v>0.47490333507888</v>
      </c>
      <c r="L176" s="49">
        <v>0.84468357547149997</v>
      </c>
      <c r="M176" s="49">
        <v>2.5960020142839002</v>
      </c>
      <c r="N176" s="49"/>
      <c r="O176" s="49"/>
      <c r="P176" s="49">
        <v>6.7062163783604003</v>
      </c>
      <c r="Q176" s="49">
        <v>4.50014282986848</v>
      </c>
      <c r="R176" s="49">
        <v>0.98931307403156998</v>
      </c>
      <c r="S176" s="49">
        <v>0.64760742515245995</v>
      </c>
      <c r="T176" s="49">
        <v>2.2939624727611001</v>
      </c>
      <c r="U176" s="49">
        <v>3.7769162510980001</v>
      </c>
      <c r="V176" s="49">
        <v>4.9987001061309</v>
      </c>
      <c r="W176" s="49">
        <v>0.90933061260077996</v>
      </c>
    </row>
    <row r="177" spans="1:23" x14ac:dyDescent="0.2">
      <c r="A177" s="39">
        <f t="shared" si="49"/>
        <v>41029</v>
      </c>
      <c r="B177" s="49">
        <v>0.70530145112398002</v>
      </c>
      <c r="C177" s="49">
        <v>6.3132629905259998E-3</v>
      </c>
      <c r="D177" s="49">
        <v>-0.11367009580135</v>
      </c>
      <c r="E177" s="49">
        <v>7.4147410285020001E-3</v>
      </c>
      <c r="F177" s="49">
        <v>-2.3618897815999999E-4</v>
      </c>
      <c r="G177" s="49">
        <v>1.6996196230138001</v>
      </c>
      <c r="H177" s="49">
        <v>1.5525487068457999</v>
      </c>
      <c r="I177" s="49">
        <v>2.0921610585113002</v>
      </c>
      <c r="J177" s="49"/>
      <c r="K177" s="49">
        <v>0.39513856465811997</v>
      </c>
      <c r="L177" s="49">
        <v>0.66510882760569001</v>
      </c>
      <c r="M177" s="49">
        <v>2.3843647118137001</v>
      </c>
      <c r="N177" s="49"/>
      <c r="O177" s="49"/>
      <c r="P177" s="49">
        <v>5.8226576943888002</v>
      </c>
      <c r="Q177" s="49">
        <v>4.4385693265964496</v>
      </c>
      <c r="R177" s="49">
        <v>0.906283619643246</v>
      </c>
      <c r="S177" s="49">
        <v>0.57133680105969997</v>
      </c>
      <c r="T177" s="49">
        <v>2.1162040174482</v>
      </c>
      <c r="U177" s="49">
        <v>3.1094152451669999</v>
      </c>
      <c r="V177" s="49">
        <v>4.1444435758726001</v>
      </c>
      <c r="W177" s="49">
        <v>0.92830633431113996</v>
      </c>
    </row>
    <row r="178" spans="1:23" x14ac:dyDescent="0.2">
      <c r="A178" s="39">
        <f t="shared" si="49"/>
        <v>40999</v>
      </c>
      <c r="B178" s="49">
        <v>0.63670346130813005</v>
      </c>
      <c r="C178" s="49">
        <v>6.5008273062709997E-3</v>
      </c>
      <c r="D178" s="49">
        <v>-0.12011842429638001</v>
      </c>
      <c r="E178" s="49">
        <v>7.404327241485E-3</v>
      </c>
      <c r="F178" s="49">
        <v>1.07042759569E-3</v>
      </c>
      <c r="G178" s="49">
        <v>1.6087102308179</v>
      </c>
      <c r="H178" s="49">
        <v>1.4717248726104</v>
      </c>
      <c r="I178" s="49">
        <v>1.9785635115147</v>
      </c>
      <c r="J178" s="49"/>
      <c r="K178" s="49">
        <v>0.36088495175284002</v>
      </c>
      <c r="L178" s="49">
        <v>0.51784312328577997</v>
      </c>
      <c r="M178" s="49">
        <v>2.3036981928403</v>
      </c>
      <c r="N178" s="49"/>
      <c r="O178" s="49"/>
      <c r="P178" s="49">
        <v>5.7610833894704996</v>
      </c>
      <c r="Q178" s="49">
        <v>4.3424474884633</v>
      </c>
      <c r="R178" s="49">
        <v>0.83794970012544001</v>
      </c>
      <c r="S178" s="49">
        <v>0.51102197058027998</v>
      </c>
      <c r="T178" s="49">
        <v>1.9920454096850999</v>
      </c>
      <c r="U178" s="49">
        <v>3.0635490607518001</v>
      </c>
      <c r="V178" s="49">
        <v>3.8688124461165998</v>
      </c>
      <c r="W178" s="49">
        <v>0.89666061881212999</v>
      </c>
    </row>
    <row r="179" spans="1:23" x14ac:dyDescent="0.2">
      <c r="A179" s="39">
        <f t="shared" si="49"/>
        <v>40968</v>
      </c>
      <c r="B179" s="49">
        <v>0.68614475365125005</v>
      </c>
      <c r="C179" s="49">
        <v>3.6277922283680002E-3</v>
      </c>
      <c r="D179" s="49">
        <v>-5.2097886800765998E-2</v>
      </c>
      <c r="E179" s="49">
        <v>4.1947535910350003E-3</v>
      </c>
      <c r="F179" s="49">
        <v>3.9042038192499997E-4</v>
      </c>
      <c r="G179" s="49">
        <v>1.6748060864211001</v>
      </c>
      <c r="H179" s="49">
        <v>1.5375939366647999</v>
      </c>
      <c r="I179" s="49">
        <v>2.0355408859520998</v>
      </c>
      <c r="J179" s="49"/>
      <c r="K179" s="49">
        <v>0.40058878600393999</v>
      </c>
      <c r="L179" s="49">
        <v>0.61143292158076001</v>
      </c>
      <c r="M179" s="49">
        <v>2.4345312723924</v>
      </c>
      <c r="N179" s="49"/>
      <c r="O179" s="49"/>
      <c r="P179" s="49">
        <v>5.7716024853521999</v>
      </c>
      <c r="Q179" s="49">
        <v>4.3000722136371703</v>
      </c>
      <c r="R179" s="49">
        <v>0.84755132300273095</v>
      </c>
      <c r="S179" s="49">
        <v>0.48631042503225003</v>
      </c>
      <c r="T179" s="49">
        <v>2.1065907611868</v>
      </c>
      <c r="U179" s="49">
        <v>3.2800075522815</v>
      </c>
      <c r="V179" s="49">
        <v>4.1151895030542001</v>
      </c>
      <c r="W179" s="49">
        <v>0.78015035581615999</v>
      </c>
    </row>
    <row r="180" spans="1:23" x14ac:dyDescent="0.2">
      <c r="A180" s="39">
        <f t="shared" si="49"/>
        <v>40939</v>
      </c>
      <c r="B180" s="49">
        <v>0.78533717704752004</v>
      </c>
      <c r="C180" s="49">
        <v>8.44187122118E-4</v>
      </c>
      <c r="D180" s="49">
        <v>7.470703125E-2</v>
      </c>
      <c r="E180" s="49">
        <v>9.1272262580799996E-4</v>
      </c>
      <c r="F180" s="49">
        <v>4.6668234571599999E-4</v>
      </c>
      <c r="G180" s="49">
        <v>1.9105266101724001</v>
      </c>
      <c r="H180" s="49">
        <v>1.7833830055538999</v>
      </c>
      <c r="I180" s="49">
        <v>2.241108061606</v>
      </c>
      <c r="J180" s="49"/>
      <c r="K180" s="49">
        <v>0.43712692116023999</v>
      </c>
      <c r="L180" s="49">
        <v>0.72705361685559999</v>
      </c>
      <c r="M180" s="49">
        <v>2.8013703203669</v>
      </c>
      <c r="N180" s="49"/>
      <c r="O180" s="49"/>
      <c r="P180" s="49">
        <v>6.4301744805159</v>
      </c>
      <c r="Q180" s="49">
        <v>4.2748016303997298</v>
      </c>
      <c r="R180" s="49">
        <v>0.94758138665438896</v>
      </c>
      <c r="S180" s="49">
        <v>0.55412700892705002</v>
      </c>
      <c r="T180" s="49">
        <v>2.3765618709547001</v>
      </c>
      <c r="U180" s="49">
        <v>3.7176135009504998</v>
      </c>
      <c r="V180" s="49">
        <v>4.8734387837142998</v>
      </c>
      <c r="W180" s="49">
        <v>0.82078561741970002</v>
      </c>
    </row>
    <row r="181" spans="1:23" x14ac:dyDescent="0.2">
      <c r="A181" s="39">
        <f t="shared" si="49"/>
        <v>40908</v>
      </c>
      <c r="B181" s="49">
        <v>0.87315033764164995</v>
      </c>
      <c r="C181" s="49">
        <v>7.3796274741400004E-3</v>
      </c>
      <c r="D181" s="49">
        <v>-2.8316717594862002E-2</v>
      </c>
      <c r="E181" s="49">
        <v>8.4032778211779995E-3</v>
      </c>
      <c r="F181" s="49">
        <v>1.8848557057440001E-3</v>
      </c>
      <c r="G181" s="49">
        <v>2.1706023823809</v>
      </c>
      <c r="H181" s="49">
        <v>2.0876648419783002</v>
      </c>
      <c r="I181" s="49">
        <v>2.3875251768108998</v>
      </c>
      <c r="J181" s="49"/>
      <c r="K181" s="49">
        <v>0.52470878874655003</v>
      </c>
      <c r="L181" s="49">
        <v>0.75467423720336002</v>
      </c>
      <c r="M181" s="49">
        <v>3.1648503336974998</v>
      </c>
      <c r="N181" s="49"/>
      <c r="O181" s="49"/>
      <c r="P181" s="49">
        <v>6.9901677359654997</v>
      </c>
      <c r="Q181" s="49">
        <v>4.2666217729807601</v>
      </c>
      <c r="R181" s="49">
        <v>1.0944132077287301</v>
      </c>
      <c r="S181" s="49">
        <v>0.64697450108811005</v>
      </c>
      <c r="T181" s="49">
        <v>2.7631218139086</v>
      </c>
      <c r="U181" s="49">
        <v>3.8227266544143998</v>
      </c>
      <c r="V181" s="49">
        <v>5.4372912069036001</v>
      </c>
      <c r="W181" s="49">
        <v>1.0339585204295001</v>
      </c>
    </row>
    <row r="182" spans="1:23" x14ac:dyDescent="0.2">
      <c r="A182" s="39">
        <f t="shared" si="49"/>
        <v>40877</v>
      </c>
      <c r="B182" s="49">
        <v>0.90948233255106004</v>
      </c>
      <c r="C182" s="49">
        <v>1.195329471104E-3</v>
      </c>
      <c r="D182" s="49">
        <v>3.1679645180702001E-2</v>
      </c>
      <c r="E182" s="49">
        <v>1.2558540782790001E-3</v>
      </c>
      <c r="F182" s="49">
        <v>8.6774768021700001E-4</v>
      </c>
      <c r="G182" s="49">
        <v>2.2531391642986001</v>
      </c>
      <c r="H182" s="49">
        <v>2.1738107149674999</v>
      </c>
      <c r="I182" s="49">
        <v>2.4647577217659999</v>
      </c>
      <c r="J182" s="49"/>
      <c r="K182" s="49">
        <v>0.49768182061623001</v>
      </c>
      <c r="L182" s="49">
        <v>0.80852242482684999</v>
      </c>
      <c r="M182" s="49">
        <v>3.3315289575762002</v>
      </c>
      <c r="N182" s="49"/>
      <c r="O182" s="49"/>
      <c r="P182" s="49">
        <v>7.3379879870581997</v>
      </c>
      <c r="Q182" s="49">
        <v>4.2604672700607802</v>
      </c>
      <c r="R182" s="49">
        <v>1.19500986428578</v>
      </c>
      <c r="S182" s="49">
        <v>0.75903546848877002</v>
      </c>
      <c r="T182" s="49">
        <v>2.8926435580555001</v>
      </c>
      <c r="U182" s="49">
        <v>3.7433529040123998</v>
      </c>
      <c r="V182" s="49">
        <v>5.4267268776413999</v>
      </c>
      <c r="W182" s="49">
        <v>0.67024829810733999</v>
      </c>
    </row>
    <row r="183" spans="1:23" x14ac:dyDescent="0.2">
      <c r="A183" s="39">
        <f t="shared" si="49"/>
        <v>40847</v>
      </c>
      <c r="B183" s="49">
        <v>0.79761273365121999</v>
      </c>
      <c r="C183" s="49">
        <v>8.3125867847899995E-4</v>
      </c>
      <c r="D183" s="49">
        <v>2.5686834007502001E-2</v>
      </c>
      <c r="E183" s="49">
        <v>7.8399816920599996E-4</v>
      </c>
      <c r="F183" s="49">
        <v>1.0812535619949999E-3</v>
      </c>
      <c r="G183" s="49">
        <v>1.8682472530573999</v>
      </c>
      <c r="H183" s="49">
        <v>1.7901687913352</v>
      </c>
      <c r="I183" s="49">
        <v>2.0748040108811998</v>
      </c>
      <c r="J183" s="49"/>
      <c r="K183" s="49">
        <v>0.41565555102660001</v>
      </c>
      <c r="L183" s="49">
        <v>0.74822489811140003</v>
      </c>
      <c r="M183" s="49">
        <v>3.291326762233</v>
      </c>
      <c r="N183" s="49"/>
      <c r="O183" s="49"/>
      <c r="P183" s="49">
        <v>6.6731243426960001</v>
      </c>
      <c r="Q183" s="49">
        <v>4.2171484609860199</v>
      </c>
      <c r="R183" s="49">
        <v>1.0366120421495699</v>
      </c>
      <c r="S183" s="49">
        <v>0.68819238687606998</v>
      </c>
      <c r="T183" s="49">
        <v>2.3775737106424999</v>
      </c>
      <c r="U183" s="49">
        <v>3.4308342548278001</v>
      </c>
      <c r="V183" s="49">
        <v>4.8112327050481003</v>
      </c>
      <c r="W183" s="49">
        <v>0.68198496770471995</v>
      </c>
    </row>
    <row r="184" spans="1:23" x14ac:dyDescent="0.2">
      <c r="A184" s="39">
        <f t="shared" si="49"/>
        <v>40816</v>
      </c>
      <c r="B184" s="49">
        <v>0.89841596099420995</v>
      </c>
      <c r="C184" s="49">
        <v>2.8064812667310001E-3</v>
      </c>
      <c r="D184" s="49">
        <v>-9.8131157457828994E-2</v>
      </c>
      <c r="E184" s="49">
        <v>3.065318812722E-3</v>
      </c>
      <c r="F184" s="49">
        <v>1.4808296920300001E-3</v>
      </c>
      <c r="G184" s="49">
        <v>2.1826045450204998</v>
      </c>
      <c r="H184" s="49">
        <v>2.0783614795038998</v>
      </c>
      <c r="I184" s="49">
        <v>2.4639801861079</v>
      </c>
      <c r="J184" s="49"/>
      <c r="K184" s="49">
        <v>0.45986946556038</v>
      </c>
      <c r="L184" s="49">
        <v>0.79800041481543005</v>
      </c>
      <c r="M184" s="49">
        <v>3.5750458409769998</v>
      </c>
      <c r="N184" s="49"/>
      <c r="O184" s="49"/>
      <c r="P184" s="49">
        <v>8.0727797785266002</v>
      </c>
      <c r="Q184" s="49">
        <v>4.23201618532525</v>
      </c>
      <c r="R184" s="49">
        <v>1.04435619542478</v>
      </c>
      <c r="S184" s="49">
        <v>0.60103359445343996</v>
      </c>
      <c r="T184" s="49">
        <v>2.9852156166306001</v>
      </c>
      <c r="U184" s="49">
        <v>4.0750732919491996</v>
      </c>
      <c r="V184" s="49">
        <v>5.9692536325740004</v>
      </c>
      <c r="W184" s="49">
        <v>0.66445172362396998</v>
      </c>
    </row>
    <row r="185" spans="1:23" x14ac:dyDescent="0.2">
      <c r="A185" s="39">
        <f t="shared" si="49"/>
        <v>40786</v>
      </c>
      <c r="B185" s="49">
        <v>0.80177314511705999</v>
      </c>
      <c r="C185" s="49">
        <v>-1.5456661496699999E-3</v>
      </c>
      <c r="D185" s="49">
        <v>-9.765625E-3</v>
      </c>
      <c r="E185" s="49">
        <v>-2.0806442869620002E-3</v>
      </c>
      <c r="F185" s="49">
        <v>1.4660531112790001E-3</v>
      </c>
      <c r="G185" s="49">
        <v>1.8847442808760999</v>
      </c>
      <c r="H185" s="49">
        <v>1.7879089090055</v>
      </c>
      <c r="I185" s="49">
        <v>2.1559109511468999</v>
      </c>
      <c r="J185" s="49"/>
      <c r="K185" s="49">
        <v>0.40044996279200001</v>
      </c>
      <c r="L185" s="49">
        <v>0.72125213872353999</v>
      </c>
      <c r="M185" s="49">
        <v>3.5102372398266999</v>
      </c>
      <c r="N185" s="49"/>
      <c r="O185" s="49"/>
      <c r="P185" s="49">
        <v>7.0813523623568999</v>
      </c>
      <c r="Q185" s="49">
        <v>4.2212243163961398</v>
      </c>
      <c r="R185" s="49">
        <v>0.92205585687777802</v>
      </c>
      <c r="S185" s="49">
        <v>0.52089639527478004</v>
      </c>
      <c r="T185" s="49">
        <v>2.5105690063088</v>
      </c>
      <c r="U185" s="49">
        <v>3.0589731480411002</v>
      </c>
      <c r="V185" s="49">
        <v>4.5832283371539004</v>
      </c>
      <c r="W185" s="49">
        <v>0.61203481855289998</v>
      </c>
    </row>
    <row r="186" spans="1:23" x14ac:dyDescent="0.2">
      <c r="A186" s="39">
        <f t="shared" si="49"/>
        <v>40755</v>
      </c>
      <c r="B186" s="49">
        <v>0.60489673588768</v>
      </c>
      <c r="C186" s="49">
        <v>-1.8506805074000001E-5</v>
      </c>
      <c r="D186" s="49">
        <v>-7.9534590244293005E-2</v>
      </c>
      <c r="E186" s="49">
        <v>-3.53450061139E-4</v>
      </c>
      <c r="F186" s="49">
        <v>1.9812874236970002E-3</v>
      </c>
      <c r="G186" s="49">
        <v>1.4109994293350001</v>
      </c>
      <c r="H186" s="49">
        <v>1.3273049441208999</v>
      </c>
      <c r="I186" s="49">
        <v>1.6495711162627</v>
      </c>
      <c r="J186" s="49"/>
      <c r="K186" s="49">
        <v>0.33728748778767997</v>
      </c>
      <c r="L186" s="49">
        <v>0.52299511234198004</v>
      </c>
      <c r="M186" s="49">
        <v>2.6505573010085</v>
      </c>
      <c r="N186" s="49"/>
      <c r="O186" s="49"/>
      <c r="P186" s="49">
        <v>5.4021577258348001</v>
      </c>
      <c r="Q186" s="49">
        <v>4.1335445292809299</v>
      </c>
      <c r="R186" s="49">
        <v>0.84935387464666401</v>
      </c>
      <c r="S186" s="49">
        <v>0.55586033950087999</v>
      </c>
      <c r="T186" s="49">
        <v>1.8871098829059001</v>
      </c>
      <c r="U186" s="49">
        <v>2.5589894548081999</v>
      </c>
      <c r="V186" s="49">
        <v>3.5448929531990001</v>
      </c>
      <c r="W186" s="49">
        <v>0.65481947688506004</v>
      </c>
    </row>
    <row r="187" spans="1:23" x14ac:dyDescent="0.2">
      <c r="A187" s="39">
        <f t="shared" si="49"/>
        <v>40724</v>
      </c>
      <c r="B187" s="49">
        <v>0.54253169620137998</v>
      </c>
      <c r="C187" s="49">
        <v>-5.4461336412200004E-3</v>
      </c>
      <c r="D187" s="49">
        <v>-6.8359375E-2</v>
      </c>
      <c r="E187" s="49">
        <v>-6.4945027592219996E-3</v>
      </c>
      <c r="F187" s="49">
        <v>1.101665871339E-3</v>
      </c>
      <c r="G187" s="49">
        <v>1.3989536938766001</v>
      </c>
      <c r="H187" s="49">
        <v>1.3012338246071</v>
      </c>
      <c r="I187" s="49">
        <v>1.6845053761736</v>
      </c>
      <c r="J187" s="49"/>
      <c r="K187" s="49">
        <v>0.30231680499449998</v>
      </c>
      <c r="L187" s="49">
        <v>0.37054464636522</v>
      </c>
      <c r="M187" s="49">
        <v>2.4946109281668001</v>
      </c>
      <c r="N187" s="49"/>
      <c r="O187" s="49"/>
      <c r="P187" s="49">
        <v>5.2456688134293001</v>
      </c>
      <c r="Q187" s="49">
        <v>4.0609358224717402</v>
      </c>
      <c r="R187" s="49">
        <v>0.69200976725189001</v>
      </c>
      <c r="S187" s="49">
        <v>0.39220369262354998</v>
      </c>
      <c r="T187" s="49">
        <v>1.7215364882343001</v>
      </c>
      <c r="U187" s="49">
        <v>2.4138753823955001</v>
      </c>
      <c r="V187" s="49">
        <v>3.3964736081756999</v>
      </c>
      <c r="W187" s="49">
        <v>0.64253323039438004</v>
      </c>
    </row>
    <row r="188" spans="1:23" x14ac:dyDescent="0.2">
      <c r="A188" s="39">
        <f t="shared" si="49"/>
        <v>40694</v>
      </c>
      <c r="B188" s="49">
        <v>0.55590895384810002</v>
      </c>
      <c r="C188" s="49">
        <v>-1.284398135492E-3</v>
      </c>
      <c r="D188" s="49">
        <v>-0.15625</v>
      </c>
      <c r="E188" s="49">
        <v>-1.9312352688119999E-3</v>
      </c>
      <c r="F188" s="49">
        <v>2.733153784372E-3</v>
      </c>
      <c r="G188" s="49">
        <v>1.3493327558810999</v>
      </c>
      <c r="H188" s="49">
        <v>1.2427312014159999</v>
      </c>
      <c r="I188" s="49">
        <v>1.6558932618666</v>
      </c>
      <c r="J188" s="49"/>
      <c r="K188" s="49">
        <v>0.28240597711252002</v>
      </c>
      <c r="L188" s="49">
        <v>0.46592090030901001</v>
      </c>
      <c r="M188" s="49">
        <v>2.2372424373186002</v>
      </c>
      <c r="N188" s="49"/>
      <c r="O188" s="49"/>
      <c r="P188" s="49">
        <v>4.9167432890217997</v>
      </c>
      <c r="Q188" s="49">
        <v>4.0099742932011404</v>
      </c>
      <c r="R188" s="49">
        <v>0.64808026018150799</v>
      </c>
      <c r="S188" s="49">
        <v>0.37068510745993</v>
      </c>
      <c r="T188" s="49">
        <v>1.577898582305</v>
      </c>
      <c r="U188" s="49">
        <v>2.6179693030248998</v>
      </c>
      <c r="V188" s="49">
        <v>3.2749030288704</v>
      </c>
      <c r="W188" s="49">
        <v>0.61133650512877002</v>
      </c>
    </row>
    <row r="189" spans="1:23" x14ac:dyDescent="0.2">
      <c r="A189" s="39">
        <f t="shared" si="49"/>
        <v>40663</v>
      </c>
      <c r="B189" s="49">
        <v>0.49227349065997</v>
      </c>
      <c r="C189" s="49">
        <v>1.9458395454785001E-2</v>
      </c>
      <c r="D189" s="49">
        <v>-0.1620406806469</v>
      </c>
      <c r="E189" s="49">
        <v>2.1921351007843998E-2</v>
      </c>
      <c r="F189" s="49">
        <v>3.8398124382790001E-3</v>
      </c>
      <c r="G189" s="49">
        <v>1.2819177535852999</v>
      </c>
      <c r="H189" s="49">
        <v>1.1697606635880999</v>
      </c>
      <c r="I189" s="49">
        <v>1.6100708699266999</v>
      </c>
      <c r="J189" s="49"/>
      <c r="K189" s="49">
        <v>0.25326173854994</v>
      </c>
      <c r="L189" s="49">
        <v>0.33525017761662002</v>
      </c>
      <c r="M189" s="49">
        <v>2.0317265905250999</v>
      </c>
      <c r="N189" s="49"/>
      <c r="O189" s="49"/>
      <c r="P189" s="49">
        <v>4.6185409518247003</v>
      </c>
      <c r="Q189" s="49">
        <v>3.9203327996221899</v>
      </c>
      <c r="R189" s="49">
        <v>0.61567295011712997</v>
      </c>
      <c r="S189" s="49">
        <v>0.33586660841091998</v>
      </c>
      <c r="T189" s="49">
        <v>1.5205658344559001</v>
      </c>
      <c r="U189" s="49">
        <v>2.4817878717245998</v>
      </c>
      <c r="V189" s="49">
        <v>2.9269093547337999</v>
      </c>
      <c r="W189" s="49">
        <v>0.55828861295959997</v>
      </c>
    </row>
    <row r="190" spans="1:23" x14ac:dyDescent="0.2">
      <c r="A190" s="39">
        <f t="shared" si="49"/>
        <v>40633</v>
      </c>
      <c r="B190" s="49">
        <v>0.49691868300061998</v>
      </c>
      <c r="C190" s="49">
        <v>-5.9402391193500003E-3</v>
      </c>
      <c r="D190" s="49">
        <v>-0.13268545269966001</v>
      </c>
      <c r="E190" s="49">
        <v>-7.2306044597040004E-3</v>
      </c>
      <c r="F190" s="49">
        <v>2.4621035553300001E-3</v>
      </c>
      <c r="G190" s="49">
        <v>1.3191134586721001</v>
      </c>
      <c r="H190" s="49">
        <v>1.2053112899480001</v>
      </c>
      <c r="I190" s="49">
        <v>1.6499194631719001</v>
      </c>
      <c r="J190" s="49"/>
      <c r="K190" s="49">
        <v>0.24302389228702001</v>
      </c>
      <c r="L190" s="49">
        <v>0.33685553954428998</v>
      </c>
      <c r="M190" s="49">
        <v>2.2979279519303</v>
      </c>
      <c r="N190" s="49"/>
      <c r="O190" s="49"/>
      <c r="P190" s="49">
        <v>4.6498036560134004</v>
      </c>
      <c r="Q190" s="49">
        <v>3.8927322393005102</v>
      </c>
      <c r="R190" s="49">
        <v>0.60597087387962401</v>
      </c>
      <c r="S190" s="49">
        <v>0.31053665652915002</v>
      </c>
      <c r="T190" s="49">
        <v>1.5626883615925</v>
      </c>
      <c r="U190" s="49">
        <v>2.4616767850552002</v>
      </c>
      <c r="V190" s="49">
        <v>2.8312963486634</v>
      </c>
      <c r="W190" s="49">
        <v>0.60923170962803996</v>
      </c>
    </row>
    <row r="191" spans="1:23" x14ac:dyDescent="0.2">
      <c r="A191" s="39">
        <f t="shared" si="49"/>
        <v>40602</v>
      </c>
      <c r="B191" s="49">
        <v>0.51726874788183996</v>
      </c>
      <c r="C191" s="49">
        <v>-4.9566921656949998E-3</v>
      </c>
      <c r="D191" s="49">
        <v>-0.20445381104946</v>
      </c>
      <c r="E191" s="49">
        <v>-6.2521996656639996E-3</v>
      </c>
      <c r="F191" s="49">
        <v>3.5792657985350002E-3</v>
      </c>
      <c r="G191" s="49">
        <v>1.3078580120309</v>
      </c>
      <c r="H191" s="49">
        <v>1.1978697573246999</v>
      </c>
      <c r="I191" s="49">
        <v>1.6276360224222</v>
      </c>
      <c r="J191" s="49"/>
      <c r="K191" s="49">
        <v>0.26945445098733001</v>
      </c>
      <c r="L191" s="49">
        <v>0.41866120370852999</v>
      </c>
      <c r="M191" s="49">
        <v>2.1665839876713</v>
      </c>
      <c r="N191" s="49"/>
      <c r="O191" s="49"/>
      <c r="P191" s="49">
        <v>4.6286238417338001</v>
      </c>
      <c r="Q191" s="49">
        <v>3.9402963357061496</v>
      </c>
      <c r="R191" s="49">
        <v>0.61492157877687204</v>
      </c>
      <c r="S191" s="49">
        <v>0.32346810777087998</v>
      </c>
      <c r="T191" s="49">
        <v>1.5701212087237</v>
      </c>
      <c r="U191" s="49">
        <v>2.6513255216306999</v>
      </c>
      <c r="V191" s="49">
        <v>2.9791652141059002</v>
      </c>
      <c r="W191" s="49">
        <v>0.63888585032972001</v>
      </c>
    </row>
    <row r="192" spans="1:23" x14ac:dyDescent="0.2">
      <c r="A192" s="39">
        <f t="shared" si="49"/>
        <v>40574</v>
      </c>
      <c r="B192" s="49">
        <v>0.54713109608516997</v>
      </c>
      <c r="C192" s="49">
        <v>-1.0396222899963999E-2</v>
      </c>
      <c r="D192" s="49">
        <v>-1.46484375E-2</v>
      </c>
      <c r="E192" s="49">
        <v>-1.2285219496848999E-2</v>
      </c>
      <c r="F192" s="49">
        <v>2.2995113481150001E-3</v>
      </c>
      <c r="G192" s="49">
        <v>1.4045250815896</v>
      </c>
      <c r="H192" s="49">
        <v>1.3095699426277001</v>
      </c>
      <c r="I192" s="49">
        <v>1.680412852693</v>
      </c>
      <c r="J192" s="49"/>
      <c r="K192" s="49">
        <v>0.29975716775682998</v>
      </c>
      <c r="L192" s="49">
        <v>0.43388996133240998</v>
      </c>
      <c r="M192" s="49">
        <v>2.4056757599214</v>
      </c>
      <c r="N192" s="49"/>
      <c r="O192" s="49"/>
      <c r="P192" s="49">
        <v>4.9092343252481001</v>
      </c>
      <c r="Q192" s="49">
        <v>3.9910820537449805</v>
      </c>
      <c r="R192" s="49">
        <v>0.63167206650048502</v>
      </c>
      <c r="S192" s="49">
        <v>0.31497725302224</v>
      </c>
      <c r="T192" s="49">
        <v>1.675904755678</v>
      </c>
      <c r="U192" s="49">
        <v>2.6544209735702</v>
      </c>
      <c r="V192" s="49">
        <v>3.0688386819586002</v>
      </c>
      <c r="W192" s="49">
        <v>0.60000770159687</v>
      </c>
    </row>
    <row r="193" spans="1:23" x14ac:dyDescent="0.2">
      <c r="A193" s="39">
        <f t="shared" si="49"/>
        <v>40543</v>
      </c>
      <c r="B193" s="49">
        <v>0.55705519177128004</v>
      </c>
      <c r="C193" s="49">
        <v>-6.7076005638710004E-3</v>
      </c>
      <c r="D193" s="49">
        <v>-0.30517578125</v>
      </c>
      <c r="E193" s="49">
        <v>-8.3140489628460001E-3</v>
      </c>
      <c r="F193" s="49">
        <v>3.9992881379999996E-3</v>
      </c>
      <c r="G193" s="49">
        <v>1.4571309438428</v>
      </c>
      <c r="H193" s="49">
        <v>1.3596377522555001</v>
      </c>
      <c r="I193" s="49">
        <v>1.7287782020432001</v>
      </c>
      <c r="J193" s="49"/>
      <c r="K193" s="49">
        <v>0.27851602824550997</v>
      </c>
      <c r="L193" s="49">
        <v>0.41707324933269002</v>
      </c>
      <c r="M193" s="49">
        <v>2.7302315241145001</v>
      </c>
      <c r="N193" s="49"/>
      <c r="O193" s="49"/>
      <c r="P193" s="49">
        <v>5.2601622601629003</v>
      </c>
      <c r="Q193" s="49">
        <v>3.8916404791719201</v>
      </c>
      <c r="R193" s="49">
        <v>0.70677165380611395</v>
      </c>
      <c r="S193" s="49">
        <v>0.37735608374586999</v>
      </c>
      <c r="T193" s="49">
        <v>1.8210964835493</v>
      </c>
      <c r="U193" s="49">
        <v>2.5038283985923999</v>
      </c>
      <c r="V193" s="49">
        <v>3.0516132381354999</v>
      </c>
      <c r="W193" s="49">
        <v>0.85909921457189997</v>
      </c>
    </row>
    <row r="194" spans="1:23" x14ac:dyDescent="0.2">
      <c r="A194" s="39">
        <f t="shared" si="49"/>
        <v>40512</v>
      </c>
      <c r="B194" s="49">
        <v>0.66517220819480005</v>
      </c>
      <c r="C194" s="49">
        <v>-4.6722071645960003E-3</v>
      </c>
      <c r="D194" s="49">
        <v>-7.32421875E-2</v>
      </c>
      <c r="E194" s="49">
        <v>-5.81281947954E-3</v>
      </c>
      <c r="F194" s="49">
        <v>2.868578748163E-3</v>
      </c>
      <c r="G194" s="49">
        <v>1.5894687878583</v>
      </c>
      <c r="H194" s="49">
        <v>1.4663542923973001</v>
      </c>
      <c r="I194" s="49">
        <v>1.9375037816833001</v>
      </c>
      <c r="J194" s="49"/>
      <c r="K194" s="49">
        <v>0.30777422728629</v>
      </c>
      <c r="L194" s="49">
        <v>0.59200119751197999</v>
      </c>
      <c r="M194" s="49">
        <v>3.1437257581416</v>
      </c>
      <c r="N194" s="49"/>
      <c r="O194" s="49"/>
      <c r="P194" s="49">
        <v>6.0762770472780003</v>
      </c>
      <c r="Q194" s="49">
        <v>3.41626650177722</v>
      </c>
      <c r="R194" s="49">
        <v>0.72733459048186799</v>
      </c>
      <c r="S194" s="49">
        <v>0.40335840941944001</v>
      </c>
      <c r="T194" s="49">
        <v>1.8446464092154</v>
      </c>
      <c r="U194" s="49">
        <v>2.670179174362</v>
      </c>
      <c r="V194" s="49">
        <v>3.4338541737317998</v>
      </c>
      <c r="W194" s="49">
        <v>0.53500174435861003</v>
      </c>
    </row>
    <row r="195" spans="1:23" x14ac:dyDescent="0.2">
      <c r="A195" s="39">
        <f t="shared" si="49"/>
        <v>40482</v>
      </c>
      <c r="B195" s="49">
        <v>0.65430889438656004</v>
      </c>
      <c r="C195" s="49">
        <v>-6.7115328661700004E-3</v>
      </c>
      <c r="D195" s="49">
        <v>0.15341791510582001</v>
      </c>
      <c r="E195" s="49">
        <v>-7.8365251002230005E-3</v>
      </c>
      <c r="F195" s="49">
        <v>6.9809978358300001E-4</v>
      </c>
      <c r="G195" s="49">
        <v>1.5317769972460999</v>
      </c>
      <c r="H195" s="49">
        <v>1.3974900896922999</v>
      </c>
      <c r="I195" s="49">
        <v>1.9173831446451</v>
      </c>
      <c r="J195" s="49"/>
      <c r="K195" s="49">
        <v>0.24590671058843999</v>
      </c>
      <c r="L195" s="49">
        <v>0.60367487883088</v>
      </c>
      <c r="M195" s="49">
        <v>3.1765790606977</v>
      </c>
      <c r="N195" s="49"/>
      <c r="O195" s="49"/>
      <c r="P195" s="49">
        <v>5.7487779522654003</v>
      </c>
      <c r="Q195" s="49">
        <v>3.6148219167535096</v>
      </c>
      <c r="R195" s="49">
        <v>0.55875687013738995</v>
      </c>
      <c r="S195" s="49">
        <v>0.26246837860146999</v>
      </c>
      <c r="T195" s="49">
        <v>1.5690671553022</v>
      </c>
      <c r="U195" s="49">
        <v>2.3965549449500001</v>
      </c>
      <c r="V195" s="49">
        <v>3.3533084277034</v>
      </c>
      <c r="W195" s="49">
        <v>0.46411950313403999</v>
      </c>
    </row>
    <row r="196" spans="1:23" x14ac:dyDescent="0.2">
      <c r="A196" s="39">
        <f t="shared" si="49"/>
        <v>40451</v>
      </c>
      <c r="B196" s="49">
        <v>0.76046367351173005</v>
      </c>
      <c r="C196" s="49">
        <v>-6.5091495499780003E-3</v>
      </c>
      <c r="D196" s="49">
        <v>6.15234375E-2</v>
      </c>
      <c r="E196" s="49">
        <v>-7.9620305091719999E-3</v>
      </c>
      <c r="F196" s="49">
        <v>2.7169892184249998E-3</v>
      </c>
      <c r="G196" s="49">
        <v>1.5957227492235</v>
      </c>
      <c r="H196" s="49">
        <v>1.4484063645742</v>
      </c>
      <c r="I196" s="49">
        <v>2.0118057970511001</v>
      </c>
      <c r="J196" s="49"/>
      <c r="K196" s="49">
        <v>0.31164275905909</v>
      </c>
      <c r="L196" s="49">
        <v>0.85368886058281002</v>
      </c>
      <c r="M196" s="49">
        <v>3.2440201474624</v>
      </c>
      <c r="N196" s="49"/>
      <c r="O196" s="49"/>
      <c r="P196" s="49">
        <v>6.2053695106252</v>
      </c>
      <c r="Q196" s="49">
        <v>3.5325377733367498</v>
      </c>
      <c r="R196" s="49">
        <v>0.61919321439156205</v>
      </c>
      <c r="S196" s="49">
        <v>0.30335662799898999</v>
      </c>
      <c r="T196" s="49">
        <v>1.721747933976</v>
      </c>
      <c r="U196" s="49">
        <v>2.6019613504349</v>
      </c>
      <c r="V196" s="49">
        <v>3.4480718238493</v>
      </c>
      <c r="W196" s="49">
        <v>0.45232469633021999</v>
      </c>
    </row>
    <row r="197" spans="1:23" x14ac:dyDescent="0.2">
      <c r="A197" s="39">
        <f t="shared" si="49"/>
        <v>40421</v>
      </c>
      <c r="B197" s="49">
        <v>0.55873084391204997</v>
      </c>
      <c r="C197" s="49">
        <v>-1.0264063313131001E-2</v>
      </c>
      <c r="D197" s="49">
        <v>7.0712871849537007E-2</v>
      </c>
      <c r="E197" s="49">
        <v>-1.2713932697911001E-2</v>
      </c>
      <c r="F197" s="49">
        <v>4.9718484467810003E-3</v>
      </c>
      <c r="G197" s="49">
        <v>1.7034108430099</v>
      </c>
      <c r="H197" s="49">
        <v>1.5573537838917999</v>
      </c>
      <c r="I197" s="49">
        <v>2.1145576762379998</v>
      </c>
      <c r="J197" s="49"/>
      <c r="K197" s="49">
        <v>0.32268954497202001</v>
      </c>
      <c r="L197" s="49">
        <v>0.14566488040649</v>
      </c>
      <c r="M197" s="49">
        <v>3.5910492912711001</v>
      </c>
      <c r="N197" s="49"/>
      <c r="O197" s="49"/>
      <c r="P197" s="49">
        <v>6.7964690777941001</v>
      </c>
      <c r="Q197" s="49">
        <v>3.4894379812299099</v>
      </c>
      <c r="R197" s="49">
        <v>0.59236063784793402</v>
      </c>
      <c r="S197" s="49">
        <v>0.28114840455684997</v>
      </c>
      <c r="T197" s="49">
        <v>1.7736978013577001</v>
      </c>
      <c r="U197" s="49">
        <v>2.7902866601730998</v>
      </c>
      <c r="V197" s="49">
        <v>3.6194656959874001</v>
      </c>
      <c r="W197" s="49">
        <v>0.49208602800439</v>
      </c>
    </row>
    <row r="198" spans="1:23" x14ac:dyDescent="0.2">
      <c r="A198" s="39">
        <f t="shared" si="49"/>
        <v>40390</v>
      </c>
      <c r="B198" s="49">
        <v>0.47157501945147001</v>
      </c>
      <c r="C198" s="49">
        <v>-1.3654775078696E-2</v>
      </c>
      <c r="D198" s="49">
        <v>0.1728515625</v>
      </c>
      <c r="E198" s="49">
        <v>-1.6758180253347001E-2</v>
      </c>
      <c r="F198" s="49">
        <v>6.1044304707830004E-3</v>
      </c>
      <c r="G198" s="49">
        <v>1.6129388684389001</v>
      </c>
      <c r="H198" s="49">
        <v>1.500944874382</v>
      </c>
      <c r="I198" s="49">
        <v>1.9397576527042</v>
      </c>
      <c r="J198" s="49"/>
      <c r="K198" s="49">
        <v>0.30419222541395002</v>
      </c>
      <c r="L198" s="49">
        <v>-4.8697736834050001E-2</v>
      </c>
      <c r="M198" s="49">
        <v>3.7063066947114001</v>
      </c>
      <c r="N198" s="49"/>
      <c r="O198" s="49"/>
      <c r="P198" s="49">
        <v>6.4238873630894</v>
      </c>
      <c r="Q198" s="49">
        <v>3.4442117100654399</v>
      </c>
      <c r="R198" s="49">
        <v>0.55945049836704797</v>
      </c>
      <c r="S198" s="49">
        <v>0.23196579955697</v>
      </c>
      <c r="T198" s="49">
        <v>1.7380521053188001</v>
      </c>
      <c r="U198" s="49">
        <v>2.6723172366384</v>
      </c>
      <c r="V198" s="49">
        <v>3.4400758199924</v>
      </c>
      <c r="W198" s="49">
        <v>0.53099136730078</v>
      </c>
    </row>
    <row r="199" spans="1:23" x14ac:dyDescent="0.2">
      <c r="A199" s="39">
        <f t="shared" si="49"/>
        <v>40359</v>
      </c>
      <c r="B199" s="49">
        <v>0.57144856426447999</v>
      </c>
      <c r="C199" s="49">
        <v>-1.4528792335487E-2</v>
      </c>
      <c r="D199" s="49">
        <v>-0.23193359375</v>
      </c>
      <c r="E199" s="49">
        <v>-1.7429978657979999E-2</v>
      </c>
      <c r="F199" s="49">
        <v>3.7696825229399998E-3</v>
      </c>
      <c r="G199" s="49">
        <v>1.7921830389175</v>
      </c>
      <c r="H199" s="49">
        <v>1.6908531812923999</v>
      </c>
      <c r="I199" s="49">
        <v>2.0911145955581998</v>
      </c>
      <c r="J199" s="49"/>
      <c r="K199" s="49">
        <v>0.32984687320108003</v>
      </c>
      <c r="L199" s="49">
        <v>0.10840376581475999</v>
      </c>
      <c r="M199" s="49">
        <v>3.944625827646</v>
      </c>
      <c r="N199" s="49"/>
      <c r="O199" s="49"/>
      <c r="P199" s="49">
        <v>6.9966371855695</v>
      </c>
      <c r="Q199" s="49">
        <v>3.3814983951370801</v>
      </c>
      <c r="R199" s="49">
        <v>0.67514435530455497</v>
      </c>
      <c r="S199" s="49">
        <v>0.3213364339766</v>
      </c>
      <c r="T199" s="49">
        <v>2.0019292927818002</v>
      </c>
      <c r="U199" s="49">
        <v>3.0387424000077998</v>
      </c>
      <c r="V199" s="49">
        <v>3.9864303392884999</v>
      </c>
      <c r="W199" s="49">
        <v>0.32976575143383002</v>
      </c>
    </row>
    <row r="200" spans="1:23" x14ac:dyDescent="0.2">
      <c r="A200" s="39">
        <f t="shared" si="49"/>
        <v>40329</v>
      </c>
      <c r="B200" s="49">
        <v>0.59863111791885004</v>
      </c>
      <c r="C200" s="49">
        <v>-1.4689691650705E-2</v>
      </c>
      <c r="D200" s="49">
        <v>-0.29008388519286998</v>
      </c>
      <c r="E200" s="49">
        <v>-1.7613837922052001E-2</v>
      </c>
      <c r="F200" s="49">
        <v>4.2577821664129996E-3</v>
      </c>
      <c r="G200" s="49">
        <v>1.7205834602093999</v>
      </c>
      <c r="H200" s="49">
        <v>1.6201777823515</v>
      </c>
      <c r="I200" s="49">
        <v>2.0228906004331999</v>
      </c>
      <c r="J200" s="49"/>
      <c r="K200" s="49">
        <v>0.35928123765287001</v>
      </c>
      <c r="L200" s="49">
        <v>0.21359855773552</v>
      </c>
      <c r="M200" s="49">
        <v>3.9867077667214001</v>
      </c>
      <c r="N200" s="49"/>
      <c r="O200" s="49"/>
      <c r="P200" s="49">
        <v>6.7883248420511002</v>
      </c>
      <c r="Q200" s="49">
        <v>3.3717567410903397</v>
      </c>
      <c r="R200" s="49">
        <v>0.69135088307852399</v>
      </c>
      <c r="S200" s="49">
        <v>0.36688296910818002</v>
      </c>
      <c r="T200" s="49">
        <v>1.9684793770714</v>
      </c>
      <c r="U200" s="49">
        <v>2.9310457993877002</v>
      </c>
      <c r="V200" s="49">
        <v>4.0020021955805998</v>
      </c>
      <c r="W200" s="49">
        <v>0.53093468963023005</v>
      </c>
    </row>
    <row r="201" spans="1:23" x14ac:dyDescent="0.2">
      <c r="A201" s="39">
        <f t="shared" si="49"/>
        <v>40298</v>
      </c>
      <c r="B201" s="49">
        <v>0.51771809123801005</v>
      </c>
      <c r="C201" s="49">
        <v>-4.5324480904700001E-3</v>
      </c>
      <c r="D201" s="49">
        <v>-0.16845703125</v>
      </c>
      <c r="E201" s="49">
        <v>-6.3298239324390002E-3</v>
      </c>
      <c r="F201" s="49">
        <v>7.1645693758610003E-3</v>
      </c>
      <c r="G201" s="49">
        <v>1.3178048863922001</v>
      </c>
      <c r="H201" s="49">
        <v>1.2198664784877999</v>
      </c>
      <c r="I201" s="49">
        <v>1.6168725156918</v>
      </c>
      <c r="J201" s="49"/>
      <c r="K201" s="49">
        <v>0.30988106399402998</v>
      </c>
      <c r="L201" s="49">
        <v>0.27644664175661998</v>
      </c>
      <c r="M201" s="49">
        <v>3.2779443313423999</v>
      </c>
      <c r="N201" s="49"/>
      <c r="O201" s="49"/>
      <c r="P201" s="49">
        <v>5.4778851259573003</v>
      </c>
      <c r="Q201" s="49">
        <v>3.3361324023383401</v>
      </c>
      <c r="R201" s="49">
        <v>0.58734016381483201</v>
      </c>
      <c r="S201" s="49">
        <v>0.34149988970527001</v>
      </c>
      <c r="T201" s="49">
        <v>1.5222894628168999</v>
      </c>
      <c r="U201" s="49">
        <v>2.3356518315265999</v>
      </c>
      <c r="V201" s="49">
        <v>3.1158275090325001</v>
      </c>
      <c r="W201" s="49">
        <v>0.80422298943913995</v>
      </c>
    </row>
    <row r="202" spans="1:23" x14ac:dyDescent="0.2">
      <c r="A202" s="39">
        <f t="shared" si="49"/>
        <v>40268</v>
      </c>
      <c r="B202" s="49">
        <v>0.50925852422575002</v>
      </c>
      <c r="C202" s="49">
        <v>-6.8471981632229999E-3</v>
      </c>
      <c r="D202" s="49">
        <v>-0.15581788122654</v>
      </c>
      <c r="E202" s="49">
        <v>-8.6689171445619995E-3</v>
      </c>
      <c r="F202" s="49">
        <v>5.1284350761250002E-3</v>
      </c>
      <c r="G202" s="49">
        <v>1.3634694874889</v>
      </c>
      <c r="H202" s="49">
        <v>1.2712870820338</v>
      </c>
      <c r="I202" s="49">
        <v>1.6489338826411</v>
      </c>
      <c r="J202" s="49"/>
      <c r="K202" s="49">
        <v>0.28633122369351</v>
      </c>
      <c r="L202" s="49">
        <v>0.20436247650983999</v>
      </c>
      <c r="M202" s="49">
        <v>3.5342698246161999</v>
      </c>
      <c r="N202" s="49"/>
      <c r="O202" s="49"/>
      <c r="P202" s="49">
        <v>5.6952938382136997</v>
      </c>
      <c r="Q202" s="49">
        <v>3.3101980448974802</v>
      </c>
      <c r="R202" s="49">
        <v>0.46381617349415499</v>
      </c>
      <c r="S202" s="49">
        <v>0.20310662481239</v>
      </c>
      <c r="T202" s="49">
        <v>1.4452614833035</v>
      </c>
      <c r="U202" s="49">
        <v>2.2595929811638999</v>
      </c>
      <c r="V202" s="49">
        <v>3.1840800248717001</v>
      </c>
      <c r="W202" s="49">
        <v>0.70943806353494998</v>
      </c>
    </row>
    <row r="203" spans="1:23" x14ac:dyDescent="0.2">
      <c r="A203" s="39">
        <f t="shared" si="49"/>
        <v>40237</v>
      </c>
      <c r="B203" s="49">
        <v>0.60521544548605999</v>
      </c>
      <c r="C203" s="49">
        <v>-8.0076582957529993E-3</v>
      </c>
      <c r="D203" s="49">
        <v>-8.6963675916194999E-2</v>
      </c>
      <c r="E203" s="49">
        <v>-9.8493034158410007E-3</v>
      </c>
      <c r="F203" s="49">
        <v>3.8345780065010002E-3</v>
      </c>
      <c r="G203" s="49">
        <v>1.5806957969336</v>
      </c>
      <c r="H203" s="49">
        <v>1.5077523127454</v>
      </c>
      <c r="I203" s="49">
        <v>1.8074463492629</v>
      </c>
      <c r="J203" s="49"/>
      <c r="K203" s="49">
        <v>0.31102373144673001</v>
      </c>
      <c r="L203" s="49">
        <v>0.27843444790321997</v>
      </c>
      <c r="M203" s="49">
        <v>4.1748944000756003</v>
      </c>
      <c r="N203" s="49"/>
      <c r="O203" s="49"/>
      <c r="P203" s="49">
        <v>6.5655675465446004</v>
      </c>
      <c r="Q203" s="49">
        <v>3.2812978994446098</v>
      </c>
      <c r="R203" s="49">
        <v>0.49824388188303498</v>
      </c>
      <c r="S203" s="49">
        <v>0.21796288319368001</v>
      </c>
      <c r="T203" s="49">
        <v>1.5772401435042001</v>
      </c>
      <c r="U203" s="49">
        <v>2.8189269736367999</v>
      </c>
      <c r="V203" s="49">
        <v>3.9000285925772999</v>
      </c>
      <c r="W203" s="49">
        <v>0.70276406554627002</v>
      </c>
    </row>
    <row r="204" spans="1:23" x14ac:dyDescent="0.2">
      <c r="A204" s="39">
        <f t="shared" si="49"/>
        <v>40209</v>
      </c>
      <c r="B204" s="49">
        <v>0.57287658713089995</v>
      </c>
      <c r="C204" s="49">
        <v>-7.6219375047809996E-3</v>
      </c>
      <c r="D204" s="49">
        <v>-4.9956500530243003E-2</v>
      </c>
      <c r="E204" s="49">
        <v>-9.5949217418420003E-3</v>
      </c>
      <c r="F204" s="49">
        <v>4.6877908758930003E-3</v>
      </c>
      <c r="G204" s="49">
        <v>1.5581929290643</v>
      </c>
      <c r="H204" s="49">
        <v>1.4826593790956</v>
      </c>
      <c r="I204" s="49">
        <v>1.7953165203929</v>
      </c>
      <c r="J204" s="49"/>
      <c r="K204" s="49">
        <v>0.34959352983146003</v>
      </c>
      <c r="L204" s="49">
        <v>0.15691816861114</v>
      </c>
      <c r="M204" s="49">
        <v>4.4351563819160997</v>
      </c>
      <c r="N204" s="49"/>
      <c r="O204" s="49"/>
      <c r="P204" s="49">
        <v>6.3586325484469004</v>
      </c>
      <c r="Q204" s="49">
        <v>3.2665863492817602</v>
      </c>
      <c r="R204" s="49">
        <v>0.51120560568883699</v>
      </c>
      <c r="S204" s="49">
        <v>0.23936790596196</v>
      </c>
      <c r="T204" s="49">
        <v>1.5244370150633</v>
      </c>
      <c r="U204" s="49">
        <v>2.8284344890918001</v>
      </c>
      <c r="V204" s="49">
        <v>3.9189318924004999</v>
      </c>
      <c r="W204" s="49">
        <v>0.72798036597091997</v>
      </c>
    </row>
    <row r="205" spans="1:23" x14ac:dyDescent="0.2">
      <c r="A205" s="39">
        <f t="shared" si="49"/>
        <v>40178</v>
      </c>
      <c r="B205" s="49">
        <v>0.61142498780028998</v>
      </c>
      <c r="C205" s="49">
        <v>6.005961964481E-3</v>
      </c>
      <c r="D205" s="49">
        <v>5.5066201835871E-2</v>
      </c>
      <c r="E205" s="49">
        <v>5.985304794577E-3</v>
      </c>
      <c r="F205" s="49">
        <v>6.1347028495740002E-3</v>
      </c>
      <c r="G205" s="49">
        <v>1.5682595634837</v>
      </c>
      <c r="H205" s="49">
        <v>1.5277866278465</v>
      </c>
      <c r="I205" s="49">
        <v>1.6924139345386999</v>
      </c>
      <c r="J205" s="49"/>
      <c r="K205" s="49">
        <v>0.34665202082779001</v>
      </c>
      <c r="L205" s="49">
        <v>0.18227616843416999</v>
      </c>
      <c r="M205" s="49">
        <v>5.0672293351787001</v>
      </c>
      <c r="N205" s="49"/>
      <c r="O205" s="49"/>
      <c r="P205" s="49">
        <v>6.1654498958949002</v>
      </c>
      <c r="Q205" s="49">
        <v>3.1590508042375802</v>
      </c>
      <c r="R205" s="49">
        <v>0.485304265641676</v>
      </c>
      <c r="S205" s="49">
        <v>0.16834271641908999</v>
      </c>
      <c r="T205" s="49">
        <v>1.6533182880668</v>
      </c>
      <c r="U205" s="49">
        <v>2.6167867285797</v>
      </c>
      <c r="V205" s="49">
        <v>3.9703289685613998</v>
      </c>
      <c r="W205" s="49">
        <v>0.5771717713176</v>
      </c>
    </row>
    <row r="206" spans="1:23" x14ac:dyDescent="0.2">
      <c r="A206" s="39">
        <f t="shared" si="49"/>
        <v>40147</v>
      </c>
      <c r="B206" s="49">
        <v>0.65702019005641998</v>
      </c>
      <c r="C206" s="49">
        <v>-3.9303908486249999E-3</v>
      </c>
      <c r="D206" s="49">
        <v>-0.10369703173637</v>
      </c>
      <c r="E206" s="49">
        <v>-5.2403733255060002E-3</v>
      </c>
      <c r="F206" s="49">
        <v>3.8222209877110001E-3</v>
      </c>
      <c r="G206" s="49">
        <v>1.8729556366736</v>
      </c>
      <c r="H206" s="49">
        <v>1.8311406565482999</v>
      </c>
      <c r="I206" s="49">
        <v>2.0005780765788002</v>
      </c>
      <c r="J206" s="49"/>
      <c r="K206" s="49">
        <v>0.37813870243758002</v>
      </c>
      <c r="L206" s="49">
        <v>6.1915866861446997E-2</v>
      </c>
      <c r="M206" s="49">
        <v>5.5868420329381996</v>
      </c>
      <c r="N206" s="49"/>
      <c r="O206" s="49"/>
      <c r="P206" s="49">
        <v>7.4156875925753001</v>
      </c>
      <c r="Q206" s="49">
        <v>3.1869290071715</v>
      </c>
      <c r="R206" s="49">
        <v>0.48822921188234097</v>
      </c>
      <c r="S206" s="49">
        <v>0.15543823144853</v>
      </c>
      <c r="T206" s="49">
        <v>1.7415755440937</v>
      </c>
      <c r="U206" s="49">
        <v>3.1146709684168998</v>
      </c>
      <c r="V206" s="49">
        <v>4.4332677807670997</v>
      </c>
      <c r="W206" s="49">
        <v>0.72298252422223996</v>
      </c>
    </row>
    <row r="207" spans="1:23" x14ac:dyDescent="0.2">
      <c r="A207" s="39">
        <f t="shared" si="49"/>
        <v>40117</v>
      </c>
      <c r="B207" s="49">
        <v>0.70319398746577999</v>
      </c>
      <c r="C207" s="49">
        <v>-4.2382533300179999E-3</v>
      </c>
      <c r="D207" s="49">
        <v>-0.21112090349196999</v>
      </c>
      <c r="E207" s="49">
        <v>-5.5149852266739999E-3</v>
      </c>
      <c r="F207" s="49">
        <v>3.198681490493E-3</v>
      </c>
      <c r="G207" s="49">
        <v>1.8691747042869999</v>
      </c>
      <c r="H207" s="49">
        <v>1.841446143467</v>
      </c>
      <c r="I207" s="49">
        <v>1.9546897954805</v>
      </c>
      <c r="J207" s="49"/>
      <c r="K207" s="49">
        <v>0.37342419926055997</v>
      </c>
      <c r="L207" s="49">
        <v>0.19302655008887001</v>
      </c>
      <c r="M207" s="49">
        <v>5.4130523637914001</v>
      </c>
      <c r="N207" s="49"/>
      <c r="O207" s="49"/>
      <c r="P207" s="49">
        <v>7.3467085755605996</v>
      </c>
      <c r="Q207" s="49">
        <v>3.1485477894203999</v>
      </c>
      <c r="R207" s="49">
        <v>0.46887006615439702</v>
      </c>
      <c r="S207" s="49">
        <v>0.12430597006224001</v>
      </c>
      <c r="T207" s="49">
        <v>1.7529816148713</v>
      </c>
      <c r="U207" s="49">
        <v>3.0875897684561</v>
      </c>
      <c r="V207" s="49">
        <v>4.4497651766618</v>
      </c>
      <c r="W207" s="49">
        <v>0.75727709425943002</v>
      </c>
    </row>
    <row r="208" spans="1:23" x14ac:dyDescent="0.2">
      <c r="A208" s="39">
        <f t="shared" si="49"/>
        <v>40086</v>
      </c>
      <c r="B208" s="49">
        <v>0.81604744744466995</v>
      </c>
      <c r="C208" s="49">
        <v>-5.059913973521E-3</v>
      </c>
      <c r="D208" s="49">
        <v>-7.080078125E-2</v>
      </c>
      <c r="E208" s="49">
        <v>-6.1661104978050002E-3</v>
      </c>
      <c r="F208" s="49">
        <v>1.1802274383839999E-3</v>
      </c>
      <c r="G208" s="49">
        <v>1.9769968913283</v>
      </c>
      <c r="H208" s="49">
        <v>1.9614575520635</v>
      </c>
      <c r="I208" s="49">
        <v>2.0248214120590999</v>
      </c>
      <c r="J208" s="49"/>
      <c r="K208" s="49">
        <v>0.39530670899113002</v>
      </c>
      <c r="L208" s="49">
        <v>0.37508977936553001</v>
      </c>
      <c r="M208" s="49">
        <v>5.7617579550003999</v>
      </c>
      <c r="N208" s="49"/>
      <c r="O208" s="49"/>
      <c r="P208" s="49">
        <v>7.6388053315229998</v>
      </c>
      <c r="Q208" s="49">
        <v>3.1070782183173997</v>
      </c>
      <c r="R208" s="49">
        <v>0.48939473737596201</v>
      </c>
      <c r="S208" s="49">
        <v>0.12769636857513</v>
      </c>
      <c r="T208" s="49">
        <v>1.8752606933206</v>
      </c>
      <c r="U208" s="49">
        <v>3.0204519407218999</v>
      </c>
      <c r="V208" s="49">
        <v>4.6921452878755998</v>
      </c>
      <c r="W208" s="49">
        <v>0.72596402086080003</v>
      </c>
    </row>
    <row r="209" spans="1:23" x14ac:dyDescent="0.2">
      <c r="A209" s="39">
        <f t="shared" si="49"/>
        <v>40056</v>
      </c>
      <c r="B209" s="49">
        <v>0.84028392847944</v>
      </c>
      <c r="C209" s="49">
        <v>-1.1813668227963E-2</v>
      </c>
      <c r="D209" s="49">
        <v>-6.4528279006481004E-2</v>
      </c>
      <c r="E209" s="49">
        <v>-1.4350820640053E-2</v>
      </c>
      <c r="F209" s="49">
        <v>2.3634866027439998E-3</v>
      </c>
      <c r="G209" s="49">
        <v>2.0981644539865001</v>
      </c>
      <c r="H209" s="49">
        <v>2.0924857585023999</v>
      </c>
      <c r="I209" s="49">
        <v>2.1161171592624002</v>
      </c>
      <c r="J209" s="49"/>
      <c r="K209" s="49">
        <v>0.43387223351087001</v>
      </c>
      <c r="L209" s="49">
        <v>0.28223510575747002</v>
      </c>
      <c r="M209" s="49">
        <v>6.3611631333864</v>
      </c>
      <c r="N209" s="49"/>
      <c r="O209" s="49"/>
      <c r="P209" s="49">
        <v>8.4887068784997002</v>
      </c>
      <c r="Q209" s="49">
        <v>3.0501141598796404</v>
      </c>
      <c r="R209" s="49">
        <v>0.53495804879595499</v>
      </c>
      <c r="S209" s="49">
        <v>0.12742638025336001</v>
      </c>
      <c r="T209" s="49">
        <v>2.0528782844578002</v>
      </c>
      <c r="U209" s="49">
        <v>3.4166424361717</v>
      </c>
      <c r="V209" s="49">
        <v>5.4218217898859997</v>
      </c>
      <c r="W209" s="49">
        <v>-0.25780374762966002</v>
      </c>
    </row>
    <row r="210" spans="1:23" x14ac:dyDescent="0.2">
      <c r="A210" s="39">
        <f t="shared" si="49"/>
        <v>40025</v>
      </c>
      <c r="B210" s="49">
        <v>0.85531359035233001</v>
      </c>
      <c r="C210" s="49">
        <v>-7.7343234990220004E-3</v>
      </c>
      <c r="D210" s="49">
        <v>-2.0556299015879999E-2</v>
      </c>
      <c r="E210" s="49">
        <v>-1.0228453654239999E-2</v>
      </c>
      <c r="F210" s="49">
        <v>5.4693248114080001E-3</v>
      </c>
      <c r="G210" s="49">
        <v>2.2424789601656001</v>
      </c>
      <c r="H210" s="49">
        <v>2.2733105361217998</v>
      </c>
      <c r="I210" s="49">
        <v>2.1442292776806</v>
      </c>
      <c r="J210" s="49"/>
      <c r="K210" s="49">
        <v>0.40868091156956998</v>
      </c>
      <c r="L210" s="49">
        <v>0.22714311731493</v>
      </c>
      <c r="M210" s="49">
        <v>6.5153990643905004</v>
      </c>
      <c r="N210" s="49"/>
      <c r="O210" s="49"/>
      <c r="P210" s="49">
        <v>8.3038254671774006</v>
      </c>
      <c r="Q210" s="49">
        <v>3.00131940138133</v>
      </c>
      <c r="R210" s="49">
        <v>0.58380250421344204</v>
      </c>
      <c r="S210" s="49">
        <v>0.13043807843051</v>
      </c>
      <c r="T210" s="49">
        <v>2.2506698744104998</v>
      </c>
      <c r="U210" s="49">
        <v>3.6269967529451002</v>
      </c>
      <c r="V210" s="49">
        <v>6.4679193566463997</v>
      </c>
      <c r="W210" s="49">
        <v>-6.8614314400740006E-2</v>
      </c>
    </row>
    <row r="211" spans="1:23" x14ac:dyDescent="0.2">
      <c r="A211" s="39">
        <f t="shared" si="49"/>
        <v>39994</v>
      </c>
      <c r="B211" s="49">
        <v>1.0710184118353001</v>
      </c>
      <c r="C211" s="49">
        <v>-1.3843166530810001E-2</v>
      </c>
      <c r="D211" s="49">
        <v>-0.28076171875</v>
      </c>
      <c r="E211" s="49">
        <v>-1.6337804914990001E-2</v>
      </c>
      <c r="F211" s="49">
        <v>-8.4391030540000001E-4</v>
      </c>
      <c r="G211" s="49">
        <v>2.7511818814421001</v>
      </c>
      <c r="H211" s="49">
        <v>2.7915519737815999</v>
      </c>
      <c r="I211" s="49">
        <v>2.6189837073867999</v>
      </c>
      <c r="J211" s="49"/>
      <c r="K211" s="49">
        <v>0.49870505758097</v>
      </c>
      <c r="L211" s="49">
        <v>0.35796620404045998</v>
      </c>
      <c r="M211" s="49">
        <v>8.1126978887555001</v>
      </c>
      <c r="N211" s="49"/>
      <c r="O211" s="49"/>
      <c r="P211" s="49">
        <v>9.4491819271111002</v>
      </c>
      <c r="Q211" s="49">
        <v>2.91408108918055</v>
      </c>
      <c r="R211" s="49">
        <v>0.70290898982551997</v>
      </c>
      <c r="S211" s="49">
        <v>0.16276775719737999</v>
      </c>
      <c r="T211" s="49">
        <v>2.7579932933430999</v>
      </c>
      <c r="U211" s="49">
        <v>3.9554777333976001</v>
      </c>
      <c r="V211" s="49">
        <v>7.7211100979511</v>
      </c>
      <c r="W211" s="49">
        <v>0.79640792506808999</v>
      </c>
    </row>
    <row r="212" spans="1:23" x14ac:dyDescent="0.2">
      <c r="A212" s="39">
        <f t="shared" si="49"/>
        <v>39964</v>
      </c>
      <c r="B212" s="49">
        <v>1.1918695270629001</v>
      </c>
      <c r="C212" s="49">
        <v>-1.9608714316746999E-2</v>
      </c>
      <c r="D212" s="49">
        <v>-0.26800927519798001</v>
      </c>
      <c r="E212" s="49">
        <v>-2.3442682460715E-2</v>
      </c>
      <c r="F212" s="49">
        <v>1.90378682597E-4</v>
      </c>
      <c r="G212" s="49">
        <v>3.1910180059985001</v>
      </c>
      <c r="H212" s="49">
        <v>3.2597202163347001</v>
      </c>
      <c r="I212" s="49">
        <v>2.9629659811494</v>
      </c>
      <c r="J212" s="49"/>
      <c r="K212" s="49">
        <v>0.58738356936840996</v>
      </c>
      <c r="L212" s="49">
        <v>0.39121340639037</v>
      </c>
      <c r="M212" s="49">
        <v>8.3142642043737993</v>
      </c>
      <c r="N212" s="49"/>
      <c r="O212" s="49"/>
      <c r="P212" s="49">
        <v>10.665622429156</v>
      </c>
      <c r="Q212" s="49">
        <v>2.8978120838561399</v>
      </c>
      <c r="R212" s="49">
        <v>0.74073773906097395</v>
      </c>
      <c r="S212" s="49">
        <v>0.16768886428093999</v>
      </c>
      <c r="T212" s="49">
        <v>3.0084625848233002</v>
      </c>
      <c r="U212" s="49">
        <v>4.2803927364858998</v>
      </c>
      <c r="V212" s="49">
        <v>9.2016503617318008</v>
      </c>
      <c r="W212" s="49">
        <v>0.81074760167543003</v>
      </c>
    </row>
    <row r="213" spans="1:23" x14ac:dyDescent="0.2">
      <c r="A213" s="39">
        <f t="shared" si="49"/>
        <v>39933</v>
      </c>
      <c r="B213" s="49">
        <v>1.484725565467</v>
      </c>
      <c r="C213" s="49">
        <v>-2.1808500451055E-2</v>
      </c>
      <c r="D213" s="49">
        <v>-0.11595972627400999</v>
      </c>
      <c r="E213" s="49">
        <v>-2.5549663275774001E-2</v>
      </c>
      <c r="F213" s="49">
        <v>-3.0030548357870002E-3</v>
      </c>
      <c r="G213" s="49">
        <v>3.9515261131172998</v>
      </c>
      <c r="H213" s="49">
        <v>4.0555823475262001</v>
      </c>
      <c r="I213" s="49">
        <v>3.6045423167038999</v>
      </c>
      <c r="J213" s="49"/>
      <c r="K213" s="49">
        <v>0.7105085356534</v>
      </c>
      <c r="L213" s="49">
        <v>0.67159365967821005</v>
      </c>
      <c r="M213" s="49">
        <v>9.1385356882669999</v>
      </c>
      <c r="N213" s="49"/>
      <c r="O213" s="49"/>
      <c r="P213" s="49">
        <v>12.187814698307999</v>
      </c>
      <c r="Q213" s="49">
        <v>2.8368189739451797</v>
      </c>
      <c r="R213" s="49">
        <v>0.835956071836363</v>
      </c>
      <c r="S213" s="49">
        <v>0.18830517586230999</v>
      </c>
      <c r="T213" s="49">
        <v>3.5739561033217999</v>
      </c>
      <c r="U213" s="49">
        <v>4.9766127584094004</v>
      </c>
      <c r="V213" s="49">
        <v>11.344916713839</v>
      </c>
      <c r="W213" s="49">
        <v>0.75668208437271001</v>
      </c>
    </row>
    <row r="214" spans="1:23" x14ac:dyDescent="0.2">
      <c r="A214" s="39">
        <f t="shared" si="49"/>
        <v>39903</v>
      </c>
      <c r="B214" s="49">
        <v>1.8700506321853001</v>
      </c>
      <c r="C214" s="49">
        <v>-3.4953529778924998E-2</v>
      </c>
      <c r="D214" s="49">
        <v>-0.54880642890929998</v>
      </c>
      <c r="E214" s="49">
        <v>-3.9345239157702001E-2</v>
      </c>
      <c r="F214" s="49">
        <v>-1.462670114548E-2</v>
      </c>
      <c r="G214" s="49">
        <v>4.8186320124959003</v>
      </c>
      <c r="H214" s="49">
        <v>4.9812707953858997</v>
      </c>
      <c r="I214" s="49">
        <v>4.2866469990380001</v>
      </c>
      <c r="J214" s="49"/>
      <c r="K214" s="49">
        <v>0.90699266147614999</v>
      </c>
      <c r="L214" s="49">
        <v>1.0232950659249</v>
      </c>
      <c r="M214" s="49">
        <v>10.900156248801</v>
      </c>
      <c r="N214" s="49"/>
      <c r="O214" s="49"/>
      <c r="P214" s="49">
        <v>15.139806014495999</v>
      </c>
      <c r="Q214" s="49">
        <v>2.7413589835785599</v>
      </c>
      <c r="R214" s="49">
        <v>0.96909143862846603</v>
      </c>
      <c r="S214" s="49">
        <v>0.25510609576483001</v>
      </c>
      <c r="T214" s="49">
        <v>4.1090199092245996</v>
      </c>
      <c r="U214" s="49">
        <v>6.0541413984301</v>
      </c>
      <c r="V214" s="49">
        <v>12.65041572841</v>
      </c>
      <c r="W214" s="49">
        <v>0.97261831062248005</v>
      </c>
    </row>
    <row r="215" spans="1:23" x14ac:dyDescent="0.2">
      <c r="A215" s="39">
        <f t="shared" si="49"/>
        <v>39872</v>
      </c>
      <c r="B215" s="49">
        <v>1.8614396577982999</v>
      </c>
      <c r="C215" s="49">
        <v>-2.2440420706981001E-2</v>
      </c>
      <c r="D215" s="49">
        <v>-0.52001953125</v>
      </c>
      <c r="E215" s="49">
        <v>-2.9650802341729E-2</v>
      </c>
      <c r="F215" s="49">
        <v>1.1226639373528999E-2</v>
      </c>
      <c r="G215" s="49">
        <v>4.5063837114270999</v>
      </c>
      <c r="H215" s="49">
        <v>4.6778941393592</v>
      </c>
      <c r="I215" s="49">
        <v>3.9633027750833998</v>
      </c>
      <c r="J215" s="49"/>
      <c r="K215" s="49">
        <v>0.83223640777253005</v>
      </c>
      <c r="L215" s="49">
        <v>1.0772057222311</v>
      </c>
      <c r="M215" s="49">
        <v>11.649311603789</v>
      </c>
      <c r="N215" s="49"/>
      <c r="O215" s="49"/>
      <c r="P215" s="49">
        <v>15.441120250651</v>
      </c>
      <c r="Q215" s="49">
        <v>2.70677194328244</v>
      </c>
      <c r="R215" s="49">
        <v>0.98220323324703895</v>
      </c>
      <c r="S215" s="49">
        <v>0.29364291164848</v>
      </c>
      <c r="T215" s="49">
        <v>3.9962453270872</v>
      </c>
      <c r="U215" s="49">
        <v>6.1601940367907</v>
      </c>
      <c r="V215" s="49">
        <v>13.129453187199999</v>
      </c>
      <c r="W215" s="49">
        <v>1.1900853789154</v>
      </c>
    </row>
    <row r="216" spans="1:23" x14ac:dyDescent="0.2">
      <c r="A216" s="39">
        <f t="shared" si="49"/>
        <v>39844</v>
      </c>
      <c r="B216" s="49">
        <v>1.8407895219721999</v>
      </c>
      <c r="C216" s="49">
        <v>-2.3664711475772999E-2</v>
      </c>
      <c r="D216" s="49">
        <v>-0.4443359375</v>
      </c>
      <c r="E216" s="49">
        <v>-2.6391014846977E-2</v>
      </c>
      <c r="F216" s="49">
        <v>-1.1619170747303001E-2</v>
      </c>
      <c r="G216" s="49">
        <v>4.3143024621541004</v>
      </c>
      <c r="H216" s="49">
        <v>4.4868144428298002</v>
      </c>
      <c r="I216" s="49">
        <v>3.7892177060618</v>
      </c>
      <c r="J216" s="49"/>
      <c r="K216" s="49">
        <v>1.0142184686432001</v>
      </c>
      <c r="L216" s="49">
        <v>1.0671968489643</v>
      </c>
      <c r="M216" s="49">
        <v>11.041730259152001</v>
      </c>
      <c r="N216" s="49"/>
      <c r="O216" s="49"/>
      <c r="P216" s="49">
        <v>14.763269533068</v>
      </c>
      <c r="Q216" s="49">
        <v>2.69339542788678</v>
      </c>
      <c r="R216" s="49">
        <v>0.94269980436077205</v>
      </c>
      <c r="S216" s="49">
        <v>0.28823354702046</v>
      </c>
      <c r="T216" s="49">
        <v>3.8628465970504999</v>
      </c>
      <c r="U216" s="49">
        <v>6.0521474302384002</v>
      </c>
      <c r="V216" s="49">
        <v>12.942835942328999</v>
      </c>
      <c r="W216" s="49">
        <v>1.0917948823920001</v>
      </c>
    </row>
    <row r="217" spans="1:23" x14ac:dyDescent="0.2">
      <c r="A217" s="39">
        <f t="shared" si="49"/>
        <v>39813</v>
      </c>
      <c r="B217" s="49">
        <v>2.1315039446749</v>
      </c>
      <c r="C217" s="49">
        <v>-3.0478043147441999E-2</v>
      </c>
      <c r="D217" s="49">
        <v>-0.75527197122573997</v>
      </c>
      <c r="E217" s="49">
        <v>-3.8700697385733E-2</v>
      </c>
      <c r="F217" s="49">
        <v>2.122870242195E-3</v>
      </c>
      <c r="G217" s="49">
        <v>4.9263649800991001</v>
      </c>
      <c r="H217" s="49">
        <v>5.1534097877414</v>
      </c>
      <c r="I217" s="49">
        <v>4.2428253582998003</v>
      </c>
      <c r="J217" s="49"/>
      <c r="K217" s="49">
        <v>1.0282197068701999</v>
      </c>
      <c r="L217" s="49">
        <v>1.4463227089688</v>
      </c>
      <c r="M217" s="49">
        <v>10.666781449290999</v>
      </c>
      <c r="N217" s="49"/>
      <c r="O217" s="49"/>
      <c r="P217" s="49">
        <v>16.624045818597001</v>
      </c>
      <c r="Q217" s="49">
        <v>2.5755895673275302</v>
      </c>
      <c r="R217" s="49">
        <v>1.01852749194754</v>
      </c>
      <c r="S217" s="49">
        <v>0.3144264571416</v>
      </c>
      <c r="T217" s="49">
        <v>4.1143679413566003</v>
      </c>
      <c r="U217" s="49">
        <v>6.7522250145533</v>
      </c>
      <c r="V217" s="49">
        <v>14.220549259813</v>
      </c>
      <c r="W217" s="49">
        <v>0.88575990442348995</v>
      </c>
    </row>
    <row r="218" spans="1:23" x14ac:dyDescent="0.2">
      <c r="A218" s="39">
        <f t="shared" si="49"/>
        <v>39782</v>
      </c>
      <c r="B218" s="49">
        <v>2.3937268871212001</v>
      </c>
      <c r="C218" s="49">
        <v>-1.7775341021388998E-2</v>
      </c>
      <c r="D218" s="49">
        <v>-0.82424753904342996</v>
      </c>
      <c r="E218" s="49">
        <v>-2.5286825592924E-2</v>
      </c>
      <c r="F218" s="49">
        <v>1.3144309811987E-2</v>
      </c>
      <c r="G218" s="49">
        <v>5.3504852348591996</v>
      </c>
      <c r="H218" s="49">
        <v>5.5548411136725004</v>
      </c>
      <c r="I218" s="49">
        <v>4.6795159462506</v>
      </c>
      <c r="J218" s="49"/>
      <c r="K218" s="49">
        <v>1.5749918539726</v>
      </c>
      <c r="L218" s="49">
        <v>1.5732194792142999</v>
      </c>
      <c r="M218" s="49">
        <v>13.577767769419999</v>
      </c>
      <c r="N218" s="49"/>
      <c r="O218" s="49"/>
      <c r="P218" s="49">
        <v>18.329325738786999</v>
      </c>
      <c r="Q218" s="49">
        <v>2.5944246404110602</v>
      </c>
      <c r="R218" s="49">
        <v>0.92051501453821305</v>
      </c>
      <c r="S218" s="49">
        <v>0.25078152828490002</v>
      </c>
      <c r="T218" s="49">
        <v>3.840935557801</v>
      </c>
      <c r="U218" s="49">
        <v>7.5411591987289999</v>
      </c>
      <c r="V218" s="49">
        <v>15.598584755433</v>
      </c>
      <c r="W218" s="49">
        <v>1.1564330058678001</v>
      </c>
    </row>
    <row r="219" spans="1:23" x14ac:dyDescent="0.2">
      <c r="A219" s="39">
        <f t="shared" si="49"/>
        <v>39752</v>
      </c>
      <c r="B219" s="49">
        <v>2.2671080369604999</v>
      </c>
      <c r="C219" s="49">
        <v>-1.5706232860632999E-2</v>
      </c>
      <c r="D219" s="49">
        <v>-0.54016697406768999</v>
      </c>
      <c r="E219" s="49">
        <v>-2.0253140220778999E-2</v>
      </c>
      <c r="F219" s="49">
        <v>4.0485262659150003E-3</v>
      </c>
      <c r="G219" s="49">
        <v>5.0135521841230997</v>
      </c>
      <c r="H219" s="49">
        <v>5.2156526819862004</v>
      </c>
      <c r="I219" s="49">
        <v>4.3408297222407004</v>
      </c>
      <c r="J219" s="49"/>
      <c r="K219" s="49">
        <v>1.5532580152130999</v>
      </c>
      <c r="L219" s="49">
        <v>1.7253304743036</v>
      </c>
      <c r="M219" s="49">
        <v>7.7972469820845998</v>
      </c>
      <c r="N219" s="49"/>
      <c r="O219" s="49"/>
      <c r="P219" s="49">
        <v>14.786655126502</v>
      </c>
      <c r="Q219" s="49">
        <v>2.6020380979637503</v>
      </c>
      <c r="R219" s="49">
        <v>0.88216865084402196</v>
      </c>
      <c r="S219" s="49">
        <v>0.23206314655713001</v>
      </c>
      <c r="T219" s="49">
        <v>3.6237249048295999</v>
      </c>
      <c r="U219" s="49">
        <v>6.9253141583539</v>
      </c>
      <c r="V219" s="49">
        <v>16.674902773858001</v>
      </c>
      <c r="W219" s="49">
        <v>1.2989666442222001</v>
      </c>
    </row>
    <row r="220" spans="1:23" x14ac:dyDescent="0.2">
      <c r="A220" s="39">
        <f t="shared" si="49"/>
        <v>39721</v>
      </c>
      <c r="B220" s="49">
        <v>1.7589229061250999</v>
      </c>
      <c r="C220" s="49">
        <v>-1.3440616478538E-2</v>
      </c>
      <c r="D220" s="49">
        <v>-1.8166968822478999</v>
      </c>
      <c r="E220" s="49">
        <v>-1.6800267250344999E-2</v>
      </c>
      <c r="F220" s="49">
        <v>1.7451181581600001E-4</v>
      </c>
      <c r="G220" s="49">
        <v>3.8450008980811998</v>
      </c>
      <c r="H220" s="49">
        <v>4.0023593062474996</v>
      </c>
      <c r="I220" s="49">
        <v>3.3496010235026001</v>
      </c>
      <c r="J220" s="49"/>
      <c r="K220" s="49">
        <v>1.1525775616845</v>
      </c>
      <c r="L220" s="49">
        <v>1.3532842659140001</v>
      </c>
      <c r="M220" s="49">
        <v>5.1350777129507996</v>
      </c>
      <c r="N220" s="49"/>
      <c r="O220" s="49"/>
      <c r="P220" s="49">
        <v>10.204717083097</v>
      </c>
      <c r="Q220" s="49">
        <v>2.6001810547411996</v>
      </c>
      <c r="R220" s="49">
        <v>0.70213472972836</v>
      </c>
      <c r="S220" s="49">
        <v>0.14983554641421001</v>
      </c>
      <c r="T220" s="49">
        <v>2.8485966646523999</v>
      </c>
      <c r="U220" s="49">
        <v>3.940602120231</v>
      </c>
      <c r="V220" s="49">
        <v>8.2433394533452997</v>
      </c>
      <c r="W220" s="49">
        <v>1.3109115678061001</v>
      </c>
    </row>
    <row r="221" spans="1:23" x14ac:dyDescent="0.2">
      <c r="A221" s="39">
        <f t="shared" si="49"/>
        <v>39691</v>
      </c>
      <c r="B221" s="49">
        <v>1.5067081160794</v>
      </c>
      <c r="C221" s="49">
        <v>4.8952598854100002E-4</v>
      </c>
      <c r="D221" s="49">
        <v>-1.3458670377730999</v>
      </c>
      <c r="E221" s="49">
        <v>-7.8114838468600002E-4</v>
      </c>
      <c r="F221" s="49">
        <v>5.4496617493289996E-3</v>
      </c>
      <c r="G221" s="49">
        <v>2.7117162946666</v>
      </c>
      <c r="H221" s="49">
        <v>2.7660283435009001</v>
      </c>
      <c r="I221" s="49">
        <v>2.5442259477803999</v>
      </c>
      <c r="J221" s="49"/>
      <c r="K221" s="49">
        <v>0.88618474537988001</v>
      </c>
      <c r="L221" s="49">
        <v>1.4666430785352</v>
      </c>
      <c r="M221" s="49">
        <v>3.9626135054709999</v>
      </c>
      <c r="N221" s="49"/>
      <c r="O221" s="49"/>
      <c r="P221" s="49">
        <v>7.9371417255005996</v>
      </c>
      <c r="Q221" s="49">
        <v>2.60825217839799</v>
      </c>
      <c r="R221" s="49">
        <v>0.49045780187238303</v>
      </c>
      <c r="S221" s="49">
        <v>0.10335336679499001</v>
      </c>
      <c r="T221" s="49">
        <v>1.8964706983810999</v>
      </c>
      <c r="U221" s="49">
        <v>2.9603339047158999</v>
      </c>
      <c r="V221" s="49">
        <v>5.1168093529372998</v>
      </c>
      <c r="W221" s="49">
        <v>2.9528758063940002</v>
      </c>
    </row>
    <row r="222" spans="1:23" x14ac:dyDescent="0.2">
      <c r="A222" s="39">
        <f t="shared" si="49"/>
        <v>39660</v>
      </c>
      <c r="B222" s="49">
        <v>1.4487138132137001</v>
      </c>
      <c r="C222" s="49">
        <v>-1.9789790788349998E-3</v>
      </c>
      <c r="D222" s="49">
        <v>-1.5792666673660001</v>
      </c>
      <c r="E222" s="49">
        <v>-4.2153802006340002E-3</v>
      </c>
      <c r="F222" s="49">
        <v>7.0558476111030003E-3</v>
      </c>
      <c r="G222" s="49">
        <v>2.5833448243086998</v>
      </c>
      <c r="H222" s="49">
        <v>2.6376831098634002</v>
      </c>
      <c r="I222" s="49">
        <v>2.4168736767430001</v>
      </c>
      <c r="J222" s="49"/>
      <c r="K222" s="49">
        <v>0.73869519606575995</v>
      </c>
      <c r="L222" s="49">
        <v>1.5129141909288999</v>
      </c>
      <c r="M222" s="49">
        <v>3.4467392842071001</v>
      </c>
      <c r="N222" s="49"/>
      <c r="O222" s="49"/>
      <c r="P222" s="49">
        <v>7.6693626441034999</v>
      </c>
      <c r="Q222" s="49">
        <v>2.5960145315837</v>
      </c>
      <c r="R222" s="49">
        <v>0.46750970273244402</v>
      </c>
      <c r="S222" s="49">
        <v>9.6761460537056004E-2</v>
      </c>
      <c r="T222" s="49">
        <v>1.8047061215966</v>
      </c>
      <c r="U222" s="49">
        <v>2.8190779473564</v>
      </c>
      <c r="V222" s="49">
        <v>4.7789127569829999</v>
      </c>
      <c r="W222" s="49">
        <v>2.9946980637609002</v>
      </c>
    </row>
    <row r="223" spans="1:23" x14ac:dyDescent="0.2">
      <c r="A223" s="39">
        <f t="shared" si="49"/>
        <v>39629</v>
      </c>
      <c r="B223" s="49">
        <v>1.2917704070342999</v>
      </c>
      <c r="C223" s="49">
        <v>-2.5263165053479998E-3</v>
      </c>
      <c r="D223" s="49">
        <v>-1.2096892595291</v>
      </c>
      <c r="E223" s="49">
        <v>-4.843446175342E-3</v>
      </c>
      <c r="F223" s="49">
        <v>6.6938289231190003E-3</v>
      </c>
      <c r="G223" s="49">
        <v>2.3812512495728999</v>
      </c>
      <c r="H223" s="49">
        <v>2.4134487447266002</v>
      </c>
      <c r="I223" s="49">
        <v>2.2857200672771998</v>
      </c>
      <c r="J223" s="49"/>
      <c r="K223" s="49">
        <v>0.69234576287791005</v>
      </c>
      <c r="L223" s="49">
        <v>1.267476138056</v>
      </c>
      <c r="M223" s="49">
        <v>3.1586344611579</v>
      </c>
      <c r="N223" s="49"/>
      <c r="O223" s="49"/>
      <c r="P223" s="49">
        <v>7.0752875945728997</v>
      </c>
      <c r="Q223" s="49">
        <v>2.5698390388476597</v>
      </c>
      <c r="R223" s="49">
        <v>0.40605636840328502</v>
      </c>
      <c r="S223" s="49">
        <v>6.4572123481412003E-2</v>
      </c>
      <c r="T223" s="49">
        <v>1.6602803571961</v>
      </c>
      <c r="U223" s="49">
        <v>2.8867278439481998</v>
      </c>
      <c r="V223" s="49">
        <v>4.3314574387492</v>
      </c>
      <c r="W223" s="49"/>
    </row>
    <row r="224" spans="1:23" x14ac:dyDescent="0.2">
      <c r="A224" s="39">
        <f t="shared" si="49"/>
        <v>39599</v>
      </c>
      <c r="B224" s="49">
        <v>1.125024099884</v>
      </c>
      <c r="C224" s="49">
        <v>-4.0687488828240002E-3</v>
      </c>
      <c r="D224" s="49">
        <v>-0.24169921875</v>
      </c>
      <c r="E224" s="49">
        <v>-5.799582465872E-3</v>
      </c>
      <c r="F224" s="49">
        <v>2.7509739638880001E-3</v>
      </c>
      <c r="G224" s="49">
        <v>2.1124942158860001</v>
      </c>
      <c r="H224" s="49">
        <v>2.1245319050046998</v>
      </c>
      <c r="I224" s="49">
        <v>2.0771978647134</v>
      </c>
      <c r="J224" s="49"/>
      <c r="K224" s="49">
        <v>0.61741764479315997</v>
      </c>
      <c r="L224" s="49">
        <v>1.0824615569997</v>
      </c>
      <c r="M224" s="49">
        <v>2.5275687440104999</v>
      </c>
      <c r="N224" s="49"/>
      <c r="O224" s="49"/>
      <c r="P224" s="49">
        <v>6.2180482609503001</v>
      </c>
      <c r="Q224" s="49">
        <v>2.5631662399422299</v>
      </c>
      <c r="R224" s="49">
        <v>0.37237419629681401</v>
      </c>
      <c r="S224" s="49">
        <v>4.7664960647548001E-2</v>
      </c>
      <c r="T224" s="49">
        <v>1.5683259318278999</v>
      </c>
      <c r="U224" s="49">
        <v>2.2451434269510999</v>
      </c>
      <c r="V224" s="49">
        <v>3.8981488808381002</v>
      </c>
      <c r="W224" s="49"/>
    </row>
    <row r="225" spans="1:23" x14ac:dyDescent="0.2">
      <c r="A225" s="39">
        <f t="shared" si="49"/>
        <v>39568</v>
      </c>
      <c r="B225" s="49">
        <v>1.1612559874799</v>
      </c>
      <c r="C225" s="49">
        <v>-6.9595931319990003E-3</v>
      </c>
      <c r="D225" s="49">
        <v>-0.35400390625</v>
      </c>
      <c r="E225" s="49">
        <v>-8.79478180456E-3</v>
      </c>
      <c r="F225" s="49">
        <v>1.23493841948E-4</v>
      </c>
      <c r="G225" s="49">
        <v>2.2141892163494998</v>
      </c>
      <c r="H225" s="49">
        <v>2.2456812089591001</v>
      </c>
      <c r="I225" s="49">
        <v>2.1205593325795999</v>
      </c>
      <c r="J225" s="49"/>
      <c r="K225" s="49">
        <v>0.61057234301576002</v>
      </c>
      <c r="L225" s="49">
        <v>1.0918489541639</v>
      </c>
      <c r="M225" s="49">
        <v>2.9459096764635002</v>
      </c>
      <c r="N225" s="49"/>
      <c r="O225" s="49"/>
      <c r="P225" s="49">
        <v>6.5285765757738998</v>
      </c>
      <c r="Q225" s="49">
        <v>2.55059324937955</v>
      </c>
      <c r="R225" s="49">
        <v>0.37557342774139202</v>
      </c>
      <c r="S225" s="49">
        <v>3.8363137441348998E-2</v>
      </c>
      <c r="T225" s="49">
        <v>1.6390254436975</v>
      </c>
      <c r="U225" s="49">
        <v>2.509868339464</v>
      </c>
      <c r="V225" s="49">
        <v>4.3386601741908999</v>
      </c>
      <c r="W225" s="49"/>
    </row>
    <row r="226" spans="1:23" x14ac:dyDescent="0.2">
      <c r="A226" s="39">
        <f t="shared" si="49"/>
        <v>39538</v>
      </c>
      <c r="B226" s="49">
        <v>1.3549927841775</v>
      </c>
      <c r="C226" s="49">
        <v>-4.1577020804152001E-2</v>
      </c>
      <c r="D226" s="49">
        <v>-0.76532608270644997</v>
      </c>
      <c r="E226" s="49">
        <v>-5.3583483625275999E-2</v>
      </c>
      <c r="F226" s="49">
        <v>4.3370978880970003E-3</v>
      </c>
      <c r="G226" s="49">
        <v>2.5942201503976001</v>
      </c>
      <c r="H226" s="49">
        <v>2.6426920373642</v>
      </c>
      <c r="I226" s="49">
        <v>2.4483125847744001</v>
      </c>
      <c r="J226" s="49"/>
      <c r="K226" s="49">
        <v>0.71358230407286005</v>
      </c>
      <c r="L226" s="49">
        <v>1.2752021263991</v>
      </c>
      <c r="M226" s="49">
        <v>3.8332675531197</v>
      </c>
      <c r="N226" s="49"/>
      <c r="O226" s="49"/>
      <c r="P226" s="49">
        <v>7.8097150228455998</v>
      </c>
      <c r="Q226" s="49">
        <v>2.5294521985109197</v>
      </c>
      <c r="R226" s="49">
        <v>0.40833958358856898</v>
      </c>
      <c r="S226" s="49">
        <v>5.6543832866403E-2</v>
      </c>
      <c r="T226" s="49">
        <v>1.8628023998873</v>
      </c>
      <c r="U226" s="49">
        <v>2.9247016785795998</v>
      </c>
      <c r="V226" s="49">
        <v>4.7777790375814</v>
      </c>
      <c r="W226" s="49"/>
    </row>
    <row r="227" spans="1:23" x14ac:dyDescent="0.2">
      <c r="A227" s="39">
        <f t="shared" si="49"/>
        <v>39507</v>
      </c>
      <c r="B227" s="49">
        <v>1.2750669116979001</v>
      </c>
      <c r="C227" s="49">
        <v>-1.37628111464E-3</v>
      </c>
      <c r="D227" s="49">
        <v>-0.84533262252807995</v>
      </c>
      <c r="E227" s="49">
        <v>-2.5523098622469999E-3</v>
      </c>
      <c r="F227" s="49">
        <v>3.0835660469700002E-3</v>
      </c>
      <c r="G227" s="49">
        <v>2.2476271941036998</v>
      </c>
      <c r="H227" s="49">
        <v>2.2561340969754</v>
      </c>
      <c r="I227" s="49">
        <v>2.2224254126777998</v>
      </c>
      <c r="J227" s="49"/>
      <c r="K227" s="49">
        <v>0.72811378865714005</v>
      </c>
      <c r="L227" s="49">
        <v>1.2068548108196</v>
      </c>
      <c r="M227" s="49">
        <v>4.0103061634593997</v>
      </c>
      <c r="N227" s="49"/>
      <c r="O227" s="49"/>
      <c r="P227" s="49">
        <v>7.4456977534290996</v>
      </c>
      <c r="Q227" s="49">
        <v>2.52355460148542</v>
      </c>
      <c r="R227" s="49">
        <v>0.36778816908796602</v>
      </c>
      <c r="S227" s="49">
        <v>5.4743375402563001E-2</v>
      </c>
      <c r="T227" s="49">
        <v>1.6168693096069999</v>
      </c>
      <c r="U227" s="49">
        <v>2.7798700266104999</v>
      </c>
      <c r="V227" s="49">
        <v>4.4274295183665</v>
      </c>
      <c r="W227" s="49"/>
    </row>
    <row r="228" spans="1:23" x14ac:dyDescent="0.2">
      <c r="A228" s="39">
        <f t="shared" si="49"/>
        <v>39478</v>
      </c>
      <c r="B228" s="49">
        <v>1.0398115400145</v>
      </c>
      <c r="C228" s="49">
        <v>4.145688116468E-3</v>
      </c>
      <c r="D228" s="49">
        <v>-0.74094599485396995</v>
      </c>
      <c r="E228" s="49">
        <v>5.0970072216559997E-3</v>
      </c>
      <c r="F228" s="49">
        <v>5.3287974307300004E-4</v>
      </c>
      <c r="G228" s="49">
        <v>2.0420597308856001</v>
      </c>
      <c r="H228" s="49">
        <v>2.0139432142396001</v>
      </c>
      <c r="I228" s="49">
        <v>2.1240222078388</v>
      </c>
      <c r="J228" s="49"/>
      <c r="K228" s="49">
        <v>0.57298494289245006</v>
      </c>
      <c r="L228" s="49">
        <v>0.91251731280171</v>
      </c>
      <c r="M228" s="49">
        <v>2.7901375816241001</v>
      </c>
      <c r="N228" s="49"/>
      <c r="O228" s="49"/>
      <c r="P228" s="49">
        <v>6.6752262716177002</v>
      </c>
      <c r="Q228" s="49">
        <v>2.5006406615132999</v>
      </c>
      <c r="R228" s="49">
        <v>0.31525375863197203</v>
      </c>
      <c r="S228" s="49">
        <v>4.0999252142263999E-2</v>
      </c>
      <c r="T228" s="49">
        <v>1.4041091709008</v>
      </c>
      <c r="U228" s="49">
        <v>2.5553460336509999</v>
      </c>
      <c r="V228" s="49">
        <v>4.2565476381314999</v>
      </c>
      <c r="W228" s="49"/>
    </row>
    <row r="229" spans="1:23" x14ac:dyDescent="0.2">
      <c r="A229" s="39">
        <f t="shared" si="49"/>
        <v>39447</v>
      </c>
      <c r="B229" s="49">
        <v>0.90779673204954003</v>
      </c>
      <c r="C229" s="49">
        <v>-1.0487379118330001E-3</v>
      </c>
      <c r="D229" s="49">
        <v>-1.6156449317932</v>
      </c>
      <c r="E229" s="49">
        <v>-1.428234181447E-3</v>
      </c>
      <c r="F229" s="49">
        <v>3.9456217205699999E-4</v>
      </c>
      <c r="G229" s="49">
        <v>1.814851200763</v>
      </c>
      <c r="H229" s="49">
        <v>1.7939068955238</v>
      </c>
      <c r="I229" s="49">
        <v>1.8748655596696999</v>
      </c>
      <c r="J229" s="49"/>
      <c r="K229" s="49">
        <v>0.46618372754984999</v>
      </c>
      <c r="L229" s="49">
        <v>0.86593078952577995</v>
      </c>
      <c r="M229" s="49">
        <v>1.8689917872440001</v>
      </c>
      <c r="N229" s="49"/>
      <c r="O229" s="49"/>
      <c r="P229" s="49">
        <v>5.6914576414519003</v>
      </c>
      <c r="Q229" s="49">
        <v>2.4765779905666401</v>
      </c>
      <c r="R229" s="49">
        <v>0.26237358109740799</v>
      </c>
      <c r="S229" s="49">
        <v>1.6967691985285999E-2</v>
      </c>
      <c r="T229" s="49">
        <v>1.1859743237550999</v>
      </c>
      <c r="U229" s="49">
        <v>2.2875922933934998</v>
      </c>
      <c r="V229" s="49">
        <v>3.7725548595309002</v>
      </c>
      <c r="W229" s="49"/>
    </row>
    <row r="230" spans="1:23" x14ac:dyDescent="0.2">
      <c r="A230" s="39">
        <f t="shared" ref="A230:A293" si="50">EOMONTH(A229,-1)</f>
        <v>39416</v>
      </c>
      <c r="B230" s="49">
        <v>0.91619331043067997</v>
      </c>
      <c r="C230" s="49">
        <v>-4.1253721249029998E-3</v>
      </c>
      <c r="D230" s="49">
        <v>-1.1449123620987001</v>
      </c>
      <c r="E230" s="49">
        <v>-5.2590411238850002E-3</v>
      </c>
      <c r="F230" s="49">
        <v>1.47553035375E-4</v>
      </c>
      <c r="G230" s="49">
        <v>1.7627502748327999</v>
      </c>
      <c r="H230" s="49">
        <v>1.7222184760135999</v>
      </c>
      <c r="I230" s="49">
        <v>1.8793381452579001</v>
      </c>
      <c r="J230" s="49"/>
      <c r="K230" s="49">
        <v>0.61042454579424998</v>
      </c>
      <c r="L230" s="49">
        <v>0.88136767842440999</v>
      </c>
      <c r="M230" s="49">
        <v>2.0016959752277002</v>
      </c>
      <c r="N230" s="49"/>
      <c r="O230" s="49"/>
      <c r="P230" s="49">
        <v>5.5613493011860999</v>
      </c>
      <c r="Q230" s="49">
        <v>2.45402287633895</v>
      </c>
      <c r="R230" s="49">
        <v>0.28511626483408598</v>
      </c>
      <c r="S230" s="49">
        <v>3.5936108124408998E-2</v>
      </c>
      <c r="T230" s="49">
        <v>1.1798399924956</v>
      </c>
      <c r="U230" s="49">
        <v>2.3401846704404998</v>
      </c>
      <c r="V230" s="49">
        <v>3.7242162455841998</v>
      </c>
      <c r="W230" s="49"/>
    </row>
    <row r="231" spans="1:23" x14ac:dyDescent="0.2">
      <c r="A231" s="39">
        <f t="shared" si="50"/>
        <v>39386</v>
      </c>
      <c r="B231" s="49">
        <v>0.72076455777314996</v>
      </c>
      <c r="C231" s="49">
        <v>-4.1577787602770002E-3</v>
      </c>
      <c r="D231" s="49">
        <v>-0.86776518821715998</v>
      </c>
      <c r="E231" s="49">
        <v>-5.4958152789509997E-3</v>
      </c>
      <c r="F231" s="49">
        <v>1.136152957221E-3</v>
      </c>
      <c r="G231" s="49">
        <v>1.2992551097191001</v>
      </c>
      <c r="H231" s="49">
        <v>1.2313021436175</v>
      </c>
      <c r="I231" s="49">
        <v>1.4954091094402</v>
      </c>
      <c r="J231" s="49"/>
      <c r="K231" s="49">
        <v>0.40060652446194001</v>
      </c>
      <c r="L231" s="49">
        <v>0.79088873923652003</v>
      </c>
      <c r="M231" s="49">
        <v>1.4471904079891</v>
      </c>
      <c r="N231" s="49"/>
      <c r="O231" s="49"/>
      <c r="P231" s="49">
        <v>4.2145533356731004</v>
      </c>
      <c r="Q231" s="49">
        <v>2.4187868580448098</v>
      </c>
      <c r="R231" s="49">
        <v>0.21543068945889299</v>
      </c>
      <c r="S231" s="49">
        <v>2.6635462842551999E-2</v>
      </c>
      <c r="T231" s="49">
        <v>0.88610487717066</v>
      </c>
      <c r="U231" s="49">
        <v>1.7599356609148999</v>
      </c>
      <c r="V231" s="49">
        <v>2.8193611150760001</v>
      </c>
      <c r="W231" s="49"/>
    </row>
    <row r="232" spans="1:23" x14ac:dyDescent="0.2">
      <c r="A232" s="39">
        <f t="shared" si="50"/>
        <v>39355</v>
      </c>
      <c r="B232" s="49">
        <v>0.72937318976679999</v>
      </c>
      <c r="C232" s="49">
        <v>-5.9971773209779996E-3</v>
      </c>
      <c r="D232" s="49">
        <v>-0.87290281057357999</v>
      </c>
      <c r="E232" s="49">
        <v>-7.8373268793479993E-3</v>
      </c>
      <c r="F232" s="49">
        <v>1.3618680950480001E-3</v>
      </c>
      <c r="G232" s="49">
        <v>1.3231473389624999</v>
      </c>
      <c r="H232" s="49">
        <v>1.2568024623962999</v>
      </c>
      <c r="I232" s="49">
        <v>1.5167353049951999</v>
      </c>
      <c r="J232" s="49"/>
      <c r="K232" s="49">
        <v>0.45437663461062999</v>
      </c>
      <c r="L232" s="49">
        <v>0.81370140733110996</v>
      </c>
      <c r="M232" s="49">
        <v>1.3045220865633</v>
      </c>
      <c r="N232" s="49"/>
      <c r="O232" s="49"/>
      <c r="P232" s="49">
        <v>4.0471778524842001</v>
      </c>
      <c r="Q232" s="49">
        <v>2.4095234593111399</v>
      </c>
      <c r="R232" s="49">
        <v>0.223700627534198</v>
      </c>
      <c r="S232" s="49">
        <v>3.1092323307495999E-2</v>
      </c>
      <c r="T232" s="49">
        <v>0.91212238809853996</v>
      </c>
      <c r="U232" s="49">
        <v>1.8813533478597999</v>
      </c>
      <c r="V232" s="49">
        <v>2.7699978735455</v>
      </c>
      <c r="W232" s="49"/>
    </row>
    <row r="233" spans="1:23" x14ac:dyDescent="0.2">
      <c r="A233" s="39">
        <f t="shared" si="50"/>
        <v>39325</v>
      </c>
      <c r="B233" s="49">
        <v>0.76223393685097995</v>
      </c>
      <c r="C233" s="49">
        <v>-1.2150544342228E-2</v>
      </c>
      <c r="D233" s="49">
        <v>-1.1025233268737999</v>
      </c>
      <c r="E233" s="49">
        <v>-1.5476280882359E-2</v>
      </c>
      <c r="F233" s="49">
        <v>1.118066573539E-3</v>
      </c>
      <c r="G233" s="49">
        <v>1.3314549158322</v>
      </c>
      <c r="H233" s="49">
        <v>1.2516674134587</v>
      </c>
      <c r="I233" s="49">
        <v>1.5640233514734001</v>
      </c>
      <c r="J233" s="49"/>
      <c r="K233" s="49">
        <v>0.51573368752239002</v>
      </c>
      <c r="L233" s="49">
        <v>0.8774299978533</v>
      </c>
      <c r="M233" s="49">
        <v>1.4054553406898</v>
      </c>
      <c r="N233" s="49"/>
      <c r="O233" s="49"/>
      <c r="P233" s="49">
        <v>4.4232050855032998</v>
      </c>
      <c r="Q233" s="49">
        <v>2.4041901415560498</v>
      </c>
      <c r="R233" s="49">
        <v>0.21473168388033601</v>
      </c>
      <c r="S233" s="49">
        <v>3.1760286551142998E-2</v>
      </c>
      <c r="T233" s="49">
        <v>0.85789283033088004</v>
      </c>
      <c r="U233" s="49">
        <v>2.1377716219790002</v>
      </c>
      <c r="V233" s="49">
        <v>2.8177833475203</v>
      </c>
      <c r="W233" s="49"/>
    </row>
    <row r="234" spans="1:23" x14ac:dyDescent="0.2">
      <c r="A234" s="39">
        <f t="shared" si="50"/>
        <v>39294</v>
      </c>
      <c r="B234" s="49">
        <v>0.66365268757912999</v>
      </c>
      <c r="C234" s="49">
        <v>-2.841279116588E-3</v>
      </c>
      <c r="D234" s="49">
        <v>-0.3271484375</v>
      </c>
      <c r="E234" s="49">
        <v>-3.9175860819360003E-3</v>
      </c>
      <c r="F234" s="49">
        <v>1.405373447534E-3</v>
      </c>
      <c r="G234" s="49">
        <v>1.157181229022</v>
      </c>
      <c r="H234" s="49">
        <v>1.0458237297405999</v>
      </c>
      <c r="I234" s="49">
        <v>1.4979673174965999</v>
      </c>
      <c r="J234" s="49"/>
      <c r="K234" s="49">
        <v>0.44673442916325001</v>
      </c>
      <c r="L234" s="49">
        <v>0.78184720908870997</v>
      </c>
      <c r="M234" s="49">
        <v>1.1805489138553</v>
      </c>
      <c r="N234" s="49"/>
      <c r="O234" s="49"/>
      <c r="P234" s="49">
        <v>4.1342749186969998</v>
      </c>
      <c r="Q234" s="49">
        <v>2.38331590269043</v>
      </c>
      <c r="R234" s="49">
        <v>0.17478634408107699</v>
      </c>
      <c r="S234" s="49">
        <v>2.6795096793138001E-2</v>
      </c>
      <c r="T234" s="49">
        <v>0.69239837412195004</v>
      </c>
      <c r="U234" s="49">
        <v>2.0233361135756001</v>
      </c>
      <c r="V234" s="49">
        <v>2.5134297609007001</v>
      </c>
      <c r="W234" s="49"/>
    </row>
    <row r="235" spans="1:23" x14ac:dyDescent="0.2">
      <c r="A235" s="39">
        <f t="shared" si="50"/>
        <v>39263</v>
      </c>
      <c r="B235" s="49">
        <v>0.52758743605087</v>
      </c>
      <c r="C235" s="49">
        <v>-3.8378069595480001E-3</v>
      </c>
      <c r="D235" s="49">
        <v>-0.27724188566208002</v>
      </c>
      <c r="E235" s="49">
        <v>-5.2100392532389997E-3</v>
      </c>
      <c r="F235" s="49">
        <v>1.622963014074E-3</v>
      </c>
      <c r="G235" s="49">
        <v>0.89094771417393004</v>
      </c>
      <c r="H235" s="49">
        <v>0.77617774441778997</v>
      </c>
      <c r="I235" s="49">
        <v>1.2398662874284001</v>
      </c>
      <c r="J235" s="49"/>
      <c r="K235" s="49">
        <v>0.35063471277820002</v>
      </c>
      <c r="L235" s="49">
        <v>0.64535576525741001</v>
      </c>
      <c r="M235" s="49">
        <v>0.85667582288573996</v>
      </c>
      <c r="N235" s="49"/>
      <c r="O235" s="49"/>
      <c r="P235" s="49">
        <v>2.9157015349078002</v>
      </c>
      <c r="Q235" s="49">
        <v>2.37975344253939</v>
      </c>
      <c r="R235" s="49">
        <v>0.13351922330930999</v>
      </c>
      <c r="S235" s="49">
        <v>3.9051310493428998E-2</v>
      </c>
      <c r="T235" s="49">
        <v>0.52635753868668</v>
      </c>
      <c r="U235" s="49">
        <v>1.5643524034937</v>
      </c>
      <c r="V235" s="49">
        <v>1.8530150946326001</v>
      </c>
      <c r="W235" s="49"/>
    </row>
    <row r="236" spans="1:23" x14ac:dyDescent="0.2">
      <c r="A236" s="39">
        <f t="shared" si="50"/>
        <v>39233</v>
      </c>
      <c r="B236" s="49">
        <v>0.46661248815088002</v>
      </c>
      <c r="C236" s="49">
        <v>-2.7682093727850001E-3</v>
      </c>
      <c r="D236" s="49">
        <v>-0.26948058605193997</v>
      </c>
      <c r="E236" s="49">
        <v>-3.9887419314750001E-3</v>
      </c>
      <c r="F236" s="49">
        <v>2.0021139018439999E-3</v>
      </c>
      <c r="G236" s="49">
        <v>0.82751670860712001</v>
      </c>
      <c r="H236" s="49">
        <v>0.70727576285086002</v>
      </c>
      <c r="I236" s="49">
        <v>1.1855795247031</v>
      </c>
      <c r="J236" s="49"/>
      <c r="K236" s="49">
        <v>0.30325526831673999</v>
      </c>
      <c r="L236" s="49">
        <v>0.54580402081057999</v>
      </c>
      <c r="M236" s="49">
        <v>0.78238733278771</v>
      </c>
      <c r="N236" s="49"/>
      <c r="O236" s="49"/>
      <c r="P236" s="49">
        <v>2.3814327661347998</v>
      </c>
      <c r="Q236" s="49">
        <v>2.3501808285515198</v>
      </c>
      <c r="R236" s="49">
        <v>0.13491979084109701</v>
      </c>
      <c r="S236" s="49">
        <v>3.3890559586528E-2</v>
      </c>
      <c r="T236" s="49">
        <v>0.50910963468250003</v>
      </c>
      <c r="U236" s="49">
        <v>1.3502781163919999</v>
      </c>
      <c r="V236" s="49">
        <v>1.6720318650093</v>
      </c>
      <c r="W236" s="49"/>
    </row>
    <row r="237" spans="1:23" x14ac:dyDescent="0.2">
      <c r="A237" s="39">
        <f t="shared" si="50"/>
        <v>39202</v>
      </c>
      <c r="B237" s="49">
        <v>0.45499123746198999</v>
      </c>
      <c r="C237" s="49">
        <v>-2.5850997094140002E-3</v>
      </c>
      <c r="D237" s="49">
        <v>-0.29052734375</v>
      </c>
      <c r="E237" s="49">
        <v>-3.519879969164E-3</v>
      </c>
      <c r="F237" s="49">
        <v>9.6154337737700002E-4</v>
      </c>
      <c r="G237" s="49">
        <v>0.84026215566982998</v>
      </c>
      <c r="H237" s="49">
        <v>0.71594701652684001</v>
      </c>
      <c r="I237" s="49">
        <v>1.2070160628783</v>
      </c>
      <c r="J237" s="49"/>
      <c r="K237" s="49">
        <v>0.28365341834869001</v>
      </c>
      <c r="L237" s="49">
        <v>0.52034446187523997</v>
      </c>
      <c r="M237" s="49">
        <v>0.79084276147990995</v>
      </c>
      <c r="N237" s="49"/>
      <c r="O237" s="49"/>
      <c r="P237" s="49">
        <v>2.6566699333993999</v>
      </c>
      <c r="Q237" s="49">
        <v>2.3280472154902099</v>
      </c>
      <c r="R237" s="49">
        <v>0.142420356337599</v>
      </c>
      <c r="S237" s="49">
        <v>4.0200950734359003E-2</v>
      </c>
      <c r="T237" s="49">
        <v>0.52610348267661999</v>
      </c>
      <c r="U237" s="49">
        <v>1.4501959615247999</v>
      </c>
      <c r="V237" s="49">
        <v>1.7561444368421999</v>
      </c>
      <c r="W237" s="49"/>
    </row>
    <row r="238" spans="1:23" x14ac:dyDescent="0.2">
      <c r="A238" s="39">
        <f t="shared" si="50"/>
        <v>39172</v>
      </c>
      <c r="B238" s="49">
        <v>0.43859273393902998</v>
      </c>
      <c r="C238" s="49">
        <v>-2.5458840540630002E-3</v>
      </c>
      <c r="D238" s="49">
        <v>-0.31559801101684998</v>
      </c>
      <c r="E238" s="49">
        <v>-3.4892033663289999E-3</v>
      </c>
      <c r="F238" s="49">
        <v>1.0327301129390001E-3</v>
      </c>
      <c r="G238" s="49">
        <v>0.84122433044945999</v>
      </c>
      <c r="H238" s="49">
        <v>0.70779761158067001</v>
      </c>
      <c r="I238" s="49">
        <v>1.2375403126324001</v>
      </c>
      <c r="J238" s="49"/>
      <c r="K238" s="49">
        <v>0.27673873338086002</v>
      </c>
      <c r="L238" s="49">
        <v>0.48931932687058999</v>
      </c>
      <c r="M238" s="49">
        <v>0.73238675037378997</v>
      </c>
      <c r="N238" s="49"/>
      <c r="O238" s="49"/>
      <c r="P238" s="49">
        <v>2.7493545971192002</v>
      </c>
      <c r="Q238" s="49">
        <v>2.34247506279829</v>
      </c>
      <c r="R238" s="49">
        <v>0.14096754337648701</v>
      </c>
      <c r="S238" s="49">
        <v>4.1368962740416002E-2</v>
      </c>
      <c r="T238" s="49">
        <v>0.51598547949746998</v>
      </c>
      <c r="U238" s="49">
        <v>1.5026531471729001</v>
      </c>
      <c r="V238" s="49">
        <v>1.7928443178257001</v>
      </c>
      <c r="W238" s="49"/>
    </row>
    <row r="239" spans="1:23" x14ac:dyDescent="0.2">
      <c r="A239" s="39">
        <f t="shared" si="50"/>
        <v>39141</v>
      </c>
      <c r="B239" s="49">
        <v>0.42775058545229</v>
      </c>
      <c r="C239" s="49">
        <v>-5.3837379783480003E-3</v>
      </c>
      <c r="D239" s="49">
        <v>-0.20263671875</v>
      </c>
      <c r="E239" s="49">
        <v>-7.1309326094360003E-3</v>
      </c>
      <c r="F239" s="49">
        <v>1.0946419602340001E-3</v>
      </c>
      <c r="G239" s="49">
        <v>0.78208377257229</v>
      </c>
      <c r="H239" s="49">
        <v>0.65326754340235005</v>
      </c>
      <c r="I239" s="49">
        <v>1.1674717411522</v>
      </c>
      <c r="J239" s="49"/>
      <c r="K239" s="49">
        <v>0.27201095174751999</v>
      </c>
      <c r="L239" s="49">
        <v>0.50872377144184999</v>
      </c>
      <c r="M239" s="49">
        <v>0.70161684361361998</v>
      </c>
      <c r="N239" s="49"/>
      <c r="O239" s="49"/>
      <c r="P239" s="49">
        <v>2.6600803569837002</v>
      </c>
      <c r="Q239" s="49">
        <v>2.37854856931876</v>
      </c>
      <c r="R239" s="49">
        <v>0.139651213797927</v>
      </c>
      <c r="S239" s="49">
        <v>4.2884712177239E-2</v>
      </c>
      <c r="T239" s="49">
        <v>0.50218433980624999</v>
      </c>
      <c r="U239" s="49">
        <v>1.6462704694528001</v>
      </c>
      <c r="V239" s="49">
        <v>1.8475323490382001</v>
      </c>
      <c r="W239" s="49"/>
    </row>
    <row r="240" spans="1:23" x14ac:dyDescent="0.2">
      <c r="A240" s="39">
        <f t="shared" si="50"/>
        <v>39113</v>
      </c>
      <c r="B240" s="49">
        <v>0.41562503461257999</v>
      </c>
      <c r="C240" s="49">
        <v>1.8568870035599999E-4</v>
      </c>
      <c r="D240" s="49">
        <v>-0.11542784422636</v>
      </c>
      <c r="E240" s="49">
        <v>-1.5728233586429999E-3</v>
      </c>
      <c r="F240" s="49">
        <v>6.9486681189629999E-3</v>
      </c>
      <c r="G240" s="49">
        <v>0.78922834734775005</v>
      </c>
      <c r="H240" s="49">
        <v>0.65234585221651997</v>
      </c>
      <c r="I240" s="49">
        <v>1.2037656345646</v>
      </c>
      <c r="J240" s="49"/>
      <c r="K240" s="49">
        <v>0.27591307711443003</v>
      </c>
      <c r="L240" s="49">
        <v>0.47070921329614002</v>
      </c>
      <c r="M240" s="49">
        <v>0.68241726816498005</v>
      </c>
      <c r="N240" s="49"/>
      <c r="O240" s="49"/>
      <c r="P240" s="49">
        <v>2.5833500028363998</v>
      </c>
      <c r="Q240" s="49">
        <v>2.3938916239483299</v>
      </c>
      <c r="R240" s="49">
        <v>0.143031091285513</v>
      </c>
      <c r="S240" s="49">
        <v>4.3507706740539998E-2</v>
      </c>
      <c r="T240" s="49">
        <v>0.51250039920328005</v>
      </c>
      <c r="U240" s="49">
        <v>1.5315506733236</v>
      </c>
      <c r="V240" s="49">
        <v>1.6991372867467001</v>
      </c>
      <c r="W240" s="49"/>
    </row>
    <row r="241" spans="1:23" x14ac:dyDescent="0.2">
      <c r="A241" s="39">
        <f t="shared" si="50"/>
        <v>39082</v>
      </c>
      <c r="B241" s="49">
        <v>0.37856966038965001</v>
      </c>
      <c r="C241" s="49">
        <v>-5.1147368547450004E-3</v>
      </c>
      <c r="D241" s="49">
        <v>-0.17333984375</v>
      </c>
      <c r="E241" s="49">
        <v>-8.2689226559949994E-3</v>
      </c>
      <c r="F241" s="49">
        <v>6.8641730367530003E-3</v>
      </c>
      <c r="G241" s="49">
        <v>0.80642133010939998</v>
      </c>
      <c r="H241" s="49">
        <v>0.66380614770523005</v>
      </c>
      <c r="I241" s="49">
        <v>1.2382606884159</v>
      </c>
      <c r="J241" s="49"/>
      <c r="K241" s="49">
        <v>0.24982580360755999</v>
      </c>
      <c r="L241" s="49">
        <v>0.37344902388450002</v>
      </c>
      <c r="M241" s="49">
        <v>0.64153708780952001</v>
      </c>
      <c r="N241" s="49"/>
      <c r="O241" s="49"/>
      <c r="P241" s="49">
        <v>2.7468850971436001</v>
      </c>
      <c r="Q241" s="49">
        <v>2.38955921118801</v>
      </c>
      <c r="R241" s="49">
        <v>0.15166296196391599</v>
      </c>
      <c r="S241" s="49">
        <v>4.6955804699856003E-2</v>
      </c>
      <c r="T241" s="49">
        <v>0.54542924483274002</v>
      </c>
      <c r="U241" s="49">
        <v>1.4946958817547</v>
      </c>
      <c r="V241" s="49">
        <v>1.6236604997769</v>
      </c>
      <c r="W241" s="49"/>
    </row>
    <row r="242" spans="1:23" x14ac:dyDescent="0.2">
      <c r="A242" s="39">
        <f t="shared" si="50"/>
        <v>39051</v>
      </c>
      <c r="B242" s="49">
        <v>0.37515230936652999</v>
      </c>
      <c r="C242" s="49">
        <v>-6.634075368026E-3</v>
      </c>
      <c r="D242" s="49">
        <v>-0.23377382755279999</v>
      </c>
      <c r="E242" s="49">
        <v>-1.0076158814337001E-2</v>
      </c>
      <c r="F242" s="49">
        <v>6.100325818414E-3</v>
      </c>
      <c r="G242" s="49">
        <v>0.82142947865827998</v>
      </c>
      <c r="H242" s="49">
        <v>0.69146563544701001</v>
      </c>
      <c r="I242" s="49">
        <v>1.2077269741381</v>
      </c>
      <c r="J242" s="49"/>
      <c r="K242" s="49">
        <v>0.25902124055900999</v>
      </c>
      <c r="L242" s="49">
        <v>0.34797095719651</v>
      </c>
      <c r="M242" s="49">
        <v>0.65181375757185001</v>
      </c>
      <c r="N242" s="49"/>
      <c r="O242" s="49"/>
      <c r="P242" s="49">
        <v>3.0953709119528998</v>
      </c>
      <c r="Q242" s="49">
        <v>2.3853293039976702</v>
      </c>
      <c r="R242" s="49">
        <v>0.151373066476162</v>
      </c>
      <c r="S242" s="49">
        <v>5.0275404060698997E-2</v>
      </c>
      <c r="T242" s="49">
        <v>0.528042888993</v>
      </c>
      <c r="U242" s="49">
        <v>1.7850652218987999</v>
      </c>
      <c r="V242" s="49">
        <v>1.8317401570356999</v>
      </c>
      <c r="W242" s="49"/>
    </row>
    <row r="243" spans="1:23" x14ac:dyDescent="0.2">
      <c r="A243" s="39">
        <f t="shared" si="50"/>
        <v>39021</v>
      </c>
      <c r="B243" s="49">
        <v>0.42257149178593001</v>
      </c>
      <c r="C243" s="49">
        <v>-2.4004833194669999E-3</v>
      </c>
      <c r="D243" s="49">
        <v>-0.23843564093113001</v>
      </c>
      <c r="E243" s="49">
        <v>-4.7533073132210004E-3</v>
      </c>
      <c r="F243" s="49">
        <v>5.9088660796430001E-3</v>
      </c>
      <c r="G243" s="49">
        <v>0.84908954639777001</v>
      </c>
      <c r="H243" s="49">
        <v>0.72132980366382005</v>
      </c>
      <c r="I243" s="49">
        <v>1.247881908476</v>
      </c>
      <c r="J243" s="49"/>
      <c r="K243" s="49">
        <v>0.28260974723702997</v>
      </c>
      <c r="L243" s="49">
        <v>0.45749736507046002</v>
      </c>
      <c r="M243" s="49">
        <v>0.67477374680772995</v>
      </c>
      <c r="N243" s="49"/>
      <c r="O243" s="49"/>
      <c r="P243" s="49">
        <v>3.1571280429713</v>
      </c>
      <c r="Q243" s="49">
        <v>2.3826816162039299</v>
      </c>
      <c r="R243" s="49">
        <v>0.15217342584670401</v>
      </c>
      <c r="S243" s="49">
        <v>5.3219147631960999E-2</v>
      </c>
      <c r="T243" s="49">
        <v>0.52775469683182996</v>
      </c>
      <c r="U243" s="49">
        <v>1.6923499840530001</v>
      </c>
      <c r="V243" s="49">
        <v>1.7972905812327</v>
      </c>
      <c r="W243" s="49"/>
    </row>
    <row r="244" spans="1:23" x14ac:dyDescent="0.2">
      <c r="A244" s="39">
        <f t="shared" si="50"/>
        <v>38990</v>
      </c>
      <c r="B244" s="49">
        <v>0.43781643003408999</v>
      </c>
      <c r="C244" s="49">
        <v>-5.6126989213839996E-3</v>
      </c>
      <c r="D244" s="49">
        <v>-0.34912109375</v>
      </c>
      <c r="E244" s="49">
        <v>-8.6661999922280006E-3</v>
      </c>
      <c r="F244" s="49">
        <v>5.1255582859689999E-3</v>
      </c>
      <c r="G244" s="49">
        <v>0.86802117373132004</v>
      </c>
      <c r="H244" s="49">
        <v>0.73910583784363004</v>
      </c>
      <c r="I244" s="49">
        <v>1.2722824818158001</v>
      </c>
      <c r="J244" s="49"/>
      <c r="K244" s="49">
        <v>0.29964082430945999</v>
      </c>
      <c r="L244" s="49">
        <v>0.48494218832435998</v>
      </c>
      <c r="M244" s="49">
        <v>0.68533818996696005</v>
      </c>
      <c r="N244" s="49"/>
      <c r="O244" s="49"/>
      <c r="P244" s="49">
        <v>3.2704034495342</v>
      </c>
      <c r="Q244" s="49">
        <v>2.3777592788987501</v>
      </c>
      <c r="R244" s="49">
        <v>0.15775793709226801</v>
      </c>
      <c r="S244" s="49">
        <v>5.7385147501251003E-2</v>
      </c>
      <c r="T244" s="49">
        <v>0.54766758895217005</v>
      </c>
      <c r="U244" s="49">
        <v>1.8458954654538999</v>
      </c>
      <c r="V244" s="49">
        <v>1.9603460745354</v>
      </c>
      <c r="W244" s="49"/>
    </row>
    <row r="245" spans="1:23" x14ac:dyDescent="0.2">
      <c r="A245" s="39">
        <f t="shared" si="50"/>
        <v>38960</v>
      </c>
      <c r="B245" s="49">
        <v>0.43289932585027002</v>
      </c>
      <c r="C245" s="49">
        <v>-7.5795069076670003E-3</v>
      </c>
      <c r="D245" s="49">
        <v>-0.29903432726860002</v>
      </c>
      <c r="E245" s="49">
        <v>-1.1315855842252E-2</v>
      </c>
      <c r="F245" s="49">
        <v>5.571522101258E-3</v>
      </c>
      <c r="G245" s="49">
        <v>0.87158691999682003</v>
      </c>
      <c r="H245" s="49">
        <v>0.74387348176590995</v>
      </c>
      <c r="I245" s="49">
        <v>1.2742192224683</v>
      </c>
      <c r="J245" s="49"/>
      <c r="K245" s="49">
        <v>0.30734387150018</v>
      </c>
      <c r="L245" s="49">
        <v>0.46772433732020002</v>
      </c>
      <c r="M245" s="49">
        <v>0.68845683261195001</v>
      </c>
      <c r="N245" s="49"/>
      <c r="O245" s="49"/>
      <c r="P245" s="49">
        <v>3.3481763105078999</v>
      </c>
      <c r="Q245" s="49">
        <v>2.3761762797688299</v>
      </c>
      <c r="R245" s="49">
        <v>0.15426552453206299</v>
      </c>
      <c r="S245" s="49">
        <v>5.6422255550611998E-2</v>
      </c>
      <c r="T245" s="49">
        <v>0.54081778805921998</v>
      </c>
      <c r="U245" s="49">
        <v>1.7418934837160001</v>
      </c>
      <c r="V245" s="49">
        <v>1.8532163604195</v>
      </c>
      <c r="W245" s="49"/>
    </row>
    <row r="246" spans="1:23" x14ac:dyDescent="0.2">
      <c r="A246" s="39">
        <f t="shared" si="50"/>
        <v>38929</v>
      </c>
      <c r="B246" s="49">
        <v>0.45490504203707</v>
      </c>
      <c r="C246" s="49">
        <v>-1.54445515674E-3</v>
      </c>
      <c r="D246" s="49">
        <v>-0.20065361261368</v>
      </c>
      <c r="E246" s="49">
        <v>-2.8050918412059998E-3</v>
      </c>
      <c r="F246" s="49">
        <v>3.0507088101120001E-3</v>
      </c>
      <c r="G246" s="49">
        <v>0.88447175192228999</v>
      </c>
      <c r="H246" s="49">
        <v>0.76146791456478002</v>
      </c>
      <c r="I246" s="49">
        <v>1.2801432963646</v>
      </c>
      <c r="J246" s="49"/>
      <c r="K246" s="49">
        <v>0.34141921515580997</v>
      </c>
      <c r="L246" s="49">
        <v>0.50732622990086995</v>
      </c>
      <c r="M246" s="49">
        <v>0.71909333870643999</v>
      </c>
      <c r="N246" s="49"/>
      <c r="O246" s="49"/>
      <c r="P246" s="49">
        <v>3.3200102830409</v>
      </c>
      <c r="Q246" s="49">
        <v>2.3714502184295303</v>
      </c>
      <c r="R246" s="49">
        <v>0.15335897886812699</v>
      </c>
      <c r="S246" s="49">
        <v>5.5793411868842999E-2</v>
      </c>
      <c r="T246" s="49">
        <v>0.53915928963833004</v>
      </c>
      <c r="U246" s="49">
        <v>1.8037606750029</v>
      </c>
      <c r="V246" s="49">
        <v>1.8804227243766001</v>
      </c>
      <c r="W246" s="49"/>
    </row>
    <row r="247" spans="1:23" x14ac:dyDescent="0.2">
      <c r="A247" s="39">
        <f t="shared" si="50"/>
        <v>38898</v>
      </c>
      <c r="B247" s="49">
        <v>0.47673591957080003</v>
      </c>
      <c r="C247" s="49">
        <v>-4.841368212286E-3</v>
      </c>
      <c r="D247" s="49">
        <v>-0.3759765625</v>
      </c>
      <c r="E247" s="49">
        <v>-7.1589869581169998E-3</v>
      </c>
      <c r="F247" s="49">
        <v>3.6029334398680001E-3</v>
      </c>
      <c r="G247" s="49">
        <v>0.87941882552020001</v>
      </c>
      <c r="H247" s="49">
        <v>0.75251392223310998</v>
      </c>
      <c r="I247" s="49">
        <v>1.2972297696070001</v>
      </c>
      <c r="J247" s="49"/>
      <c r="K247" s="49">
        <v>0.34913963850599</v>
      </c>
      <c r="L247" s="49">
        <v>0.56936989836914997</v>
      </c>
      <c r="M247" s="49">
        <v>0.73731733265968002</v>
      </c>
      <c r="N247" s="49"/>
      <c r="O247" s="49"/>
      <c r="P247" s="49">
        <v>3.2037282077231999</v>
      </c>
      <c r="Q247" s="49">
        <v>2.3721179289685197</v>
      </c>
      <c r="R247" s="49">
        <v>0.151420851745386</v>
      </c>
      <c r="S247" s="49">
        <v>5.6406469577341002E-2</v>
      </c>
      <c r="T247" s="49">
        <v>0.52852312164884996</v>
      </c>
      <c r="U247" s="49">
        <v>2.0122133920066001</v>
      </c>
      <c r="V247" s="49">
        <v>2.0290728960822002</v>
      </c>
      <c r="W247" s="49"/>
    </row>
    <row r="248" spans="1:23" x14ac:dyDescent="0.2">
      <c r="A248" s="39">
        <f t="shared" si="50"/>
        <v>38868</v>
      </c>
      <c r="B248" s="49">
        <v>0.44964890998006002</v>
      </c>
      <c r="C248" s="49">
        <v>-4.136405800758E-3</v>
      </c>
      <c r="D248" s="49">
        <v>-0.29705592989921997</v>
      </c>
      <c r="E248" s="49">
        <v>-5.8984848133689996E-3</v>
      </c>
      <c r="F248" s="49">
        <v>2.2450603761139999E-3</v>
      </c>
      <c r="G248" s="49">
        <v>0.83649734541717002</v>
      </c>
      <c r="H248" s="49">
        <v>0.71557908331055997</v>
      </c>
      <c r="I248" s="49">
        <v>1.2381463755369</v>
      </c>
      <c r="J248" s="49"/>
      <c r="K248" s="49">
        <v>0.33567714478626998</v>
      </c>
      <c r="L248" s="49">
        <v>0.52479977068924</v>
      </c>
      <c r="M248" s="49">
        <v>0.70212434238468002</v>
      </c>
      <c r="N248" s="49"/>
      <c r="O248" s="49"/>
      <c r="P248" s="49">
        <v>2.9836329603746998</v>
      </c>
      <c r="Q248" s="49">
        <v>2.39665212206428</v>
      </c>
      <c r="R248" s="49">
        <v>0.142363513063473</v>
      </c>
      <c r="S248" s="49">
        <v>5.3316702417224998E-2</v>
      </c>
      <c r="T248" s="49">
        <v>0.48922838348232001</v>
      </c>
      <c r="U248" s="49">
        <v>1.8778059511862999</v>
      </c>
      <c r="V248" s="49">
        <v>1.8094057524602001</v>
      </c>
      <c r="W248" s="49"/>
    </row>
    <row r="249" spans="1:23" x14ac:dyDescent="0.2">
      <c r="A249" s="39">
        <f t="shared" si="50"/>
        <v>38837</v>
      </c>
      <c r="B249" s="49">
        <v>0.42458114460921997</v>
      </c>
      <c r="C249" s="49">
        <v>-3.3234889782900001E-3</v>
      </c>
      <c r="D249" s="49">
        <v>-0.20919963717460999</v>
      </c>
      <c r="E249" s="49">
        <v>-4.591812240322E-3</v>
      </c>
      <c r="F249" s="49">
        <v>1.0159644095210001E-3</v>
      </c>
      <c r="G249" s="49">
        <v>0.79530881125373998</v>
      </c>
      <c r="H249" s="49">
        <v>0.68804680977468002</v>
      </c>
      <c r="I249" s="49">
        <v>1.1516350823153001</v>
      </c>
      <c r="J249" s="49"/>
      <c r="K249" s="49">
        <v>0.30566165808292001</v>
      </c>
      <c r="L249" s="49">
        <v>0.49993274205464</v>
      </c>
      <c r="M249" s="49">
        <v>0.66015548891714004</v>
      </c>
      <c r="N249" s="49"/>
      <c r="O249" s="49"/>
      <c r="P249" s="49">
        <v>2.9182829129817001</v>
      </c>
      <c r="Q249" s="49">
        <v>2.42644527649247</v>
      </c>
      <c r="R249" s="49">
        <v>0.13327245123324299</v>
      </c>
      <c r="S249" s="49">
        <v>4.8116083539906998E-2</v>
      </c>
      <c r="T249" s="49">
        <v>0.46646111678237001</v>
      </c>
      <c r="U249" s="49">
        <v>1.5102533992875999</v>
      </c>
      <c r="V249" s="49">
        <v>1.7077077892400001</v>
      </c>
      <c r="W249" s="49"/>
    </row>
    <row r="250" spans="1:23" x14ac:dyDescent="0.2">
      <c r="A250" s="39">
        <f t="shared" si="50"/>
        <v>38807</v>
      </c>
      <c r="B250" s="49">
        <v>0.43129076759335999</v>
      </c>
      <c r="C250" s="49">
        <v>6.8952865538069999E-3</v>
      </c>
      <c r="D250" s="49">
        <v>-0.13671875</v>
      </c>
      <c r="E250" s="49">
        <v>1.3807031308E-3</v>
      </c>
      <c r="F250" s="49">
        <v>2.5263743870251001E-2</v>
      </c>
      <c r="G250" s="49">
        <v>0.81455721611053</v>
      </c>
      <c r="H250" s="49">
        <v>0.69580278533082995</v>
      </c>
      <c r="I250" s="49">
        <v>1.2000847705790001</v>
      </c>
      <c r="J250" s="49"/>
      <c r="K250" s="49">
        <v>0.31589788358755</v>
      </c>
      <c r="L250" s="49">
        <v>0.49268543621937</v>
      </c>
      <c r="M250" s="49">
        <v>0.68739719733703997</v>
      </c>
      <c r="N250" s="49"/>
      <c r="O250" s="49"/>
      <c r="P250" s="49">
        <v>3.0070325897793002</v>
      </c>
      <c r="Q250" s="49">
        <v>2.4180713442043902</v>
      </c>
      <c r="R250" s="49">
        <v>0.13458658210622201</v>
      </c>
      <c r="S250" s="49">
        <v>4.8339104079988003E-2</v>
      </c>
      <c r="T250" s="49">
        <v>0.48019029226844001</v>
      </c>
      <c r="U250" s="49">
        <v>1.5988899958895999</v>
      </c>
      <c r="V250" s="49">
        <v>1.7063853061906999</v>
      </c>
      <c r="W250" s="49"/>
    </row>
    <row r="251" spans="1:23" x14ac:dyDescent="0.2">
      <c r="A251" s="39">
        <f t="shared" si="50"/>
        <v>38776</v>
      </c>
      <c r="B251" s="49">
        <v>0.38817536417918003</v>
      </c>
      <c r="C251" s="49">
        <v>-1.0081059315624001E-2</v>
      </c>
      <c r="D251" s="49">
        <v>-0.12451171875</v>
      </c>
      <c r="E251" s="49">
        <v>-1.3169394631957E-2</v>
      </c>
      <c r="F251" s="49">
        <v>-2.26732411013E-4</v>
      </c>
      <c r="G251" s="49">
        <v>0.77690517027677997</v>
      </c>
      <c r="H251" s="49">
        <v>0.65578070010027001</v>
      </c>
      <c r="I251" s="49">
        <v>1.1684024068600001</v>
      </c>
      <c r="J251" s="49"/>
      <c r="K251" s="49">
        <v>0.27858710081410998</v>
      </c>
      <c r="L251" s="49">
        <v>0.41456867966779998</v>
      </c>
      <c r="M251" s="49">
        <v>0.69514496513154</v>
      </c>
      <c r="N251" s="49"/>
      <c r="O251" s="49"/>
      <c r="P251" s="49">
        <v>3.217289423739</v>
      </c>
      <c r="Q251" s="49">
        <v>2.4767180198102499</v>
      </c>
      <c r="R251" s="49">
        <v>0.126431727238104</v>
      </c>
      <c r="S251" s="49">
        <v>4.3426832798102999E-2</v>
      </c>
      <c r="T251" s="49">
        <v>0.46862758116629</v>
      </c>
      <c r="U251" s="49">
        <v>1.507298196267</v>
      </c>
      <c r="V251" s="49">
        <v>1.5639126847742</v>
      </c>
      <c r="W251" s="49"/>
    </row>
    <row r="252" spans="1:23" x14ac:dyDescent="0.2">
      <c r="A252" s="39">
        <f t="shared" si="50"/>
        <v>38748</v>
      </c>
      <c r="B252" s="49">
        <v>0.41264891628091999</v>
      </c>
      <c r="C252" s="49">
        <v>-2.2684906081969999E-3</v>
      </c>
      <c r="D252" s="49">
        <v>-0.16313692927361001</v>
      </c>
      <c r="E252" s="49">
        <v>-2.7673142474079998E-3</v>
      </c>
      <c r="F252" s="49">
        <v>-6.6817462332500002E-4</v>
      </c>
      <c r="G252" s="49">
        <v>0.80832048448744998</v>
      </c>
      <c r="H252" s="49">
        <v>0.69377847955501004</v>
      </c>
      <c r="I252" s="49">
        <v>1.1892073247268</v>
      </c>
      <c r="J252" s="49"/>
      <c r="K252" s="49">
        <v>0.30884498915616998</v>
      </c>
      <c r="L252" s="49">
        <v>0.44592288389649998</v>
      </c>
      <c r="M252" s="49">
        <v>0.72221170157748005</v>
      </c>
      <c r="N252" s="49"/>
      <c r="O252" s="49"/>
      <c r="P252" s="49">
        <v>3.2849636532669</v>
      </c>
      <c r="Q252" s="49">
        <v>2.49590645376357</v>
      </c>
      <c r="R252" s="49">
        <v>0.126948661034266</v>
      </c>
      <c r="S252" s="49">
        <v>4.6699838702582E-2</v>
      </c>
      <c r="T252" s="49">
        <v>0.45787972224453</v>
      </c>
      <c r="U252" s="49">
        <v>1.7821592811346001</v>
      </c>
      <c r="V252" s="49">
        <v>1.7917876350215001</v>
      </c>
      <c r="W252" s="49"/>
    </row>
    <row r="253" spans="1:23" x14ac:dyDescent="0.2">
      <c r="A253" s="39">
        <f t="shared" si="50"/>
        <v>38717</v>
      </c>
      <c r="B253" s="49">
        <v>0.45933266630253999</v>
      </c>
      <c r="C253" s="49">
        <v>-1.709438233438E-3</v>
      </c>
      <c r="D253" s="49">
        <v>-0.36484655737876998</v>
      </c>
      <c r="E253" s="49">
        <v>-2.5346060002640002E-3</v>
      </c>
      <c r="F253" s="49">
        <v>8.9984130876400001E-4</v>
      </c>
      <c r="G253" s="49">
        <v>0.83386195787968997</v>
      </c>
      <c r="H253" s="49">
        <v>0.71928598125406995</v>
      </c>
      <c r="I253" s="49">
        <v>1.2062442523573</v>
      </c>
      <c r="J253" s="49"/>
      <c r="K253" s="49">
        <v>0.35474578473634</v>
      </c>
      <c r="L253" s="49">
        <v>0.53955797817036999</v>
      </c>
      <c r="M253" s="49">
        <v>0.78166974577449999</v>
      </c>
      <c r="N253" s="49"/>
      <c r="O253" s="49"/>
      <c r="P253" s="49">
        <v>3.569838571799</v>
      </c>
      <c r="Q253" s="49"/>
      <c r="R253" s="49">
        <v>0.128214609547634</v>
      </c>
      <c r="S253" s="49">
        <v>4.7431253602763998E-2</v>
      </c>
      <c r="T253" s="49">
        <v>0.46115442009987001</v>
      </c>
      <c r="U253" s="49">
        <v>1.9945446240369</v>
      </c>
      <c r="V253" s="49">
        <v>1.8280514089947</v>
      </c>
      <c r="W253" s="49"/>
    </row>
    <row r="254" spans="1:23" x14ac:dyDescent="0.2">
      <c r="A254" s="39">
        <f t="shared" si="50"/>
        <v>38686</v>
      </c>
      <c r="B254" s="49">
        <v>0.46791219032564002</v>
      </c>
      <c r="C254" s="49">
        <v>-5.6670588149219997E-3</v>
      </c>
      <c r="D254" s="49">
        <v>-0.30144998431205999</v>
      </c>
      <c r="E254" s="49">
        <v>-7.0742910233570003E-3</v>
      </c>
      <c r="F254" s="49">
        <v>-1.1721667532990001E-3</v>
      </c>
      <c r="G254" s="49">
        <v>0.86873199326299</v>
      </c>
      <c r="H254" s="49">
        <v>0.78168084345916</v>
      </c>
      <c r="I254" s="49">
        <v>1.1611606322653001</v>
      </c>
      <c r="J254" s="49"/>
      <c r="K254" s="49">
        <v>0.33948789265235002</v>
      </c>
      <c r="L254" s="49">
        <v>0.54830632052466999</v>
      </c>
      <c r="M254" s="49">
        <v>0.74636962859551004</v>
      </c>
      <c r="N254" s="49"/>
      <c r="O254" s="49"/>
      <c r="P254" s="49">
        <v>3.5168642018598</v>
      </c>
      <c r="Q254" s="49"/>
      <c r="R254" s="49">
        <v>0.130536355172856</v>
      </c>
      <c r="S254" s="49">
        <v>5.1318237759269997E-2</v>
      </c>
      <c r="T254" s="49">
        <v>0.46616440516942997</v>
      </c>
      <c r="U254" s="49">
        <v>2.9999713682431999</v>
      </c>
      <c r="V254" s="49">
        <v>2.6200590544794</v>
      </c>
      <c r="W254" s="49"/>
    </row>
    <row r="255" spans="1:23" x14ac:dyDescent="0.2">
      <c r="A255" s="39">
        <f t="shared" si="50"/>
        <v>38656</v>
      </c>
      <c r="B255" s="49">
        <v>0.44887429220095998</v>
      </c>
      <c r="C255" s="49">
        <v>-5.3483521521839996E-3</v>
      </c>
      <c r="D255" s="49">
        <v>-0.26434457302094</v>
      </c>
      <c r="E255" s="49">
        <v>-7.0555108996090002E-3</v>
      </c>
      <c r="F255" s="49">
        <v>4.6233392081000001E-5</v>
      </c>
      <c r="G255" s="49">
        <v>0.85093148880949998</v>
      </c>
      <c r="H255" s="49">
        <v>0.75232135673418998</v>
      </c>
      <c r="I255" s="49">
        <v>1.1872300419621999</v>
      </c>
      <c r="J255" s="49"/>
      <c r="K255" s="49">
        <v>0.31560262162168001</v>
      </c>
      <c r="L255" s="49">
        <v>0.52495598409263999</v>
      </c>
      <c r="M255" s="49">
        <v>0.71934955120275001</v>
      </c>
      <c r="N255" s="49"/>
      <c r="O255" s="49"/>
      <c r="P255" s="49">
        <v>3.4612507881729999</v>
      </c>
      <c r="Q255" s="49"/>
      <c r="R255" s="49">
        <v>0.12540330710025899</v>
      </c>
      <c r="S255" s="49">
        <v>5.0623808741086997E-2</v>
      </c>
      <c r="T255" s="49">
        <v>0.44975539686152999</v>
      </c>
      <c r="U255" s="49">
        <v>3.031031498081</v>
      </c>
      <c r="V255" s="49">
        <v>2.7707048633689002</v>
      </c>
      <c r="W255" s="49"/>
    </row>
    <row r="256" spans="1:23" x14ac:dyDescent="0.2">
      <c r="A256" s="39">
        <f t="shared" si="50"/>
        <v>38625</v>
      </c>
      <c r="B256" s="49">
        <v>0.40102040407598999</v>
      </c>
      <c r="C256" s="49">
        <v>-6.2856235951069999E-3</v>
      </c>
      <c r="D256" s="49">
        <v>-0.24745237827301</v>
      </c>
      <c r="E256" s="49">
        <v>-8.6977020048170008E-3</v>
      </c>
      <c r="F256" s="49">
        <v>1.2806979741070001E-3</v>
      </c>
      <c r="G256" s="49">
        <v>0.80601637097233003</v>
      </c>
      <c r="H256" s="49">
        <v>0.70001914286044997</v>
      </c>
      <c r="I256" s="49">
        <v>1.1576399437953</v>
      </c>
      <c r="J256" s="49"/>
      <c r="K256" s="49">
        <v>0.28644732922344002</v>
      </c>
      <c r="L256" s="49">
        <v>0.42832138786589002</v>
      </c>
      <c r="M256" s="49">
        <v>0.70612756012362998</v>
      </c>
      <c r="N256" s="49"/>
      <c r="O256" s="49"/>
      <c r="P256" s="49">
        <v>3.4043132405869998</v>
      </c>
      <c r="Q256" s="49"/>
      <c r="R256" s="49">
        <v>0.116158238773064</v>
      </c>
      <c r="S256" s="49">
        <v>4.4313092259798001E-2</v>
      </c>
      <c r="T256" s="49">
        <v>0.42318276724781001</v>
      </c>
      <c r="U256" s="49">
        <v>2.6103530025933002</v>
      </c>
      <c r="V256" s="49">
        <v>2.5040235632810002</v>
      </c>
      <c r="W256" s="49"/>
    </row>
    <row r="257" spans="1:23" x14ac:dyDescent="0.2">
      <c r="A257" s="39">
        <f t="shared" si="50"/>
        <v>38595</v>
      </c>
      <c r="B257" s="49">
        <v>0.39790052355403999</v>
      </c>
      <c r="C257" s="49">
        <v>-6.1016556752169996E-3</v>
      </c>
      <c r="D257" s="49">
        <v>-0.15380859375</v>
      </c>
      <c r="E257" s="49">
        <v>-8.1914322823219993E-3</v>
      </c>
      <c r="F257" s="49">
        <v>2.5751224192700002E-4</v>
      </c>
      <c r="G257" s="49">
        <v>0.80630694084104004</v>
      </c>
      <c r="H257" s="49">
        <v>0.70598395774337996</v>
      </c>
      <c r="I257" s="49">
        <v>1.1384750592438999</v>
      </c>
      <c r="J257" s="49"/>
      <c r="K257" s="49">
        <v>0.28189398636259</v>
      </c>
      <c r="L257" s="49">
        <v>0.42512173693203997</v>
      </c>
      <c r="M257" s="49">
        <v>0.66720520651545001</v>
      </c>
      <c r="N257" s="49"/>
      <c r="O257" s="49"/>
      <c r="P257" s="49">
        <v>3.4824920837647002</v>
      </c>
      <c r="Q257" s="49"/>
      <c r="R257" s="49">
        <v>0.115200206619269</v>
      </c>
      <c r="S257" s="49">
        <v>4.2717797810601997E-2</v>
      </c>
      <c r="T257" s="49">
        <v>0.42702771016510999</v>
      </c>
      <c r="U257" s="49">
        <v>3.1523678887597</v>
      </c>
      <c r="V257" s="49">
        <v>2.9387714003001002</v>
      </c>
      <c r="W257" s="49"/>
    </row>
    <row r="258" spans="1:23" x14ac:dyDescent="0.2">
      <c r="A258" s="39">
        <f t="shared" si="50"/>
        <v>38564</v>
      </c>
      <c r="B258" s="49">
        <v>0.38449988239667998</v>
      </c>
      <c r="C258" s="49">
        <v>-5.1746921317749996E-3</v>
      </c>
      <c r="D258" s="49">
        <v>-0.18201786279678001</v>
      </c>
      <c r="E258" s="49">
        <v>-6.8789072889829999E-3</v>
      </c>
      <c r="F258" s="49">
        <v>-5.0719831551000001E-5</v>
      </c>
      <c r="G258" s="49">
        <v>0.78786248060931996</v>
      </c>
      <c r="H258" s="49">
        <v>0.67177939825836996</v>
      </c>
      <c r="I258" s="49">
        <v>1.1726514853194001</v>
      </c>
      <c r="J258" s="49"/>
      <c r="K258" s="49">
        <v>0.27714383752230998</v>
      </c>
      <c r="L258" s="49">
        <v>0.39483936197182001</v>
      </c>
      <c r="M258" s="49">
        <v>0.68547875614261999</v>
      </c>
      <c r="N258" s="49"/>
      <c r="O258" s="49"/>
      <c r="P258" s="49">
        <v>3.1030381178209998</v>
      </c>
      <c r="Q258" s="49"/>
      <c r="R258" s="49">
        <v>0.115369248576956</v>
      </c>
      <c r="S258" s="49">
        <v>4.2145782573479E-2</v>
      </c>
      <c r="T258" s="49">
        <v>0.43368663365049998</v>
      </c>
      <c r="U258" s="49">
        <v>3.0544804297047001</v>
      </c>
      <c r="V258" s="49">
        <v>2.9477659342394</v>
      </c>
      <c r="W258" s="49"/>
    </row>
    <row r="259" spans="1:23" x14ac:dyDescent="0.2">
      <c r="A259" s="39">
        <f t="shared" si="50"/>
        <v>38533</v>
      </c>
      <c r="B259" s="49">
        <v>0.38964968272542999</v>
      </c>
      <c r="C259" s="49">
        <v>-6.2560002914810002E-3</v>
      </c>
      <c r="D259" s="49">
        <v>-0.10402615368366</v>
      </c>
      <c r="E259" s="49">
        <v>-8.2376016656880002E-3</v>
      </c>
      <c r="F259" s="49">
        <v>-3.6331465086100002E-4</v>
      </c>
      <c r="G259" s="49">
        <v>0.85735865828089997</v>
      </c>
      <c r="H259" s="49">
        <v>0.74102455752245999</v>
      </c>
      <c r="I259" s="49">
        <v>1.2415138028735</v>
      </c>
      <c r="J259" s="49"/>
      <c r="K259" s="49">
        <v>0.28568499920973001</v>
      </c>
      <c r="L259" s="49">
        <v>0.36422518670054999</v>
      </c>
      <c r="M259" s="49">
        <v>0.67486349755521002</v>
      </c>
      <c r="N259" s="49"/>
      <c r="O259" s="49"/>
      <c r="P259" s="49">
        <v>3.6705040055181</v>
      </c>
      <c r="Q259" s="49"/>
      <c r="R259" s="49">
        <v>0.123103627320249</v>
      </c>
      <c r="S259" s="49">
        <v>4.3480556277729003E-2</v>
      </c>
      <c r="T259" s="49">
        <v>0.46637319750000999</v>
      </c>
      <c r="U259" s="49">
        <v>3.2538859742035999</v>
      </c>
      <c r="V259" s="49">
        <v>3.2933618338862001</v>
      </c>
      <c r="W259" s="49"/>
    </row>
    <row r="260" spans="1:23" x14ac:dyDescent="0.2">
      <c r="A260" s="39">
        <f t="shared" si="50"/>
        <v>38503</v>
      </c>
      <c r="B260" s="49">
        <v>0.37629046537094002</v>
      </c>
      <c r="C260" s="49">
        <v>-7.5911526706860001E-3</v>
      </c>
      <c r="D260" s="49">
        <v>-5.1747251302003999E-2</v>
      </c>
      <c r="E260" s="49">
        <v>-9.9432984791409992E-3</v>
      </c>
      <c r="F260" s="49">
        <v>-5.8635213831800001E-4</v>
      </c>
      <c r="G260" s="49">
        <v>0.80635220381883999</v>
      </c>
      <c r="H260" s="49">
        <v>0.70603484694036001</v>
      </c>
      <c r="I260" s="49">
        <v>1.1385848978135999</v>
      </c>
      <c r="J260" s="49"/>
      <c r="K260" s="49">
        <v>0.29508596954286997</v>
      </c>
      <c r="L260" s="49">
        <v>0.36744627057736001</v>
      </c>
      <c r="M260" s="49">
        <v>0.68920613505159001</v>
      </c>
      <c r="N260" s="49"/>
      <c r="O260" s="49"/>
      <c r="P260" s="49">
        <v>3.8441959279382001</v>
      </c>
      <c r="Q260" s="49"/>
      <c r="R260" s="49">
        <v>0.121552991507669</v>
      </c>
      <c r="S260" s="49">
        <v>4.4253888275456003E-2</v>
      </c>
      <c r="T260" s="49">
        <v>0.45272567571613997</v>
      </c>
      <c r="U260" s="49">
        <v>3.7813622776471001</v>
      </c>
      <c r="V260" s="49">
        <v>3.4105512584382001</v>
      </c>
      <c r="W260" s="49"/>
    </row>
    <row r="261" spans="1:23" x14ac:dyDescent="0.2">
      <c r="A261" s="39">
        <f t="shared" si="50"/>
        <v>38472</v>
      </c>
      <c r="B261" s="49">
        <v>0.42978666806424998</v>
      </c>
      <c r="C261" s="49">
        <v>-3.4934216513679999E-3</v>
      </c>
      <c r="D261" s="49">
        <v>-4.0769368410110002E-2</v>
      </c>
      <c r="E261" s="49">
        <v>-4.2938917281470004E-3</v>
      </c>
      <c r="F261" s="49">
        <v>-1.0613451469979999E-3</v>
      </c>
      <c r="G261" s="49">
        <v>0.95802392717412999</v>
      </c>
      <c r="H261" s="49">
        <v>0.85497765734428</v>
      </c>
      <c r="I261" s="49">
        <v>1.3061788567435</v>
      </c>
      <c r="J261" s="49"/>
      <c r="K261" s="49">
        <v>0.33233503018688998</v>
      </c>
      <c r="L261" s="49">
        <v>0.39047354967290998</v>
      </c>
      <c r="M261" s="49">
        <v>0.70876985768288003</v>
      </c>
      <c r="N261" s="49"/>
      <c r="O261" s="49"/>
      <c r="P261" s="49">
        <v>3.9049323431337002</v>
      </c>
      <c r="Q261" s="49"/>
      <c r="R261" s="49">
        <v>0.13149319685372901</v>
      </c>
      <c r="S261" s="49">
        <v>4.2926190892341003E-2</v>
      </c>
      <c r="T261" s="49">
        <v>0.52203336129875999</v>
      </c>
      <c r="U261" s="49">
        <v>3.9673143600985998</v>
      </c>
      <c r="V261" s="49">
        <v>3.4485369967184001</v>
      </c>
      <c r="W261" s="49"/>
    </row>
    <row r="262" spans="1:23" x14ac:dyDescent="0.2">
      <c r="A262" s="39">
        <f t="shared" si="50"/>
        <v>38442</v>
      </c>
      <c r="B262" s="49">
        <v>0.39954065058964</v>
      </c>
      <c r="C262" s="49">
        <v>-4.2421144083580001E-3</v>
      </c>
      <c r="D262" s="49">
        <v>-3.2576061785221003E-2</v>
      </c>
      <c r="E262" s="49">
        <v>-5.0973235891480003E-3</v>
      </c>
      <c r="F262" s="49">
        <v>-1.6064946181719999E-3</v>
      </c>
      <c r="G262" s="49">
        <v>0.85939504246113996</v>
      </c>
      <c r="H262" s="49">
        <v>0.75628157874878998</v>
      </c>
      <c r="I262" s="49">
        <v>1.2112754339806999</v>
      </c>
      <c r="J262" s="49"/>
      <c r="K262" s="49">
        <v>0.31852438032710001</v>
      </c>
      <c r="L262" s="49">
        <v>0.37775405589772998</v>
      </c>
      <c r="M262" s="49">
        <v>0.65731361932331001</v>
      </c>
      <c r="N262" s="49"/>
      <c r="O262" s="49"/>
      <c r="P262" s="49">
        <v>3.2861269500671999</v>
      </c>
      <c r="Q262" s="49"/>
      <c r="R262" s="49">
        <v>0.12152095043056201</v>
      </c>
      <c r="S262" s="49">
        <v>4.2726892460999998E-2</v>
      </c>
      <c r="T262" s="49">
        <v>0.45040736886846</v>
      </c>
      <c r="U262" s="49">
        <v>3.822919819555</v>
      </c>
      <c r="V262" s="49">
        <v>3.2246897192550001</v>
      </c>
      <c r="W262" s="49"/>
    </row>
    <row r="263" spans="1:23" x14ac:dyDescent="0.2">
      <c r="A263" s="39">
        <f t="shared" si="50"/>
        <v>38411</v>
      </c>
      <c r="B263" s="49">
        <v>0.33936878024438</v>
      </c>
      <c r="C263" s="49">
        <v>-2.3058565399740002E-3</v>
      </c>
      <c r="D263" s="49">
        <v>9.5485905185339996E-3</v>
      </c>
      <c r="E263" s="49">
        <v>-2.9457114376379998E-3</v>
      </c>
      <c r="F263" s="49">
        <v>-3.6018327173899999E-4</v>
      </c>
      <c r="G263" s="49">
        <v>0.70813627329744</v>
      </c>
      <c r="H263" s="49">
        <v>0.60147122405610998</v>
      </c>
      <c r="I263" s="49">
        <v>1.0676068554561999</v>
      </c>
      <c r="J263" s="49"/>
      <c r="K263" s="49">
        <v>0.26063546944338001</v>
      </c>
      <c r="L263" s="49">
        <v>0.32681015525360002</v>
      </c>
      <c r="M263" s="49">
        <v>0.59390046992981005</v>
      </c>
      <c r="N263" s="49"/>
      <c r="O263" s="49"/>
      <c r="P263" s="49">
        <v>2.5887835540209001</v>
      </c>
      <c r="Q263" s="49"/>
      <c r="R263" s="49">
        <v>0.105755490650597</v>
      </c>
      <c r="S263" s="49">
        <v>3.7879123719043999E-2</v>
      </c>
      <c r="T263" s="49">
        <v>0.37021665597260001</v>
      </c>
      <c r="U263" s="49">
        <v>3.2502256925377999</v>
      </c>
      <c r="V263" s="49">
        <v>3.0388410820604999</v>
      </c>
      <c r="W263" s="49"/>
    </row>
    <row r="264" spans="1:23" x14ac:dyDescent="0.2">
      <c r="A264" s="39">
        <f t="shared" si="50"/>
        <v>38383</v>
      </c>
      <c r="B264" s="49">
        <v>0.33463513015197999</v>
      </c>
      <c r="C264" s="49">
        <v>-4.4415384509279999E-3</v>
      </c>
      <c r="D264" s="49">
        <v>-1.6664430499076999E-2</v>
      </c>
      <c r="E264" s="49">
        <v>-5.2806315723249999E-3</v>
      </c>
      <c r="F264" s="49">
        <v>-2.060835180737E-3</v>
      </c>
      <c r="G264" s="49">
        <v>0.75448000347923005</v>
      </c>
      <c r="H264" s="49">
        <v>0.65619052793786004</v>
      </c>
      <c r="I264" s="49">
        <v>1.0867736004707</v>
      </c>
      <c r="J264" s="49"/>
      <c r="K264" s="49">
        <v>0.30537204009652003</v>
      </c>
      <c r="L264" s="49">
        <v>0.26154427218454002</v>
      </c>
      <c r="M264" s="49">
        <v>0.62059098546740998</v>
      </c>
      <c r="N264" s="49"/>
      <c r="O264" s="49"/>
      <c r="P264" s="49">
        <v>3.0572074612409001</v>
      </c>
      <c r="Q264" s="49"/>
      <c r="R264" s="49">
        <v>0.117264407124063</v>
      </c>
      <c r="S264" s="49">
        <v>4.6399171981919E-2</v>
      </c>
      <c r="T264" s="49">
        <v>0.40979282032873998</v>
      </c>
      <c r="U264" s="49">
        <v>3.5471751002412999</v>
      </c>
      <c r="V264" s="49">
        <v>3.4661620398015001</v>
      </c>
      <c r="W264" s="49"/>
    </row>
    <row r="265" spans="1:23" x14ac:dyDescent="0.2">
      <c r="A265" s="39">
        <f t="shared" si="50"/>
        <v>38352</v>
      </c>
      <c r="B265" s="49">
        <v>0.33147695977906</v>
      </c>
      <c r="C265" s="49">
        <v>-6.2717207253699999E-3</v>
      </c>
      <c r="D265" s="49">
        <v>-0.13715909421444</v>
      </c>
      <c r="E265" s="49">
        <v>-8.2920373184050006E-3</v>
      </c>
      <c r="F265" s="49">
        <v>-4.4737235375099998E-4</v>
      </c>
      <c r="G265" s="49">
        <v>0.75021066040289996</v>
      </c>
      <c r="H265" s="49">
        <v>0.65931310885806005</v>
      </c>
      <c r="I265" s="49">
        <v>1.0589451507336001</v>
      </c>
      <c r="J265" s="49"/>
      <c r="K265" s="49">
        <v>0.32225306132347997</v>
      </c>
      <c r="L265" s="49">
        <v>0.24168196534721001</v>
      </c>
      <c r="M265" s="49">
        <v>0.70682087729609999</v>
      </c>
      <c r="N265" s="49"/>
      <c r="O265" s="49"/>
      <c r="P265" s="49">
        <v>2.8796508318995002</v>
      </c>
      <c r="Q265" s="49"/>
      <c r="R265" s="49">
        <v>0.12163149875384401</v>
      </c>
      <c r="S265" s="49">
        <v>4.6268237649376001E-2</v>
      </c>
      <c r="T265" s="49">
        <v>0.43596279745206001</v>
      </c>
      <c r="U265" s="49">
        <v>3.0099884800384</v>
      </c>
      <c r="V265" s="49">
        <v>2.9982411278002998</v>
      </c>
      <c r="W265" s="49"/>
    </row>
    <row r="266" spans="1:23" x14ac:dyDescent="0.2">
      <c r="A266" s="39">
        <f t="shared" si="50"/>
        <v>38321</v>
      </c>
      <c r="B266" s="49">
        <v>0.34763291343910002</v>
      </c>
      <c r="C266" s="49">
        <v>-3.2571635845580001E-3</v>
      </c>
      <c r="D266" s="49">
        <v>2.2993024438619999E-2</v>
      </c>
      <c r="E266" s="49">
        <v>-4.783012350305E-3</v>
      </c>
      <c r="F266" s="49">
        <v>1.1570833252699999E-3</v>
      </c>
      <c r="G266" s="49">
        <v>0.78213503036360998</v>
      </c>
      <c r="H266" s="49">
        <v>0.68448760464999003</v>
      </c>
      <c r="I266" s="49">
        <v>1.1191847980598999</v>
      </c>
      <c r="J266" s="49"/>
      <c r="K266" s="49">
        <v>0.30232715755537998</v>
      </c>
      <c r="L266" s="49">
        <v>0.26415292148198</v>
      </c>
      <c r="M266" s="49">
        <v>0.72028985331045003</v>
      </c>
      <c r="N266" s="49"/>
      <c r="O266" s="49"/>
      <c r="P266" s="49">
        <v>3.0009328474300001</v>
      </c>
      <c r="Q266" s="49"/>
      <c r="R266" s="49">
        <v>0.101034698630478</v>
      </c>
      <c r="S266" s="49">
        <v>1.0653555583589E-2</v>
      </c>
      <c r="T266" s="49">
        <v>0.44273727744418001</v>
      </c>
      <c r="U266" s="49">
        <v>3.2201636362346</v>
      </c>
      <c r="V266" s="49">
        <v>2.9082527441014001</v>
      </c>
      <c r="W266" s="49"/>
    </row>
    <row r="267" spans="1:23" x14ac:dyDescent="0.2">
      <c r="A267" s="39">
        <f t="shared" si="50"/>
        <v>38291</v>
      </c>
      <c r="B267" s="49">
        <v>0.38958762456738999</v>
      </c>
      <c r="C267" s="49">
        <v>-4.9999620583240003E-3</v>
      </c>
      <c r="D267" s="49">
        <v>-0.146484375</v>
      </c>
      <c r="E267" s="49">
        <v>-7.1255666998680002E-3</v>
      </c>
      <c r="F267" s="49">
        <v>9.2879385482100003E-4</v>
      </c>
      <c r="G267" s="49">
        <v>0.83976726700615001</v>
      </c>
      <c r="H267" s="49">
        <v>0.74342920163556003</v>
      </c>
      <c r="I267" s="49">
        <v>1.1684948751944</v>
      </c>
      <c r="J267" s="49"/>
      <c r="K267" s="49">
        <v>0.32582868739497001</v>
      </c>
      <c r="L267" s="49">
        <v>0.33227381666861</v>
      </c>
      <c r="M267" s="49">
        <v>0.78901393027188005</v>
      </c>
      <c r="N267" s="49"/>
      <c r="O267" s="49"/>
      <c r="P267" s="49">
        <v>3.5099907763079998</v>
      </c>
      <c r="Q267" s="49"/>
      <c r="R267" s="49">
        <v>0.103704995553036</v>
      </c>
      <c r="S267" s="49">
        <v>1.1037951158848E-2</v>
      </c>
      <c r="T267" s="49">
        <v>0.45388591009694002</v>
      </c>
      <c r="U267" s="49">
        <v>3.5110548880777999</v>
      </c>
      <c r="V267" s="49">
        <v>3.1935808366529002</v>
      </c>
      <c r="W267" s="49"/>
    </row>
    <row r="268" spans="1:23" x14ac:dyDescent="0.2">
      <c r="A268" s="39">
        <f t="shared" si="50"/>
        <v>38260</v>
      </c>
      <c r="B268" s="49">
        <v>0.41877217342612999</v>
      </c>
      <c r="C268" s="49">
        <v>-5.7164138989610003E-3</v>
      </c>
      <c r="D268" s="49">
        <v>-0.17166081070899999</v>
      </c>
      <c r="E268" s="49">
        <v>-8.11147525515E-3</v>
      </c>
      <c r="F268" s="49">
        <v>9.7255519661199996E-4</v>
      </c>
      <c r="G268" s="49">
        <v>0.84599942423817998</v>
      </c>
      <c r="H268" s="49">
        <v>0.75017432596246003</v>
      </c>
      <c r="I268" s="49">
        <v>1.1707710167284999</v>
      </c>
      <c r="J268" s="49"/>
      <c r="K268" s="49">
        <v>0.36520701767956998</v>
      </c>
      <c r="L268" s="49">
        <v>0.39536453289555001</v>
      </c>
      <c r="M268" s="49">
        <v>0.79695520522942997</v>
      </c>
      <c r="N268" s="49"/>
      <c r="O268" s="49"/>
      <c r="P268" s="49">
        <v>3.6803845190133</v>
      </c>
      <c r="Q268" s="49"/>
      <c r="R268" s="49">
        <v>0.105605138221276</v>
      </c>
      <c r="S268" s="49">
        <v>1.3302252083377999E-2</v>
      </c>
      <c r="T268" s="49">
        <v>0.44809359774128998</v>
      </c>
      <c r="U268" s="49">
        <v>3.5933494175770999</v>
      </c>
      <c r="V268" s="49">
        <v>3.3567383815081002</v>
      </c>
      <c r="W268" s="49"/>
    </row>
    <row r="269" spans="1:23" x14ac:dyDescent="0.2">
      <c r="A269" s="39">
        <f t="shared" si="50"/>
        <v>38230</v>
      </c>
      <c r="B269" s="49">
        <v>0.42500250996768002</v>
      </c>
      <c r="C269" s="49">
        <v>-6.7033789805030003E-3</v>
      </c>
      <c r="D269" s="49">
        <v>-5.3042203187942998E-2</v>
      </c>
      <c r="E269" s="49">
        <v>-9.4616806894299993E-3</v>
      </c>
      <c r="F269" s="49">
        <v>9.6143252780399996E-4</v>
      </c>
      <c r="G269" s="49">
        <v>0.88317498101040004</v>
      </c>
      <c r="H269" s="49">
        <v>0.78853870685570004</v>
      </c>
      <c r="I269" s="49">
        <v>1.2070217167795001</v>
      </c>
      <c r="J269" s="49"/>
      <c r="K269" s="49">
        <v>0.35607113502763998</v>
      </c>
      <c r="L269" s="49">
        <v>0.39048436878183002</v>
      </c>
      <c r="M269" s="49">
        <v>0.80090184088837002</v>
      </c>
      <c r="N269" s="49"/>
      <c r="O269" s="49"/>
      <c r="P269" s="49">
        <v>3.9397302875606002</v>
      </c>
      <c r="Q269" s="49"/>
      <c r="R269" s="49">
        <v>0.109152078635106</v>
      </c>
      <c r="S269" s="49">
        <v>1.5792698451241E-2</v>
      </c>
      <c r="T269" s="49">
        <v>0.46038945402462</v>
      </c>
      <c r="U269" s="49">
        <v>3.6980524655615001</v>
      </c>
      <c r="V269" s="49">
        <v>3.5283753531394999</v>
      </c>
      <c r="W269" s="49"/>
    </row>
    <row r="270" spans="1:23" x14ac:dyDescent="0.2">
      <c r="A270" s="39">
        <f t="shared" si="50"/>
        <v>38199</v>
      </c>
      <c r="B270" s="49">
        <v>0.45186070177090998</v>
      </c>
      <c r="C270" s="49">
        <v>-3.5519441435799999E-3</v>
      </c>
      <c r="D270" s="49">
        <v>-7.4388466775416995E-2</v>
      </c>
      <c r="E270" s="49">
        <v>-5.4596190260320001E-3</v>
      </c>
      <c r="F270" s="49">
        <v>1.6418635817150001E-3</v>
      </c>
      <c r="G270" s="49">
        <v>0.89584881820025997</v>
      </c>
      <c r="H270" s="49">
        <v>0.80396148011980995</v>
      </c>
      <c r="I270" s="49">
        <v>1.2184305527570001</v>
      </c>
      <c r="J270" s="49"/>
      <c r="K270" s="49">
        <v>0.37066103304680997</v>
      </c>
      <c r="L270" s="49">
        <v>0.44005306196402999</v>
      </c>
      <c r="M270" s="49">
        <v>0.87036456817704999</v>
      </c>
      <c r="N270" s="49"/>
      <c r="O270" s="49"/>
      <c r="P270" s="49">
        <v>3.8878230264349001</v>
      </c>
      <c r="Q270" s="49"/>
      <c r="R270" s="49">
        <v>0.112646452271391</v>
      </c>
      <c r="S270" s="49">
        <v>1.478066989369E-2</v>
      </c>
      <c r="T270" s="49">
        <v>0.48220843215619003</v>
      </c>
      <c r="U270" s="49">
        <v>3.9696027764167998</v>
      </c>
      <c r="V270" s="49">
        <v>3.7739575354162</v>
      </c>
      <c r="W270" s="49"/>
    </row>
    <row r="271" spans="1:23" x14ac:dyDescent="0.2">
      <c r="A271" s="39">
        <f t="shared" si="50"/>
        <v>38168</v>
      </c>
      <c r="B271" s="49">
        <v>0.47371092157056</v>
      </c>
      <c r="C271" s="49">
        <v>-4.593600557641E-3</v>
      </c>
      <c r="D271" s="49">
        <v>-0.11870156228542</v>
      </c>
      <c r="E271" s="49">
        <v>-6.3722335372049998E-3</v>
      </c>
      <c r="F271" s="49">
        <v>2.5101820962699999E-4</v>
      </c>
      <c r="G271" s="49">
        <v>0.93258568196129998</v>
      </c>
      <c r="H271" s="49">
        <v>0.84128650242566005</v>
      </c>
      <c r="I271" s="49">
        <v>1.2604259845082999</v>
      </c>
      <c r="J271" s="49"/>
      <c r="K271" s="49">
        <v>0.39618931487351</v>
      </c>
      <c r="L271" s="49">
        <v>0.46299147078191</v>
      </c>
      <c r="M271" s="49">
        <v>0.8812223278422</v>
      </c>
      <c r="N271" s="49"/>
      <c r="O271" s="49"/>
      <c r="P271" s="49">
        <v>3.9349098614117999</v>
      </c>
      <c r="Q271" s="49"/>
      <c r="R271" s="49">
        <v>0.111141638519619</v>
      </c>
      <c r="S271" s="49">
        <v>1.2408229138705E-2</v>
      </c>
      <c r="T271" s="49">
        <v>0.48837014421487002</v>
      </c>
      <c r="U271" s="49">
        <v>4.1789511201521998</v>
      </c>
      <c r="V271" s="49">
        <v>3.8661730762883</v>
      </c>
      <c r="W271" s="49"/>
    </row>
    <row r="272" spans="1:23" x14ac:dyDescent="0.2">
      <c r="A272" s="39">
        <f t="shared" si="50"/>
        <v>38138</v>
      </c>
      <c r="B272" s="49">
        <v>0.48824736194393997</v>
      </c>
      <c r="C272" s="49">
        <v>-7.4655824227040004E-3</v>
      </c>
      <c r="D272" s="49">
        <v>-9.7147092223167003E-2</v>
      </c>
      <c r="E272" s="49">
        <v>-9.9571587719700008E-3</v>
      </c>
      <c r="F272" s="49">
        <v>-7.3964026922400004E-4</v>
      </c>
      <c r="G272" s="49">
        <v>0.92780869713280001</v>
      </c>
      <c r="H272" s="49">
        <v>0.84337783551443002</v>
      </c>
      <c r="I272" s="49">
        <v>1.2131229648093</v>
      </c>
      <c r="J272" s="49"/>
      <c r="K272" s="49">
        <v>0.39342073844030001</v>
      </c>
      <c r="L272" s="49">
        <v>0.48705625185103002</v>
      </c>
      <c r="M272" s="49">
        <v>0.82193693198685003</v>
      </c>
      <c r="N272" s="49"/>
      <c r="O272" s="49"/>
      <c r="P272" s="49">
        <v>4.0494641181861004</v>
      </c>
      <c r="Q272" s="49"/>
      <c r="R272" s="49">
        <v>0.11629686365046001</v>
      </c>
      <c r="S272" s="49">
        <v>1.6340977458189999E-2</v>
      </c>
      <c r="T272" s="49">
        <v>0.49512282554071002</v>
      </c>
      <c r="U272" s="49">
        <v>4.2491943529574998</v>
      </c>
      <c r="V272" s="49">
        <v>4.0663207426485002</v>
      </c>
      <c r="W272" s="49"/>
    </row>
    <row r="273" spans="1:23" x14ac:dyDescent="0.2">
      <c r="A273" s="39">
        <f t="shared" si="50"/>
        <v>38107</v>
      </c>
      <c r="B273" s="49">
        <v>0.45926150048559</v>
      </c>
      <c r="C273" s="49">
        <v>-2.761864746786E-3</v>
      </c>
      <c r="D273" s="49">
        <v>-4.8828125E-2</v>
      </c>
      <c r="E273" s="49">
        <v>-4.5838779472680002E-3</v>
      </c>
      <c r="F273" s="49">
        <v>2.012125291762E-3</v>
      </c>
      <c r="G273" s="49">
        <v>0.86182233133540997</v>
      </c>
      <c r="H273" s="49">
        <v>0.77133663713908995</v>
      </c>
      <c r="I273" s="49">
        <v>1.1649003742530999</v>
      </c>
      <c r="J273" s="49"/>
      <c r="K273" s="49">
        <v>0.35999746739497002</v>
      </c>
      <c r="L273" s="49">
        <v>0.46129462315109998</v>
      </c>
      <c r="M273" s="49">
        <v>0.81739571221479002</v>
      </c>
      <c r="N273" s="49"/>
      <c r="O273" s="49"/>
      <c r="P273" s="49">
        <v>3.6730160142949999</v>
      </c>
      <c r="Q273" s="49"/>
      <c r="R273" s="49">
        <v>0.104077617200419</v>
      </c>
      <c r="S273" s="49">
        <v>8.4936398471289996E-3</v>
      </c>
      <c r="T273" s="49">
        <v>0.47234942240472999</v>
      </c>
      <c r="U273" s="49">
        <v>3.9803946918327999</v>
      </c>
      <c r="V273" s="49">
        <v>4.0663207426485002</v>
      </c>
      <c r="W273" s="49"/>
    </row>
    <row r="274" spans="1:23" x14ac:dyDescent="0.2">
      <c r="A274" s="39">
        <f t="shared" si="50"/>
        <v>38077</v>
      </c>
      <c r="B274" s="49">
        <v>0.44279505022424998</v>
      </c>
      <c r="C274" s="49">
        <v>-6.4685503449180004E-3</v>
      </c>
      <c r="D274" s="49">
        <v>-0.12311028689146</v>
      </c>
      <c r="E274" s="49">
        <v>-9.4979459320980002E-3</v>
      </c>
      <c r="F274" s="49">
        <v>1.1214921912999999E-3</v>
      </c>
      <c r="G274" s="49">
        <v>0.90192821502056997</v>
      </c>
      <c r="H274" s="49">
        <v>0.81480004930893002</v>
      </c>
      <c r="I274" s="49">
        <v>1.1810048272619</v>
      </c>
      <c r="J274" s="49"/>
      <c r="K274" s="49">
        <v>0.33402551333003999</v>
      </c>
      <c r="L274" s="49">
        <v>0.39213871648018001</v>
      </c>
      <c r="M274" s="49">
        <v>0.80839848102056</v>
      </c>
      <c r="N274" s="49"/>
      <c r="O274" s="49"/>
      <c r="P274" s="49">
        <v>4.1397124341987999</v>
      </c>
      <c r="Q274" s="49"/>
      <c r="R274" s="49">
        <v>8.1845807852235997E-2</v>
      </c>
      <c r="S274" s="49">
        <v>-1.6068436124185001E-2</v>
      </c>
      <c r="T274" s="49">
        <v>0.44371454899159002</v>
      </c>
      <c r="U274" s="49">
        <v>3.6103034937963998</v>
      </c>
      <c r="V274" s="49">
        <v>3.8388487812909999</v>
      </c>
      <c r="W274" s="49"/>
    </row>
    <row r="275" spans="1:23" x14ac:dyDescent="0.2">
      <c r="A275" s="39">
        <f t="shared" si="50"/>
        <v>38046</v>
      </c>
      <c r="B275" s="49">
        <v>0.42021939926617002</v>
      </c>
      <c r="C275" s="49">
        <v>-8.5341425416940002E-3</v>
      </c>
      <c r="D275" s="49">
        <v>-0.25634765625</v>
      </c>
      <c r="E275" s="49">
        <v>-1.1798746090361001E-2</v>
      </c>
      <c r="F275" s="49">
        <v>-4.14248047441E-4</v>
      </c>
      <c r="G275" s="49">
        <v>0.88487475066083998</v>
      </c>
      <c r="H275" s="49">
        <v>0.80419687550495</v>
      </c>
      <c r="I275" s="49">
        <v>1.1476764846545</v>
      </c>
      <c r="J275" s="49"/>
      <c r="K275" s="49">
        <v>0.32700683613144998</v>
      </c>
      <c r="L275" s="49">
        <v>0.34215213762357999</v>
      </c>
      <c r="M275" s="49">
        <v>0.82276722930513002</v>
      </c>
      <c r="N275" s="49"/>
      <c r="O275" s="49"/>
      <c r="P275" s="49">
        <v>4.0477296061911998</v>
      </c>
      <c r="Q275" s="49"/>
      <c r="R275" s="49">
        <v>0.102108924144048</v>
      </c>
      <c r="S275" s="49">
        <v>1.1621002484319999E-3</v>
      </c>
      <c r="T275" s="49">
        <v>0.48946084538781998</v>
      </c>
      <c r="U275" s="49">
        <v>3.7988480687416999</v>
      </c>
      <c r="V275" s="49">
        <v>4.1202854175528003</v>
      </c>
      <c r="W275" s="49"/>
    </row>
    <row r="276" spans="1:23" x14ac:dyDescent="0.2">
      <c r="A276" s="39">
        <f t="shared" si="50"/>
        <v>38017</v>
      </c>
      <c r="B276" s="49">
        <v>0.40939293518609998</v>
      </c>
      <c r="C276" s="49">
        <v>-5.0269760919730002E-3</v>
      </c>
      <c r="D276" s="49">
        <v>-0.19192197918892001</v>
      </c>
      <c r="E276" s="49">
        <v>-6.8778321823400003E-3</v>
      </c>
      <c r="F276" s="49">
        <v>-5.6100285573200002E-4</v>
      </c>
      <c r="G276" s="49">
        <v>0.87175707050347995</v>
      </c>
      <c r="H276" s="49">
        <v>0.79128320847529998</v>
      </c>
      <c r="I276" s="49">
        <v>1.1348880228406999</v>
      </c>
      <c r="J276" s="49"/>
      <c r="K276" s="49">
        <v>0.34430266180948998</v>
      </c>
      <c r="L276" s="49">
        <v>0.30785589807697999</v>
      </c>
      <c r="M276" s="49">
        <v>0.79177786411168005</v>
      </c>
      <c r="N276" s="49"/>
      <c r="O276" s="49"/>
      <c r="P276" s="49">
        <v>3.7413761847861</v>
      </c>
      <c r="Q276" s="49"/>
      <c r="R276" s="49">
        <v>9.4549513619992004E-2</v>
      </c>
      <c r="S276" s="49">
        <v>-3.42022088178E-3</v>
      </c>
      <c r="T276" s="49">
        <v>0.47286387599715002</v>
      </c>
      <c r="U276" s="49">
        <v>3.5777573766578001</v>
      </c>
      <c r="V276" s="49">
        <v>3.9511695927769002</v>
      </c>
      <c r="W276" s="49"/>
    </row>
    <row r="277" spans="1:23" x14ac:dyDescent="0.2">
      <c r="A277" s="39">
        <f t="shared" si="50"/>
        <v>37986</v>
      </c>
      <c r="B277" s="49">
        <v>0.41804671253108</v>
      </c>
      <c r="C277" s="49">
        <v>-6.7151938243979999E-3</v>
      </c>
      <c r="D277" s="49">
        <v>-0.1904296875</v>
      </c>
      <c r="E277" s="49">
        <v>-9.1694487138879992E-3</v>
      </c>
      <c r="F277" s="49">
        <v>-7.8987668716500004E-4</v>
      </c>
      <c r="G277" s="49">
        <v>0.88797713908748999</v>
      </c>
      <c r="H277" s="49">
        <v>0.81311333122440999</v>
      </c>
      <c r="I277" s="49">
        <v>1.1320573713141999</v>
      </c>
      <c r="J277" s="49"/>
      <c r="K277" s="49">
        <v>0.36927624426151001</v>
      </c>
      <c r="L277" s="49">
        <v>0.30179391223112001</v>
      </c>
      <c r="M277" s="49">
        <v>0.82605868597990995</v>
      </c>
      <c r="N277" s="49"/>
      <c r="O277" s="49"/>
      <c r="P277" s="49">
        <v>3.9375026348926001</v>
      </c>
      <c r="Q277" s="49"/>
      <c r="R277" s="49">
        <v>9.6453335279840999E-2</v>
      </c>
      <c r="S277" s="49">
        <v>1.9093055576709999E-3</v>
      </c>
      <c r="T277" s="49">
        <v>0.45603471905925003</v>
      </c>
      <c r="U277" s="49">
        <v>3.4119908877321001</v>
      </c>
      <c r="V277" s="49">
        <v>3.6886561777155999</v>
      </c>
      <c r="W277" s="49"/>
    </row>
    <row r="278" spans="1:23" x14ac:dyDescent="0.2">
      <c r="A278" s="39">
        <f t="shared" si="50"/>
        <v>37955</v>
      </c>
      <c r="B278" s="49">
        <v>0.45806335840134998</v>
      </c>
      <c r="C278" s="49">
        <v>-9.4054354760970005E-3</v>
      </c>
      <c r="D278" s="49">
        <v>-0.17750096321105999</v>
      </c>
      <c r="E278" s="49">
        <v>-1.2892363158369001E-2</v>
      </c>
      <c r="F278" s="49">
        <v>-1.1292784192459999E-3</v>
      </c>
      <c r="G278" s="49">
        <v>0.91229497497836998</v>
      </c>
      <c r="H278" s="49">
        <v>0.83419399644123005</v>
      </c>
      <c r="I278" s="49">
        <v>1.1684437256833999</v>
      </c>
      <c r="J278" s="49"/>
      <c r="K278" s="49">
        <v>0.37164561064141999</v>
      </c>
      <c r="L278" s="49">
        <v>0.39191008635489</v>
      </c>
      <c r="M278" s="49">
        <v>0.84604378336407005</v>
      </c>
      <c r="N278" s="49"/>
      <c r="O278" s="49"/>
      <c r="P278" s="49">
        <v>4.1714416425068004</v>
      </c>
      <c r="Q278" s="49"/>
      <c r="R278" s="49">
        <v>0.111680305713465</v>
      </c>
      <c r="S278" s="49">
        <v>4.4794858992130001E-3</v>
      </c>
      <c r="T278" s="49">
        <v>0.49869168916959</v>
      </c>
      <c r="U278" s="49">
        <v>3.6956801814019999</v>
      </c>
      <c r="V278" s="49">
        <v>3.9395499893452999</v>
      </c>
      <c r="W278" s="49"/>
    </row>
    <row r="279" spans="1:23" x14ac:dyDescent="0.2">
      <c r="A279" s="39">
        <f t="shared" si="50"/>
        <v>37925</v>
      </c>
      <c r="B279" s="49">
        <v>0.48952798656122998</v>
      </c>
      <c r="C279" s="49">
        <v>-1.6013778487689999E-3</v>
      </c>
      <c r="D279" s="49">
        <v>-0.11474609375</v>
      </c>
      <c r="E279" s="49">
        <v>-2.0623218608190001E-3</v>
      </c>
      <c r="F279" s="49">
        <v>-5.1029094780099995E-4</v>
      </c>
      <c r="G279" s="49">
        <v>0.96686714183870004</v>
      </c>
      <c r="H279" s="49">
        <v>0.88889312118734998</v>
      </c>
      <c r="I279" s="49">
        <v>1.2192993908756999</v>
      </c>
      <c r="J279" s="49"/>
      <c r="K279" s="49">
        <v>0.38413922423493002</v>
      </c>
      <c r="L279" s="49">
        <v>0.43045438429376998</v>
      </c>
      <c r="M279" s="49">
        <v>0.86569003924746002</v>
      </c>
      <c r="N279" s="49"/>
      <c r="O279" s="49"/>
      <c r="P279" s="49">
        <v>4.4620677281959997</v>
      </c>
      <c r="Q279" s="49"/>
      <c r="R279" s="49">
        <v>0.111859852120579</v>
      </c>
      <c r="S279" s="49">
        <v>9.2550224554460003E-3</v>
      </c>
      <c r="T279" s="49">
        <v>0.52207138692166</v>
      </c>
      <c r="U279" s="49">
        <v>3.7992095486320001</v>
      </c>
      <c r="V279" s="49">
        <v>4.3790248043556996</v>
      </c>
      <c r="W279" s="49"/>
    </row>
    <row r="280" spans="1:23" x14ac:dyDescent="0.2">
      <c r="A280" s="39">
        <f t="shared" si="50"/>
        <v>37894</v>
      </c>
      <c r="B280" s="49">
        <v>0.54888623452010998</v>
      </c>
      <c r="C280" s="49">
        <v>-5.2603261764389998E-3</v>
      </c>
      <c r="D280" s="49">
        <v>-0.30214774608611999</v>
      </c>
      <c r="E280" s="49">
        <v>-6.8349952972259998E-3</v>
      </c>
      <c r="F280" s="49">
        <v>-1.640389221829E-3</v>
      </c>
      <c r="G280" s="49">
        <v>1.0319878366563</v>
      </c>
      <c r="H280" s="49">
        <v>0.94826043244591995</v>
      </c>
      <c r="I280" s="49">
        <v>1.3045998591898</v>
      </c>
      <c r="J280" s="49"/>
      <c r="K280" s="49">
        <v>0.35556709478949999</v>
      </c>
      <c r="L280" s="49">
        <v>0.55244801091454998</v>
      </c>
      <c r="M280" s="49">
        <v>0.94492166169698</v>
      </c>
      <c r="N280" s="49"/>
      <c r="O280" s="49"/>
      <c r="P280" s="49">
        <v>5.1681608777461996</v>
      </c>
      <c r="Q280" s="49"/>
      <c r="R280" s="49">
        <v>0.12238586230321501</v>
      </c>
      <c r="S280" s="49">
        <v>9.1608323518340001E-3</v>
      </c>
      <c r="T280" s="49">
        <v>0.58401694644956004</v>
      </c>
      <c r="U280" s="49">
        <v>4.1148685596418</v>
      </c>
      <c r="V280" s="49">
        <v>4.7851793110254004</v>
      </c>
      <c r="W280" s="49"/>
    </row>
    <row r="281" spans="1:23" x14ac:dyDescent="0.2">
      <c r="A281" s="39">
        <f t="shared" si="50"/>
        <v>37864</v>
      </c>
      <c r="B281" s="49">
        <v>0.58035675469887005</v>
      </c>
      <c r="C281" s="49">
        <v>-3.7348461431219999E-3</v>
      </c>
      <c r="D281" s="49">
        <v>-0.15208701789379001</v>
      </c>
      <c r="E281" s="49">
        <v>-4.3353843523900003E-3</v>
      </c>
      <c r="F281" s="49">
        <v>-2.3402685578789999E-3</v>
      </c>
      <c r="G281" s="49">
        <v>1.0937831190347</v>
      </c>
      <c r="H281" s="49">
        <v>1.0111193572529</v>
      </c>
      <c r="I281" s="49">
        <v>1.3733585246554001</v>
      </c>
      <c r="J281" s="49"/>
      <c r="K281" s="49">
        <v>0.41069963458531999</v>
      </c>
      <c r="L281" s="49">
        <v>0.55662011372456</v>
      </c>
      <c r="M281" s="49">
        <v>0.98352707319713994</v>
      </c>
      <c r="N281" s="49"/>
      <c r="O281" s="49"/>
      <c r="P281" s="49">
        <v>5.1100105419573003</v>
      </c>
      <c r="Q281" s="49"/>
      <c r="R281" s="49">
        <v>0.10955227346617</v>
      </c>
      <c r="S281" s="49">
        <v>1.0312885592643E-2</v>
      </c>
      <c r="T281" s="49">
        <v>0.53957256038219004</v>
      </c>
      <c r="U281" s="49">
        <v>4.0736092382958002</v>
      </c>
      <c r="V281" s="49">
        <v>5.099228095969</v>
      </c>
      <c r="W281" s="49"/>
    </row>
    <row r="282" spans="1:23" x14ac:dyDescent="0.2">
      <c r="A282" s="39">
        <f t="shared" si="50"/>
        <v>37833</v>
      </c>
      <c r="B282" s="49">
        <v>0.59669936565102</v>
      </c>
      <c r="C282" s="49">
        <v>-8.247935347134E-3</v>
      </c>
      <c r="D282" s="49">
        <v>-0.19682827591895999</v>
      </c>
      <c r="E282" s="49">
        <v>-1.1382574567892E-2</v>
      </c>
      <c r="F282" s="49">
        <v>-1.314015053647E-3</v>
      </c>
      <c r="G282" s="49">
        <v>1.103177798243</v>
      </c>
      <c r="H282" s="49">
        <v>1.0018386062269999</v>
      </c>
      <c r="I282" s="49">
        <v>1.4485557528360999</v>
      </c>
      <c r="J282" s="49"/>
      <c r="K282" s="49">
        <v>0.40261273296869998</v>
      </c>
      <c r="L282" s="49">
        <v>0.59978262942092997</v>
      </c>
      <c r="M282" s="49">
        <v>1.0094707157934</v>
      </c>
      <c r="N282" s="49"/>
      <c r="O282" s="49"/>
      <c r="P282" s="49">
        <v>5.2703254242237998</v>
      </c>
      <c r="Q282" s="49"/>
      <c r="R282" s="49">
        <v>0.113135708407059</v>
      </c>
      <c r="S282" s="49">
        <v>1.0017360831518E-2</v>
      </c>
      <c r="T282" s="49">
        <v>0.56073841223360998</v>
      </c>
      <c r="U282" s="49">
        <v>4.2215949992777997</v>
      </c>
      <c r="V282" s="49">
        <v>5.3166360441523999</v>
      </c>
      <c r="W282" s="49"/>
    </row>
    <row r="283" spans="1:23" x14ac:dyDescent="0.2">
      <c r="A283" s="39">
        <f t="shared" si="50"/>
        <v>37802</v>
      </c>
      <c r="B283" s="49">
        <v>0.52307403422202003</v>
      </c>
      <c r="C283" s="49">
        <v>-4.2559402789430004E-3</v>
      </c>
      <c r="D283" s="49">
        <v>-8.056640625E-2</v>
      </c>
      <c r="E283" s="49">
        <v>-6.6691777026440004E-3</v>
      </c>
      <c r="F283" s="49">
        <v>7.2685207546100002E-4</v>
      </c>
      <c r="G283" s="49">
        <v>1.1385498289695</v>
      </c>
      <c r="H283" s="49">
        <v>1.0362784456233001</v>
      </c>
      <c r="I283" s="49">
        <v>1.4694433169345</v>
      </c>
      <c r="J283" s="49"/>
      <c r="K283" s="49">
        <v>0.26446268365773001</v>
      </c>
      <c r="L283" s="49">
        <v>0.41156560963590999</v>
      </c>
      <c r="M283" s="49">
        <v>0.90022071880984</v>
      </c>
      <c r="N283" s="49"/>
      <c r="O283" s="49"/>
      <c r="P283" s="49">
        <v>5.8414515727475997</v>
      </c>
      <c r="Q283" s="49"/>
      <c r="R283" s="49">
        <v>0.10679994540318299</v>
      </c>
      <c r="S283" s="49">
        <v>-1.2033904462549999E-3</v>
      </c>
      <c r="T283" s="49">
        <v>0.61296936051476003</v>
      </c>
      <c r="U283" s="49">
        <v>4.4046433430552003</v>
      </c>
      <c r="V283" s="49">
        <v>5.7404125117725</v>
      </c>
      <c r="W283" s="49"/>
    </row>
    <row r="284" spans="1:23" x14ac:dyDescent="0.2">
      <c r="A284" s="39">
        <f t="shared" si="50"/>
        <v>37772</v>
      </c>
      <c r="B284" s="49">
        <v>0.53057835058421998</v>
      </c>
      <c r="C284" s="49">
        <v>1.4451022853E-3</v>
      </c>
      <c r="D284" s="49">
        <v>1.025390625E-2</v>
      </c>
      <c r="E284" s="49">
        <v>2.9126858673500001E-4</v>
      </c>
      <c r="F284" s="49">
        <v>3.7773092903380001E-3</v>
      </c>
      <c r="G284" s="49">
        <v>1.2048201215393</v>
      </c>
      <c r="H284" s="49">
        <v>1.1267182097202999</v>
      </c>
      <c r="I284" s="49">
        <v>1.4542924644888</v>
      </c>
      <c r="J284" s="49"/>
      <c r="K284" s="49">
        <v>0.26891930070114001</v>
      </c>
      <c r="L284" s="49">
        <v>0.37013906536079999</v>
      </c>
      <c r="M284" s="49">
        <v>0.94266346885968</v>
      </c>
      <c r="N284" s="49"/>
      <c r="O284" s="49"/>
      <c r="P284" s="49">
        <v>6.5441011965848999</v>
      </c>
      <c r="Q284" s="49"/>
      <c r="R284" s="49">
        <v>0.121428934868758</v>
      </c>
      <c r="S284" s="49">
        <v>4.2030651035420002E-3</v>
      </c>
      <c r="T284" s="49">
        <v>0.65198072600053003</v>
      </c>
      <c r="U284" s="49">
        <v>4.4551604302921</v>
      </c>
      <c r="V284" s="49">
        <v>6.5005554748329999</v>
      </c>
      <c r="W284" s="49"/>
    </row>
    <row r="285" spans="1:23" x14ac:dyDescent="0.2">
      <c r="A285" s="39">
        <f t="shared" si="50"/>
        <v>37741</v>
      </c>
      <c r="B285" s="49">
        <v>0.49683345164798998</v>
      </c>
      <c r="C285" s="49">
        <v>-7.9858807451200001E-4</v>
      </c>
      <c r="D285" s="49">
        <v>-0.30517578125</v>
      </c>
      <c r="E285" s="49">
        <v>-3.7623639672919999E-3</v>
      </c>
      <c r="F285" s="49">
        <v>5.2935269755010001E-3</v>
      </c>
      <c r="G285" s="49">
        <v>1.2259904257062999</v>
      </c>
      <c r="H285" s="49">
        <v>1.1587360819159001</v>
      </c>
      <c r="I285" s="49">
        <v>1.4484848594066</v>
      </c>
      <c r="J285" s="49"/>
      <c r="K285" s="49">
        <v>0.24593043339182999</v>
      </c>
      <c r="L285" s="49">
        <v>0.27600890358772001</v>
      </c>
      <c r="M285" s="49">
        <v>0.96029237004915002</v>
      </c>
      <c r="N285" s="49"/>
      <c r="O285" s="49"/>
      <c r="P285" s="49">
        <v>6.1482272867535004</v>
      </c>
      <c r="Q285" s="49"/>
      <c r="R285" s="49">
        <v>0.124459226327518</v>
      </c>
      <c r="S285" s="49">
        <v>4.0382989047859997E-3</v>
      </c>
      <c r="T285" s="49">
        <v>0.67370906448254997</v>
      </c>
      <c r="U285" s="49">
        <v>4.4748029775633</v>
      </c>
      <c r="V285" s="49">
        <v>6.8924490014841</v>
      </c>
      <c r="W285" s="49"/>
    </row>
    <row r="286" spans="1:23" x14ac:dyDescent="0.2">
      <c r="A286" s="39">
        <f t="shared" si="50"/>
        <v>37711</v>
      </c>
      <c r="B286" s="49">
        <v>0.57079568228051003</v>
      </c>
      <c r="C286" s="49">
        <v>-1.332911524773E-3</v>
      </c>
      <c r="D286" s="49">
        <v>-0.27952876687049999</v>
      </c>
      <c r="E286" s="49">
        <v>-5.1414368051560001E-3</v>
      </c>
      <c r="F286" s="49">
        <v>6.5540548202170004E-3</v>
      </c>
      <c r="G286" s="49">
        <v>1.4572478246712</v>
      </c>
      <c r="H286" s="49">
        <v>1.3938905841853</v>
      </c>
      <c r="I286" s="49">
        <v>1.6732003610244</v>
      </c>
      <c r="J286" s="49"/>
      <c r="K286" s="49">
        <v>0.27210985458524001</v>
      </c>
      <c r="L286" s="49">
        <v>0.30387342237402998</v>
      </c>
      <c r="M286" s="49">
        <v>1.0769117759497999</v>
      </c>
      <c r="N286" s="49"/>
      <c r="O286" s="49"/>
      <c r="P286" s="49">
        <v>7.2326281196439002</v>
      </c>
      <c r="Q286" s="49"/>
      <c r="R286" s="49">
        <v>0.150816434525614</v>
      </c>
      <c r="S286" s="49">
        <v>6.8559545511499998E-3</v>
      </c>
      <c r="T286" s="49">
        <v>0.82336472119409998</v>
      </c>
      <c r="U286" s="49">
        <v>5.3580262679687003</v>
      </c>
      <c r="V286" s="49">
        <v>7.7032467904011002</v>
      </c>
      <c r="W286" s="49"/>
    </row>
    <row r="287" spans="1:23" x14ac:dyDescent="0.2">
      <c r="A287" s="39">
        <f t="shared" si="50"/>
        <v>37680</v>
      </c>
      <c r="B287" s="49">
        <v>0.56935762208384999</v>
      </c>
      <c r="C287" s="49">
        <v>-1.3553501616619999E-3</v>
      </c>
      <c r="D287" s="49">
        <v>-0.234375</v>
      </c>
      <c r="E287" s="49">
        <v>-5.3220081819749998E-3</v>
      </c>
      <c r="F287" s="49">
        <v>6.7528779780470002E-3</v>
      </c>
      <c r="G287" s="49">
        <v>1.5100814381192</v>
      </c>
      <c r="H287" s="49">
        <v>1.4367049197649999</v>
      </c>
      <c r="I287" s="49">
        <v>1.7532022719713001</v>
      </c>
      <c r="J287" s="49"/>
      <c r="K287" s="49">
        <v>0.28342454897328001</v>
      </c>
      <c r="L287" s="49">
        <v>0.25526354342531998</v>
      </c>
      <c r="M287" s="49">
        <v>1.0678277948438999</v>
      </c>
      <c r="N287" s="49"/>
      <c r="O287" s="49"/>
      <c r="P287" s="49">
        <v>7.9324956503186002</v>
      </c>
      <c r="Q287" s="49"/>
      <c r="R287" s="49">
        <v>0.150676363052102</v>
      </c>
      <c r="S287" s="49">
        <v>1.1156972145903001E-2</v>
      </c>
      <c r="T287" s="49">
        <v>0.81640403076488</v>
      </c>
      <c r="U287" s="49">
        <v>5.5857261205641002</v>
      </c>
      <c r="V287" s="49">
        <v>8.4990103337910998</v>
      </c>
      <c r="W287" s="49"/>
    </row>
    <row r="288" spans="1:23" x14ac:dyDescent="0.2">
      <c r="A288" s="39">
        <f t="shared" si="50"/>
        <v>37652</v>
      </c>
      <c r="B288" s="49">
        <v>0.60318445951374999</v>
      </c>
      <c r="C288" s="49">
        <v>-3.502595494668E-3</v>
      </c>
      <c r="D288" s="49">
        <v>-0.22542595863341999</v>
      </c>
      <c r="E288" s="49">
        <v>-7.4794947931730001E-3</v>
      </c>
      <c r="F288" s="49">
        <v>4.6069080047019999E-3</v>
      </c>
      <c r="G288" s="49">
        <v>1.5439183264394001</v>
      </c>
      <c r="H288" s="49">
        <v>1.4748859967793</v>
      </c>
      <c r="I288" s="49">
        <v>1.7757075226032</v>
      </c>
      <c r="J288" s="49"/>
      <c r="K288" s="49">
        <v>0.30089630639024001</v>
      </c>
      <c r="L288" s="49">
        <v>0.32661171237446002</v>
      </c>
      <c r="M288" s="49">
        <v>1.0426197882326</v>
      </c>
      <c r="N288" s="49"/>
      <c r="O288" s="49"/>
      <c r="P288" s="49">
        <v>7.8046161258327</v>
      </c>
      <c r="Q288" s="49"/>
      <c r="R288" s="49">
        <v>0.16139748894427999</v>
      </c>
      <c r="S288" s="49">
        <v>1.2625777698685E-2</v>
      </c>
      <c r="T288" s="49">
        <v>0.83590067916652</v>
      </c>
      <c r="U288" s="49">
        <v>5.7675171521125002</v>
      </c>
      <c r="V288" s="49"/>
      <c r="W288" s="49"/>
    </row>
    <row r="289" spans="1:23" x14ac:dyDescent="0.2">
      <c r="A289" s="39">
        <f t="shared" si="50"/>
        <v>37621</v>
      </c>
      <c r="B289" s="49">
        <v>0.65632468207629002</v>
      </c>
      <c r="C289" s="49">
        <v>-5.3063253899430004E-3</v>
      </c>
      <c r="D289" s="49">
        <v>-0.20316775143147001</v>
      </c>
      <c r="E289" s="49">
        <v>-1.0295261240829001E-2</v>
      </c>
      <c r="F289" s="49">
        <v>4.8555399549599998E-3</v>
      </c>
      <c r="G289" s="49">
        <v>1.6873932279196</v>
      </c>
      <c r="H289" s="49">
        <v>1.638861384183</v>
      </c>
      <c r="I289" s="49">
        <v>1.8448480130888001</v>
      </c>
      <c r="J289" s="49"/>
      <c r="K289" s="49">
        <v>0.32546309288817998</v>
      </c>
      <c r="L289" s="49">
        <v>0.36025759972396998</v>
      </c>
      <c r="M289" s="49">
        <v>1.1652128856446</v>
      </c>
      <c r="N289" s="49"/>
      <c r="O289" s="49"/>
      <c r="P289" s="49">
        <v>8.5132520006610992</v>
      </c>
      <c r="Q289" s="49"/>
      <c r="R289" s="49">
        <v>0.15688922697117499</v>
      </c>
      <c r="S289" s="49">
        <v>1.1761576952281E-2</v>
      </c>
      <c r="T289" s="49">
        <v>0.81415993691189004</v>
      </c>
      <c r="U289" s="49">
        <v>6.1835695335898997</v>
      </c>
      <c r="V289" s="49"/>
      <c r="W289" s="49"/>
    </row>
    <row r="290" spans="1:23" x14ac:dyDescent="0.2">
      <c r="A290" s="39">
        <f t="shared" si="50"/>
        <v>37590</v>
      </c>
      <c r="B290" s="49">
        <v>0.71003575093386995</v>
      </c>
      <c r="C290" s="49">
        <v>-4.7426610021149996E-3</v>
      </c>
      <c r="D290" s="49">
        <v>-3.173828125E-2</v>
      </c>
      <c r="E290" s="49">
        <v>-9.0700498049969998E-3</v>
      </c>
      <c r="F290" s="49">
        <v>4.0516558603849997E-3</v>
      </c>
      <c r="G290" s="49">
        <v>1.7469377992399</v>
      </c>
      <c r="H290" s="49">
        <v>1.6971576965583</v>
      </c>
      <c r="I290" s="49">
        <v>1.9130385798855001</v>
      </c>
      <c r="J290" s="49"/>
      <c r="K290" s="49">
        <v>0.35442797526349001</v>
      </c>
      <c r="L290" s="49">
        <v>0.45937436194492998</v>
      </c>
      <c r="M290" s="49">
        <v>1.1504184416686001</v>
      </c>
      <c r="N290" s="49"/>
      <c r="O290" s="49"/>
      <c r="P290" s="49">
        <v>8.4715235635443005</v>
      </c>
      <c r="Q290" s="49"/>
      <c r="R290" s="49">
        <v>0.16310394455959501</v>
      </c>
      <c r="S290" s="49">
        <v>1.2983792464976E-2</v>
      </c>
      <c r="T290" s="49">
        <v>0.87436495110930001</v>
      </c>
      <c r="U290" s="49">
        <v>6.7357455922494998</v>
      </c>
      <c r="V290" s="49"/>
      <c r="W290" s="49"/>
    </row>
    <row r="291" spans="1:23" x14ac:dyDescent="0.2">
      <c r="A291" s="39">
        <f t="shared" si="50"/>
        <v>37560</v>
      </c>
      <c r="B291" s="49">
        <v>0.83211720897430996</v>
      </c>
      <c r="C291" s="49">
        <v>-6.5337334757160003E-3</v>
      </c>
      <c r="D291" s="49">
        <v>-4.8050291836261999E-2</v>
      </c>
      <c r="E291" s="49">
        <v>-1.1765172739380001E-2</v>
      </c>
      <c r="F291" s="49">
        <v>3.7917072793569998E-3</v>
      </c>
      <c r="G291" s="49">
        <v>2.2390393722764999</v>
      </c>
      <c r="H291" s="49">
        <v>2.2014682349445001</v>
      </c>
      <c r="I291" s="49">
        <v>2.3682678680125</v>
      </c>
      <c r="J291" s="49"/>
      <c r="K291" s="49">
        <v>0.40121810303842997</v>
      </c>
      <c r="L291" s="49">
        <v>0.44045562595794002</v>
      </c>
      <c r="M291" s="49">
        <v>1.1785493775408</v>
      </c>
      <c r="N291" s="49"/>
      <c r="O291" s="49"/>
      <c r="P291" s="49">
        <v>10.141516438834</v>
      </c>
      <c r="Q291" s="49"/>
      <c r="R291" s="49">
        <v>0.192381851906334</v>
      </c>
      <c r="S291" s="49">
        <v>1.9178849352528001E-2</v>
      </c>
      <c r="T291" s="49">
        <v>0.99794090007364999</v>
      </c>
      <c r="U291" s="49">
        <v>7.5449547016657004</v>
      </c>
      <c r="V291" s="49"/>
      <c r="W291" s="49"/>
    </row>
    <row r="292" spans="1:23" x14ac:dyDescent="0.2">
      <c r="A292" s="39">
        <f t="shared" si="50"/>
        <v>37529</v>
      </c>
      <c r="B292" s="49">
        <v>0.86204654285864002</v>
      </c>
      <c r="C292" s="49">
        <v>-7.8192583783010007E-3</v>
      </c>
      <c r="D292" s="49">
        <v>0</v>
      </c>
      <c r="E292" s="49">
        <v>-1.3879262190072E-2</v>
      </c>
      <c r="F292" s="49">
        <v>3.7489048041359999E-3</v>
      </c>
      <c r="G292" s="49">
        <v>2.1839117360314</v>
      </c>
      <c r="H292" s="49">
        <v>2.121472495531</v>
      </c>
      <c r="I292" s="49">
        <v>2.3933343279596002</v>
      </c>
      <c r="J292" s="49"/>
      <c r="K292" s="49">
        <v>0.44661083022838</v>
      </c>
      <c r="L292" s="49">
        <v>0.53467065125819002</v>
      </c>
      <c r="M292" s="49">
        <v>1.2732391213439</v>
      </c>
      <c r="N292" s="49"/>
      <c r="O292" s="49"/>
      <c r="P292" s="49">
        <v>9.9594197130459996</v>
      </c>
      <c r="Q292" s="49"/>
      <c r="R292" s="49">
        <v>0.187301580275157</v>
      </c>
      <c r="S292" s="49">
        <v>2.2575612529413001E-2</v>
      </c>
      <c r="T292" s="49">
        <v>0.94255811097298003</v>
      </c>
      <c r="U292" s="49">
        <v>8.9597199000216996</v>
      </c>
      <c r="V292" s="49"/>
      <c r="W292" s="49"/>
    </row>
    <row r="293" spans="1:23" x14ac:dyDescent="0.2">
      <c r="A293" s="39">
        <f t="shared" si="50"/>
        <v>37499</v>
      </c>
      <c r="B293" s="49">
        <v>0.79022776386343996</v>
      </c>
      <c r="C293" s="49">
        <v>-4.2548329946519997E-3</v>
      </c>
      <c r="D293" s="49">
        <v>-4.150390625E-2</v>
      </c>
      <c r="E293" s="49">
        <v>-9.2306498878020008E-3</v>
      </c>
      <c r="F293" s="49">
        <v>5.1714531637589998E-3</v>
      </c>
      <c r="G293" s="49">
        <v>2.0422198287322</v>
      </c>
      <c r="H293" s="49">
        <v>1.9866171226791001</v>
      </c>
      <c r="I293" s="49">
        <v>2.2287765714806</v>
      </c>
      <c r="J293" s="49"/>
      <c r="K293" s="49">
        <v>0.36834813960943003</v>
      </c>
      <c r="L293" s="49">
        <v>0.48096145747961999</v>
      </c>
      <c r="M293" s="49">
        <v>1.0605130801575</v>
      </c>
      <c r="N293" s="49"/>
      <c r="O293" s="49"/>
      <c r="P293" s="49">
        <v>9.1767181762050001</v>
      </c>
      <c r="Q293" s="49"/>
      <c r="R293" s="49">
        <v>0.179441966243922</v>
      </c>
      <c r="S293" s="49">
        <v>3.6463819434140003E-2</v>
      </c>
      <c r="T293" s="49">
        <v>0.87892180122952002</v>
      </c>
      <c r="U293" s="49">
        <v>7.7206920526556999</v>
      </c>
      <c r="V293" s="49"/>
      <c r="W293" s="49"/>
    </row>
    <row r="294" spans="1:23" x14ac:dyDescent="0.2">
      <c r="A294" s="39">
        <f t="shared" ref="A294:A357" si="51">EOMONTH(A293,-1)</f>
        <v>37468</v>
      </c>
      <c r="B294" s="49">
        <v>0.81708028157095003</v>
      </c>
      <c r="C294" s="49">
        <v>-2.0663192308880002E-3</v>
      </c>
      <c r="D294" s="49">
        <v>-0.3125</v>
      </c>
      <c r="E294" s="49">
        <v>-5.2950964532920003E-3</v>
      </c>
      <c r="F294" s="49">
        <v>4.3164198272919998E-3</v>
      </c>
      <c r="G294" s="49">
        <v>2.0965753952905</v>
      </c>
      <c r="H294" s="49">
        <v>2.0293440304291002</v>
      </c>
      <c r="I294" s="49">
        <v>2.3279134747754999</v>
      </c>
      <c r="J294" s="49"/>
      <c r="K294" s="49">
        <v>0.38235190536427999</v>
      </c>
      <c r="L294" s="49">
        <v>0.53584805899484</v>
      </c>
      <c r="M294" s="49">
        <v>1.108190400112</v>
      </c>
      <c r="N294" s="49"/>
      <c r="O294" s="49"/>
      <c r="P294" s="49">
        <v>9.1499150264462994</v>
      </c>
      <c r="Q294" s="49"/>
      <c r="R294" s="49">
        <v>0.181188711703758</v>
      </c>
      <c r="S294" s="49">
        <v>2.2619118546033001E-2</v>
      </c>
      <c r="T294" s="49">
        <v>0.90118598847639997</v>
      </c>
      <c r="U294" s="49">
        <v>8.6521042728282005</v>
      </c>
      <c r="V294" s="49"/>
      <c r="W294" s="49"/>
    </row>
    <row r="295" spans="1:23" x14ac:dyDescent="0.2">
      <c r="A295" s="39">
        <f t="shared" si="51"/>
        <v>37437</v>
      </c>
      <c r="B295" s="49">
        <v>0.69540549737130997</v>
      </c>
      <c r="C295" s="49">
        <v>-1.4139805207100001E-4</v>
      </c>
      <c r="D295" s="49">
        <v>3.662109375E-2</v>
      </c>
      <c r="E295" s="49">
        <v>-2.8175637776470001E-3</v>
      </c>
      <c r="F295" s="49">
        <v>4.9981814259510001E-3</v>
      </c>
      <c r="G295" s="49">
        <v>1.6969421025456</v>
      </c>
      <c r="H295" s="49">
        <v>1.6270895200246001</v>
      </c>
      <c r="I295" s="49">
        <v>1.9278836894055</v>
      </c>
      <c r="J295" s="49"/>
      <c r="K295" s="49">
        <v>0.33811291738464</v>
      </c>
      <c r="L295" s="49">
        <v>0.47968735185514999</v>
      </c>
      <c r="M295" s="49">
        <v>0.97717563682247</v>
      </c>
      <c r="N295" s="49"/>
      <c r="O295" s="49"/>
      <c r="P295" s="49">
        <v>7.6805753970556001</v>
      </c>
      <c r="Q295" s="49"/>
      <c r="R295" s="49">
        <v>0.17094492750879101</v>
      </c>
      <c r="S295" s="49">
        <v>2.1858298092271002E-2</v>
      </c>
      <c r="T295" s="49">
        <v>0.85808801526102996</v>
      </c>
      <c r="U295" s="49">
        <v>6.9833808951423002</v>
      </c>
      <c r="V295" s="49"/>
      <c r="W295" s="49"/>
    </row>
    <row r="296" spans="1:23" x14ac:dyDescent="0.2">
      <c r="A296" s="39">
        <f t="shared" si="51"/>
        <v>37407</v>
      </c>
      <c r="B296" s="49">
        <v>0.63876788920052996</v>
      </c>
      <c r="C296" s="49">
        <v>4.2403720908699998E-4</v>
      </c>
      <c r="D296" s="49">
        <v>0.1376953125</v>
      </c>
      <c r="E296" s="49">
        <v>-2.3035154763500001E-3</v>
      </c>
      <c r="F296" s="49">
        <v>5.8395011833820001E-3</v>
      </c>
      <c r="G296" s="49">
        <v>1.4921975560319001</v>
      </c>
      <c r="H296" s="49">
        <v>1.4293314970382001</v>
      </c>
      <c r="I296" s="49">
        <v>1.6946832238984</v>
      </c>
      <c r="J296" s="49"/>
      <c r="K296" s="49">
        <v>0.36303297274009</v>
      </c>
      <c r="L296" s="49">
        <v>0.46072049272282001</v>
      </c>
      <c r="M296" s="49">
        <v>0.96958847536278003</v>
      </c>
      <c r="N296" s="49"/>
      <c r="O296" s="49"/>
      <c r="P296" s="49">
        <v>6.6641984588341003</v>
      </c>
      <c r="Q296" s="49"/>
      <c r="R296" s="49">
        <v>0.149573590147281</v>
      </c>
      <c r="S296" s="49">
        <v>2.2914376778918E-2</v>
      </c>
      <c r="T296" s="49">
        <v>0.73476661818575995</v>
      </c>
      <c r="U296" s="49">
        <v>5.5769248606691004</v>
      </c>
      <c r="V296" s="49"/>
      <c r="W296" s="49"/>
    </row>
    <row r="297" spans="1:23" x14ac:dyDescent="0.2">
      <c r="A297" s="39">
        <f t="shared" si="51"/>
        <v>37376</v>
      </c>
      <c r="B297" s="49">
        <v>0.71281386901154997</v>
      </c>
      <c r="C297" s="49">
        <v>-1.301591801246E-3</v>
      </c>
      <c r="D297" s="49">
        <v>-5.9790346771479E-2</v>
      </c>
      <c r="E297" s="49">
        <v>-5.5957240741020004E-3</v>
      </c>
      <c r="F297" s="49">
        <v>6.8718814179290003E-3</v>
      </c>
      <c r="G297" s="49">
        <v>1.7244113725873</v>
      </c>
      <c r="H297" s="49">
        <v>1.6607165137055999</v>
      </c>
      <c r="I297" s="49">
        <v>1.9268951949437001</v>
      </c>
      <c r="J297" s="49"/>
      <c r="K297" s="49">
        <v>0.33678702678368</v>
      </c>
      <c r="L297" s="49">
        <v>0.49682911338639002</v>
      </c>
      <c r="M297" s="49">
        <v>0.94572074754822999</v>
      </c>
      <c r="N297" s="49"/>
      <c r="O297" s="49"/>
      <c r="P297" s="49">
        <v>6.2600750635638001</v>
      </c>
      <c r="Q297" s="49"/>
      <c r="R297" s="49">
        <v>0.150634012653556</v>
      </c>
      <c r="S297" s="49">
        <v>2.2150412013601999E-2</v>
      </c>
      <c r="T297" s="49">
        <v>0.74501422623711</v>
      </c>
      <c r="U297" s="49">
        <v>4.6329027724553997</v>
      </c>
      <c r="V297" s="49"/>
      <c r="W297" s="49"/>
    </row>
    <row r="298" spans="1:23" x14ac:dyDescent="0.2">
      <c r="A298" s="39">
        <f t="shared" si="51"/>
        <v>37346</v>
      </c>
      <c r="B298" s="49">
        <v>0.68446873175772005</v>
      </c>
      <c r="C298" s="49">
        <v>-4.9074894196269999E-3</v>
      </c>
      <c r="D298" s="49">
        <v>-0.13078351318836001</v>
      </c>
      <c r="E298" s="49">
        <v>-9.7060845237520003E-3</v>
      </c>
      <c r="F298" s="49">
        <v>4.0357685896419996E-3</v>
      </c>
      <c r="G298" s="49">
        <v>1.5678895991621999</v>
      </c>
      <c r="H298" s="49">
        <v>1.5219557780391999</v>
      </c>
      <c r="I298" s="49">
        <v>1.7120084526263</v>
      </c>
      <c r="J298" s="49"/>
      <c r="K298" s="49">
        <v>0.36301694833329001</v>
      </c>
      <c r="L298" s="49">
        <v>0.51285497143792003</v>
      </c>
      <c r="M298" s="49">
        <v>0.99286031315976997</v>
      </c>
      <c r="N298" s="49"/>
      <c r="O298" s="49"/>
      <c r="P298" s="49">
        <v>6.2728477621799001</v>
      </c>
      <c r="Q298" s="49"/>
      <c r="R298" s="49">
        <v>0.14880235533112501</v>
      </c>
      <c r="S298" s="49">
        <v>2.4458150241024001E-2</v>
      </c>
      <c r="T298" s="49">
        <v>0.71481781506404996</v>
      </c>
      <c r="U298" s="49">
        <v>4.2929728230268998</v>
      </c>
      <c r="V298" s="49"/>
      <c r="W298" s="49"/>
    </row>
    <row r="299" spans="1:23" x14ac:dyDescent="0.2">
      <c r="A299" s="39">
        <f t="shared" si="51"/>
        <v>37315</v>
      </c>
      <c r="B299" s="49">
        <v>0.74486534273489002</v>
      </c>
      <c r="C299" s="49">
        <v>-4.416283788071E-3</v>
      </c>
      <c r="D299" s="49">
        <v>-0.13265496492386</v>
      </c>
      <c r="E299" s="49">
        <v>-9.6165651496629995E-3</v>
      </c>
      <c r="F299" s="49">
        <v>5.2795531521529996E-3</v>
      </c>
      <c r="G299" s="49">
        <v>1.6511316321556</v>
      </c>
      <c r="H299" s="49">
        <v>1.6091490230351</v>
      </c>
      <c r="I299" s="49">
        <v>1.7835501810433001</v>
      </c>
      <c r="J299" s="49"/>
      <c r="K299" s="49">
        <v>0.38228814779818998</v>
      </c>
      <c r="L299" s="49">
        <v>0.62249715889625001</v>
      </c>
      <c r="M299" s="49">
        <v>1.0704660973340001</v>
      </c>
      <c r="N299" s="49"/>
      <c r="O299" s="49"/>
      <c r="P299" s="49">
        <v>7.3107730156031998</v>
      </c>
      <c r="Q299" s="49"/>
      <c r="R299" s="49">
        <v>0.15386797035414501</v>
      </c>
      <c r="S299" s="49">
        <v>2.4158326124062001E-2</v>
      </c>
      <c r="T299" s="49">
        <v>0.75717763303779995</v>
      </c>
      <c r="U299" s="49">
        <v>4.6881239562259003</v>
      </c>
      <c r="V299" s="49"/>
      <c r="W299" s="49"/>
    </row>
    <row r="300" spans="1:23" x14ac:dyDescent="0.2">
      <c r="A300" s="39">
        <f t="shared" si="51"/>
        <v>37287</v>
      </c>
      <c r="B300" s="49">
        <v>0.75549857088753003</v>
      </c>
      <c r="C300" s="49">
        <v>-1.40374131044E-4</v>
      </c>
      <c r="D300" s="49">
        <v>-9.1754160821438002E-2</v>
      </c>
      <c r="E300" s="49">
        <v>-1.3657059227119999E-3</v>
      </c>
      <c r="F300" s="49">
        <v>2.129838732422E-3</v>
      </c>
      <c r="G300" s="49">
        <v>1.606593476806</v>
      </c>
      <c r="H300" s="49">
        <v>1.5616188519984999</v>
      </c>
      <c r="I300" s="49">
        <v>1.7485073398358999</v>
      </c>
      <c r="J300" s="49"/>
      <c r="K300" s="49">
        <v>0.39723299010509</v>
      </c>
      <c r="L300" s="49">
        <v>0.67660688154441995</v>
      </c>
      <c r="M300" s="49">
        <v>1.1427870901668</v>
      </c>
      <c r="N300" s="49"/>
      <c r="O300" s="49"/>
      <c r="P300" s="49">
        <v>7.0074338285335003</v>
      </c>
      <c r="Q300" s="49"/>
      <c r="R300" s="49">
        <v>0.14817584952896001</v>
      </c>
      <c r="S300" s="49">
        <v>2.618540825606E-2</v>
      </c>
      <c r="T300" s="49">
        <v>0.68909925821481999</v>
      </c>
      <c r="U300" s="49">
        <v>5.6342118866608004</v>
      </c>
      <c r="V300" s="49"/>
      <c r="W300" s="49"/>
    </row>
    <row r="301" spans="1:23" x14ac:dyDescent="0.2">
      <c r="A301" s="39">
        <f t="shared" si="51"/>
        <v>37256</v>
      </c>
      <c r="B301" s="49">
        <v>0.77818342859709</v>
      </c>
      <c r="C301" s="49">
        <v>-1.6521623014939999E-3</v>
      </c>
      <c r="D301" s="49">
        <v>-0.13916015625</v>
      </c>
      <c r="E301" s="49">
        <v>-3.5289998265260001E-3</v>
      </c>
      <c r="F301" s="49">
        <v>1.8577307004220001E-3</v>
      </c>
      <c r="G301" s="49">
        <v>1.6402780514469</v>
      </c>
      <c r="H301" s="49">
        <v>1.5996021834908001</v>
      </c>
      <c r="I301" s="49">
        <v>1.7681886337415</v>
      </c>
      <c r="J301" s="49"/>
      <c r="K301" s="49">
        <v>0.41287177439875</v>
      </c>
      <c r="L301" s="49">
        <v>0.70673828550285001</v>
      </c>
      <c r="M301" s="49">
        <v>1.2212738233525</v>
      </c>
      <c r="N301" s="49"/>
      <c r="O301" s="49"/>
      <c r="P301" s="49">
        <v>7.2844310796330003</v>
      </c>
      <c r="Q301" s="49"/>
      <c r="R301" s="49">
        <v>0.13454763761297001</v>
      </c>
      <c r="S301" s="49">
        <v>1.4051387920918999E-2</v>
      </c>
      <c r="T301" s="49">
        <v>0.67811012090107003</v>
      </c>
      <c r="U301" s="49">
        <v>5.7097178044924002</v>
      </c>
      <c r="V301" s="49"/>
      <c r="W301" s="49"/>
    </row>
    <row r="302" spans="1:23" x14ac:dyDescent="0.2">
      <c r="A302" s="39">
        <f t="shared" si="51"/>
        <v>37225</v>
      </c>
      <c r="B302" s="49">
        <v>0.79060341394549005</v>
      </c>
      <c r="C302" s="49">
        <v>-3.4178700600339998E-3</v>
      </c>
      <c r="D302" s="49">
        <v>-0.16266712546348999</v>
      </c>
      <c r="E302" s="49">
        <v>-4.7932567068950001E-3</v>
      </c>
      <c r="F302" s="49">
        <v>-8.8268526235199996E-4</v>
      </c>
      <c r="G302" s="49">
        <v>1.6799936066843999</v>
      </c>
      <c r="H302" s="49">
        <v>1.6257947696820001</v>
      </c>
      <c r="I302" s="49">
        <v>1.848487406232</v>
      </c>
      <c r="J302" s="49"/>
      <c r="K302" s="49">
        <v>0.42182207585032999</v>
      </c>
      <c r="L302" s="49">
        <v>0.69804270628897003</v>
      </c>
      <c r="M302" s="49">
        <v>1.2772816420783</v>
      </c>
      <c r="N302" s="49"/>
      <c r="O302" s="49"/>
      <c r="P302" s="49">
        <v>7.8214515356987002</v>
      </c>
      <c r="Q302" s="49"/>
      <c r="R302" s="49">
        <v>0.13807878869891199</v>
      </c>
      <c r="S302" s="49">
        <v>3.0712663983891001E-2</v>
      </c>
      <c r="T302" s="49">
        <v>0.69505900447429003</v>
      </c>
      <c r="U302" s="49">
        <v>8.4489664877328998</v>
      </c>
      <c r="V302" s="49"/>
      <c r="W302" s="49"/>
    </row>
    <row r="303" spans="1:23" x14ac:dyDescent="0.2">
      <c r="A303" s="39">
        <f t="shared" si="51"/>
        <v>37195</v>
      </c>
      <c r="B303" s="49">
        <v>0.80305489772856997</v>
      </c>
      <c r="C303" s="49">
        <v>-4.8742012572950003E-3</v>
      </c>
      <c r="D303" s="49">
        <v>-0.489363104105</v>
      </c>
      <c r="E303" s="49">
        <v>-8.8742355427150008E-3</v>
      </c>
      <c r="F303" s="49">
        <v>1.914834500934E-3</v>
      </c>
      <c r="G303" s="49">
        <v>1.896716686337</v>
      </c>
      <c r="H303" s="49">
        <v>1.8191777656970001</v>
      </c>
      <c r="I303" s="49">
        <v>2.1350001557431999</v>
      </c>
      <c r="J303" s="49"/>
      <c r="K303" s="49">
        <v>0.37072138584511</v>
      </c>
      <c r="L303" s="49">
        <v>0.60192490523188003</v>
      </c>
      <c r="M303" s="49">
        <v>1.3629485200003999</v>
      </c>
      <c r="N303" s="49"/>
      <c r="O303" s="49"/>
      <c r="P303" s="49">
        <v>8.8211424181907994</v>
      </c>
      <c r="Q303" s="49"/>
      <c r="R303" s="49">
        <v>0.14916421406313801</v>
      </c>
      <c r="S303" s="49">
        <v>3.3632075986245E-2</v>
      </c>
      <c r="T303" s="49">
        <v>0.75800773426583001</v>
      </c>
      <c r="U303" s="49">
        <v>9.2413232247383998</v>
      </c>
      <c r="V303" s="49"/>
      <c r="W303" s="49"/>
    </row>
    <row r="304" spans="1:23" x14ac:dyDescent="0.2">
      <c r="A304" s="39">
        <f t="shared" si="51"/>
        <v>37164</v>
      </c>
      <c r="B304" s="49">
        <v>0.82993353149134996</v>
      </c>
      <c r="C304" s="49">
        <v>-8.9991496856269993E-3</v>
      </c>
      <c r="D304" s="49">
        <v>-0.57861328125</v>
      </c>
      <c r="E304" s="49">
        <v>-1.8057597324489E-2</v>
      </c>
      <c r="F304" s="49">
        <v>6.5057753481159997E-3</v>
      </c>
      <c r="G304" s="49">
        <v>1.8477951938149</v>
      </c>
      <c r="H304" s="49">
        <v>1.7419922460770001</v>
      </c>
      <c r="I304" s="49">
        <v>2.1793792243619001</v>
      </c>
      <c r="J304" s="49"/>
      <c r="K304" s="49">
        <v>0.37748156289215001</v>
      </c>
      <c r="L304" s="49">
        <v>0.73281328031235005</v>
      </c>
      <c r="M304" s="49">
        <v>1.3161378022670001</v>
      </c>
      <c r="N304" s="49"/>
      <c r="O304" s="49"/>
      <c r="P304" s="49">
        <v>8.9859142115625996</v>
      </c>
      <c r="Q304" s="49"/>
      <c r="R304" s="49">
        <v>0.153800385683632</v>
      </c>
      <c r="S304" s="49">
        <v>3.817699505154E-2</v>
      </c>
      <c r="T304" s="49">
        <v>0.74333262164355995</v>
      </c>
      <c r="U304" s="49">
        <v>8.7449086626045993</v>
      </c>
      <c r="V304" s="49"/>
      <c r="W304" s="49"/>
    </row>
    <row r="305" spans="1:23" x14ac:dyDescent="0.2">
      <c r="A305" s="39">
        <f t="shared" si="51"/>
        <v>37134</v>
      </c>
      <c r="B305" s="49">
        <v>0.79850205610309999</v>
      </c>
      <c r="C305" s="49">
        <v>4.2856380425669999E-3</v>
      </c>
      <c r="D305" s="49">
        <v>-0.24236285686493</v>
      </c>
      <c r="E305" s="49">
        <v>8.7901265654700001E-4</v>
      </c>
      <c r="F305" s="49">
        <v>1.0244436250159999E-2</v>
      </c>
      <c r="G305" s="49">
        <v>1.4999891475875999</v>
      </c>
      <c r="H305" s="49">
        <v>1.3904491506890999</v>
      </c>
      <c r="I305" s="49">
        <v>1.8264287616064001</v>
      </c>
      <c r="J305" s="49"/>
      <c r="K305" s="49">
        <v>0.48275956900747002</v>
      </c>
      <c r="L305" s="49">
        <v>0.87179863170384997</v>
      </c>
      <c r="M305" s="49">
        <v>1.1997795576542001</v>
      </c>
      <c r="N305" s="49"/>
      <c r="O305" s="49"/>
      <c r="P305" s="49">
        <v>7.1117791695313999</v>
      </c>
      <c r="Q305" s="49"/>
      <c r="R305" s="49">
        <v>0.129850667239956</v>
      </c>
      <c r="S305" s="49">
        <v>4.0129795006710003E-2</v>
      </c>
      <c r="T305" s="49">
        <v>0.58230229695520996</v>
      </c>
      <c r="U305" s="49">
        <v>7.5274777325794</v>
      </c>
      <c r="V305" s="49"/>
      <c r="W305" s="49"/>
    </row>
    <row r="306" spans="1:23" x14ac:dyDescent="0.2">
      <c r="A306" s="39">
        <f t="shared" si="51"/>
        <v>37103</v>
      </c>
      <c r="B306" s="49">
        <v>0.77986767680892999</v>
      </c>
      <c r="C306" s="49">
        <v>5.37355210129E-3</v>
      </c>
      <c r="D306" s="49">
        <v>-0.25146484375</v>
      </c>
      <c r="E306" s="49">
        <v>3.2220930419320001E-3</v>
      </c>
      <c r="F306" s="49">
        <v>9.194442049854E-3</v>
      </c>
      <c r="G306" s="49">
        <v>1.4901479570114999</v>
      </c>
      <c r="H306" s="49">
        <v>1.3846024209565999</v>
      </c>
      <c r="I306" s="49">
        <v>1.8052121374189001</v>
      </c>
      <c r="J306" s="49"/>
      <c r="K306" s="49">
        <v>0.47520238854504998</v>
      </c>
      <c r="L306" s="49">
        <v>0.84098137776888005</v>
      </c>
      <c r="M306" s="49">
        <v>1.2544308098642001</v>
      </c>
      <c r="N306" s="49"/>
      <c r="O306" s="49"/>
      <c r="P306" s="49">
        <v>7.1453545093148003</v>
      </c>
      <c r="Q306" s="49"/>
      <c r="R306" s="49">
        <v>0.135381981737214</v>
      </c>
      <c r="S306" s="49">
        <v>4.3814047635646003E-2</v>
      </c>
      <c r="T306" s="49">
        <v>0.56501924105130996</v>
      </c>
      <c r="U306" s="49">
        <v>8.0716300995451</v>
      </c>
      <c r="V306" s="49"/>
      <c r="W306" s="49"/>
    </row>
    <row r="307" spans="1:23" x14ac:dyDescent="0.2">
      <c r="A307" s="39">
        <f t="shared" si="51"/>
        <v>37072</v>
      </c>
      <c r="B307" s="49">
        <v>0.79921023065484997</v>
      </c>
      <c r="C307" s="49">
        <v>3.060130822611E-3</v>
      </c>
      <c r="D307" s="49">
        <v>-0.13015919923781999</v>
      </c>
      <c r="E307" s="49">
        <v>1.330220686269E-3</v>
      </c>
      <c r="F307" s="49">
        <v>6.1755450824329998E-3</v>
      </c>
      <c r="G307" s="49">
        <v>1.4924175387726999</v>
      </c>
      <c r="H307" s="49">
        <v>1.3890315430336999</v>
      </c>
      <c r="I307" s="49">
        <v>1.8023074681825999</v>
      </c>
      <c r="J307" s="49"/>
      <c r="K307" s="49">
        <v>0.48602727601703</v>
      </c>
      <c r="L307" s="49">
        <v>0.89191096104927003</v>
      </c>
      <c r="M307" s="49">
        <v>1.2702377509188001</v>
      </c>
      <c r="N307" s="49"/>
      <c r="O307" s="49"/>
      <c r="P307" s="49">
        <v>6.9672348837442</v>
      </c>
      <c r="Q307" s="49"/>
      <c r="R307" s="49">
        <v>0.17752545044739901</v>
      </c>
      <c r="S307" s="49">
        <v>4.3667930165371002E-2</v>
      </c>
      <c r="T307" s="49">
        <v>0.61950887499888996</v>
      </c>
      <c r="U307" s="49">
        <v>6.6619759558244001</v>
      </c>
      <c r="V307" s="49"/>
      <c r="W307" s="49"/>
    </row>
    <row r="308" spans="1:23" x14ac:dyDescent="0.2">
      <c r="A308" s="39">
        <f t="shared" si="51"/>
        <v>37042</v>
      </c>
      <c r="B308" s="49">
        <v>0.76494297519389998</v>
      </c>
      <c r="C308" s="49">
        <v>4.3282034701180002E-3</v>
      </c>
      <c r="D308" s="49">
        <v>-5.9632435441016998E-2</v>
      </c>
      <c r="E308" s="49">
        <v>2.8583640172150002E-3</v>
      </c>
      <c r="F308" s="49">
        <v>7.0254775248719996E-3</v>
      </c>
      <c r="G308" s="49">
        <v>1.4930632390494001</v>
      </c>
      <c r="H308" s="49">
        <v>1.3852513101562001</v>
      </c>
      <c r="I308" s="49">
        <v>1.8063662723436</v>
      </c>
      <c r="J308" s="49"/>
      <c r="K308" s="49">
        <v>0.46824344514413002</v>
      </c>
      <c r="L308" s="49">
        <v>0.82082262267613004</v>
      </c>
      <c r="M308" s="49">
        <v>1.1914532512698</v>
      </c>
      <c r="N308" s="49"/>
      <c r="O308" s="49"/>
      <c r="P308" s="49">
        <v>6.5311454372124</v>
      </c>
      <c r="Q308" s="49"/>
      <c r="R308" s="49">
        <v>0.13547176440472999</v>
      </c>
      <c r="S308" s="49">
        <v>4.1038413992848001E-2</v>
      </c>
      <c r="T308" s="49">
        <v>0.63288880621531995</v>
      </c>
      <c r="U308" s="49">
        <v>6.6318116944214003</v>
      </c>
      <c r="V308" s="49"/>
      <c r="W308" s="49"/>
    </row>
    <row r="309" spans="1:23" x14ac:dyDescent="0.2">
      <c r="A309" s="39">
        <f t="shared" si="51"/>
        <v>37011</v>
      </c>
      <c r="B309" s="49">
        <v>0.81707142978140002</v>
      </c>
      <c r="C309" s="49">
        <v>7.368039703534E-3</v>
      </c>
      <c r="D309" s="49">
        <v>-0.25634765625</v>
      </c>
      <c r="E309" s="49">
        <v>7.384009822934E-3</v>
      </c>
      <c r="F309" s="49">
        <v>7.3392805572460003E-3</v>
      </c>
      <c r="G309" s="49">
        <v>1.5723397303951001</v>
      </c>
      <c r="H309" s="49">
        <v>1.4565568454705</v>
      </c>
      <c r="I309" s="49">
        <v>1.9069360011205001</v>
      </c>
      <c r="J309" s="49"/>
      <c r="K309" s="49">
        <v>0.45876153316655</v>
      </c>
      <c r="L309" s="49">
        <v>0.93794643026067004</v>
      </c>
      <c r="M309" s="49">
        <v>1.2183644600543</v>
      </c>
      <c r="N309" s="49"/>
      <c r="O309" s="49"/>
      <c r="P309" s="49">
        <v>6.9199682623917003</v>
      </c>
      <c r="Q309" s="49"/>
      <c r="R309" s="49">
        <v>0.13984367487773999</v>
      </c>
      <c r="S309" s="49">
        <v>4.1256117573181997E-2</v>
      </c>
      <c r="T309" s="49">
        <v>0.63734909124372996</v>
      </c>
      <c r="U309" s="49">
        <v>6.9230287642253998</v>
      </c>
      <c r="V309" s="49"/>
      <c r="W309" s="49"/>
    </row>
    <row r="310" spans="1:23" x14ac:dyDescent="0.2">
      <c r="A310" s="39">
        <f t="shared" si="51"/>
        <v>36981</v>
      </c>
      <c r="B310" s="49">
        <v>0.89089329623337998</v>
      </c>
      <c r="C310" s="49">
        <v>5.53376274018E-3</v>
      </c>
      <c r="D310" s="49">
        <v>-0.23983183503151001</v>
      </c>
      <c r="E310" s="49">
        <v>4.3416273265710001E-3</v>
      </c>
      <c r="F310" s="49">
        <v>7.6215600176719996E-3</v>
      </c>
      <c r="G310" s="49">
        <v>1.7132505822513</v>
      </c>
      <c r="H310" s="49">
        <v>1.5978098527338001</v>
      </c>
      <c r="I310" s="49">
        <v>2.0367394756946999</v>
      </c>
      <c r="J310" s="49"/>
      <c r="K310" s="49">
        <v>0.49362609824633003</v>
      </c>
      <c r="L310" s="49">
        <v>1.0447986404494001</v>
      </c>
      <c r="M310" s="49">
        <v>1.3867010086145</v>
      </c>
      <c r="N310" s="49"/>
      <c r="O310" s="49"/>
      <c r="P310" s="49">
        <v>7.1722439952918</v>
      </c>
      <c r="Q310" s="49"/>
      <c r="R310" s="49">
        <v>0.153093359184933</v>
      </c>
      <c r="S310" s="49">
        <v>4.7549112242756E-2</v>
      </c>
      <c r="T310" s="49">
        <v>0.65998094234483995</v>
      </c>
      <c r="U310" s="49">
        <v>7.1699623284739999</v>
      </c>
      <c r="V310" s="49"/>
      <c r="W310" s="49"/>
    </row>
    <row r="311" spans="1:23" x14ac:dyDescent="0.2">
      <c r="A311" s="39">
        <f t="shared" si="51"/>
        <v>36950</v>
      </c>
      <c r="B311" s="49">
        <v>0.83322816871215999</v>
      </c>
      <c r="C311" s="49">
        <v>2.5367549221719998E-3</v>
      </c>
      <c r="D311" s="49">
        <v>-0.21899114549160001</v>
      </c>
      <c r="E311" s="49">
        <v>5.8824083439999997E-5</v>
      </c>
      <c r="F311" s="49">
        <v>6.8787915074010001E-3</v>
      </c>
      <c r="G311" s="49">
        <v>1.69668373104</v>
      </c>
      <c r="H311" s="49">
        <v>1.5714314249112</v>
      </c>
      <c r="I311" s="49">
        <v>2.0378495150537002</v>
      </c>
      <c r="J311" s="49"/>
      <c r="K311" s="49">
        <v>0.42311100900594001</v>
      </c>
      <c r="L311" s="49">
        <v>0.94853018580424997</v>
      </c>
      <c r="M311" s="49">
        <v>1.2949487638313999</v>
      </c>
      <c r="N311" s="49"/>
      <c r="O311" s="49"/>
      <c r="P311" s="49">
        <v>6.8385151014143002</v>
      </c>
      <c r="Q311" s="49"/>
      <c r="R311" s="49">
        <v>0.14029874634371201</v>
      </c>
      <c r="S311" s="49">
        <v>4.7156378824213002E-2</v>
      </c>
      <c r="T311" s="49">
        <v>0.57334363866170002</v>
      </c>
      <c r="U311" s="49">
        <v>6.6739573494837003</v>
      </c>
      <c r="V311" s="49"/>
      <c r="W311" s="49"/>
    </row>
    <row r="312" spans="1:23" x14ac:dyDescent="0.2">
      <c r="A312" s="39">
        <f t="shared" si="51"/>
        <v>36922</v>
      </c>
      <c r="B312" s="49">
        <v>0.77183922739088995</v>
      </c>
      <c r="C312" s="49">
        <v>6.1193598506470003E-3</v>
      </c>
      <c r="D312" s="49">
        <v>-0.16029371321201</v>
      </c>
      <c r="E312" s="49">
        <v>4.9040150198490003E-3</v>
      </c>
      <c r="F312" s="49">
        <v>8.2657412979549993E-3</v>
      </c>
      <c r="G312" s="49">
        <v>1.6433897206157</v>
      </c>
      <c r="H312" s="49">
        <v>1.5343814472085999</v>
      </c>
      <c r="I312" s="49">
        <v>1.9295121669119</v>
      </c>
      <c r="J312" s="49"/>
      <c r="K312" s="49">
        <v>0.42548354377754999</v>
      </c>
      <c r="L312" s="49">
        <v>0.82401458215560996</v>
      </c>
      <c r="M312" s="49">
        <v>1.2403411993203</v>
      </c>
      <c r="N312" s="49"/>
      <c r="O312" s="49"/>
      <c r="P312" s="49">
        <v>6.866135257222</v>
      </c>
      <c r="Q312" s="49"/>
      <c r="R312" s="49">
        <v>0.139879905080765</v>
      </c>
      <c r="S312" s="49">
        <v>4.6942792120380002E-2</v>
      </c>
      <c r="T312" s="49">
        <v>0.55276412384040996</v>
      </c>
      <c r="U312" s="49">
        <v>6.1144561543203997</v>
      </c>
      <c r="V312" s="49"/>
      <c r="W312" s="49"/>
    </row>
    <row r="313" spans="1:23" x14ac:dyDescent="0.2">
      <c r="A313" s="39">
        <f t="shared" si="51"/>
        <v>36891</v>
      </c>
      <c r="B313" s="49">
        <v>0.89123893570086998</v>
      </c>
      <c r="C313" s="49">
        <v>3.0937933708060001E-3</v>
      </c>
      <c r="D313" s="49">
        <v>-0.23592714965343001</v>
      </c>
      <c r="E313" s="49">
        <v>2.1670097493430001E-3</v>
      </c>
      <c r="F313" s="49">
        <v>4.7213349790109996E-3</v>
      </c>
      <c r="G313" s="49">
        <v>1.8986854565725999</v>
      </c>
      <c r="H313" s="49">
        <v>1.7448066436384</v>
      </c>
      <c r="I313" s="49">
        <v>2.2986560664461999</v>
      </c>
      <c r="J313" s="49"/>
      <c r="K313" s="49">
        <v>0.57278965546564997</v>
      </c>
      <c r="L313" s="49">
        <v>0.96506895579552998</v>
      </c>
      <c r="M313" s="49">
        <v>1.3616539240017</v>
      </c>
      <c r="N313" s="49"/>
      <c r="O313" s="49"/>
      <c r="P313" s="49">
        <v>8.4866622404327998</v>
      </c>
      <c r="Q313" s="49"/>
      <c r="R313" s="49">
        <v>0.145998080757477</v>
      </c>
      <c r="S313" s="49">
        <v>5.1599478182586998E-2</v>
      </c>
      <c r="T313" s="49"/>
      <c r="U313" s="49">
        <v>6.9682095927915997</v>
      </c>
      <c r="V313" s="49"/>
      <c r="W313" s="49"/>
    </row>
    <row r="314" spans="1:23" x14ac:dyDescent="0.2">
      <c r="A314" s="39">
        <f t="shared" si="51"/>
        <v>36860</v>
      </c>
      <c r="B314" s="49">
        <v>0.92805405906307004</v>
      </c>
      <c r="C314" s="49">
        <v>6.3286083452030002E-3</v>
      </c>
      <c r="D314" s="49">
        <v>-0.64458739757537997</v>
      </c>
      <c r="E314" s="49">
        <v>5.8539183180930003E-3</v>
      </c>
      <c r="F314" s="49">
        <v>7.188258454825E-3</v>
      </c>
      <c r="G314" s="49">
        <v>1.9026114584503999</v>
      </c>
      <c r="H314" s="49">
        <v>1.7462493414600999</v>
      </c>
      <c r="I314" s="49">
        <v>2.3053401745130002</v>
      </c>
      <c r="J314" s="49"/>
      <c r="K314" s="49">
        <v>0.65377388318061003</v>
      </c>
      <c r="L314" s="49">
        <v>1.0485914448553</v>
      </c>
      <c r="M314" s="49">
        <v>1.4322637625754</v>
      </c>
      <c r="N314" s="49"/>
      <c r="O314" s="49"/>
      <c r="P314" s="49">
        <v>8.2917680842330999</v>
      </c>
      <c r="Q314" s="49"/>
      <c r="R314" s="49">
        <v>0.141505092519287</v>
      </c>
      <c r="S314" s="49">
        <v>5.0411847879383999E-2</v>
      </c>
      <c r="T314" s="49"/>
      <c r="U314" s="49">
        <v>7.1083567808683004</v>
      </c>
      <c r="V314" s="49"/>
      <c r="W314" s="49"/>
    </row>
    <row r="315" spans="1:23" x14ac:dyDescent="0.2">
      <c r="A315" s="39">
        <f t="shared" si="51"/>
        <v>36830</v>
      </c>
      <c r="B315" s="49">
        <v>0.85322308495833998</v>
      </c>
      <c r="C315" s="49">
        <v>4.4708320031819999E-3</v>
      </c>
      <c r="D315" s="49">
        <v>-0.18310546875</v>
      </c>
      <c r="E315" s="49">
        <v>2.9915246448169999E-3</v>
      </c>
      <c r="F315" s="49">
        <v>7.1932671281180003E-3</v>
      </c>
      <c r="G315" s="49">
        <v>1.7562087581679999</v>
      </c>
      <c r="H315" s="49">
        <v>1.6052524163329001</v>
      </c>
      <c r="I315" s="49">
        <v>2.1414695204658001</v>
      </c>
      <c r="J315" s="49"/>
      <c r="K315" s="49">
        <v>0.64870449256401996</v>
      </c>
      <c r="L315" s="49">
        <v>0.96015500216644001</v>
      </c>
      <c r="M315" s="49">
        <v>1.3324801418973</v>
      </c>
      <c r="N315" s="49"/>
      <c r="O315" s="49"/>
      <c r="P315" s="49">
        <v>7.1619507891158998</v>
      </c>
      <c r="Q315" s="49"/>
      <c r="R315" s="49">
        <v>0.13590558984482401</v>
      </c>
      <c r="S315" s="49">
        <v>4.9865445571433999E-2</v>
      </c>
      <c r="T315" s="49"/>
      <c r="U315" s="49">
        <v>6.5101026525375003</v>
      </c>
      <c r="V315" s="49"/>
      <c r="W315" s="49"/>
    </row>
    <row r="316" spans="1:23" x14ac:dyDescent="0.2">
      <c r="A316" s="39">
        <f t="shared" si="51"/>
        <v>36799</v>
      </c>
      <c r="B316" s="49">
        <v>0.78919391661828997</v>
      </c>
      <c r="C316" s="49">
        <v>2.0465815028330001E-3</v>
      </c>
      <c r="D316" s="49">
        <v>-0.23627735674381001</v>
      </c>
      <c r="E316" s="49">
        <v>-5.5146984953599999E-4</v>
      </c>
      <c r="F316" s="49">
        <v>6.8879278349719998E-3</v>
      </c>
      <c r="G316" s="49">
        <v>1.5615741078545</v>
      </c>
      <c r="H316" s="49">
        <v>1.3956751865020001</v>
      </c>
      <c r="I316" s="49">
        <v>1.9795283641257</v>
      </c>
      <c r="J316" s="49"/>
      <c r="K316" s="49">
        <v>0.63682381100995999</v>
      </c>
      <c r="L316" s="49">
        <v>0.91978808550624003</v>
      </c>
      <c r="M316" s="49">
        <v>1.2975036186235001</v>
      </c>
      <c r="N316" s="49"/>
      <c r="O316" s="49"/>
      <c r="P316" s="49">
        <v>6.3795763954284999</v>
      </c>
      <c r="Q316" s="49"/>
      <c r="R316" s="49">
        <v>0.13237310546522699</v>
      </c>
      <c r="S316" s="49">
        <v>4.9561468426983002E-2</v>
      </c>
      <c r="T316" s="49"/>
      <c r="U316" s="49">
        <v>5.7605189529218999</v>
      </c>
      <c r="V316" s="49"/>
      <c r="W316" s="49"/>
    </row>
    <row r="317" spans="1:23" x14ac:dyDescent="0.2">
      <c r="A317" s="39">
        <f t="shared" si="51"/>
        <v>36769</v>
      </c>
      <c r="B317" s="49">
        <v>0.84973654006730004</v>
      </c>
      <c r="C317" s="49">
        <v>4.2328488922850002E-3</v>
      </c>
      <c r="D317" s="49">
        <v>-7.9216524958611007E-2</v>
      </c>
      <c r="E317" s="49">
        <v>1.6660918954080001E-3</v>
      </c>
      <c r="F317" s="49">
        <v>9.0176584189239992E-3</v>
      </c>
      <c r="G317" s="49">
        <v>1.5907853238316001</v>
      </c>
      <c r="H317" s="49">
        <v>1.4299393513481</v>
      </c>
      <c r="I317" s="49">
        <v>1.9909826240948001</v>
      </c>
      <c r="J317" s="49"/>
      <c r="K317" s="49">
        <v>0.72911614165858996</v>
      </c>
      <c r="L317" s="49">
        <v>1.0629663491065999</v>
      </c>
      <c r="M317" s="49">
        <v>1.4119563438958</v>
      </c>
      <c r="N317" s="49"/>
      <c r="O317" s="49"/>
      <c r="P317" s="49">
        <v>6.1321346903073</v>
      </c>
      <c r="Q317" s="49"/>
      <c r="R317" s="49">
        <v>0.17903801325045501</v>
      </c>
      <c r="S317" s="49">
        <v>4.7801855999989998E-2</v>
      </c>
      <c r="T317" s="49"/>
      <c r="U317" s="49">
        <v>6.1431406618604001</v>
      </c>
      <c r="V317" s="49"/>
      <c r="W317" s="49"/>
    </row>
    <row r="318" spans="1:23" x14ac:dyDescent="0.2">
      <c r="A318" s="39">
        <f t="shared" si="51"/>
        <v>36738</v>
      </c>
      <c r="B318" s="49">
        <v>0.86140052605541995</v>
      </c>
      <c r="C318" s="49">
        <v>7.8437153686659999E-3</v>
      </c>
      <c r="D318" s="49"/>
      <c r="E318" s="49">
        <v>4.8715089008649999E-3</v>
      </c>
      <c r="F318" s="49">
        <v>1.3491785330757001E-2</v>
      </c>
      <c r="G318" s="49">
        <v>1.5716202560262</v>
      </c>
      <c r="H318" s="49">
        <v>1.4325254916134</v>
      </c>
      <c r="I318" s="49">
        <v>1.9122761516949001</v>
      </c>
      <c r="J318" s="49"/>
      <c r="K318" s="49">
        <v>0.75104504073848</v>
      </c>
      <c r="L318" s="49">
        <v>1.1147251453631</v>
      </c>
      <c r="M318" s="49"/>
      <c r="N318" s="49"/>
      <c r="O318" s="49"/>
      <c r="P318" s="49">
        <v>5.92</v>
      </c>
      <c r="Q318" s="49"/>
      <c r="R318" s="49"/>
      <c r="S318" s="49"/>
      <c r="T318" s="49"/>
      <c r="U318" s="49"/>
      <c r="V318" s="49"/>
      <c r="W318" s="49"/>
    </row>
    <row r="319" spans="1:23" x14ac:dyDescent="0.2">
      <c r="A319" s="39">
        <f t="shared" si="51"/>
        <v>36707</v>
      </c>
      <c r="B319" s="49">
        <v>0.82638784848774005</v>
      </c>
      <c r="C319" s="49">
        <v>-5.5456192376999997E-5</v>
      </c>
      <c r="D319" s="49"/>
      <c r="E319" s="49">
        <v>-5.5701786268549996E-3</v>
      </c>
      <c r="F319" s="49">
        <v>1.0686395408414999E-2</v>
      </c>
      <c r="G319" s="49">
        <v>1.5875201051096</v>
      </c>
      <c r="H319" s="49">
        <v>1.4463169340318001</v>
      </c>
      <c r="I319" s="49">
        <v>1.9366599954985</v>
      </c>
      <c r="J319" s="49"/>
      <c r="K319" s="49">
        <v>0.71876693430201999</v>
      </c>
      <c r="L319" s="49">
        <v>1.0335511337465999</v>
      </c>
      <c r="M319" s="49"/>
      <c r="N319" s="49"/>
      <c r="O319" s="49"/>
      <c r="P319" s="49">
        <v>5.85</v>
      </c>
      <c r="Q319" s="49"/>
      <c r="R319" s="49"/>
      <c r="S319" s="49"/>
      <c r="T319" s="49"/>
      <c r="U319" s="49"/>
      <c r="V319" s="49"/>
      <c r="W319" s="49"/>
    </row>
    <row r="320" spans="1:23" x14ac:dyDescent="0.2">
      <c r="A320" s="39">
        <f t="shared" si="51"/>
        <v>36677</v>
      </c>
      <c r="B320" s="49">
        <v>0.87715204531307001</v>
      </c>
      <c r="C320" s="49">
        <v>2.9324881093650002E-3</v>
      </c>
      <c r="D320" s="49"/>
      <c r="E320" s="49">
        <v>-7.1998563116900001E-4</v>
      </c>
      <c r="F320" s="49">
        <v>1.0116920190883E-2</v>
      </c>
      <c r="G320" s="49">
        <v>1.6543278425582999</v>
      </c>
      <c r="H320" s="49">
        <v>1.4869167849944001</v>
      </c>
      <c r="I320" s="49">
        <v>2.0591485397107001</v>
      </c>
      <c r="J320" s="49"/>
      <c r="K320" s="49">
        <v>0.76700461236063999</v>
      </c>
      <c r="L320" s="49">
        <v>1.1560647745829</v>
      </c>
      <c r="M320" s="49"/>
      <c r="N320" s="49"/>
      <c r="O320" s="49"/>
      <c r="P320" s="49">
        <v>6.07</v>
      </c>
      <c r="Q320" s="49"/>
      <c r="R320" s="49"/>
      <c r="S320" s="49"/>
      <c r="T320" s="49"/>
      <c r="U320" s="49"/>
      <c r="V320" s="49"/>
      <c r="W320" s="49"/>
    </row>
    <row r="321" spans="1:23" x14ac:dyDescent="0.2">
      <c r="A321" s="39">
        <f t="shared" si="51"/>
        <v>36646</v>
      </c>
      <c r="B321" s="49">
        <v>0.79119579197861001</v>
      </c>
      <c r="C321" s="49">
        <v>5.5379437112479998E-3</v>
      </c>
      <c r="D321" s="49"/>
      <c r="E321" s="49">
        <v>2.2041437759939999E-3</v>
      </c>
      <c r="F321" s="49">
        <v>1.1989741921186001E-2</v>
      </c>
      <c r="G321" s="49">
        <v>1.5566799738610999</v>
      </c>
      <c r="H321" s="49">
        <v>1.3564579018880001</v>
      </c>
      <c r="I321" s="49">
        <v>2.0265646042122998</v>
      </c>
      <c r="J321" s="49"/>
      <c r="K321" s="49">
        <v>0.61232085061990005</v>
      </c>
      <c r="L321" s="49">
        <v>1.0374516249903001</v>
      </c>
      <c r="M321" s="49"/>
      <c r="N321" s="49"/>
      <c r="O321" s="49"/>
      <c r="P321" s="49">
        <v>5.84</v>
      </c>
      <c r="Q321" s="49"/>
      <c r="R321" s="49"/>
      <c r="S321" s="49"/>
      <c r="T321" s="49"/>
      <c r="U321" s="49"/>
      <c r="V321" s="49"/>
      <c r="W321" s="49"/>
    </row>
    <row r="322" spans="1:23" x14ac:dyDescent="0.2">
      <c r="A322" s="39">
        <f t="shared" si="51"/>
        <v>36616</v>
      </c>
      <c r="B322" s="49">
        <v>0.76538620699884996</v>
      </c>
      <c r="C322" s="49">
        <v>5.6820518158930003E-3</v>
      </c>
      <c r="D322" s="49"/>
      <c r="E322" s="49">
        <v>1.5889777220520001E-3</v>
      </c>
      <c r="F322" s="49">
        <v>1.368067478137E-2</v>
      </c>
      <c r="G322" s="49">
        <v>1.4609493269075</v>
      </c>
      <c r="H322" s="49">
        <v>1.2990465034223999</v>
      </c>
      <c r="I322" s="49">
        <v>1.8295426150961001</v>
      </c>
      <c r="J322" s="49"/>
      <c r="K322" s="49">
        <v>0.63771558307946996</v>
      </c>
      <c r="L322" s="49">
        <v>1.0281801123245999</v>
      </c>
      <c r="M322" s="49"/>
      <c r="N322" s="49"/>
      <c r="O322" s="49"/>
      <c r="P322" s="49">
        <v>5.79</v>
      </c>
      <c r="Q322" s="49"/>
      <c r="R322" s="49"/>
      <c r="S322" s="49"/>
      <c r="T322" s="49"/>
      <c r="U322" s="49"/>
      <c r="V322" s="49"/>
      <c r="W322" s="49"/>
    </row>
    <row r="323" spans="1:23" x14ac:dyDescent="0.2">
      <c r="A323" s="39">
        <f t="shared" si="51"/>
        <v>36585</v>
      </c>
      <c r="B323" s="49">
        <v>0.62217136688640995</v>
      </c>
      <c r="C323" s="49">
        <v>6.7013122069450003E-3</v>
      </c>
      <c r="D323" s="49"/>
      <c r="E323" s="49">
        <v>4.9085230091719997E-3</v>
      </c>
      <c r="F323" s="49">
        <v>1.0309200638034E-2</v>
      </c>
      <c r="G323" s="49">
        <v>1.2165918521304</v>
      </c>
      <c r="H323" s="49">
        <v>1.0641886986000999</v>
      </c>
      <c r="I323" s="49">
        <v>1.560590140508</v>
      </c>
      <c r="J323" s="49"/>
      <c r="K323" s="49">
        <v>0.47013842283979002</v>
      </c>
      <c r="L323" s="49">
        <v>0.83577668381595005</v>
      </c>
      <c r="M323" s="49"/>
      <c r="N323" s="49"/>
      <c r="O323" s="49"/>
      <c r="P323" s="49">
        <v>4.97</v>
      </c>
      <c r="Q323" s="49"/>
      <c r="R323" s="49"/>
      <c r="S323" s="49"/>
      <c r="T323" s="49"/>
      <c r="U323" s="49"/>
      <c r="V323" s="49"/>
      <c r="W323" s="49"/>
    </row>
    <row r="324" spans="1:23" x14ac:dyDescent="0.2">
      <c r="A324" s="39">
        <f t="shared" si="51"/>
        <v>36556</v>
      </c>
      <c r="B324" s="49">
        <v>0.60659183495945002</v>
      </c>
      <c r="C324" s="49">
        <v>6.6435957030759997E-3</v>
      </c>
      <c r="D324" s="49"/>
      <c r="E324" s="49">
        <v>6.6189032707159997E-3</v>
      </c>
      <c r="F324" s="49">
        <v>6.6954870281320002E-3</v>
      </c>
      <c r="G324" s="49">
        <v>1.1480729666022</v>
      </c>
      <c r="H324" s="49">
        <v>1.0405851908618999</v>
      </c>
      <c r="I324" s="49">
        <v>1.3920498765089</v>
      </c>
      <c r="J324" s="49"/>
      <c r="K324" s="49">
        <v>0.47204653351249998</v>
      </c>
      <c r="L324" s="49">
        <v>0.84538309825417002</v>
      </c>
      <c r="M324" s="49"/>
      <c r="N324" s="49"/>
      <c r="O324" s="49"/>
      <c r="P324" s="49">
        <v>4.82</v>
      </c>
      <c r="Q324" s="49"/>
      <c r="R324" s="49"/>
      <c r="S324" s="49"/>
      <c r="T324" s="49"/>
      <c r="U324" s="49"/>
      <c r="V324" s="49"/>
      <c r="W324" s="49"/>
    </row>
    <row r="325" spans="1:23" x14ac:dyDescent="0.2">
      <c r="A325" s="39">
        <f t="shared" si="51"/>
        <v>36525</v>
      </c>
      <c r="B325" s="49">
        <v>0.50778860141766002</v>
      </c>
      <c r="C325" s="49">
        <v>1.0405510489347999E-2</v>
      </c>
      <c r="D325" s="49"/>
      <c r="E325" s="49">
        <v>1.0423356512153001E-2</v>
      </c>
      <c r="F325" s="49">
        <v>1.036678992421E-2</v>
      </c>
      <c r="G325" s="49">
        <v>1.108375773041</v>
      </c>
      <c r="H325" s="49">
        <v>1.0404482804924</v>
      </c>
      <c r="I325" s="49">
        <v>1.2595414589475999</v>
      </c>
      <c r="J325" s="49"/>
      <c r="K325" s="49">
        <v>0.41962368113697002</v>
      </c>
      <c r="L325" s="49">
        <v>0.59780343912629996</v>
      </c>
      <c r="M325" s="49"/>
      <c r="N325" s="49"/>
      <c r="O325" s="49"/>
      <c r="P325" s="49">
        <v>4.67</v>
      </c>
      <c r="Q325" s="49"/>
      <c r="R325" s="49"/>
      <c r="S325" s="49"/>
      <c r="T325" s="49"/>
      <c r="U325" s="49"/>
      <c r="V325" s="49"/>
      <c r="W325" s="49"/>
    </row>
    <row r="326" spans="1:23" x14ac:dyDescent="0.2">
      <c r="A326" s="39">
        <f t="shared" si="51"/>
        <v>36494</v>
      </c>
      <c r="B326" s="49">
        <v>0.51087379386041998</v>
      </c>
      <c r="C326" s="49">
        <v>2.6777402187460001E-3</v>
      </c>
      <c r="D326" s="49"/>
      <c r="E326" s="49">
        <v>2.3400555988659999E-3</v>
      </c>
      <c r="F326" s="49">
        <v>3.4064977198289999E-3</v>
      </c>
      <c r="G326" s="49">
        <v>1.1174351463040999</v>
      </c>
      <c r="H326" s="49">
        <v>1.0465599645937</v>
      </c>
      <c r="I326" s="49">
        <v>1.2695230149259999</v>
      </c>
      <c r="J326" s="49"/>
      <c r="K326" s="49">
        <v>0.35955997267022999</v>
      </c>
      <c r="L326" s="49">
        <v>0.63450813722720001</v>
      </c>
      <c r="M326" s="49"/>
      <c r="N326" s="49"/>
      <c r="O326" s="49"/>
      <c r="P326" s="49">
        <v>4.9800000000000004</v>
      </c>
      <c r="Q326" s="49"/>
      <c r="R326" s="49"/>
      <c r="S326" s="49"/>
      <c r="T326" s="49"/>
      <c r="U326" s="49"/>
      <c r="V326" s="49"/>
      <c r="W326" s="49"/>
    </row>
    <row r="327" spans="1:23" x14ac:dyDescent="0.2">
      <c r="A327" s="39">
        <f t="shared" si="51"/>
        <v>36464</v>
      </c>
      <c r="B327" s="49">
        <v>0.51951010650544005</v>
      </c>
      <c r="C327" s="49">
        <v>3.1471351535349999E-3</v>
      </c>
      <c r="D327" s="49"/>
      <c r="E327" s="49">
        <v>-9.2916838546399998E-4</v>
      </c>
      <c r="F327" s="49">
        <v>1.1741614930781999E-2</v>
      </c>
      <c r="G327" s="49">
        <v>1.1657060775432</v>
      </c>
      <c r="H327" s="49">
        <v>1.0996352368989</v>
      </c>
      <c r="I327" s="49">
        <v>1.3067052624569999</v>
      </c>
      <c r="J327" s="49"/>
      <c r="K327" s="49">
        <v>0.40118549346083998</v>
      </c>
      <c r="L327" s="49">
        <v>0.62233022561881002</v>
      </c>
      <c r="M327" s="49"/>
      <c r="N327" s="49"/>
      <c r="O327" s="49"/>
      <c r="P327" s="49">
        <v>5.25</v>
      </c>
      <c r="Q327" s="49"/>
      <c r="R327" s="49"/>
      <c r="S327" s="49"/>
      <c r="T327" s="49"/>
      <c r="U327" s="49"/>
      <c r="V327" s="49"/>
      <c r="W327" s="49"/>
    </row>
    <row r="328" spans="1:23" x14ac:dyDescent="0.2">
      <c r="A328" s="39">
        <f t="shared" si="51"/>
        <v>36433</v>
      </c>
      <c r="B328" s="49">
        <v>0.57981538452047998</v>
      </c>
      <c r="C328" s="49">
        <v>-7.6825293439999994E-6</v>
      </c>
      <c r="D328" s="49"/>
      <c r="E328" s="49">
        <v>-3.498195421523E-3</v>
      </c>
      <c r="F328" s="49">
        <v>7.5415775262270002E-3</v>
      </c>
      <c r="G328" s="49">
        <v>1.2242746488222001</v>
      </c>
      <c r="H328" s="49">
        <v>1.1649677496949</v>
      </c>
      <c r="I328" s="49">
        <v>1.3490261368589</v>
      </c>
      <c r="J328" s="49"/>
      <c r="K328" s="49">
        <v>0.47864604859019</v>
      </c>
      <c r="L328" s="49">
        <v>0.75688236394934005</v>
      </c>
      <c r="M328" s="49"/>
      <c r="N328" s="49"/>
      <c r="O328" s="49"/>
      <c r="P328" s="49">
        <v>5.18</v>
      </c>
      <c r="Q328" s="49"/>
      <c r="R328" s="49"/>
      <c r="S328" s="49"/>
      <c r="T328" s="49"/>
      <c r="U328" s="49"/>
      <c r="V328" s="49"/>
      <c r="W328" s="49"/>
    </row>
    <row r="329" spans="1:23" x14ac:dyDescent="0.2">
      <c r="A329" s="39">
        <f t="shared" si="51"/>
        <v>36403</v>
      </c>
      <c r="B329" s="49">
        <v>0.64340209353276001</v>
      </c>
      <c r="C329" s="49">
        <v>-3.3660811895449999E-3</v>
      </c>
      <c r="D329" s="49"/>
      <c r="E329" s="49">
        <v>-9.5978841840939997E-3</v>
      </c>
      <c r="F329" s="49">
        <v>1.0160083501341999E-2</v>
      </c>
      <c r="G329" s="49">
        <v>1.2510534832443001</v>
      </c>
      <c r="H329" s="49">
        <v>1.1939328163039999</v>
      </c>
      <c r="I329" s="49">
        <v>1.3696703668496</v>
      </c>
      <c r="J329" s="49"/>
      <c r="K329" s="49">
        <v>0.51012274485883002</v>
      </c>
      <c r="L329" s="49">
        <v>0.93107873984564005</v>
      </c>
      <c r="M329" s="49"/>
      <c r="N329" s="49"/>
      <c r="O329" s="49"/>
      <c r="P329" s="49">
        <v>4.82</v>
      </c>
      <c r="Q329" s="49"/>
      <c r="R329" s="49"/>
      <c r="S329" s="49"/>
      <c r="T329" s="49"/>
      <c r="U329" s="49"/>
      <c r="V329" s="49"/>
      <c r="W329" s="49"/>
    </row>
    <row r="330" spans="1:23" x14ac:dyDescent="0.2">
      <c r="A330" s="39">
        <f t="shared" si="51"/>
        <v>36372</v>
      </c>
      <c r="B330" s="49">
        <v>0.60150643593266995</v>
      </c>
      <c r="C330" s="49">
        <v>3.0573667690710002E-3</v>
      </c>
      <c r="D330" s="49"/>
      <c r="E330" s="49">
        <v>-2.25653553212E-4</v>
      </c>
      <c r="F330" s="49">
        <v>1.0191694804019999E-2</v>
      </c>
      <c r="G330" s="49">
        <v>1.2009685906295</v>
      </c>
      <c r="H330" s="49">
        <v>1.1401761538021</v>
      </c>
      <c r="I330" s="49">
        <v>1.3166562042576999</v>
      </c>
      <c r="J330" s="49"/>
      <c r="K330" s="49">
        <v>0.43430346001272002</v>
      </c>
      <c r="L330" s="49">
        <v>0.85642957140983</v>
      </c>
      <c r="M330" s="49"/>
      <c r="N330" s="49"/>
      <c r="O330" s="49"/>
      <c r="P330" s="49">
        <v>4.59</v>
      </c>
      <c r="Q330" s="49"/>
      <c r="R330" s="49"/>
      <c r="S330" s="49"/>
      <c r="T330" s="49"/>
      <c r="U330" s="49"/>
      <c r="V330" s="49"/>
      <c r="W330" s="49"/>
    </row>
    <row r="331" spans="1:23" x14ac:dyDescent="0.2">
      <c r="A331" s="39">
        <f t="shared" si="51"/>
        <v>36341</v>
      </c>
      <c r="B331" s="49">
        <v>0.50337753236590999</v>
      </c>
      <c r="C331" s="49">
        <v>4.0729254817040003E-3</v>
      </c>
      <c r="D331" s="49"/>
      <c r="E331" s="49">
        <v>1.3891625564929999E-3</v>
      </c>
      <c r="F331" s="49">
        <v>1.0016879003117001E-2</v>
      </c>
      <c r="G331" s="49">
        <v>1.1193225039168999</v>
      </c>
      <c r="H331" s="49">
        <v>1.0524738253337</v>
      </c>
      <c r="I331" s="49">
        <v>1.2438842119264999</v>
      </c>
      <c r="J331" s="49"/>
      <c r="K331" s="49">
        <v>0.33132419903825999</v>
      </c>
      <c r="L331" s="49">
        <v>0.66253377335146002</v>
      </c>
      <c r="M331" s="49"/>
      <c r="N331" s="49"/>
      <c r="O331" s="49"/>
      <c r="P331" s="49">
        <v>4.6900000000000004</v>
      </c>
      <c r="Q331" s="49"/>
      <c r="R331" s="49"/>
      <c r="S331" s="49"/>
      <c r="T331" s="49"/>
      <c r="U331" s="49"/>
      <c r="V331" s="49"/>
      <c r="W331" s="49"/>
    </row>
    <row r="332" spans="1:23" x14ac:dyDescent="0.2">
      <c r="A332" s="39">
        <f t="shared" si="51"/>
        <v>36311</v>
      </c>
      <c r="B332" s="49">
        <v>0.47499999999999998</v>
      </c>
      <c r="C332" s="49">
        <v>0</v>
      </c>
      <c r="D332" s="49"/>
      <c r="E332" s="49">
        <v>0</v>
      </c>
      <c r="F332" s="49">
        <v>0</v>
      </c>
      <c r="G332" s="49">
        <v>1.0648709999999999</v>
      </c>
      <c r="H332" s="49" t="s">
        <v>159</v>
      </c>
      <c r="I332" s="49" t="s">
        <v>159</v>
      </c>
      <c r="J332" s="49"/>
      <c r="K332" s="49">
        <v>0.32243522862675</v>
      </c>
      <c r="L332" s="49">
        <v>0.59899999999999998</v>
      </c>
      <c r="M332" s="49"/>
      <c r="N332" s="49"/>
      <c r="O332" s="49"/>
      <c r="P332" s="49">
        <v>4.58</v>
      </c>
      <c r="Q332" s="49"/>
      <c r="R332" s="49"/>
      <c r="S332" s="49"/>
      <c r="T332" s="49"/>
      <c r="U332" s="49"/>
      <c r="V332" s="49"/>
      <c r="W332" s="49"/>
    </row>
    <row r="333" spans="1:23" x14ac:dyDescent="0.2">
      <c r="A333" s="39">
        <f t="shared" si="51"/>
        <v>36280</v>
      </c>
      <c r="B333" s="49">
        <v>0.45519318127436997</v>
      </c>
      <c r="C333" s="49">
        <v>6.9134318586399996E-3</v>
      </c>
      <c r="D333" s="49"/>
      <c r="E333" s="49">
        <v>6.1351128121229998E-3</v>
      </c>
      <c r="F333" s="49">
        <v>8.5995905447920004E-3</v>
      </c>
      <c r="G333" s="49">
        <v>1.0218191200811</v>
      </c>
      <c r="H333" s="49">
        <v>0.95518574200696005</v>
      </c>
      <c r="I333" s="49">
        <v>1.1444829087201001</v>
      </c>
      <c r="J333" s="49"/>
      <c r="K333" s="49">
        <v>0.33534339871041002</v>
      </c>
      <c r="L333" s="49">
        <v>0.56955885243378002</v>
      </c>
      <c r="M333" s="49"/>
      <c r="N333" s="49"/>
      <c r="O333" s="49"/>
      <c r="P333" s="49">
        <v>4.4400000000000004</v>
      </c>
      <c r="Q333" s="49"/>
      <c r="R333" s="49"/>
      <c r="S333" s="49"/>
      <c r="T333" s="49"/>
      <c r="U333" s="49"/>
      <c r="V333" s="49"/>
      <c r="W333" s="49"/>
    </row>
    <row r="334" spans="1:23" x14ac:dyDescent="0.2">
      <c r="A334" s="39">
        <f t="shared" si="51"/>
        <v>36250</v>
      </c>
      <c r="B334" s="49">
        <v>0.4518897716759</v>
      </c>
      <c r="C334" s="49">
        <v>2.3586099634180001E-3</v>
      </c>
      <c r="D334" s="49"/>
      <c r="E334" s="49">
        <v>-3.4582455463000002E-4</v>
      </c>
      <c r="F334" s="49">
        <v>8.318222295927E-3</v>
      </c>
      <c r="G334" s="49">
        <v>1.0165022420406999</v>
      </c>
      <c r="H334" s="49">
        <v>0.96051975608110995</v>
      </c>
      <c r="I334" s="49">
        <v>1.1186818554543001</v>
      </c>
      <c r="J334" s="49"/>
      <c r="K334" s="49">
        <v>0.29839667983853002</v>
      </c>
      <c r="L334" s="49">
        <v>0.59407729084757999</v>
      </c>
      <c r="M334" s="49"/>
      <c r="N334" s="49"/>
      <c r="O334" s="49"/>
      <c r="P334" s="49">
        <v>4.75</v>
      </c>
      <c r="Q334" s="49"/>
      <c r="R334" s="49"/>
      <c r="S334" s="49"/>
      <c r="T334" s="49"/>
      <c r="U334" s="49"/>
      <c r="V334" s="49"/>
      <c r="W334" s="49"/>
    </row>
    <row r="335" spans="1:23" x14ac:dyDescent="0.2">
      <c r="A335" s="39">
        <f t="shared" si="51"/>
        <v>36219</v>
      </c>
      <c r="B335" s="49">
        <v>0.44701115930481</v>
      </c>
      <c r="C335" s="49">
        <v>3.032970586521E-3</v>
      </c>
      <c r="D335" s="49"/>
      <c r="E335" s="49">
        <v>1.92873468873E-4</v>
      </c>
      <c r="F335" s="49">
        <v>9.2563676300739996E-3</v>
      </c>
      <c r="G335" s="49">
        <v>1.0434058474397001</v>
      </c>
      <c r="H335" s="49">
        <v>0.99101347718245003</v>
      </c>
      <c r="I335" s="49">
        <v>1.1373185993296999</v>
      </c>
      <c r="J335" s="49"/>
      <c r="K335" s="49">
        <v>0.30897656475411001</v>
      </c>
      <c r="L335" s="49">
        <v>0.56560281426266001</v>
      </c>
      <c r="M335" s="49"/>
      <c r="N335" s="49"/>
      <c r="O335" s="49"/>
      <c r="P335" s="49">
        <v>4.78</v>
      </c>
      <c r="Q335" s="49"/>
      <c r="R335" s="49"/>
      <c r="S335" s="49"/>
      <c r="T335" s="49"/>
      <c r="U335" s="49"/>
      <c r="V335" s="49"/>
      <c r="W335" s="49"/>
    </row>
    <row r="336" spans="1:23" x14ac:dyDescent="0.2">
      <c r="A336" s="39">
        <f t="shared" si="51"/>
        <v>36191</v>
      </c>
      <c r="B336" s="49">
        <v>0.51573923271688005</v>
      </c>
      <c r="C336" s="49">
        <v>4.0170852138659997E-3</v>
      </c>
      <c r="D336" s="49"/>
      <c r="E336" s="49">
        <v>6.6665903113100001E-4</v>
      </c>
      <c r="F336" s="49">
        <v>1.1257759867009E-2</v>
      </c>
      <c r="G336" s="49">
        <v>1.1128052654047</v>
      </c>
      <c r="H336" s="49">
        <v>1.0531369128963</v>
      </c>
      <c r="I336" s="49">
        <v>1.2145614613167</v>
      </c>
      <c r="J336" s="49"/>
      <c r="K336" s="49">
        <v>0.334293601281</v>
      </c>
      <c r="L336" s="49">
        <v>0.74480325790266999</v>
      </c>
      <c r="M336" s="49"/>
      <c r="N336" s="49"/>
      <c r="O336" s="49"/>
      <c r="P336" s="49">
        <v>5.15</v>
      </c>
      <c r="Q336" s="49"/>
      <c r="R336" s="49"/>
      <c r="S336" s="49"/>
      <c r="T336" s="49"/>
      <c r="U336" s="49"/>
      <c r="V336" s="49"/>
      <c r="W336" s="49"/>
    </row>
    <row r="337" spans="1:23" x14ac:dyDescent="0.2">
      <c r="A337" s="39">
        <f t="shared" si="51"/>
        <v>36160</v>
      </c>
      <c r="B337" s="49">
        <v>0.55736274440889</v>
      </c>
      <c r="C337" s="49">
        <v>3.828368194196E-3</v>
      </c>
      <c r="D337" s="49"/>
      <c r="E337" s="49">
        <v>5.5975838514000001E-4</v>
      </c>
      <c r="F337" s="49">
        <v>1.1126917043748E-2</v>
      </c>
      <c r="G337" s="49">
        <v>1.1784086163316001</v>
      </c>
      <c r="H337" s="49">
        <v>1.127341141606</v>
      </c>
      <c r="I337" s="49">
        <v>1.2644965129514001</v>
      </c>
      <c r="J337" s="49"/>
      <c r="K337" s="49">
        <v>0.35240760735984999</v>
      </c>
      <c r="L337" s="49">
        <v>0.84053200043875997</v>
      </c>
      <c r="M337" s="49"/>
      <c r="N337" s="49"/>
      <c r="O337" s="49"/>
      <c r="P337" s="49">
        <v>5.27</v>
      </c>
      <c r="Q337" s="49"/>
      <c r="R337" s="49"/>
      <c r="S337" s="49"/>
      <c r="T337" s="49"/>
      <c r="U337" s="49"/>
      <c r="V337" s="49"/>
      <c r="W337" s="49"/>
    </row>
    <row r="338" spans="1:23" x14ac:dyDescent="0.2">
      <c r="A338" s="39">
        <f t="shared" si="51"/>
        <v>36129</v>
      </c>
      <c r="B338" s="49">
        <v>0.60150559044159002</v>
      </c>
      <c r="C338" s="49">
        <v>3.261636291806E-3</v>
      </c>
      <c r="D338" s="49"/>
      <c r="E338" s="49">
        <v>5.1958423945200002E-4</v>
      </c>
      <c r="F338" s="49">
        <v>9.3929532379189995E-3</v>
      </c>
      <c r="G338" s="49">
        <v>1.1730635862362</v>
      </c>
      <c r="H338" s="49">
        <v>1.1136536909470001</v>
      </c>
      <c r="I338" s="49">
        <v>1.2697116038595</v>
      </c>
      <c r="J338" s="49"/>
      <c r="K338" s="49">
        <v>0.36062451745226998</v>
      </c>
      <c r="L338" s="49">
        <v>1.0075538438695999</v>
      </c>
      <c r="M338" s="49"/>
      <c r="N338" s="49"/>
      <c r="O338" s="49"/>
      <c r="P338" s="49">
        <v>5.18</v>
      </c>
      <c r="Q338" s="49"/>
      <c r="R338" s="49"/>
      <c r="S338" s="49"/>
      <c r="T338" s="49"/>
      <c r="U338" s="49"/>
      <c r="V338" s="49"/>
      <c r="W338" s="49"/>
    </row>
    <row r="339" spans="1:23" x14ac:dyDescent="0.2">
      <c r="A339" s="39">
        <f t="shared" si="51"/>
        <v>36099</v>
      </c>
      <c r="B339" s="49">
        <v>0.73094073262190995</v>
      </c>
      <c r="C339" s="49">
        <v>2.9750288737200002E-3</v>
      </c>
      <c r="D339" s="49"/>
      <c r="E339" s="49">
        <v>2.31782102853E-4</v>
      </c>
      <c r="F339" s="49">
        <v>9.1840553986309997E-3</v>
      </c>
      <c r="G339" s="49">
        <v>1.4519704054774001</v>
      </c>
      <c r="H339" s="49">
        <v>1.3858432464404999</v>
      </c>
      <c r="I339" s="49">
        <v>1.5588383859891</v>
      </c>
      <c r="J339" s="49"/>
      <c r="K339" s="49">
        <v>0.39692062946892998</v>
      </c>
      <c r="L339" s="49">
        <v>1.2437714781052001</v>
      </c>
      <c r="M339" s="49"/>
      <c r="N339" s="49"/>
      <c r="O339" s="49"/>
      <c r="P339" s="49">
        <v>6.11</v>
      </c>
      <c r="Q339" s="49"/>
      <c r="R339" s="49"/>
      <c r="S339" s="49"/>
      <c r="T339" s="49"/>
      <c r="U339" s="49"/>
      <c r="V339" s="49"/>
      <c r="W339" s="49"/>
    </row>
    <row r="340" spans="1:23" x14ac:dyDescent="0.2">
      <c r="A340" s="39">
        <f t="shared" si="51"/>
        <v>36068</v>
      </c>
      <c r="B340" s="49">
        <v>0.60973032552589002</v>
      </c>
      <c r="C340" s="49">
        <v>3.3045601443330002E-3</v>
      </c>
      <c r="D340" s="49"/>
      <c r="E340" s="49">
        <v>-7.8364571903999998E-5</v>
      </c>
      <c r="F340" s="49">
        <v>1.1054617157659E-2</v>
      </c>
      <c r="G340" s="49">
        <v>1.2271471789774</v>
      </c>
      <c r="H340" s="49">
        <v>1.1607693451554999</v>
      </c>
      <c r="I340" s="49">
        <v>1.3316973331671</v>
      </c>
      <c r="J340" s="49"/>
      <c r="K340" s="49">
        <v>0.34042496518685</v>
      </c>
      <c r="L340" s="49">
        <v>1.0402169265581001</v>
      </c>
      <c r="M340" s="49"/>
      <c r="N340" s="49"/>
      <c r="O340" s="49"/>
      <c r="P340" s="49">
        <v>5.65</v>
      </c>
      <c r="Q340" s="49"/>
      <c r="R340" s="49"/>
      <c r="S340" s="49"/>
      <c r="T340" s="49"/>
      <c r="U340" s="49"/>
      <c r="V340" s="49"/>
      <c r="W340" s="49"/>
    </row>
    <row r="341" spans="1:23" x14ac:dyDescent="0.2">
      <c r="A341" s="39">
        <f t="shared" si="51"/>
        <v>36038</v>
      </c>
      <c r="B341" s="49">
        <v>0.54663930147268003</v>
      </c>
      <c r="C341" s="49">
        <v>2.12679510416E-3</v>
      </c>
      <c r="D341" s="49"/>
      <c r="E341" s="49">
        <v>-4.1154995058599998E-4</v>
      </c>
      <c r="F341" s="49">
        <v>8.047749485304E-3</v>
      </c>
      <c r="G341" s="49">
        <v>1.2285530284313999</v>
      </c>
      <c r="H341" s="49">
        <v>1.1335512587245</v>
      </c>
      <c r="I341" s="49">
        <v>1.3798837060336999</v>
      </c>
      <c r="J341" s="49"/>
      <c r="K341" s="49">
        <v>0.28974708360125001</v>
      </c>
      <c r="L341" s="49">
        <v>0.85762591872628002</v>
      </c>
      <c r="M341" s="49"/>
      <c r="N341" s="49"/>
      <c r="O341" s="49"/>
      <c r="P341" s="49">
        <v>5.08</v>
      </c>
      <c r="Q341" s="49"/>
      <c r="R341" s="49"/>
      <c r="S341" s="49"/>
      <c r="T341" s="49"/>
      <c r="U341" s="49"/>
      <c r="V341" s="49"/>
      <c r="W341" s="49"/>
    </row>
    <row r="342" spans="1:23" x14ac:dyDescent="0.2">
      <c r="A342" s="39">
        <f t="shared" si="51"/>
        <v>36007</v>
      </c>
      <c r="B342" s="49">
        <v>0.36787181797163998</v>
      </c>
      <c r="C342" s="49">
        <v>1.556321579262E-3</v>
      </c>
      <c r="D342" s="49"/>
      <c r="E342" s="49">
        <v>-4.1640261282299999E-4</v>
      </c>
      <c r="F342" s="49">
        <v>6.3513821266960001E-3</v>
      </c>
      <c r="G342" s="49">
        <v>0.80836052480035003</v>
      </c>
      <c r="H342" s="49">
        <v>0.71371407816407995</v>
      </c>
      <c r="I342" s="49">
        <v>0.95751440156154999</v>
      </c>
      <c r="J342" s="49"/>
      <c r="K342" s="49">
        <v>0.19555013324293</v>
      </c>
      <c r="L342" s="49">
        <v>0.58679399719681002</v>
      </c>
      <c r="M342" s="49"/>
      <c r="N342" s="49"/>
      <c r="O342" s="49"/>
      <c r="P342" s="49">
        <v>3.24</v>
      </c>
      <c r="Q342" s="49"/>
      <c r="R342" s="49"/>
      <c r="S342" s="49"/>
      <c r="T342" s="49"/>
      <c r="U342" s="49"/>
      <c r="V342" s="49"/>
      <c r="W342" s="49"/>
    </row>
    <row r="343" spans="1:23" x14ac:dyDescent="0.2">
      <c r="A343" s="39">
        <f t="shared" si="51"/>
        <v>35976</v>
      </c>
      <c r="B343" s="49">
        <v>0.35617627361632997</v>
      </c>
      <c r="C343" s="49">
        <v>1.584484935171E-3</v>
      </c>
      <c r="D343" s="49"/>
      <c r="E343" s="49">
        <v>-4.4804749332400001E-4</v>
      </c>
      <c r="F343" s="49">
        <v>6.5738773087479999E-3</v>
      </c>
      <c r="G343" s="49">
        <v>0.77056283004116</v>
      </c>
      <c r="H343" s="49">
        <v>0.68646737896566001</v>
      </c>
      <c r="I343" s="49">
        <v>0.90389357710796003</v>
      </c>
      <c r="J343" s="49"/>
      <c r="K343" s="49">
        <v>0.16825342033044</v>
      </c>
      <c r="L343" s="49">
        <v>0.59099373665862998</v>
      </c>
      <c r="M343" s="49"/>
      <c r="N343" s="49"/>
      <c r="O343" s="49"/>
      <c r="P343" s="49">
        <v>3.28</v>
      </c>
      <c r="Q343" s="49"/>
      <c r="R343" s="49"/>
      <c r="S343" s="49"/>
      <c r="T343" s="49"/>
      <c r="U343" s="49"/>
      <c r="V343" s="49"/>
      <c r="W343" s="49"/>
    </row>
    <row r="344" spans="1:23" x14ac:dyDescent="0.2">
      <c r="A344" s="39">
        <f t="shared" si="51"/>
        <v>35946</v>
      </c>
      <c r="B344" s="49">
        <v>0.31446754207935002</v>
      </c>
      <c r="C344" s="49">
        <v>1.4688821314949999E-3</v>
      </c>
      <c r="D344" s="49"/>
      <c r="E344" s="49">
        <v>-4.5130273029199999E-4</v>
      </c>
      <c r="F344" s="49">
        <v>6.1634099050549996E-3</v>
      </c>
      <c r="G344" s="49">
        <v>0.68660397343160995</v>
      </c>
      <c r="H344" s="49">
        <v>0.61408836455009996</v>
      </c>
      <c r="I344" s="49">
        <v>0.80379936744239</v>
      </c>
      <c r="J344" s="49"/>
      <c r="K344" s="49">
        <v>0.16758333937608</v>
      </c>
      <c r="L344" s="49">
        <v>0.50662744126649994</v>
      </c>
      <c r="M344" s="49"/>
      <c r="N344" s="49"/>
      <c r="O344" s="49"/>
      <c r="P344" s="49">
        <v>3.01</v>
      </c>
      <c r="Q344" s="49"/>
      <c r="R344" s="49"/>
      <c r="S344" s="49"/>
      <c r="T344" s="49"/>
      <c r="U344" s="49"/>
      <c r="V344" s="49"/>
      <c r="W344" s="49"/>
    </row>
    <row r="345" spans="1:23" x14ac:dyDescent="0.2">
      <c r="A345" s="39">
        <f t="shared" si="51"/>
        <v>35915</v>
      </c>
      <c r="B345" s="49">
        <v>0.29773775743556002</v>
      </c>
      <c r="C345" s="49">
        <v>1.172626151561E-3</v>
      </c>
      <c r="D345" s="49"/>
      <c r="E345" s="49">
        <v>-5.1927028800599997E-4</v>
      </c>
      <c r="F345" s="49">
        <v>5.4351083054259997E-3</v>
      </c>
      <c r="G345" s="49">
        <v>0.68646251195032004</v>
      </c>
      <c r="H345" s="49">
        <v>0.60849256064135004</v>
      </c>
      <c r="I345" s="49">
        <v>0.81323123719708001</v>
      </c>
      <c r="J345" s="49"/>
      <c r="K345" s="49">
        <v>0.13831921807719999</v>
      </c>
      <c r="L345" s="49">
        <v>0.47273089675414998</v>
      </c>
      <c r="M345" s="49"/>
      <c r="N345" s="49"/>
      <c r="O345" s="49"/>
      <c r="P345" s="49">
        <v>2.81</v>
      </c>
      <c r="Q345" s="49"/>
      <c r="R345" s="49"/>
      <c r="S345" s="49"/>
      <c r="T345" s="49"/>
      <c r="U345" s="49"/>
      <c r="V345" s="49"/>
      <c r="W345" s="49"/>
    </row>
    <row r="346" spans="1:23" x14ac:dyDescent="0.2">
      <c r="A346" s="39">
        <f t="shared" si="51"/>
        <v>35885</v>
      </c>
      <c r="B346" s="49">
        <v>0.30033897504043999</v>
      </c>
      <c r="C346" s="49">
        <v>1.3803546958059999E-3</v>
      </c>
      <c r="D346" s="49"/>
      <c r="E346" s="49">
        <v>-4.3009772778100001E-4</v>
      </c>
      <c r="F346" s="49">
        <v>5.9975080753940004E-3</v>
      </c>
      <c r="G346" s="49">
        <v>0.70151391164606003</v>
      </c>
      <c r="H346" s="49">
        <v>0.61534443632748004</v>
      </c>
      <c r="I346" s="49">
        <v>0.84193597997173997</v>
      </c>
      <c r="J346" s="49"/>
      <c r="K346" s="49">
        <v>0.12923722334282001</v>
      </c>
      <c r="L346" s="49">
        <v>0.48158703243523998</v>
      </c>
      <c r="M346" s="49"/>
      <c r="N346" s="49"/>
      <c r="O346" s="49"/>
      <c r="P346" s="49">
        <v>2.63</v>
      </c>
      <c r="Q346" s="49"/>
      <c r="R346" s="49"/>
      <c r="S346" s="49"/>
      <c r="T346" s="49"/>
      <c r="U346" s="49"/>
      <c r="V346" s="49"/>
      <c r="W346" s="49"/>
    </row>
    <row r="347" spans="1:23" x14ac:dyDescent="0.2">
      <c r="A347" s="39">
        <f t="shared" si="51"/>
        <v>35854</v>
      </c>
      <c r="B347" s="49">
        <v>0.29770374198957</v>
      </c>
      <c r="C347" s="49">
        <v>1.3232082468950001E-3</v>
      </c>
      <c r="D347" s="49"/>
      <c r="E347" s="49">
        <v>-4.2081196002199999E-4</v>
      </c>
      <c r="F347" s="49">
        <v>5.736777425258E-3</v>
      </c>
      <c r="G347" s="49">
        <v>0.71181156012892</v>
      </c>
      <c r="H347" s="49">
        <v>0.62947021962414995</v>
      </c>
      <c r="I347" s="49">
        <v>0.84595351239507</v>
      </c>
      <c r="J347" s="49"/>
      <c r="K347" s="49">
        <v>0.15386908447704001</v>
      </c>
      <c r="L347" s="49">
        <v>0.45901096009128001</v>
      </c>
      <c r="M347" s="49"/>
      <c r="N347" s="49"/>
      <c r="O347" s="49"/>
      <c r="P347" s="49">
        <v>2.7</v>
      </c>
      <c r="Q347" s="49"/>
      <c r="R347" s="49"/>
      <c r="S347" s="49"/>
      <c r="T347" s="49"/>
      <c r="U347" s="49"/>
      <c r="V347" s="49"/>
      <c r="W347" s="49"/>
    </row>
    <row r="348" spans="1:23" x14ac:dyDescent="0.2">
      <c r="A348" s="39">
        <f t="shared" si="51"/>
        <v>35826</v>
      </c>
      <c r="B348" s="49">
        <v>0.30354439746621997</v>
      </c>
      <c r="C348" s="49">
        <v>1.2037012236689999E-3</v>
      </c>
      <c r="D348" s="49"/>
      <c r="E348" s="49">
        <v>-2.5969167442799998E-4</v>
      </c>
      <c r="F348" s="49">
        <v>4.9412103652530003E-3</v>
      </c>
      <c r="G348" s="49">
        <v>0.74516909071200998</v>
      </c>
      <c r="H348" s="49">
        <v>0.66647175597469999</v>
      </c>
      <c r="I348" s="49">
        <v>0.87235023420261004</v>
      </c>
      <c r="J348" s="49"/>
      <c r="K348" s="49">
        <v>0.15039840503442001</v>
      </c>
      <c r="L348" s="49">
        <v>0.46463626966373001</v>
      </c>
      <c r="M348" s="49"/>
      <c r="N348" s="49"/>
      <c r="O348" s="49"/>
      <c r="P348" s="49">
        <v>2.92</v>
      </c>
      <c r="Q348" s="49"/>
      <c r="R348" s="49"/>
      <c r="S348" s="49"/>
      <c r="T348" s="49"/>
      <c r="U348" s="49"/>
      <c r="V348" s="49"/>
      <c r="W348" s="49"/>
    </row>
    <row r="349" spans="1:23" x14ac:dyDescent="0.2">
      <c r="A349" s="39">
        <f t="shared" si="51"/>
        <v>35795</v>
      </c>
      <c r="B349" s="49">
        <v>0.25474926807405002</v>
      </c>
      <c r="C349" s="49">
        <v>1.0843737804069999E-3</v>
      </c>
      <c r="D349" s="49"/>
      <c r="E349" s="49">
        <v>-4.3222767558499998E-4</v>
      </c>
      <c r="F349" s="49">
        <v>5.1048883672159999E-3</v>
      </c>
      <c r="G349" s="49">
        <v>0.67221145371459001</v>
      </c>
      <c r="H349" s="49">
        <v>0.61348183942691004</v>
      </c>
      <c r="I349" s="49">
        <v>0.76841188030359997</v>
      </c>
      <c r="J349" s="49"/>
      <c r="K349" s="49">
        <v>0.10828800502805</v>
      </c>
      <c r="L349" s="49">
        <v>0.37220603346330999</v>
      </c>
      <c r="M349" s="49"/>
      <c r="N349" s="49"/>
      <c r="O349" s="49"/>
      <c r="P349" s="49">
        <v>2.88</v>
      </c>
      <c r="Q349" s="49"/>
      <c r="R349" s="49"/>
      <c r="S349" s="49"/>
      <c r="T349" s="49"/>
      <c r="U349" s="49"/>
      <c r="V349" s="49"/>
      <c r="W349" s="49"/>
    </row>
    <row r="350" spans="1:23" x14ac:dyDescent="0.2">
      <c r="A350" s="39">
        <f t="shared" si="51"/>
        <v>35764</v>
      </c>
      <c r="B350" s="49">
        <v>0.26802974509032002</v>
      </c>
      <c r="C350" s="49">
        <v>9.9550001556700002E-4</v>
      </c>
      <c r="D350" s="49"/>
      <c r="E350" s="49">
        <v>-5.11145275477E-4</v>
      </c>
      <c r="F350" s="49">
        <v>5.0170853854579998E-3</v>
      </c>
      <c r="G350" s="49">
        <v>0.71171734955599997</v>
      </c>
      <c r="H350" s="49">
        <v>0.66839858794748996</v>
      </c>
      <c r="I350" s="49">
        <v>0.78393188525293001</v>
      </c>
      <c r="J350" s="49"/>
      <c r="K350" s="49">
        <v>0.11788174522099</v>
      </c>
      <c r="L350" s="49">
        <v>0.38614709964700999</v>
      </c>
      <c r="M350" s="49"/>
      <c r="N350" s="49"/>
      <c r="O350" s="49"/>
      <c r="P350" s="49">
        <v>2.66</v>
      </c>
      <c r="Q350" s="49"/>
      <c r="R350" s="49"/>
      <c r="S350" s="49"/>
      <c r="T350" s="49"/>
      <c r="U350" s="49"/>
      <c r="V350" s="49"/>
      <c r="W350" s="49"/>
    </row>
    <row r="351" spans="1:23" x14ac:dyDescent="0.2">
      <c r="A351" s="39">
        <f t="shared" si="51"/>
        <v>35734</v>
      </c>
      <c r="B351" s="49">
        <v>0.24858187865324</v>
      </c>
      <c r="C351" s="49">
        <v>1.0486652558560001E-3</v>
      </c>
      <c r="D351" s="49"/>
      <c r="E351" s="49">
        <v>-2.7385649751500001E-4</v>
      </c>
      <c r="F351" s="49">
        <v>4.7266688304779996E-3</v>
      </c>
      <c r="G351" s="49">
        <v>0.69301242706647004</v>
      </c>
      <c r="H351" s="49">
        <v>0.64484059796834003</v>
      </c>
      <c r="I351" s="49">
        <v>0.77442106430795998</v>
      </c>
      <c r="J351" s="49"/>
      <c r="K351" s="49">
        <v>3.6260365608132998E-2</v>
      </c>
      <c r="L351" s="49">
        <v>0.36499046477733998</v>
      </c>
      <c r="M351" s="49"/>
      <c r="N351" s="49"/>
      <c r="O351" s="49"/>
      <c r="P351" s="49">
        <v>2.39</v>
      </c>
      <c r="Q351" s="49"/>
      <c r="R351" s="49"/>
      <c r="S351" s="49"/>
      <c r="T351" s="49"/>
      <c r="U351" s="49"/>
      <c r="V351" s="49"/>
      <c r="W351" s="49"/>
    </row>
    <row r="352" spans="1:23" x14ac:dyDescent="0.2">
      <c r="A352" s="39">
        <f t="shared" si="51"/>
        <v>35703</v>
      </c>
      <c r="B352" s="49">
        <v>0.22052191891697001</v>
      </c>
      <c r="C352" s="49">
        <v>6.2129193180799995E-4</v>
      </c>
      <c r="D352" s="49"/>
      <c r="E352" s="49">
        <v>-4.3978364211999998E-4</v>
      </c>
      <c r="F352" s="49">
        <v>3.6621355222680001E-3</v>
      </c>
      <c r="G352" s="49">
        <v>0.55228480273017999</v>
      </c>
      <c r="H352" s="49">
        <v>0.49610198188527999</v>
      </c>
      <c r="I352" s="49">
        <v>0.64807468277452995</v>
      </c>
      <c r="J352" s="49"/>
      <c r="K352" s="49">
        <v>7.5209683251043005E-2</v>
      </c>
      <c r="L352" s="49">
        <v>0.35540157698662</v>
      </c>
      <c r="M352" s="49"/>
      <c r="N352" s="49"/>
      <c r="O352" s="49"/>
      <c r="P352" s="49">
        <v>2.35</v>
      </c>
      <c r="Q352" s="49"/>
      <c r="R352" s="49"/>
      <c r="S352" s="49"/>
      <c r="T352" s="49"/>
      <c r="U352" s="49"/>
      <c r="V352" s="49"/>
      <c r="W352" s="49"/>
    </row>
    <row r="353" spans="1:23" x14ac:dyDescent="0.2">
      <c r="A353" s="39">
        <f t="shared" si="51"/>
        <v>35673</v>
      </c>
      <c r="B353" s="49">
        <v>0.22417919307244</v>
      </c>
      <c r="C353" s="49">
        <v>4.4227922195100002E-4</v>
      </c>
      <c r="D353" s="49"/>
      <c r="E353" s="49">
        <v>-5.8255788370900001E-4</v>
      </c>
      <c r="F353" s="49">
        <v>3.3827403308810001E-3</v>
      </c>
      <c r="G353" s="49">
        <v>0.54539185441714999</v>
      </c>
      <c r="H353" s="49">
        <v>0.48936251787890001</v>
      </c>
      <c r="I353" s="49">
        <v>0.64131253612550998</v>
      </c>
      <c r="J353" s="49"/>
      <c r="K353" s="49">
        <v>0.10156874175871</v>
      </c>
      <c r="L353" s="49">
        <v>0.36640930194051002</v>
      </c>
      <c r="M353" s="49"/>
      <c r="N353" s="49"/>
      <c r="O353" s="49"/>
      <c r="P353" s="49">
        <v>2.39</v>
      </c>
      <c r="Q353" s="49"/>
      <c r="R353" s="49"/>
      <c r="S353" s="49"/>
      <c r="T353" s="49"/>
      <c r="U353" s="49"/>
      <c r="V353" s="49"/>
      <c r="W353" s="49"/>
    </row>
    <row r="354" spans="1:23" x14ac:dyDescent="0.2">
      <c r="A354" s="39">
        <f t="shared" si="51"/>
        <v>35642</v>
      </c>
      <c r="B354" s="49">
        <v>0.22324924149145001</v>
      </c>
      <c r="C354" s="49">
        <v>5.4027409411499996E-4</v>
      </c>
      <c r="D354" s="49"/>
      <c r="E354" s="49">
        <v>-3.0380386178800002E-4</v>
      </c>
      <c r="F354" s="49">
        <v>2.9776116991100002E-3</v>
      </c>
      <c r="G354" s="49">
        <v>0.51138395969341</v>
      </c>
      <c r="H354" s="49">
        <v>0.46610114301338001</v>
      </c>
      <c r="I354" s="49">
        <v>0.58729478588770001</v>
      </c>
      <c r="J354" s="49"/>
      <c r="K354" s="49">
        <v>8.3194039224823005E-2</v>
      </c>
      <c r="L354" s="49">
        <v>0.39638006827893002</v>
      </c>
      <c r="M354" s="49"/>
      <c r="N354" s="49"/>
      <c r="O354" s="49"/>
      <c r="P354" s="49">
        <v>2.41</v>
      </c>
      <c r="Q354" s="49"/>
      <c r="R354" s="49"/>
      <c r="S354" s="49"/>
      <c r="T354" s="49"/>
      <c r="U354" s="49"/>
      <c r="V354" s="49"/>
      <c r="W354" s="49"/>
    </row>
    <row r="355" spans="1:23" x14ac:dyDescent="0.2">
      <c r="A355" s="39">
        <f t="shared" si="51"/>
        <v>35611</v>
      </c>
      <c r="B355" s="49">
        <v>0.21984142139594001</v>
      </c>
      <c r="C355" s="49">
        <v>2.4242938125299999E-4</v>
      </c>
      <c r="D355" s="49"/>
      <c r="E355" s="49">
        <v>-4.7212796692699998E-4</v>
      </c>
      <c r="F355" s="49">
        <v>2.4023725497880001E-3</v>
      </c>
      <c r="G355" s="49">
        <v>0.54250166494831997</v>
      </c>
      <c r="H355" s="49">
        <v>0.48011632515316</v>
      </c>
      <c r="I355" s="49">
        <v>0.65010115183558004</v>
      </c>
      <c r="J355" s="49"/>
      <c r="K355" s="49">
        <v>7.4086357381388995E-2</v>
      </c>
      <c r="L355" s="49">
        <v>0.37091790706915001</v>
      </c>
      <c r="M355" s="49"/>
      <c r="N355" s="49"/>
      <c r="O355" s="49"/>
      <c r="P355" s="49">
        <v>2.38</v>
      </c>
      <c r="Q355" s="49"/>
      <c r="R355" s="49"/>
      <c r="S355" s="49"/>
      <c r="T355" s="49"/>
      <c r="U355" s="49"/>
      <c r="V355" s="49"/>
      <c r="W355" s="49"/>
    </row>
    <row r="356" spans="1:23" x14ac:dyDescent="0.2">
      <c r="A356" s="39">
        <f t="shared" si="51"/>
        <v>35581</v>
      </c>
      <c r="B356" s="49">
        <v>0.24185601854954999</v>
      </c>
      <c r="C356" s="49">
        <v>2.57938105309E-4</v>
      </c>
      <c r="D356" s="49"/>
      <c r="E356" s="49">
        <v>-6.0573196156899997E-4</v>
      </c>
      <c r="F356" s="49">
        <v>2.8554953710740001E-3</v>
      </c>
      <c r="G356" s="49">
        <v>0.55346584654052</v>
      </c>
      <c r="H356" s="49">
        <v>0.48824615461726001</v>
      </c>
      <c r="I356" s="49">
        <v>0.66536625641750002</v>
      </c>
      <c r="J356" s="49"/>
      <c r="K356" s="49">
        <v>0.11589097034428</v>
      </c>
      <c r="L356" s="49">
        <v>0.42549210399498</v>
      </c>
      <c r="M356" s="49"/>
      <c r="N356" s="49"/>
      <c r="O356" s="49"/>
      <c r="P356" s="49">
        <v>2.4</v>
      </c>
      <c r="Q356" s="49"/>
      <c r="R356" s="49"/>
      <c r="S356" s="49"/>
      <c r="T356" s="49"/>
      <c r="U356" s="49"/>
      <c r="V356" s="49"/>
      <c r="W356" s="49"/>
    </row>
    <row r="357" spans="1:23" x14ac:dyDescent="0.2">
      <c r="A357" s="39">
        <f t="shared" si="51"/>
        <v>35550</v>
      </c>
      <c r="B357" s="49">
        <v>0.24527070018658001</v>
      </c>
      <c r="C357" s="49">
        <v>2.3378881410000002E-6</v>
      </c>
      <c r="D357" s="49"/>
      <c r="E357" s="49">
        <v>-6.0843200552999997E-4</v>
      </c>
      <c r="F357" s="49">
        <v>1.866605552744E-3</v>
      </c>
      <c r="G357" s="49">
        <v>0.57229489907395004</v>
      </c>
      <c r="H357" s="49">
        <v>0.50546393907223997</v>
      </c>
      <c r="I357" s="49">
        <v>0.68670917323467995</v>
      </c>
      <c r="J357" s="49"/>
      <c r="K357" s="49">
        <v>0.1094561437487</v>
      </c>
      <c r="L357" s="49">
        <v>0.43794148841691</v>
      </c>
      <c r="M357" s="49"/>
      <c r="N357" s="49"/>
      <c r="O357" s="49"/>
      <c r="P357" s="49">
        <v>2.69</v>
      </c>
      <c r="Q357" s="49"/>
      <c r="R357" s="49"/>
      <c r="S357" s="49"/>
      <c r="T357" s="49"/>
      <c r="U357" s="49"/>
      <c r="V357" s="49"/>
      <c r="W357" s="49"/>
    </row>
    <row r="358" spans="1:23" x14ac:dyDescent="0.2">
      <c r="A358" s="39">
        <f t="shared" ref="A358:A413" si="52">EOMONTH(A357,-1)</f>
        <v>35520</v>
      </c>
      <c r="B358" s="49">
        <v>0.23808759047523001</v>
      </c>
      <c r="C358" s="49">
        <v>2.8080444342200002E-4</v>
      </c>
      <c r="D358" s="49"/>
      <c r="E358" s="49">
        <v>-7.7019422543300005E-4</v>
      </c>
      <c r="F358" s="49">
        <v>3.548815972186E-3</v>
      </c>
      <c r="G358" s="49">
        <v>0.53536970149935004</v>
      </c>
      <c r="H358" s="49">
        <v>0.47140045445623002</v>
      </c>
      <c r="I358" s="49">
        <v>0.64652719250895996</v>
      </c>
      <c r="J358" s="49"/>
      <c r="K358" s="49">
        <v>0.13095419132395</v>
      </c>
      <c r="L358" s="49">
        <v>0.43238250385084998</v>
      </c>
      <c r="M358" s="49"/>
      <c r="N358" s="49"/>
      <c r="O358" s="49"/>
      <c r="P358" s="49">
        <v>2.64</v>
      </c>
      <c r="Q358" s="49"/>
      <c r="R358" s="49"/>
      <c r="S358" s="49"/>
      <c r="T358" s="49"/>
      <c r="U358" s="49"/>
      <c r="V358" s="49"/>
      <c r="W358" s="49"/>
    </row>
    <row r="359" spans="1:23" x14ac:dyDescent="0.2">
      <c r="A359" s="39">
        <f t="shared" si="52"/>
        <v>35489</v>
      </c>
      <c r="B359" s="49">
        <v>0.23986983557837999</v>
      </c>
      <c r="C359" s="49">
        <v>-4.2939259195200002E-4</v>
      </c>
      <c r="D359" s="49"/>
      <c r="E359" s="49">
        <v>-5.0152239047799999E-4</v>
      </c>
      <c r="F359" s="49">
        <v>-2.1190118661799999E-4</v>
      </c>
      <c r="G359" s="49">
        <v>0.51664313114805005</v>
      </c>
      <c r="H359" s="49">
        <v>0.45692285464528998</v>
      </c>
      <c r="I359" s="49">
        <v>0.61976539076521997</v>
      </c>
      <c r="J359" s="49"/>
      <c r="K359" s="49">
        <v>0.13783317120572999</v>
      </c>
      <c r="L359" s="49">
        <v>0.45005865106517001</v>
      </c>
      <c r="M359" s="49"/>
      <c r="N359" s="49"/>
      <c r="O359" s="49"/>
      <c r="P359" s="49">
        <v>2.4900000000000002</v>
      </c>
      <c r="Q359" s="49"/>
      <c r="R359" s="49"/>
      <c r="S359" s="49"/>
      <c r="T359" s="49"/>
      <c r="U359" s="49"/>
      <c r="V359" s="49"/>
      <c r="W359" s="49"/>
    </row>
    <row r="360" spans="1:23" x14ac:dyDescent="0.2">
      <c r="A360" s="39">
        <f t="shared" si="52"/>
        <v>35461</v>
      </c>
      <c r="B360" s="49">
        <v>0.24311784444337001</v>
      </c>
      <c r="C360" s="49">
        <v>-1.21249868662E-4</v>
      </c>
      <c r="D360" s="49"/>
      <c r="E360" s="49">
        <v>-1.01821558145E-4</v>
      </c>
      <c r="F360" s="49">
        <v>-1.79522665747E-4</v>
      </c>
      <c r="G360" s="49">
        <v>0.54639419055789995</v>
      </c>
      <c r="H360" s="49">
        <v>0.47512199123984</v>
      </c>
      <c r="I360" s="49">
        <v>0.67062418923692002</v>
      </c>
      <c r="J360" s="49"/>
      <c r="K360" s="49">
        <v>0.13659022390864001</v>
      </c>
      <c r="L360" s="49">
        <v>0.44370632510016</v>
      </c>
      <c r="M360" s="49"/>
      <c r="N360" s="49"/>
      <c r="O360" s="49"/>
      <c r="P360" s="49">
        <v>2.78</v>
      </c>
      <c r="Q360" s="49"/>
      <c r="R360" s="49"/>
      <c r="S360" s="49"/>
      <c r="T360" s="49"/>
      <c r="U360" s="49"/>
      <c r="V360" s="49"/>
      <c r="W360" s="49"/>
    </row>
    <row r="361" spans="1:23" x14ac:dyDescent="0.2">
      <c r="A361" s="39">
        <f t="shared" si="52"/>
        <v>35430</v>
      </c>
      <c r="B361" s="49">
        <v>0.27672205871493</v>
      </c>
      <c r="C361" s="49">
        <v>-2.3236890703599999E-4</v>
      </c>
      <c r="D361" s="49"/>
      <c r="E361" s="49">
        <v>-8.6990902836000004E-5</v>
      </c>
      <c r="F361" s="49">
        <v>-6.6767366914100002E-4</v>
      </c>
      <c r="G361" s="49">
        <v>0.56226203741684999</v>
      </c>
      <c r="H361" s="49">
        <v>0.49957873241438999</v>
      </c>
      <c r="I361" s="49">
        <v>0.67204428141271</v>
      </c>
      <c r="J361" s="49"/>
      <c r="K361" s="49">
        <v>0.15885806212861001</v>
      </c>
      <c r="L361" s="49">
        <v>0.54927867932051</v>
      </c>
      <c r="M361" s="49"/>
      <c r="N361" s="49"/>
      <c r="O361" s="49"/>
      <c r="P361" s="49">
        <v>2.88</v>
      </c>
      <c r="Q361" s="49"/>
      <c r="R361" s="49"/>
      <c r="S361" s="49"/>
      <c r="T361" s="49"/>
      <c r="U361" s="49"/>
      <c r="V361" s="49"/>
      <c r="W361" s="49"/>
    </row>
    <row r="362" spans="1:23" x14ac:dyDescent="0.2">
      <c r="A362" s="39">
        <f t="shared" si="52"/>
        <v>35399</v>
      </c>
      <c r="B362" s="49">
        <v>0.25614092152501999</v>
      </c>
      <c r="C362" s="49">
        <v>1.57997975271E-4</v>
      </c>
      <c r="D362" s="49"/>
      <c r="E362" s="49">
        <v>-1.4376796674E-5</v>
      </c>
      <c r="F362" s="49">
        <v>6.5207526920499999E-4</v>
      </c>
      <c r="G362" s="49">
        <v>0.53909957506647999</v>
      </c>
      <c r="H362" s="49">
        <v>0.48693295856169</v>
      </c>
      <c r="I362" s="49">
        <v>0.63054122639550003</v>
      </c>
      <c r="J362" s="49"/>
      <c r="K362" s="49">
        <v>6.9805549094048E-2</v>
      </c>
      <c r="L362" s="49">
        <v>0.50580418899654001</v>
      </c>
      <c r="M362" s="49"/>
      <c r="N362" s="49"/>
      <c r="O362" s="49"/>
      <c r="P362" s="49">
        <v>3.3</v>
      </c>
      <c r="Q362" s="49"/>
      <c r="R362" s="49"/>
      <c r="S362" s="49"/>
      <c r="T362" s="49"/>
      <c r="U362" s="49"/>
      <c r="V362" s="49"/>
      <c r="W362" s="49"/>
    </row>
    <row r="363" spans="1:23" x14ac:dyDescent="0.2">
      <c r="A363" s="39">
        <f t="shared" si="52"/>
        <v>35369</v>
      </c>
      <c r="B363" s="49">
        <v>0.26717835074988999</v>
      </c>
      <c r="C363" s="49">
        <v>-2.2345380655100001E-4</v>
      </c>
      <c r="D363" s="49"/>
      <c r="E363" s="49">
        <v>-4.9793518155000002E-5</v>
      </c>
      <c r="F363" s="49">
        <v>-7.4658689758999998E-4</v>
      </c>
      <c r="G363" s="49">
        <v>0.53921753082589996</v>
      </c>
      <c r="H363" s="49">
        <v>0.49500490729048002</v>
      </c>
      <c r="I363" s="49">
        <v>0.61805100728750995</v>
      </c>
      <c r="J363" s="49"/>
      <c r="K363" s="49">
        <v>0.14339516726956</v>
      </c>
      <c r="L363" s="49">
        <v>0.53269746447585997</v>
      </c>
      <c r="M363" s="49"/>
      <c r="N363" s="49"/>
      <c r="O363" s="49"/>
      <c r="P363" s="49">
        <v>3.23</v>
      </c>
      <c r="Q363" s="49"/>
      <c r="R363" s="49"/>
      <c r="S363" s="49"/>
      <c r="T363" s="49"/>
      <c r="U363" s="49"/>
      <c r="V363" s="49"/>
      <c r="W363" s="49"/>
    </row>
    <row r="364" spans="1:23" x14ac:dyDescent="0.2">
      <c r="A364" s="39">
        <f t="shared" si="52"/>
        <v>35338</v>
      </c>
      <c r="B364" s="49">
        <v>0.28385191830523998</v>
      </c>
      <c r="C364" s="49">
        <v>1.13217650068E-4</v>
      </c>
      <c r="D364" s="49"/>
      <c r="E364" s="49">
        <v>-1.4623510854300001E-4</v>
      </c>
      <c r="F364" s="49">
        <v>9.1373492235899997E-4</v>
      </c>
      <c r="G364" s="49">
        <v>0.56158205024043995</v>
      </c>
      <c r="H364" s="49">
        <v>0.50477696928668003</v>
      </c>
      <c r="I364" s="49">
        <v>0.66542505150122</v>
      </c>
      <c r="J364" s="49"/>
      <c r="K364" s="49">
        <v>0.19642572929357</v>
      </c>
      <c r="L364" s="49">
        <v>0.56424174113798997</v>
      </c>
      <c r="M364" s="49"/>
      <c r="N364" s="49"/>
      <c r="O364" s="49"/>
      <c r="P364" s="49">
        <v>2.9</v>
      </c>
      <c r="Q364" s="49"/>
      <c r="R364" s="49"/>
      <c r="S364" s="49"/>
      <c r="T364" s="49"/>
      <c r="U364" s="49"/>
      <c r="V364" s="49"/>
      <c r="W364" s="49"/>
    </row>
    <row r="365" spans="1:23" x14ac:dyDescent="0.2">
      <c r="A365" s="39">
        <f t="shared" si="52"/>
        <v>35308</v>
      </c>
      <c r="B365" s="49">
        <v>0.29598161694573999</v>
      </c>
      <c r="C365" s="49">
        <v>4.5619299096E-5</v>
      </c>
      <c r="D365" s="49"/>
      <c r="E365" s="49">
        <v>-2.1297710812099999E-4</v>
      </c>
      <c r="F365" s="49">
        <v>8.3221774959400005E-4</v>
      </c>
      <c r="G365" s="49">
        <v>0.58933496945754005</v>
      </c>
      <c r="H365" s="49">
        <v>0.52865712618670002</v>
      </c>
      <c r="I365" s="49">
        <v>0.70009103077277002</v>
      </c>
      <c r="J365" s="49"/>
      <c r="K365" s="49">
        <v>0.22386495101048001</v>
      </c>
      <c r="L365" s="49">
        <v>0.57684406551602996</v>
      </c>
      <c r="M365" s="49"/>
      <c r="N365" s="49"/>
      <c r="O365" s="49"/>
      <c r="P365" s="49">
        <v>3.03</v>
      </c>
      <c r="Q365" s="49"/>
      <c r="R365" s="49"/>
      <c r="S365" s="49"/>
      <c r="T365" s="49"/>
      <c r="U365" s="49"/>
      <c r="V365" s="49"/>
      <c r="W365" s="49"/>
    </row>
    <row r="366" spans="1:23" x14ac:dyDescent="0.2">
      <c r="A366" s="39">
        <f t="shared" si="52"/>
        <v>35277</v>
      </c>
      <c r="B366" s="49">
        <v>0.29577076504393002</v>
      </c>
      <c r="C366" s="49">
        <v>-1.2923146322099999E-4</v>
      </c>
      <c r="D366" s="49"/>
      <c r="E366" s="49">
        <v>-5.5492174732000004E-4</v>
      </c>
      <c r="F366" s="49">
        <v>1.184610523754E-3</v>
      </c>
      <c r="G366" s="49">
        <v>0.58670836139667004</v>
      </c>
      <c r="H366" s="49">
        <v>0.52144795415773004</v>
      </c>
      <c r="I366" s="49">
        <v>0.70510176663756996</v>
      </c>
      <c r="J366" s="49"/>
      <c r="K366" s="49">
        <v>0.16980337853825</v>
      </c>
      <c r="L366" s="49">
        <v>0.60251482758648001</v>
      </c>
      <c r="M366" s="49"/>
      <c r="N366" s="49"/>
      <c r="O366" s="49"/>
      <c r="P366" s="49">
        <v>3.23</v>
      </c>
      <c r="Q366" s="49"/>
      <c r="R366" s="49"/>
      <c r="S366" s="49"/>
      <c r="T366" s="49"/>
      <c r="U366" s="49"/>
      <c r="V366" s="49"/>
      <c r="W366" s="49"/>
    </row>
    <row r="367" spans="1:23" x14ac:dyDescent="0.2">
      <c r="A367" s="39">
        <f t="shared" si="52"/>
        <v>35246</v>
      </c>
      <c r="B367" s="49">
        <v>0.27394687971067999</v>
      </c>
      <c r="C367" s="49">
        <v>1.2327034797000001E-4</v>
      </c>
      <c r="D367" s="49"/>
      <c r="E367" s="49">
        <v>-1.9961106527699999E-4</v>
      </c>
      <c r="F367" s="49">
        <v>1.0982596352350001E-3</v>
      </c>
      <c r="G367" s="49">
        <v>0.58235985493501996</v>
      </c>
      <c r="H367" s="49">
        <v>0.51948905267027001</v>
      </c>
      <c r="I367" s="49">
        <v>0.69615068659959001</v>
      </c>
      <c r="J367" s="49"/>
      <c r="K367" s="49">
        <v>0.18513994976869</v>
      </c>
      <c r="L367" s="49">
        <v>0.52298884811833002</v>
      </c>
      <c r="M367" s="49"/>
      <c r="N367" s="49"/>
      <c r="O367" s="49"/>
      <c r="P367" s="49">
        <v>3.17</v>
      </c>
      <c r="Q367" s="49"/>
      <c r="R367" s="49"/>
      <c r="S367" s="49"/>
      <c r="T367" s="49"/>
      <c r="U367" s="49"/>
      <c r="V367" s="49"/>
      <c r="W367" s="49"/>
    </row>
    <row r="368" spans="1:23" x14ac:dyDescent="0.2">
      <c r="A368" s="39">
        <f t="shared" si="52"/>
        <v>35216</v>
      </c>
      <c r="B368" s="49">
        <v>0.28858380343904999</v>
      </c>
      <c r="C368" s="49">
        <v>-4.66172970917E-4</v>
      </c>
      <c r="D368" s="49"/>
      <c r="E368" s="49">
        <v>-2.32970533713E-4</v>
      </c>
      <c r="F368" s="49">
        <v>-1.1939625268660001E-3</v>
      </c>
      <c r="G368" s="49">
        <v>0.58276479123428004</v>
      </c>
      <c r="H368" s="49">
        <v>0.51533469417688005</v>
      </c>
      <c r="I368" s="49">
        <v>0.70482069535306002</v>
      </c>
      <c r="J368" s="49"/>
      <c r="K368" s="49">
        <v>0.23944022031445999</v>
      </c>
      <c r="L368" s="49">
        <v>0.56930568720756003</v>
      </c>
      <c r="M368" s="49"/>
      <c r="N368" s="49"/>
      <c r="O368" s="49"/>
      <c r="P368" s="49">
        <v>3</v>
      </c>
      <c r="Q368" s="49"/>
      <c r="R368" s="49"/>
      <c r="S368" s="49"/>
      <c r="T368" s="49"/>
      <c r="U368" s="49"/>
      <c r="V368" s="49"/>
      <c r="W368" s="49"/>
    </row>
    <row r="369" spans="1:23" x14ac:dyDescent="0.2">
      <c r="A369" s="39">
        <f t="shared" si="52"/>
        <v>35185</v>
      </c>
      <c r="B369" s="49">
        <v>0.29803168926627999</v>
      </c>
      <c r="C369" s="49">
        <v>-5.1381666437199996E-4</v>
      </c>
      <c r="D369" s="49"/>
      <c r="E369" s="49">
        <v>-5.3468509437000001E-5</v>
      </c>
      <c r="F369" s="49">
        <v>-1.925830885451E-3</v>
      </c>
      <c r="G369" s="49">
        <v>0.60324969839233</v>
      </c>
      <c r="H369" s="49">
        <v>0.53749712501792002</v>
      </c>
      <c r="I369" s="49">
        <v>0.72128454615157001</v>
      </c>
      <c r="J369" s="49"/>
      <c r="K369" s="49">
        <v>0.21224450758829</v>
      </c>
      <c r="L369" s="49">
        <v>0.60099998791737996</v>
      </c>
      <c r="M369" s="49"/>
      <c r="N369" s="49"/>
      <c r="O369" s="49"/>
      <c r="P369" s="49">
        <v>3.04</v>
      </c>
      <c r="Q369" s="49"/>
      <c r="R369" s="49"/>
      <c r="S369" s="49"/>
      <c r="T369" s="49"/>
      <c r="U369" s="49"/>
      <c r="V369" s="49"/>
      <c r="W369" s="49"/>
    </row>
    <row r="370" spans="1:23" x14ac:dyDescent="0.2">
      <c r="A370" s="39">
        <f t="shared" si="52"/>
        <v>35155</v>
      </c>
      <c r="B370" s="49">
        <v>0.29896276560215002</v>
      </c>
      <c r="C370" s="49">
        <v>-6.0756846774700005E-4</v>
      </c>
      <c r="D370" s="49"/>
      <c r="E370" s="49">
        <v>1.1348619057E-5</v>
      </c>
      <c r="F370" s="49">
        <v>-2.4514487227249998E-3</v>
      </c>
      <c r="G370" s="49">
        <v>0.61247324305005002</v>
      </c>
      <c r="H370" s="49">
        <v>0.54868129448934</v>
      </c>
      <c r="I370" s="49">
        <v>0.72347317414098</v>
      </c>
      <c r="J370" s="49"/>
      <c r="K370" s="49">
        <v>0.2051442887264</v>
      </c>
      <c r="L370" s="49">
        <v>0.59796027238462002</v>
      </c>
      <c r="M370" s="49"/>
      <c r="N370" s="49"/>
      <c r="O370" s="49"/>
      <c r="P370" s="49">
        <v>3.2</v>
      </c>
      <c r="Q370" s="49"/>
      <c r="R370" s="49"/>
      <c r="S370" s="49"/>
      <c r="T370" s="49"/>
      <c r="U370" s="49"/>
      <c r="V370" s="49"/>
      <c r="W370" s="49"/>
    </row>
    <row r="371" spans="1:23" x14ac:dyDescent="0.2">
      <c r="A371" s="39">
        <f t="shared" si="52"/>
        <v>35124</v>
      </c>
      <c r="B371" s="49">
        <v>0.29384460129368001</v>
      </c>
      <c r="C371" s="49">
        <v>-1.080125315686E-3</v>
      </c>
      <c r="D371" s="49"/>
      <c r="E371" s="49">
        <v>8.0676123420999994E-5</v>
      </c>
      <c r="F371" s="49">
        <v>-4.5605399543379999E-3</v>
      </c>
      <c r="G371" s="49">
        <v>0.63746058169784003</v>
      </c>
      <c r="H371" s="49">
        <v>0.56244145821441005</v>
      </c>
      <c r="I371" s="49">
        <v>0.76803788950255003</v>
      </c>
      <c r="J371" s="49"/>
      <c r="K371" s="49">
        <v>0.24914882774621</v>
      </c>
      <c r="L371" s="49">
        <v>0.56412702831471995</v>
      </c>
      <c r="M371" s="49"/>
      <c r="N371" s="49"/>
      <c r="O371" s="49"/>
      <c r="P371" s="49">
        <v>3.29</v>
      </c>
      <c r="Q371" s="49"/>
      <c r="R371" s="49"/>
      <c r="S371" s="49"/>
      <c r="T371" s="49"/>
      <c r="U371" s="49"/>
      <c r="V371" s="49"/>
      <c r="W371" s="49"/>
    </row>
    <row r="372" spans="1:23" x14ac:dyDescent="0.2">
      <c r="A372" s="39">
        <f t="shared" si="52"/>
        <v>35095</v>
      </c>
      <c r="B372" s="49">
        <v>0.28572516152166999</v>
      </c>
      <c r="C372" s="49">
        <v>-1.024399602101E-3</v>
      </c>
      <c r="D372" s="49"/>
      <c r="E372" s="49">
        <v>-3.3672278764000001E-5</v>
      </c>
      <c r="F372" s="49">
        <v>-3.8469848381829999E-3</v>
      </c>
      <c r="G372" s="49">
        <v>0.63376504968837999</v>
      </c>
      <c r="H372" s="49">
        <v>0.54482681855085002</v>
      </c>
      <c r="I372" s="49">
        <v>0.78320553380624003</v>
      </c>
      <c r="J372" s="49"/>
      <c r="K372" s="49">
        <v>6.9073167131566998E-2</v>
      </c>
      <c r="L372" s="49">
        <v>0.58175313975331</v>
      </c>
      <c r="M372" s="49"/>
      <c r="N372" s="49"/>
      <c r="O372" s="49"/>
      <c r="P372" s="49">
        <v>3.64</v>
      </c>
      <c r="Q372" s="49"/>
      <c r="R372" s="49"/>
      <c r="S372" s="49"/>
      <c r="T372" s="49"/>
      <c r="U372" s="49"/>
      <c r="V372" s="49"/>
      <c r="W372" s="49"/>
    </row>
    <row r="373" spans="1:23" x14ac:dyDescent="0.2">
      <c r="A373" s="39">
        <f t="shared" si="52"/>
        <v>35064</v>
      </c>
      <c r="B373" s="49">
        <v>0.28189796003521</v>
      </c>
      <c r="C373" s="49">
        <v>-5.1708282104700001E-4</v>
      </c>
      <c r="D373" s="49"/>
      <c r="E373" s="49">
        <v>-2.0964529720300001E-4</v>
      </c>
      <c r="F373" s="49">
        <v>-1.3675866714069999E-3</v>
      </c>
      <c r="G373" s="49">
        <v>0.64908067190402996</v>
      </c>
      <c r="H373" s="49">
        <v>0.57741875180637003</v>
      </c>
      <c r="I373" s="49">
        <v>0.76931467750658999</v>
      </c>
      <c r="J373" s="49"/>
      <c r="K373" s="49">
        <v>0.11180293768272</v>
      </c>
      <c r="L373" s="49">
        <v>0.54514696487990999</v>
      </c>
      <c r="M373" s="49"/>
      <c r="N373" s="49"/>
      <c r="O373" s="49"/>
      <c r="P373" s="49">
        <v>3.84</v>
      </c>
      <c r="Q373" s="49"/>
      <c r="R373" s="49"/>
      <c r="S373" s="49"/>
      <c r="T373" s="49"/>
      <c r="U373" s="49"/>
      <c r="V373" s="49"/>
      <c r="W373" s="49"/>
    </row>
    <row r="374" spans="1:23" x14ac:dyDescent="0.2">
      <c r="A374" s="39">
        <f t="shared" si="52"/>
        <v>35033</v>
      </c>
      <c r="B374" s="49">
        <v>0.31003540520581002</v>
      </c>
      <c r="C374" s="49">
        <v>-7.7531876106799996E-4</v>
      </c>
      <c r="D374" s="49"/>
      <c r="E374" s="49">
        <v>-3.4304750841100001E-4</v>
      </c>
      <c r="F374" s="49">
        <v>-2.0160722503880001E-3</v>
      </c>
      <c r="G374" s="49">
        <v>0.64088890801863996</v>
      </c>
      <c r="H374" s="49">
        <v>0.57527886995583999</v>
      </c>
      <c r="I374" s="49">
        <v>0.75204942915216999</v>
      </c>
      <c r="J374" s="49"/>
      <c r="K374" s="49">
        <v>0.12333903731179</v>
      </c>
      <c r="L374" s="49">
        <v>0.65594150595461997</v>
      </c>
      <c r="M374" s="49"/>
      <c r="N374" s="49"/>
      <c r="O374" s="49"/>
      <c r="P374" s="49">
        <v>3.79</v>
      </c>
      <c r="Q374" s="49"/>
      <c r="R374" s="49"/>
      <c r="S374" s="49"/>
      <c r="T374" s="49"/>
      <c r="U374" s="49"/>
      <c r="V374" s="49"/>
      <c r="W374" s="49"/>
    </row>
    <row r="375" spans="1:23" x14ac:dyDescent="0.2">
      <c r="A375" s="39">
        <f t="shared" si="52"/>
        <v>35003</v>
      </c>
      <c r="B375" s="49">
        <v>0.30690027005182002</v>
      </c>
      <c r="C375" s="49">
        <v>-6.6742628849999997E-4</v>
      </c>
      <c r="D375" s="49"/>
      <c r="E375" s="49">
        <v>-7.3450606930000001E-5</v>
      </c>
      <c r="F375" s="49">
        <v>-2.3872464284809998E-3</v>
      </c>
      <c r="G375" s="49">
        <v>0.66508842446034999</v>
      </c>
      <c r="H375" s="49">
        <v>0.59874095448225995</v>
      </c>
      <c r="I375" s="49">
        <v>0.77813563054529</v>
      </c>
      <c r="J375" s="49"/>
      <c r="K375" s="49">
        <v>0.19316121610383999</v>
      </c>
      <c r="L375" s="49">
        <v>0.62044049921805999</v>
      </c>
      <c r="M375" s="49"/>
      <c r="N375" s="49"/>
      <c r="O375" s="49"/>
      <c r="P375" s="49">
        <v>3.62</v>
      </c>
      <c r="Q375" s="49"/>
      <c r="R375" s="49"/>
      <c r="S375" s="49"/>
      <c r="T375" s="49"/>
      <c r="U375" s="49"/>
      <c r="V375" s="49"/>
      <c r="W375" s="49"/>
    </row>
    <row r="376" spans="1:23" x14ac:dyDescent="0.2">
      <c r="A376" s="39">
        <f t="shared" si="52"/>
        <v>34972</v>
      </c>
      <c r="B376" s="49">
        <v>0.26561745605893</v>
      </c>
      <c r="C376" s="49">
        <v>-1.04939411096E-3</v>
      </c>
      <c r="D376" s="49"/>
      <c r="E376" s="49">
        <v>-3.0212578724599998E-4</v>
      </c>
      <c r="F376" s="49">
        <v>-3.2249105498480001E-3</v>
      </c>
      <c r="G376" s="49">
        <v>0.61604382098679999</v>
      </c>
      <c r="H376" s="49">
        <v>0.56721080761275</v>
      </c>
      <c r="I376" s="49">
        <v>0.69933976097499995</v>
      </c>
      <c r="J376" s="49"/>
      <c r="K376" s="49">
        <v>0.19126225616542</v>
      </c>
      <c r="L376" s="49">
        <v>0.50087234486109</v>
      </c>
      <c r="M376" s="49"/>
      <c r="N376" s="49"/>
      <c r="O376" s="49"/>
      <c r="P376" s="49">
        <v>3.41</v>
      </c>
      <c r="Q376" s="49"/>
      <c r="R376" s="49"/>
      <c r="S376" s="49"/>
      <c r="T376" s="49"/>
      <c r="U376" s="49"/>
      <c r="V376" s="49"/>
      <c r="W376" s="49"/>
    </row>
    <row r="377" spans="1:23" x14ac:dyDescent="0.2">
      <c r="A377" s="39">
        <f t="shared" si="52"/>
        <v>34942</v>
      </c>
      <c r="B377" s="49">
        <v>0.26803494147847001</v>
      </c>
      <c r="C377" s="49">
        <v>-8.7449808713700001E-4</v>
      </c>
      <c r="D377" s="49"/>
      <c r="E377" s="49">
        <v>-1.7220227149000001E-4</v>
      </c>
      <c r="F377" s="49">
        <v>-2.9869829104389998E-3</v>
      </c>
      <c r="G377" s="49">
        <v>0.61249638915612004</v>
      </c>
      <c r="H377" s="49">
        <v>0.57124207834602003</v>
      </c>
      <c r="I377" s="49">
        <v>0.68268910842102004</v>
      </c>
      <c r="J377" s="49"/>
      <c r="K377" s="49">
        <v>0.19815176821426</v>
      </c>
      <c r="L377" s="49">
        <v>0.51846387701254004</v>
      </c>
      <c r="M377" s="49"/>
      <c r="N377" s="49"/>
      <c r="O377" s="49"/>
      <c r="P377" s="49">
        <v>3.56</v>
      </c>
      <c r="Q377" s="49"/>
      <c r="R377" s="49"/>
      <c r="S377" s="49"/>
      <c r="T377" s="49"/>
      <c r="U377" s="49"/>
      <c r="V377" s="49"/>
      <c r="W377" s="49"/>
    </row>
    <row r="378" spans="1:23" x14ac:dyDescent="0.2">
      <c r="A378" s="39">
        <f t="shared" si="52"/>
        <v>34911</v>
      </c>
      <c r="B378" s="49">
        <v>0.26505893939526998</v>
      </c>
      <c r="C378" s="49">
        <v>-2.9999568603199998E-4</v>
      </c>
      <c r="D378" s="49"/>
      <c r="E378" s="49">
        <v>3.3176074395399998E-4</v>
      </c>
      <c r="F378" s="49">
        <v>-2.1798052393949999E-3</v>
      </c>
      <c r="G378" s="49">
        <v>0.64385176038944003</v>
      </c>
      <c r="H378" s="49">
        <v>0.59440369464609</v>
      </c>
      <c r="I378" s="49">
        <v>0.72774083539295997</v>
      </c>
      <c r="J378" s="49"/>
      <c r="K378" s="49">
        <v>0.23473530519415001</v>
      </c>
      <c r="L378" s="49">
        <v>0.47936036229527001</v>
      </c>
      <c r="M378" s="49"/>
      <c r="N378" s="49"/>
      <c r="O378" s="49"/>
      <c r="P378" s="49">
        <v>3.23</v>
      </c>
      <c r="Q378" s="49"/>
      <c r="R378" s="49"/>
      <c r="S378" s="49"/>
      <c r="T378" s="49"/>
      <c r="U378" s="49"/>
      <c r="V378" s="49"/>
      <c r="W378" s="49"/>
    </row>
    <row r="379" spans="1:23" x14ac:dyDescent="0.2">
      <c r="A379" s="39">
        <f t="shared" si="52"/>
        <v>34880</v>
      </c>
      <c r="B379" s="49">
        <v>0.28890579161198998</v>
      </c>
      <c r="C379" s="49">
        <v>-1.092096716066E-3</v>
      </c>
      <c r="D379" s="49"/>
      <c r="E379" s="49">
        <v>-2.8875431579100002E-4</v>
      </c>
      <c r="F379" s="49">
        <v>-3.4628896998379999E-3</v>
      </c>
      <c r="G379" s="49">
        <v>0.64866319018898999</v>
      </c>
      <c r="H379" s="49">
        <v>0.61984107678580003</v>
      </c>
      <c r="I379" s="49">
        <v>0.69665096526620995</v>
      </c>
      <c r="J379" s="49"/>
      <c r="K379" s="49">
        <v>0.21673599236648999</v>
      </c>
      <c r="L379" s="49">
        <v>0.57178268845292002</v>
      </c>
      <c r="M379" s="49"/>
      <c r="N379" s="49"/>
      <c r="O379" s="49"/>
      <c r="P379" s="49">
        <v>3.54</v>
      </c>
      <c r="Q379" s="49"/>
      <c r="R379" s="49"/>
      <c r="S379" s="49"/>
      <c r="T379" s="49"/>
      <c r="U379" s="49"/>
      <c r="V379" s="49"/>
      <c r="W379" s="49"/>
    </row>
    <row r="380" spans="1:23" x14ac:dyDescent="0.2">
      <c r="A380" s="39">
        <f t="shared" si="52"/>
        <v>34850</v>
      </c>
      <c r="B380" s="49">
        <v>0.26885480007326001</v>
      </c>
      <c r="C380" s="49">
        <v>-1.0605152367649999E-3</v>
      </c>
      <c r="D380" s="49"/>
      <c r="E380" s="49">
        <v>-2.0851097886500001E-4</v>
      </c>
      <c r="F380" s="49">
        <v>-3.5888068369050001E-3</v>
      </c>
      <c r="G380" s="49">
        <v>0.65443442811809005</v>
      </c>
      <c r="H380" s="49">
        <v>0.61858805739486</v>
      </c>
      <c r="I380" s="49">
        <v>0.71368051411720002</v>
      </c>
      <c r="J380" s="49"/>
      <c r="K380" s="49">
        <v>0.13486413962741001</v>
      </c>
      <c r="L380" s="49">
        <v>0.51012696799894997</v>
      </c>
      <c r="M380" s="49"/>
      <c r="N380" s="49"/>
      <c r="O380" s="49"/>
      <c r="P380" s="49">
        <v>3.47</v>
      </c>
      <c r="Q380" s="49"/>
      <c r="R380" s="49"/>
      <c r="S380" s="49"/>
      <c r="T380" s="49"/>
      <c r="U380" s="49"/>
      <c r="V380" s="49"/>
      <c r="W380" s="49"/>
    </row>
    <row r="381" spans="1:23" x14ac:dyDescent="0.2">
      <c r="A381" s="39">
        <f t="shared" si="52"/>
        <v>34819</v>
      </c>
      <c r="B381" s="49">
        <v>0.26170279088359999</v>
      </c>
      <c r="C381" s="49">
        <v>-5.9176734618699995E-4</v>
      </c>
      <c r="D381" s="49"/>
      <c r="E381" s="49">
        <v>-4.6531883478100001E-4</v>
      </c>
      <c r="F381" s="49">
        <v>-9.6730645578399998E-4</v>
      </c>
      <c r="G381" s="49">
        <v>0.66697418805844</v>
      </c>
      <c r="H381" s="49">
        <v>0.63176749961309997</v>
      </c>
      <c r="I381" s="49">
        <v>0.72637236673649996</v>
      </c>
      <c r="J381" s="49"/>
      <c r="K381" s="49">
        <v>0.21838714205880999</v>
      </c>
      <c r="L381" s="49">
        <v>0.45630337873976001</v>
      </c>
      <c r="M381" s="49"/>
      <c r="N381" s="49"/>
      <c r="O381" s="49"/>
      <c r="P381" s="49">
        <v>3.2</v>
      </c>
      <c r="Q381" s="49"/>
      <c r="R381" s="49"/>
      <c r="S381" s="49"/>
      <c r="T381" s="49"/>
      <c r="U381" s="49"/>
      <c r="V381" s="49"/>
      <c r="W381" s="49"/>
    </row>
    <row r="382" spans="1:23" x14ac:dyDescent="0.2">
      <c r="A382" s="39">
        <f t="shared" si="52"/>
        <v>34789</v>
      </c>
      <c r="B382" s="49">
        <v>0.26697064621518002</v>
      </c>
      <c r="C382" s="49">
        <v>9.3029482562999996E-5</v>
      </c>
      <c r="D382" s="49"/>
      <c r="E382" s="49">
        <v>3.0206442199400002E-4</v>
      </c>
      <c r="F382" s="49">
        <v>-5.4897372187599997E-4</v>
      </c>
      <c r="G382" s="49">
        <v>0.68430182049483002</v>
      </c>
      <c r="H382" s="49">
        <v>0.64892883476754004</v>
      </c>
      <c r="I382" s="49">
        <v>0.74401367170791</v>
      </c>
      <c r="J382" s="49"/>
      <c r="K382" s="49">
        <v>0.22067893995294999</v>
      </c>
      <c r="L382" s="49">
        <v>0.47354557695943</v>
      </c>
      <c r="M382" s="49"/>
      <c r="N382" s="49"/>
      <c r="O382" s="49"/>
      <c r="P382" s="49">
        <v>3.37</v>
      </c>
      <c r="Q382" s="49"/>
      <c r="R382" s="49"/>
      <c r="S382" s="49"/>
      <c r="T382" s="49"/>
      <c r="U382" s="49"/>
      <c r="V382" s="49"/>
      <c r="W382" s="49"/>
    </row>
    <row r="383" spans="1:23" x14ac:dyDescent="0.2">
      <c r="A383" s="39">
        <f t="shared" si="52"/>
        <v>34758</v>
      </c>
      <c r="B383" s="49">
        <v>0.25872040930787998</v>
      </c>
      <c r="C383" s="49">
        <v>-1.517200801741E-3</v>
      </c>
      <c r="D383" s="49"/>
      <c r="E383" s="49">
        <v>-1.795014701341E-3</v>
      </c>
      <c r="F383" s="49">
        <v>-6.6712942621300004E-4</v>
      </c>
      <c r="G383" s="49">
        <v>0.70888883443924999</v>
      </c>
      <c r="H383" s="49">
        <v>0.66925602820750996</v>
      </c>
      <c r="I383" s="49">
        <v>0.77613804527788</v>
      </c>
      <c r="J383" s="49"/>
      <c r="K383" s="49">
        <v>0.19270760084183</v>
      </c>
      <c r="L383" s="49">
        <v>0.4362371848314</v>
      </c>
      <c r="M383" s="49"/>
      <c r="N383" s="49"/>
      <c r="O383" s="49"/>
      <c r="P383" s="49">
        <v>3.36</v>
      </c>
      <c r="Q383" s="49"/>
      <c r="R383" s="49"/>
      <c r="S383" s="49"/>
      <c r="T383" s="49"/>
      <c r="U383" s="49"/>
      <c r="V383" s="49"/>
      <c r="W383" s="49"/>
    </row>
    <row r="384" spans="1:23" x14ac:dyDescent="0.2">
      <c r="A384" s="39">
        <f t="shared" si="52"/>
        <v>34730</v>
      </c>
      <c r="B384" s="49">
        <v>0.29685935685072001</v>
      </c>
      <c r="C384" s="49">
        <v>-7.7838564555599997E-4</v>
      </c>
      <c r="D384" s="49"/>
      <c r="E384" s="49">
        <v>-1.462598162111E-3</v>
      </c>
      <c r="F384" s="49">
        <v>1.3655347351680001E-3</v>
      </c>
      <c r="G384" s="49">
        <v>0.76125382192422997</v>
      </c>
      <c r="H384" s="49">
        <v>0.71681594521545999</v>
      </c>
      <c r="I384" s="49">
        <v>0.83639137222113003</v>
      </c>
      <c r="J384" s="49"/>
      <c r="K384" s="49">
        <v>0.24142410193183</v>
      </c>
      <c r="L384" s="49">
        <v>0.53376371916062004</v>
      </c>
      <c r="M384" s="49"/>
      <c r="N384" s="49"/>
      <c r="O384" s="49"/>
      <c r="P384" s="49">
        <v>3.41</v>
      </c>
      <c r="Q384" s="49"/>
      <c r="R384" s="49"/>
      <c r="S384" s="49"/>
      <c r="T384" s="49"/>
      <c r="U384" s="49"/>
      <c r="V384" s="49"/>
      <c r="W384" s="49"/>
    </row>
    <row r="385" spans="1:23" x14ac:dyDescent="0.2">
      <c r="A385" s="39">
        <f t="shared" si="52"/>
        <v>34699</v>
      </c>
      <c r="B385" s="49">
        <v>0.33044726699617</v>
      </c>
      <c r="C385" s="49">
        <v>-1.52637001696E-3</v>
      </c>
      <c r="D385" s="49"/>
      <c r="E385" s="49">
        <v>-2.5112831693420001E-3</v>
      </c>
      <c r="F385" s="49">
        <v>1.533343396068E-3</v>
      </c>
      <c r="G385" s="49">
        <v>0.78309642716590999</v>
      </c>
      <c r="H385" s="49">
        <v>0.73690420499019005</v>
      </c>
      <c r="I385" s="49">
        <v>0.86085334015776005</v>
      </c>
      <c r="J385" s="49"/>
      <c r="K385" s="49">
        <v>0.26009969942474997</v>
      </c>
      <c r="L385" s="49">
        <v>0.62870578884818995</v>
      </c>
      <c r="M385" s="49"/>
      <c r="N385" s="49"/>
      <c r="O385" s="49"/>
      <c r="P385" s="49">
        <v>3.26</v>
      </c>
      <c r="Q385" s="49"/>
      <c r="R385" s="49"/>
      <c r="S385" s="49"/>
      <c r="T385" s="49"/>
      <c r="U385" s="49"/>
      <c r="V385" s="49"/>
      <c r="W385" s="49"/>
    </row>
    <row r="386" spans="1:23" x14ac:dyDescent="0.2">
      <c r="A386" s="39">
        <f t="shared" si="52"/>
        <v>34668</v>
      </c>
      <c r="B386" s="49">
        <v>0.32353025334912999</v>
      </c>
      <c r="C386" s="49">
        <v>-1.7888135652540001E-3</v>
      </c>
      <c r="D386" s="49"/>
      <c r="E386" s="49">
        <v>-2.7577072255970001E-3</v>
      </c>
      <c r="F386" s="49">
        <v>1.301509630124E-3</v>
      </c>
      <c r="G386" s="49">
        <v>0.77307198769983998</v>
      </c>
      <c r="H386" s="49">
        <v>0.71827478976549997</v>
      </c>
      <c r="I386" s="49">
        <v>0.86450145954455004</v>
      </c>
      <c r="J386" s="49"/>
      <c r="K386" s="49">
        <v>0.23998694343624999</v>
      </c>
      <c r="L386" s="49">
        <v>0.62271374805627</v>
      </c>
      <c r="M386" s="49"/>
      <c r="N386" s="49"/>
      <c r="O386" s="49"/>
      <c r="P386" s="49">
        <v>3.21</v>
      </c>
      <c r="Q386" s="49"/>
      <c r="R386" s="49"/>
      <c r="S386" s="49"/>
      <c r="T386" s="49"/>
      <c r="U386" s="49"/>
      <c r="V386" s="49"/>
      <c r="W386" s="49"/>
    </row>
    <row r="387" spans="1:23" x14ac:dyDescent="0.2">
      <c r="A387" s="39">
        <f t="shared" si="52"/>
        <v>34638</v>
      </c>
      <c r="B387" s="49">
        <v>0.25332752244381002</v>
      </c>
      <c r="C387" s="49">
        <v>-1.912666146453E-3</v>
      </c>
      <c r="D387" s="49"/>
      <c r="E387" s="49">
        <v>-2.2526018153940001E-3</v>
      </c>
      <c r="F387" s="49">
        <v>-8.6528078679100004E-4</v>
      </c>
      <c r="G387" s="49">
        <v>0.73747600387684997</v>
      </c>
      <c r="H387" s="49">
        <v>0.67713629366938</v>
      </c>
      <c r="I387" s="49">
        <v>0.83909907067941003</v>
      </c>
      <c r="J387" s="49"/>
      <c r="K387" s="49">
        <v>0.25626636420316001</v>
      </c>
      <c r="L387" s="49">
        <v>0.39567749668157998</v>
      </c>
      <c r="M387" s="49"/>
      <c r="N387" s="49"/>
      <c r="O387" s="49"/>
      <c r="P387" s="49">
        <v>3</v>
      </c>
      <c r="Q387" s="49"/>
      <c r="R387" s="49"/>
      <c r="S387" s="49"/>
      <c r="T387" s="49"/>
      <c r="U387" s="49"/>
      <c r="V387" s="49"/>
      <c r="W387" s="49"/>
    </row>
    <row r="388" spans="1:23" x14ac:dyDescent="0.2">
      <c r="A388" s="39">
        <f t="shared" si="52"/>
        <v>34607</v>
      </c>
      <c r="B388" s="49">
        <v>0.29697912711913999</v>
      </c>
      <c r="C388" s="49">
        <v>-1.7162170678959999E-3</v>
      </c>
      <c r="D388" s="49"/>
      <c r="E388" s="49">
        <v>-1.736314082017E-3</v>
      </c>
      <c r="F388" s="49">
        <v>-1.65451944883E-3</v>
      </c>
      <c r="G388" s="49">
        <v>0.71822152532549999</v>
      </c>
      <c r="H388" s="49">
        <v>0.65849543373972996</v>
      </c>
      <c r="I388" s="49">
        <v>0.81662216074329996</v>
      </c>
      <c r="J388" s="49"/>
      <c r="K388" s="49">
        <v>0.22839399067314001</v>
      </c>
      <c r="L388" s="49">
        <v>0.56120905911012997</v>
      </c>
      <c r="M388" s="49"/>
      <c r="N388" s="49"/>
      <c r="O388" s="49"/>
      <c r="P388" s="49">
        <v>3.11</v>
      </c>
      <c r="Q388" s="49"/>
      <c r="R388" s="49"/>
      <c r="S388" s="49"/>
      <c r="T388" s="49"/>
      <c r="U388" s="49"/>
      <c r="V388" s="49"/>
      <c r="W388" s="49"/>
    </row>
    <row r="389" spans="1:23" x14ac:dyDescent="0.2">
      <c r="A389" s="39">
        <f t="shared" si="52"/>
        <v>34577</v>
      </c>
      <c r="B389" s="49">
        <v>0.27230300662327001</v>
      </c>
      <c r="C389" s="49">
        <v>-1.267911038343E-3</v>
      </c>
      <c r="D389" s="49"/>
      <c r="E389" s="49">
        <v>-7.1035145362799998E-4</v>
      </c>
      <c r="F389" s="49">
        <v>-2.9294017912569999E-3</v>
      </c>
      <c r="G389" s="49">
        <v>0.69645801745418001</v>
      </c>
      <c r="H389" s="49">
        <v>0.64774596124871997</v>
      </c>
      <c r="I389" s="49">
        <v>0.77474385531837997</v>
      </c>
      <c r="J389" s="49"/>
      <c r="K389" s="49">
        <v>0.20797402651890001</v>
      </c>
      <c r="L389" s="49">
        <v>0.48378330190875002</v>
      </c>
      <c r="M389" s="49"/>
      <c r="N389" s="49"/>
      <c r="O389" s="49"/>
      <c r="P389" s="49">
        <v>3.37</v>
      </c>
      <c r="Q389" s="49"/>
      <c r="R389" s="49"/>
      <c r="S389" s="49"/>
      <c r="T389" s="49"/>
      <c r="U389" s="49"/>
      <c r="V389" s="49"/>
      <c r="W389" s="49"/>
    </row>
    <row r="390" spans="1:23" x14ac:dyDescent="0.2">
      <c r="A390" s="39">
        <f t="shared" si="52"/>
        <v>34546</v>
      </c>
      <c r="B390" s="49">
        <v>0.34859461477559001</v>
      </c>
      <c r="C390" s="49">
        <v>-1.710432526945E-3</v>
      </c>
      <c r="D390" s="49"/>
      <c r="E390" s="49">
        <v>-7.6890707160800001E-4</v>
      </c>
      <c r="F390" s="49">
        <v>-4.4027069114379999E-3</v>
      </c>
      <c r="G390" s="49">
        <v>0.70681604790028996</v>
      </c>
      <c r="H390" s="49">
        <v>0.67334711269166003</v>
      </c>
      <c r="I390" s="49">
        <v>0.75931995305205002</v>
      </c>
      <c r="J390" s="49"/>
      <c r="K390" s="49">
        <v>0.19787253944613001</v>
      </c>
      <c r="L390" s="49">
        <v>0.74043758963354001</v>
      </c>
      <c r="M390" s="49"/>
      <c r="N390" s="49"/>
      <c r="O390" s="49"/>
      <c r="P390" s="49">
        <v>3.45</v>
      </c>
      <c r="Q390" s="49"/>
      <c r="R390" s="49"/>
      <c r="S390" s="49"/>
      <c r="T390" s="49"/>
      <c r="U390" s="49"/>
      <c r="V390" s="49"/>
      <c r="W390" s="49"/>
    </row>
    <row r="391" spans="1:23" x14ac:dyDescent="0.2">
      <c r="A391" s="39">
        <f t="shared" si="52"/>
        <v>34515</v>
      </c>
      <c r="B391" s="49">
        <v>0.37289577812877001</v>
      </c>
      <c r="C391" s="49">
        <v>-1.7280851705420001E-3</v>
      </c>
      <c r="D391" s="49"/>
      <c r="E391" s="49">
        <v>-1.33507258955E-3</v>
      </c>
      <c r="F391" s="49">
        <v>-2.8991335025350001E-3</v>
      </c>
      <c r="G391" s="49">
        <v>0.77008078945990999</v>
      </c>
      <c r="H391" s="49">
        <v>0.72985774142973003</v>
      </c>
      <c r="I391" s="49">
        <v>0.83372773762680996</v>
      </c>
      <c r="J391" s="49"/>
      <c r="K391" s="49">
        <v>0.21981188691149001</v>
      </c>
      <c r="L391" s="49">
        <v>0.79242486828706005</v>
      </c>
      <c r="M391" s="49"/>
      <c r="N391" s="49"/>
      <c r="O391" s="49"/>
      <c r="P391" s="49">
        <v>3.24</v>
      </c>
      <c r="Q391" s="49"/>
      <c r="R391" s="49"/>
      <c r="S391" s="49"/>
      <c r="T391" s="49"/>
      <c r="U391" s="49"/>
      <c r="V391" s="49"/>
      <c r="W391" s="49"/>
    </row>
    <row r="392" spans="1:23" x14ac:dyDescent="0.2">
      <c r="A392" s="39">
        <f t="shared" si="52"/>
        <v>34485</v>
      </c>
      <c r="B392" s="49">
        <v>0.39019798880529999</v>
      </c>
      <c r="C392" s="49">
        <v>-1.7366452017810001E-3</v>
      </c>
      <c r="D392" s="49"/>
      <c r="E392" s="49">
        <v>-6.2481393840999998E-4</v>
      </c>
      <c r="F392" s="49">
        <v>-5.0000906766439999E-3</v>
      </c>
      <c r="G392" s="49">
        <v>0.79041122779161999</v>
      </c>
      <c r="H392" s="49">
        <v>0.75977928817493001</v>
      </c>
      <c r="I392" s="49">
        <v>0.83816741216030999</v>
      </c>
      <c r="J392" s="49"/>
      <c r="K392" s="49">
        <v>0.20365539215789</v>
      </c>
      <c r="L392" s="49">
        <v>0.83546815827188003</v>
      </c>
      <c r="M392" s="49"/>
      <c r="N392" s="49"/>
      <c r="O392" s="49"/>
      <c r="P392" s="49">
        <v>3.3</v>
      </c>
      <c r="Q392" s="49"/>
      <c r="R392" s="49"/>
      <c r="S392" s="49"/>
      <c r="T392" s="49"/>
      <c r="U392" s="49"/>
      <c r="V392" s="49"/>
      <c r="W392" s="49"/>
    </row>
    <row r="393" spans="1:23" x14ac:dyDescent="0.2">
      <c r="A393" s="39">
        <f t="shared" si="52"/>
        <v>34454</v>
      </c>
      <c r="B393" s="49">
        <v>0.40679866483824001</v>
      </c>
      <c r="C393" s="49">
        <v>-2.271186428393E-3</v>
      </c>
      <c r="D393" s="49"/>
      <c r="E393" s="49">
        <v>-1.253074472848E-3</v>
      </c>
      <c r="F393" s="49">
        <v>-5.0973179067809998E-3</v>
      </c>
      <c r="G393" s="49">
        <v>0.75710177060626005</v>
      </c>
      <c r="H393" s="49">
        <v>0.7571454890114</v>
      </c>
      <c r="I393" s="49">
        <v>0.75703431480086003</v>
      </c>
      <c r="J393" s="49"/>
      <c r="K393" s="49">
        <v>0.18962589204984001</v>
      </c>
      <c r="L393" s="49">
        <v>0.91510135777155999</v>
      </c>
      <c r="M393" s="49"/>
      <c r="N393" s="49"/>
      <c r="O393" s="49"/>
      <c r="P393" s="49">
        <v>3.38</v>
      </c>
      <c r="Q393" s="49"/>
      <c r="R393" s="49"/>
      <c r="S393" s="49"/>
      <c r="T393" s="49"/>
      <c r="U393" s="49"/>
      <c r="V393" s="49"/>
      <c r="W393" s="49"/>
    </row>
    <row r="394" spans="1:23" x14ac:dyDescent="0.2">
      <c r="A394" s="39">
        <f t="shared" si="52"/>
        <v>34424</v>
      </c>
      <c r="B394" s="49">
        <v>0.39735726825678003</v>
      </c>
      <c r="C394" s="49">
        <v>-2.4751654891700002E-3</v>
      </c>
      <c r="D394" s="49"/>
      <c r="E394" s="49">
        <v>-6.7472779350699998E-4</v>
      </c>
      <c r="F394" s="49">
        <v>-7.5506687821689997E-3</v>
      </c>
      <c r="G394" s="49">
        <v>0.72379234036978002</v>
      </c>
      <c r="H394" s="49">
        <v>0.71714766312285005</v>
      </c>
      <c r="I394" s="49">
        <v>0.73381684368744005</v>
      </c>
      <c r="J394" s="49"/>
      <c r="K394" s="49">
        <v>0.1750365021101</v>
      </c>
      <c r="L394" s="49">
        <v>0.91314199293251996</v>
      </c>
      <c r="M394" s="49"/>
      <c r="N394" s="49"/>
      <c r="O394" s="49"/>
      <c r="P394" s="49">
        <v>3.45</v>
      </c>
      <c r="Q394" s="49"/>
      <c r="R394" s="49"/>
      <c r="S394" s="49"/>
      <c r="T394" s="49"/>
      <c r="U394" s="49"/>
      <c r="V394" s="49"/>
      <c r="W394" s="49"/>
    </row>
    <row r="395" spans="1:23" x14ac:dyDescent="0.2">
      <c r="A395" s="39">
        <f t="shared" si="52"/>
        <v>34393</v>
      </c>
      <c r="B395" s="49">
        <v>0.33115154521903001</v>
      </c>
      <c r="C395" s="49">
        <v>-3.3825355516730001E-3</v>
      </c>
      <c r="D395" s="49"/>
      <c r="E395" s="49">
        <v>-5.7721081195300005E-4</v>
      </c>
      <c r="F395" s="49">
        <v>-1.0924386383744E-2</v>
      </c>
      <c r="G395" s="49">
        <v>0.66098775866327997</v>
      </c>
      <c r="H395" s="49">
        <v>0.65389946174085001</v>
      </c>
      <c r="I395" s="49">
        <v>0.67124107985598003</v>
      </c>
      <c r="J395" s="49"/>
      <c r="K395" s="49">
        <v>0.10887111098666</v>
      </c>
      <c r="L395" s="49">
        <v>0.72883941755008996</v>
      </c>
      <c r="M395" s="49"/>
      <c r="N395" s="49"/>
      <c r="O395" s="49"/>
      <c r="P395" s="49">
        <v>3</v>
      </c>
      <c r="Q395" s="49"/>
      <c r="R395" s="49"/>
      <c r="S395" s="49"/>
      <c r="T395" s="49"/>
      <c r="U395" s="49"/>
      <c r="V395" s="49"/>
      <c r="W395" s="49"/>
    </row>
    <row r="396" spans="1:23" x14ac:dyDescent="0.2">
      <c r="A396" s="39">
        <f t="shared" si="52"/>
        <v>34365</v>
      </c>
      <c r="B396" s="49">
        <v>0.40596432402559002</v>
      </c>
      <c r="C396" s="49">
        <v>-3.780310241004E-3</v>
      </c>
      <c r="D396" s="49"/>
      <c r="E396" s="49">
        <v>4.9378367792000001E-5</v>
      </c>
      <c r="F396" s="49">
        <v>-1.3836666111225001E-2</v>
      </c>
      <c r="G396" s="49">
        <v>0.67269167174387001</v>
      </c>
      <c r="H396" s="49">
        <v>0.658176503691</v>
      </c>
      <c r="I396" s="49">
        <v>0.69335264946417996</v>
      </c>
      <c r="J396" s="49"/>
      <c r="K396" s="49">
        <v>9.8717965002722993E-2</v>
      </c>
      <c r="L396" s="49">
        <v>0.99442247235950998</v>
      </c>
      <c r="M396" s="49"/>
      <c r="N396" s="49"/>
      <c r="O396" s="49"/>
      <c r="P396" s="49">
        <v>3.29</v>
      </c>
      <c r="Q396" s="49"/>
      <c r="R396" s="49"/>
      <c r="S396" s="49"/>
      <c r="T396" s="49"/>
      <c r="U396" s="49"/>
      <c r="V396" s="49"/>
      <c r="W396" s="49"/>
    </row>
    <row r="397" spans="1:23" x14ac:dyDescent="0.2">
      <c r="A397" s="39">
        <f t="shared" si="52"/>
        <v>34334</v>
      </c>
      <c r="B397" s="49">
        <v>0.43294269939402003</v>
      </c>
      <c r="C397" s="49">
        <v>-3.8152864375460001E-3</v>
      </c>
      <c r="D397" s="49"/>
      <c r="E397" s="49">
        <v>-1.23403776334E-4</v>
      </c>
      <c r="F397" s="49">
        <v>-1.3645783440334999E-2</v>
      </c>
      <c r="G397" s="49">
        <v>0.72906184642106997</v>
      </c>
      <c r="H397" s="49">
        <v>0.71933757778759999</v>
      </c>
      <c r="I397" s="49">
        <v>0.74320404223705006</v>
      </c>
      <c r="J397" s="49"/>
      <c r="K397" s="49"/>
      <c r="L397" s="49">
        <v>1.0510594355683001</v>
      </c>
      <c r="M397" s="49"/>
      <c r="N397" s="49"/>
      <c r="O397" s="49"/>
      <c r="P397" s="49"/>
      <c r="Q397" s="49"/>
      <c r="R397" s="49"/>
      <c r="S397" s="49"/>
      <c r="T397" s="49"/>
      <c r="U397" s="49"/>
      <c r="V397" s="49"/>
      <c r="W397" s="49"/>
    </row>
    <row r="398" spans="1:23" x14ac:dyDescent="0.2">
      <c r="A398" s="39">
        <f t="shared" si="52"/>
        <v>34303</v>
      </c>
      <c r="B398" s="49">
        <v>0.48820451012436999</v>
      </c>
      <c r="C398" s="49">
        <v>-3.7080185745039999E-3</v>
      </c>
      <c r="D398" s="49"/>
      <c r="E398" s="49">
        <v>-1.7627450710999999E-4</v>
      </c>
      <c r="F398" s="49">
        <v>-1.310873215665E-2</v>
      </c>
      <c r="G398" s="49">
        <v>0.74408440558483002</v>
      </c>
      <c r="H398" s="49">
        <v>0.73571239319407</v>
      </c>
      <c r="I398" s="49">
        <v>0.75591303298557999</v>
      </c>
      <c r="J398" s="49"/>
      <c r="K398" s="49"/>
      <c r="L398" s="49">
        <v>1.2039370739293001</v>
      </c>
      <c r="M398" s="49"/>
      <c r="N398" s="49"/>
      <c r="O398" s="49"/>
      <c r="P398" s="49"/>
      <c r="Q398" s="49"/>
      <c r="R398" s="49"/>
      <c r="S398" s="49"/>
      <c r="T398" s="49"/>
      <c r="U398" s="49"/>
      <c r="V398" s="49"/>
      <c r="W398" s="49"/>
    </row>
    <row r="399" spans="1:23" x14ac:dyDescent="0.2">
      <c r="A399" s="39">
        <f t="shared" si="52"/>
        <v>34273</v>
      </c>
      <c r="B399" s="49">
        <v>0.5216980648506</v>
      </c>
      <c r="C399" s="49">
        <v>-4.0376320972030002E-3</v>
      </c>
      <c r="D399" s="49"/>
      <c r="E399" s="49">
        <v>1.9370879129800001E-4</v>
      </c>
      <c r="F399" s="49">
        <v>-1.4397485766455999E-2</v>
      </c>
      <c r="G399" s="49">
        <v>0.78023828147097996</v>
      </c>
      <c r="H399" s="49">
        <v>0.77853729563560004</v>
      </c>
      <c r="I399" s="49">
        <v>0.78261321122215999</v>
      </c>
      <c r="J399" s="49"/>
      <c r="K399" s="49"/>
      <c r="L399" s="49">
        <v>1.3009890229801999</v>
      </c>
      <c r="M399" s="49"/>
      <c r="N399" s="49"/>
      <c r="O399" s="49"/>
      <c r="P399" s="49"/>
      <c r="Q399" s="49"/>
      <c r="R399" s="49"/>
      <c r="S399" s="49"/>
      <c r="T399" s="49"/>
      <c r="U399" s="49"/>
      <c r="V399" s="49"/>
      <c r="W399" s="49"/>
    </row>
    <row r="400" spans="1:23" x14ac:dyDescent="0.2">
      <c r="A400" s="39">
        <f t="shared" si="52"/>
        <v>34242</v>
      </c>
      <c r="B400" s="49">
        <v>0.52473648878665002</v>
      </c>
      <c r="C400" s="49">
        <v>-4.1305734882350004E-3</v>
      </c>
      <c r="D400" s="49"/>
      <c r="E400" s="49">
        <v>4.2981878042000002E-5</v>
      </c>
      <c r="F400" s="49">
        <v>-1.4614815452193E-2</v>
      </c>
      <c r="G400" s="49">
        <v>0.79288700621726005</v>
      </c>
      <c r="H400" s="49">
        <v>0.79847159210222995</v>
      </c>
      <c r="I400" s="49">
        <v>0.78499330747436002</v>
      </c>
      <c r="J400" s="49"/>
      <c r="K400" s="49"/>
      <c r="L400" s="49">
        <v>1.3194762756238001</v>
      </c>
      <c r="M400" s="49"/>
      <c r="N400" s="49"/>
      <c r="O400" s="49"/>
      <c r="P400" s="49"/>
      <c r="Q400" s="49"/>
      <c r="R400" s="49"/>
      <c r="S400" s="49"/>
      <c r="T400" s="49"/>
      <c r="U400" s="49"/>
      <c r="V400" s="49"/>
      <c r="W400" s="49"/>
    </row>
    <row r="401" spans="1:23" x14ac:dyDescent="0.2">
      <c r="A401" s="39">
        <f t="shared" si="52"/>
        <v>34212</v>
      </c>
      <c r="B401" s="49">
        <v>0.48277749150795002</v>
      </c>
      <c r="C401" s="49">
        <v>-3.5558965431099999E-3</v>
      </c>
      <c r="D401" s="49"/>
      <c r="E401" s="49">
        <v>3.0352319519100001E-4</v>
      </c>
      <c r="F401" s="49">
        <v>-1.3174094683111001E-2</v>
      </c>
      <c r="G401" s="49">
        <v>0.73149507051332996</v>
      </c>
      <c r="H401" s="49">
        <v>0.75522659746355003</v>
      </c>
      <c r="I401" s="49">
        <v>0.69783177014858999</v>
      </c>
      <c r="J401" s="49"/>
      <c r="K401" s="49"/>
      <c r="L401" s="49">
        <v>1.2085973311769</v>
      </c>
      <c r="M401" s="49"/>
      <c r="N401" s="49"/>
      <c r="O401" s="49"/>
      <c r="P401" s="49"/>
      <c r="Q401" s="49"/>
      <c r="R401" s="49"/>
      <c r="S401" s="49"/>
      <c r="T401" s="49"/>
      <c r="U401" s="49"/>
      <c r="V401" s="49"/>
      <c r="W401" s="49"/>
    </row>
    <row r="402" spans="1:23" x14ac:dyDescent="0.2">
      <c r="A402" s="39">
        <f t="shared" si="52"/>
        <v>34181</v>
      </c>
      <c r="B402" s="49">
        <v>0.41678351304442002</v>
      </c>
      <c r="C402" s="49">
        <v>-4.1535045222739998E-3</v>
      </c>
      <c r="D402" s="49"/>
      <c r="E402" s="49">
        <v>-4.5430710699999999E-4</v>
      </c>
      <c r="F402" s="49">
        <v>-1.3369804782735001E-2</v>
      </c>
      <c r="G402" s="49">
        <v>0.73498607995565002</v>
      </c>
      <c r="H402" s="49">
        <v>0.75024072732100999</v>
      </c>
      <c r="I402" s="49">
        <v>0.71287593580627995</v>
      </c>
      <c r="J402" s="49"/>
      <c r="K402" s="49"/>
      <c r="L402" s="49">
        <v>0.95429418182592995</v>
      </c>
      <c r="M402" s="49"/>
      <c r="N402" s="49"/>
      <c r="O402" s="49"/>
      <c r="P402" s="49"/>
      <c r="Q402" s="49"/>
      <c r="R402" s="49"/>
      <c r="S402" s="49"/>
      <c r="T402" s="49"/>
      <c r="U402" s="49"/>
      <c r="V402" s="49"/>
      <c r="W402" s="49"/>
    </row>
    <row r="403" spans="1:23" x14ac:dyDescent="0.2">
      <c r="A403" s="39">
        <f t="shared" si="52"/>
        <v>34150</v>
      </c>
      <c r="B403" s="49">
        <v>0.43267115146759</v>
      </c>
      <c r="C403" s="49">
        <v>-4.6665883367149998E-3</v>
      </c>
      <c r="D403" s="49"/>
      <c r="E403" s="49">
        <v>-7.2835248511499996E-4</v>
      </c>
      <c r="F403" s="49">
        <v>-1.4831023810702001E-2</v>
      </c>
      <c r="G403" s="49">
        <v>0.77050295725530005</v>
      </c>
      <c r="H403" s="49">
        <v>0.79647632905139998</v>
      </c>
      <c r="I403" s="49">
        <v>0.73289805342035996</v>
      </c>
      <c r="J403" s="49"/>
      <c r="K403" s="49"/>
      <c r="L403" s="49">
        <v>0.98115059782752001</v>
      </c>
      <c r="M403" s="49"/>
      <c r="N403" s="49"/>
      <c r="O403" s="49"/>
      <c r="P403" s="49"/>
      <c r="Q403" s="49"/>
      <c r="R403" s="49"/>
      <c r="S403" s="49"/>
      <c r="T403" s="49"/>
      <c r="U403" s="49"/>
      <c r="V403" s="49"/>
      <c r="W403" s="49"/>
    </row>
    <row r="404" spans="1:23" x14ac:dyDescent="0.2">
      <c r="A404" s="39">
        <f t="shared" si="52"/>
        <v>34120</v>
      </c>
      <c r="B404" s="49">
        <v>0.40305630438533002</v>
      </c>
      <c r="C404" s="49">
        <v>-4.9154012744530001E-3</v>
      </c>
      <c r="D404" s="49"/>
      <c r="E404" s="49">
        <v>-1.761477803432E-3</v>
      </c>
      <c r="F404" s="49">
        <v>-1.3125769356788001E-2</v>
      </c>
      <c r="G404" s="49">
        <v>0.77065424324853005</v>
      </c>
      <c r="H404" s="49">
        <v>0.81762062152098003</v>
      </c>
      <c r="I404" s="49">
        <v>0.70374991010151999</v>
      </c>
      <c r="J404" s="49"/>
      <c r="K404" s="49"/>
      <c r="L404" s="49">
        <v>0.85722347273663002</v>
      </c>
      <c r="M404" s="49"/>
      <c r="N404" s="49"/>
      <c r="O404" s="49"/>
      <c r="P404" s="49"/>
      <c r="Q404" s="49"/>
      <c r="R404" s="49"/>
      <c r="S404" s="49"/>
      <c r="T404" s="49"/>
      <c r="U404" s="49"/>
      <c r="V404" s="49"/>
      <c r="W404" s="49"/>
    </row>
    <row r="405" spans="1:23" x14ac:dyDescent="0.2">
      <c r="A405" s="39">
        <f t="shared" si="52"/>
        <v>34089</v>
      </c>
      <c r="B405" s="49">
        <v>0.46715128189538002</v>
      </c>
      <c r="C405" s="49">
        <v>-4.8180881735670001E-3</v>
      </c>
      <c r="D405" s="49"/>
      <c r="E405" s="49">
        <v>-8.0434617968299998E-4</v>
      </c>
      <c r="F405" s="49">
        <v>-1.5438424937734001E-2</v>
      </c>
      <c r="G405" s="49">
        <v>0.80267822112716003</v>
      </c>
      <c r="H405" s="49">
        <v>0.86147377494814004</v>
      </c>
      <c r="I405" s="49">
        <v>0.72004828449769998</v>
      </c>
      <c r="J405" s="49"/>
      <c r="K405" s="49"/>
      <c r="L405" s="49">
        <v>1.0529381328584</v>
      </c>
      <c r="M405" s="49"/>
      <c r="N405" s="49"/>
      <c r="O405" s="49"/>
      <c r="P405" s="49"/>
      <c r="Q405" s="49"/>
      <c r="R405" s="49"/>
      <c r="S405" s="49"/>
      <c r="T405" s="49"/>
      <c r="U405" s="49"/>
      <c r="V405" s="49"/>
      <c r="W405" s="49"/>
    </row>
    <row r="406" spans="1:23" x14ac:dyDescent="0.2">
      <c r="A406" s="39">
        <f t="shared" si="52"/>
        <v>34059</v>
      </c>
      <c r="B406" s="49">
        <v>0.45808867351568999</v>
      </c>
      <c r="C406" s="49">
        <v>-5.1580868304369996E-3</v>
      </c>
      <c r="D406" s="49"/>
      <c r="E406" s="49">
        <v>-1.5727112464640001E-3</v>
      </c>
      <c r="F406" s="49">
        <v>-1.4596599208608001E-2</v>
      </c>
      <c r="G406" s="49">
        <v>0.81592226822239999</v>
      </c>
      <c r="H406" s="49">
        <v>0.89521632367526005</v>
      </c>
      <c r="I406" s="49">
        <v>0.70813705531369997</v>
      </c>
      <c r="J406" s="49"/>
      <c r="K406" s="49"/>
      <c r="L406" s="49">
        <v>1.0071352792693</v>
      </c>
      <c r="M406" s="49"/>
      <c r="N406" s="49"/>
      <c r="O406" s="49"/>
      <c r="P406" s="49"/>
      <c r="Q406" s="49"/>
      <c r="R406" s="49"/>
      <c r="S406" s="49"/>
      <c r="T406" s="49"/>
      <c r="U406" s="49"/>
      <c r="V406" s="49"/>
      <c r="W406" s="49"/>
    </row>
    <row r="407" spans="1:23" x14ac:dyDescent="0.2">
      <c r="A407" s="39">
        <f t="shared" si="52"/>
        <v>34028</v>
      </c>
      <c r="B407" s="49">
        <v>0.47750272440094998</v>
      </c>
      <c r="C407" s="49">
        <v>-4.9643380971649996E-3</v>
      </c>
      <c r="D407" s="49"/>
      <c r="E407" s="49">
        <v>-1.0377261818860001E-3</v>
      </c>
      <c r="F407" s="49">
        <v>-1.5031540478879999E-2</v>
      </c>
      <c r="G407" s="49">
        <v>0.83217146227612004</v>
      </c>
      <c r="H407" s="49">
        <v>0.92827490011142</v>
      </c>
      <c r="I407" s="49">
        <v>0.70478581278762997</v>
      </c>
      <c r="J407" s="49"/>
      <c r="K407" s="49"/>
      <c r="L407" s="49">
        <v>1.0534162373739999</v>
      </c>
      <c r="M407" s="49"/>
      <c r="N407" s="49"/>
      <c r="O407" s="49"/>
      <c r="P407" s="49"/>
      <c r="Q407" s="49"/>
      <c r="R407" s="49"/>
      <c r="S407" s="49"/>
      <c r="T407" s="49"/>
      <c r="U407" s="49"/>
      <c r="V407" s="49"/>
      <c r="W407" s="49"/>
    </row>
    <row r="408" spans="1:23" x14ac:dyDescent="0.2">
      <c r="A408" s="39">
        <f t="shared" si="52"/>
        <v>34000</v>
      </c>
      <c r="B408" s="49">
        <v>0.45816944402943</v>
      </c>
      <c r="C408" s="49">
        <v>-3.3906067992229998E-3</v>
      </c>
      <c r="D408" s="49"/>
      <c r="E408" s="49">
        <v>2.2777678814100001E-4</v>
      </c>
      <c r="F408" s="49">
        <v>-1.2749523925739E-2</v>
      </c>
      <c r="G408" s="49">
        <v>0.85537424077089996</v>
      </c>
      <c r="H408" s="49">
        <v>0.94959058697362997</v>
      </c>
      <c r="I408" s="49">
        <v>0.72924931864697995</v>
      </c>
      <c r="J408" s="49"/>
      <c r="K408" s="49"/>
      <c r="L408" s="49">
        <v>0.96984245071817998</v>
      </c>
      <c r="M408" s="49"/>
      <c r="N408" s="49"/>
      <c r="O408" s="49"/>
      <c r="P408" s="49"/>
      <c r="Q408" s="49"/>
      <c r="R408" s="49"/>
      <c r="S408" s="49"/>
      <c r="T408" s="49"/>
      <c r="U408" s="49"/>
      <c r="V408" s="49"/>
      <c r="W408" s="49"/>
    </row>
    <row r="409" spans="1:23" x14ac:dyDescent="0.2">
      <c r="A409" s="39">
        <f t="shared" si="52"/>
        <v>33969</v>
      </c>
      <c r="B409" s="49">
        <v>0.43086075805023</v>
      </c>
      <c r="C409" s="49">
        <v>-3.4585102891339999E-3</v>
      </c>
      <c r="D409" s="49"/>
      <c r="E409" s="49">
        <v>-1.017304662833E-3</v>
      </c>
      <c r="F409" s="49">
        <v>-9.9199401537200006E-3</v>
      </c>
      <c r="G409" s="49">
        <v>0.87579339248739996</v>
      </c>
      <c r="H409" s="49">
        <v>0.99243832433955004</v>
      </c>
      <c r="I409" s="49">
        <v>0.72229357302839003</v>
      </c>
      <c r="J409" s="49"/>
      <c r="K409" s="49"/>
      <c r="L409" s="49">
        <v>0.86739142085481002</v>
      </c>
      <c r="M409" s="49"/>
      <c r="N409" s="49"/>
      <c r="O409" s="49"/>
      <c r="P409" s="49"/>
      <c r="Q409" s="49"/>
      <c r="R409" s="49"/>
      <c r="S409" s="49"/>
      <c r="T409" s="49"/>
      <c r="U409" s="49"/>
      <c r="V409" s="49"/>
      <c r="W409" s="49"/>
    </row>
    <row r="410" spans="1:23" x14ac:dyDescent="0.2">
      <c r="A410" s="39">
        <f t="shared" si="52"/>
        <v>33938</v>
      </c>
      <c r="B410" s="49">
        <v>0.44155830948357999</v>
      </c>
      <c r="C410" s="49">
        <v>-3.128867579938E-3</v>
      </c>
      <c r="D410" s="49"/>
      <c r="E410" s="49">
        <v>-1.484083944718E-3</v>
      </c>
      <c r="F410" s="49">
        <v>-7.5223345043169999E-3</v>
      </c>
      <c r="G410" s="49">
        <v>0.87704365417139996</v>
      </c>
      <c r="H410" s="49">
        <v>0.99698823947327997</v>
      </c>
      <c r="I410" s="49">
        <v>0.72017993034372996</v>
      </c>
      <c r="J410" s="49"/>
      <c r="K410" s="49"/>
      <c r="L410" s="49">
        <v>0.91398321425871998</v>
      </c>
      <c r="M410" s="49"/>
      <c r="N410" s="49"/>
      <c r="O410" s="49"/>
      <c r="P410" s="49"/>
      <c r="Q410" s="49"/>
      <c r="R410" s="49"/>
      <c r="S410" s="49"/>
      <c r="T410" s="49"/>
      <c r="U410" s="49"/>
      <c r="V410" s="49"/>
      <c r="W410" s="49"/>
    </row>
    <row r="411" spans="1:23" x14ac:dyDescent="0.2">
      <c r="A411" s="39">
        <f t="shared" si="52"/>
        <v>33908</v>
      </c>
      <c r="B411" s="49">
        <v>0.52697824291031004</v>
      </c>
      <c r="C411" s="49">
        <v>2.4549596432799997E-4</v>
      </c>
      <c r="D411" s="49"/>
      <c r="E411" s="49">
        <v>-1.437387384159E-3</v>
      </c>
      <c r="F411" s="49">
        <v>4.6896035471519996E-3</v>
      </c>
      <c r="G411" s="49">
        <v>1.0109729119788999</v>
      </c>
      <c r="H411" s="49">
        <v>1.1335804894093999</v>
      </c>
      <c r="I411" s="49">
        <v>0.85252506915957005</v>
      </c>
      <c r="J411" s="49"/>
      <c r="K411" s="49"/>
      <c r="L411" s="49">
        <v>1.0688028140557</v>
      </c>
      <c r="M411" s="49"/>
      <c r="N411" s="49"/>
      <c r="O411" s="49"/>
      <c r="P411" s="49"/>
      <c r="Q411" s="49"/>
      <c r="R411" s="49"/>
      <c r="S411" s="49"/>
      <c r="T411" s="49"/>
      <c r="U411" s="49"/>
      <c r="V411" s="49"/>
      <c r="W411" s="49"/>
    </row>
    <row r="412" spans="1:23" x14ac:dyDescent="0.2">
      <c r="A412" s="39">
        <f t="shared" si="52"/>
        <v>33877</v>
      </c>
      <c r="B412" s="49">
        <v>0.50642599822853995</v>
      </c>
      <c r="C412" s="49">
        <v>1.2471641805759999E-3</v>
      </c>
      <c r="D412" s="49"/>
      <c r="E412" s="49">
        <v>-2.4466517634899999E-4</v>
      </c>
      <c r="F412" s="49">
        <v>5.1849979001830004E-3</v>
      </c>
      <c r="G412" s="49">
        <v>0.93063911853426995</v>
      </c>
      <c r="H412" s="49">
        <v>1.035882029918</v>
      </c>
      <c r="I412" s="49">
        <v>0.79809125269660997</v>
      </c>
      <c r="J412" s="49"/>
      <c r="K412" s="49"/>
      <c r="L412" s="49">
        <v>1.0498943259347999</v>
      </c>
      <c r="M412" s="49"/>
      <c r="N412" s="49"/>
      <c r="O412" s="49"/>
      <c r="P412" s="49"/>
      <c r="Q412" s="49"/>
      <c r="R412" s="49"/>
      <c r="S412" s="49"/>
      <c r="T412" s="49"/>
      <c r="U412" s="49"/>
      <c r="V412" s="49"/>
      <c r="W412" s="49"/>
    </row>
    <row r="413" spans="1:23" x14ac:dyDescent="0.2">
      <c r="A413" s="39">
        <f t="shared" si="52"/>
        <v>33847</v>
      </c>
      <c r="B413" s="49">
        <v>0.45411193315561998</v>
      </c>
      <c r="C413" s="49">
        <v>2.293366069319E-3</v>
      </c>
      <c r="D413" s="49"/>
      <c r="E413" s="49">
        <v>-5.04834160401E-4</v>
      </c>
      <c r="F413" s="49">
        <v>9.6969190225829997E-3</v>
      </c>
      <c r="G413" s="49">
        <v>0.89224309410436997</v>
      </c>
      <c r="H413" s="49">
        <v>1.0018603387267</v>
      </c>
      <c r="I413" s="49">
        <v>0.75415638640533</v>
      </c>
      <c r="J413" s="49"/>
      <c r="K413" s="49"/>
      <c r="L413" s="49">
        <v>0.90577943713506004</v>
      </c>
      <c r="M413" s="49"/>
      <c r="N413" s="49"/>
      <c r="O413" s="49"/>
      <c r="P413" s="49"/>
      <c r="Q413" s="49"/>
      <c r="R413" s="49"/>
      <c r="S413" s="49"/>
      <c r="T413" s="49"/>
      <c r="U413" s="49"/>
      <c r="V413" s="49"/>
      <c r="W413" s="49"/>
    </row>
    <row r="414" spans="1:23" x14ac:dyDescent="0.2">
      <c r="B414" s="49"/>
    </row>
    <row r="415" spans="1:23" x14ac:dyDescent="0.2">
      <c r="B415" s="49"/>
    </row>
    <row r="416" spans="1:23" x14ac:dyDescent="0.2">
      <c r="A416" s="39">
        <f>A100</f>
        <v>43373</v>
      </c>
      <c r="B416" s="185">
        <f t="shared" ref="B416:W428" si="53">IF(B100="","",MAX(MIN(B100,B$97),B$98))</f>
        <v>0.39386900000000002</v>
      </c>
      <c r="C416" s="185">
        <f t="shared" si="53"/>
        <v>1.6899999999999999E-4</v>
      </c>
      <c r="D416" s="185">
        <f t="shared" si="53"/>
        <v>1.6899999999999999E-4</v>
      </c>
      <c r="E416" s="185">
        <f t="shared" si="53"/>
        <v>1.6899999999999999E-4</v>
      </c>
      <c r="F416" s="185">
        <f t="shared" si="53"/>
        <v>1.6899999999999999E-4</v>
      </c>
      <c r="G416" s="185">
        <f t="shared" si="53"/>
        <v>1.0005250000000001</v>
      </c>
      <c r="H416" s="185">
        <f t="shared" si="53"/>
        <v>0.76432199999999995</v>
      </c>
      <c r="I416" s="185">
        <f t="shared" si="53"/>
        <v>1.531874</v>
      </c>
      <c r="J416" s="185" t="str">
        <f t="shared" si="53"/>
        <v/>
      </c>
      <c r="K416" s="185">
        <f t="shared" si="53"/>
        <v>0.47265000000000001</v>
      </c>
      <c r="L416" s="185">
        <f t="shared" si="53"/>
        <v>0.28239500000000001</v>
      </c>
      <c r="M416" s="185">
        <f t="shared" si="53"/>
        <v>0.65159179393607247</v>
      </c>
      <c r="N416" s="185" t="str">
        <f t="shared" si="53"/>
        <v/>
      </c>
      <c r="O416" s="185" t="str">
        <f t="shared" si="53"/>
        <v/>
      </c>
      <c r="P416" s="185">
        <f t="shared" si="53"/>
        <v>3.1595970000000002</v>
      </c>
      <c r="Q416" s="185" t="str">
        <f t="shared" si="53"/>
        <v/>
      </c>
      <c r="R416" s="185">
        <f t="shared" si="53"/>
        <v>0.43076799999999998</v>
      </c>
      <c r="S416" s="185">
        <f t="shared" si="53"/>
        <v>0.29331800000000002</v>
      </c>
      <c r="T416" s="185">
        <f t="shared" si="53"/>
        <v>1.1482969999999999</v>
      </c>
      <c r="U416" s="185">
        <f t="shared" si="53"/>
        <v>3.3594360000000001</v>
      </c>
      <c r="V416" s="185">
        <f t="shared" si="53"/>
        <v>3.051561</v>
      </c>
      <c r="W416" s="185">
        <f t="shared" si="53"/>
        <v>0.52572799999999997</v>
      </c>
    </row>
    <row r="417" spans="1:23" x14ac:dyDescent="0.2">
      <c r="A417" s="39">
        <f t="shared" ref="A417:A480" si="54">A101</f>
        <v>43343</v>
      </c>
      <c r="B417" s="185">
        <f t="shared" ref="B417" si="55">IF(B101="","",MAX(MIN(B101,B$97),B$98))</f>
        <v>0.41832200000000003</v>
      </c>
      <c r="C417" s="185">
        <f t="shared" si="53"/>
        <v>1.6899999999999999E-4</v>
      </c>
      <c r="D417" s="185">
        <f t="shared" si="53"/>
        <v>1.6899999999999999E-4</v>
      </c>
      <c r="E417" s="185">
        <f t="shared" si="53"/>
        <v>1.6899999999999999E-4</v>
      </c>
      <c r="F417" s="185">
        <f t="shared" si="53"/>
        <v>1.6899999999999999E-4</v>
      </c>
      <c r="G417" s="185">
        <f t="shared" si="53"/>
        <v>1.0759190000000001</v>
      </c>
      <c r="H417" s="185">
        <f t="shared" si="53"/>
        <v>0.82134200000000002</v>
      </c>
      <c r="I417" s="185">
        <f t="shared" si="53"/>
        <v>1.649454</v>
      </c>
      <c r="J417" s="185" t="str">
        <f t="shared" si="53"/>
        <v/>
      </c>
      <c r="K417" s="185">
        <f t="shared" si="53"/>
        <v>0.51387899999999997</v>
      </c>
      <c r="L417" s="185">
        <f t="shared" si="53"/>
        <v>0.28716599999999998</v>
      </c>
      <c r="M417" s="185">
        <f t="shared" si="53"/>
        <v>0.65159179393607247</v>
      </c>
      <c r="N417" s="185" t="str">
        <f t="shared" si="53"/>
        <v/>
      </c>
      <c r="O417" s="185" t="str">
        <f t="shared" si="53"/>
        <v/>
      </c>
      <c r="P417" s="185">
        <f t="shared" si="53"/>
        <v>3.377443</v>
      </c>
      <c r="Q417" s="185" t="str">
        <f t="shared" si="53"/>
        <v/>
      </c>
      <c r="R417" s="185">
        <f t="shared" si="53"/>
        <v>0.45697900000000002</v>
      </c>
      <c r="S417" s="185">
        <f t="shared" si="53"/>
        <v>0.32358900000000002</v>
      </c>
      <c r="T417" s="185">
        <f t="shared" si="53"/>
        <v>1.17831</v>
      </c>
      <c r="U417" s="185">
        <f t="shared" si="53"/>
        <v>3.7781189999999998</v>
      </c>
      <c r="V417" s="185">
        <f t="shared" si="53"/>
        <v>3.3686410000000002</v>
      </c>
      <c r="W417" s="185">
        <f t="shared" si="53"/>
        <v>0.490533</v>
      </c>
    </row>
    <row r="418" spans="1:23" x14ac:dyDescent="0.2">
      <c r="A418" s="39">
        <f t="shared" si="54"/>
        <v>43312</v>
      </c>
      <c r="B418" s="185">
        <f t="shared" ref="B418" si="56">IF(B102="","",MAX(MIN(B102,B$97),B$98))</f>
        <v>0.39861600000000003</v>
      </c>
      <c r="C418" s="185">
        <f t="shared" si="53"/>
        <v>1.6899999999999999E-4</v>
      </c>
      <c r="D418" s="185">
        <f t="shared" si="53"/>
        <v>1.6899999999999999E-4</v>
      </c>
      <c r="E418" s="185">
        <f t="shared" si="53"/>
        <v>1.6899999999999999E-4</v>
      </c>
      <c r="F418" s="185">
        <f t="shared" si="53"/>
        <v>1.6899999999999999E-4</v>
      </c>
      <c r="G418" s="185">
        <f t="shared" si="53"/>
        <v>1.0298419999999999</v>
      </c>
      <c r="H418" s="185">
        <f t="shared" si="53"/>
        <v>0.79466599999999998</v>
      </c>
      <c r="I418" s="185">
        <f t="shared" si="53"/>
        <v>1.562827</v>
      </c>
      <c r="J418" s="185" t="str">
        <f t="shared" si="53"/>
        <v/>
      </c>
      <c r="K418" s="185">
        <f t="shared" si="53"/>
        <v>0.493925</v>
      </c>
      <c r="L418" s="185">
        <f t="shared" si="53"/>
        <v>0.26581300000000002</v>
      </c>
      <c r="M418" s="185">
        <f t="shared" si="53"/>
        <v>0.65648499999999999</v>
      </c>
      <c r="N418" s="185" t="str">
        <f t="shared" si="53"/>
        <v/>
      </c>
      <c r="O418" s="185" t="str">
        <f t="shared" si="53"/>
        <v/>
      </c>
      <c r="P418" s="185">
        <f t="shared" si="53"/>
        <v>3.3605130000000001</v>
      </c>
      <c r="Q418" s="185" t="str">
        <f t="shared" si="53"/>
        <v/>
      </c>
      <c r="R418" s="185">
        <f t="shared" si="53"/>
        <v>0.397731</v>
      </c>
      <c r="S418" s="185">
        <f t="shared" si="53"/>
        <v>0.25527300000000003</v>
      </c>
      <c r="T418" s="185">
        <f t="shared" si="53"/>
        <v>1.122919</v>
      </c>
      <c r="U418" s="185">
        <f t="shared" si="53"/>
        <v>3.1984650000000001</v>
      </c>
      <c r="V418" s="185">
        <f t="shared" si="53"/>
        <v>2.90204</v>
      </c>
      <c r="W418" s="185">
        <f t="shared" si="53"/>
        <v>0.59748900000000005</v>
      </c>
    </row>
    <row r="419" spans="1:23" x14ac:dyDescent="0.2">
      <c r="A419" s="39">
        <f t="shared" si="54"/>
        <v>43281</v>
      </c>
      <c r="B419" s="185">
        <f t="shared" ref="B419" si="57">IF(B103="","",MAX(MIN(B103,B$97),B$98))</f>
        <v>0.44141399999999997</v>
      </c>
      <c r="C419" s="185">
        <f t="shared" si="53"/>
        <v>1.6899999999999999E-4</v>
      </c>
      <c r="D419" s="185">
        <f t="shared" si="53"/>
        <v>1.6899999999999999E-4</v>
      </c>
      <c r="E419" s="185">
        <f t="shared" si="53"/>
        <v>1.6899999999999999E-4</v>
      </c>
      <c r="F419" s="185">
        <f t="shared" si="53"/>
        <v>1.6899999999999999E-4</v>
      </c>
      <c r="G419" s="185">
        <f t="shared" si="53"/>
        <v>1.157619</v>
      </c>
      <c r="H419" s="185">
        <f t="shared" si="53"/>
        <v>0.90031799999999995</v>
      </c>
      <c r="I419" s="185">
        <f t="shared" si="53"/>
        <v>1.744534</v>
      </c>
      <c r="J419" s="185" t="str">
        <f t="shared" si="53"/>
        <v/>
      </c>
      <c r="K419" s="185">
        <f t="shared" si="53"/>
        <v>0.50809700000000002</v>
      </c>
      <c r="L419" s="185">
        <f t="shared" si="53"/>
        <v>0.28420899999999999</v>
      </c>
      <c r="M419" s="185">
        <f t="shared" si="53"/>
        <v>0.703457</v>
      </c>
      <c r="N419" s="185" t="str">
        <f t="shared" si="53"/>
        <v/>
      </c>
      <c r="O419" s="185" t="str">
        <f t="shared" si="53"/>
        <v/>
      </c>
      <c r="P419" s="185">
        <f t="shared" si="53"/>
        <v>3.6267079999999998</v>
      </c>
      <c r="Q419" s="185" t="str">
        <f t="shared" si="53"/>
        <v/>
      </c>
      <c r="R419" s="185">
        <f t="shared" si="53"/>
        <v>0.41574699999999998</v>
      </c>
      <c r="S419" s="185">
        <f t="shared" si="53"/>
        <v>0.26206099999999999</v>
      </c>
      <c r="T419" s="185">
        <f t="shared" si="53"/>
        <v>1.2070590000000001</v>
      </c>
      <c r="U419" s="185">
        <f t="shared" si="53"/>
        <v>3.5408810000000002</v>
      </c>
      <c r="V419" s="185">
        <f t="shared" si="53"/>
        <v>3.2352069999999999</v>
      </c>
      <c r="W419" s="185">
        <f t="shared" si="53"/>
        <v>0.54846700000000004</v>
      </c>
    </row>
    <row r="420" spans="1:23" x14ac:dyDescent="0.2">
      <c r="A420" s="39">
        <f t="shared" si="54"/>
        <v>43251</v>
      </c>
      <c r="B420" s="185">
        <f t="shared" ref="B420" si="58">IF(B104="","",MAX(MIN(B104,B$97),B$98))</f>
        <v>0.419541</v>
      </c>
      <c r="C420" s="185">
        <f t="shared" si="53"/>
        <v>1.6899999999999999E-4</v>
      </c>
      <c r="D420" s="185">
        <f t="shared" si="53"/>
        <v>1.6899999999999999E-4</v>
      </c>
      <c r="E420" s="185">
        <f t="shared" si="53"/>
        <v>1.6899999999999999E-4</v>
      </c>
      <c r="F420" s="185">
        <f t="shared" si="53"/>
        <v>1.6899999999999999E-4</v>
      </c>
      <c r="G420" s="185">
        <f t="shared" si="53"/>
        <v>1.088757</v>
      </c>
      <c r="H420" s="185">
        <f t="shared" si="53"/>
        <v>0.84827900000000001</v>
      </c>
      <c r="I420" s="185">
        <f t="shared" si="53"/>
        <v>1.6372009999999999</v>
      </c>
      <c r="J420" s="185" t="str">
        <f t="shared" si="53"/>
        <v/>
      </c>
      <c r="K420" s="185">
        <f t="shared" si="53"/>
        <v>0.50499799999999995</v>
      </c>
      <c r="L420" s="185">
        <f t="shared" si="53"/>
        <v>0.27549899999999999</v>
      </c>
      <c r="M420" s="185">
        <f t="shared" si="53"/>
        <v>0.66434700000000002</v>
      </c>
      <c r="N420" s="185" t="str">
        <f t="shared" si="53"/>
        <v/>
      </c>
      <c r="O420" s="185" t="str">
        <f t="shared" si="53"/>
        <v/>
      </c>
      <c r="P420" s="185">
        <f t="shared" si="53"/>
        <v>3.6240429999999999</v>
      </c>
      <c r="Q420" s="185" t="str">
        <f t="shared" si="53"/>
        <v/>
      </c>
      <c r="R420" s="185">
        <f t="shared" si="53"/>
        <v>0.43890499999999999</v>
      </c>
      <c r="S420" s="185">
        <f t="shared" si="53"/>
        <v>0.29718899999999998</v>
      </c>
      <c r="T420" s="185">
        <f t="shared" si="53"/>
        <v>1.17563</v>
      </c>
      <c r="U420" s="185">
        <f t="shared" si="53"/>
        <v>3.2972350000000001</v>
      </c>
      <c r="V420" s="185">
        <f t="shared" si="53"/>
        <v>3.0857350000000001</v>
      </c>
      <c r="W420" s="185">
        <f t="shared" si="53"/>
        <v>0.472862</v>
      </c>
    </row>
    <row r="421" spans="1:23" x14ac:dyDescent="0.2">
      <c r="A421" s="39">
        <f t="shared" si="54"/>
        <v>43220</v>
      </c>
      <c r="B421" s="185">
        <f t="shared" ref="B421" si="59">IF(B105="","",MAX(MIN(B105,B$97),B$98))</f>
        <v>0.398424</v>
      </c>
      <c r="C421" s="185">
        <f t="shared" si="53"/>
        <v>1.6899999999999999E-4</v>
      </c>
      <c r="D421" s="185">
        <f t="shared" si="53"/>
        <v>1.6899999999999999E-4</v>
      </c>
      <c r="E421" s="185">
        <f t="shared" si="53"/>
        <v>1.6899999999999999E-4</v>
      </c>
      <c r="F421" s="185">
        <f t="shared" si="53"/>
        <v>1.6899999999999999E-4</v>
      </c>
      <c r="G421" s="185">
        <f t="shared" si="53"/>
        <v>1.0153760000000001</v>
      </c>
      <c r="H421" s="185">
        <f t="shared" si="53"/>
        <v>0.79264199999999996</v>
      </c>
      <c r="I421" s="185">
        <f t="shared" si="53"/>
        <v>1.522621</v>
      </c>
      <c r="J421" s="185" t="str">
        <f t="shared" si="53"/>
        <v/>
      </c>
      <c r="K421" s="185">
        <f t="shared" si="53"/>
        <v>0.47352499999999997</v>
      </c>
      <c r="L421" s="185">
        <f t="shared" si="53"/>
        <v>0.27843400000000001</v>
      </c>
      <c r="M421" s="185">
        <f t="shared" si="53"/>
        <v>0.65159179393607247</v>
      </c>
      <c r="N421" s="185" t="str">
        <f t="shared" si="53"/>
        <v/>
      </c>
      <c r="O421" s="185" t="str">
        <f t="shared" si="53"/>
        <v/>
      </c>
      <c r="P421" s="185">
        <f t="shared" si="53"/>
        <v>3.3764560000000001</v>
      </c>
      <c r="Q421" s="185" t="str">
        <f t="shared" si="53"/>
        <v/>
      </c>
      <c r="R421" s="185">
        <f t="shared" si="53"/>
        <v>0.291188</v>
      </c>
      <c r="S421" s="185">
        <f t="shared" si="53"/>
        <v>0.148229</v>
      </c>
      <c r="T421" s="185">
        <f t="shared" si="53"/>
        <v>0.95958200000000005</v>
      </c>
      <c r="U421" s="185">
        <f t="shared" si="53"/>
        <v>2.8799440000000001</v>
      </c>
      <c r="V421" s="185">
        <f t="shared" si="53"/>
        <v>2.6372559999999998</v>
      </c>
      <c r="W421" s="185">
        <f t="shared" si="53"/>
        <v>0.488205</v>
      </c>
    </row>
    <row r="422" spans="1:23" x14ac:dyDescent="0.2">
      <c r="A422" s="39">
        <f t="shared" si="54"/>
        <v>43190</v>
      </c>
      <c r="B422" s="185">
        <f t="shared" ref="B422" si="60">IF(B106="","",MAX(MIN(B106,B$97),B$98))</f>
        <v>0.40757100000000002</v>
      </c>
      <c r="C422" s="185">
        <f t="shared" si="53"/>
        <v>1.6899999999999999E-4</v>
      </c>
      <c r="D422" s="185">
        <f t="shared" si="53"/>
        <v>1.6899999999999999E-4</v>
      </c>
      <c r="E422" s="185">
        <f t="shared" si="53"/>
        <v>1.6899999999999999E-4</v>
      </c>
      <c r="F422" s="185">
        <f t="shared" si="53"/>
        <v>1.6899999999999999E-4</v>
      </c>
      <c r="G422" s="185">
        <f t="shared" si="53"/>
        <v>1.025263</v>
      </c>
      <c r="H422" s="185">
        <f t="shared" si="53"/>
        <v>0.82038800000000001</v>
      </c>
      <c r="I422" s="185">
        <f t="shared" si="53"/>
        <v>1.483031</v>
      </c>
      <c r="J422" s="185" t="str">
        <f t="shared" si="53"/>
        <v/>
      </c>
      <c r="K422" s="185">
        <f t="shared" si="53"/>
        <v>0.45571600000000001</v>
      </c>
      <c r="L422" s="185">
        <f t="shared" si="53"/>
        <v>0.29140300000000002</v>
      </c>
      <c r="M422" s="185">
        <f t="shared" si="53"/>
        <v>0.66967100000000002</v>
      </c>
      <c r="N422" s="185" t="str">
        <f t="shared" si="53"/>
        <v/>
      </c>
      <c r="O422" s="185" t="str">
        <f t="shared" si="53"/>
        <v/>
      </c>
      <c r="P422" s="185">
        <f t="shared" si="53"/>
        <v>3.5422380000000002</v>
      </c>
      <c r="Q422" s="185" t="str">
        <f t="shared" si="53"/>
        <v/>
      </c>
      <c r="R422" s="185">
        <f t="shared" si="53"/>
        <v>0.29635600000000001</v>
      </c>
      <c r="S422" s="185">
        <f t="shared" si="53"/>
        <v>0.148841</v>
      </c>
      <c r="T422" s="185">
        <f t="shared" si="53"/>
        <v>0.993452</v>
      </c>
      <c r="U422" s="185">
        <f t="shared" si="53"/>
        <v>2.8144710000000002</v>
      </c>
      <c r="V422" s="185">
        <f t="shared" si="53"/>
        <v>2.5371679999999999</v>
      </c>
      <c r="W422" s="185">
        <f t="shared" si="53"/>
        <v>0.44729799999999997</v>
      </c>
    </row>
    <row r="423" spans="1:23" x14ac:dyDescent="0.2">
      <c r="A423" s="39">
        <f t="shared" si="54"/>
        <v>43159</v>
      </c>
      <c r="B423" s="185">
        <f t="shared" ref="B423" si="61">IF(B107="","",MAX(MIN(B107,B$97),B$98))</f>
        <v>0.37670696052712604</v>
      </c>
      <c r="C423" s="185">
        <f t="shared" si="53"/>
        <v>1.6899999999999999E-4</v>
      </c>
      <c r="D423" s="185">
        <f t="shared" si="53"/>
        <v>1.6899999999999999E-4</v>
      </c>
      <c r="E423" s="185">
        <f t="shared" si="53"/>
        <v>1.6899999999999999E-4</v>
      </c>
      <c r="F423" s="185">
        <f t="shared" si="53"/>
        <v>1.6899999999999999E-4</v>
      </c>
      <c r="G423" s="185">
        <f t="shared" si="53"/>
        <v>0.90704300000000004</v>
      </c>
      <c r="H423" s="185">
        <f t="shared" si="53"/>
        <v>0.70830400000000004</v>
      </c>
      <c r="I423" s="185">
        <f t="shared" si="53"/>
        <v>1.3553850000000001</v>
      </c>
      <c r="J423" s="185" t="str">
        <f t="shared" si="53"/>
        <v/>
      </c>
      <c r="K423" s="185">
        <f t="shared" si="53"/>
        <v>0.43837199999999998</v>
      </c>
      <c r="L423" s="185">
        <f t="shared" si="53"/>
        <v>0.26016299999999998</v>
      </c>
      <c r="M423" s="185">
        <f t="shared" si="53"/>
        <v>0.65159179393607247</v>
      </c>
      <c r="N423" s="185" t="str">
        <f t="shared" si="53"/>
        <v/>
      </c>
      <c r="O423" s="185" t="str">
        <f t="shared" si="53"/>
        <v/>
      </c>
      <c r="P423" s="185">
        <f t="shared" si="53"/>
        <v>3.3615710000000001</v>
      </c>
      <c r="Q423" s="185" t="str">
        <f t="shared" si="53"/>
        <v/>
      </c>
      <c r="R423" s="185">
        <f t="shared" si="53"/>
        <v>0.287022</v>
      </c>
      <c r="S423" s="185">
        <f t="shared" si="53"/>
        <v>0.165293</v>
      </c>
      <c r="T423" s="185">
        <f t="shared" si="53"/>
        <v>0.85688399999999998</v>
      </c>
      <c r="U423" s="185">
        <f t="shared" si="53"/>
        <v>2.640361</v>
      </c>
      <c r="V423" s="185">
        <f t="shared" si="53"/>
        <v>2.2394400000000001</v>
      </c>
      <c r="W423" s="185">
        <f t="shared" si="53"/>
        <v>0.46148499999999998</v>
      </c>
    </row>
    <row r="424" spans="1:23" x14ac:dyDescent="0.2">
      <c r="A424" s="39">
        <f t="shared" si="54"/>
        <v>43131</v>
      </c>
      <c r="B424" s="185">
        <f t="shared" ref="B424" si="62">IF(B108="","",MAX(MIN(B108,B$97),B$98))</f>
        <v>0.37670696052712604</v>
      </c>
      <c r="C424" s="185">
        <f t="shared" si="53"/>
        <v>1.6899999999999999E-4</v>
      </c>
      <c r="D424" s="185">
        <f t="shared" si="53"/>
        <v>1.6899999999999999E-4</v>
      </c>
      <c r="E424" s="185">
        <f t="shared" si="53"/>
        <v>1.6899999999999999E-4</v>
      </c>
      <c r="F424" s="185">
        <f t="shared" si="53"/>
        <v>1.6899999999999999E-4</v>
      </c>
      <c r="G424" s="185">
        <f t="shared" si="53"/>
        <v>0.81701800000000002</v>
      </c>
      <c r="H424" s="185">
        <f t="shared" si="53"/>
        <v>0.687690889262211</v>
      </c>
      <c r="I424" s="185">
        <f t="shared" si="53"/>
        <v>1.2726150000000001</v>
      </c>
      <c r="J424" s="185" t="str">
        <f t="shared" si="53"/>
        <v/>
      </c>
      <c r="K424" s="185">
        <f t="shared" si="53"/>
        <v>0.39900000000000002</v>
      </c>
      <c r="L424" s="185">
        <f t="shared" si="53"/>
        <v>0.25046600000000002</v>
      </c>
      <c r="M424" s="185">
        <f t="shared" si="53"/>
        <v>0.65159179393607247</v>
      </c>
      <c r="N424" s="185" t="str">
        <f t="shared" si="53"/>
        <v/>
      </c>
      <c r="O424" s="185" t="str">
        <f t="shared" si="53"/>
        <v/>
      </c>
      <c r="P424" s="185">
        <f t="shared" si="53"/>
        <v>3.1877439999999999</v>
      </c>
      <c r="Q424" s="185" t="str">
        <f t="shared" si="53"/>
        <v/>
      </c>
      <c r="R424" s="185">
        <f t="shared" si="53"/>
        <v>0.272426</v>
      </c>
      <c r="S424" s="185">
        <f t="shared" si="53"/>
        <v>0.161743</v>
      </c>
      <c r="T424" s="185">
        <f t="shared" si="53"/>
        <v>0.78801200000000005</v>
      </c>
      <c r="U424" s="185">
        <f t="shared" si="53"/>
        <v>2.432636</v>
      </c>
      <c r="V424" s="185">
        <f t="shared" si="53"/>
        <v>2.156425</v>
      </c>
      <c r="W424" s="185">
        <f t="shared" si="53"/>
        <v>0.45503199999999999</v>
      </c>
    </row>
    <row r="425" spans="1:23" x14ac:dyDescent="0.2">
      <c r="A425" s="39">
        <f t="shared" si="54"/>
        <v>43100</v>
      </c>
      <c r="B425" s="185">
        <f t="shared" ref="B425" si="63">IF(B109="","",MAX(MIN(B109,B$97),B$98))</f>
        <v>0.37670696052712604</v>
      </c>
      <c r="C425" s="185">
        <f t="shared" si="53"/>
        <v>1.6899999999999999E-4</v>
      </c>
      <c r="D425" s="185">
        <f t="shared" si="53"/>
        <v>1.6899999999999999E-4</v>
      </c>
      <c r="E425" s="185">
        <f t="shared" si="53"/>
        <v>1.6899999999999999E-4</v>
      </c>
      <c r="F425" s="185">
        <f t="shared" si="53"/>
        <v>1.6899999999999999E-4</v>
      </c>
      <c r="G425" s="185">
        <f t="shared" si="53"/>
        <v>0.89148799999999995</v>
      </c>
      <c r="H425" s="185">
        <f t="shared" si="53"/>
        <v>0.687690889262211</v>
      </c>
      <c r="I425" s="185">
        <f t="shared" si="53"/>
        <v>1.3862000000000001</v>
      </c>
      <c r="J425" s="185" t="str">
        <f t="shared" si="53"/>
        <v/>
      </c>
      <c r="K425" s="185">
        <f t="shared" si="53"/>
        <v>0.449658</v>
      </c>
      <c r="L425" s="185">
        <f t="shared" si="53"/>
        <v>0.24776999999999999</v>
      </c>
      <c r="M425" s="185">
        <f t="shared" si="53"/>
        <v>0.65159179393607247</v>
      </c>
      <c r="N425" s="185" t="str">
        <f t="shared" si="53"/>
        <v/>
      </c>
      <c r="O425" s="185" t="str">
        <f t="shared" si="53"/>
        <v/>
      </c>
      <c r="P425" s="185">
        <f t="shared" si="53"/>
        <v>3.4316170000000001</v>
      </c>
      <c r="Q425" s="185" t="str">
        <f t="shared" si="53"/>
        <v/>
      </c>
      <c r="R425" s="185">
        <f t="shared" si="53"/>
        <v>0.31001600000000001</v>
      </c>
      <c r="S425" s="185">
        <f t="shared" si="53"/>
        <v>0.19024199999999999</v>
      </c>
      <c r="T425" s="185">
        <f t="shared" si="53"/>
        <v>0.90091299999999996</v>
      </c>
      <c r="U425" s="185">
        <f t="shared" si="53"/>
        <v>2.5543089999999999</v>
      </c>
      <c r="V425" s="185">
        <f t="shared" si="53"/>
        <v>2.3395269999999999</v>
      </c>
      <c r="W425" s="185">
        <f t="shared" si="53"/>
        <v>0.52243600000000001</v>
      </c>
    </row>
    <row r="426" spans="1:23" x14ac:dyDescent="0.2">
      <c r="A426" s="39">
        <f t="shared" si="54"/>
        <v>43069</v>
      </c>
      <c r="B426" s="185">
        <f t="shared" ref="B426" si="64">IF(B110="","",MAX(MIN(B110,B$97),B$98))</f>
        <v>0.37670696052712604</v>
      </c>
      <c r="C426" s="185">
        <f t="shared" si="53"/>
        <v>1.6899999999999999E-4</v>
      </c>
      <c r="D426" s="185">
        <f t="shared" si="53"/>
        <v>1.6899999999999999E-4</v>
      </c>
      <c r="E426" s="185">
        <f t="shared" si="53"/>
        <v>1.6899999999999999E-4</v>
      </c>
      <c r="F426" s="185">
        <f t="shared" si="53"/>
        <v>1.6899999999999999E-4</v>
      </c>
      <c r="G426" s="185">
        <f t="shared" si="53"/>
        <v>0.92108299999999999</v>
      </c>
      <c r="H426" s="185">
        <f t="shared" si="53"/>
        <v>0.69078099999999998</v>
      </c>
      <c r="I426" s="185">
        <f t="shared" si="53"/>
        <v>1.438142</v>
      </c>
      <c r="J426" s="185" t="str">
        <f t="shared" si="53"/>
        <v/>
      </c>
      <c r="K426" s="185">
        <f t="shared" si="53"/>
        <v>0.433166</v>
      </c>
      <c r="L426" s="185">
        <f t="shared" si="53"/>
        <v>0.242363</v>
      </c>
      <c r="M426" s="185">
        <f t="shared" si="53"/>
        <v>0.65159179393607247</v>
      </c>
      <c r="N426" s="185" t="str">
        <f t="shared" si="53"/>
        <v/>
      </c>
      <c r="O426" s="185" t="str">
        <f t="shared" si="53"/>
        <v/>
      </c>
      <c r="P426" s="185">
        <f t="shared" si="53"/>
        <v>3.4432930000000002</v>
      </c>
      <c r="Q426" s="185" t="str">
        <f t="shared" si="53"/>
        <v/>
      </c>
      <c r="R426" s="185">
        <f t="shared" si="53"/>
        <v>0.30187000000000003</v>
      </c>
      <c r="S426" s="185">
        <f t="shared" si="53"/>
        <v>0.16967099999999999</v>
      </c>
      <c r="T426" s="185">
        <f t="shared" si="53"/>
        <v>0.92005800000000004</v>
      </c>
      <c r="U426" s="185">
        <f t="shared" si="53"/>
        <v>2.643573</v>
      </c>
      <c r="V426" s="185">
        <f t="shared" si="53"/>
        <v>2.3630439999999999</v>
      </c>
      <c r="W426" s="185">
        <f t="shared" si="53"/>
        <v>0.52735299999999996</v>
      </c>
    </row>
    <row r="427" spans="1:23" x14ac:dyDescent="0.2">
      <c r="A427" s="39">
        <f t="shared" si="54"/>
        <v>43039</v>
      </c>
      <c r="B427" s="185">
        <f t="shared" ref="B427" si="65">IF(B111="","",MAX(MIN(B111,B$97),B$98))</f>
        <v>0.37670696052712604</v>
      </c>
      <c r="C427" s="185">
        <f t="shared" si="53"/>
        <v>1.6899999999999999E-4</v>
      </c>
      <c r="D427" s="185">
        <f t="shared" si="53"/>
        <v>1.6899999999999999E-4</v>
      </c>
      <c r="E427" s="185">
        <f t="shared" si="53"/>
        <v>1.6899999999999999E-4</v>
      </c>
      <c r="F427" s="185">
        <f t="shared" si="53"/>
        <v>1.6899999999999999E-4</v>
      </c>
      <c r="G427" s="185">
        <f t="shared" si="53"/>
        <v>0.90674100000000002</v>
      </c>
      <c r="H427" s="185">
        <f t="shared" si="53"/>
        <v>0.687690889262211</v>
      </c>
      <c r="I427" s="185">
        <f t="shared" si="53"/>
        <v>1.439025</v>
      </c>
      <c r="J427" s="185" t="str">
        <f t="shared" si="53"/>
        <v/>
      </c>
      <c r="K427" s="185">
        <f t="shared" si="53"/>
        <v>0.44514300000000001</v>
      </c>
      <c r="L427" s="185">
        <f t="shared" si="53"/>
        <v>0.21183299999999999</v>
      </c>
      <c r="M427" s="185">
        <f t="shared" si="53"/>
        <v>0.65159179393607247</v>
      </c>
      <c r="N427" s="185" t="str">
        <f t="shared" si="53"/>
        <v/>
      </c>
      <c r="O427" s="185" t="str">
        <f t="shared" si="53"/>
        <v/>
      </c>
      <c r="P427" s="185">
        <f t="shared" si="53"/>
        <v>3.3762979999999998</v>
      </c>
      <c r="Q427" s="185" t="str">
        <f t="shared" si="53"/>
        <v/>
      </c>
      <c r="R427" s="185">
        <f t="shared" si="53"/>
        <v>0.31559199999999998</v>
      </c>
      <c r="S427" s="185">
        <f t="shared" si="53"/>
        <v>0.184752</v>
      </c>
      <c r="T427" s="185">
        <f t="shared" si="53"/>
        <v>0.90819099999999997</v>
      </c>
      <c r="U427" s="185">
        <f t="shared" si="53"/>
        <v>2.6080570000000001</v>
      </c>
      <c r="V427" s="185">
        <f t="shared" si="53"/>
        <v>2.3670559999999998</v>
      </c>
      <c r="W427" s="185">
        <f t="shared" si="53"/>
        <v>0.545014</v>
      </c>
    </row>
    <row r="428" spans="1:23" x14ac:dyDescent="0.2">
      <c r="A428" s="39">
        <f t="shared" si="54"/>
        <v>43008</v>
      </c>
      <c r="B428" s="185">
        <f t="shared" ref="B428" si="66">IF(B112="","",MAX(MIN(B112,B$97),B$98))</f>
        <v>0.37670696052712604</v>
      </c>
      <c r="C428" s="185">
        <f t="shared" si="53"/>
        <v>5.7499999999999999E-4</v>
      </c>
      <c r="D428" s="185">
        <f t="shared" si="53"/>
        <v>5.5171999999999999E-2</v>
      </c>
      <c r="E428" s="185">
        <f t="shared" ref="C428:W440" si="67">IF(E112="","",MAX(MIN(E112,E$97),E$98))</f>
        <v>4.9100000000000001E-4</v>
      </c>
      <c r="F428" s="185">
        <f t="shared" si="67"/>
        <v>1E-3</v>
      </c>
      <c r="G428" s="185">
        <f t="shared" si="67"/>
        <v>0.96102900000000002</v>
      </c>
      <c r="H428" s="185">
        <f t="shared" si="67"/>
        <v>0.72667999999999999</v>
      </c>
      <c r="I428" s="185">
        <f t="shared" si="67"/>
        <v>1.493895</v>
      </c>
      <c r="J428" s="185" t="str">
        <f t="shared" si="67"/>
        <v/>
      </c>
      <c r="K428" s="185">
        <f t="shared" si="67"/>
        <v>0.45657799999999998</v>
      </c>
      <c r="L428" s="185">
        <f t="shared" si="67"/>
        <v>0.222915</v>
      </c>
      <c r="M428" s="185">
        <f t="shared" si="67"/>
        <v>0.833229</v>
      </c>
      <c r="N428" s="185" t="str">
        <f t="shared" si="67"/>
        <v/>
      </c>
      <c r="O428" s="185" t="str">
        <f t="shared" si="67"/>
        <v/>
      </c>
      <c r="P428" s="185">
        <f t="shared" si="67"/>
        <v>3.4655900000000002</v>
      </c>
      <c r="Q428" s="185" t="str">
        <f t="shared" si="67"/>
        <v/>
      </c>
      <c r="R428" s="185">
        <f t="shared" si="67"/>
        <v>0.33699200000000001</v>
      </c>
      <c r="S428" s="185">
        <f t="shared" si="67"/>
        <v>0.20050299999999999</v>
      </c>
      <c r="T428" s="185">
        <f t="shared" si="67"/>
        <v>0.98148999999999997</v>
      </c>
      <c r="U428" s="185">
        <f t="shared" si="67"/>
        <v>2.6628669999999999</v>
      </c>
      <c r="V428" s="185">
        <f t="shared" si="67"/>
        <v>2.4502579999999998</v>
      </c>
      <c r="W428" s="185">
        <f t="shared" si="67"/>
        <v>0.51180700000000001</v>
      </c>
    </row>
    <row r="429" spans="1:23" x14ac:dyDescent="0.2">
      <c r="A429" s="39">
        <f t="shared" si="54"/>
        <v>42978</v>
      </c>
      <c r="B429" s="185">
        <f t="shared" ref="B429" si="68">IF(B113="","",MAX(MIN(B113,B$97),B$98))</f>
        <v>0.42206700000000003</v>
      </c>
      <c r="C429" s="185">
        <f t="shared" si="67"/>
        <v>1.6899999999999999E-4</v>
      </c>
      <c r="D429" s="185">
        <f t="shared" si="67"/>
        <v>4.4084999999999999E-2</v>
      </c>
      <c r="E429" s="185">
        <f t="shared" si="67"/>
        <v>9.9999999999999995E-7</v>
      </c>
      <c r="F429" s="185">
        <f t="shared" si="67"/>
        <v>1E-3</v>
      </c>
      <c r="G429" s="185">
        <f t="shared" si="67"/>
        <v>1.0425219999999999</v>
      </c>
      <c r="H429" s="185">
        <f t="shared" si="67"/>
        <v>0.79568499999999998</v>
      </c>
      <c r="I429" s="185">
        <f t="shared" si="67"/>
        <v>1.605664</v>
      </c>
      <c r="J429" s="185" t="str">
        <f t="shared" si="67"/>
        <v/>
      </c>
      <c r="K429" s="185">
        <f t="shared" si="67"/>
        <v>0.47282099999999999</v>
      </c>
      <c r="L429" s="185">
        <f t="shared" si="67"/>
        <v>0.30168200000000001</v>
      </c>
      <c r="M429" s="185">
        <f t="shared" si="67"/>
        <v>0.81627499999999997</v>
      </c>
      <c r="N429" s="185" t="str">
        <f t="shared" si="67"/>
        <v/>
      </c>
      <c r="O429" s="185" t="str">
        <f t="shared" si="67"/>
        <v/>
      </c>
      <c r="P429" s="185">
        <f t="shared" si="67"/>
        <v>3.7775460000000001</v>
      </c>
      <c r="Q429" s="185" t="str">
        <f t="shared" si="67"/>
        <v/>
      </c>
      <c r="R429" s="185">
        <f t="shared" si="67"/>
        <v>0.35082999999999998</v>
      </c>
      <c r="S429" s="185">
        <f t="shared" si="67"/>
        <v>0.21145</v>
      </c>
      <c r="T429" s="185">
        <f t="shared" si="67"/>
        <v>1.0095419999999999</v>
      </c>
      <c r="U429" s="185">
        <f t="shared" si="67"/>
        <v>2.771252</v>
      </c>
      <c r="V429" s="185">
        <f t="shared" si="67"/>
        <v>2.6205820000000002</v>
      </c>
      <c r="W429" s="185">
        <f t="shared" si="67"/>
        <v>0.52268099999999995</v>
      </c>
    </row>
    <row r="430" spans="1:23" x14ac:dyDescent="0.2">
      <c r="A430" s="39">
        <f t="shared" si="54"/>
        <v>42947</v>
      </c>
      <c r="B430" s="185">
        <f t="shared" ref="B430" si="69">IF(B114="","",MAX(MIN(B114,B$97),B$98))</f>
        <v>0.39539099999999999</v>
      </c>
      <c r="C430" s="185">
        <f t="shared" si="67"/>
        <v>-1.03E-4</v>
      </c>
      <c r="D430" s="185">
        <f t="shared" si="67"/>
        <v>4.4252E-2</v>
      </c>
      <c r="E430" s="185">
        <f t="shared" si="67"/>
        <v>-2.2499999999999999E-4</v>
      </c>
      <c r="F430" s="185">
        <f t="shared" si="67"/>
        <v>5.1500000000000005E-4</v>
      </c>
      <c r="G430" s="185">
        <f t="shared" si="67"/>
        <v>0.97601199999999999</v>
      </c>
      <c r="H430" s="185">
        <f t="shared" si="67"/>
        <v>0.74717800000000001</v>
      </c>
      <c r="I430" s="185">
        <f t="shared" si="67"/>
        <v>1.5060960000000001</v>
      </c>
      <c r="J430" s="185" t="str">
        <f t="shared" si="67"/>
        <v/>
      </c>
      <c r="K430" s="185">
        <f t="shared" si="67"/>
        <v>0.46642499999999998</v>
      </c>
      <c r="L430" s="185">
        <f t="shared" si="67"/>
        <v>0.27999400000000002</v>
      </c>
      <c r="M430" s="185">
        <f t="shared" si="67"/>
        <v>0.82301899999999995</v>
      </c>
      <c r="N430" s="185" t="str">
        <f t="shared" si="67"/>
        <v/>
      </c>
      <c r="O430" s="185" t="str">
        <f t="shared" si="67"/>
        <v/>
      </c>
      <c r="P430" s="185">
        <f t="shared" si="67"/>
        <v>3.517658</v>
      </c>
      <c r="Q430" s="185" t="str">
        <f t="shared" si="67"/>
        <v/>
      </c>
      <c r="R430" s="185">
        <f t="shared" si="67"/>
        <v>0.32238899999999998</v>
      </c>
      <c r="S430" s="185">
        <f t="shared" si="67"/>
        <v>0.18729199999999999</v>
      </c>
      <c r="T430" s="185">
        <f t="shared" si="67"/>
        <v>0.94879500000000005</v>
      </c>
      <c r="U430" s="185">
        <f t="shared" si="67"/>
        <v>2.865046</v>
      </c>
      <c r="V430" s="185">
        <f t="shared" si="67"/>
        <v>2.5700219999999998</v>
      </c>
      <c r="W430" s="185">
        <f t="shared" si="67"/>
        <v>0.501135</v>
      </c>
    </row>
    <row r="431" spans="1:23" x14ac:dyDescent="0.2">
      <c r="A431" s="39">
        <f t="shared" si="54"/>
        <v>42916</v>
      </c>
      <c r="B431" s="185">
        <f t="shared" ref="B431" si="70">IF(B115="","",MAX(MIN(B115,B$97),B$98))</f>
        <v>0.426645</v>
      </c>
      <c r="C431" s="185">
        <f t="shared" si="67"/>
        <v>2.2520000000000001E-3</v>
      </c>
      <c r="D431" s="185">
        <f t="shared" si="67"/>
        <v>6.2773999999999996E-2</v>
      </c>
      <c r="E431" s="185">
        <f t="shared" si="67"/>
        <v>2.3990000000000001E-3</v>
      </c>
      <c r="F431" s="185">
        <f t="shared" si="67"/>
        <v>1.508E-3</v>
      </c>
      <c r="G431" s="185">
        <f t="shared" si="67"/>
        <v>1.0342009999999999</v>
      </c>
      <c r="H431" s="185">
        <f t="shared" si="67"/>
        <v>0.80315599999999998</v>
      </c>
      <c r="I431" s="185">
        <f t="shared" si="67"/>
        <v>1.5739989999999999</v>
      </c>
      <c r="J431" s="185" t="str">
        <f t="shared" si="67"/>
        <v/>
      </c>
      <c r="K431" s="185">
        <f t="shared" si="67"/>
        <v>0.47222599999999998</v>
      </c>
      <c r="L431" s="185">
        <f t="shared" si="67"/>
        <v>0.322826</v>
      </c>
      <c r="M431" s="185">
        <f t="shared" si="67"/>
        <v>0.85299599999999998</v>
      </c>
      <c r="N431" s="185" t="str">
        <f t="shared" si="67"/>
        <v/>
      </c>
      <c r="O431" s="185" t="str">
        <f t="shared" si="67"/>
        <v/>
      </c>
      <c r="P431" s="185">
        <f t="shared" si="67"/>
        <v>3.643866</v>
      </c>
      <c r="Q431" s="185" t="str">
        <f t="shared" si="67"/>
        <v/>
      </c>
      <c r="R431" s="185">
        <f t="shared" si="67"/>
        <v>0.33047300000000002</v>
      </c>
      <c r="S431" s="185">
        <f t="shared" si="67"/>
        <v>0.190191</v>
      </c>
      <c r="T431" s="185">
        <f t="shared" si="67"/>
        <v>1.02586</v>
      </c>
      <c r="U431" s="185">
        <f t="shared" si="67"/>
        <v>2.896865</v>
      </c>
      <c r="V431" s="185">
        <f t="shared" si="67"/>
        <v>2.682131</v>
      </c>
      <c r="W431" s="185">
        <f t="shared" si="67"/>
        <v>0.41733750000000003</v>
      </c>
    </row>
    <row r="432" spans="1:23" x14ac:dyDescent="0.2">
      <c r="A432" s="39">
        <f t="shared" si="54"/>
        <v>42886</v>
      </c>
      <c r="B432" s="185">
        <f t="shared" ref="B432" si="71">IF(B116="","",MAX(MIN(B116,B$97),B$98))</f>
        <v>0.41887594735733003</v>
      </c>
      <c r="C432" s="185">
        <f t="shared" si="67"/>
        <v>4.1086566711900002E-4</v>
      </c>
      <c r="D432" s="185">
        <f t="shared" si="67"/>
        <v>4.7829999999999998E-2</v>
      </c>
      <c r="E432" s="185">
        <f t="shared" si="67"/>
        <v>2.6400000000000002E-4</v>
      </c>
      <c r="F432" s="185">
        <f t="shared" si="67"/>
        <v>1.1640000000000001E-3</v>
      </c>
      <c r="G432" s="185">
        <f t="shared" si="67"/>
        <v>1.0702459745716999</v>
      </c>
      <c r="H432" s="185">
        <f t="shared" si="67"/>
        <v>0.83062800000000003</v>
      </c>
      <c r="I432" s="185">
        <f t="shared" si="67"/>
        <v>1.6366270000000001</v>
      </c>
      <c r="J432" s="185" t="str">
        <f t="shared" si="67"/>
        <v/>
      </c>
      <c r="K432" s="185">
        <f t="shared" si="67"/>
        <v>0.46934734763382002</v>
      </c>
      <c r="L432" s="185">
        <f t="shared" si="67"/>
        <v>0.25565719456088998</v>
      </c>
      <c r="M432" s="185">
        <f t="shared" si="67"/>
        <v>0.85274770554560997</v>
      </c>
      <c r="N432" s="185" t="str">
        <f t="shared" si="67"/>
        <v/>
      </c>
      <c r="O432" s="185" t="str">
        <f t="shared" si="67"/>
        <v/>
      </c>
      <c r="P432" s="185">
        <f t="shared" si="67"/>
        <v>3.6307955623854</v>
      </c>
      <c r="Q432" s="185" t="str">
        <f t="shared" si="67"/>
        <v/>
      </c>
      <c r="R432" s="185">
        <f t="shared" si="67"/>
        <v>0.36683900000000003</v>
      </c>
      <c r="S432" s="185">
        <f t="shared" si="67"/>
        <v>0.21678</v>
      </c>
      <c r="T432" s="185">
        <f t="shared" si="67"/>
        <v>1.0860802526197999</v>
      </c>
      <c r="U432" s="185">
        <f t="shared" si="67"/>
        <v>2.8366877232498</v>
      </c>
      <c r="V432" s="185">
        <f t="shared" si="67"/>
        <v>2.6616924821626</v>
      </c>
      <c r="W432" s="185">
        <f t="shared" si="67"/>
        <v>0.41733750000000003</v>
      </c>
    </row>
    <row r="433" spans="1:23" x14ac:dyDescent="0.2">
      <c r="A433" s="39">
        <f t="shared" si="54"/>
        <v>42855</v>
      </c>
      <c r="B433" s="185">
        <f t="shared" ref="B433" si="72">IF(B117="","",MAX(MIN(B117,B$97),B$98))</f>
        <v>0.43122897780144998</v>
      </c>
      <c r="C433" s="185">
        <f t="shared" si="67"/>
        <v>1.2625211277519999E-3</v>
      </c>
      <c r="D433" s="185">
        <f t="shared" si="67"/>
        <v>6.2727000000000005E-2</v>
      </c>
      <c r="E433" s="185">
        <f t="shared" si="67"/>
        <v>1.464E-3</v>
      </c>
      <c r="F433" s="185">
        <f t="shared" si="67"/>
        <v>2.1000000000000001E-4</v>
      </c>
      <c r="G433" s="185">
        <f t="shared" si="67"/>
        <v>1.0974239323646</v>
      </c>
      <c r="H433" s="185">
        <f t="shared" si="67"/>
        <v>0.85956900000000003</v>
      </c>
      <c r="I433" s="185">
        <f t="shared" si="67"/>
        <v>1.665484</v>
      </c>
      <c r="J433" s="185" t="str">
        <f t="shared" si="67"/>
        <v/>
      </c>
      <c r="K433" s="185">
        <f t="shared" si="67"/>
        <v>0.48456275308939001</v>
      </c>
      <c r="L433" s="185">
        <f t="shared" si="67"/>
        <v>0.27150081017106997</v>
      </c>
      <c r="M433" s="185">
        <f t="shared" si="67"/>
        <v>0.89513435836654998</v>
      </c>
      <c r="N433" s="185" t="str">
        <f t="shared" si="67"/>
        <v/>
      </c>
      <c r="O433" s="185" t="str">
        <f t="shared" si="67"/>
        <v/>
      </c>
      <c r="P433" s="185">
        <f t="shared" si="67"/>
        <v>3.7079316943405001</v>
      </c>
      <c r="Q433" s="185" t="str">
        <f t="shared" si="67"/>
        <v/>
      </c>
      <c r="R433" s="185">
        <f t="shared" si="67"/>
        <v>0.38233</v>
      </c>
      <c r="S433" s="185">
        <f t="shared" si="67"/>
        <v>0.23330400000000001</v>
      </c>
      <c r="T433" s="185">
        <f t="shared" si="67"/>
        <v>1.1105120818428</v>
      </c>
      <c r="U433" s="185">
        <f t="shared" si="67"/>
        <v>2.7829977079377999</v>
      </c>
      <c r="V433" s="185">
        <f t="shared" si="67"/>
        <v>2.6115531240390002</v>
      </c>
      <c r="W433" s="185">
        <f t="shared" si="67"/>
        <v>0.41733750000000003</v>
      </c>
    </row>
    <row r="434" spans="1:23" x14ac:dyDescent="0.2">
      <c r="A434" s="39">
        <f t="shared" si="54"/>
        <v>42825</v>
      </c>
      <c r="B434" s="185">
        <f t="shared" ref="B434" si="73">IF(B118="","",MAX(MIN(B118,B$97),B$98))</f>
        <v>0.43835407237103002</v>
      </c>
      <c r="C434" s="185">
        <f t="shared" si="67"/>
        <v>2.4263029902719998E-3</v>
      </c>
      <c r="D434" s="185">
        <f t="shared" si="67"/>
        <v>3.0287999999999999E-2</v>
      </c>
      <c r="E434" s="185">
        <f t="shared" si="67"/>
        <v>2.6069999999999999E-3</v>
      </c>
      <c r="F434" s="185">
        <f t="shared" si="67"/>
        <v>1.4649999999999999E-3</v>
      </c>
      <c r="G434" s="185">
        <f t="shared" si="67"/>
        <v>1.1152213657233001</v>
      </c>
      <c r="H434" s="185">
        <f t="shared" si="67"/>
        <v>0.88364799999999999</v>
      </c>
      <c r="I434" s="185">
        <f t="shared" si="67"/>
        <v>1.6750179999999999</v>
      </c>
      <c r="J434" s="185" t="str">
        <f t="shared" si="67"/>
        <v/>
      </c>
      <c r="K434" s="185">
        <f t="shared" si="67"/>
        <v>0.48819738027317999</v>
      </c>
      <c r="L434" s="185">
        <f t="shared" si="67"/>
        <v>0.26994573748173001</v>
      </c>
      <c r="M434" s="185">
        <f t="shared" si="67"/>
        <v>0.88146568275857995</v>
      </c>
      <c r="N434" s="185" t="str">
        <f t="shared" si="67"/>
        <v/>
      </c>
      <c r="O434" s="185" t="str">
        <f t="shared" si="67"/>
        <v/>
      </c>
      <c r="P434" s="185">
        <f t="shared" si="67"/>
        <v>3.8281065608131999</v>
      </c>
      <c r="Q434" s="185" t="str">
        <f t="shared" si="67"/>
        <v/>
      </c>
      <c r="R434" s="185">
        <f t="shared" si="67"/>
        <v>0.406667</v>
      </c>
      <c r="S434" s="185">
        <f t="shared" si="67"/>
        <v>0.25293100000000002</v>
      </c>
      <c r="T434" s="185">
        <f t="shared" si="67"/>
        <v>1.1651698360885001</v>
      </c>
      <c r="U434" s="185">
        <f t="shared" si="67"/>
        <v>2.8728523202846001</v>
      </c>
      <c r="V434" s="185">
        <f t="shared" si="67"/>
        <v>2.6802890231751002</v>
      </c>
      <c r="W434" s="185">
        <f t="shared" si="67"/>
        <v>0.41853899999999999</v>
      </c>
    </row>
    <row r="435" spans="1:23" x14ac:dyDescent="0.2">
      <c r="A435" s="39">
        <f t="shared" si="54"/>
        <v>42794</v>
      </c>
      <c r="B435" s="185">
        <f t="shared" ref="B435" si="74">IF(B119="","",MAX(MIN(B119,B$97),B$98))</f>
        <v>0.42634820189479</v>
      </c>
      <c r="C435" s="185">
        <f t="shared" si="67"/>
        <v>9.9245603320000003E-6</v>
      </c>
      <c r="D435" s="185">
        <f t="shared" si="67"/>
        <v>5.2892000000000002E-2</v>
      </c>
      <c r="E435" s="185">
        <f t="shared" si="67"/>
        <v>-1.22E-4</v>
      </c>
      <c r="F435" s="185">
        <f t="shared" si="67"/>
        <v>7.0799999999999997E-4</v>
      </c>
      <c r="G435" s="185">
        <f t="shared" si="67"/>
        <v>1.100500867949</v>
      </c>
      <c r="H435" s="185">
        <f t="shared" si="67"/>
        <v>0.86477400000000004</v>
      </c>
      <c r="I435" s="185">
        <f t="shared" si="67"/>
        <v>1.642102</v>
      </c>
      <c r="J435" s="185" t="str">
        <f t="shared" si="67"/>
        <v/>
      </c>
      <c r="K435" s="185">
        <f t="shared" si="67"/>
        <v>0.47777999939423998</v>
      </c>
      <c r="L435" s="185">
        <f t="shared" si="67"/>
        <v>0.21836677670636001</v>
      </c>
      <c r="M435" s="185">
        <f t="shared" si="67"/>
        <v>0.8695512616826</v>
      </c>
      <c r="N435" s="185" t="str">
        <f t="shared" si="67"/>
        <v/>
      </c>
      <c r="O435" s="185" t="str">
        <f t="shared" si="67"/>
        <v/>
      </c>
      <c r="P435" s="185">
        <f t="shared" si="67"/>
        <v>3.6320879760119</v>
      </c>
      <c r="Q435" s="185" t="str">
        <f t="shared" si="67"/>
        <v/>
      </c>
      <c r="R435" s="185">
        <f t="shared" si="67"/>
        <v>0.43649199999999999</v>
      </c>
      <c r="S435" s="185">
        <f t="shared" si="67"/>
        <v>0.27497100000000002</v>
      </c>
      <c r="T435" s="185">
        <f t="shared" si="67"/>
        <v>1.1994043712825999</v>
      </c>
      <c r="U435" s="185">
        <f t="shared" si="67"/>
        <v>2.8999939842075002</v>
      </c>
      <c r="V435" s="185">
        <f t="shared" si="67"/>
        <v>2.6360972381307999</v>
      </c>
      <c r="W435" s="185">
        <f t="shared" si="67"/>
        <v>0.474601</v>
      </c>
    </row>
    <row r="436" spans="1:23" x14ac:dyDescent="0.2">
      <c r="A436" s="39">
        <f t="shared" si="54"/>
        <v>42766</v>
      </c>
      <c r="B436" s="185">
        <f t="shared" ref="B436" si="75">IF(B120="","",MAX(MIN(B120,B$97),B$98))</f>
        <v>0.44150495067813</v>
      </c>
      <c r="C436" s="185">
        <f t="shared" si="67"/>
        <v>-2.1717451145560002E-3</v>
      </c>
      <c r="D436" s="185">
        <f t="shared" si="67"/>
        <v>8.1714999999999996E-2</v>
      </c>
      <c r="E436" s="185">
        <f t="shared" si="67"/>
        <v>-2.4320000000000001E-3</v>
      </c>
      <c r="F436" s="185">
        <f t="shared" si="67"/>
        <v>-7.7399999999999995E-4</v>
      </c>
      <c r="G436" s="185">
        <f t="shared" si="67"/>
        <v>1.1593759081745001</v>
      </c>
      <c r="H436" s="185">
        <f t="shared" si="67"/>
        <v>0.93566300000000002</v>
      </c>
      <c r="I436" s="185">
        <f t="shared" si="67"/>
        <v>1.6799249999999999</v>
      </c>
      <c r="J436" s="185" t="str">
        <f t="shared" si="67"/>
        <v/>
      </c>
      <c r="K436" s="185">
        <f t="shared" si="67"/>
        <v>0.50263360332583995</v>
      </c>
      <c r="L436" s="185">
        <f t="shared" si="67"/>
        <v>0.21762204021380999</v>
      </c>
      <c r="M436" s="185">
        <f t="shared" si="67"/>
        <v>0.80287373967494002</v>
      </c>
      <c r="N436" s="185" t="str">
        <f t="shared" si="67"/>
        <v/>
      </c>
      <c r="O436" s="185" t="str">
        <f t="shared" si="67"/>
        <v/>
      </c>
      <c r="P436" s="185">
        <f t="shared" si="67"/>
        <v>3.8793784540046001</v>
      </c>
      <c r="Q436" s="185" t="str">
        <f t="shared" si="67"/>
        <v/>
      </c>
      <c r="R436" s="185">
        <f t="shared" si="67"/>
        <v>0.39916699999999999</v>
      </c>
      <c r="S436" s="185">
        <f t="shared" si="67"/>
        <v>0.24394199999999999</v>
      </c>
      <c r="T436" s="185">
        <f t="shared" si="67"/>
        <v>1.1810401850689001</v>
      </c>
      <c r="U436" s="185">
        <f t="shared" si="67"/>
        <v>3.0758905781129999</v>
      </c>
      <c r="V436" s="185">
        <f t="shared" si="67"/>
        <v>2.8658991286684001</v>
      </c>
      <c r="W436" s="185">
        <f t="shared" si="67"/>
        <v>0.47011999999999998</v>
      </c>
    </row>
    <row r="437" spans="1:23" x14ac:dyDescent="0.2">
      <c r="A437" s="39">
        <f t="shared" si="54"/>
        <v>42735</v>
      </c>
      <c r="B437" s="185">
        <f t="shared" ref="B437" si="76">IF(B121="","",MAX(MIN(B121,B$97),B$98))</f>
        <v>0.43159248246468002</v>
      </c>
      <c r="C437" s="185">
        <f t="shared" si="67"/>
        <v>2.8868213412960001E-3</v>
      </c>
      <c r="D437" s="185">
        <f t="shared" si="67"/>
        <v>3.0629E-2</v>
      </c>
      <c r="E437" s="185">
        <f t="shared" si="67"/>
        <v>3.277E-3</v>
      </c>
      <c r="F437" s="185">
        <f t="shared" si="67"/>
        <v>7.7999999999999999E-4</v>
      </c>
      <c r="G437" s="185">
        <f t="shared" si="67"/>
        <v>1.1801438480777999</v>
      </c>
      <c r="H437" s="185">
        <f t="shared" si="67"/>
        <v>0.96849300000000005</v>
      </c>
      <c r="I437" s="185">
        <f t="shared" si="67"/>
        <v>1.6728909999999999</v>
      </c>
      <c r="J437" s="185" t="str">
        <f t="shared" si="67"/>
        <v/>
      </c>
      <c r="K437" s="185">
        <f t="shared" si="67"/>
        <v>0.54363887695270996</v>
      </c>
      <c r="L437" s="185">
        <f t="shared" si="67"/>
        <v>0.1782198464815285</v>
      </c>
      <c r="M437" s="185">
        <f t="shared" si="67"/>
        <v>0.87007341335643995</v>
      </c>
      <c r="N437" s="185" t="str">
        <f t="shared" si="67"/>
        <v/>
      </c>
      <c r="O437" s="185" t="str">
        <f t="shared" si="67"/>
        <v/>
      </c>
      <c r="P437" s="185">
        <f t="shared" si="67"/>
        <v>4.0902140036379997</v>
      </c>
      <c r="Q437" s="185" t="str">
        <f t="shared" si="67"/>
        <v/>
      </c>
      <c r="R437" s="185">
        <f t="shared" si="67"/>
        <v>0.38843699999999998</v>
      </c>
      <c r="S437" s="185">
        <f t="shared" si="67"/>
        <v>0.21449099999999999</v>
      </c>
      <c r="T437" s="185">
        <f t="shared" si="67"/>
        <v>1.2157896761172999</v>
      </c>
      <c r="U437" s="185">
        <f t="shared" si="67"/>
        <v>3.1618768546934999</v>
      </c>
      <c r="V437" s="185">
        <f t="shared" si="67"/>
        <v>3.1215100619287002</v>
      </c>
      <c r="W437" s="185">
        <f t="shared" si="67"/>
        <v>0.49330000000000002</v>
      </c>
    </row>
    <row r="438" spans="1:23" x14ac:dyDescent="0.2">
      <c r="A438" s="39">
        <f t="shared" si="54"/>
        <v>42704</v>
      </c>
      <c r="B438" s="185">
        <f t="shared" ref="B438" si="77">IF(B122="","",MAX(MIN(B122,B$97),B$98))</f>
        <v>0.44696002583034999</v>
      </c>
      <c r="C438" s="185">
        <f t="shared" si="67"/>
        <v>1.3107214788840001E-3</v>
      </c>
      <c r="D438" s="185">
        <f t="shared" si="67"/>
        <v>3.4308999999999999E-2</v>
      </c>
      <c r="E438" s="185">
        <f t="shared" si="67"/>
        <v>1.5759999999999999E-3</v>
      </c>
      <c r="F438" s="185">
        <f t="shared" si="67"/>
        <v>-1.25E-4</v>
      </c>
      <c r="G438" s="185">
        <f t="shared" si="67"/>
        <v>1.2311698599744001</v>
      </c>
      <c r="H438" s="185">
        <f t="shared" si="67"/>
        <v>0.99077800000000005</v>
      </c>
      <c r="I438" s="185">
        <f t="shared" si="67"/>
        <v>1.799013</v>
      </c>
      <c r="J438" s="185" t="str">
        <f t="shared" si="67"/>
        <v/>
      </c>
      <c r="K438" s="185">
        <f t="shared" si="67"/>
        <v>0.52440927147941996</v>
      </c>
      <c r="L438" s="185">
        <f t="shared" si="67"/>
        <v>0.1782198464815285</v>
      </c>
      <c r="M438" s="185">
        <f t="shared" si="67"/>
        <v>0.79773048618386</v>
      </c>
      <c r="N438" s="185" t="str">
        <f t="shared" si="67"/>
        <v/>
      </c>
      <c r="O438" s="185" t="str">
        <f t="shared" si="67"/>
        <v/>
      </c>
      <c r="P438" s="185">
        <f t="shared" si="67"/>
        <v>4.5455356171336998</v>
      </c>
      <c r="Q438" s="185" t="str">
        <f t="shared" si="67"/>
        <v/>
      </c>
      <c r="R438" s="185">
        <f t="shared" si="67"/>
        <v>0.39668900000000001</v>
      </c>
      <c r="S438" s="185">
        <f t="shared" si="67"/>
        <v>0.22773499999999999</v>
      </c>
      <c r="T438" s="185">
        <f t="shared" si="67"/>
        <v>1.2454130721095</v>
      </c>
      <c r="U438" s="185">
        <f t="shared" si="67"/>
        <v>3.3257043841306002</v>
      </c>
      <c r="V438" s="185">
        <f t="shared" si="67"/>
        <v>3.2401315600515002</v>
      </c>
      <c r="W438" s="185">
        <f t="shared" si="67"/>
        <v>0.47880800000000001</v>
      </c>
    </row>
    <row r="439" spans="1:23" x14ac:dyDescent="0.2">
      <c r="A439" s="39">
        <f t="shared" si="54"/>
        <v>42674</v>
      </c>
      <c r="B439" s="185">
        <f t="shared" ref="B439" si="78">IF(B123="","",MAX(MIN(B123,B$97),B$98))</f>
        <v>0.44890083363834998</v>
      </c>
      <c r="C439" s="185">
        <f t="shared" si="67"/>
        <v>-1.229428417199E-3</v>
      </c>
      <c r="D439" s="185">
        <f t="shared" si="67"/>
        <v>5.8435000000000001E-2</v>
      </c>
      <c r="E439" s="185">
        <f t="shared" si="67"/>
        <v>-1.263E-3</v>
      </c>
      <c r="F439" s="185">
        <f t="shared" si="67"/>
        <v>-1.0560000000000001E-3</v>
      </c>
      <c r="G439" s="185">
        <f t="shared" si="67"/>
        <v>1.2537571424863001</v>
      </c>
      <c r="H439" s="185">
        <f t="shared" si="67"/>
        <v>0.983684</v>
      </c>
      <c r="I439" s="185">
        <f t="shared" si="67"/>
        <v>1.8784860000000001</v>
      </c>
      <c r="J439" s="185" t="str">
        <f t="shared" si="67"/>
        <v/>
      </c>
      <c r="K439" s="185">
        <f t="shared" si="67"/>
        <v>0.50495457506703001</v>
      </c>
      <c r="L439" s="185">
        <f t="shared" si="67"/>
        <v>0.1782198464815285</v>
      </c>
      <c r="M439" s="185">
        <f t="shared" si="67"/>
        <v>0.94545891838260998</v>
      </c>
      <c r="N439" s="185" t="str">
        <f t="shared" si="67"/>
        <v/>
      </c>
      <c r="O439" s="185" t="str">
        <f t="shared" si="67"/>
        <v/>
      </c>
      <c r="P439" s="185">
        <f t="shared" si="67"/>
        <v>4.7698289808794998</v>
      </c>
      <c r="Q439" s="185" t="str">
        <f t="shared" si="67"/>
        <v/>
      </c>
      <c r="R439" s="185">
        <f t="shared" si="67"/>
        <v>0.33672400000000002</v>
      </c>
      <c r="S439" s="185">
        <f t="shared" si="67"/>
        <v>0.18376799999999999</v>
      </c>
      <c r="T439" s="185">
        <f t="shared" si="67"/>
        <v>1.1361091337721001</v>
      </c>
      <c r="U439" s="185">
        <f t="shared" si="67"/>
        <v>3.1500287322989999</v>
      </c>
      <c r="V439" s="185">
        <f t="shared" si="67"/>
        <v>3.2906106434717999</v>
      </c>
      <c r="W439" s="185">
        <f t="shared" si="67"/>
        <v>0.466534</v>
      </c>
    </row>
    <row r="440" spans="1:23" x14ac:dyDescent="0.2">
      <c r="A440" s="39">
        <f t="shared" si="54"/>
        <v>42643</v>
      </c>
      <c r="B440" s="185">
        <f t="shared" ref="B440" si="79">IF(B124="","",MAX(MIN(B124,B$97),B$98))</f>
        <v>0.47125576330178998</v>
      </c>
      <c r="C440" s="185">
        <f t="shared" si="67"/>
        <v>1.536771826254E-3</v>
      </c>
      <c r="D440" s="185">
        <f t="shared" si="67"/>
        <v>9.7545630484819235E-2</v>
      </c>
      <c r="E440" s="185">
        <f t="shared" si="67"/>
        <v>1.8418388834619999E-3</v>
      </c>
      <c r="F440" s="185">
        <f t="shared" si="67"/>
        <v>2.7483621586000002E-5</v>
      </c>
      <c r="G440" s="185">
        <f t="shared" si="67"/>
        <v>1.3055637025497</v>
      </c>
      <c r="H440" s="185">
        <f t="shared" ref="C440:W445" si="80">IF(H124="","",MAX(MIN(H124,H$97),H$98))</f>
        <v>1.0199151593055</v>
      </c>
      <c r="I440" s="185">
        <f t="shared" si="80"/>
        <v>1.9492323285013</v>
      </c>
      <c r="J440" s="185" t="str">
        <f t="shared" si="80"/>
        <v/>
      </c>
      <c r="K440" s="185">
        <f t="shared" si="80"/>
        <v>0.51466007678560999</v>
      </c>
      <c r="L440" s="185">
        <f t="shared" si="80"/>
        <v>0.1782198464815285</v>
      </c>
      <c r="M440" s="185">
        <f t="shared" si="80"/>
        <v>0.96094691382432995</v>
      </c>
      <c r="N440" s="185" t="str">
        <f t="shared" si="80"/>
        <v/>
      </c>
      <c r="O440" s="185" t="str">
        <f t="shared" si="80"/>
        <v/>
      </c>
      <c r="P440" s="185">
        <f t="shared" si="80"/>
        <v>4.8022850143921003</v>
      </c>
      <c r="Q440" s="185">
        <f t="shared" si="80"/>
        <v>4.1482049943516701</v>
      </c>
      <c r="R440" s="185">
        <f t="shared" si="80"/>
        <v>0.34378288965403803</v>
      </c>
      <c r="S440" s="185">
        <f t="shared" si="80"/>
        <v>0.17933551874122999</v>
      </c>
      <c r="T440" s="185">
        <f t="shared" si="80"/>
        <v>1.1785016635015</v>
      </c>
      <c r="U440" s="185">
        <f t="shared" si="80"/>
        <v>3.1648294606091998</v>
      </c>
      <c r="V440" s="185">
        <f t="shared" si="80"/>
        <v>3.3856093075276998</v>
      </c>
      <c r="W440" s="185">
        <f t="shared" si="80"/>
        <v>0.44722775705352003</v>
      </c>
    </row>
    <row r="441" spans="1:23" x14ac:dyDescent="0.2">
      <c r="A441" s="39">
        <f t="shared" si="54"/>
        <v>42613</v>
      </c>
      <c r="B441" s="185">
        <f t="shared" ref="B441" si="81">IF(B125="","",MAX(MIN(B125,B$97),B$98))</f>
        <v>0.46905396486887002</v>
      </c>
      <c r="C441" s="185">
        <f t="shared" si="80"/>
        <v>-8.8726505112900005E-4</v>
      </c>
      <c r="D441" s="185">
        <f t="shared" si="80"/>
        <v>9.7545630484819235E-2</v>
      </c>
      <c r="E441" s="185">
        <f t="shared" si="80"/>
        <v>-9.9339513487899989E-4</v>
      </c>
      <c r="F441" s="185">
        <f t="shared" si="80"/>
        <v>-3.6810293955900003E-4</v>
      </c>
      <c r="G441" s="185">
        <f t="shared" si="80"/>
        <v>1.2862630062008999</v>
      </c>
      <c r="H441" s="185">
        <f t="shared" si="80"/>
        <v>0.98387111532830995</v>
      </c>
      <c r="I441" s="185">
        <f t="shared" si="80"/>
        <v>1.9557191089870001</v>
      </c>
      <c r="J441" s="185" t="str">
        <f t="shared" si="80"/>
        <v/>
      </c>
      <c r="K441" s="185">
        <f t="shared" si="80"/>
        <v>0.47782270889604</v>
      </c>
      <c r="L441" s="185">
        <f t="shared" si="80"/>
        <v>0.1782198464815285</v>
      </c>
      <c r="M441" s="185">
        <f t="shared" si="80"/>
        <v>0.89680397067540996</v>
      </c>
      <c r="N441" s="185" t="str">
        <f t="shared" si="80"/>
        <v/>
      </c>
      <c r="O441" s="185" t="str">
        <f t="shared" si="80"/>
        <v/>
      </c>
      <c r="P441" s="185">
        <f t="shared" si="80"/>
        <v>4.9013877039549998</v>
      </c>
      <c r="Q441" s="185">
        <f t="shared" si="80"/>
        <v>4.16381377167182</v>
      </c>
      <c r="R441" s="185">
        <f t="shared" si="80"/>
        <v>0.35818685472606399</v>
      </c>
      <c r="S441" s="185">
        <f t="shared" si="80"/>
        <v>0.21026088294750001</v>
      </c>
      <c r="T441" s="185">
        <f t="shared" si="80"/>
        <v>1.1320574539643999</v>
      </c>
      <c r="U441" s="185">
        <f t="shared" si="80"/>
        <v>3.1510440842209002</v>
      </c>
      <c r="V441" s="185">
        <f t="shared" si="80"/>
        <v>3.3447743870346001</v>
      </c>
      <c r="W441" s="185">
        <f t="shared" si="80"/>
        <v>0.44396079128103999</v>
      </c>
    </row>
    <row r="442" spans="1:23" x14ac:dyDescent="0.2">
      <c r="A442" s="39">
        <f t="shared" si="54"/>
        <v>42582</v>
      </c>
      <c r="B442" s="185">
        <f t="shared" ref="B442" si="82">IF(B126="","",MAX(MIN(B126,B$97),B$98))</f>
        <v>0.51870430409643997</v>
      </c>
      <c r="C442" s="185">
        <f t="shared" si="80"/>
        <v>-2.6701455952200001E-3</v>
      </c>
      <c r="D442" s="185">
        <f t="shared" si="80"/>
        <v>9.7545630484819235E-2</v>
      </c>
      <c r="E442" s="185">
        <f t="shared" si="80"/>
        <v>-2.8871093666590002E-3</v>
      </c>
      <c r="F442" s="185">
        <f t="shared" si="80"/>
        <v>-1.5764988386034501E-3</v>
      </c>
      <c r="G442" s="185">
        <f t="shared" si="80"/>
        <v>1.3767647766885001</v>
      </c>
      <c r="H442" s="185">
        <f t="shared" si="80"/>
        <v>1.0687253305266999</v>
      </c>
      <c r="I442" s="185">
        <f t="shared" si="80"/>
        <v>2.0623383328115001</v>
      </c>
      <c r="J442" s="185" t="str">
        <f t="shared" si="80"/>
        <v/>
      </c>
      <c r="K442" s="185">
        <f t="shared" si="80"/>
        <v>0.52955471151581002</v>
      </c>
      <c r="L442" s="185">
        <f t="shared" si="80"/>
        <v>0.23545073836809</v>
      </c>
      <c r="M442" s="185">
        <f t="shared" si="80"/>
        <v>0.97637206619407002</v>
      </c>
      <c r="N442" s="185" t="str">
        <f t="shared" si="80"/>
        <v/>
      </c>
      <c r="O442" s="185" t="str">
        <f t="shared" si="80"/>
        <v/>
      </c>
      <c r="P442" s="185">
        <f t="shared" si="80"/>
        <v>5.3996583964395004</v>
      </c>
      <c r="Q442" s="185">
        <f t="shared" si="80"/>
        <v>4.1718463818732499</v>
      </c>
      <c r="R442" s="185">
        <f t="shared" si="80"/>
        <v>0.37552341879759699</v>
      </c>
      <c r="S442" s="185">
        <f t="shared" si="80"/>
        <v>0.21668235777274</v>
      </c>
      <c r="T442" s="185">
        <f t="shared" si="80"/>
        <v>1.1970922407688001</v>
      </c>
      <c r="U442" s="185">
        <f t="shared" si="80"/>
        <v>3.4489376317236999</v>
      </c>
      <c r="V442" s="185">
        <f t="shared" si="80"/>
        <v>3.5665611294161002</v>
      </c>
      <c r="W442" s="185">
        <f t="shared" si="80"/>
        <v>0.45220175336868002</v>
      </c>
    </row>
    <row r="443" spans="1:23" x14ac:dyDescent="0.2">
      <c r="A443" s="39">
        <f t="shared" si="54"/>
        <v>42551</v>
      </c>
      <c r="B443" s="185">
        <f t="shared" ref="B443" si="83">IF(B127="","",MAX(MIN(B127,B$97),B$98))</f>
        <v>0.55325781894612003</v>
      </c>
      <c r="C443" s="185">
        <f t="shared" si="80"/>
        <v>-4.4217237098590004E-3</v>
      </c>
      <c r="D443" s="185">
        <f t="shared" si="80"/>
        <v>9.7545630484819235E-2</v>
      </c>
      <c r="E443" s="185">
        <f t="shared" si="80"/>
        <v>-5.0450166082039996E-3</v>
      </c>
      <c r="F443" s="185">
        <f t="shared" si="80"/>
        <v>-1.290006785205E-3</v>
      </c>
      <c r="G443" s="185">
        <f t="shared" si="80"/>
        <v>1.4721996854823001</v>
      </c>
      <c r="H443" s="185">
        <f t="shared" si="80"/>
        <v>1.1711126853308</v>
      </c>
      <c r="I443" s="185">
        <f t="shared" si="80"/>
        <v>2.1510406663281998</v>
      </c>
      <c r="J443" s="185" t="str">
        <f t="shared" si="80"/>
        <v/>
      </c>
      <c r="K443" s="185">
        <f t="shared" si="80"/>
        <v>0.53879465227888002</v>
      </c>
      <c r="L443" s="185">
        <f t="shared" si="80"/>
        <v>0.26531812897517998</v>
      </c>
      <c r="M443" s="185">
        <f t="shared" si="80"/>
        <v>1.1110669603175001</v>
      </c>
      <c r="N443" s="185" t="str">
        <f t="shared" si="80"/>
        <v/>
      </c>
      <c r="O443" s="185" t="str">
        <f t="shared" si="80"/>
        <v/>
      </c>
      <c r="P443" s="185">
        <f t="shared" si="80"/>
        <v>5.9430765459751997</v>
      </c>
      <c r="Q443" s="185">
        <f t="shared" si="80"/>
        <v>4.1943117352818398</v>
      </c>
      <c r="R443" s="185">
        <f t="shared" si="80"/>
        <v>0.42475205091577201</v>
      </c>
      <c r="S443" s="185">
        <f t="shared" si="80"/>
        <v>0.23773892099887001</v>
      </c>
      <c r="T443" s="185">
        <f t="shared" si="80"/>
        <v>1.4144808217821001</v>
      </c>
      <c r="U443" s="185">
        <f t="shared" si="80"/>
        <v>3.5287477783421002</v>
      </c>
      <c r="V443" s="185">
        <f t="shared" si="80"/>
        <v>3.8951987775672001</v>
      </c>
      <c r="W443" s="185">
        <f t="shared" si="80"/>
        <v>0.48250156225021001</v>
      </c>
    </row>
    <row r="444" spans="1:23" x14ac:dyDescent="0.2">
      <c r="A444" s="39">
        <f t="shared" si="54"/>
        <v>42521</v>
      </c>
      <c r="B444" s="185">
        <f t="shared" ref="B444" si="84">IF(B128="","",MAX(MIN(B128,B$97),B$98))</f>
        <v>0.50689985192871001</v>
      </c>
      <c r="C444" s="185">
        <f t="shared" si="80"/>
        <v>-2.4079540936869999E-3</v>
      </c>
      <c r="D444" s="185">
        <f t="shared" si="80"/>
        <v>9.7545630484819235E-2</v>
      </c>
      <c r="E444" s="185">
        <f t="shared" si="80"/>
        <v>-2.7188922126719999E-3</v>
      </c>
      <c r="F444" s="185">
        <f t="shared" si="80"/>
        <v>-7.6155928087200001E-4</v>
      </c>
      <c r="G444" s="185">
        <f t="shared" si="80"/>
        <v>1.4078242240907</v>
      </c>
      <c r="H444" s="185">
        <f t="shared" si="80"/>
        <v>1.108646725711</v>
      </c>
      <c r="I444" s="185">
        <f t="shared" si="80"/>
        <v>2.0977311020733</v>
      </c>
      <c r="J444" s="185" t="str">
        <f t="shared" si="80"/>
        <v/>
      </c>
      <c r="K444" s="185">
        <f t="shared" si="80"/>
        <v>0.51023552429368002</v>
      </c>
      <c r="L444" s="185">
        <f t="shared" si="80"/>
        <v>0.17834067962983999</v>
      </c>
      <c r="M444" s="185">
        <f t="shared" si="80"/>
        <v>1.0571121418156</v>
      </c>
      <c r="N444" s="185" t="str">
        <f t="shared" si="80"/>
        <v/>
      </c>
      <c r="O444" s="185" t="str">
        <f t="shared" si="80"/>
        <v/>
      </c>
      <c r="P444" s="185">
        <f t="shared" si="80"/>
        <v>5.6612636367717002</v>
      </c>
      <c r="Q444" s="185">
        <f t="shared" si="80"/>
        <v>4.2161913237625797</v>
      </c>
      <c r="R444" s="185">
        <f t="shared" si="80"/>
        <v>0.39722512940856203</v>
      </c>
      <c r="S444" s="185">
        <f t="shared" si="80"/>
        <v>0.22431082906683</v>
      </c>
      <c r="T444" s="185">
        <f t="shared" si="80"/>
        <v>1.3157321004513001</v>
      </c>
      <c r="U444" s="185">
        <f t="shared" si="80"/>
        <v>3.5626794328895999</v>
      </c>
      <c r="V444" s="185">
        <f t="shared" si="80"/>
        <v>3.9833677873781999</v>
      </c>
      <c r="W444" s="185">
        <f t="shared" si="80"/>
        <v>0.50126923883518004</v>
      </c>
    </row>
    <row r="445" spans="1:23" x14ac:dyDescent="0.2">
      <c r="A445" s="39">
        <f t="shared" si="54"/>
        <v>42490</v>
      </c>
      <c r="B445" s="185">
        <f t="shared" ref="B445" si="85">IF(B129="","",MAX(MIN(B129,B$97),B$98))</f>
        <v>0.50431027733259004</v>
      </c>
      <c r="C445" s="185">
        <f t="shared" si="80"/>
        <v>-1.796523538414E-3</v>
      </c>
      <c r="D445" s="185">
        <f t="shared" si="80"/>
        <v>9.6147432923316997E-2</v>
      </c>
      <c r="E445" s="185">
        <f t="shared" si="80"/>
        <v>-1.8683469036899999E-3</v>
      </c>
      <c r="F445" s="185">
        <f t="shared" si="80"/>
        <v>-1.409323957131E-3</v>
      </c>
      <c r="G445" s="185">
        <f t="shared" si="80"/>
        <v>1.3868543607829</v>
      </c>
      <c r="H445" s="185">
        <f t="shared" si="80"/>
        <v>1.1032461748217</v>
      </c>
      <c r="I445" s="185">
        <f t="shared" si="80"/>
        <v>2.0465115706404</v>
      </c>
      <c r="J445" s="185" t="str">
        <f t="shared" si="80"/>
        <v/>
      </c>
      <c r="K445" s="185">
        <f t="shared" si="80"/>
        <v>0.51736618196965001</v>
      </c>
      <c r="L445" s="185">
        <f t="shared" si="80"/>
        <v>0.19595314251855001</v>
      </c>
      <c r="M445" s="185">
        <f t="shared" si="80"/>
        <v>1.1174575560746001</v>
      </c>
      <c r="N445" s="185" t="str">
        <f t="shared" si="80"/>
        <v/>
      </c>
      <c r="O445" s="185" t="str">
        <f t="shared" si="80"/>
        <v/>
      </c>
      <c r="P445" s="185">
        <f t="shared" si="80"/>
        <v>5.7727441880538004</v>
      </c>
      <c r="Q445" s="185">
        <f t="shared" si="80"/>
        <v>4.2045936606789001</v>
      </c>
      <c r="R445" s="185">
        <f t="shared" si="80"/>
        <v>0.38599612777151499</v>
      </c>
      <c r="S445" s="185">
        <f t="shared" si="80"/>
        <v>0.21943359900219001</v>
      </c>
      <c r="T445" s="185">
        <f t="shared" si="80"/>
        <v>1.269885748399</v>
      </c>
      <c r="U445" s="185">
        <f t="shared" si="80"/>
        <v>3.5397511296220001</v>
      </c>
      <c r="V445" s="185">
        <f t="shared" si="80"/>
        <v>4.0451827826200999</v>
      </c>
      <c r="W445" s="185">
        <f t="shared" si="80"/>
        <v>0.46700601747531001</v>
      </c>
    </row>
    <row r="446" spans="1:23" x14ac:dyDescent="0.2">
      <c r="A446" s="39">
        <f t="shared" si="54"/>
        <v>42460</v>
      </c>
      <c r="B446" s="185">
        <f t="shared" ref="B446:B479" si="86">IF(B130="","",MAX(MIN(B130,B$97),B$98))</f>
        <v>0.55512747755941005</v>
      </c>
      <c r="C446" s="185">
        <f t="shared" ref="C446:W453" si="87">IF(C130="","",MAX(MIN(C130,C$97),C$98))</f>
        <v>-2.8715440532390002E-3</v>
      </c>
      <c r="D446" s="185">
        <f t="shared" si="87"/>
        <v>9.7545630484819235E-2</v>
      </c>
      <c r="E446" s="185">
        <f t="shared" si="87"/>
        <v>-3.0840415106009999E-3</v>
      </c>
      <c r="F446" s="185">
        <f t="shared" si="87"/>
        <v>-1.5764988386034501E-3</v>
      </c>
      <c r="G446" s="185">
        <f t="shared" si="87"/>
        <v>1.541258736734</v>
      </c>
      <c r="H446" s="185">
        <f t="shared" si="87"/>
        <v>1.2408576593034</v>
      </c>
      <c r="I446" s="185">
        <f t="shared" si="87"/>
        <v>2.2332202830744001</v>
      </c>
      <c r="J446" s="185" t="str">
        <f t="shared" si="87"/>
        <v/>
      </c>
      <c r="K446" s="185">
        <f t="shared" si="87"/>
        <v>0.53991047040791995</v>
      </c>
      <c r="L446" s="185">
        <f t="shared" si="87"/>
        <v>0.22104740551492999</v>
      </c>
      <c r="M446" s="185">
        <f t="shared" si="87"/>
        <v>1.1970373155655001</v>
      </c>
      <c r="N446" s="185" t="str">
        <f t="shared" si="87"/>
        <v/>
      </c>
      <c r="O446" s="185" t="str">
        <f t="shared" si="87"/>
        <v/>
      </c>
      <c r="P446" s="185">
        <f t="shared" si="87"/>
        <v>6.5557575232929999</v>
      </c>
      <c r="Q446" s="185">
        <f t="shared" si="87"/>
        <v>4.1974526898749298</v>
      </c>
      <c r="R446" s="185">
        <f t="shared" si="87"/>
        <v>0.40369258948512998</v>
      </c>
      <c r="S446" s="185">
        <f t="shared" si="87"/>
        <v>0.21708380510413</v>
      </c>
      <c r="T446" s="185">
        <f t="shared" si="87"/>
        <v>1.3774622682594</v>
      </c>
      <c r="U446" s="185">
        <f t="shared" si="87"/>
        <v>3.6931981824229001</v>
      </c>
      <c r="V446" s="185">
        <f t="shared" si="87"/>
        <v>4.3150279334543997</v>
      </c>
      <c r="W446" s="185">
        <f t="shared" si="87"/>
        <v>0.50555560670866995</v>
      </c>
    </row>
    <row r="447" spans="1:23" x14ac:dyDescent="0.2">
      <c r="A447" s="39">
        <f t="shared" si="54"/>
        <v>42429</v>
      </c>
      <c r="B447" s="185">
        <f t="shared" si="86"/>
        <v>0.63757740357991</v>
      </c>
      <c r="C447" s="185">
        <f t="shared" si="87"/>
        <v>3.37304991208E-3</v>
      </c>
      <c r="D447" s="185">
        <f t="shared" si="87"/>
        <v>4.833984375E-2</v>
      </c>
      <c r="E447" s="185">
        <f t="shared" si="87"/>
        <v>4.1864629786909999E-3</v>
      </c>
      <c r="F447" s="185">
        <f t="shared" si="87"/>
        <v>-1.054715394875E-3</v>
      </c>
      <c r="G447" s="185">
        <f t="shared" si="87"/>
        <v>1.8367847559710999</v>
      </c>
      <c r="H447" s="185">
        <f t="shared" si="87"/>
        <v>1.5280579259144</v>
      </c>
      <c r="I447" s="185">
        <f t="shared" si="87"/>
        <v>2.5239815382600899</v>
      </c>
      <c r="J447" s="185" t="str">
        <f t="shared" si="87"/>
        <v/>
      </c>
      <c r="K447" s="185">
        <f t="shared" si="87"/>
        <v>0.58550582582329003</v>
      </c>
      <c r="L447" s="185">
        <f t="shared" si="87"/>
        <v>0.20836559144776001</v>
      </c>
      <c r="M447" s="185">
        <f t="shared" si="87"/>
        <v>1.4327219585185</v>
      </c>
      <c r="N447" s="185" t="str">
        <f t="shared" si="87"/>
        <v/>
      </c>
      <c r="O447" s="185" t="str">
        <f t="shared" si="87"/>
        <v/>
      </c>
      <c r="P447" s="185">
        <f t="shared" si="87"/>
        <v>7.2636642386221997</v>
      </c>
      <c r="Q447" s="185">
        <f t="shared" si="87"/>
        <v>4.3641280920805698</v>
      </c>
      <c r="R447" s="185">
        <f t="shared" si="87"/>
        <v>0.45335500683250501</v>
      </c>
      <c r="S447" s="185">
        <f t="shared" si="87"/>
        <v>0.24464783784821001</v>
      </c>
      <c r="T447" s="185">
        <f t="shared" si="87"/>
        <v>1.6169698598569999</v>
      </c>
      <c r="U447" s="185">
        <f t="shared" si="87"/>
        <v>4.0085499560092002</v>
      </c>
      <c r="V447" s="185">
        <f t="shared" si="87"/>
        <v>5.0492748044248001</v>
      </c>
      <c r="W447" s="185">
        <f t="shared" si="87"/>
        <v>0.54654028319670001</v>
      </c>
    </row>
    <row r="448" spans="1:23" x14ac:dyDescent="0.2">
      <c r="A448" s="39">
        <f t="shared" si="54"/>
        <v>42400</v>
      </c>
      <c r="B448" s="185">
        <f t="shared" si="86"/>
        <v>0.62787425103224004</v>
      </c>
      <c r="C448" s="185">
        <f t="shared" si="87"/>
        <v>8.7345134151599997E-4</v>
      </c>
      <c r="D448" s="185">
        <f t="shared" si="87"/>
        <v>9.7545630484819235E-2</v>
      </c>
      <c r="E448" s="185">
        <f t="shared" si="87"/>
        <v>1.3801643318729999E-3</v>
      </c>
      <c r="F448" s="185">
        <f t="shared" si="87"/>
        <v>-1.5764988386034501E-3</v>
      </c>
      <c r="G448" s="185">
        <f t="shared" si="87"/>
        <v>1.8051845120825001</v>
      </c>
      <c r="H448" s="185">
        <f t="shared" si="87"/>
        <v>1.5035689751457</v>
      </c>
      <c r="I448" s="185">
        <f t="shared" si="87"/>
        <v>2.5217321594244999</v>
      </c>
      <c r="J448" s="185" t="str">
        <f t="shared" si="87"/>
        <v/>
      </c>
      <c r="K448" s="185">
        <f t="shared" si="87"/>
        <v>0.56767313055479995</v>
      </c>
      <c r="L448" s="185">
        <f t="shared" si="87"/>
        <v>0.21494537942983999</v>
      </c>
      <c r="M448" s="185">
        <f t="shared" si="87"/>
        <v>1.4184968119070001</v>
      </c>
      <c r="N448" s="185" t="str">
        <f t="shared" si="87"/>
        <v/>
      </c>
      <c r="O448" s="185" t="str">
        <f t="shared" si="87"/>
        <v/>
      </c>
      <c r="P448" s="185">
        <f t="shared" si="87"/>
        <v>7.3361723920572004</v>
      </c>
      <c r="Q448" s="185">
        <f t="shared" si="87"/>
        <v>4.4076201079536004</v>
      </c>
      <c r="R448" s="185">
        <f t="shared" si="87"/>
        <v>0.42417720952697202</v>
      </c>
      <c r="S448" s="185">
        <f t="shared" si="87"/>
        <v>0.21977091082069999</v>
      </c>
      <c r="T448" s="185">
        <f t="shared" si="87"/>
        <v>1.5187158083126</v>
      </c>
      <c r="U448" s="185">
        <f t="shared" si="87"/>
        <v>4.0920135369458004</v>
      </c>
      <c r="V448" s="185">
        <f t="shared" si="87"/>
        <v>4.9645392873927996</v>
      </c>
      <c r="W448" s="185">
        <f t="shared" si="87"/>
        <v>0.50528763397385001</v>
      </c>
    </row>
    <row r="449" spans="1:23" x14ac:dyDescent="0.2">
      <c r="A449" s="39">
        <f t="shared" si="54"/>
        <v>42369</v>
      </c>
      <c r="B449" s="185">
        <f t="shared" si="86"/>
        <v>0.56423718687316005</v>
      </c>
      <c r="C449" s="185">
        <f t="shared" si="87"/>
        <v>5.6958265044439998E-3</v>
      </c>
      <c r="D449" s="185">
        <f t="shared" si="87"/>
        <v>-1.220703125E-2</v>
      </c>
      <c r="E449" s="185">
        <f t="shared" si="87"/>
        <v>6.5855020242330002E-3</v>
      </c>
      <c r="F449" s="185">
        <f t="shared" si="87"/>
        <v>5.3787730892399996E-4</v>
      </c>
      <c r="G449" s="185">
        <f t="shared" si="87"/>
        <v>1.5541867687691999</v>
      </c>
      <c r="H449" s="185">
        <f t="shared" si="87"/>
        <v>1.2608143141026</v>
      </c>
      <c r="I449" s="185">
        <f t="shared" si="87"/>
        <v>2.2472421561026001</v>
      </c>
      <c r="J449" s="185" t="str">
        <f t="shared" si="87"/>
        <v/>
      </c>
      <c r="K449" s="185">
        <f t="shared" si="87"/>
        <v>0.50618275386152001</v>
      </c>
      <c r="L449" s="185">
        <f t="shared" si="87"/>
        <v>0.24036566536078</v>
      </c>
      <c r="M449" s="185">
        <f t="shared" si="87"/>
        <v>1.2964767957967001</v>
      </c>
      <c r="N449" s="185" t="str">
        <f t="shared" si="87"/>
        <v/>
      </c>
      <c r="O449" s="185" t="str">
        <f t="shared" si="87"/>
        <v/>
      </c>
      <c r="P449" s="185">
        <f t="shared" si="87"/>
        <v>6.6040813520972996</v>
      </c>
      <c r="Q449" s="185">
        <f t="shared" si="87"/>
        <v>4.4413869754977302</v>
      </c>
      <c r="R449" s="185">
        <f t="shared" si="87"/>
        <v>0.38260206864146601</v>
      </c>
      <c r="S449" s="185">
        <f t="shared" si="87"/>
        <v>0.19685303455409001</v>
      </c>
      <c r="T449" s="185">
        <f t="shared" si="87"/>
        <v>1.3524019002647001</v>
      </c>
      <c r="U449" s="185">
        <f t="shared" si="87"/>
        <v>3.6779203121616</v>
      </c>
      <c r="V449" s="185">
        <f t="shared" si="87"/>
        <v>4.6379259385397003</v>
      </c>
      <c r="W449" s="185">
        <f t="shared" si="87"/>
        <v>0.65275011398474003</v>
      </c>
    </row>
    <row r="450" spans="1:23" x14ac:dyDescent="0.2">
      <c r="A450" s="39">
        <f t="shared" si="54"/>
        <v>42338</v>
      </c>
      <c r="B450" s="185">
        <f t="shared" si="86"/>
        <v>0.53095721566891996</v>
      </c>
      <c r="C450" s="185">
        <f t="shared" si="87"/>
        <v>-1.689352085963E-3</v>
      </c>
      <c r="D450" s="185">
        <f t="shared" si="87"/>
        <v>7.32421875E-2</v>
      </c>
      <c r="E450" s="185">
        <f t="shared" si="87"/>
        <v>-1.800315155589E-3</v>
      </c>
      <c r="F450" s="185">
        <f t="shared" si="87"/>
        <v>-1.0379347138989999E-3</v>
      </c>
      <c r="G450" s="185">
        <f t="shared" si="87"/>
        <v>1.4653802115747001</v>
      </c>
      <c r="H450" s="185">
        <f t="shared" si="87"/>
        <v>1.1654817573631999</v>
      </c>
      <c r="I450" s="185">
        <f t="shared" si="87"/>
        <v>2.1687371914433</v>
      </c>
      <c r="J450" s="185" t="str">
        <f t="shared" si="87"/>
        <v/>
      </c>
      <c r="K450" s="185">
        <f t="shared" si="87"/>
        <v>0.42280017857622998</v>
      </c>
      <c r="L450" s="185">
        <f t="shared" si="87"/>
        <v>0.23113887158117999</v>
      </c>
      <c r="M450" s="185">
        <f t="shared" si="87"/>
        <v>1.0995191481947999</v>
      </c>
      <c r="N450" s="185" t="str">
        <f t="shared" si="87"/>
        <v/>
      </c>
      <c r="O450" s="185" t="str">
        <f t="shared" si="87"/>
        <v/>
      </c>
      <c r="P450" s="185">
        <f t="shared" si="87"/>
        <v>6.0240097719383998</v>
      </c>
      <c r="Q450" s="185">
        <f t="shared" si="87"/>
        <v>4.4352258690696198</v>
      </c>
      <c r="R450" s="185">
        <f t="shared" si="87"/>
        <v>0.37881468154303499</v>
      </c>
      <c r="S450" s="185">
        <f t="shared" si="87"/>
        <v>0.19592369324452999</v>
      </c>
      <c r="T450" s="185">
        <f t="shared" si="87"/>
        <v>1.3189320587060001</v>
      </c>
      <c r="U450" s="185">
        <f t="shared" si="87"/>
        <v>3.5123467732538001</v>
      </c>
      <c r="V450" s="185">
        <f t="shared" si="87"/>
        <v>4.3977499739601997</v>
      </c>
      <c r="W450" s="185">
        <f t="shared" si="87"/>
        <v>0.66346459126929003</v>
      </c>
    </row>
    <row r="451" spans="1:23" x14ac:dyDescent="0.2">
      <c r="A451" s="39">
        <f t="shared" si="54"/>
        <v>42308</v>
      </c>
      <c r="B451" s="185">
        <f t="shared" si="86"/>
        <v>0.54789282395918004</v>
      </c>
      <c r="C451" s="185">
        <f t="shared" si="87"/>
        <v>-1.3742100855399999E-4</v>
      </c>
      <c r="D451" s="185">
        <f t="shared" si="87"/>
        <v>3.22265625E-2</v>
      </c>
      <c r="E451" s="185">
        <f t="shared" si="87"/>
        <v>1.0638302984299999E-4</v>
      </c>
      <c r="F451" s="185">
        <f t="shared" si="87"/>
        <v>-1.574920113363E-3</v>
      </c>
      <c r="G451" s="185">
        <f t="shared" si="87"/>
        <v>1.498660477012</v>
      </c>
      <c r="H451" s="185">
        <f t="shared" si="87"/>
        <v>1.2050872024984001</v>
      </c>
      <c r="I451" s="185">
        <f t="shared" si="87"/>
        <v>2.1830779775437001</v>
      </c>
      <c r="J451" s="185" t="str">
        <f t="shared" si="87"/>
        <v/>
      </c>
      <c r="K451" s="185">
        <f t="shared" si="87"/>
        <v>0.43054515189699999</v>
      </c>
      <c r="L451" s="185">
        <f t="shared" si="87"/>
        <v>0.25007831297059002</v>
      </c>
      <c r="M451" s="185">
        <f t="shared" si="87"/>
        <v>1.1296688926559999</v>
      </c>
      <c r="N451" s="185" t="str">
        <f t="shared" si="87"/>
        <v/>
      </c>
      <c r="O451" s="185" t="str">
        <f t="shared" si="87"/>
        <v/>
      </c>
      <c r="P451" s="185">
        <f t="shared" si="87"/>
        <v>5.6023558868206003</v>
      </c>
      <c r="Q451" s="185">
        <f t="shared" si="87"/>
        <v>4.4238625994798007</v>
      </c>
      <c r="R451" s="185">
        <f t="shared" si="87"/>
        <v>0.39032203877972599</v>
      </c>
      <c r="S451" s="185">
        <f t="shared" si="87"/>
        <v>0.20519215585937001</v>
      </c>
      <c r="T451" s="185">
        <f t="shared" si="87"/>
        <v>1.3607418602689001</v>
      </c>
      <c r="U451" s="185">
        <f t="shared" si="87"/>
        <v>3.6394449489921001</v>
      </c>
      <c r="V451" s="185">
        <f t="shared" si="87"/>
        <v>4.2085816449845002</v>
      </c>
      <c r="W451" s="185">
        <f t="shared" si="87"/>
        <v>0.64510215819918004</v>
      </c>
    </row>
    <row r="452" spans="1:23" x14ac:dyDescent="0.2">
      <c r="A452" s="39">
        <f t="shared" si="54"/>
        <v>42277</v>
      </c>
      <c r="B452" s="185">
        <f t="shared" si="86"/>
        <v>0.59309269599269998</v>
      </c>
      <c r="C452" s="185">
        <f t="shared" si="87"/>
        <v>-1.4151673888889999E-3</v>
      </c>
      <c r="D452" s="185">
        <f t="shared" si="87"/>
        <v>9.7545630484819235E-2</v>
      </c>
      <c r="E452" s="185">
        <f t="shared" si="87"/>
        <v>-1.2817806204E-3</v>
      </c>
      <c r="F452" s="185">
        <f t="shared" si="87"/>
        <v>-1.5764988386034501E-3</v>
      </c>
      <c r="G452" s="185">
        <f t="shared" si="87"/>
        <v>1.6022738784110999</v>
      </c>
      <c r="H452" s="185">
        <f t="shared" si="87"/>
        <v>1.3051429962173999</v>
      </c>
      <c r="I452" s="185">
        <f t="shared" si="87"/>
        <v>2.3046396535336999</v>
      </c>
      <c r="J452" s="185" t="str">
        <f t="shared" si="87"/>
        <v/>
      </c>
      <c r="K452" s="185">
        <f t="shared" si="87"/>
        <v>0.47036923647360002</v>
      </c>
      <c r="L452" s="185">
        <f t="shared" si="87"/>
        <v>0.31236410404525999</v>
      </c>
      <c r="M452" s="185">
        <f t="shared" si="87"/>
        <v>1.1516983089349</v>
      </c>
      <c r="N452" s="185" t="str">
        <f t="shared" si="87"/>
        <v/>
      </c>
      <c r="O452" s="185" t="str">
        <f t="shared" si="87"/>
        <v/>
      </c>
      <c r="P452" s="185">
        <f t="shared" si="87"/>
        <v>6.2985824351281998</v>
      </c>
      <c r="Q452" s="185">
        <f t="shared" si="87"/>
        <v>4.4512853046563903</v>
      </c>
      <c r="R452" s="185">
        <f t="shared" si="87"/>
        <v>0.42137580443351302</v>
      </c>
      <c r="S452" s="185">
        <f t="shared" si="87"/>
        <v>0.22808869650794</v>
      </c>
      <c r="T452" s="185">
        <f t="shared" si="87"/>
        <v>1.4667658512357</v>
      </c>
      <c r="U452" s="185">
        <f t="shared" si="87"/>
        <v>4.0343678887183998</v>
      </c>
      <c r="V452" s="185">
        <f t="shared" si="87"/>
        <v>4.7868571996718003</v>
      </c>
      <c r="W452" s="185">
        <f t="shared" si="87"/>
        <v>0.63510157262198996</v>
      </c>
    </row>
    <row r="453" spans="1:23" x14ac:dyDescent="0.2">
      <c r="A453" s="39">
        <f t="shared" si="54"/>
        <v>42247</v>
      </c>
      <c r="B453" s="185">
        <f t="shared" si="86"/>
        <v>0.56877980342900003</v>
      </c>
      <c r="C453" s="185">
        <f t="shared" si="87"/>
        <v>-1.6516986423449999E-3</v>
      </c>
      <c r="D453" s="185">
        <f t="shared" si="87"/>
        <v>3.662109375E-2</v>
      </c>
      <c r="E453" s="185">
        <f t="shared" si="87"/>
        <v>-1.7174555090779999E-3</v>
      </c>
      <c r="F453" s="185">
        <f t="shared" ref="C453:W465" si="88">IF(F137="","",MAX(MIN(F137,F$97),F$98))</f>
        <v>-1.2504898773139999E-3</v>
      </c>
      <c r="G453" s="185">
        <f t="shared" si="88"/>
        <v>1.5514007287999001</v>
      </c>
      <c r="H453" s="185">
        <f t="shared" si="88"/>
        <v>1.2669100381047</v>
      </c>
      <c r="I453" s="185">
        <f t="shared" si="88"/>
        <v>2.2355488200928</v>
      </c>
      <c r="J453" s="185" t="str">
        <f t="shared" si="88"/>
        <v/>
      </c>
      <c r="K453" s="185">
        <f t="shared" si="88"/>
        <v>0.60747058013224997</v>
      </c>
      <c r="L453" s="185">
        <f t="shared" si="88"/>
        <v>0.26779563809458001</v>
      </c>
      <c r="M453" s="185">
        <f t="shared" si="88"/>
        <v>1.1830906525989</v>
      </c>
      <c r="N453" s="185" t="str">
        <f t="shared" si="88"/>
        <v/>
      </c>
      <c r="O453" s="185" t="str">
        <f t="shared" si="88"/>
        <v/>
      </c>
      <c r="P453" s="185">
        <f t="shared" si="88"/>
        <v>5.4381050239958997</v>
      </c>
      <c r="Q453" s="185">
        <f t="shared" si="88"/>
        <v>4.4707818017759102</v>
      </c>
      <c r="R453" s="185">
        <f t="shared" si="88"/>
        <v>0.40442039948092601</v>
      </c>
      <c r="S453" s="185">
        <f t="shared" si="88"/>
        <v>0.242885493157</v>
      </c>
      <c r="T453" s="185">
        <f t="shared" si="88"/>
        <v>1.2815824802131</v>
      </c>
      <c r="U453" s="185">
        <f t="shared" si="88"/>
        <v>3.7082300642049999</v>
      </c>
      <c r="V453" s="185">
        <f t="shared" si="88"/>
        <v>4.2645837334500003</v>
      </c>
      <c r="W453" s="185">
        <f t="shared" si="88"/>
        <v>0.69174563436950998</v>
      </c>
    </row>
    <row r="454" spans="1:23" x14ac:dyDescent="0.2">
      <c r="A454" s="39">
        <f t="shared" si="54"/>
        <v>42216</v>
      </c>
      <c r="B454" s="185">
        <f t="shared" si="86"/>
        <v>0.54769544036095996</v>
      </c>
      <c r="C454" s="185">
        <f t="shared" si="88"/>
        <v>3.4065906999729998E-3</v>
      </c>
      <c r="D454" s="185">
        <f t="shared" si="88"/>
        <v>8.49609375E-2</v>
      </c>
      <c r="E454" s="185">
        <f t="shared" si="88"/>
        <v>4.1643927934799999E-3</v>
      </c>
      <c r="F454" s="185">
        <f t="shared" si="88"/>
        <v>-1.2333881408449999E-3</v>
      </c>
      <c r="G454" s="185">
        <f t="shared" si="88"/>
        <v>1.4597566515171001</v>
      </c>
      <c r="H454" s="185">
        <f t="shared" si="88"/>
        <v>1.1768191518971001</v>
      </c>
      <c r="I454" s="185">
        <f t="shared" si="88"/>
        <v>2.1310819014794</v>
      </c>
      <c r="J454" s="185" t="str">
        <f t="shared" si="88"/>
        <v/>
      </c>
      <c r="K454" s="185">
        <f t="shared" si="88"/>
        <v>0.57801430168893997</v>
      </c>
      <c r="L454" s="185">
        <f t="shared" si="88"/>
        <v>0.28002775602504998</v>
      </c>
      <c r="M454" s="185">
        <f t="shared" si="88"/>
        <v>1.0797231594879</v>
      </c>
      <c r="N454" s="185" t="str">
        <f t="shared" si="88"/>
        <v/>
      </c>
      <c r="O454" s="185" t="str">
        <f t="shared" si="88"/>
        <v/>
      </c>
      <c r="P454" s="185">
        <f t="shared" si="88"/>
        <v>5.1291210207173004</v>
      </c>
      <c r="Q454" s="185">
        <f t="shared" si="88"/>
        <v>4.4787921477105606</v>
      </c>
      <c r="R454" s="185">
        <f t="shared" si="88"/>
        <v>0.37576138650237101</v>
      </c>
      <c r="S454" s="185">
        <f t="shared" si="88"/>
        <v>0.21929813244447</v>
      </c>
      <c r="T454" s="185">
        <f t="shared" si="88"/>
        <v>1.1788035013292999</v>
      </c>
      <c r="U454" s="185">
        <f t="shared" si="88"/>
        <v>3.5976031865303999</v>
      </c>
      <c r="V454" s="185">
        <f t="shared" si="88"/>
        <v>3.7859802398820999</v>
      </c>
      <c r="W454" s="185">
        <f t="shared" si="88"/>
        <v>0.63736842106075997</v>
      </c>
    </row>
    <row r="455" spans="1:23" x14ac:dyDescent="0.2">
      <c r="A455" s="39">
        <f t="shared" si="54"/>
        <v>42185</v>
      </c>
      <c r="B455" s="185">
        <f t="shared" si="86"/>
        <v>0.51394019022348003</v>
      </c>
      <c r="C455" s="185">
        <f t="shared" si="88"/>
        <v>-1.17493907866E-4</v>
      </c>
      <c r="D455" s="185">
        <f t="shared" si="88"/>
        <v>5.1820367574692001E-2</v>
      </c>
      <c r="E455" s="185">
        <f t="shared" si="88"/>
        <v>1.61556111985E-4</v>
      </c>
      <c r="F455" s="185">
        <f t="shared" si="88"/>
        <v>-1.5764988386034501E-3</v>
      </c>
      <c r="G455" s="185">
        <f t="shared" si="88"/>
        <v>1.3729959576326001</v>
      </c>
      <c r="H455" s="185">
        <f t="shared" si="88"/>
        <v>1.1046240384510999</v>
      </c>
      <c r="I455" s="185">
        <f t="shared" si="88"/>
        <v>2.0180054569118</v>
      </c>
      <c r="J455" s="185" t="str">
        <f t="shared" si="88"/>
        <v/>
      </c>
      <c r="K455" s="185">
        <f t="shared" si="88"/>
        <v>0.54178287598203001</v>
      </c>
      <c r="L455" s="185">
        <f t="shared" si="88"/>
        <v>0.26085234729416001</v>
      </c>
      <c r="M455" s="185">
        <f t="shared" si="88"/>
        <v>1.0748581866685001</v>
      </c>
      <c r="N455" s="185" t="str">
        <f t="shared" si="88"/>
        <v/>
      </c>
      <c r="O455" s="185" t="str">
        <f t="shared" si="88"/>
        <v/>
      </c>
      <c r="P455" s="185">
        <f t="shared" si="88"/>
        <v>4.7556136971603999</v>
      </c>
      <c r="Q455" s="185">
        <f t="shared" si="88"/>
        <v>4.4797793570121796</v>
      </c>
      <c r="R455" s="185">
        <f t="shared" si="88"/>
        <v>0.412711320966343</v>
      </c>
      <c r="S455" s="185">
        <f t="shared" si="88"/>
        <v>0.26211786966603001</v>
      </c>
      <c r="T455" s="185">
        <f t="shared" si="88"/>
        <v>1.2142545877499</v>
      </c>
      <c r="U455" s="185">
        <f t="shared" si="88"/>
        <v>3.4340354111245999</v>
      </c>
      <c r="V455" s="185">
        <f t="shared" si="88"/>
        <v>3.6014855004606998</v>
      </c>
      <c r="W455" s="185">
        <f t="shared" si="88"/>
        <v>0.62904359312064995</v>
      </c>
    </row>
    <row r="456" spans="1:23" x14ac:dyDescent="0.2">
      <c r="A456" s="39">
        <f t="shared" si="54"/>
        <v>42155</v>
      </c>
      <c r="B456" s="185">
        <f t="shared" si="86"/>
        <v>0.45613150063694002</v>
      </c>
      <c r="C456" s="185">
        <f t="shared" si="88"/>
        <v>-7.7373767589600001E-4</v>
      </c>
      <c r="D456" s="185">
        <f t="shared" si="88"/>
        <v>3.6117359995842001E-2</v>
      </c>
      <c r="E456" s="185">
        <f t="shared" si="88"/>
        <v>-8.0055506878999995E-4</v>
      </c>
      <c r="F456" s="185">
        <f t="shared" si="88"/>
        <v>-6.0627796714999996E-4</v>
      </c>
      <c r="G456" s="185">
        <f t="shared" si="88"/>
        <v>1.266917175034</v>
      </c>
      <c r="H456" s="185">
        <f t="shared" si="88"/>
        <v>0.98123014424857002</v>
      </c>
      <c r="I456" s="185">
        <f t="shared" si="88"/>
        <v>1.9284646612547001</v>
      </c>
      <c r="J456" s="185" t="str">
        <f t="shared" si="88"/>
        <v/>
      </c>
      <c r="K456" s="185">
        <f t="shared" si="88"/>
        <v>0.48632557674073001</v>
      </c>
      <c r="L456" s="185">
        <f t="shared" si="88"/>
        <v>0.1782198464815285</v>
      </c>
      <c r="M456" s="185">
        <f t="shared" si="88"/>
        <v>0.99312649579208001</v>
      </c>
      <c r="N456" s="185" t="str">
        <f t="shared" si="88"/>
        <v/>
      </c>
      <c r="O456" s="185" t="str">
        <f t="shared" si="88"/>
        <v/>
      </c>
      <c r="P456" s="185">
        <f t="shared" si="88"/>
        <v>4.3297987352369001</v>
      </c>
      <c r="Q456" s="185">
        <f t="shared" si="88"/>
        <v>4.4960945095360696</v>
      </c>
      <c r="R456" s="185">
        <f t="shared" si="88"/>
        <v>0.35276410952001402</v>
      </c>
      <c r="S456" s="185">
        <f t="shared" si="88"/>
        <v>0.22232570261328</v>
      </c>
      <c r="T456" s="185">
        <f t="shared" si="88"/>
        <v>1.0381399589224001</v>
      </c>
      <c r="U456" s="185">
        <f t="shared" si="88"/>
        <v>3.4552435664284999</v>
      </c>
      <c r="V456" s="185">
        <f t="shared" si="88"/>
        <v>3.4575624731311998</v>
      </c>
      <c r="W456" s="185">
        <f t="shared" si="88"/>
        <v>0.60642469776651997</v>
      </c>
    </row>
    <row r="457" spans="1:23" x14ac:dyDescent="0.2">
      <c r="A457" s="39">
        <f t="shared" si="54"/>
        <v>42124</v>
      </c>
      <c r="B457" s="185">
        <f t="shared" si="86"/>
        <v>0.43776887422249</v>
      </c>
      <c r="C457" s="185">
        <f t="shared" si="88"/>
        <v>-1.7857768340669999E-3</v>
      </c>
      <c r="D457" s="185">
        <f t="shared" si="88"/>
        <v>7.6171875E-2</v>
      </c>
      <c r="E457" s="185">
        <f t="shared" si="88"/>
        <v>-1.831512206856E-3</v>
      </c>
      <c r="F457" s="185">
        <f t="shared" si="88"/>
        <v>-1.501149652889E-3</v>
      </c>
      <c r="G457" s="185">
        <f t="shared" si="88"/>
        <v>1.2240101697193999</v>
      </c>
      <c r="H457" s="185">
        <f t="shared" si="88"/>
        <v>0.94531632071563998</v>
      </c>
      <c r="I457" s="185">
        <f t="shared" si="88"/>
        <v>1.8624086445906001</v>
      </c>
      <c r="J457" s="185" t="str">
        <f t="shared" si="88"/>
        <v/>
      </c>
      <c r="K457" s="185">
        <f t="shared" si="88"/>
        <v>0.49370318272476998</v>
      </c>
      <c r="L457" s="185">
        <f t="shared" si="88"/>
        <v>0.1782198464815285</v>
      </c>
      <c r="M457" s="185">
        <f t="shared" si="88"/>
        <v>0.98486363050275005</v>
      </c>
      <c r="N457" s="185" t="str">
        <f t="shared" si="88"/>
        <v/>
      </c>
      <c r="O457" s="185" t="str">
        <f t="shared" si="88"/>
        <v/>
      </c>
      <c r="P457" s="185">
        <f t="shared" si="88"/>
        <v>4.3899425047660996</v>
      </c>
      <c r="Q457" s="185">
        <f t="shared" si="88"/>
        <v>4.4921036298883301</v>
      </c>
      <c r="R457" s="185">
        <f t="shared" si="88"/>
        <v>0.32886368256815302</v>
      </c>
      <c r="S457" s="185">
        <f t="shared" si="88"/>
        <v>0.19877904511314001</v>
      </c>
      <c r="T457" s="185">
        <f t="shared" si="88"/>
        <v>1.0146972472046001</v>
      </c>
      <c r="U457" s="185">
        <f t="shared" si="88"/>
        <v>3.3880787482943999</v>
      </c>
      <c r="V457" s="185">
        <f t="shared" si="88"/>
        <v>3.5573282261508998</v>
      </c>
      <c r="W457" s="185">
        <f t="shared" si="88"/>
        <v>0.60328294103483004</v>
      </c>
    </row>
    <row r="458" spans="1:23" x14ac:dyDescent="0.2">
      <c r="A458" s="39">
        <f t="shared" si="54"/>
        <v>42094</v>
      </c>
      <c r="B458" s="185">
        <f t="shared" si="86"/>
        <v>0.45524185096367997</v>
      </c>
      <c r="C458" s="185">
        <f t="shared" si="88"/>
        <v>1.181178381539E-3</v>
      </c>
      <c r="D458" s="185">
        <f t="shared" si="88"/>
        <v>-7.32421875E-2</v>
      </c>
      <c r="E458" s="185">
        <f t="shared" si="88"/>
        <v>1.5991194225040001E-3</v>
      </c>
      <c r="F458" s="185">
        <f t="shared" si="88"/>
        <v>-1.363661058915E-3</v>
      </c>
      <c r="G458" s="185">
        <f t="shared" si="88"/>
        <v>1.2449681921571001</v>
      </c>
      <c r="H458" s="185">
        <f t="shared" si="88"/>
        <v>0.97025770337550998</v>
      </c>
      <c r="I458" s="185">
        <f t="shared" si="88"/>
        <v>1.8698326295907</v>
      </c>
      <c r="J458" s="185" t="str">
        <f t="shared" si="88"/>
        <v/>
      </c>
      <c r="K458" s="185">
        <f t="shared" si="88"/>
        <v>0.54353886197777002</v>
      </c>
      <c r="L458" s="185">
        <f t="shared" si="88"/>
        <v>0.19831797541383001</v>
      </c>
      <c r="M458" s="185">
        <f t="shared" si="88"/>
        <v>0.99955443267999</v>
      </c>
      <c r="N458" s="185" t="str">
        <f t="shared" si="88"/>
        <v/>
      </c>
      <c r="O458" s="185" t="str">
        <f t="shared" si="88"/>
        <v/>
      </c>
      <c r="P458" s="185">
        <f t="shared" si="88"/>
        <v>4.6605958195544002</v>
      </c>
      <c r="Q458" s="185">
        <f t="shared" si="88"/>
        <v>4.5107485464699195</v>
      </c>
      <c r="R458" s="185">
        <f t="shared" si="88"/>
        <v>0.33344529133904099</v>
      </c>
      <c r="S458" s="185">
        <f t="shared" si="88"/>
        <v>0.19700162793102</v>
      </c>
      <c r="T458" s="185">
        <f t="shared" si="88"/>
        <v>1.0260987887647</v>
      </c>
      <c r="U458" s="185">
        <f t="shared" si="88"/>
        <v>3.6156502381986999</v>
      </c>
      <c r="V458" s="185">
        <f t="shared" si="88"/>
        <v>3.9680280810656998</v>
      </c>
      <c r="W458" s="185">
        <f t="shared" si="88"/>
        <v>0.54961896116536002</v>
      </c>
    </row>
    <row r="459" spans="1:23" x14ac:dyDescent="0.2">
      <c r="A459" s="39">
        <f t="shared" si="54"/>
        <v>42063</v>
      </c>
      <c r="B459" s="185">
        <f t="shared" si="86"/>
        <v>0.43448335143514</v>
      </c>
      <c r="C459" s="185">
        <f t="shared" si="88"/>
        <v>2.9432422557370001E-3</v>
      </c>
      <c r="D459" s="185">
        <f t="shared" si="88"/>
        <v>-8.7206631898880005E-2</v>
      </c>
      <c r="E459" s="185">
        <f t="shared" si="88"/>
        <v>3.389496213151E-3</v>
      </c>
      <c r="F459" s="185">
        <f t="shared" si="88"/>
        <v>1.8367472308299999E-4</v>
      </c>
      <c r="G459" s="185">
        <f t="shared" si="88"/>
        <v>1.1895404449018001</v>
      </c>
      <c r="H459" s="185">
        <f t="shared" si="88"/>
        <v>0.92069866550506996</v>
      </c>
      <c r="I459" s="185">
        <f t="shared" si="88"/>
        <v>1.7970885615247001</v>
      </c>
      <c r="J459" s="185" t="str">
        <f t="shared" si="88"/>
        <v/>
      </c>
      <c r="K459" s="185">
        <f t="shared" si="88"/>
        <v>0.53230186833827997</v>
      </c>
      <c r="L459" s="185">
        <f t="shared" si="88"/>
        <v>0.18280904243108001</v>
      </c>
      <c r="M459" s="185">
        <f t="shared" si="88"/>
        <v>0.99356059664125995</v>
      </c>
      <c r="N459" s="185" t="str">
        <f t="shared" si="88"/>
        <v/>
      </c>
      <c r="O459" s="185" t="str">
        <f t="shared" si="88"/>
        <v/>
      </c>
      <c r="P459" s="185">
        <f t="shared" si="88"/>
        <v>4.3050377449574997</v>
      </c>
      <c r="Q459" s="185">
        <f t="shared" si="88"/>
        <v>4.5047711145961999</v>
      </c>
      <c r="R459" s="185">
        <f t="shared" si="88"/>
        <v>0.26822933462466703</v>
      </c>
      <c r="S459" s="185">
        <f t="shared" si="88"/>
        <v>0.15284874090968001</v>
      </c>
      <c r="T459" s="185">
        <f t="shared" si="88"/>
        <v>0.85659886769214</v>
      </c>
      <c r="U459" s="185">
        <f t="shared" si="88"/>
        <v>3.5261002081739998</v>
      </c>
      <c r="V459" s="185">
        <f t="shared" si="88"/>
        <v>3.9488610305364999</v>
      </c>
      <c r="W459" s="185">
        <f t="shared" si="88"/>
        <v>0.53045154789982996</v>
      </c>
    </row>
    <row r="460" spans="1:23" x14ac:dyDescent="0.2">
      <c r="A460" s="39">
        <f t="shared" si="54"/>
        <v>42035</v>
      </c>
      <c r="B460" s="185">
        <f t="shared" si="86"/>
        <v>0.51435158933653002</v>
      </c>
      <c r="C460" s="185">
        <f t="shared" si="88"/>
        <v>3.263068843252E-3</v>
      </c>
      <c r="D460" s="185">
        <f t="shared" si="88"/>
        <v>-0.11421420425176999</v>
      </c>
      <c r="E460" s="185">
        <f t="shared" si="88"/>
        <v>3.854450518812E-3</v>
      </c>
      <c r="F460" s="185">
        <f t="shared" si="88"/>
        <v>-2.32078637206E-4</v>
      </c>
      <c r="G460" s="185">
        <f t="shared" si="88"/>
        <v>1.3168493876981999</v>
      </c>
      <c r="H460" s="185">
        <f t="shared" si="88"/>
        <v>1.0379590545532</v>
      </c>
      <c r="I460" s="185">
        <f t="shared" si="88"/>
        <v>1.9299985109613</v>
      </c>
      <c r="J460" s="185" t="str">
        <f t="shared" si="88"/>
        <v/>
      </c>
      <c r="K460" s="185">
        <f t="shared" si="88"/>
        <v>0.58910013693367003</v>
      </c>
      <c r="L460" s="185">
        <f t="shared" si="88"/>
        <v>0.32744302038266998</v>
      </c>
      <c r="M460" s="185">
        <f t="shared" si="88"/>
        <v>1.1044365026742</v>
      </c>
      <c r="N460" s="185" t="str">
        <f t="shared" si="88"/>
        <v/>
      </c>
      <c r="O460" s="185" t="str">
        <f t="shared" si="88"/>
        <v/>
      </c>
      <c r="P460" s="185">
        <f t="shared" si="88"/>
        <v>5.0916860920662002</v>
      </c>
      <c r="Q460" s="185">
        <f t="shared" si="88"/>
        <v>4.47516480319221</v>
      </c>
      <c r="R460" s="185">
        <f t="shared" si="88"/>
        <v>0.31601642429059601</v>
      </c>
      <c r="S460" s="185">
        <f t="shared" si="88"/>
        <v>0.19155633563089</v>
      </c>
      <c r="T460" s="185">
        <f t="shared" si="88"/>
        <v>0.92970254248075002</v>
      </c>
      <c r="U460" s="185">
        <f t="shared" si="88"/>
        <v>3.9779800699329999</v>
      </c>
      <c r="V460" s="185">
        <f t="shared" si="88"/>
        <v>4.5611665341611003</v>
      </c>
      <c r="W460" s="185">
        <f t="shared" si="88"/>
        <v>0.55196889984943998</v>
      </c>
    </row>
    <row r="461" spans="1:23" x14ac:dyDescent="0.2">
      <c r="A461" s="39">
        <f t="shared" si="54"/>
        <v>42004</v>
      </c>
      <c r="B461" s="185">
        <f t="shared" si="86"/>
        <v>0.47597466135198002</v>
      </c>
      <c r="C461" s="185">
        <f t="shared" si="88"/>
        <v>2.5655399844449998E-3</v>
      </c>
      <c r="D461" s="185">
        <f t="shared" si="88"/>
        <v>-0.10098441690207</v>
      </c>
      <c r="E461" s="185">
        <f t="shared" si="88"/>
        <v>3.1276151290719999E-3</v>
      </c>
      <c r="F461" s="185">
        <f t="shared" si="88"/>
        <v>-1.0187120524540001E-3</v>
      </c>
      <c r="G461" s="185">
        <f t="shared" si="88"/>
        <v>1.2485227980111999</v>
      </c>
      <c r="H461" s="185">
        <f t="shared" si="88"/>
        <v>0.98384329666847004</v>
      </c>
      <c r="I461" s="185">
        <f t="shared" si="88"/>
        <v>1.8525658311502</v>
      </c>
      <c r="J461" s="185" t="str">
        <f t="shared" si="88"/>
        <v/>
      </c>
      <c r="K461" s="185">
        <f t="shared" si="88"/>
        <v>0.51946223451688001</v>
      </c>
      <c r="L461" s="185">
        <f t="shared" si="88"/>
        <v>0.27457627980011001</v>
      </c>
      <c r="M461" s="185">
        <f t="shared" si="88"/>
        <v>1.0349930846061</v>
      </c>
      <c r="N461" s="185" t="str">
        <f t="shared" si="88"/>
        <v/>
      </c>
      <c r="O461" s="185" t="str">
        <f t="shared" si="88"/>
        <v/>
      </c>
      <c r="P461" s="185">
        <f t="shared" si="88"/>
        <v>4.8318706142609003</v>
      </c>
      <c r="Q461" s="185">
        <f t="shared" si="88"/>
        <v>4.4692704120162894</v>
      </c>
      <c r="R461" s="185">
        <f t="shared" si="88"/>
        <v>0.35022222429351502</v>
      </c>
      <c r="S461" s="185">
        <f t="shared" si="88"/>
        <v>0.21921368352616</v>
      </c>
      <c r="T461" s="185">
        <f t="shared" si="88"/>
        <v>0.97760173394937</v>
      </c>
      <c r="U461" s="185">
        <f t="shared" si="88"/>
        <v>3.6475430473671002</v>
      </c>
      <c r="V461" s="185">
        <f t="shared" si="88"/>
        <v>4.1729574648197003</v>
      </c>
      <c r="W461" s="185">
        <f t="shared" si="88"/>
        <v>0.61275037598019</v>
      </c>
    </row>
    <row r="462" spans="1:23" x14ac:dyDescent="0.2">
      <c r="A462" s="39">
        <f t="shared" si="54"/>
        <v>41973</v>
      </c>
      <c r="B462" s="185">
        <f t="shared" si="86"/>
        <v>0.45829197274761002</v>
      </c>
      <c r="C462" s="185">
        <f t="shared" si="88"/>
        <v>2.6415683325199999E-4</v>
      </c>
      <c r="D462" s="185">
        <f t="shared" si="88"/>
        <v>-0.13995799422263999</v>
      </c>
      <c r="E462" s="185">
        <f t="shared" si="88"/>
        <v>3.7704215159100002E-4</v>
      </c>
      <c r="F462" s="185">
        <f t="shared" si="88"/>
        <v>-4.8604470098100001E-4</v>
      </c>
      <c r="G462" s="185">
        <f t="shared" si="88"/>
        <v>1.1761170305991</v>
      </c>
      <c r="H462" s="185">
        <f t="shared" si="88"/>
        <v>0.92106362924900997</v>
      </c>
      <c r="I462" s="185">
        <f t="shared" si="88"/>
        <v>1.7714871075384999</v>
      </c>
      <c r="J462" s="185" t="str">
        <f t="shared" si="88"/>
        <v/>
      </c>
      <c r="K462" s="185">
        <f t="shared" si="88"/>
        <v>0.45170058496505</v>
      </c>
      <c r="L462" s="185">
        <f t="shared" si="88"/>
        <v>0.28728872225801</v>
      </c>
      <c r="M462" s="185">
        <f t="shared" si="88"/>
        <v>1.0164710300632001</v>
      </c>
      <c r="N462" s="185" t="str">
        <f t="shared" si="88"/>
        <v/>
      </c>
      <c r="O462" s="185" t="str">
        <f t="shared" si="88"/>
        <v/>
      </c>
      <c r="P462" s="185">
        <f t="shared" si="88"/>
        <v>4.4872780845757996</v>
      </c>
      <c r="Q462" s="185">
        <f t="shared" si="88"/>
        <v>4.4520889579354899</v>
      </c>
      <c r="R462" s="185">
        <f t="shared" si="88"/>
        <v>0.33559264673639999</v>
      </c>
      <c r="S462" s="185">
        <f t="shared" si="88"/>
        <v>0.2059717239619</v>
      </c>
      <c r="T462" s="185">
        <f t="shared" si="88"/>
        <v>0.96739769726911995</v>
      </c>
      <c r="U462" s="185">
        <f t="shared" si="88"/>
        <v>3.1450133148405</v>
      </c>
      <c r="V462" s="185">
        <f t="shared" si="88"/>
        <v>3.6014673831406001</v>
      </c>
      <c r="W462" s="185">
        <f t="shared" si="88"/>
        <v>0.53081727993451</v>
      </c>
    </row>
    <row r="463" spans="1:23" x14ac:dyDescent="0.2">
      <c r="A463" s="39">
        <f t="shared" si="54"/>
        <v>41943</v>
      </c>
      <c r="B463" s="185">
        <f t="shared" si="86"/>
        <v>0.43807755416014998</v>
      </c>
      <c r="C463" s="185">
        <f t="shared" si="88"/>
        <v>6.9071056594359999E-3</v>
      </c>
      <c r="D463" s="185">
        <f t="shared" si="88"/>
        <v>-0.1953125</v>
      </c>
      <c r="E463" s="185">
        <f t="shared" si="88"/>
        <v>7.8968863396230004E-3</v>
      </c>
      <c r="F463" s="185">
        <f t="shared" si="88"/>
        <v>1.7103501717400001E-4</v>
      </c>
      <c r="G463" s="185">
        <f t="shared" si="88"/>
        <v>1.119261737252</v>
      </c>
      <c r="H463" s="185">
        <f t="shared" si="88"/>
        <v>0.88354037407052</v>
      </c>
      <c r="I463" s="185">
        <f t="shared" si="88"/>
        <v>1.6782178923727999</v>
      </c>
      <c r="J463" s="185" t="str">
        <f t="shared" si="88"/>
        <v/>
      </c>
      <c r="K463" s="185">
        <f t="shared" si="88"/>
        <v>0.41502563443091001</v>
      </c>
      <c r="L463" s="185">
        <f t="shared" si="88"/>
        <v>0.27204429793368001</v>
      </c>
      <c r="M463" s="185">
        <f t="shared" si="88"/>
        <v>1.0191843996159999</v>
      </c>
      <c r="N463" s="185" t="str">
        <f t="shared" si="88"/>
        <v/>
      </c>
      <c r="O463" s="185" t="str">
        <f t="shared" si="88"/>
        <v/>
      </c>
      <c r="P463" s="185">
        <f t="shared" si="88"/>
        <v>4.1463258008087003</v>
      </c>
      <c r="Q463" s="185">
        <f t="shared" si="88"/>
        <v>4.4422327854304005</v>
      </c>
      <c r="R463" s="185">
        <f t="shared" si="88"/>
        <v>0.349904913431973</v>
      </c>
      <c r="S463" s="185">
        <f t="shared" si="88"/>
        <v>0.22895034164447001</v>
      </c>
      <c r="T463" s="185">
        <f t="shared" si="88"/>
        <v>0.96620032017002</v>
      </c>
      <c r="U463" s="185">
        <f t="shared" si="88"/>
        <v>2.9080719790664999</v>
      </c>
      <c r="V463" s="185">
        <f t="shared" si="88"/>
        <v>3.3548573862999</v>
      </c>
      <c r="W463" s="185">
        <f t="shared" si="88"/>
        <v>0.53362547093613</v>
      </c>
    </row>
    <row r="464" spans="1:23" x14ac:dyDescent="0.2">
      <c r="A464" s="39">
        <f t="shared" si="54"/>
        <v>41912</v>
      </c>
      <c r="B464" s="185">
        <f t="shared" si="86"/>
        <v>0.42952223980851001</v>
      </c>
      <c r="C464" s="185">
        <f t="shared" si="88"/>
        <v>3.2984634056530001E-3</v>
      </c>
      <c r="D464" s="185">
        <f t="shared" si="88"/>
        <v>-0.14359121024609001</v>
      </c>
      <c r="E464" s="185">
        <f t="shared" si="88"/>
        <v>3.6976384780810002E-3</v>
      </c>
      <c r="F464" s="185">
        <f t="shared" si="88"/>
        <v>5.1136995311899997E-4</v>
      </c>
      <c r="G464" s="185">
        <f t="shared" si="88"/>
        <v>1.0677532137807999</v>
      </c>
      <c r="H464" s="185">
        <f t="shared" si="88"/>
        <v>0.83260682510068995</v>
      </c>
      <c r="I464" s="185">
        <f t="shared" si="88"/>
        <v>1.6370200973855</v>
      </c>
      <c r="J464" s="185" t="str">
        <f t="shared" si="88"/>
        <v/>
      </c>
      <c r="K464" s="185">
        <f t="shared" si="88"/>
        <v>0.38966915063341001</v>
      </c>
      <c r="L464" s="185">
        <f t="shared" si="88"/>
        <v>0.29623434376427998</v>
      </c>
      <c r="M464" s="185">
        <f t="shared" si="88"/>
        <v>1.0431770894932</v>
      </c>
      <c r="N464" s="185" t="str">
        <f t="shared" si="88"/>
        <v/>
      </c>
      <c r="O464" s="185" t="str">
        <f t="shared" si="88"/>
        <v/>
      </c>
      <c r="P464" s="185">
        <f t="shared" si="88"/>
        <v>4.2379198548932999</v>
      </c>
      <c r="Q464" s="185">
        <f t="shared" si="88"/>
        <v>4.4206035706125499</v>
      </c>
      <c r="R464" s="185">
        <f t="shared" si="88"/>
        <v>0.33076437949508702</v>
      </c>
      <c r="S464" s="185">
        <f t="shared" si="88"/>
        <v>0.20665381406991001</v>
      </c>
      <c r="T464" s="185">
        <f t="shared" si="88"/>
        <v>0.94204114639491998</v>
      </c>
      <c r="U464" s="185">
        <f t="shared" si="88"/>
        <v>3.0737725402264999</v>
      </c>
      <c r="V464" s="185">
        <f t="shared" si="88"/>
        <v>3.2479455613182</v>
      </c>
      <c r="W464" s="185">
        <f t="shared" si="88"/>
        <v>0.57156707120455996</v>
      </c>
    </row>
    <row r="465" spans="1:23" x14ac:dyDescent="0.2">
      <c r="A465" s="39">
        <f t="shared" si="54"/>
        <v>41882</v>
      </c>
      <c r="B465" s="185">
        <f t="shared" si="86"/>
        <v>0.42076813400249002</v>
      </c>
      <c r="C465" s="185">
        <f t="shared" si="88"/>
        <v>5.8897528145809997E-3</v>
      </c>
      <c r="D465" s="185">
        <f t="shared" si="88"/>
        <v>-0.17627002298832001</v>
      </c>
      <c r="E465" s="185">
        <f t="shared" si="88"/>
        <v>6.5853151668360003E-3</v>
      </c>
      <c r="F465" s="185">
        <f t="shared" si="88"/>
        <v>1.0792622896280001E-3</v>
      </c>
      <c r="G465" s="185">
        <f t="shared" si="88"/>
        <v>0.97450103173962999</v>
      </c>
      <c r="H465" s="185">
        <f t="shared" si="88"/>
        <v>0.74521869164568999</v>
      </c>
      <c r="I465" s="185">
        <f t="shared" ref="C465:W477" si="89">IF(I149="","",MAX(MIN(I149,I$97),I$98))</f>
        <v>1.5261064273585001</v>
      </c>
      <c r="J465" s="185" t="str">
        <f t="shared" si="89"/>
        <v/>
      </c>
      <c r="K465" s="185">
        <f t="shared" si="89"/>
        <v>0.36905399347427997</v>
      </c>
      <c r="L465" s="185">
        <f t="shared" si="89"/>
        <v>0.35162746410777002</v>
      </c>
      <c r="M465" s="185">
        <f t="shared" si="89"/>
        <v>1.0000544511313001</v>
      </c>
      <c r="N465" s="185" t="str">
        <f t="shared" si="89"/>
        <v/>
      </c>
      <c r="O465" s="185" t="str">
        <f t="shared" si="89"/>
        <v/>
      </c>
      <c r="P465" s="185">
        <f t="shared" si="89"/>
        <v>3.6303774572370999</v>
      </c>
      <c r="Q465" s="185">
        <f t="shared" si="89"/>
        <v>4.4108584530045798</v>
      </c>
      <c r="R465" s="185">
        <f t="shared" si="89"/>
        <v>0.33741423561530698</v>
      </c>
      <c r="S465" s="185">
        <f t="shared" si="89"/>
        <v>0.20745773553145</v>
      </c>
      <c r="T465" s="185">
        <f t="shared" si="89"/>
        <v>0.95645132163442004</v>
      </c>
      <c r="U465" s="185">
        <f t="shared" si="89"/>
        <v>2.8550959103970999</v>
      </c>
      <c r="V465" s="185">
        <f t="shared" si="89"/>
        <v>3.1240922489174001</v>
      </c>
      <c r="W465" s="185">
        <f t="shared" si="89"/>
        <v>0.52021623072520995</v>
      </c>
    </row>
    <row r="466" spans="1:23" x14ac:dyDescent="0.2">
      <c r="A466" s="39">
        <f t="shared" si="54"/>
        <v>41851</v>
      </c>
      <c r="B466" s="185">
        <f t="shared" si="86"/>
        <v>0.39859720223082001</v>
      </c>
      <c r="C466" s="185">
        <f t="shared" si="89"/>
        <v>-3.2809152939599999E-4</v>
      </c>
      <c r="D466" s="185">
        <f t="shared" si="89"/>
        <v>-0.20263671875</v>
      </c>
      <c r="E466" s="185">
        <f t="shared" si="89"/>
        <v>-5.66125770311E-4</v>
      </c>
      <c r="F466" s="185">
        <f t="shared" si="89"/>
        <v>1.3870974020070001E-3</v>
      </c>
      <c r="G466" s="185">
        <f t="shared" si="89"/>
        <v>0.94904719281528005</v>
      </c>
      <c r="H466" s="185">
        <f t="shared" si="89"/>
        <v>0.72860044238346999</v>
      </c>
      <c r="I466" s="185">
        <f t="shared" si="89"/>
        <v>1.4891309119498</v>
      </c>
      <c r="J466" s="185" t="str">
        <f t="shared" si="89"/>
        <v/>
      </c>
      <c r="K466" s="185">
        <f t="shared" si="89"/>
        <v>0.35490163504006</v>
      </c>
      <c r="L466" s="185">
        <f t="shared" si="89"/>
        <v>0.32080135833793</v>
      </c>
      <c r="M466" s="185">
        <f t="shared" si="89"/>
        <v>0.92643596728525002</v>
      </c>
      <c r="N466" s="185" t="str">
        <f t="shared" si="89"/>
        <v/>
      </c>
      <c r="O466" s="185" t="str">
        <f t="shared" si="89"/>
        <v/>
      </c>
      <c r="P466" s="185">
        <f t="shared" si="89"/>
        <v>3.8758773630187999</v>
      </c>
      <c r="Q466" s="185">
        <f t="shared" si="89"/>
        <v>4.4017490537974</v>
      </c>
      <c r="R466" s="185">
        <f t="shared" si="89"/>
        <v>0.35154261621980998</v>
      </c>
      <c r="S466" s="185">
        <f t="shared" si="89"/>
        <v>0.21627323740443999</v>
      </c>
      <c r="T466" s="185">
        <f t="shared" si="89"/>
        <v>0.97468171609658005</v>
      </c>
      <c r="U466" s="185">
        <f t="shared" si="89"/>
        <v>2.6438605698622002</v>
      </c>
      <c r="V466" s="185">
        <f t="shared" si="89"/>
        <v>3.2895541459364002</v>
      </c>
      <c r="W466" s="185">
        <f t="shared" si="89"/>
        <v>0.51015606227514998</v>
      </c>
    </row>
    <row r="467" spans="1:23" x14ac:dyDescent="0.2">
      <c r="A467" s="39">
        <f t="shared" si="54"/>
        <v>41820</v>
      </c>
      <c r="B467" s="185">
        <f t="shared" si="86"/>
        <v>0.37672888132482002</v>
      </c>
      <c r="C467" s="185">
        <f t="shared" si="89"/>
        <v>2.780735889601E-3</v>
      </c>
      <c r="D467" s="185">
        <f t="shared" si="89"/>
        <v>-0.31805089116096003</v>
      </c>
      <c r="E467" s="185">
        <f t="shared" si="89"/>
        <v>2.8147720320860002E-3</v>
      </c>
      <c r="F467" s="185">
        <f t="shared" si="89"/>
        <v>2.5323733681040001E-3</v>
      </c>
      <c r="G467" s="185">
        <f t="shared" si="89"/>
        <v>0.95516265583934001</v>
      </c>
      <c r="H467" s="185">
        <f t="shared" si="89"/>
        <v>0.74295907161554997</v>
      </c>
      <c r="I467" s="185">
        <f t="shared" si="89"/>
        <v>1.4787426817264</v>
      </c>
      <c r="J467" s="185" t="str">
        <f t="shared" si="89"/>
        <v/>
      </c>
      <c r="K467" s="185">
        <f t="shared" si="89"/>
        <v>0.34692744256636998</v>
      </c>
      <c r="L467" s="185">
        <f t="shared" si="89"/>
        <v>0.23551169212375</v>
      </c>
      <c r="M467" s="185">
        <f t="shared" si="89"/>
        <v>0.91000254484330001</v>
      </c>
      <c r="N467" s="185" t="str">
        <f t="shared" si="89"/>
        <v/>
      </c>
      <c r="O467" s="185" t="str">
        <f t="shared" si="89"/>
        <v/>
      </c>
      <c r="P467" s="185">
        <f t="shared" si="89"/>
        <v>3.3711834944419001</v>
      </c>
      <c r="Q467" s="185">
        <f t="shared" si="89"/>
        <v>4.4100701524244696</v>
      </c>
      <c r="R467" s="185">
        <f t="shared" si="89"/>
        <v>0.36820158489177401</v>
      </c>
      <c r="S467" s="185">
        <f t="shared" si="89"/>
        <v>0.23482209536189</v>
      </c>
      <c r="T467" s="185">
        <f t="shared" si="89"/>
        <v>0.98984099316367002</v>
      </c>
      <c r="U467" s="185">
        <f t="shared" si="89"/>
        <v>2.6470564481597001</v>
      </c>
      <c r="V467" s="185">
        <f t="shared" si="89"/>
        <v>3.1651413477601</v>
      </c>
      <c r="W467" s="185">
        <f t="shared" si="89"/>
        <v>0.48876382004666002</v>
      </c>
    </row>
    <row r="468" spans="1:23" x14ac:dyDescent="0.2">
      <c r="A468" s="39">
        <f t="shared" si="54"/>
        <v>41790</v>
      </c>
      <c r="B468" s="185">
        <f t="shared" si="86"/>
        <v>0.39932076146403001</v>
      </c>
      <c r="C468" s="185">
        <f t="shared" si="89"/>
        <v>4.59241608985E-3</v>
      </c>
      <c r="D468" s="185">
        <f t="shared" si="89"/>
        <v>-0.31982421875</v>
      </c>
      <c r="E468" s="185">
        <f t="shared" si="89"/>
        <v>4.8125912977759998E-3</v>
      </c>
      <c r="F468" s="185">
        <f t="shared" si="89"/>
        <v>2.9787062112720001E-3</v>
      </c>
      <c r="G468" s="185">
        <f t="shared" si="89"/>
        <v>0.97538817745449002</v>
      </c>
      <c r="H468" s="185">
        <f t="shared" si="89"/>
        <v>0.76062268505325004</v>
      </c>
      <c r="I468" s="185">
        <f t="shared" si="89"/>
        <v>1.5079400992366001</v>
      </c>
      <c r="J468" s="185" t="str">
        <f t="shared" si="89"/>
        <v/>
      </c>
      <c r="K468" s="185">
        <f t="shared" si="89"/>
        <v>0.35922513955847002</v>
      </c>
      <c r="L468" s="185">
        <f t="shared" si="89"/>
        <v>0.28726443812544999</v>
      </c>
      <c r="M468" s="185">
        <f t="shared" si="89"/>
        <v>1.1382366338315999</v>
      </c>
      <c r="N468" s="185" t="str">
        <f t="shared" si="89"/>
        <v/>
      </c>
      <c r="O468" s="185" t="str">
        <f t="shared" si="89"/>
        <v/>
      </c>
      <c r="P468" s="185">
        <f t="shared" si="89"/>
        <v>3.5110596684202</v>
      </c>
      <c r="Q468" s="185">
        <f t="shared" si="89"/>
        <v>4.3741652915825302</v>
      </c>
      <c r="R468" s="185">
        <f t="shared" si="89"/>
        <v>0.39541036081074099</v>
      </c>
      <c r="S468" s="185">
        <f t="shared" si="89"/>
        <v>0.26309209199549999</v>
      </c>
      <c r="T468" s="185">
        <f t="shared" si="89"/>
        <v>0.99280951326194</v>
      </c>
      <c r="U468" s="185">
        <f t="shared" si="89"/>
        <v>2.7150808315994999</v>
      </c>
      <c r="V468" s="185">
        <f t="shared" si="89"/>
        <v>3.2561920436665002</v>
      </c>
      <c r="W468" s="185">
        <f t="shared" si="89"/>
        <v>0.50540869348983997</v>
      </c>
    </row>
    <row r="469" spans="1:23" x14ac:dyDescent="0.2">
      <c r="A469" s="39">
        <f t="shared" si="54"/>
        <v>41759</v>
      </c>
      <c r="B469" s="185">
        <f t="shared" si="86"/>
        <v>0.41094007913593</v>
      </c>
      <c r="C469" s="185">
        <f t="shared" si="89"/>
        <v>4.3857492774959997E-3</v>
      </c>
      <c r="D469" s="185">
        <f t="shared" si="89"/>
        <v>-0.29597550630568997</v>
      </c>
      <c r="E469" s="185">
        <f t="shared" si="89"/>
        <v>4.5730858733030004E-3</v>
      </c>
      <c r="F469" s="185">
        <f t="shared" si="89"/>
        <v>2.9712969277399998E-3</v>
      </c>
      <c r="G469" s="185">
        <f t="shared" si="89"/>
        <v>0.98355459962864</v>
      </c>
      <c r="H469" s="185">
        <f t="shared" si="89"/>
        <v>0.77853357605022999</v>
      </c>
      <c r="I469" s="185">
        <f t="shared" si="89"/>
        <v>1.4982108724647001</v>
      </c>
      <c r="J469" s="185" t="str">
        <f t="shared" si="89"/>
        <v/>
      </c>
      <c r="K469" s="185">
        <f t="shared" si="89"/>
        <v>0.35993739643095002</v>
      </c>
      <c r="L469" s="185">
        <f t="shared" si="89"/>
        <v>0.33047534407045998</v>
      </c>
      <c r="M469" s="185">
        <f t="shared" si="89"/>
        <v>1.1046200131699999</v>
      </c>
      <c r="N469" s="185" t="str">
        <f t="shared" si="89"/>
        <v/>
      </c>
      <c r="O469" s="185" t="str">
        <f t="shared" si="89"/>
        <v/>
      </c>
      <c r="P469" s="185">
        <f t="shared" si="89"/>
        <v>3.4351727518002</v>
      </c>
      <c r="Q469" s="185">
        <f t="shared" si="89"/>
        <v>4.3781873532464797</v>
      </c>
      <c r="R469" s="185">
        <f t="shared" si="89"/>
        <v>0.40046038424088198</v>
      </c>
      <c r="S469" s="185">
        <f t="shared" si="89"/>
        <v>0.26141750327458002</v>
      </c>
      <c r="T469" s="185">
        <f t="shared" si="89"/>
        <v>1.0055192625117999</v>
      </c>
      <c r="U469" s="185">
        <f t="shared" si="89"/>
        <v>2.9036298045483999</v>
      </c>
      <c r="V469" s="185">
        <f t="shared" si="89"/>
        <v>3.5554085214473998</v>
      </c>
      <c r="W469" s="185">
        <f t="shared" si="89"/>
        <v>0.55963831745022996</v>
      </c>
    </row>
    <row r="470" spans="1:23" x14ac:dyDescent="0.2">
      <c r="A470" s="39">
        <f t="shared" si="54"/>
        <v>41729</v>
      </c>
      <c r="B470" s="185">
        <f t="shared" si="86"/>
        <v>0.43858452189358998</v>
      </c>
      <c r="C470" s="185">
        <f t="shared" si="89"/>
        <v>4.250196761249E-3</v>
      </c>
      <c r="D470" s="185">
        <f t="shared" si="89"/>
        <v>-0.33762291073799</v>
      </c>
      <c r="E470" s="185">
        <f t="shared" si="89"/>
        <v>4.4472806597420003E-3</v>
      </c>
      <c r="F470" s="185">
        <f t="shared" si="89"/>
        <v>2.7314114789480002E-3</v>
      </c>
      <c r="G470" s="185">
        <f t="shared" si="89"/>
        <v>1.0270048286222999</v>
      </c>
      <c r="H470" s="185">
        <f t="shared" si="89"/>
        <v>0.82077129499589996</v>
      </c>
      <c r="I470" s="185">
        <f t="shared" si="89"/>
        <v>1.5472400285568999</v>
      </c>
      <c r="J470" s="185" t="str">
        <f t="shared" si="89"/>
        <v/>
      </c>
      <c r="K470" s="185">
        <f t="shared" si="89"/>
        <v>0.37438206165899002</v>
      </c>
      <c r="L470" s="185">
        <f t="shared" si="89"/>
        <v>0.38147845426923999</v>
      </c>
      <c r="M470" s="185">
        <f t="shared" si="89"/>
        <v>1.1170986701356</v>
      </c>
      <c r="N470" s="185" t="str">
        <f t="shared" si="89"/>
        <v/>
      </c>
      <c r="O470" s="185" t="str">
        <f t="shared" si="89"/>
        <v/>
      </c>
      <c r="P470" s="185">
        <f t="shared" si="89"/>
        <v>3.5760243737053998</v>
      </c>
      <c r="Q470" s="185">
        <f t="shared" si="89"/>
        <v>4.3957113941671899</v>
      </c>
      <c r="R470" s="185">
        <f t="shared" si="89"/>
        <v>0.42097161853918103</v>
      </c>
      <c r="S470" s="185">
        <f t="shared" si="89"/>
        <v>0.2740578093512</v>
      </c>
      <c r="T470" s="185">
        <f t="shared" si="89"/>
        <v>1.0710315539474999</v>
      </c>
      <c r="U470" s="185">
        <f t="shared" si="89"/>
        <v>2.9113765521568</v>
      </c>
      <c r="V470" s="185">
        <f t="shared" si="89"/>
        <v>3.5616172569051998</v>
      </c>
      <c r="W470" s="185">
        <f t="shared" si="89"/>
        <v>0.57904123821341003</v>
      </c>
    </row>
    <row r="471" spans="1:23" x14ac:dyDescent="0.2">
      <c r="A471" s="39">
        <f t="shared" si="54"/>
        <v>41698</v>
      </c>
      <c r="B471" s="185">
        <f t="shared" si="86"/>
        <v>0.44167060536767999</v>
      </c>
      <c r="C471" s="185">
        <f t="shared" si="89"/>
        <v>7.3757288415261992E-3</v>
      </c>
      <c r="D471" s="185">
        <f t="shared" si="89"/>
        <v>-0.28706362843513</v>
      </c>
      <c r="E471" s="185">
        <f t="shared" si="89"/>
        <v>7.9093998263742461E-3</v>
      </c>
      <c r="F471" s="185">
        <f t="shared" si="89"/>
        <v>3.4649762492249998E-3</v>
      </c>
      <c r="G471" s="185">
        <f t="shared" si="89"/>
        <v>1.0617822599955999</v>
      </c>
      <c r="H471" s="185">
        <f t="shared" si="89"/>
        <v>0.86014378433494998</v>
      </c>
      <c r="I471" s="185">
        <f t="shared" si="89"/>
        <v>1.5792467534506001</v>
      </c>
      <c r="J471" s="185" t="str">
        <f t="shared" si="89"/>
        <v/>
      </c>
      <c r="K471" s="185">
        <f t="shared" si="89"/>
        <v>0.38245318751358998</v>
      </c>
      <c r="L471" s="185">
        <f t="shared" si="89"/>
        <v>0.35171568216218002</v>
      </c>
      <c r="M471" s="185">
        <f t="shared" si="89"/>
        <v>1.1327187570349999</v>
      </c>
      <c r="N471" s="185" t="str">
        <f t="shared" si="89"/>
        <v/>
      </c>
      <c r="O471" s="185" t="str">
        <f t="shared" si="89"/>
        <v/>
      </c>
      <c r="P471" s="185">
        <f t="shared" si="89"/>
        <v>3.6332333116895001</v>
      </c>
      <c r="Q471" s="185">
        <f t="shared" si="89"/>
        <v>4.35539990463508</v>
      </c>
      <c r="R471" s="185">
        <f t="shared" si="89"/>
        <v>0.42541878399216498</v>
      </c>
      <c r="S471" s="185">
        <f t="shared" si="89"/>
        <v>0.26937986394635999</v>
      </c>
      <c r="T471" s="185">
        <f t="shared" si="89"/>
        <v>1.0819510065253</v>
      </c>
      <c r="U471" s="185">
        <f t="shared" si="89"/>
        <v>3.0861658257220999</v>
      </c>
      <c r="V471" s="185">
        <f t="shared" si="89"/>
        <v>3.6419798947898001</v>
      </c>
      <c r="W471" s="185">
        <f t="shared" si="89"/>
        <v>0.81969920790136996</v>
      </c>
    </row>
    <row r="472" spans="1:23" x14ac:dyDescent="0.2">
      <c r="A472" s="39">
        <f t="shared" si="54"/>
        <v>41670</v>
      </c>
      <c r="B472" s="185">
        <f t="shared" si="86"/>
        <v>0.46989631930546999</v>
      </c>
      <c r="C472" s="185">
        <f t="shared" si="89"/>
        <v>7.3755236503359996E-3</v>
      </c>
      <c r="D472" s="185">
        <f t="shared" si="89"/>
        <v>-0.27010381221771002</v>
      </c>
      <c r="E472" s="185">
        <f t="shared" si="89"/>
        <v>7.8553721678189994E-3</v>
      </c>
      <c r="F472" s="185">
        <f t="shared" si="89"/>
        <v>3.5807212820289998E-3</v>
      </c>
      <c r="G472" s="185">
        <f t="shared" si="89"/>
        <v>1.1460606752241</v>
      </c>
      <c r="H472" s="185">
        <f t="shared" si="89"/>
        <v>0.93821714551741997</v>
      </c>
      <c r="I472" s="185">
        <f t="shared" si="89"/>
        <v>1.6823689526408001</v>
      </c>
      <c r="J472" s="185" t="str">
        <f t="shared" si="89"/>
        <v/>
      </c>
      <c r="K472" s="185">
        <f t="shared" si="89"/>
        <v>0.41527676272398001</v>
      </c>
      <c r="L472" s="185">
        <f t="shared" si="89"/>
        <v>0.37041109951721002</v>
      </c>
      <c r="M472" s="185">
        <f t="shared" si="89"/>
        <v>1.2728320223005001</v>
      </c>
      <c r="N472" s="185" t="str">
        <f t="shared" si="89"/>
        <v/>
      </c>
      <c r="O472" s="185" t="str">
        <f t="shared" si="89"/>
        <v/>
      </c>
      <c r="P472" s="185">
        <f t="shared" si="89"/>
        <v>4.0414202796765002</v>
      </c>
      <c r="Q472" s="185">
        <f t="shared" si="89"/>
        <v>4.4135460767722803</v>
      </c>
      <c r="R472" s="185">
        <f t="shared" si="89"/>
        <v>0.45718198225400097</v>
      </c>
      <c r="S472" s="185">
        <f t="shared" si="89"/>
        <v>0.29724401492301</v>
      </c>
      <c r="T472" s="185">
        <f t="shared" si="89"/>
        <v>1.1402331552325</v>
      </c>
      <c r="U472" s="185">
        <f t="shared" si="89"/>
        <v>3.4539228139159999</v>
      </c>
      <c r="V472" s="185">
        <f t="shared" si="89"/>
        <v>3.9258916347919</v>
      </c>
      <c r="W472" s="185">
        <f t="shared" si="89"/>
        <v>0.80782685273814003</v>
      </c>
    </row>
    <row r="473" spans="1:23" x14ac:dyDescent="0.2">
      <c r="A473" s="39">
        <f t="shared" si="54"/>
        <v>41639</v>
      </c>
      <c r="B473" s="185">
        <f t="shared" si="86"/>
        <v>0.45016923046785001</v>
      </c>
      <c r="C473" s="185">
        <f t="shared" si="89"/>
        <v>7.3757288415261992E-3</v>
      </c>
      <c r="D473" s="185">
        <f t="shared" si="89"/>
        <v>-0.36226257681847002</v>
      </c>
      <c r="E473" s="185">
        <f t="shared" si="89"/>
        <v>7.9093998263742461E-3</v>
      </c>
      <c r="F473" s="185">
        <f t="shared" si="89"/>
        <v>3.3683907308539999E-3</v>
      </c>
      <c r="G473" s="185">
        <f t="shared" si="89"/>
        <v>1.1075678022902999</v>
      </c>
      <c r="H473" s="185">
        <f t="shared" si="89"/>
        <v>0.92823853167697001</v>
      </c>
      <c r="I473" s="185">
        <f t="shared" si="89"/>
        <v>1.5835854335707</v>
      </c>
      <c r="J473" s="185" t="str">
        <f t="shared" si="89"/>
        <v/>
      </c>
      <c r="K473" s="185">
        <f t="shared" si="89"/>
        <v>0.36848659951103002</v>
      </c>
      <c r="L473" s="185">
        <f t="shared" si="89"/>
        <v>0.34487800108194</v>
      </c>
      <c r="M473" s="185">
        <f t="shared" si="89"/>
        <v>1.3020682650408999</v>
      </c>
      <c r="N473" s="185" t="str">
        <f t="shared" si="89"/>
        <v/>
      </c>
      <c r="O473" s="185" t="str">
        <f t="shared" si="89"/>
        <v/>
      </c>
      <c r="P473" s="185">
        <f t="shared" si="89"/>
        <v>3.8228561490634001</v>
      </c>
      <c r="Q473" s="185">
        <f t="shared" si="89"/>
        <v>4.4387391333865596</v>
      </c>
      <c r="R473" s="185">
        <f t="shared" si="89"/>
        <v>0.45126552521694702</v>
      </c>
      <c r="S473" s="185">
        <f t="shared" si="89"/>
        <v>0.30174147111117</v>
      </c>
      <c r="T473" s="185">
        <f t="shared" si="89"/>
        <v>1.1094654052770001</v>
      </c>
      <c r="U473" s="185">
        <f t="shared" si="89"/>
        <v>2.9549776746814</v>
      </c>
      <c r="V473" s="185">
        <f t="shared" si="89"/>
        <v>3.6596909415012</v>
      </c>
      <c r="W473" s="185">
        <f t="shared" si="89"/>
        <v>0.77818856362795996</v>
      </c>
    </row>
    <row r="474" spans="1:23" x14ac:dyDescent="0.2">
      <c r="A474" s="39">
        <f t="shared" si="54"/>
        <v>41608</v>
      </c>
      <c r="B474" s="185">
        <f t="shared" si="86"/>
        <v>0.49738477619079002</v>
      </c>
      <c r="C474" s="185">
        <f t="shared" si="89"/>
        <v>5.5975887735550001E-3</v>
      </c>
      <c r="D474" s="185">
        <f t="shared" si="89"/>
        <v>-0.11854840070009</v>
      </c>
      <c r="E474" s="185">
        <f t="shared" si="89"/>
        <v>5.9341896574329998E-3</v>
      </c>
      <c r="F474" s="185">
        <f t="shared" si="89"/>
        <v>2.8461135419840002E-3</v>
      </c>
      <c r="G474" s="185">
        <f t="shared" si="89"/>
        <v>1.2046135121243</v>
      </c>
      <c r="H474" s="185">
        <f t="shared" si="89"/>
        <v>1.0070030642089001</v>
      </c>
      <c r="I474" s="185">
        <f t="shared" si="89"/>
        <v>1.7304816920424</v>
      </c>
      <c r="J474" s="185" t="str">
        <f t="shared" si="89"/>
        <v/>
      </c>
      <c r="K474" s="185">
        <f t="shared" si="89"/>
        <v>0.38407760292028997</v>
      </c>
      <c r="L474" s="185">
        <f t="shared" si="89"/>
        <v>0.41463908021971002</v>
      </c>
      <c r="M474" s="185">
        <f t="shared" si="89"/>
        <v>1.3590106971245</v>
      </c>
      <c r="N474" s="185" t="str">
        <f t="shared" si="89"/>
        <v/>
      </c>
      <c r="O474" s="185" t="str">
        <f t="shared" si="89"/>
        <v/>
      </c>
      <c r="P474" s="185">
        <f t="shared" si="89"/>
        <v>4.0400375416505998</v>
      </c>
      <c r="Q474" s="185">
        <f t="shared" si="89"/>
        <v>4.4357900170241997</v>
      </c>
      <c r="R474" s="185">
        <f t="shared" si="89"/>
        <v>0.47392161109258202</v>
      </c>
      <c r="S474" s="185">
        <f t="shared" si="89"/>
        <v>0.32004619027200998</v>
      </c>
      <c r="T474" s="185">
        <f t="shared" si="89"/>
        <v>1.155682575768</v>
      </c>
      <c r="U474" s="185">
        <f t="shared" si="89"/>
        <v>3.1761401904086002</v>
      </c>
      <c r="V474" s="185">
        <f t="shared" si="89"/>
        <v>3.8325059012331</v>
      </c>
      <c r="W474" s="185">
        <f t="shared" si="89"/>
        <v>0.74401577563256005</v>
      </c>
    </row>
    <row r="475" spans="1:23" x14ac:dyDescent="0.2">
      <c r="A475" s="39">
        <f t="shared" si="54"/>
        <v>41578</v>
      </c>
      <c r="B475" s="185">
        <f t="shared" si="86"/>
        <v>0.51637455752580996</v>
      </c>
      <c r="C475" s="185">
        <f t="shared" si="89"/>
        <v>5.8495559576319999E-3</v>
      </c>
      <c r="D475" s="185">
        <f t="shared" si="89"/>
        <v>-0.12032722681761</v>
      </c>
      <c r="E475" s="185">
        <f t="shared" si="89"/>
        <v>6.413854996567E-3</v>
      </c>
      <c r="F475" s="185">
        <f t="shared" si="89"/>
        <v>1.3382679464620001E-3</v>
      </c>
      <c r="G475" s="185">
        <f t="shared" si="89"/>
        <v>1.2550519818014001</v>
      </c>
      <c r="H475" s="185">
        <f t="shared" si="89"/>
        <v>1.0479861599964999</v>
      </c>
      <c r="I475" s="185">
        <f t="shared" si="89"/>
        <v>1.7986720208563001</v>
      </c>
      <c r="J475" s="185" t="str">
        <f t="shared" si="89"/>
        <v/>
      </c>
      <c r="K475" s="185">
        <f t="shared" si="89"/>
        <v>0.39454914288342002</v>
      </c>
      <c r="L475" s="185">
        <f t="shared" si="89"/>
        <v>0.43563594813047002</v>
      </c>
      <c r="M475" s="185">
        <f t="shared" si="89"/>
        <v>1.364541388143</v>
      </c>
      <c r="N475" s="185" t="str">
        <f t="shared" si="89"/>
        <v/>
      </c>
      <c r="O475" s="185" t="str">
        <f t="shared" si="89"/>
        <v/>
      </c>
      <c r="P475" s="185">
        <f t="shared" si="89"/>
        <v>4.1553653275407996</v>
      </c>
      <c r="Q475" s="185">
        <f t="shared" si="89"/>
        <v>4.4393312756389705</v>
      </c>
      <c r="R475" s="185">
        <f t="shared" si="89"/>
        <v>0.49984304959742598</v>
      </c>
      <c r="S475" s="185">
        <f t="shared" si="89"/>
        <v>0.3405630089335</v>
      </c>
      <c r="T475" s="185">
        <f t="shared" si="89"/>
        <v>1.1927731086471001</v>
      </c>
      <c r="U475" s="185">
        <f t="shared" si="89"/>
        <v>2.9649936923056002</v>
      </c>
      <c r="V475" s="185">
        <f t="shared" si="89"/>
        <v>3.7082269023690002</v>
      </c>
      <c r="W475" s="185">
        <f t="shared" si="89"/>
        <v>0.72990424817860999</v>
      </c>
    </row>
    <row r="476" spans="1:23" x14ac:dyDescent="0.2">
      <c r="A476" s="39">
        <f t="shared" si="54"/>
        <v>41547</v>
      </c>
      <c r="B476" s="185">
        <f t="shared" si="86"/>
        <v>0.54058352861678005</v>
      </c>
      <c r="C476" s="185">
        <f t="shared" si="89"/>
        <v>5.4939932729640003E-3</v>
      </c>
      <c r="D476" s="185">
        <f t="shared" si="89"/>
        <v>-0.1545943915844</v>
      </c>
      <c r="E476" s="185">
        <f t="shared" si="89"/>
        <v>6.0507303208660003E-3</v>
      </c>
      <c r="F476" s="185">
        <f t="shared" si="89"/>
        <v>1.004625805919E-3</v>
      </c>
      <c r="G476" s="185">
        <f t="shared" si="89"/>
        <v>1.3534295261217</v>
      </c>
      <c r="H476" s="185">
        <f t="shared" si="89"/>
        <v>1.1494999824978001</v>
      </c>
      <c r="I476" s="185">
        <f t="shared" si="89"/>
        <v>1.8945867765390001</v>
      </c>
      <c r="J476" s="185" t="str">
        <f t="shared" si="89"/>
        <v/>
      </c>
      <c r="K476" s="185">
        <f t="shared" si="89"/>
        <v>0.41174675316318998</v>
      </c>
      <c r="L476" s="185">
        <f t="shared" si="89"/>
        <v>0.42776678976970001</v>
      </c>
      <c r="M476" s="185">
        <f t="shared" si="89"/>
        <v>1.4594615606218999</v>
      </c>
      <c r="N476" s="185" t="str">
        <f t="shared" si="89"/>
        <v/>
      </c>
      <c r="O476" s="185" t="str">
        <f t="shared" si="89"/>
        <v/>
      </c>
      <c r="P476" s="185">
        <f t="shared" si="89"/>
        <v>4.6116380388235996</v>
      </c>
      <c r="Q476" s="185">
        <f t="shared" si="89"/>
        <v>4.4323935748245598</v>
      </c>
      <c r="R476" s="185">
        <f t="shared" si="89"/>
        <v>0.55631729544611896</v>
      </c>
      <c r="S476" s="185">
        <f t="shared" si="89"/>
        <v>0.39118812753572002</v>
      </c>
      <c r="T476" s="185">
        <f t="shared" si="89"/>
        <v>1.28278547945</v>
      </c>
      <c r="U476" s="185">
        <f t="shared" si="89"/>
        <v>3.2325193733650002</v>
      </c>
      <c r="V476" s="185">
        <f t="shared" si="89"/>
        <v>4.1025241690768004</v>
      </c>
      <c r="W476" s="185">
        <f t="shared" si="89"/>
        <v>0.77563441892483997</v>
      </c>
    </row>
    <row r="477" spans="1:23" x14ac:dyDescent="0.2">
      <c r="A477" s="39">
        <f t="shared" si="54"/>
        <v>41517</v>
      </c>
      <c r="B477" s="185">
        <f t="shared" si="86"/>
        <v>0.57042260925760002</v>
      </c>
      <c r="C477" s="185">
        <f t="shared" si="89"/>
        <v>7.3757288415261992E-3</v>
      </c>
      <c r="D477" s="185">
        <f t="shared" si="89"/>
        <v>-0.31199529767035999</v>
      </c>
      <c r="E477" s="185">
        <f t="shared" si="89"/>
        <v>7.9093998263742461E-3</v>
      </c>
      <c r="F477" s="185">
        <f t="shared" si="89"/>
        <v>3.111307959951E-3</v>
      </c>
      <c r="G477" s="185">
        <f t="shared" si="89"/>
        <v>1.3515396522847001</v>
      </c>
      <c r="H477" s="185">
        <f t="shared" si="89"/>
        <v>1.1565138389983001</v>
      </c>
      <c r="I477" s="185">
        <f t="shared" si="89"/>
        <v>1.8782339126537</v>
      </c>
      <c r="J477" s="185" t="str">
        <f t="shared" si="89"/>
        <v/>
      </c>
      <c r="K477" s="185">
        <f t="shared" si="89"/>
        <v>0.42293526050988001</v>
      </c>
      <c r="L477" s="185">
        <f t="shared" ref="C477:W490" si="90">IF(L161="","",MAX(MIN(L161,L$97),L$98))</f>
        <v>0.52956188154578998</v>
      </c>
      <c r="M477" s="185">
        <f t="shared" si="90"/>
        <v>1.5394868165758999</v>
      </c>
      <c r="N477" s="185" t="str">
        <f t="shared" si="90"/>
        <v/>
      </c>
      <c r="O477" s="185" t="str">
        <f t="shared" si="90"/>
        <v/>
      </c>
      <c r="P477" s="185">
        <f t="shared" si="90"/>
        <v>4.5165177498654998</v>
      </c>
      <c r="Q477" s="185">
        <f t="shared" si="90"/>
        <v>4.4452496402422002</v>
      </c>
      <c r="R477" s="185">
        <f t="shared" si="90"/>
        <v>0.54371727179265805</v>
      </c>
      <c r="S477" s="185">
        <f t="shared" si="90"/>
        <v>0.37983579621566999</v>
      </c>
      <c r="T477" s="185">
        <f t="shared" si="90"/>
        <v>1.2580302065741999</v>
      </c>
      <c r="U477" s="185">
        <f t="shared" si="90"/>
        <v>3.4309249772496</v>
      </c>
      <c r="V477" s="185">
        <f t="shared" si="90"/>
        <v>4.3102212221403002</v>
      </c>
      <c r="W477" s="185">
        <f t="shared" si="90"/>
        <v>0.84637793845835996</v>
      </c>
    </row>
    <row r="478" spans="1:23" x14ac:dyDescent="0.2">
      <c r="A478" s="39">
        <f t="shared" si="54"/>
        <v>41486</v>
      </c>
      <c r="B478" s="185">
        <f t="shared" si="86"/>
        <v>0.57119693106073</v>
      </c>
      <c r="C478" s="185">
        <f t="shared" si="90"/>
        <v>6.8652752344499999E-3</v>
      </c>
      <c r="D478" s="185">
        <f t="shared" si="90"/>
        <v>-0.27199530601500999</v>
      </c>
      <c r="E478" s="185">
        <f t="shared" si="90"/>
        <v>7.4634450114850004E-3</v>
      </c>
      <c r="F478" s="185">
        <f t="shared" si="90"/>
        <v>2.2171670067870001E-3</v>
      </c>
      <c r="G478" s="185">
        <f t="shared" si="90"/>
        <v>1.3189336488156</v>
      </c>
      <c r="H478" s="185">
        <f t="shared" si="90"/>
        <v>1.1357070297719001</v>
      </c>
      <c r="I478" s="185">
        <f t="shared" si="90"/>
        <v>1.8102307050848001</v>
      </c>
      <c r="J478" s="185" t="str">
        <f t="shared" si="90"/>
        <v/>
      </c>
      <c r="K478" s="185">
        <f t="shared" si="90"/>
        <v>0.40059067387324998</v>
      </c>
      <c r="L478" s="185">
        <f t="shared" si="90"/>
        <v>0.57457292771157997</v>
      </c>
      <c r="M478" s="185">
        <f t="shared" si="90"/>
        <v>1.4840840245541</v>
      </c>
      <c r="N478" s="185" t="str">
        <f t="shared" si="90"/>
        <v/>
      </c>
      <c r="O478" s="185" t="str">
        <f t="shared" si="90"/>
        <v/>
      </c>
      <c r="P478" s="185">
        <f t="shared" si="90"/>
        <v>4.4704095024613002</v>
      </c>
      <c r="Q478" s="185">
        <f t="shared" si="90"/>
        <v>4.4368692923337001</v>
      </c>
      <c r="R478" s="185">
        <f t="shared" si="90"/>
        <v>0.57246881028149799</v>
      </c>
      <c r="S478" s="185">
        <f t="shared" si="90"/>
        <v>0.40217691543221001</v>
      </c>
      <c r="T478" s="185">
        <f t="shared" si="90"/>
        <v>1.3087875968581999</v>
      </c>
      <c r="U478" s="185">
        <f t="shared" si="90"/>
        <v>3.0014750260123</v>
      </c>
      <c r="V478" s="185">
        <f t="shared" si="90"/>
        <v>4.1243265979618</v>
      </c>
      <c r="W478" s="185">
        <f t="shared" si="90"/>
        <v>0.81803378100678004</v>
      </c>
    </row>
    <row r="479" spans="1:23" x14ac:dyDescent="0.2">
      <c r="A479" s="39">
        <f t="shared" si="54"/>
        <v>41455</v>
      </c>
      <c r="B479" s="185">
        <f t="shared" si="86"/>
        <v>0.60887022847964001</v>
      </c>
      <c r="C479" s="185">
        <f t="shared" si="90"/>
        <v>7.3757288415261992E-3</v>
      </c>
      <c r="D479" s="185">
        <f t="shared" si="90"/>
        <v>-0.43585765361786</v>
      </c>
      <c r="E479" s="185">
        <f t="shared" si="90"/>
        <v>7.9093998263742461E-3</v>
      </c>
      <c r="F479" s="185">
        <f t="shared" si="90"/>
        <v>1.754286600336E-3</v>
      </c>
      <c r="G479" s="185">
        <f t="shared" si="90"/>
        <v>1.4435328208175999</v>
      </c>
      <c r="H479" s="185">
        <f t="shared" si="90"/>
        <v>1.2422264684638999</v>
      </c>
      <c r="I479" s="185">
        <f t="shared" si="90"/>
        <v>1.9826670005702001</v>
      </c>
      <c r="J479" s="185" t="str">
        <f t="shared" si="90"/>
        <v/>
      </c>
      <c r="K479" s="185">
        <f t="shared" si="90"/>
        <v>0.37673940140166001</v>
      </c>
      <c r="L479" s="185">
        <f t="shared" si="90"/>
        <v>0.60073300417116005</v>
      </c>
      <c r="M479" s="185">
        <f t="shared" si="90"/>
        <v>1.5582986863285999</v>
      </c>
      <c r="N479" s="185" t="str">
        <f t="shared" si="90"/>
        <v/>
      </c>
      <c r="O479" s="185" t="str">
        <f t="shared" si="90"/>
        <v/>
      </c>
      <c r="P479" s="185">
        <f t="shared" si="90"/>
        <v>4.9228557020577002</v>
      </c>
      <c r="Q479" s="185">
        <f t="shared" si="90"/>
        <v>4.4403257086642602</v>
      </c>
      <c r="R479" s="185">
        <f t="shared" si="90"/>
        <v>0.60404729477408203</v>
      </c>
      <c r="S479" s="185">
        <f t="shared" si="90"/>
        <v>0.42320176452243002</v>
      </c>
      <c r="T479" s="185">
        <f t="shared" si="90"/>
        <v>1.3873795494704</v>
      </c>
      <c r="U479" s="185">
        <f t="shared" si="90"/>
        <v>3.1667304542935</v>
      </c>
      <c r="V479" s="185">
        <f t="shared" si="90"/>
        <v>4.3117426003123001</v>
      </c>
      <c r="W479" s="185">
        <f t="shared" si="90"/>
        <v>0.80308854999040002</v>
      </c>
    </row>
    <row r="480" spans="1:23" x14ac:dyDescent="0.2">
      <c r="A480" s="39">
        <f t="shared" si="54"/>
        <v>41425</v>
      </c>
      <c r="B480" s="185">
        <f t="shared" ref="B480:B543" si="91">IF(B164="","",MAX(MIN(B164,B$97),B$98))</f>
        <v>0.56188150201776998</v>
      </c>
      <c r="C480" s="185">
        <f t="shared" si="90"/>
        <v>7.3757288415261992E-3</v>
      </c>
      <c r="D480" s="185">
        <f t="shared" si="90"/>
        <v>-0.21139320731163</v>
      </c>
      <c r="E480" s="185">
        <f t="shared" si="90"/>
        <v>7.9093998263742461E-3</v>
      </c>
      <c r="F480" s="185">
        <f t="shared" si="90"/>
        <v>2.307766978972E-3</v>
      </c>
      <c r="G480" s="185">
        <f t="shared" si="90"/>
        <v>1.2463199550738999</v>
      </c>
      <c r="H480" s="185">
        <f t="shared" si="90"/>
        <v>1.0439999900450001</v>
      </c>
      <c r="I480" s="185">
        <f t="shared" si="90"/>
        <v>1.7627991874077</v>
      </c>
      <c r="J480" s="185" t="str">
        <f t="shared" si="90"/>
        <v/>
      </c>
      <c r="K480" s="185">
        <f t="shared" si="90"/>
        <v>0.31393195421853998</v>
      </c>
      <c r="L480" s="185">
        <f t="shared" si="90"/>
        <v>0.63060117333444998</v>
      </c>
      <c r="M480" s="185">
        <f t="shared" si="90"/>
        <v>1.2978463697478</v>
      </c>
      <c r="N480" s="185" t="str">
        <f t="shared" si="90"/>
        <v/>
      </c>
      <c r="O480" s="185" t="str">
        <f t="shared" si="90"/>
        <v/>
      </c>
      <c r="P480" s="185">
        <f t="shared" si="90"/>
        <v>4.3990536528622002</v>
      </c>
      <c r="Q480" s="185">
        <f t="shared" si="90"/>
        <v>4.5178743556217498</v>
      </c>
      <c r="R480" s="185">
        <f t="shared" si="90"/>
        <v>0.54295321157351595</v>
      </c>
      <c r="S480" s="185">
        <f t="shared" si="90"/>
        <v>0.38595621340099001</v>
      </c>
      <c r="T480" s="185">
        <f t="shared" si="90"/>
        <v>1.2103732709482</v>
      </c>
      <c r="U480" s="185">
        <f t="shared" si="90"/>
        <v>2.6105575227339002</v>
      </c>
      <c r="V480" s="185">
        <f t="shared" si="90"/>
        <v>3.6429338204628001</v>
      </c>
      <c r="W480" s="185">
        <f t="shared" si="90"/>
        <v>0.75584727270565999</v>
      </c>
    </row>
    <row r="481" spans="1:23" x14ac:dyDescent="0.2">
      <c r="A481" s="39">
        <f t="shared" ref="A481:A544" si="92">A165</f>
        <v>41394</v>
      </c>
      <c r="B481" s="185">
        <f t="shared" si="91"/>
        <v>0.54123816434792005</v>
      </c>
      <c r="C481" s="185">
        <f t="shared" ref="C481:Q481" si="93">IF(C165="","",MAX(MIN(C165,C$97),C$98))</f>
        <v>4.166528134096E-3</v>
      </c>
      <c r="D481" s="185">
        <f t="shared" si="93"/>
        <v>-5.1866892725229E-2</v>
      </c>
      <c r="E481" s="185">
        <f t="shared" si="93"/>
        <v>4.6308559201329999E-3</v>
      </c>
      <c r="F481" s="185">
        <f t="shared" si="93"/>
        <v>9.4141469734200002E-4</v>
      </c>
      <c r="G481" s="185">
        <f t="shared" si="93"/>
        <v>1.2533659329100999</v>
      </c>
      <c r="H481" s="185">
        <f t="shared" si="93"/>
        <v>1.0449039538128</v>
      </c>
      <c r="I481" s="185">
        <f t="shared" si="93"/>
        <v>1.7824815407987</v>
      </c>
      <c r="J481" s="185" t="str">
        <f t="shared" si="93"/>
        <v/>
      </c>
      <c r="K481" s="185">
        <f t="shared" si="93"/>
        <v>0.28381059225361999</v>
      </c>
      <c r="L481" s="185">
        <f t="shared" si="93"/>
        <v>0.57348960762794998</v>
      </c>
      <c r="M481" s="185">
        <f t="shared" si="93"/>
        <v>1.2131559204628</v>
      </c>
      <c r="N481" s="185" t="str">
        <f t="shared" si="93"/>
        <v/>
      </c>
      <c r="O481" s="185" t="str">
        <f t="shared" si="93"/>
        <v/>
      </c>
      <c r="P481" s="185">
        <f t="shared" si="93"/>
        <v>4.3196193829101999</v>
      </c>
      <c r="Q481" s="185">
        <f t="shared" si="93"/>
        <v>4.6103956830253203</v>
      </c>
      <c r="R481" s="185">
        <f t="shared" si="90"/>
        <v>0.54778548004454497</v>
      </c>
      <c r="S481" s="185">
        <f t="shared" si="90"/>
        <v>0.37038630204110001</v>
      </c>
      <c r="T481" s="185">
        <f t="shared" si="90"/>
        <v>1.2792156510013</v>
      </c>
      <c r="U481" s="185">
        <f t="shared" si="90"/>
        <v>2.4885293855413</v>
      </c>
      <c r="V481" s="185">
        <f t="shared" si="90"/>
        <v>3.3814783517403999</v>
      </c>
      <c r="W481" s="185">
        <f t="shared" si="90"/>
        <v>0.63014698815643</v>
      </c>
    </row>
    <row r="482" spans="1:23" x14ac:dyDescent="0.2">
      <c r="A482" s="39">
        <f t="shared" si="92"/>
        <v>41364</v>
      </c>
      <c r="B482" s="185">
        <f t="shared" si="91"/>
        <v>0.55672430911765003</v>
      </c>
      <c r="C482" s="185">
        <f t="shared" si="90"/>
        <v>6.2138218540230003E-3</v>
      </c>
      <c r="D482" s="185">
        <f t="shared" si="90"/>
        <v>-6.4176827669143996E-2</v>
      </c>
      <c r="E482" s="185">
        <f t="shared" si="90"/>
        <v>6.9584545834919997E-3</v>
      </c>
      <c r="F482" s="185">
        <f t="shared" si="90"/>
        <v>8.8263362423899997E-4</v>
      </c>
      <c r="G482" s="185">
        <f t="shared" si="90"/>
        <v>1.2967044300281001</v>
      </c>
      <c r="H482" s="185">
        <f t="shared" si="90"/>
        <v>1.0932649105084</v>
      </c>
      <c r="I482" s="185">
        <f t="shared" si="90"/>
        <v>1.8316385923842999</v>
      </c>
      <c r="J482" s="185" t="str">
        <f t="shared" si="90"/>
        <v/>
      </c>
      <c r="K482" s="185">
        <f t="shared" si="90"/>
        <v>0.30190055362641</v>
      </c>
      <c r="L482" s="185">
        <f t="shared" si="90"/>
        <v>0.57791257489343995</v>
      </c>
      <c r="M482" s="185">
        <f t="shared" si="90"/>
        <v>1.377964932342</v>
      </c>
      <c r="N482" s="185" t="str">
        <f t="shared" si="90"/>
        <v/>
      </c>
      <c r="O482" s="185" t="str">
        <f t="shared" si="90"/>
        <v/>
      </c>
      <c r="P482" s="185">
        <f t="shared" si="90"/>
        <v>4.5667446695414</v>
      </c>
      <c r="Q482" s="185">
        <f t="shared" si="90"/>
        <v>4.6487061962542882</v>
      </c>
      <c r="R482" s="185">
        <f t="shared" si="90"/>
        <v>0.659277060879363</v>
      </c>
      <c r="S482" s="185">
        <f t="shared" si="90"/>
        <v>0.47000278601827999</v>
      </c>
      <c r="T482" s="185">
        <f t="shared" si="90"/>
        <v>1.4353952025318999</v>
      </c>
      <c r="U482" s="185">
        <f t="shared" si="90"/>
        <v>2.6320972271341998</v>
      </c>
      <c r="V482" s="185">
        <f t="shared" si="90"/>
        <v>3.3782522112018998</v>
      </c>
      <c r="W482" s="185">
        <f t="shared" si="90"/>
        <v>0.68649484788897996</v>
      </c>
    </row>
    <row r="483" spans="1:23" x14ac:dyDescent="0.2">
      <c r="A483" s="39">
        <f t="shared" si="92"/>
        <v>41333</v>
      </c>
      <c r="B483" s="185">
        <f t="shared" si="91"/>
        <v>0.54328713705607001</v>
      </c>
      <c r="C483" s="185">
        <f t="shared" si="90"/>
        <v>5.1215745995039997E-3</v>
      </c>
      <c r="D483" s="185">
        <f t="shared" si="90"/>
        <v>-6.591796875E-2</v>
      </c>
      <c r="E483" s="185">
        <f t="shared" si="90"/>
        <v>5.6858440058189996E-3</v>
      </c>
      <c r="F483" s="185">
        <f t="shared" si="90"/>
        <v>1.1097811834839999E-3</v>
      </c>
      <c r="G483" s="185">
        <f t="shared" si="90"/>
        <v>1.2697181454498001</v>
      </c>
      <c r="H483" s="185">
        <f t="shared" si="90"/>
        <v>1.0722226042817999</v>
      </c>
      <c r="I483" s="185">
        <f t="shared" si="90"/>
        <v>1.7817378980759999</v>
      </c>
      <c r="J483" s="185" t="str">
        <f t="shared" si="90"/>
        <v/>
      </c>
      <c r="K483" s="185">
        <f t="shared" si="90"/>
        <v>0.27228995570873998</v>
      </c>
      <c r="L483" s="185">
        <f t="shared" si="90"/>
        <v>0.55882697428452999</v>
      </c>
      <c r="M483" s="185">
        <f t="shared" si="90"/>
        <v>1.4334351249288999</v>
      </c>
      <c r="N483" s="185" t="str">
        <f t="shared" si="90"/>
        <v/>
      </c>
      <c r="O483" s="185" t="str">
        <f t="shared" si="90"/>
        <v/>
      </c>
      <c r="P483" s="185">
        <f t="shared" si="90"/>
        <v>4.7253449893794999</v>
      </c>
      <c r="Q483" s="185">
        <f t="shared" si="90"/>
        <v>4.6487061962542882</v>
      </c>
      <c r="R483" s="185">
        <f t="shared" si="90"/>
        <v>0.63330414208246899</v>
      </c>
      <c r="S483" s="185">
        <f t="shared" si="90"/>
        <v>0.44684223748023</v>
      </c>
      <c r="T483" s="185">
        <f t="shared" si="90"/>
        <v>1.4329256119602001</v>
      </c>
      <c r="U483" s="185">
        <f t="shared" si="90"/>
        <v>2.6506523304837999</v>
      </c>
      <c r="V483" s="185">
        <f t="shared" si="90"/>
        <v>3.3259853926323002</v>
      </c>
      <c r="W483" s="185">
        <f t="shared" si="90"/>
        <v>0.56123523019314003</v>
      </c>
    </row>
    <row r="484" spans="1:23" x14ac:dyDescent="0.2">
      <c r="A484" s="39">
        <f t="shared" si="92"/>
        <v>41305</v>
      </c>
      <c r="B484" s="185">
        <f t="shared" si="91"/>
        <v>0.53741373455716002</v>
      </c>
      <c r="C484" s="185">
        <f t="shared" si="90"/>
        <v>6.5921586439640001E-3</v>
      </c>
      <c r="D484" s="185">
        <f t="shared" si="90"/>
        <v>-0.12636992335319999</v>
      </c>
      <c r="E484" s="185">
        <f t="shared" si="90"/>
        <v>7.344685552833E-3</v>
      </c>
      <c r="F484" s="185">
        <f t="shared" si="90"/>
        <v>1.305764341876E-3</v>
      </c>
      <c r="G484" s="185">
        <f t="shared" si="90"/>
        <v>1.2723093803532</v>
      </c>
      <c r="H484" s="185">
        <f t="shared" si="90"/>
        <v>1.0821131878529</v>
      </c>
      <c r="I484" s="185">
        <f t="shared" si="90"/>
        <v>1.7621946289214001</v>
      </c>
      <c r="J484" s="185" t="str">
        <f t="shared" si="90"/>
        <v/>
      </c>
      <c r="K484" s="185">
        <f t="shared" si="90"/>
        <v>0.27188312670951048</v>
      </c>
      <c r="L484" s="185">
        <f t="shared" si="90"/>
        <v>0.54952486232316</v>
      </c>
      <c r="M484" s="185">
        <f t="shared" si="90"/>
        <v>1.3120060856117</v>
      </c>
      <c r="N484" s="185" t="str">
        <f t="shared" si="90"/>
        <v/>
      </c>
      <c r="O484" s="185" t="str">
        <f t="shared" si="90"/>
        <v/>
      </c>
      <c r="P484" s="185">
        <f t="shared" si="90"/>
        <v>4.7651055612283999</v>
      </c>
      <c r="Q484" s="185">
        <f t="shared" si="90"/>
        <v>4.6487061962542882</v>
      </c>
      <c r="R484" s="185">
        <f t="shared" si="90"/>
        <v>0.59362104045793096</v>
      </c>
      <c r="S484" s="185">
        <f t="shared" si="90"/>
        <v>0.38501225987245002</v>
      </c>
      <c r="T484" s="185">
        <f t="shared" si="90"/>
        <v>1.4433279728284001</v>
      </c>
      <c r="U484" s="185">
        <f t="shared" si="90"/>
        <v>2.4237187194216001</v>
      </c>
      <c r="V484" s="185">
        <f t="shared" si="90"/>
        <v>3.1685685759880999</v>
      </c>
      <c r="W484" s="185">
        <f t="shared" si="90"/>
        <v>0.57242370105486995</v>
      </c>
    </row>
    <row r="485" spans="1:23" x14ac:dyDescent="0.2">
      <c r="A485" s="39">
        <f t="shared" si="92"/>
        <v>41274</v>
      </c>
      <c r="B485" s="185">
        <f t="shared" si="91"/>
        <v>0.53329499964996996</v>
      </c>
      <c r="C485" s="185">
        <f t="shared" si="90"/>
        <v>7.3757288415261992E-3</v>
      </c>
      <c r="D485" s="185">
        <f t="shared" si="90"/>
        <v>-0.10640674084425</v>
      </c>
      <c r="E485" s="185">
        <f t="shared" si="90"/>
        <v>7.9093998263742461E-3</v>
      </c>
      <c r="F485" s="185">
        <f t="shared" si="90"/>
        <v>1.5599441687120001E-3</v>
      </c>
      <c r="G485" s="185">
        <f t="shared" si="90"/>
        <v>1.3095817671184999</v>
      </c>
      <c r="H485" s="185">
        <f t="shared" si="90"/>
        <v>1.1150444205076999</v>
      </c>
      <c r="I485" s="185">
        <f t="shared" si="90"/>
        <v>1.7975564991174</v>
      </c>
      <c r="J485" s="185" t="str">
        <f t="shared" si="90"/>
        <v/>
      </c>
      <c r="K485" s="185">
        <f t="shared" si="90"/>
        <v>0.28072759204395997</v>
      </c>
      <c r="L485" s="185">
        <f t="shared" si="90"/>
        <v>0.49662965350276</v>
      </c>
      <c r="M485" s="185">
        <f t="shared" si="90"/>
        <v>1.3185468418871</v>
      </c>
      <c r="N485" s="185" t="str">
        <f t="shared" si="90"/>
        <v/>
      </c>
      <c r="O485" s="185" t="str">
        <f t="shared" si="90"/>
        <v/>
      </c>
      <c r="P485" s="185">
        <f t="shared" si="90"/>
        <v>5.1105115317583998</v>
      </c>
      <c r="Q485" s="185">
        <f t="shared" si="90"/>
        <v>4.6487061962542882</v>
      </c>
      <c r="R485" s="185">
        <f t="shared" si="90"/>
        <v>0.64501142595148597</v>
      </c>
      <c r="S485" s="185">
        <f t="shared" si="90"/>
        <v>0.43801582569862002</v>
      </c>
      <c r="T485" s="185">
        <f t="shared" si="90"/>
        <v>1.4456533006612999</v>
      </c>
      <c r="U485" s="185">
        <f t="shared" si="90"/>
        <v>2.4117690494524999</v>
      </c>
      <c r="V485" s="185">
        <f t="shared" si="90"/>
        <v>3.3691698908821999</v>
      </c>
      <c r="W485" s="185">
        <f t="shared" si="90"/>
        <v>0.41733750000000003</v>
      </c>
    </row>
    <row r="486" spans="1:23" x14ac:dyDescent="0.2">
      <c r="A486" s="39">
        <f t="shared" si="92"/>
        <v>41243</v>
      </c>
      <c r="B486" s="185">
        <f t="shared" si="91"/>
        <v>0.57450635727576005</v>
      </c>
      <c r="C486" s="185">
        <f t="shared" si="90"/>
        <v>6.5563408596470002E-3</v>
      </c>
      <c r="D486" s="185">
        <f t="shared" si="90"/>
        <v>-3.9602696895598997E-2</v>
      </c>
      <c r="E486" s="185">
        <f t="shared" si="90"/>
        <v>7.281185638408E-3</v>
      </c>
      <c r="F486" s="185">
        <f t="shared" si="90"/>
        <v>1.8791439380400001E-3</v>
      </c>
      <c r="G486" s="185">
        <f t="shared" si="90"/>
        <v>1.3633980289795999</v>
      </c>
      <c r="H486" s="185">
        <f t="shared" si="90"/>
        <v>1.1553587308733</v>
      </c>
      <c r="I486" s="185">
        <f t="shared" si="90"/>
        <v>1.8800584474507001</v>
      </c>
      <c r="J486" s="185" t="str">
        <f t="shared" si="90"/>
        <v/>
      </c>
      <c r="K486" s="185">
        <f t="shared" si="90"/>
        <v>0.29433705368128998</v>
      </c>
      <c r="L486" s="185">
        <f t="shared" si="90"/>
        <v>0.57764645236915002</v>
      </c>
      <c r="M486" s="185">
        <f t="shared" si="90"/>
        <v>1.4397126776377001</v>
      </c>
      <c r="N486" s="185" t="str">
        <f t="shared" si="90"/>
        <v/>
      </c>
      <c r="O486" s="185" t="str">
        <f t="shared" si="90"/>
        <v/>
      </c>
      <c r="P486" s="185">
        <f t="shared" si="90"/>
        <v>5.4634528289180997</v>
      </c>
      <c r="Q486" s="185">
        <f t="shared" si="90"/>
        <v>4.6487061962542882</v>
      </c>
      <c r="R486" s="185">
        <f t="shared" si="90"/>
        <v>0.64070169708972702</v>
      </c>
      <c r="S486" s="185">
        <f t="shared" si="90"/>
        <v>0.41656266395125002</v>
      </c>
      <c r="T486" s="185">
        <f t="shared" si="90"/>
        <v>1.5031500433949001</v>
      </c>
      <c r="U486" s="185">
        <f t="shared" si="90"/>
        <v>2.5561902102983001</v>
      </c>
      <c r="V486" s="185">
        <f t="shared" si="90"/>
        <v>3.6442707667984</v>
      </c>
      <c r="W486" s="185">
        <f t="shared" si="90"/>
        <v>0.61431613191821999</v>
      </c>
    </row>
    <row r="487" spans="1:23" x14ac:dyDescent="0.2">
      <c r="A487" s="39">
        <f t="shared" si="92"/>
        <v>41213</v>
      </c>
      <c r="B487" s="185">
        <f t="shared" si="91"/>
        <v>0.50084971801876998</v>
      </c>
      <c r="C487" s="185">
        <f t="shared" si="90"/>
        <v>4.8832754071040001E-3</v>
      </c>
      <c r="D487" s="185">
        <f t="shared" si="90"/>
        <v>-0.11565308272839001</v>
      </c>
      <c r="E487" s="185">
        <f t="shared" si="90"/>
        <v>5.4889062721610003E-3</v>
      </c>
      <c r="F487" s="185">
        <f t="shared" si="90"/>
        <v>1.0228949226279999E-3</v>
      </c>
      <c r="G487" s="185">
        <f t="shared" si="90"/>
        <v>1.2767822160435001</v>
      </c>
      <c r="H487" s="185">
        <f t="shared" si="90"/>
        <v>1.0813462476485001</v>
      </c>
      <c r="I487" s="185">
        <f t="shared" si="90"/>
        <v>1.7589696680503999</v>
      </c>
      <c r="J487" s="185" t="str">
        <f t="shared" si="90"/>
        <v/>
      </c>
      <c r="K487" s="185">
        <f t="shared" si="90"/>
        <v>0.27188312670951048</v>
      </c>
      <c r="L487" s="185">
        <f t="shared" si="90"/>
        <v>0.41686843110600003</v>
      </c>
      <c r="M487" s="185">
        <f t="shared" si="90"/>
        <v>1.4158641249038999</v>
      </c>
      <c r="N487" s="185" t="str">
        <f t="shared" si="90"/>
        <v/>
      </c>
      <c r="O487" s="185" t="str">
        <f t="shared" si="90"/>
        <v/>
      </c>
      <c r="P487" s="185">
        <f t="shared" si="90"/>
        <v>5.4341783173357996</v>
      </c>
      <c r="Q487" s="185">
        <f t="shared" si="90"/>
        <v>4.6487061962542882</v>
      </c>
      <c r="R487" s="185">
        <f t="shared" si="90"/>
        <v>0.67926437325262401</v>
      </c>
      <c r="S487" s="185">
        <f t="shared" si="90"/>
        <v>0.45229108416418001</v>
      </c>
      <c r="T487" s="185">
        <f t="shared" si="90"/>
        <v>1.5574187052001001</v>
      </c>
      <c r="U487" s="185">
        <f t="shared" si="90"/>
        <v>2.5748154968432</v>
      </c>
      <c r="V487" s="185">
        <f t="shared" si="90"/>
        <v>3.4964415178378001</v>
      </c>
      <c r="W487" s="185">
        <f t="shared" si="90"/>
        <v>0.65257287512376005</v>
      </c>
    </row>
    <row r="488" spans="1:23" x14ac:dyDescent="0.2">
      <c r="A488" s="39">
        <f t="shared" si="92"/>
        <v>41182</v>
      </c>
      <c r="B488" s="185">
        <f t="shared" si="91"/>
        <v>0.49391989268205999</v>
      </c>
      <c r="C488" s="185">
        <f t="shared" si="90"/>
        <v>5.2358921906229998E-3</v>
      </c>
      <c r="D488" s="185">
        <f t="shared" si="90"/>
        <v>-0.15380859375</v>
      </c>
      <c r="E488" s="185">
        <f t="shared" si="90"/>
        <v>5.9029054441460003E-3</v>
      </c>
      <c r="F488" s="185">
        <f t="shared" si="90"/>
        <v>1.056914467528E-3</v>
      </c>
      <c r="G488" s="185">
        <f t="shared" si="90"/>
        <v>1.4360988482474999</v>
      </c>
      <c r="H488" s="185">
        <f t="shared" si="90"/>
        <v>1.2461012395872</v>
      </c>
      <c r="I488" s="185">
        <f t="shared" si="90"/>
        <v>1.9095418759900999</v>
      </c>
      <c r="J488" s="185" t="str">
        <f t="shared" si="90"/>
        <v/>
      </c>
      <c r="K488" s="185">
        <f t="shared" si="90"/>
        <v>0.30181159081005998</v>
      </c>
      <c r="L488" s="185">
        <f t="shared" si="90"/>
        <v>0.23834005982903</v>
      </c>
      <c r="M488" s="185">
        <f t="shared" si="90"/>
        <v>1.6255438364618999</v>
      </c>
      <c r="N488" s="185" t="str">
        <f t="shared" si="90"/>
        <v/>
      </c>
      <c r="O488" s="185" t="str">
        <f t="shared" si="90"/>
        <v/>
      </c>
      <c r="P488" s="185">
        <f t="shared" si="90"/>
        <v>5.5129609418912997</v>
      </c>
      <c r="Q488" s="185">
        <f t="shared" si="90"/>
        <v>4.6487061962542882</v>
      </c>
      <c r="R488" s="185">
        <f t="shared" si="90"/>
        <v>0.72871960984746498</v>
      </c>
      <c r="S488" s="185">
        <f t="shared" si="90"/>
        <v>0.47429295064433002</v>
      </c>
      <c r="T488" s="185">
        <f t="shared" si="90"/>
        <v>1.7073195619104</v>
      </c>
      <c r="U488" s="185">
        <f t="shared" si="90"/>
        <v>2.7397944522555999</v>
      </c>
      <c r="V488" s="185">
        <f t="shared" si="90"/>
        <v>3.8699047434102001</v>
      </c>
      <c r="W488" s="185">
        <f t="shared" si="90"/>
        <v>0.88429748942453001</v>
      </c>
    </row>
    <row r="489" spans="1:23" x14ac:dyDescent="0.2">
      <c r="A489" s="39">
        <f t="shared" si="92"/>
        <v>41152</v>
      </c>
      <c r="B489" s="185">
        <f t="shared" si="91"/>
        <v>0.64151530000569001</v>
      </c>
      <c r="C489" s="185">
        <f t="shared" si="90"/>
        <v>7.3757288415261992E-3</v>
      </c>
      <c r="D489" s="185">
        <f t="shared" si="90"/>
        <v>-0.107421875</v>
      </c>
      <c r="E489" s="185">
        <f t="shared" si="90"/>
        <v>7.9093998263742461E-3</v>
      </c>
      <c r="F489" s="185">
        <f t="shared" si="90"/>
        <v>2.5488290446279999E-3</v>
      </c>
      <c r="G489" s="185">
        <f t="shared" si="90"/>
        <v>1.582242221599</v>
      </c>
      <c r="H489" s="185">
        <f t="shared" si="90"/>
        <v>1.3941141348449999</v>
      </c>
      <c r="I489" s="185">
        <f t="shared" si="90"/>
        <v>2.0515398900483999</v>
      </c>
      <c r="J489" s="185" t="str">
        <f t="shared" si="90"/>
        <v/>
      </c>
      <c r="K489" s="185">
        <f t="shared" si="90"/>
        <v>0.34511428275320999</v>
      </c>
      <c r="L489" s="185">
        <f t="shared" si="90"/>
        <v>0.57893730634596996</v>
      </c>
      <c r="M489" s="185">
        <f t="shared" si="90"/>
        <v>1.9515689300262999</v>
      </c>
      <c r="N489" s="185" t="str">
        <f t="shared" si="90"/>
        <v/>
      </c>
      <c r="O489" s="185" t="str">
        <f t="shared" si="90"/>
        <v/>
      </c>
      <c r="P489" s="185">
        <f t="shared" si="90"/>
        <v>5.7460581836892999</v>
      </c>
      <c r="Q489" s="185">
        <f t="shared" si="90"/>
        <v>4.6236312290357899</v>
      </c>
      <c r="R489" s="185">
        <f t="shared" si="90"/>
        <v>0.80048018658159303</v>
      </c>
      <c r="S489" s="185">
        <f t="shared" si="90"/>
        <v>0.52201025839241388</v>
      </c>
      <c r="T489" s="185">
        <f t="shared" si="90"/>
        <v>1.8384849474342</v>
      </c>
      <c r="U489" s="185">
        <f t="shared" si="90"/>
        <v>2.9778227980388001</v>
      </c>
      <c r="V489" s="185">
        <f t="shared" si="90"/>
        <v>4.0423913441817998</v>
      </c>
      <c r="W489" s="185">
        <f t="shared" si="90"/>
        <v>0.82525828966964998</v>
      </c>
    </row>
    <row r="490" spans="1:23" x14ac:dyDescent="0.2">
      <c r="A490" s="39">
        <f t="shared" si="92"/>
        <v>41121</v>
      </c>
      <c r="B490" s="185">
        <f t="shared" si="91"/>
        <v>0.66052796148522996</v>
      </c>
      <c r="C490" s="185">
        <f t="shared" si="90"/>
        <v>7.0765841447899998E-3</v>
      </c>
      <c r="D490" s="185">
        <f t="shared" si="90"/>
        <v>-0.2099609375</v>
      </c>
      <c r="E490" s="185">
        <f t="shared" si="90"/>
        <v>7.9093998263742461E-3</v>
      </c>
      <c r="F490" s="185">
        <f t="shared" si="90"/>
        <v>8.74892021999E-4</v>
      </c>
      <c r="G490" s="185">
        <f t="shared" si="90"/>
        <v>1.6435271365548001</v>
      </c>
      <c r="H490" s="185">
        <f t="shared" si="90"/>
        <v>1.4761423573156001</v>
      </c>
      <c r="I490" s="185">
        <f t="shared" ref="C490:W502" si="94">IF(I174="","",MAX(MIN(I174,I$97),I$98))</f>
        <v>2.0588095251234</v>
      </c>
      <c r="J490" s="185" t="str">
        <f t="shared" si="94"/>
        <v/>
      </c>
      <c r="K490" s="185">
        <f t="shared" si="94"/>
        <v>0.36915273179848002</v>
      </c>
      <c r="L490" s="185">
        <f t="shared" si="94"/>
        <v>0.57995048356024004</v>
      </c>
      <c r="M490" s="185">
        <f t="shared" si="94"/>
        <v>2.1482707512368</v>
      </c>
      <c r="N490" s="185" t="str">
        <f t="shared" si="94"/>
        <v/>
      </c>
      <c r="O490" s="185" t="str">
        <f t="shared" si="94"/>
        <v/>
      </c>
      <c r="P490" s="185">
        <f t="shared" si="94"/>
        <v>5.9470985471531002</v>
      </c>
      <c r="Q490" s="185">
        <f t="shared" si="94"/>
        <v>4.5902148232726203</v>
      </c>
      <c r="R490" s="185">
        <f t="shared" si="94"/>
        <v>0.87623231393882495</v>
      </c>
      <c r="S490" s="185">
        <f t="shared" si="94"/>
        <v>0.52201025839241388</v>
      </c>
      <c r="T490" s="185">
        <f t="shared" si="94"/>
        <v>1.9944335079921001</v>
      </c>
      <c r="U490" s="185">
        <f t="shared" si="94"/>
        <v>3.1324413702622</v>
      </c>
      <c r="V490" s="185">
        <f t="shared" si="94"/>
        <v>4.2581738743291</v>
      </c>
      <c r="W490" s="185">
        <f t="shared" si="94"/>
        <v>0.80448570111295004</v>
      </c>
    </row>
    <row r="491" spans="1:23" x14ac:dyDescent="0.2">
      <c r="A491" s="39">
        <f t="shared" si="92"/>
        <v>41090</v>
      </c>
      <c r="B491" s="185">
        <f t="shared" si="91"/>
        <v>0.76718240720816999</v>
      </c>
      <c r="C491" s="185">
        <f t="shared" si="94"/>
        <v>7.3757288415261992E-3</v>
      </c>
      <c r="D491" s="185">
        <f t="shared" si="94"/>
        <v>-0.28150850534438998</v>
      </c>
      <c r="E491" s="185">
        <f t="shared" si="94"/>
        <v>7.9093998263742461E-3</v>
      </c>
      <c r="F491" s="185">
        <f t="shared" si="94"/>
        <v>8.6185726625400002E-4</v>
      </c>
      <c r="G491" s="185">
        <f t="shared" si="94"/>
        <v>1.8238447091415999</v>
      </c>
      <c r="H491" s="185">
        <f t="shared" si="94"/>
        <v>1.6498540778366999</v>
      </c>
      <c r="I491" s="185">
        <f t="shared" si="94"/>
        <v>2.2752566212101999</v>
      </c>
      <c r="J491" s="185" t="str">
        <f t="shared" si="94"/>
        <v/>
      </c>
      <c r="K491" s="185">
        <f t="shared" si="94"/>
        <v>0.39333597359513001</v>
      </c>
      <c r="L491" s="185">
        <f t="shared" si="94"/>
        <v>0.75842180714604002</v>
      </c>
      <c r="M491" s="185">
        <f t="shared" si="94"/>
        <v>2.4151398236451</v>
      </c>
      <c r="N491" s="185" t="str">
        <f t="shared" si="94"/>
        <v/>
      </c>
      <c r="O491" s="185" t="str">
        <f t="shared" si="94"/>
        <v/>
      </c>
      <c r="P491" s="185">
        <f t="shared" si="94"/>
        <v>6.1549822241966003</v>
      </c>
      <c r="Q491" s="185">
        <f t="shared" si="94"/>
        <v>4.54061835209344</v>
      </c>
      <c r="R491" s="185">
        <f t="shared" si="94"/>
        <v>0.92245440080547858</v>
      </c>
      <c r="S491" s="185">
        <f t="shared" si="94"/>
        <v>0.52201025839241388</v>
      </c>
      <c r="T491" s="185">
        <f t="shared" si="94"/>
        <v>2.1919624847477999</v>
      </c>
      <c r="U491" s="185">
        <f t="shared" si="94"/>
        <v>3.4215498012494998</v>
      </c>
      <c r="V491" s="185">
        <f t="shared" si="94"/>
        <v>4.6067369869707999</v>
      </c>
      <c r="W491" s="185">
        <f t="shared" si="94"/>
        <v>0.85803783308675996</v>
      </c>
    </row>
    <row r="492" spans="1:23" x14ac:dyDescent="0.2">
      <c r="A492" s="39">
        <f t="shared" si="92"/>
        <v>41060</v>
      </c>
      <c r="B492" s="185">
        <f t="shared" si="91"/>
        <v>0.82684586199230004</v>
      </c>
      <c r="C492" s="185">
        <f t="shared" si="94"/>
        <v>6.2477894952849998E-3</v>
      </c>
      <c r="D492" s="185">
        <f t="shared" si="94"/>
        <v>-0.25563177466393</v>
      </c>
      <c r="E492" s="185">
        <f t="shared" si="94"/>
        <v>7.2933987300049996E-3</v>
      </c>
      <c r="F492" s="185">
        <f t="shared" si="94"/>
        <v>3.18421037765E-4</v>
      </c>
      <c r="G492" s="185">
        <f t="shared" si="94"/>
        <v>1.9324881704868</v>
      </c>
      <c r="H492" s="185">
        <f t="shared" si="94"/>
        <v>1.7619245855754</v>
      </c>
      <c r="I492" s="185">
        <f t="shared" si="94"/>
        <v>2.3731745225470999</v>
      </c>
      <c r="J492" s="185" t="str">
        <f t="shared" si="94"/>
        <v/>
      </c>
      <c r="K492" s="185">
        <f t="shared" si="94"/>
        <v>0.47490333507888</v>
      </c>
      <c r="L492" s="185">
        <f t="shared" si="94"/>
        <v>0.84468357547149997</v>
      </c>
      <c r="M492" s="185">
        <f t="shared" si="94"/>
        <v>2.5960020142839002</v>
      </c>
      <c r="N492" s="185" t="str">
        <f t="shared" si="94"/>
        <v/>
      </c>
      <c r="O492" s="185" t="str">
        <f t="shared" si="94"/>
        <v/>
      </c>
      <c r="P492" s="185">
        <f t="shared" si="94"/>
        <v>6.7062163783604003</v>
      </c>
      <c r="Q492" s="185">
        <f t="shared" si="94"/>
        <v>4.50014282986848</v>
      </c>
      <c r="R492" s="185">
        <f t="shared" si="94"/>
        <v>0.92245440080547858</v>
      </c>
      <c r="S492" s="185">
        <f t="shared" si="94"/>
        <v>0.52201025839241388</v>
      </c>
      <c r="T492" s="185">
        <f t="shared" si="94"/>
        <v>2.2939624727611001</v>
      </c>
      <c r="U492" s="185">
        <f t="shared" si="94"/>
        <v>3.7769162510980001</v>
      </c>
      <c r="V492" s="185">
        <f t="shared" si="94"/>
        <v>4.9987001061309</v>
      </c>
      <c r="W492" s="185">
        <f t="shared" si="94"/>
        <v>0.90933061260077996</v>
      </c>
    </row>
    <row r="493" spans="1:23" x14ac:dyDescent="0.2">
      <c r="A493" s="39">
        <f t="shared" si="92"/>
        <v>41029</v>
      </c>
      <c r="B493" s="185">
        <f t="shared" si="91"/>
        <v>0.70530145112398002</v>
      </c>
      <c r="C493" s="185">
        <f t="shared" si="94"/>
        <v>6.3132629905259998E-3</v>
      </c>
      <c r="D493" s="185">
        <f t="shared" si="94"/>
        <v>-0.11367009580135</v>
      </c>
      <c r="E493" s="185">
        <f t="shared" si="94"/>
        <v>7.4147410285020001E-3</v>
      </c>
      <c r="F493" s="185">
        <f t="shared" si="94"/>
        <v>-2.3618897815999999E-4</v>
      </c>
      <c r="G493" s="185">
        <f t="shared" si="94"/>
        <v>1.6996196230138001</v>
      </c>
      <c r="H493" s="185">
        <f t="shared" si="94"/>
        <v>1.5525487068457999</v>
      </c>
      <c r="I493" s="185">
        <f t="shared" si="94"/>
        <v>2.0921610585113002</v>
      </c>
      <c r="J493" s="185" t="str">
        <f t="shared" si="94"/>
        <v/>
      </c>
      <c r="K493" s="185">
        <f t="shared" si="94"/>
        <v>0.39513856465811997</v>
      </c>
      <c r="L493" s="185">
        <f t="shared" si="94"/>
        <v>0.66510882760569001</v>
      </c>
      <c r="M493" s="185">
        <f t="shared" si="94"/>
        <v>2.3843647118137001</v>
      </c>
      <c r="N493" s="185" t="str">
        <f t="shared" si="94"/>
        <v/>
      </c>
      <c r="O493" s="185" t="str">
        <f t="shared" si="94"/>
        <v/>
      </c>
      <c r="P493" s="185">
        <f t="shared" si="94"/>
        <v>5.8226576943888002</v>
      </c>
      <c r="Q493" s="185">
        <f t="shared" si="94"/>
        <v>4.4385693265964496</v>
      </c>
      <c r="R493" s="185">
        <f t="shared" si="94"/>
        <v>0.906283619643246</v>
      </c>
      <c r="S493" s="185">
        <f t="shared" si="94"/>
        <v>0.52201025839241388</v>
      </c>
      <c r="T493" s="185">
        <f t="shared" si="94"/>
        <v>2.1162040174482</v>
      </c>
      <c r="U493" s="185">
        <f t="shared" si="94"/>
        <v>3.1094152451669999</v>
      </c>
      <c r="V493" s="185">
        <f t="shared" si="94"/>
        <v>4.1444435758726001</v>
      </c>
      <c r="W493" s="185">
        <f t="shared" si="94"/>
        <v>0.92830633431113996</v>
      </c>
    </row>
    <row r="494" spans="1:23" x14ac:dyDescent="0.2">
      <c r="A494" s="39">
        <f t="shared" si="92"/>
        <v>40999</v>
      </c>
      <c r="B494" s="185">
        <f t="shared" si="91"/>
        <v>0.63670346130813005</v>
      </c>
      <c r="C494" s="185">
        <f t="shared" si="94"/>
        <v>6.5008273062709997E-3</v>
      </c>
      <c r="D494" s="185">
        <f t="shared" si="94"/>
        <v>-0.12011842429638001</v>
      </c>
      <c r="E494" s="185">
        <f t="shared" si="94"/>
        <v>7.404327241485E-3</v>
      </c>
      <c r="F494" s="185">
        <f t="shared" si="94"/>
        <v>1.07042759569E-3</v>
      </c>
      <c r="G494" s="185">
        <f t="shared" si="94"/>
        <v>1.6087102308179</v>
      </c>
      <c r="H494" s="185">
        <f t="shared" si="94"/>
        <v>1.4717248726104</v>
      </c>
      <c r="I494" s="185">
        <f t="shared" si="94"/>
        <v>1.9785635115147</v>
      </c>
      <c r="J494" s="185" t="str">
        <f t="shared" si="94"/>
        <v/>
      </c>
      <c r="K494" s="185">
        <f t="shared" si="94"/>
        <v>0.36088495175284002</v>
      </c>
      <c r="L494" s="185">
        <f t="shared" si="94"/>
        <v>0.51784312328577997</v>
      </c>
      <c r="M494" s="185">
        <f t="shared" si="94"/>
        <v>2.3036981928403</v>
      </c>
      <c r="N494" s="185" t="str">
        <f t="shared" si="94"/>
        <v/>
      </c>
      <c r="O494" s="185" t="str">
        <f t="shared" si="94"/>
        <v/>
      </c>
      <c r="P494" s="185">
        <f t="shared" si="94"/>
        <v>5.7610833894704996</v>
      </c>
      <c r="Q494" s="185">
        <f t="shared" si="94"/>
        <v>4.3424474884633</v>
      </c>
      <c r="R494" s="185">
        <f t="shared" si="94"/>
        <v>0.83794970012544001</v>
      </c>
      <c r="S494" s="185">
        <f t="shared" si="94"/>
        <v>0.51102197058027998</v>
      </c>
      <c r="T494" s="185">
        <f t="shared" si="94"/>
        <v>1.9920454096850999</v>
      </c>
      <c r="U494" s="185">
        <f t="shared" si="94"/>
        <v>3.0635490607518001</v>
      </c>
      <c r="V494" s="185">
        <f t="shared" si="94"/>
        <v>3.8688124461165998</v>
      </c>
      <c r="W494" s="185">
        <f t="shared" si="94"/>
        <v>0.89666061881212999</v>
      </c>
    </row>
    <row r="495" spans="1:23" x14ac:dyDescent="0.2">
      <c r="A495" s="39">
        <f t="shared" si="92"/>
        <v>40968</v>
      </c>
      <c r="B495" s="185">
        <f t="shared" si="91"/>
        <v>0.68614475365125005</v>
      </c>
      <c r="C495" s="185">
        <f t="shared" si="94"/>
        <v>3.6277922283680002E-3</v>
      </c>
      <c r="D495" s="185">
        <f t="shared" si="94"/>
        <v>-5.2097886800765998E-2</v>
      </c>
      <c r="E495" s="185">
        <f t="shared" si="94"/>
        <v>4.1947535910350003E-3</v>
      </c>
      <c r="F495" s="185">
        <f t="shared" si="94"/>
        <v>3.9042038192499997E-4</v>
      </c>
      <c r="G495" s="185">
        <f t="shared" si="94"/>
        <v>1.6748060864211001</v>
      </c>
      <c r="H495" s="185">
        <f t="shared" si="94"/>
        <v>1.5375939366647999</v>
      </c>
      <c r="I495" s="185">
        <f t="shared" si="94"/>
        <v>2.0355408859520998</v>
      </c>
      <c r="J495" s="185" t="str">
        <f t="shared" si="94"/>
        <v/>
      </c>
      <c r="K495" s="185">
        <f t="shared" si="94"/>
        <v>0.40058878600393999</v>
      </c>
      <c r="L495" s="185">
        <f t="shared" si="94"/>
        <v>0.61143292158076001</v>
      </c>
      <c r="M495" s="185">
        <f t="shared" si="94"/>
        <v>2.4345312723924</v>
      </c>
      <c r="N495" s="185" t="str">
        <f t="shared" si="94"/>
        <v/>
      </c>
      <c r="O495" s="185" t="str">
        <f t="shared" si="94"/>
        <v/>
      </c>
      <c r="P495" s="185">
        <f t="shared" si="94"/>
        <v>5.7716024853521999</v>
      </c>
      <c r="Q495" s="185">
        <f t="shared" si="94"/>
        <v>4.3000722136371703</v>
      </c>
      <c r="R495" s="185">
        <f t="shared" si="94"/>
        <v>0.84755132300273095</v>
      </c>
      <c r="S495" s="185">
        <f t="shared" si="94"/>
        <v>0.48631042503225003</v>
      </c>
      <c r="T495" s="185">
        <f t="shared" si="94"/>
        <v>2.1065907611868</v>
      </c>
      <c r="U495" s="185">
        <f t="shared" si="94"/>
        <v>3.2800075522815</v>
      </c>
      <c r="V495" s="185">
        <f t="shared" si="94"/>
        <v>4.1151895030542001</v>
      </c>
      <c r="W495" s="185">
        <f t="shared" si="94"/>
        <v>0.78015035581615999</v>
      </c>
    </row>
    <row r="496" spans="1:23" x14ac:dyDescent="0.2">
      <c r="A496" s="39">
        <f t="shared" si="92"/>
        <v>40939</v>
      </c>
      <c r="B496" s="185">
        <f t="shared" si="91"/>
        <v>0.78533717704752004</v>
      </c>
      <c r="C496" s="185">
        <f t="shared" si="94"/>
        <v>8.44187122118E-4</v>
      </c>
      <c r="D496" s="185">
        <f t="shared" si="94"/>
        <v>7.470703125E-2</v>
      </c>
      <c r="E496" s="185">
        <f t="shared" si="94"/>
        <v>9.1272262580799996E-4</v>
      </c>
      <c r="F496" s="185">
        <f t="shared" si="94"/>
        <v>4.6668234571599999E-4</v>
      </c>
      <c r="G496" s="185">
        <f t="shared" si="94"/>
        <v>1.9105266101724001</v>
      </c>
      <c r="H496" s="185">
        <f t="shared" si="94"/>
        <v>1.7833830055538999</v>
      </c>
      <c r="I496" s="185">
        <f t="shared" si="94"/>
        <v>2.241108061606</v>
      </c>
      <c r="J496" s="185" t="str">
        <f t="shared" si="94"/>
        <v/>
      </c>
      <c r="K496" s="185">
        <f t="shared" si="94"/>
        <v>0.43712692116023999</v>
      </c>
      <c r="L496" s="185">
        <f t="shared" si="94"/>
        <v>0.72705361685559999</v>
      </c>
      <c r="M496" s="185">
        <f t="shared" si="94"/>
        <v>2.8013703203669</v>
      </c>
      <c r="N496" s="185" t="str">
        <f t="shared" si="94"/>
        <v/>
      </c>
      <c r="O496" s="185" t="str">
        <f t="shared" si="94"/>
        <v/>
      </c>
      <c r="P496" s="185">
        <f t="shared" si="94"/>
        <v>6.4301744805159</v>
      </c>
      <c r="Q496" s="185">
        <f t="shared" si="94"/>
        <v>4.2748016303997298</v>
      </c>
      <c r="R496" s="185">
        <f t="shared" si="94"/>
        <v>0.92245440080547858</v>
      </c>
      <c r="S496" s="185">
        <f t="shared" si="94"/>
        <v>0.52201025839241388</v>
      </c>
      <c r="T496" s="185">
        <f t="shared" si="94"/>
        <v>2.3765618709547001</v>
      </c>
      <c r="U496" s="185">
        <f t="shared" si="94"/>
        <v>3.7176135009504998</v>
      </c>
      <c r="V496" s="185">
        <f t="shared" si="94"/>
        <v>4.8734387837142998</v>
      </c>
      <c r="W496" s="185">
        <f t="shared" si="94"/>
        <v>0.82078561741970002</v>
      </c>
    </row>
    <row r="497" spans="1:23" x14ac:dyDescent="0.2">
      <c r="A497" s="39">
        <f t="shared" si="92"/>
        <v>40908</v>
      </c>
      <c r="B497" s="185">
        <f t="shared" si="91"/>
        <v>0.87315033764164995</v>
      </c>
      <c r="C497" s="185">
        <f t="shared" si="94"/>
        <v>7.3757288415261992E-3</v>
      </c>
      <c r="D497" s="185">
        <f t="shared" si="94"/>
        <v>-2.8316717594862002E-2</v>
      </c>
      <c r="E497" s="185">
        <f t="shared" si="94"/>
        <v>7.9093998263742461E-3</v>
      </c>
      <c r="F497" s="185">
        <f t="shared" si="94"/>
        <v>1.8848557057440001E-3</v>
      </c>
      <c r="G497" s="185">
        <f t="shared" si="94"/>
        <v>2.1706023823809</v>
      </c>
      <c r="H497" s="185">
        <f t="shared" si="94"/>
        <v>2.0876648419783002</v>
      </c>
      <c r="I497" s="185">
        <f t="shared" si="94"/>
        <v>2.3875251768108998</v>
      </c>
      <c r="J497" s="185" t="str">
        <f t="shared" si="94"/>
        <v/>
      </c>
      <c r="K497" s="185">
        <f t="shared" si="94"/>
        <v>0.52470878874655003</v>
      </c>
      <c r="L497" s="185">
        <f t="shared" si="94"/>
        <v>0.75467423720336002</v>
      </c>
      <c r="M497" s="185">
        <f t="shared" si="94"/>
        <v>3.1648503336974998</v>
      </c>
      <c r="N497" s="185" t="str">
        <f t="shared" si="94"/>
        <v/>
      </c>
      <c r="O497" s="185" t="str">
        <f t="shared" si="94"/>
        <v/>
      </c>
      <c r="P497" s="185">
        <f t="shared" si="94"/>
        <v>6.9901677359654997</v>
      </c>
      <c r="Q497" s="185">
        <f t="shared" si="94"/>
        <v>4.2666217729807601</v>
      </c>
      <c r="R497" s="185">
        <f t="shared" si="94"/>
        <v>0.92245440080547858</v>
      </c>
      <c r="S497" s="185">
        <f t="shared" si="94"/>
        <v>0.52201025839241388</v>
      </c>
      <c r="T497" s="185">
        <f t="shared" si="94"/>
        <v>2.7631218139086</v>
      </c>
      <c r="U497" s="185">
        <f t="shared" si="94"/>
        <v>3.8227266544143998</v>
      </c>
      <c r="V497" s="185">
        <f t="shared" si="94"/>
        <v>5.4372912069036001</v>
      </c>
      <c r="W497" s="185">
        <f t="shared" si="94"/>
        <v>1.0339585204295001</v>
      </c>
    </row>
    <row r="498" spans="1:23" x14ac:dyDescent="0.2">
      <c r="A498" s="39">
        <f t="shared" si="92"/>
        <v>40877</v>
      </c>
      <c r="B498" s="185">
        <f t="shared" si="91"/>
        <v>0.90948233255106004</v>
      </c>
      <c r="C498" s="185">
        <f t="shared" si="94"/>
        <v>1.195329471104E-3</v>
      </c>
      <c r="D498" s="185">
        <f t="shared" si="94"/>
        <v>3.1679645180702001E-2</v>
      </c>
      <c r="E498" s="185">
        <f t="shared" si="94"/>
        <v>1.2558540782790001E-3</v>
      </c>
      <c r="F498" s="185">
        <f t="shared" si="94"/>
        <v>8.6774768021700001E-4</v>
      </c>
      <c r="G498" s="185">
        <f t="shared" si="94"/>
        <v>2.2531391642986001</v>
      </c>
      <c r="H498" s="185">
        <f t="shared" si="94"/>
        <v>2.1738107149674999</v>
      </c>
      <c r="I498" s="185">
        <f t="shared" si="94"/>
        <v>2.4647577217659999</v>
      </c>
      <c r="J498" s="185" t="str">
        <f t="shared" si="94"/>
        <v/>
      </c>
      <c r="K498" s="185">
        <f t="shared" si="94"/>
        <v>0.49768182061623001</v>
      </c>
      <c r="L498" s="185">
        <f t="shared" si="94"/>
        <v>0.80852242482684999</v>
      </c>
      <c r="M498" s="185">
        <f t="shared" si="94"/>
        <v>3.3315289575762002</v>
      </c>
      <c r="N498" s="185" t="str">
        <f t="shared" si="94"/>
        <v/>
      </c>
      <c r="O498" s="185" t="str">
        <f t="shared" si="94"/>
        <v/>
      </c>
      <c r="P498" s="185">
        <f t="shared" si="94"/>
        <v>7.3379879870581997</v>
      </c>
      <c r="Q498" s="185">
        <f t="shared" si="94"/>
        <v>4.2604672700607802</v>
      </c>
      <c r="R498" s="185">
        <f t="shared" si="94"/>
        <v>0.92245440080547858</v>
      </c>
      <c r="S498" s="185">
        <f t="shared" si="94"/>
        <v>0.52201025839241388</v>
      </c>
      <c r="T498" s="185">
        <f t="shared" si="94"/>
        <v>2.7973117542061181</v>
      </c>
      <c r="U498" s="185">
        <f t="shared" si="94"/>
        <v>3.7433529040123998</v>
      </c>
      <c r="V498" s="185">
        <f t="shared" si="94"/>
        <v>5.4267268776413999</v>
      </c>
      <c r="W498" s="185">
        <f t="shared" si="94"/>
        <v>0.67024829810733999</v>
      </c>
    </row>
    <row r="499" spans="1:23" x14ac:dyDescent="0.2">
      <c r="A499" s="39">
        <f t="shared" si="92"/>
        <v>40847</v>
      </c>
      <c r="B499" s="185">
        <f t="shared" si="91"/>
        <v>0.79761273365121999</v>
      </c>
      <c r="C499" s="185">
        <f t="shared" si="94"/>
        <v>8.3125867847899995E-4</v>
      </c>
      <c r="D499" s="185">
        <f t="shared" si="94"/>
        <v>2.5686834007502001E-2</v>
      </c>
      <c r="E499" s="185">
        <f t="shared" si="94"/>
        <v>7.8399816920599996E-4</v>
      </c>
      <c r="F499" s="185">
        <f t="shared" si="94"/>
        <v>1.0812535619949999E-3</v>
      </c>
      <c r="G499" s="185">
        <f t="shared" si="94"/>
        <v>1.8682472530573999</v>
      </c>
      <c r="H499" s="185">
        <f t="shared" si="94"/>
        <v>1.7901687913352</v>
      </c>
      <c r="I499" s="185">
        <f t="shared" si="94"/>
        <v>2.0748040108811998</v>
      </c>
      <c r="J499" s="185" t="str">
        <f t="shared" si="94"/>
        <v/>
      </c>
      <c r="K499" s="185">
        <f t="shared" si="94"/>
        <v>0.41565555102660001</v>
      </c>
      <c r="L499" s="185">
        <f t="shared" si="94"/>
        <v>0.74822489811140003</v>
      </c>
      <c r="M499" s="185">
        <f t="shared" si="94"/>
        <v>3.291326762233</v>
      </c>
      <c r="N499" s="185" t="str">
        <f t="shared" si="94"/>
        <v/>
      </c>
      <c r="O499" s="185" t="str">
        <f t="shared" si="94"/>
        <v/>
      </c>
      <c r="P499" s="185">
        <f t="shared" si="94"/>
        <v>6.6731243426960001</v>
      </c>
      <c r="Q499" s="185">
        <f t="shared" si="94"/>
        <v>4.2171484609860199</v>
      </c>
      <c r="R499" s="185">
        <f t="shared" si="94"/>
        <v>0.92245440080547858</v>
      </c>
      <c r="S499" s="185">
        <f t="shared" si="94"/>
        <v>0.52201025839241388</v>
      </c>
      <c r="T499" s="185">
        <f t="shared" si="94"/>
        <v>2.3775737106424999</v>
      </c>
      <c r="U499" s="185">
        <f t="shared" si="94"/>
        <v>3.4308342548278001</v>
      </c>
      <c r="V499" s="185">
        <f t="shared" si="94"/>
        <v>4.8112327050481003</v>
      </c>
      <c r="W499" s="185">
        <f t="shared" si="94"/>
        <v>0.68198496770471995</v>
      </c>
    </row>
    <row r="500" spans="1:23" x14ac:dyDescent="0.2">
      <c r="A500" s="39">
        <f t="shared" si="92"/>
        <v>40816</v>
      </c>
      <c r="B500" s="185">
        <f t="shared" si="91"/>
        <v>0.89841596099420995</v>
      </c>
      <c r="C500" s="185">
        <f t="shared" si="94"/>
        <v>2.8064812667310001E-3</v>
      </c>
      <c r="D500" s="185">
        <f t="shared" si="94"/>
        <v>-9.8131157457828994E-2</v>
      </c>
      <c r="E500" s="185">
        <f t="shared" si="94"/>
        <v>3.065318812722E-3</v>
      </c>
      <c r="F500" s="185">
        <f t="shared" si="94"/>
        <v>1.4808296920300001E-3</v>
      </c>
      <c r="G500" s="185">
        <f t="shared" si="94"/>
        <v>2.1826045450204998</v>
      </c>
      <c r="H500" s="185">
        <f t="shared" si="94"/>
        <v>2.0783614795038998</v>
      </c>
      <c r="I500" s="185">
        <f t="shared" si="94"/>
        <v>2.4639801861079</v>
      </c>
      <c r="J500" s="185" t="str">
        <f t="shared" si="94"/>
        <v/>
      </c>
      <c r="K500" s="185">
        <f t="shared" si="94"/>
        <v>0.45986946556038</v>
      </c>
      <c r="L500" s="185">
        <f t="shared" si="94"/>
        <v>0.79800041481543005</v>
      </c>
      <c r="M500" s="185">
        <f t="shared" si="94"/>
        <v>3.5750458409769998</v>
      </c>
      <c r="N500" s="185" t="str">
        <f t="shared" si="94"/>
        <v/>
      </c>
      <c r="O500" s="185" t="str">
        <f t="shared" si="94"/>
        <v/>
      </c>
      <c r="P500" s="185">
        <f t="shared" si="94"/>
        <v>8.0727797785266002</v>
      </c>
      <c r="Q500" s="185">
        <f t="shared" si="94"/>
        <v>4.23201618532525</v>
      </c>
      <c r="R500" s="185">
        <f t="shared" si="94"/>
        <v>0.92245440080547858</v>
      </c>
      <c r="S500" s="185">
        <f t="shared" si="94"/>
        <v>0.52201025839241388</v>
      </c>
      <c r="T500" s="185">
        <f t="shared" si="94"/>
        <v>2.7973117542061181</v>
      </c>
      <c r="U500" s="185">
        <f t="shared" si="94"/>
        <v>4.0750732919491996</v>
      </c>
      <c r="V500" s="185">
        <f t="shared" si="94"/>
        <v>5.9692536325740004</v>
      </c>
      <c r="W500" s="185">
        <f t="shared" si="94"/>
        <v>0.66445172362396998</v>
      </c>
    </row>
    <row r="501" spans="1:23" x14ac:dyDescent="0.2">
      <c r="A501" s="39">
        <f t="shared" si="92"/>
        <v>40786</v>
      </c>
      <c r="B501" s="185">
        <f t="shared" si="91"/>
        <v>0.80177314511705999</v>
      </c>
      <c r="C501" s="185">
        <f t="shared" si="94"/>
        <v>-1.5456661496699999E-3</v>
      </c>
      <c r="D501" s="185">
        <f t="shared" si="94"/>
        <v>-9.765625E-3</v>
      </c>
      <c r="E501" s="185">
        <f t="shared" si="94"/>
        <v>-2.0806442869620002E-3</v>
      </c>
      <c r="F501" s="185">
        <f t="shared" si="94"/>
        <v>1.4660531112790001E-3</v>
      </c>
      <c r="G501" s="185">
        <f t="shared" si="94"/>
        <v>1.8847442808760999</v>
      </c>
      <c r="H501" s="185">
        <f t="shared" si="94"/>
        <v>1.7879089090055</v>
      </c>
      <c r="I501" s="185">
        <f t="shared" si="94"/>
        <v>2.1559109511468999</v>
      </c>
      <c r="J501" s="185" t="str">
        <f t="shared" si="94"/>
        <v/>
      </c>
      <c r="K501" s="185">
        <f t="shared" si="94"/>
        <v>0.40044996279200001</v>
      </c>
      <c r="L501" s="185">
        <f t="shared" si="94"/>
        <v>0.72125213872353999</v>
      </c>
      <c r="M501" s="185">
        <f t="shared" si="94"/>
        <v>3.5102372398266999</v>
      </c>
      <c r="N501" s="185" t="str">
        <f t="shared" si="94"/>
        <v/>
      </c>
      <c r="O501" s="185" t="str">
        <f t="shared" si="94"/>
        <v/>
      </c>
      <c r="P501" s="185">
        <f t="shared" si="94"/>
        <v>7.0813523623568999</v>
      </c>
      <c r="Q501" s="185">
        <f t="shared" si="94"/>
        <v>4.2212243163961398</v>
      </c>
      <c r="R501" s="185">
        <f t="shared" si="94"/>
        <v>0.92205585687777802</v>
      </c>
      <c r="S501" s="185">
        <f t="shared" si="94"/>
        <v>0.52089639527478004</v>
      </c>
      <c r="T501" s="185">
        <f t="shared" si="94"/>
        <v>2.5105690063088</v>
      </c>
      <c r="U501" s="185">
        <f t="shared" si="94"/>
        <v>3.0589731480411002</v>
      </c>
      <c r="V501" s="185">
        <f t="shared" si="94"/>
        <v>4.5832283371539004</v>
      </c>
      <c r="W501" s="185">
        <f t="shared" si="94"/>
        <v>0.61203481855289998</v>
      </c>
    </row>
    <row r="502" spans="1:23" x14ac:dyDescent="0.2">
      <c r="A502" s="39">
        <f t="shared" si="92"/>
        <v>40755</v>
      </c>
      <c r="B502" s="185">
        <f t="shared" si="91"/>
        <v>0.60489673588768</v>
      </c>
      <c r="C502" s="185">
        <f t="shared" si="94"/>
        <v>-1.8506805074000001E-5</v>
      </c>
      <c r="D502" s="185">
        <f t="shared" si="94"/>
        <v>-7.9534590244293005E-2</v>
      </c>
      <c r="E502" s="185">
        <f t="shared" si="94"/>
        <v>-3.53450061139E-4</v>
      </c>
      <c r="F502" s="185">
        <f t="shared" si="94"/>
        <v>1.9812874236970002E-3</v>
      </c>
      <c r="G502" s="185">
        <f t="shared" si="94"/>
        <v>1.4109994293350001</v>
      </c>
      <c r="H502" s="185">
        <f t="shared" si="94"/>
        <v>1.3273049441208999</v>
      </c>
      <c r="I502" s="185">
        <f t="shared" si="94"/>
        <v>1.6495711162627</v>
      </c>
      <c r="J502" s="185" t="str">
        <f t="shared" si="94"/>
        <v/>
      </c>
      <c r="K502" s="185">
        <f t="shared" si="94"/>
        <v>0.33728748778767997</v>
      </c>
      <c r="L502" s="185">
        <f t="shared" ref="C502:W514" si="95">IF(L186="","",MAX(MIN(L186,L$97),L$98))</f>
        <v>0.52299511234198004</v>
      </c>
      <c r="M502" s="185">
        <f t="shared" si="95"/>
        <v>2.6505573010085</v>
      </c>
      <c r="N502" s="185" t="str">
        <f t="shared" si="95"/>
        <v/>
      </c>
      <c r="O502" s="185" t="str">
        <f t="shared" si="95"/>
        <v/>
      </c>
      <c r="P502" s="185">
        <f t="shared" si="95"/>
        <v>5.4021577258348001</v>
      </c>
      <c r="Q502" s="185">
        <f t="shared" si="95"/>
        <v>4.1335445292809299</v>
      </c>
      <c r="R502" s="185">
        <f t="shared" si="95"/>
        <v>0.84935387464666401</v>
      </c>
      <c r="S502" s="185">
        <f t="shared" si="95"/>
        <v>0.52201025839241388</v>
      </c>
      <c r="T502" s="185">
        <f t="shared" si="95"/>
        <v>1.8871098829059001</v>
      </c>
      <c r="U502" s="185">
        <f t="shared" si="95"/>
        <v>2.5589894548081999</v>
      </c>
      <c r="V502" s="185">
        <f t="shared" si="95"/>
        <v>3.5448929531990001</v>
      </c>
      <c r="W502" s="185">
        <f t="shared" si="95"/>
        <v>0.65481947688506004</v>
      </c>
    </row>
    <row r="503" spans="1:23" x14ac:dyDescent="0.2">
      <c r="A503" s="39">
        <f t="shared" si="92"/>
        <v>40724</v>
      </c>
      <c r="B503" s="185">
        <f t="shared" si="91"/>
        <v>0.54253169620137998</v>
      </c>
      <c r="C503" s="185">
        <f t="shared" si="95"/>
        <v>-5.4461336412200004E-3</v>
      </c>
      <c r="D503" s="185">
        <f t="shared" si="95"/>
        <v>-6.8359375E-2</v>
      </c>
      <c r="E503" s="185">
        <f t="shared" si="95"/>
        <v>-6.4945027592219996E-3</v>
      </c>
      <c r="F503" s="185">
        <f t="shared" si="95"/>
        <v>1.101665871339E-3</v>
      </c>
      <c r="G503" s="185">
        <f t="shared" si="95"/>
        <v>1.3989536938766001</v>
      </c>
      <c r="H503" s="185">
        <f t="shared" si="95"/>
        <v>1.3012338246071</v>
      </c>
      <c r="I503" s="185">
        <f t="shared" si="95"/>
        <v>1.6845053761736</v>
      </c>
      <c r="J503" s="185" t="str">
        <f t="shared" si="95"/>
        <v/>
      </c>
      <c r="K503" s="185">
        <f t="shared" si="95"/>
        <v>0.30231680499449998</v>
      </c>
      <c r="L503" s="185">
        <f t="shared" si="95"/>
        <v>0.37054464636522</v>
      </c>
      <c r="M503" s="185">
        <f t="shared" si="95"/>
        <v>2.4946109281668001</v>
      </c>
      <c r="N503" s="185" t="str">
        <f t="shared" si="95"/>
        <v/>
      </c>
      <c r="O503" s="185" t="str">
        <f t="shared" si="95"/>
        <v/>
      </c>
      <c r="P503" s="185">
        <f t="shared" si="95"/>
        <v>5.2456688134293001</v>
      </c>
      <c r="Q503" s="185">
        <f t="shared" si="95"/>
        <v>4.0609358224717402</v>
      </c>
      <c r="R503" s="185">
        <f t="shared" si="95"/>
        <v>0.69200976725189001</v>
      </c>
      <c r="S503" s="185">
        <f t="shared" si="95"/>
        <v>0.39220369262354998</v>
      </c>
      <c r="T503" s="185">
        <f t="shared" si="95"/>
        <v>1.7215364882343001</v>
      </c>
      <c r="U503" s="185">
        <f t="shared" si="95"/>
        <v>2.4138753823955001</v>
      </c>
      <c r="V503" s="185">
        <f t="shared" si="95"/>
        <v>3.3964736081756999</v>
      </c>
      <c r="W503" s="185">
        <f t="shared" si="95"/>
        <v>0.64253323039438004</v>
      </c>
    </row>
    <row r="504" spans="1:23" x14ac:dyDescent="0.2">
      <c r="A504" s="39">
        <f t="shared" si="92"/>
        <v>40694</v>
      </c>
      <c r="B504" s="185">
        <f t="shared" si="91"/>
        <v>0.55590895384810002</v>
      </c>
      <c r="C504" s="185">
        <f t="shared" si="95"/>
        <v>-1.284398135492E-3</v>
      </c>
      <c r="D504" s="185">
        <f t="shared" si="95"/>
        <v>-0.15625</v>
      </c>
      <c r="E504" s="185">
        <f t="shared" si="95"/>
        <v>-1.9312352688119999E-3</v>
      </c>
      <c r="F504" s="185">
        <f t="shared" si="95"/>
        <v>2.733153784372E-3</v>
      </c>
      <c r="G504" s="185">
        <f t="shared" si="95"/>
        <v>1.3493327558810999</v>
      </c>
      <c r="H504" s="185">
        <f t="shared" si="95"/>
        <v>1.2427312014159999</v>
      </c>
      <c r="I504" s="185">
        <f t="shared" si="95"/>
        <v>1.6558932618666</v>
      </c>
      <c r="J504" s="185" t="str">
        <f t="shared" si="95"/>
        <v/>
      </c>
      <c r="K504" s="185">
        <f t="shared" si="95"/>
        <v>0.28240597711252002</v>
      </c>
      <c r="L504" s="185">
        <f t="shared" si="95"/>
        <v>0.46592090030901001</v>
      </c>
      <c r="M504" s="185">
        <f t="shared" si="95"/>
        <v>2.2372424373186002</v>
      </c>
      <c r="N504" s="185" t="str">
        <f t="shared" si="95"/>
        <v/>
      </c>
      <c r="O504" s="185" t="str">
        <f t="shared" si="95"/>
        <v/>
      </c>
      <c r="P504" s="185">
        <f t="shared" si="95"/>
        <v>4.9167432890217997</v>
      </c>
      <c r="Q504" s="185">
        <f t="shared" si="95"/>
        <v>4.0099742932011404</v>
      </c>
      <c r="R504" s="185">
        <f t="shared" si="95"/>
        <v>0.64808026018150799</v>
      </c>
      <c r="S504" s="185">
        <f t="shared" si="95"/>
        <v>0.37068510745993</v>
      </c>
      <c r="T504" s="185">
        <f t="shared" si="95"/>
        <v>1.577898582305</v>
      </c>
      <c r="U504" s="185">
        <f t="shared" si="95"/>
        <v>2.6179693030248998</v>
      </c>
      <c r="V504" s="185">
        <f t="shared" si="95"/>
        <v>3.2749030288704</v>
      </c>
      <c r="W504" s="185">
        <f t="shared" si="95"/>
        <v>0.61133650512877002</v>
      </c>
    </row>
    <row r="505" spans="1:23" x14ac:dyDescent="0.2">
      <c r="A505" s="39">
        <f t="shared" si="92"/>
        <v>40663</v>
      </c>
      <c r="B505" s="185">
        <f t="shared" si="91"/>
        <v>0.49227349065997</v>
      </c>
      <c r="C505" s="185">
        <f t="shared" si="95"/>
        <v>7.3757288415261992E-3</v>
      </c>
      <c r="D505" s="185">
        <f t="shared" si="95"/>
        <v>-0.1620406806469</v>
      </c>
      <c r="E505" s="185">
        <f t="shared" si="95"/>
        <v>7.9093998263742461E-3</v>
      </c>
      <c r="F505" s="185">
        <f t="shared" si="95"/>
        <v>3.8398124382790001E-3</v>
      </c>
      <c r="G505" s="185">
        <f t="shared" si="95"/>
        <v>1.2819177535852999</v>
      </c>
      <c r="H505" s="185">
        <f t="shared" si="95"/>
        <v>1.1697606635880999</v>
      </c>
      <c r="I505" s="185">
        <f t="shared" si="95"/>
        <v>1.6100708699266999</v>
      </c>
      <c r="J505" s="185" t="str">
        <f t="shared" si="95"/>
        <v/>
      </c>
      <c r="K505" s="185">
        <f t="shared" si="95"/>
        <v>0.27188312670951048</v>
      </c>
      <c r="L505" s="185">
        <f t="shared" si="95"/>
        <v>0.33525017761662002</v>
      </c>
      <c r="M505" s="185">
        <f t="shared" si="95"/>
        <v>2.0317265905250999</v>
      </c>
      <c r="N505" s="185" t="str">
        <f t="shared" si="95"/>
        <v/>
      </c>
      <c r="O505" s="185" t="str">
        <f t="shared" si="95"/>
        <v/>
      </c>
      <c r="P505" s="185">
        <f t="shared" si="95"/>
        <v>4.6185409518247003</v>
      </c>
      <c r="Q505" s="185">
        <f t="shared" si="95"/>
        <v>3.9203327996221899</v>
      </c>
      <c r="R505" s="185">
        <f t="shared" si="95"/>
        <v>0.61567295011712997</v>
      </c>
      <c r="S505" s="185">
        <f t="shared" si="95"/>
        <v>0.33586660841091998</v>
      </c>
      <c r="T505" s="185">
        <f t="shared" si="95"/>
        <v>1.5205658344559001</v>
      </c>
      <c r="U505" s="185">
        <f t="shared" si="95"/>
        <v>2.4817878717245998</v>
      </c>
      <c r="V505" s="185">
        <f t="shared" si="95"/>
        <v>2.9269093547337999</v>
      </c>
      <c r="W505" s="185">
        <f t="shared" si="95"/>
        <v>0.55828861295959997</v>
      </c>
    </row>
    <row r="506" spans="1:23" x14ac:dyDescent="0.2">
      <c r="A506" s="39">
        <f t="shared" si="92"/>
        <v>40633</v>
      </c>
      <c r="B506" s="185">
        <f t="shared" si="91"/>
        <v>0.49691868300061998</v>
      </c>
      <c r="C506" s="185">
        <f t="shared" si="95"/>
        <v>-5.9402391193500003E-3</v>
      </c>
      <c r="D506" s="185">
        <f t="shared" si="95"/>
        <v>-0.13268545269966001</v>
      </c>
      <c r="E506" s="185">
        <f t="shared" si="95"/>
        <v>-7.2306044597040004E-3</v>
      </c>
      <c r="F506" s="185">
        <f t="shared" si="95"/>
        <v>2.4621035553300001E-3</v>
      </c>
      <c r="G506" s="185">
        <f t="shared" si="95"/>
        <v>1.3191134586721001</v>
      </c>
      <c r="H506" s="185">
        <f t="shared" si="95"/>
        <v>1.2053112899480001</v>
      </c>
      <c r="I506" s="185">
        <f t="shared" si="95"/>
        <v>1.6499194631719001</v>
      </c>
      <c r="J506" s="185" t="str">
        <f t="shared" si="95"/>
        <v/>
      </c>
      <c r="K506" s="185">
        <f t="shared" si="95"/>
        <v>0.27188312670951048</v>
      </c>
      <c r="L506" s="185">
        <f t="shared" si="95"/>
        <v>0.33685553954428998</v>
      </c>
      <c r="M506" s="185">
        <f t="shared" si="95"/>
        <v>2.2979279519303</v>
      </c>
      <c r="N506" s="185" t="str">
        <f t="shared" si="95"/>
        <v/>
      </c>
      <c r="O506" s="185" t="str">
        <f t="shared" si="95"/>
        <v/>
      </c>
      <c r="P506" s="185">
        <f t="shared" si="95"/>
        <v>4.6498036560134004</v>
      </c>
      <c r="Q506" s="185">
        <f t="shared" si="95"/>
        <v>3.8927322393005102</v>
      </c>
      <c r="R506" s="185">
        <f t="shared" si="95"/>
        <v>0.60597087387962401</v>
      </c>
      <c r="S506" s="185">
        <f t="shared" si="95"/>
        <v>0.31053665652915002</v>
      </c>
      <c r="T506" s="185">
        <f t="shared" si="95"/>
        <v>1.5626883615925</v>
      </c>
      <c r="U506" s="185">
        <f t="shared" si="95"/>
        <v>2.4616767850552002</v>
      </c>
      <c r="V506" s="185">
        <f t="shared" si="95"/>
        <v>2.8312963486634</v>
      </c>
      <c r="W506" s="185">
        <f t="shared" si="95"/>
        <v>0.60923170962803996</v>
      </c>
    </row>
    <row r="507" spans="1:23" x14ac:dyDescent="0.2">
      <c r="A507" s="39">
        <f t="shared" si="92"/>
        <v>40602</v>
      </c>
      <c r="B507" s="185">
        <f t="shared" si="91"/>
        <v>0.51726874788183996</v>
      </c>
      <c r="C507" s="185">
        <f t="shared" si="95"/>
        <v>-4.9566921656949998E-3</v>
      </c>
      <c r="D507" s="185">
        <f t="shared" si="95"/>
        <v>-0.20445381104946</v>
      </c>
      <c r="E507" s="185">
        <f t="shared" si="95"/>
        <v>-6.2521996656639996E-3</v>
      </c>
      <c r="F507" s="185">
        <f t="shared" si="95"/>
        <v>3.5792657985350002E-3</v>
      </c>
      <c r="G507" s="185">
        <f t="shared" si="95"/>
        <v>1.3078580120309</v>
      </c>
      <c r="H507" s="185">
        <f t="shared" si="95"/>
        <v>1.1978697573246999</v>
      </c>
      <c r="I507" s="185">
        <f t="shared" si="95"/>
        <v>1.6276360224222</v>
      </c>
      <c r="J507" s="185" t="str">
        <f t="shared" si="95"/>
        <v/>
      </c>
      <c r="K507" s="185">
        <f t="shared" si="95"/>
        <v>0.27188312670951048</v>
      </c>
      <c r="L507" s="185">
        <f t="shared" si="95"/>
        <v>0.41866120370852999</v>
      </c>
      <c r="M507" s="185">
        <f t="shared" si="95"/>
        <v>2.1665839876713</v>
      </c>
      <c r="N507" s="185" t="str">
        <f t="shared" si="95"/>
        <v/>
      </c>
      <c r="O507" s="185" t="str">
        <f t="shared" si="95"/>
        <v/>
      </c>
      <c r="P507" s="185">
        <f t="shared" si="95"/>
        <v>4.6286238417338001</v>
      </c>
      <c r="Q507" s="185">
        <f t="shared" si="95"/>
        <v>3.9402963357061496</v>
      </c>
      <c r="R507" s="185">
        <f t="shared" si="95"/>
        <v>0.61492157877687204</v>
      </c>
      <c r="S507" s="185">
        <f t="shared" si="95"/>
        <v>0.32346810777087998</v>
      </c>
      <c r="T507" s="185">
        <f t="shared" si="95"/>
        <v>1.5701212087237</v>
      </c>
      <c r="U507" s="185">
        <f t="shared" si="95"/>
        <v>2.6513255216306999</v>
      </c>
      <c r="V507" s="185">
        <f t="shared" si="95"/>
        <v>2.9791652141059002</v>
      </c>
      <c r="W507" s="185">
        <f t="shared" si="95"/>
        <v>0.63888585032972001</v>
      </c>
    </row>
    <row r="508" spans="1:23" x14ac:dyDescent="0.2">
      <c r="A508" s="39">
        <f t="shared" si="92"/>
        <v>40574</v>
      </c>
      <c r="B508" s="185">
        <f t="shared" si="91"/>
        <v>0.54713109608516997</v>
      </c>
      <c r="C508" s="185">
        <f t="shared" si="95"/>
        <v>-1.0396222899963999E-2</v>
      </c>
      <c r="D508" s="185">
        <f t="shared" si="95"/>
        <v>-1.46484375E-2</v>
      </c>
      <c r="E508" s="185">
        <f t="shared" si="95"/>
        <v>-1.2285219496848999E-2</v>
      </c>
      <c r="F508" s="185">
        <f t="shared" si="95"/>
        <v>2.2995113481150001E-3</v>
      </c>
      <c r="G508" s="185">
        <f t="shared" si="95"/>
        <v>1.4045250815896</v>
      </c>
      <c r="H508" s="185">
        <f t="shared" si="95"/>
        <v>1.3095699426277001</v>
      </c>
      <c r="I508" s="185">
        <f t="shared" si="95"/>
        <v>1.680412852693</v>
      </c>
      <c r="J508" s="185" t="str">
        <f t="shared" si="95"/>
        <v/>
      </c>
      <c r="K508" s="185">
        <f t="shared" si="95"/>
        <v>0.29975716775682998</v>
      </c>
      <c r="L508" s="185">
        <f t="shared" si="95"/>
        <v>0.43388996133240998</v>
      </c>
      <c r="M508" s="185">
        <f t="shared" si="95"/>
        <v>2.4056757599214</v>
      </c>
      <c r="N508" s="185" t="str">
        <f t="shared" si="95"/>
        <v/>
      </c>
      <c r="O508" s="185" t="str">
        <f t="shared" si="95"/>
        <v/>
      </c>
      <c r="P508" s="185">
        <f t="shared" si="95"/>
        <v>4.9092343252481001</v>
      </c>
      <c r="Q508" s="185">
        <f t="shared" si="95"/>
        <v>3.9910820537449805</v>
      </c>
      <c r="R508" s="185">
        <f t="shared" si="95"/>
        <v>0.63167206650048502</v>
      </c>
      <c r="S508" s="185">
        <f t="shared" si="95"/>
        <v>0.31497725302224</v>
      </c>
      <c r="T508" s="185">
        <f t="shared" si="95"/>
        <v>1.675904755678</v>
      </c>
      <c r="U508" s="185">
        <f t="shared" si="95"/>
        <v>2.6544209735702</v>
      </c>
      <c r="V508" s="185">
        <f t="shared" si="95"/>
        <v>3.0688386819586002</v>
      </c>
      <c r="W508" s="185">
        <f t="shared" si="95"/>
        <v>0.60000770159687</v>
      </c>
    </row>
    <row r="509" spans="1:23" x14ac:dyDescent="0.2">
      <c r="A509" s="39">
        <f t="shared" si="92"/>
        <v>40543</v>
      </c>
      <c r="B509" s="185">
        <f t="shared" si="91"/>
        <v>0.55705519177128004</v>
      </c>
      <c r="C509" s="185">
        <f t="shared" si="95"/>
        <v>-6.7076005638710004E-3</v>
      </c>
      <c r="D509" s="185">
        <f t="shared" si="95"/>
        <v>-0.30517578125</v>
      </c>
      <c r="E509" s="185">
        <f t="shared" si="95"/>
        <v>-8.3140489628460001E-3</v>
      </c>
      <c r="F509" s="185">
        <f t="shared" si="95"/>
        <v>3.9992881379999996E-3</v>
      </c>
      <c r="G509" s="185">
        <f t="shared" si="95"/>
        <v>1.4571309438428</v>
      </c>
      <c r="H509" s="185">
        <f t="shared" si="95"/>
        <v>1.3596377522555001</v>
      </c>
      <c r="I509" s="185">
        <f t="shared" si="95"/>
        <v>1.7287782020432001</v>
      </c>
      <c r="J509" s="185" t="str">
        <f t="shared" si="95"/>
        <v/>
      </c>
      <c r="K509" s="185">
        <f t="shared" si="95"/>
        <v>0.27851602824550997</v>
      </c>
      <c r="L509" s="185">
        <f t="shared" si="95"/>
        <v>0.41707324933269002</v>
      </c>
      <c r="M509" s="185">
        <f t="shared" si="95"/>
        <v>2.7302315241145001</v>
      </c>
      <c r="N509" s="185" t="str">
        <f t="shared" si="95"/>
        <v/>
      </c>
      <c r="O509" s="185" t="str">
        <f t="shared" si="95"/>
        <v/>
      </c>
      <c r="P509" s="185">
        <f t="shared" si="95"/>
        <v>5.2601622601629003</v>
      </c>
      <c r="Q509" s="185">
        <f t="shared" si="95"/>
        <v>3.8916404791719201</v>
      </c>
      <c r="R509" s="185">
        <f t="shared" si="95"/>
        <v>0.70677165380611395</v>
      </c>
      <c r="S509" s="185">
        <f t="shared" si="95"/>
        <v>0.37735608374586999</v>
      </c>
      <c r="T509" s="185">
        <f t="shared" si="95"/>
        <v>1.8210964835493</v>
      </c>
      <c r="U509" s="185">
        <f t="shared" si="95"/>
        <v>2.5038283985923999</v>
      </c>
      <c r="V509" s="185">
        <f t="shared" si="95"/>
        <v>3.0516132381354999</v>
      </c>
      <c r="W509" s="185">
        <f t="shared" si="95"/>
        <v>0.85909921457189997</v>
      </c>
    </row>
    <row r="510" spans="1:23" x14ac:dyDescent="0.2">
      <c r="A510" s="39">
        <f t="shared" si="92"/>
        <v>40512</v>
      </c>
      <c r="B510" s="185">
        <f t="shared" si="91"/>
        <v>0.66517220819480005</v>
      </c>
      <c r="C510" s="185">
        <f t="shared" si="95"/>
        <v>-4.6722071645960003E-3</v>
      </c>
      <c r="D510" s="185">
        <f t="shared" si="95"/>
        <v>-7.32421875E-2</v>
      </c>
      <c r="E510" s="185">
        <f t="shared" si="95"/>
        <v>-5.81281947954E-3</v>
      </c>
      <c r="F510" s="185">
        <f t="shared" si="95"/>
        <v>2.868578748163E-3</v>
      </c>
      <c r="G510" s="185">
        <f t="shared" si="95"/>
        <v>1.5894687878583</v>
      </c>
      <c r="H510" s="185">
        <f t="shared" si="95"/>
        <v>1.4663542923973001</v>
      </c>
      <c r="I510" s="185">
        <f t="shared" si="95"/>
        <v>1.9375037816833001</v>
      </c>
      <c r="J510" s="185" t="str">
        <f t="shared" si="95"/>
        <v/>
      </c>
      <c r="K510" s="185">
        <f t="shared" si="95"/>
        <v>0.30777422728629</v>
      </c>
      <c r="L510" s="185">
        <f t="shared" si="95"/>
        <v>0.59200119751197999</v>
      </c>
      <c r="M510" s="185">
        <f t="shared" si="95"/>
        <v>3.1437257581416</v>
      </c>
      <c r="N510" s="185" t="str">
        <f t="shared" si="95"/>
        <v/>
      </c>
      <c r="O510" s="185" t="str">
        <f t="shared" si="95"/>
        <v/>
      </c>
      <c r="P510" s="185">
        <f t="shared" si="95"/>
        <v>6.0762770472780003</v>
      </c>
      <c r="Q510" s="185">
        <f t="shared" si="95"/>
        <v>3.41626650177722</v>
      </c>
      <c r="R510" s="185">
        <f t="shared" si="95"/>
        <v>0.72733459048186799</v>
      </c>
      <c r="S510" s="185">
        <f t="shared" si="95"/>
        <v>0.40335840941944001</v>
      </c>
      <c r="T510" s="185">
        <f t="shared" si="95"/>
        <v>1.8446464092154</v>
      </c>
      <c r="U510" s="185">
        <f t="shared" si="95"/>
        <v>2.670179174362</v>
      </c>
      <c r="V510" s="185">
        <f t="shared" si="95"/>
        <v>3.4338541737317998</v>
      </c>
      <c r="W510" s="185">
        <f t="shared" si="95"/>
        <v>0.53500174435861003</v>
      </c>
    </row>
    <row r="511" spans="1:23" x14ac:dyDescent="0.2">
      <c r="A511" s="39">
        <f t="shared" si="92"/>
        <v>40482</v>
      </c>
      <c r="B511" s="185">
        <f t="shared" si="91"/>
        <v>0.65430889438656004</v>
      </c>
      <c r="C511" s="185">
        <f t="shared" si="95"/>
        <v>-6.7115328661700004E-3</v>
      </c>
      <c r="D511" s="185">
        <f t="shared" si="95"/>
        <v>9.7545630484819235E-2</v>
      </c>
      <c r="E511" s="185">
        <f t="shared" si="95"/>
        <v>-7.8365251002230005E-3</v>
      </c>
      <c r="F511" s="185">
        <f t="shared" si="95"/>
        <v>6.9809978358300001E-4</v>
      </c>
      <c r="G511" s="185">
        <f t="shared" si="95"/>
        <v>1.5317769972460999</v>
      </c>
      <c r="H511" s="185">
        <f t="shared" si="95"/>
        <v>1.3974900896922999</v>
      </c>
      <c r="I511" s="185">
        <f t="shared" si="95"/>
        <v>1.9173831446451</v>
      </c>
      <c r="J511" s="185" t="str">
        <f t="shared" si="95"/>
        <v/>
      </c>
      <c r="K511" s="185">
        <f t="shared" si="95"/>
        <v>0.27188312670951048</v>
      </c>
      <c r="L511" s="185">
        <f t="shared" si="95"/>
        <v>0.60367487883088</v>
      </c>
      <c r="M511" s="185">
        <f t="shared" si="95"/>
        <v>3.1765790606977</v>
      </c>
      <c r="N511" s="185" t="str">
        <f t="shared" si="95"/>
        <v/>
      </c>
      <c r="O511" s="185" t="str">
        <f t="shared" si="95"/>
        <v/>
      </c>
      <c r="P511" s="185">
        <f t="shared" si="95"/>
        <v>5.7487779522654003</v>
      </c>
      <c r="Q511" s="185">
        <f t="shared" si="95"/>
        <v>3.6148219167535096</v>
      </c>
      <c r="R511" s="185">
        <f t="shared" si="95"/>
        <v>0.55875687013738995</v>
      </c>
      <c r="S511" s="185">
        <f t="shared" si="95"/>
        <v>0.26246837860146999</v>
      </c>
      <c r="T511" s="185">
        <f t="shared" si="95"/>
        <v>1.5690671553022</v>
      </c>
      <c r="U511" s="185">
        <f t="shared" si="95"/>
        <v>2.3965549449500001</v>
      </c>
      <c r="V511" s="185">
        <f t="shared" si="95"/>
        <v>3.3533084277034</v>
      </c>
      <c r="W511" s="185">
        <f t="shared" si="95"/>
        <v>0.46411950313403999</v>
      </c>
    </row>
    <row r="512" spans="1:23" x14ac:dyDescent="0.2">
      <c r="A512" s="39">
        <f t="shared" si="92"/>
        <v>40451</v>
      </c>
      <c r="B512" s="185">
        <f t="shared" si="91"/>
        <v>0.76046367351173005</v>
      </c>
      <c r="C512" s="185">
        <f t="shared" si="95"/>
        <v>-6.5091495499780003E-3</v>
      </c>
      <c r="D512" s="185">
        <f t="shared" si="95"/>
        <v>6.15234375E-2</v>
      </c>
      <c r="E512" s="185">
        <f t="shared" si="95"/>
        <v>-7.9620305091719999E-3</v>
      </c>
      <c r="F512" s="185">
        <f t="shared" si="95"/>
        <v>2.7169892184249998E-3</v>
      </c>
      <c r="G512" s="185">
        <f t="shared" si="95"/>
        <v>1.5957227492235</v>
      </c>
      <c r="H512" s="185">
        <f t="shared" si="95"/>
        <v>1.4484063645742</v>
      </c>
      <c r="I512" s="185">
        <f t="shared" si="95"/>
        <v>2.0118057970511001</v>
      </c>
      <c r="J512" s="185" t="str">
        <f t="shared" si="95"/>
        <v/>
      </c>
      <c r="K512" s="185">
        <f t="shared" si="95"/>
        <v>0.31164275905909</v>
      </c>
      <c r="L512" s="185">
        <f t="shared" si="95"/>
        <v>0.85368886058281002</v>
      </c>
      <c r="M512" s="185">
        <f t="shared" si="95"/>
        <v>3.2440201474624</v>
      </c>
      <c r="N512" s="185" t="str">
        <f t="shared" si="95"/>
        <v/>
      </c>
      <c r="O512" s="185" t="str">
        <f t="shared" si="95"/>
        <v/>
      </c>
      <c r="P512" s="185">
        <f t="shared" si="95"/>
        <v>6.2053695106252</v>
      </c>
      <c r="Q512" s="185">
        <f t="shared" si="95"/>
        <v>3.5325377733367498</v>
      </c>
      <c r="R512" s="185">
        <f t="shared" si="95"/>
        <v>0.61919321439156205</v>
      </c>
      <c r="S512" s="185">
        <f t="shared" si="95"/>
        <v>0.30335662799898999</v>
      </c>
      <c r="T512" s="185">
        <f t="shared" si="95"/>
        <v>1.721747933976</v>
      </c>
      <c r="U512" s="185">
        <f t="shared" si="95"/>
        <v>2.6019613504349</v>
      </c>
      <c r="V512" s="185">
        <f t="shared" si="95"/>
        <v>3.4480718238493</v>
      </c>
      <c r="W512" s="185">
        <f t="shared" si="95"/>
        <v>0.45232469633021999</v>
      </c>
    </row>
    <row r="513" spans="1:23" x14ac:dyDescent="0.2">
      <c r="A513" s="39">
        <f t="shared" si="92"/>
        <v>40421</v>
      </c>
      <c r="B513" s="185">
        <f t="shared" si="91"/>
        <v>0.55873084391204997</v>
      </c>
      <c r="C513" s="185">
        <f t="shared" si="95"/>
        <v>-1.0264063313131001E-2</v>
      </c>
      <c r="D513" s="185">
        <f t="shared" si="95"/>
        <v>7.0712871849537007E-2</v>
      </c>
      <c r="E513" s="185">
        <f t="shared" si="95"/>
        <v>-1.2713932697911001E-2</v>
      </c>
      <c r="F513" s="185">
        <f t="shared" si="95"/>
        <v>4.9718484467810003E-3</v>
      </c>
      <c r="G513" s="185">
        <f t="shared" si="95"/>
        <v>1.7034108430099</v>
      </c>
      <c r="H513" s="185">
        <f t="shared" si="95"/>
        <v>1.5573537838917999</v>
      </c>
      <c r="I513" s="185">
        <f t="shared" si="95"/>
        <v>2.1145576762379998</v>
      </c>
      <c r="J513" s="185" t="str">
        <f t="shared" si="95"/>
        <v/>
      </c>
      <c r="K513" s="185">
        <f t="shared" si="95"/>
        <v>0.32268954497202001</v>
      </c>
      <c r="L513" s="185">
        <f t="shared" si="95"/>
        <v>0.1782198464815285</v>
      </c>
      <c r="M513" s="185">
        <f t="shared" si="95"/>
        <v>3.5910492912711001</v>
      </c>
      <c r="N513" s="185" t="str">
        <f t="shared" si="95"/>
        <v/>
      </c>
      <c r="O513" s="185" t="str">
        <f t="shared" si="95"/>
        <v/>
      </c>
      <c r="P513" s="185">
        <f t="shared" si="95"/>
        <v>6.7964690777941001</v>
      </c>
      <c r="Q513" s="185">
        <f t="shared" si="95"/>
        <v>3.4894379812299099</v>
      </c>
      <c r="R513" s="185">
        <f t="shared" si="95"/>
        <v>0.59236063784793402</v>
      </c>
      <c r="S513" s="185">
        <f t="shared" si="95"/>
        <v>0.28114840455684997</v>
      </c>
      <c r="T513" s="185">
        <f t="shared" si="95"/>
        <v>1.7736978013577001</v>
      </c>
      <c r="U513" s="185">
        <f t="shared" si="95"/>
        <v>2.7902866601730998</v>
      </c>
      <c r="V513" s="185">
        <f t="shared" si="95"/>
        <v>3.6194656959874001</v>
      </c>
      <c r="W513" s="185">
        <f t="shared" si="95"/>
        <v>0.49208602800439</v>
      </c>
    </row>
    <row r="514" spans="1:23" x14ac:dyDescent="0.2">
      <c r="A514" s="39">
        <f t="shared" si="92"/>
        <v>40390</v>
      </c>
      <c r="B514" s="185">
        <f t="shared" si="91"/>
        <v>0.47157501945147001</v>
      </c>
      <c r="C514" s="185">
        <f t="shared" si="95"/>
        <v>-1.3654775078696E-2</v>
      </c>
      <c r="D514" s="185">
        <f t="shared" si="95"/>
        <v>9.7545630484819235E-2</v>
      </c>
      <c r="E514" s="185">
        <f t="shared" si="95"/>
        <v>-1.6758180253347001E-2</v>
      </c>
      <c r="F514" s="185">
        <f t="shared" si="95"/>
        <v>6.1044304707830004E-3</v>
      </c>
      <c r="G514" s="185">
        <f t="shared" si="95"/>
        <v>1.6129388684389001</v>
      </c>
      <c r="H514" s="185">
        <f t="shared" si="95"/>
        <v>1.500944874382</v>
      </c>
      <c r="I514" s="185">
        <f t="shared" si="95"/>
        <v>1.9397576527042</v>
      </c>
      <c r="J514" s="185" t="str">
        <f t="shared" si="95"/>
        <v/>
      </c>
      <c r="K514" s="185">
        <f t="shared" si="95"/>
        <v>0.30419222541395002</v>
      </c>
      <c r="L514" s="185">
        <f t="shared" si="95"/>
        <v>0.1782198464815285</v>
      </c>
      <c r="M514" s="185">
        <f t="shared" si="95"/>
        <v>3.7063066947114001</v>
      </c>
      <c r="N514" s="185" t="str">
        <f t="shared" si="95"/>
        <v/>
      </c>
      <c r="O514" s="185" t="str">
        <f t="shared" ref="C514:W526" si="96">IF(O198="","",MAX(MIN(O198,O$97),O$98))</f>
        <v/>
      </c>
      <c r="P514" s="185">
        <f t="shared" si="96"/>
        <v>6.4238873630894</v>
      </c>
      <c r="Q514" s="185">
        <f t="shared" si="96"/>
        <v>3.4442117100654399</v>
      </c>
      <c r="R514" s="185">
        <f t="shared" si="96"/>
        <v>0.55945049836704797</v>
      </c>
      <c r="S514" s="185">
        <f t="shared" si="96"/>
        <v>0.23196579955697</v>
      </c>
      <c r="T514" s="185">
        <f t="shared" si="96"/>
        <v>1.7380521053188001</v>
      </c>
      <c r="U514" s="185">
        <f t="shared" si="96"/>
        <v>2.6723172366384</v>
      </c>
      <c r="V514" s="185">
        <f t="shared" si="96"/>
        <v>3.4400758199924</v>
      </c>
      <c r="W514" s="185">
        <f t="shared" si="96"/>
        <v>0.53099136730078</v>
      </c>
    </row>
    <row r="515" spans="1:23" x14ac:dyDescent="0.2">
      <c r="A515" s="39">
        <f t="shared" si="92"/>
        <v>40359</v>
      </c>
      <c r="B515" s="185">
        <f t="shared" si="91"/>
        <v>0.57144856426447999</v>
      </c>
      <c r="C515" s="185">
        <f t="shared" si="96"/>
        <v>-1.3664194651301699E-2</v>
      </c>
      <c r="D515" s="185">
        <f t="shared" si="96"/>
        <v>-0.23193359375</v>
      </c>
      <c r="E515" s="185">
        <f t="shared" si="96"/>
        <v>-1.6831752820726749E-2</v>
      </c>
      <c r="F515" s="185">
        <f t="shared" si="96"/>
        <v>3.7696825229399998E-3</v>
      </c>
      <c r="G515" s="185">
        <f t="shared" si="96"/>
        <v>1.7921830389175</v>
      </c>
      <c r="H515" s="185">
        <f t="shared" si="96"/>
        <v>1.6908531812923999</v>
      </c>
      <c r="I515" s="185">
        <f t="shared" si="96"/>
        <v>2.0911145955581998</v>
      </c>
      <c r="J515" s="185" t="str">
        <f t="shared" si="96"/>
        <v/>
      </c>
      <c r="K515" s="185">
        <f t="shared" si="96"/>
        <v>0.32984687320108003</v>
      </c>
      <c r="L515" s="185">
        <f t="shared" si="96"/>
        <v>0.1782198464815285</v>
      </c>
      <c r="M515" s="185">
        <f t="shared" si="96"/>
        <v>3.944625827646</v>
      </c>
      <c r="N515" s="185" t="str">
        <f t="shared" si="96"/>
        <v/>
      </c>
      <c r="O515" s="185" t="str">
        <f t="shared" si="96"/>
        <v/>
      </c>
      <c r="P515" s="185">
        <f t="shared" si="96"/>
        <v>6.9966371855695</v>
      </c>
      <c r="Q515" s="185">
        <f t="shared" si="96"/>
        <v>3.3814983951370801</v>
      </c>
      <c r="R515" s="185">
        <f t="shared" si="96"/>
        <v>0.67514435530455497</v>
      </c>
      <c r="S515" s="185">
        <f t="shared" si="96"/>
        <v>0.3213364339766</v>
      </c>
      <c r="T515" s="185">
        <f t="shared" si="96"/>
        <v>2.0019292927818002</v>
      </c>
      <c r="U515" s="185">
        <f t="shared" si="96"/>
        <v>3.0387424000077998</v>
      </c>
      <c r="V515" s="185">
        <f t="shared" si="96"/>
        <v>3.9864303392884999</v>
      </c>
      <c r="W515" s="185">
        <f t="shared" si="96"/>
        <v>0.41733750000000003</v>
      </c>
    </row>
    <row r="516" spans="1:23" x14ac:dyDescent="0.2">
      <c r="A516" s="39">
        <f t="shared" si="92"/>
        <v>40329</v>
      </c>
      <c r="B516" s="185">
        <f t="shared" si="91"/>
        <v>0.59863111791885004</v>
      </c>
      <c r="C516" s="185">
        <f t="shared" si="96"/>
        <v>-1.3664194651301699E-2</v>
      </c>
      <c r="D516" s="185">
        <f t="shared" si="96"/>
        <v>-0.29008388519286998</v>
      </c>
      <c r="E516" s="185">
        <f t="shared" si="96"/>
        <v>-1.6831752820726749E-2</v>
      </c>
      <c r="F516" s="185">
        <f t="shared" si="96"/>
        <v>4.2577821664129996E-3</v>
      </c>
      <c r="G516" s="185">
        <f t="shared" si="96"/>
        <v>1.7205834602093999</v>
      </c>
      <c r="H516" s="185">
        <f t="shared" si="96"/>
        <v>1.6201777823515</v>
      </c>
      <c r="I516" s="185">
        <f t="shared" si="96"/>
        <v>2.0228906004331999</v>
      </c>
      <c r="J516" s="185" t="str">
        <f t="shared" si="96"/>
        <v/>
      </c>
      <c r="K516" s="185">
        <f t="shared" si="96"/>
        <v>0.35928123765287001</v>
      </c>
      <c r="L516" s="185">
        <f t="shared" si="96"/>
        <v>0.21359855773552</v>
      </c>
      <c r="M516" s="185">
        <f t="shared" si="96"/>
        <v>3.9867077667214001</v>
      </c>
      <c r="N516" s="185" t="str">
        <f t="shared" si="96"/>
        <v/>
      </c>
      <c r="O516" s="185" t="str">
        <f t="shared" si="96"/>
        <v/>
      </c>
      <c r="P516" s="185">
        <f t="shared" si="96"/>
        <v>6.7883248420511002</v>
      </c>
      <c r="Q516" s="185">
        <f t="shared" si="96"/>
        <v>3.3717567410903397</v>
      </c>
      <c r="R516" s="185">
        <f t="shared" si="96"/>
        <v>0.69135088307852399</v>
      </c>
      <c r="S516" s="185">
        <f t="shared" si="96"/>
        <v>0.36688296910818002</v>
      </c>
      <c r="T516" s="185">
        <f t="shared" si="96"/>
        <v>1.9684793770714</v>
      </c>
      <c r="U516" s="185">
        <f t="shared" si="96"/>
        <v>2.9310457993877002</v>
      </c>
      <c r="V516" s="185">
        <f t="shared" si="96"/>
        <v>4.0020021955805998</v>
      </c>
      <c r="W516" s="185">
        <f t="shared" si="96"/>
        <v>0.53093468963023005</v>
      </c>
    </row>
    <row r="517" spans="1:23" x14ac:dyDescent="0.2">
      <c r="A517" s="39">
        <f t="shared" si="92"/>
        <v>40298</v>
      </c>
      <c r="B517" s="185">
        <f t="shared" si="91"/>
        <v>0.51771809123801005</v>
      </c>
      <c r="C517" s="185">
        <f t="shared" si="96"/>
        <v>-4.5324480904700001E-3</v>
      </c>
      <c r="D517" s="185">
        <f t="shared" si="96"/>
        <v>-0.16845703125</v>
      </c>
      <c r="E517" s="185">
        <f t="shared" si="96"/>
        <v>-6.3298239324390002E-3</v>
      </c>
      <c r="F517" s="185">
        <f t="shared" si="96"/>
        <v>7.1645693758610003E-3</v>
      </c>
      <c r="G517" s="185">
        <f t="shared" si="96"/>
        <v>1.3178048863922001</v>
      </c>
      <c r="H517" s="185">
        <f t="shared" si="96"/>
        <v>1.2198664784877999</v>
      </c>
      <c r="I517" s="185">
        <f t="shared" si="96"/>
        <v>1.6168725156918</v>
      </c>
      <c r="J517" s="185" t="str">
        <f t="shared" si="96"/>
        <v/>
      </c>
      <c r="K517" s="185">
        <f t="shared" si="96"/>
        <v>0.30988106399402998</v>
      </c>
      <c r="L517" s="185">
        <f t="shared" si="96"/>
        <v>0.27644664175661998</v>
      </c>
      <c r="M517" s="185">
        <f t="shared" si="96"/>
        <v>3.2779443313423999</v>
      </c>
      <c r="N517" s="185" t="str">
        <f t="shared" si="96"/>
        <v/>
      </c>
      <c r="O517" s="185" t="str">
        <f t="shared" si="96"/>
        <v/>
      </c>
      <c r="P517" s="185">
        <f t="shared" si="96"/>
        <v>5.4778851259573003</v>
      </c>
      <c r="Q517" s="185">
        <f t="shared" si="96"/>
        <v>3.3361324023383401</v>
      </c>
      <c r="R517" s="185">
        <f t="shared" si="96"/>
        <v>0.58734016381483201</v>
      </c>
      <c r="S517" s="185">
        <f t="shared" si="96"/>
        <v>0.34149988970527001</v>
      </c>
      <c r="T517" s="185">
        <f t="shared" si="96"/>
        <v>1.5222894628168999</v>
      </c>
      <c r="U517" s="185">
        <f t="shared" si="96"/>
        <v>2.3356518315265999</v>
      </c>
      <c r="V517" s="185">
        <f t="shared" si="96"/>
        <v>3.1158275090325001</v>
      </c>
      <c r="W517" s="185">
        <f t="shared" si="96"/>
        <v>0.80422298943913995</v>
      </c>
    </row>
    <row r="518" spans="1:23" x14ac:dyDescent="0.2">
      <c r="A518" s="39">
        <f t="shared" si="92"/>
        <v>40268</v>
      </c>
      <c r="B518" s="185">
        <f t="shared" si="91"/>
        <v>0.50925852422575002</v>
      </c>
      <c r="C518" s="185">
        <f t="shared" si="96"/>
        <v>-6.8471981632229999E-3</v>
      </c>
      <c r="D518" s="185">
        <f t="shared" si="96"/>
        <v>-0.15581788122654</v>
      </c>
      <c r="E518" s="185">
        <f t="shared" si="96"/>
        <v>-8.6689171445619995E-3</v>
      </c>
      <c r="F518" s="185">
        <f t="shared" si="96"/>
        <v>5.1284350761250002E-3</v>
      </c>
      <c r="G518" s="185">
        <f t="shared" si="96"/>
        <v>1.3634694874889</v>
      </c>
      <c r="H518" s="185">
        <f t="shared" si="96"/>
        <v>1.2712870820338</v>
      </c>
      <c r="I518" s="185">
        <f t="shared" si="96"/>
        <v>1.6489338826411</v>
      </c>
      <c r="J518" s="185" t="str">
        <f t="shared" si="96"/>
        <v/>
      </c>
      <c r="K518" s="185">
        <f t="shared" si="96"/>
        <v>0.28633122369351</v>
      </c>
      <c r="L518" s="185">
        <f t="shared" si="96"/>
        <v>0.20436247650983999</v>
      </c>
      <c r="M518" s="185">
        <f t="shared" si="96"/>
        <v>3.5342698246161999</v>
      </c>
      <c r="N518" s="185" t="str">
        <f t="shared" si="96"/>
        <v/>
      </c>
      <c r="O518" s="185" t="str">
        <f t="shared" si="96"/>
        <v/>
      </c>
      <c r="P518" s="185">
        <f t="shared" si="96"/>
        <v>5.6952938382136997</v>
      </c>
      <c r="Q518" s="185">
        <f t="shared" si="96"/>
        <v>3.3101980448974802</v>
      </c>
      <c r="R518" s="185">
        <f t="shared" si="96"/>
        <v>0.46381617349415499</v>
      </c>
      <c r="S518" s="185">
        <f t="shared" si="96"/>
        <v>0.20310662481239</v>
      </c>
      <c r="T518" s="185">
        <f t="shared" si="96"/>
        <v>1.4452614833035</v>
      </c>
      <c r="U518" s="185">
        <f t="shared" si="96"/>
        <v>2.2595929811638999</v>
      </c>
      <c r="V518" s="185">
        <f t="shared" si="96"/>
        <v>3.1840800248717001</v>
      </c>
      <c r="W518" s="185">
        <f t="shared" si="96"/>
        <v>0.70943806353494998</v>
      </c>
    </row>
    <row r="519" spans="1:23" x14ac:dyDescent="0.2">
      <c r="A519" s="39">
        <f t="shared" si="92"/>
        <v>40237</v>
      </c>
      <c r="B519" s="185">
        <f t="shared" si="91"/>
        <v>0.60521544548605999</v>
      </c>
      <c r="C519" s="185">
        <f t="shared" si="96"/>
        <v>-8.0076582957529993E-3</v>
      </c>
      <c r="D519" s="185">
        <f t="shared" si="96"/>
        <v>-8.6963675916194999E-2</v>
      </c>
      <c r="E519" s="185">
        <f t="shared" si="96"/>
        <v>-9.8493034158410007E-3</v>
      </c>
      <c r="F519" s="185">
        <f t="shared" si="96"/>
        <v>3.8345780065010002E-3</v>
      </c>
      <c r="G519" s="185">
        <f t="shared" si="96"/>
        <v>1.5806957969336</v>
      </c>
      <c r="H519" s="185">
        <f t="shared" si="96"/>
        <v>1.5077523127454</v>
      </c>
      <c r="I519" s="185">
        <f t="shared" si="96"/>
        <v>1.8074463492629</v>
      </c>
      <c r="J519" s="185" t="str">
        <f t="shared" si="96"/>
        <v/>
      </c>
      <c r="K519" s="185">
        <f t="shared" si="96"/>
        <v>0.31102373144673001</v>
      </c>
      <c r="L519" s="185">
        <f t="shared" si="96"/>
        <v>0.27843444790321997</v>
      </c>
      <c r="M519" s="185">
        <f t="shared" si="96"/>
        <v>4.1748944000756003</v>
      </c>
      <c r="N519" s="185" t="str">
        <f t="shared" si="96"/>
        <v/>
      </c>
      <c r="O519" s="185" t="str">
        <f t="shared" si="96"/>
        <v/>
      </c>
      <c r="P519" s="185">
        <f t="shared" si="96"/>
        <v>6.5655675465446004</v>
      </c>
      <c r="Q519" s="185">
        <f t="shared" si="96"/>
        <v>3.2812978994446098</v>
      </c>
      <c r="R519" s="185">
        <f t="shared" si="96"/>
        <v>0.49824388188303498</v>
      </c>
      <c r="S519" s="185">
        <f t="shared" si="96"/>
        <v>0.21796288319368001</v>
      </c>
      <c r="T519" s="185">
        <f t="shared" si="96"/>
        <v>1.5772401435042001</v>
      </c>
      <c r="U519" s="185">
        <f t="shared" si="96"/>
        <v>2.8189269736367999</v>
      </c>
      <c r="V519" s="185">
        <f t="shared" si="96"/>
        <v>3.9000285925772999</v>
      </c>
      <c r="W519" s="185">
        <f t="shared" si="96"/>
        <v>0.70276406554627002</v>
      </c>
    </row>
    <row r="520" spans="1:23" x14ac:dyDescent="0.2">
      <c r="A520" s="39">
        <f t="shared" si="92"/>
        <v>40209</v>
      </c>
      <c r="B520" s="185">
        <f t="shared" si="91"/>
        <v>0.57287658713089995</v>
      </c>
      <c r="C520" s="185">
        <f t="shared" si="96"/>
        <v>-7.6219375047809996E-3</v>
      </c>
      <c r="D520" s="185">
        <f t="shared" si="96"/>
        <v>-4.9956500530243003E-2</v>
      </c>
      <c r="E520" s="185">
        <f t="shared" si="96"/>
        <v>-9.5949217418420003E-3</v>
      </c>
      <c r="F520" s="185">
        <f t="shared" si="96"/>
        <v>4.6877908758930003E-3</v>
      </c>
      <c r="G520" s="185">
        <f t="shared" si="96"/>
        <v>1.5581929290643</v>
      </c>
      <c r="H520" s="185">
        <f t="shared" si="96"/>
        <v>1.4826593790956</v>
      </c>
      <c r="I520" s="185">
        <f t="shared" si="96"/>
        <v>1.7953165203929</v>
      </c>
      <c r="J520" s="185" t="str">
        <f t="shared" si="96"/>
        <v/>
      </c>
      <c r="K520" s="185">
        <f t="shared" si="96"/>
        <v>0.34959352983146003</v>
      </c>
      <c r="L520" s="185">
        <f t="shared" si="96"/>
        <v>0.1782198464815285</v>
      </c>
      <c r="M520" s="185">
        <f t="shared" si="96"/>
        <v>4.4351563819160997</v>
      </c>
      <c r="N520" s="185" t="str">
        <f t="shared" si="96"/>
        <v/>
      </c>
      <c r="O520" s="185" t="str">
        <f t="shared" si="96"/>
        <v/>
      </c>
      <c r="P520" s="185">
        <f t="shared" si="96"/>
        <v>6.3586325484469004</v>
      </c>
      <c r="Q520" s="185">
        <f t="shared" si="96"/>
        <v>3.2665863492817602</v>
      </c>
      <c r="R520" s="185">
        <f t="shared" si="96"/>
        <v>0.51120560568883699</v>
      </c>
      <c r="S520" s="185">
        <f t="shared" si="96"/>
        <v>0.23936790596196</v>
      </c>
      <c r="T520" s="185">
        <f t="shared" si="96"/>
        <v>1.5244370150633</v>
      </c>
      <c r="U520" s="185">
        <f t="shared" si="96"/>
        <v>2.8284344890918001</v>
      </c>
      <c r="V520" s="185">
        <f t="shared" si="96"/>
        <v>3.9189318924004999</v>
      </c>
      <c r="W520" s="185">
        <f t="shared" si="96"/>
        <v>0.72798036597091997</v>
      </c>
    </row>
    <row r="521" spans="1:23" x14ac:dyDescent="0.2">
      <c r="A521" s="39">
        <f t="shared" si="92"/>
        <v>40178</v>
      </c>
      <c r="B521" s="185">
        <f t="shared" si="91"/>
        <v>0.61142498780028998</v>
      </c>
      <c r="C521" s="185">
        <f t="shared" si="96"/>
        <v>6.005961964481E-3</v>
      </c>
      <c r="D521" s="185">
        <f t="shared" si="96"/>
        <v>5.5066201835871E-2</v>
      </c>
      <c r="E521" s="185">
        <f t="shared" si="96"/>
        <v>5.985304794577E-3</v>
      </c>
      <c r="F521" s="185">
        <f t="shared" si="96"/>
        <v>6.1347028495740002E-3</v>
      </c>
      <c r="G521" s="185">
        <f t="shared" si="96"/>
        <v>1.5682595634837</v>
      </c>
      <c r="H521" s="185">
        <f t="shared" si="96"/>
        <v>1.5277866278465</v>
      </c>
      <c r="I521" s="185">
        <f t="shared" si="96"/>
        <v>1.6924139345386999</v>
      </c>
      <c r="J521" s="185" t="str">
        <f t="shared" si="96"/>
        <v/>
      </c>
      <c r="K521" s="185">
        <f t="shared" si="96"/>
        <v>0.34665202082779001</v>
      </c>
      <c r="L521" s="185">
        <f t="shared" si="96"/>
        <v>0.18227616843416999</v>
      </c>
      <c r="M521" s="185">
        <f t="shared" si="96"/>
        <v>5.0672293351787001</v>
      </c>
      <c r="N521" s="185" t="str">
        <f t="shared" si="96"/>
        <v/>
      </c>
      <c r="O521" s="185" t="str">
        <f t="shared" si="96"/>
        <v/>
      </c>
      <c r="P521" s="185">
        <f t="shared" si="96"/>
        <v>6.1654498958949002</v>
      </c>
      <c r="Q521" s="185">
        <f t="shared" si="96"/>
        <v>3.1590508042375802</v>
      </c>
      <c r="R521" s="185">
        <f t="shared" si="96"/>
        <v>0.485304265641676</v>
      </c>
      <c r="S521" s="185">
        <f t="shared" si="96"/>
        <v>0.16834271641908999</v>
      </c>
      <c r="T521" s="185">
        <f t="shared" si="96"/>
        <v>1.6533182880668</v>
      </c>
      <c r="U521" s="185">
        <f t="shared" si="96"/>
        <v>2.6167867285797</v>
      </c>
      <c r="V521" s="185">
        <f t="shared" si="96"/>
        <v>3.9703289685613998</v>
      </c>
      <c r="W521" s="185">
        <f t="shared" si="96"/>
        <v>0.5771717713176</v>
      </c>
    </row>
    <row r="522" spans="1:23" x14ac:dyDescent="0.2">
      <c r="A522" s="39">
        <f t="shared" si="92"/>
        <v>40147</v>
      </c>
      <c r="B522" s="185">
        <f t="shared" si="91"/>
        <v>0.65702019005641998</v>
      </c>
      <c r="C522" s="185">
        <f t="shared" si="96"/>
        <v>-3.9303908486249999E-3</v>
      </c>
      <c r="D522" s="185">
        <f t="shared" si="96"/>
        <v>-0.10369703173637</v>
      </c>
      <c r="E522" s="185">
        <f t="shared" si="96"/>
        <v>-5.2403733255060002E-3</v>
      </c>
      <c r="F522" s="185">
        <f t="shared" si="96"/>
        <v>3.8222209877110001E-3</v>
      </c>
      <c r="G522" s="185">
        <f t="shared" si="96"/>
        <v>1.8729556366736</v>
      </c>
      <c r="H522" s="185">
        <f t="shared" si="96"/>
        <v>1.8311406565482999</v>
      </c>
      <c r="I522" s="185">
        <f t="shared" si="96"/>
        <v>2.0005780765788002</v>
      </c>
      <c r="J522" s="185" t="str">
        <f t="shared" si="96"/>
        <v/>
      </c>
      <c r="K522" s="185">
        <f t="shared" si="96"/>
        <v>0.37813870243758002</v>
      </c>
      <c r="L522" s="185">
        <f t="shared" si="96"/>
        <v>0.1782198464815285</v>
      </c>
      <c r="M522" s="185">
        <f t="shared" si="96"/>
        <v>5.5868420329381996</v>
      </c>
      <c r="N522" s="185" t="str">
        <f t="shared" si="96"/>
        <v/>
      </c>
      <c r="O522" s="185" t="str">
        <f t="shared" si="96"/>
        <v/>
      </c>
      <c r="P522" s="185">
        <f t="shared" si="96"/>
        <v>7.4156875925753001</v>
      </c>
      <c r="Q522" s="185">
        <f t="shared" si="96"/>
        <v>3.1869290071715</v>
      </c>
      <c r="R522" s="185">
        <f t="shared" si="96"/>
        <v>0.48822921188234097</v>
      </c>
      <c r="S522" s="185">
        <f t="shared" si="96"/>
        <v>0.15543823144853</v>
      </c>
      <c r="T522" s="185">
        <f t="shared" si="96"/>
        <v>1.7415755440937</v>
      </c>
      <c r="U522" s="185">
        <f t="shared" si="96"/>
        <v>3.1146709684168998</v>
      </c>
      <c r="V522" s="185">
        <f t="shared" si="96"/>
        <v>4.4332677807670997</v>
      </c>
      <c r="W522" s="185">
        <f t="shared" si="96"/>
        <v>0.72298252422223996</v>
      </c>
    </row>
    <row r="523" spans="1:23" x14ac:dyDescent="0.2">
      <c r="A523" s="39">
        <f t="shared" si="92"/>
        <v>40117</v>
      </c>
      <c r="B523" s="185">
        <f t="shared" si="91"/>
        <v>0.70319398746577999</v>
      </c>
      <c r="C523" s="185">
        <f t="shared" si="96"/>
        <v>-4.2382533300179999E-3</v>
      </c>
      <c r="D523" s="185">
        <f t="shared" si="96"/>
        <v>-0.21112090349196999</v>
      </c>
      <c r="E523" s="185">
        <f t="shared" si="96"/>
        <v>-5.5149852266739999E-3</v>
      </c>
      <c r="F523" s="185">
        <f t="shared" si="96"/>
        <v>3.198681490493E-3</v>
      </c>
      <c r="G523" s="185">
        <f t="shared" si="96"/>
        <v>1.8691747042869999</v>
      </c>
      <c r="H523" s="185">
        <f t="shared" si="96"/>
        <v>1.841446143467</v>
      </c>
      <c r="I523" s="185">
        <f t="shared" si="96"/>
        <v>1.9546897954805</v>
      </c>
      <c r="J523" s="185" t="str">
        <f t="shared" si="96"/>
        <v/>
      </c>
      <c r="K523" s="185">
        <f t="shared" si="96"/>
        <v>0.37342419926055997</v>
      </c>
      <c r="L523" s="185">
        <f t="shared" si="96"/>
        <v>0.19302655008887001</v>
      </c>
      <c r="M523" s="185">
        <f t="shared" si="96"/>
        <v>5.4130523637914001</v>
      </c>
      <c r="N523" s="185" t="str">
        <f t="shared" si="96"/>
        <v/>
      </c>
      <c r="O523" s="185" t="str">
        <f t="shared" si="96"/>
        <v/>
      </c>
      <c r="P523" s="185">
        <f t="shared" si="96"/>
        <v>7.3467085755605996</v>
      </c>
      <c r="Q523" s="185">
        <f t="shared" si="96"/>
        <v>3.1485477894203999</v>
      </c>
      <c r="R523" s="185">
        <f t="shared" si="96"/>
        <v>0.46887006615439702</v>
      </c>
      <c r="S523" s="185">
        <f t="shared" si="96"/>
        <v>0.12430597006224001</v>
      </c>
      <c r="T523" s="185">
        <f t="shared" si="96"/>
        <v>1.7529816148713</v>
      </c>
      <c r="U523" s="185">
        <f t="shared" si="96"/>
        <v>3.0875897684561</v>
      </c>
      <c r="V523" s="185">
        <f t="shared" si="96"/>
        <v>4.4497651766618</v>
      </c>
      <c r="W523" s="185">
        <f t="shared" si="96"/>
        <v>0.75727709425943002</v>
      </c>
    </row>
    <row r="524" spans="1:23" x14ac:dyDescent="0.2">
      <c r="A524" s="39">
        <f t="shared" si="92"/>
        <v>40086</v>
      </c>
      <c r="B524" s="185">
        <f t="shared" si="91"/>
        <v>0.81604744744466995</v>
      </c>
      <c r="C524" s="185">
        <f t="shared" si="96"/>
        <v>-5.059913973521E-3</v>
      </c>
      <c r="D524" s="185">
        <f t="shared" si="96"/>
        <v>-7.080078125E-2</v>
      </c>
      <c r="E524" s="185">
        <f t="shared" si="96"/>
        <v>-6.1661104978050002E-3</v>
      </c>
      <c r="F524" s="185">
        <f t="shared" si="96"/>
        <v>1.1802274383839999E-3</v>
      </c>
      <c r="G524" s="185">
        <f t="shared" si="96"/>
        <v>1.9769968913283</v>
      </c>
      <c r="H524" s="185">
        <f t="shared" si="96"/>
        <v>1.9614575520635</v>
      </c>
      <c r="I524" s="185">
        <f t="shared" si="96"/>
        <v>2.0248214120590999</v>
      </c>
      <c r="J524" s="185" t="str">
        <f t="shared" si="96"/>
        <v/>
      </c>
      <c r="K524" s="185">
        <f t="shared" si="96"/>
        <v>0.39530670899113002</v>
      </c>
      <c r="L524" s="185">
        <f t="shared" si="96"/>
        <v>0.37508977936553001</v>
      </c>
      <c r="M524" s="185">
        <f t="shared" si="96"/>
        <v>5.7617579550003999</v>
      </c>
      <c r="N524" s="185" t="str">
        <f t="shared" si="96"/>
        <v/>
      </c>
      <c r="O524" s="185" t="str">
        <f t="shared" si="96"/>
        <v/>
      </c>
      <c r="P524" s="185">
        <f t="shared" si="96"/>
        <v>7.6388053315229998</v>
      </c>
      <c r="Q524" s="185">
        <f t="shared" si="96"/>
        <v>3.1070782183173997</v>
      </c>
      <c r="R524" s="185">
        <f t="shared" si="96"/>
        <v>0.48939473737596201</v>
      </c>
      <c r="S524" s="185">
        <f t="shared" si="96"/>
        <v>0.12769636857513</v>
      </c>
      <c r="T524" s="185">
        <f t="shared" si="96"/>
        <v>1.8752606933206</v>
      </c>
      <c r="U524" s="185">
        <f t="shared" si="96"/>
        <v>3.0204519407218999</v>
      </c>
      <c r="V524" s="185">
        <f t="shared" si="96"/>
        <v>4.6921452878755998</v>
      </c>
      <c r="W524" s="185">
        <f t="shared" si="96"/>
        <v>0.72596402086080003</v>
      </c>
    </row>
    <row r="525" spans="1:23" x14ac:dyDescent="0.2">
      <c r="A525" s="39">
        <f t="shared" si="92"/>
        <v>40056</v>
      </c>
      <c r="B525" s="185">
        <f t="shared" si="91"/>
        <v>0.84028392847944</v>
      </c>
      <c r="C525" s="185">
        <f t="shared" si="96"/>
        <v>-1.1813668227963E-2</v>
      </c>
      <c r="D525" s="185">
        <f t="shared" si="96"/>
        <v>-6.4528279006481004E-2</v>
      </c>
      <c r="E525" s="185">
        <f t="shared" si="96"/>
        <v>-1.4350820640053E-2</v>
      </c>
      <c r="F525" s="185">
        <f t="shared" si="96"/>
        <v>2.3634866027439998E-3</v>
      </c>
      <c r="G525" s="185">
        <f t="shared" si="96"/>
        <v>2.0981644539865001</v>
      </c>
      <c r="H525" s="185">
        <f t="shared" si="96"/>
        <v>2.0924857585023999</v>
      </c>
      <c r="I525" s="185">
        <f t="shared" si="96"/>
        <v>2.1161171592624002</v>
      </c>
      <c r="J525" s="185" t="str">
        <f t="shared" si="96"/>
        <v/>
      </c>
      <c r="K525" s="185">
        <f t="shared" si="96"/>
        <v>0.43387223351087001</v>
      </c>
      <c r="L525" s="185">
        <f t="shared" si="96"/>
        <v>0.28223510575747002</v>
      </c>
      <c r="M525" s="185">
        <f t="shared" si="96"/>
        <v>5.8516687317582861</v>
      </c>
      <c r="N525" s="185" t="str">
        <f t="shared" si="96"/>
        <v/>
      </c>
      <c r="O525" s="185" t="str">
        <f t="shared" si="96"/>
        <v/>
      </c>
      <c r="P525" s="185">
        <f t="shared" si="96"/>
        <v>8.4887068784997002</v>
      </c>
      <c r="Q525" s="185">
        <f t="shared" si="96"/>
        <v>3.0501141598796404</v>
      </c>
      <c r="R525" s="185">
        <f t="shared" si="96"/>
        <v>0.53495804879595499</v>
      </c>
      <c r="S525" s="185">
        <f t="shared" si="96"/>
        <v>0.12742638025336001</v>
      </c>
      <c r="T525" s="185">
        <f t="shared" si="96"/>
        <v>2.0528782844578002</v>
      </c>
      <c r="U525" s="185">
        <f t="shared" si="96"/>
        <v>3.4166424361717</v>
      </c>
      <c r="V525" s="185">
        <f t="shared" si="96"/>
        <v>5.4218217898859997</v>
      </c>
      <c r="W525" s="185">
        <f t="shared" si="96"/>
        <v>0.41733750000000003</v>
      </c>
    </row>
    <row r="526" spans="1:23" x14ac:dyDescent="0.2">
      <c r="A526" s="39">
        <f t="shared" si="92"/>
        <v>40025</v>
      </c>
      <c r="B526" s="185">
        <f t="shared" si="91"/>
        <v>0.85531359035233001</v>
      </c>
      <c r="C526" s="185">
        <f t="shared" si="96"/>
        <v>-7.7343234990220004E-3</v>
      </c>
      <c r="D526" s="185">
        <f t="shared" si="96"/>
        <v>-2.0556299015879999E-2</v>
      </c>
      <c r="E526" s="185">
        <f t="shared" si="96"/>
        <v>-1.0228453654239999E-2</v>
      </c>
      <c r="F526" s="185">
        <f t="shared" si="96"/>
        <v>5.4693248114080001E-3</v>
      </c>
      <c r="G526" s="185">
        <f t="shared" si="96"/>
        <v>2.2424789601656001</v>
      </c>
      <c r="H526" s="185">
        <f t="shared" si="96"/>
        <v>2.2733105361217998</v>
      </c>
      <c r="I526" s="185">
        <f t="shared" si="96"/>
        <v>2.1442292776806</v>
      </c>
      <c r="J526" s="185" t="str">
        <f t="shared" si="96"/>
        <v/>
      </c>
      <c r="K526" s="185">
        <f t="shared" si="96"/>
        <v>0.40868091156956998</v>
      </c>
      <c r="L526" s="185">
        <f t="shared" si="96"/>
        <v>0.22714311731493</v>
      </c>
      <c r="M526" s="185">
        <f t="shared" si="96"/>
        <v>5.8516687317582861</v>
      </c>
      <c r="N526" s="185" t="str">
        <f t="shared" si="96"/>
        <v/>
      </c>
      <c r="O526" s="185" t="str">
        <f t="shared" si="96"/>
        <v/>
      </c>
      <c r="P526" s="185">
        <f t="shared" si="96"/>
        <v>8.3038254671774006</v>
      </c>
      <c r="Q526" s="185">
        <f t="shared" si="96"/>
        <v>3.00131940138133</v>
      </c>
      <c r="R526" s="185">
        <f t="shared" ref="C526:W538" si="97">IF(R210="","",MAX(MIN(R210,R$97),R$98))</f>
        <v>0.58380250421344204</v>
      </c>
      <c r="S526" s="185">
        <f t="shared" si="97"/>
        <v>0.13043807843051</v>
      </c>
      <c r="T526" s="185">
        <f t="shared" si="97"/>
        <v>2.2506698744104998</v>
      </c>
      <c r="U526" s="185">
        <f t="shared" si="97"/>
        <v>3.6269967529451002</v>
      </c>
      <c r="V526" s="185">
        <f t="shared" si="97"/>
        <v>6.4679193566463997</v>
      </c>
      <c r="W526" s="185">
        <f t="shared" si="97"/>
        <v>0.41733750000000003</v>
      </c>
    </row>
    <row r="527" spans="1:23" x14ac:dyDescent="0.2">
      <c r="A527" s="39">
        <f t="shared" si="92"/>
        <v>39994</v>
      </c>
      <c r="B527" s="185">
        <f t="shared" si="91"/>
        <v>1.0710184118353001</v>
      </c>
      <c r="C527" s="185">
        <f t="shared" si="97"/>
        <v>-1.3664194651301699E-2</v>
      </c>
      <c r="D527" s="185">
        <f t="shared" si="97"/>
        <v>-0.28076171875</v>
      </c>
      <c r="E527" s="185">
        <f t="shared" si="97"/>
        <v>-1.6337804914990001E-2</v>
      </c>
      <c r="F527" s="185">
        <f t="shared" si="97"/>
        <v>-8.4391030540000001E-4</v>
      </c>
      <c r="G527" s="185">
        <f t="shared" si="97"/>
        <v>2.5838885906131446</v>
      </c>
      <c r="H527" s="185">
        <f t="shared" si="97"/>
        <v>2.63818400261348</v>
      </c>
      <c r="I527" s="185">
        <f t="shared" si="97"/>
        <v>2.5239815382600899</v>
      </c>
      <c r="J527" s="185" t="str">
        <f t="shared" si="97"/>
        <v/>
      </c>
      <c r="K527" s="185">
        <f t="shared" si="97"/>
        <v>0.49870505758097</v>
      </c>
      <c r="L527" s="185">
        <f t="shared" si="97"/>
        <v>0.35796620404045998</v>
      </c>
      <c r="M527" s="185">
        <f t="shared" si="97"/>
        <v>5.8516687317582861</v>
      </c>
      <c r="N527" s="185" t="str">
        <f t="shared" si="97"/>
        <v/>
      </c>
      <c r="O527" s="185" t="str">
        <f t="shared" si="97"/>
        <v/>
      </c>
      <c r="P527" s="185">
        <f t="shared" si="97"/>
        <v>9.1903413637503011</v>
      </c>
      <c r="Q527" s="185">
        <f t="shared" si="97"/>
        <v>2.91408108918055</v>
      </c>
      <c r="R527" s="185">
        <f t="shared" si="97"/>
        <v>0.70290898982551997</v>
      </c>
      <c r="S527" s="185">
        <f t="shared" si="97"/>
        <v>0.16276775719737999</v>
      </c>
      <c r="T527" s="185">
        <f t="shared" si="97"/>
        <v>2.7579932933430999</v>
      </c>
      <c r="U527" s="185">
        <f t="shared" si="97"/>
        <v>3.9554777333976001</v>
      </c>
      <c r="V527" s="185">
        <f t="shared" si="97"/>
        <v>7.7211100979511</v>
      </c>
      <c r="W527" s="185">
        <f t="shared" si="97"/>
        <v>0.79640792506808999</v>
      </c>
    </row>
    <row r="528" spans="1:23" x14ac:dyDescent="0.2">
      <c r="A528" s="39">
        <f t="shared" si="92"/>
        <v>39964</v>
      </c>
      <c r="B528" s="185">
        <f t="shared" si="91"/>
        <v>1.1918695270629001</v>
      </c>
      <c r="C528" s="185">
        <f t="shared" si="97"/>
        <v>-1.3664194651301699E-2</v>
      </c>
      <c r="D528" s="185">
        <f t="shared" si="97"/>
        <v>-0.26800927519798001</v>
      </c>
      <c r="E528" s="185">
        <f t="shared" si="97"/>
        <v>-1.6831752820726749E-2</v>
      </c>
      <c r="F528" s="185">
        <f t="shared" si="97"/>
        <v>1.90378682597E-4</v>
      </c>
      <c r="G528" s="185">
        <f t="shared" si="97"/>
        <v>2.5838885906131446</v>
      </c>
      <c r="H528" s="185">
        <f t="shared" si="97"/>
        <v>2.63818400261348</v>
      </c>
      <c r="I528" s="185">
        <f t="shared" si="97"/>
        <v>2.5239815382600899</v>
      </c>
      <c r="J528" s="185" t="str">
        <f t="shared" si="97"/>
        <v/>
      </c>
      <c r="K528" s="185">
        <f t="shared" si="97"/>
        <v>0.58738356936840996</v>
      </c>
      <c r="L528" s="185">
        <f t="shared" si="97"/>
        <v>0.39121340639037</v>
      </c>
      <c r="M528" s="185">
        <f t="shared" si="97"/>
        <v>5.8516687317582861</v>
      </c>
      <c r="N528" s="185" t="str">
        <f t="shared" si="97"/>
        <v/>
      </c>
      <c r="O528" s="185" t="str">
        <f t="shared" si="97"/>
        <v/>
      </c>
      <c r="P528" s="185">
        <f t="shared" si="97"/>
        <v>9.1903413637503011</v>
      </c>
      <c r="Q528" s="185">
        <f t="shared" si="97"/>
        <v>2.8978120838561399</v>
      </c>
      <c r="R528" s="185">
        <f t="shared" si="97"/>
        <v>0.74073773906097395</v>
      </c>
      <c r="S528" s="185">
        <f t="shared" si="97"/>
        <v>0.16768886428093999</v>
      </c>
      <c r="T528" s="185">
        <f t="shared" si="97"/>
        <v>2.7973117542061181</v>
      </c>
      <c r="U528" s="185">
        <f t="shared" si="97"/>
        <v>4.1579462567848342</v>
      </c>
      <c r="V528" s="185">
        <f t="shared" si="97"/>
        <v>8.5787482712805705</v>
      </c>
      <c r="W528" s="185">
        <f t="shared" si="97"/>
        <v>0.81074760167543003</v>
      </c>
    </row>
    <row r="529" spans="1:23" x14ac:dyDescent="0.2">
      <c r="A529" s="39">
        <f t="shared" si="92"/>
        <v>39933</v>
      </c>
      <c r="B529" s="185">
        <f t="shared" si="91"/>
        <v>1.2759020864647197</v>
      </c>
      <c r="C529" s="185">
        <f t="shared" si="97"/>
        <v>-1.3664194651301699E-2</v>
      </c>
      <c r="D529" s="185">
        <f t="shared" si="97"/>
        <v>-0.11595972627400999</v>
      </c>
      <c r="E529" s="185">
        <f t="shared" si="97"/>
        <v>-1.6831752820726749E-2</v>
      </c>
      <c r="F529" s="185">
        <f t="shared" si="97"/>
        <v>-1.5764988386034501E-3</v>
      </c>
      <c r="G529" s="185">
        <f t="shared" si="97"/>
        <v>2.5838885906131446</v>
      </c>
      <c r="H529" s="185">
        <f t="shared" si="97"/>
        <v>2.63818400261348</v>
      </c>
      <c r="I529" s="185">
        <f t="shared" si="97"/>
        <v>2.5239815382600899</v>
      </c>
      <c r="J529" s="185" t="str">
        <f t="shared" si="97"/>
        <v/>
      </c>
      <c r="K529" s="185">
        <f t="shared" si="97"/>
        <v>0.7105085356534</v>
      </c>
      <c r="L529" s="185">
        <f t="shared" si="97"/>
        <v>0.67159365967821005</v>
      </c>
      <c r="M529" s="185">
        <f t="shared" si="97"/>
        <v>5.8516687317582861</v>
      </c>
      <c r="N529" s="185" t="str">
        <f t="shared" si="97"/>
        <v/>
      </c>
      <c r="O529" s="185" t="str">
        <f t="shared" si="97"/>
        <v/>
      </c>
      <c r="P529" s="185">
        <f t="shared" si="97"/>
        <v>9.1903413637503011</v>
      </c>
      <c r="Q529" s="185">
        <f t="shared" si="97"/>
        <v>2.8368189739451797</v>
      </c>
      <c r="R529" s="185">
        <f t="shared" si="97"/>
        <v>0.835956071836363</v>
      </c>
      <c r="S529" s="185">
        <f t="shared" si="97"/>
        <v>0.18830517586230999</v>
      </c>
      <c r="T529" s="185">
        <f t="shared" si="97"/>
        <v>2.7973117542061181</v>
      </c>
      <c r="U529" s="185">
        <f t="shared" si="97"/>
        <v>4.1579462567848342</v>
      </c>
      <c r="V529" s="185">
        <f t="shared" si="97"/>
        <v>8.5787482712805705</v>
      </c>
      <c r="W529" s="185">
        <f t="shared" si="97"/>
        <v>0.75668208437271001</v>
      </c>
    </row>
    <row r="530" spans="1:23" x14ac:dyDescent="0.2">
      <c r="A530" s="39">
        <f t="shared" si="92"/>
        <v>39903</v>
      </c>
      <c r="B530" s="185">
        <f t="shared" si="91"/>
        <v>1.2759020864647197</v>
      </c>
      <c r="C530" s="185">
        <f t="shared" si="97"/>
        <v>-1.3664194651301699E-2</v>
      </c>
      <c r="D530" s="185">
        <f t="shared" si="97"/>
        <v>-0.54880642890929998</v>
      </c>
      <c r="E530" s="185">
        <f t="shared" si="97"/>
        <v>-1.6831752820726749E-2</v>
      </c>
      <c r="F530" s="185">
        <f t="shared" si="97"/>
        <v>-1.5764988386034501E-3</v>
      </c>
      <c r="G530" s="185">
        <f t="shared" si="97"/>
        <v>2.5838885906131446</v>
      </c>
      <c r="H530" s="185">
        <f t="shared" si="97"/>
        <v>2.63818400261348</v>
      </c>
      <c r="I530" s="185">
        <f t="shared" si="97"/>
        <v>2.5239815382600899</v>
      </c>
      <c r="J530" s="185" t="str">
        <f t="shared" si="97"/>
        <v/>
      </c>
      <c r="K530" s="185">
        <f t="shared" si="97"/>
        <v>0.72816390630721251</v>
      </c>
      <c r="L530" s="185">
        <f t="shared" si="97"/>
        <v>1.0232950659249</v>
      </c>
      <c r="M530" s="185">
        <f t="shared" si="97"/>
        <v>5.8516687317582861</v>
      </c>
      <c r="N530" s="185" t="str">
        <f t="shared" si="97"/>
        <v/>
      </c>
      <c r="O530" s="185" t="str">
        <f t="shared" si="97"/>
        <v/>
      </c>
      <c r="P530" s="185">
        <f t="shared" si="97"/>
        <v>9.1903413637503011</v>
      </c>
      <c r="Q530" s="185">
        <f t="shared" si="97"/>
        <v>2.7413589835785599</v>
      </c>
      <c r="R530" s="185">
        <f t="shared" si="97"/>
        <v>0.92245440080547858</v>
      </c>
      <c r="S530" s="185">
        <f t="shared" si="97"/>
        <v>0.25510609576483001</v>
      </c>
      <c r="T530" s="185">
        <f t="shared" si="97"/>
        <v>2.7973117542061181</v>
      </c>
      <c r="U530" s="185">
        <f t="shared" si="97"/>
        <v>4.1579462567848342</v>
      </c>
      <c r="V530" s="185">
        <f t="shared" si="97"/>
        <v>8.5787482712805705</v>
      </c>
      <c r="W530" s="185">
        <f t="shared" si="97"/>
        <v>0.97261831062248005</v>
      </c>
    </row>
    <row r="531" spans="1:23" x14ac:dyDescent="0.2">
      <c r="A531" s="39">
        <f t="shared" si="92"/>
        <v>39872</v>
      </c>
      <c r="B531" s="185">
        <f t="shared" si="91"/>
        <v>1.2759020864647197</v>
      </c>
      <c r="C531" s="185">
        <f t="shared" si="97"/>
        <v>-1.3664194651301699E-2</v>
      </c>
      <c r="D531" s="185">
        <f t="shared" si="97"/>
        <v>-0.52001953125</v>
      </c>
      <c r="E531" s="185">
        <f t="shared" si="97"/>
        <v>-1.6831752820726749E-2</v>
      </c>
      <c r="F531" s="185">
        <f t="shared" si="97"/>
        <v>1.0247674469553698E-2</v>
      </c>
      <c r="G531" s="185">
        <f t="shared" si="97"/>
        <v>2.5838885906131446</v>
      </c>
      <c r="H531" s="185">
        <f t="shared" si="97"/>
        <v>2.63818400261348</v>
      </c>
      <c r="I531" s="185">
        <f t="shared" si="97"/>
        <v>2.5239815382600899</v>
      </c>
      <c r="J531" s="185" t="str">
        <f t="shared" si="97"/>
        <v/>
      </c>
      <c r="K531" s="185">
        <f t="shared" si="97"/>
        <v>0.72816390630721251</v>
      </c>
      <c r="L531" s="185">
        <f t="shared" si="97"/>
        <v>1.0772057222311</v>
      </c>
      <c r="M531" s="185">
        <f t="shared" si="97"/>
        <v>5.8516687317582861</v>
      </c>
      <c r="N531" s="185" t="str">
        <f t="shared" si="97"/>
        <v/>
      </c>
      <c r="O531" s="185" t="str">
        <f t="shared" si="97"/>
        <v/>
      </c>
      <c r="P531" s="185">
        <f t="shared" si="97"/>
        <v>9.1903413637503011</v>
      </c>
      <c r="Q531" s="185">
        <f t="shared" si="97"/>
        <v>2.70677194328244</v>
      </c>
      <c r="R531" s="185">
        <f t="shared" si="97"/>
        <v>0.92245440080547858</v>
      </c>
      <c r="S531" s="185">
        <f t="shared" si="97"/>
        <v>0.29364291164848</v>
      </c>
      <c r="T531" s="185">
        <f t="shared" si="97"/>
        <v>2.7973117542061181</v>
      </c>
      <c r="U531" s="185">
        <f t="shared" si="97"/>
        <v>4.1579462567848342</v>
      </c>
      <c r="V531" s="185">
        <f t="shared" si="97"/>
        <v>8.5787482712805705</v>
      </c>
      <c r="W531" s="185">
        <f t="shared" si="97"/>
        <v>1.0860112461957496</v>
      </c>
    </row>
    <row r="532" spans="1:23" x14ac:dyDescent="0.2">
      <c r="A532" s="39">
        <f t="shared" si="92"/>
        <v>39844</v>
      </c>
      <c r="B532" s="185">
        <f t="shared" si="91"/>
        <v>1.2759020864647197</v>
      </c>
      <c r="C532" s="185">
        <f t="shared" si="97"/>
        <v>-1.3664194651301699E-2</v>
      </c>
      <c r="D532" s="185">
        <f t="shared" si="97"/>
        <v>-0.4443359375</v>
      </c>
      <c r="E532" s="185">
        <f t="shared" si="97"/>
        <v>-1.6831752820726749E-2</v>
      </c>
      <c r="F532" s="185">
        <f t="shared" si="97"/>
        <v>-1.5764988386034501E-3</v>
      </c>
      <c r="G532" s="185">
        <f t="shared" si="97"/>
        <v>2.5838885906131446</v>
      </c>
      <c r="H532" s="185">
        <f t="shared" si="97"/>
        <v>2.63818400261348</v>
      </c>
      <c r="I532" s="185">
        <f t="shared" si="97"/>
        <v>2.5239815382600899</v>
      </c>
      <c r="J532" s="185" t="str">
        <f t="shared" si="97"/>
        <v/>
      </c>
      <c r="K532" s="185">
        <f t="shared" si="97"/>
        <v>0.72816390630721251</v>
      </c>
      <c r="L532" s="185">
        <f t="shared" si="97"/>
        <v>1.0671968489643</v>
      </c>
      <c r="M532" s="185">
        <f t="shared" si="97"/>
        <v>5.8516687317582861</v>
      </c>
      <c r="N532" s="185" t="str">
        <f t="shared" si="97"/>
        <v/>
      </c>
      <c r="O532" s="185" t="str">
        <f t="shared" si="97"/>
        <v/>
      </c>
      <c r="P532" s="185">
        <f t="shared" si="97"/>
        <v>9.1903413637503011</v>
      </c>
      <c r="Q532" s="185">
        <f t="shared" si="97"/>
        <v>2.69339542788678</v>
      </c>
      <c r="R532" s="185">
        <f t="shared" si="97"/>
        <v>0.92245440080547858</v>
      </c>
      <c r="S532" s="185">
        <f t="shared" si="97"/>
        <v>0.28823354702046</v>
      </c>
      <c r="T532" s="185">
        <f t="shared" si="97"/>
        <v>2.7973117542061181</v>
      </c>
      <c r="U532" s="185">
        <f t="shared" si="97"/>
        <v>4.1579462567848342</v>
      </c>
      <c r="V532" s="185">
        <f t="shared" si="97"/>
        <v>8.5787482712805705</v>
      </c>
      <c r="W532" s="185">
        <f t="shared" si="97"/>
        <v>1.0860112461957496</v>
      </c>
    </row>
    <row r="533" spans="1:23" x14ac:dyDescent="0.2">
      <c r="A533" s="39">
        <f t="shared" si="92"/>
        <v>39813</v>
      </c>
      <c r="B533" s="185">
        <f t="shared" si="91"/>
        <v>1.2759020864647197</v>
      </c>
      <c r="C533" s="185">
        <f t="shared" si="97"/>
        <v>-1.3664194651301699E-2</v>
      </c>
      <c r="D533" s="185">
        <f t="shared" si="97"/>
        <v>-0.75527197122573997</v>
      </c>
      <c r="E533" s="185">
        <f t="shared" si="97"/>
        <v>-1.6831752820726749E-2</v>
      </c>
      <c r="F533" s="185">
        <f t="shared" si="97"/>
        <v>2.122870242195E-3</v>
      </c>
      <c r="G533" s="185">
        <f t="shared" si="97"/>
        <v>2.5838885906131446</v>
      </c>
      <c r="H533" s="185">
        <f t="shared" si="97"/>
        <v>2.63818400261348</v>
      </c>
      <c r="I533" s="185">
        <f t="shared" si="97"/>
        <v>2.5239815382600899</v>
      </c>
      <c r="J533" s="185" t="str">
        <f t="shared" si="97"/>
        <v/>
      </c>
      <c r="K533" s="185">
        <f t="shared" si="97"/>
        <v>0.72816390630721251</v>
      </c>
      <c r="L533" s="185">
        <f t="shared" si="97"/>
        <v>1.0929927637238597</v>
      </c>
      <c r="M533" s="185">
        <f t="shared" si="97"/>
        <v>5.8516687317582861</v>
      </c>
      <c r="N533" s="185" t="str">
        <f t="shared" si="97"/>
        <v/>
      </c>
      <c r="O533" s="185" t="str">
        <f t="shared" si="97"/>
        <v/>
      </c>
      <c r="P533" s="185">
        <f t="shared" si="97"/>
        <v>9.1903413637503011</v>
      </c>
      <c r="Q533" s="185">
        <f t="shared" si="97"/>
        <v>2.5755895673275302</v>
      </c>
      <c r="R533" s="185">
        <f t="shared" si="97"/>
        <v>0.92245440080547858</v>
      </c>
      <c r="S533" s="185">
        <f t="shared" si="97"/>
        <v>0.3144264571416</v>
      </c>
      <c r="T533" s="185">
        <f t="shared" si="97"/>
        <v>2.7973117542061181</v>
      </c>
      <c r="U533" s="185">
        <f t="shared" si="97"/>
        <v>4.1579462567848342</v>
      </c>
      <c r="V533" s="185">
        <f t="shared" si="97"/>
        <v>8.5787482712805705</v>
      </c>
      <c r="W533" s="185">
        <f t="shared" si="97"/>
        <v>0.88575990442348995</v>
      </c>
    </row>
    <row r="534" spans="1:23" x14ac:dyDescent="0.2">
      <c r="A534" s="39">
        <f t="shared" si="92"/>
        <v>39782</v>
      </c>
      <c r="B534" s="185">
        <f t="shared" si="91"/>
        <v>1.2759020864647197</v>
      </c>
      <c r="C534" s="185">
        <f t="shared" si="97"/>
        <v>-1.3664194651301699E-2</v>
      </c>
      <c r="D534" s="185">
        <f t="shared" si="97"/>
        <v>-0.77416430115699686</v>
      </c>
      <c r="E534" s="185">
        <f t="shared" si="97"/>
        <v>-1.6831752820726749E-2</v>
      </c>
      <c r="F534" s="185">
        <f t="shared" si="97"/>
        <v>1.0247674469553698E-2</v>
      </c>
      <c r="G534" s="185">
        <f t="shared" si="97"/>
        <v>2.5838885906131446</v>
      </c>
      <c r="H534" s="185">
        <f t="shared" si="97"/>
        <v>2.63818400261348</v>
      </c>
      <c r="I534" s="185">
        <f t="shared" si="97"/>
        <v>2.5239815382600899</v>
      </c>
      <c r="J534" s="185" t="str">
        <f t="shared" si="97"/>
        <v/>
      </c>
      <c r="K534" s="185">
        <f t="shared" si="97"/>
        <v>0.72816390630721251</v>
      </c>
      <c r="L534" s="185">
        <f t="shared" si="97"/>
        <v>1.0929927637238597</v>
      </c>
      <c r="M534" s="185">
        <f t="shared" si="97"/>
        <v>5.8516687317582861</v>
      </c>
      <c r="N534" s="185" t="str">
        <f t="shared" si="97"/>
        <v/>
      </c>
      <c r="O534" s="185" t="str">
        <f t="shared" si="97"/>
        <v/>
      </c>
      <c r="P534" s="185">
        <f t="shared" si="97"/>
        <v>9.1903413637503011</v>
      </c>
      <c r="Q534" s="185">
        <f t="shared" si="97"/>
        <v>2.5944246404110602</v>
      </c>
      <c r="R534" s="185">
        <f t="shared" si="97"/>
        <v>0.92051501453821305</v>
      </c>
      <c r="S534" s="185">
        <f t="shared" si="97"/>
        <v>0.25078152828490002</v>
      </c>
      <c r="T534" s="185">
        <f t="shared" si="97"/>
        <v>2.7973117542061181</v>
      </c>
      <c r="U534" s="185">
        <f t="shared" si="97"/>
        <v>4.1579462567848342</v>
      </c>
      <c r="V534" s="185">
        <f t="shared" si="97"/>
        <v>8.5787482712805705</v>
      </c>
      <c r="W534" s="185">
        <f t="shared" si="97"/>
        <v>1.0860112461957496</v>
      </c>
    </row>
    <row r="535" spans="1:23" x14ac:dyDescent="0.2">
      <c r="A535" s="39">
        <f t="shared" si="92"/>
        <v>39752</v>
      </c>
      <c r="B535" s="185">
        <f t="shared" si="91"/>
        <v>1.2759020864647197</v>
      </c>
      <c r="C535" s="185">
        <f t="shared" si="97"/>
        <v>-1.3664194651301699E-2</v>
      </c>
      <c r="D535" s="185">
        <f t="shared" si="97"/>
        <v>-0.54016697406768999</v>
      </c>
      <c r="E535" s="185">
        <f t="shared" si="97"/>
        <v>-1.6831752820726749E-2</v>
      </c>
      <c r="F535" s="185">
        <f t="shared" si="97"/>
        <v>4.0485262659150003E-3</v>
      </c>
      <c r="G535" s="185">
        <f t="shared" si="97"/>
        <v>2.5838885906131446</v>
      </c>
      <c r="H535" s="185">
        <f t="shared" si="97"/>
        <v>2.63818400261348</v>
      </c>
      <c r="I535" s="185">
        <f t="shared" si="97"/>
        <v>2.5239815382600899</v>
      </c>
      <c r="J535" s="185" t="str">
        <f t="shared" si="97"/>
        <v/>
      </c>
      <c r="K535" s="185">
        <f t="shared" si="97"/>
        <v>0.72816390630721251</v>
      </c>
      <c r="L535" s="185">
        <f t="shared" si="97"/>
        <v>1.0929927637238597</v>
      </c>
      <c r="M535" s="185">
        <f t="shared" si="97"/>
        <v>5.8516687317582861</v>
      </c>
      <c r="N535" s="185" t="str">
        <f t="shared" si="97"/>
        <v/>
      </c>
      <c r="O535" s="185" t="str">
        <f t="shared" si="97"/>
        <v/>
      </c>
      <c r="P535" s="185">
        <f t="shared" si="97"/>
        <v>9.1903413637503011</v>
      </c>
      <c r="Q535" s="185">
        <f t="shared" si="97"/>
        <v>2.6020380979637503</v>
      </c>
      <c r="R535" s="185">
        <f t="shared" si="97"/>
        <v>0.88216865084402196</v>
      </c>
      <c r="S535" s="185">
        <f t="shared" si="97"/>
        <v>0.23206314655713001</v>
      </c>
      <c r="T535" s="185">
        <f t="shared" si="97"/>
        <v>2.7973117542061181</v>
      </c>
      <c r="U535" s="185">
        <f t="shared" si="97"/>
        <v>4.1579462567848342</v>
      </c>
      <c r="V535" s="185">
        <f t="shared" si="97"/>
        <v>8.5787482712805705</v>
      </c>
      <c r="W535" s="185">
        <f t="shared" si="97"/>
        <v>1.0860112461957496</v>
      </c>
    </row>
    <row r="536" spans="1:23" x14ac:dyDescent="0.2">
      <c r="A536" s="39">
        <f t="shared" si="92"/>
        <v>39721</v>
      </c>
      <c r="B536" s="185">
        <f t="shared" si="91"/>
        <v>1.2759020864647197</v>
      </c>
      <c r="C536" s="185">
        <f t="shared" si="97"/>
        <v>-1.3440616478538E-2</v>
      </c>
      <c r="D536" s="185">
        <f t="shared" si="97"/>
        <v>-0.77416430115699686</v>
      </c>
      <c r="E536" s="185">
        <f t="shared" si="97"/>
        <v>-1.6800267250344999E-2</v>
      </c>
      <c r="F536" s="185">
        <f t="shared" si="97"/>
        <v>1.7451181581600001E-4</v>
      </c>
      <c r="G536" s="185">
        <f t="shared" si="97"/>
        <v>2.5838885906131446</v>
      </c>
      <c r="H536" s="185">
        <f t="shared" si="97"/>
        <v>2.63818400261348</v>
      </c>
      <c r="I536" s="185">
        <f t="shared" si="97"/>
        <v>2.5239815382600899</v>
      </c>
      <c r="J536" s="185" t="str">
        <f t="shared" si="97"/>
        <v/>
      </c>
      <c r="K536" s="185">
        <f t="shared" si="97"/>
        <v>0.72816390630721251</v>
      </c>
      <c r="L536" s="185">
        <f t="shared" si="97"/>
        <v>1.0929927637238597</v>
      </c>
      <c r="M536" s="185">
        <f t="shared" si="97"/>
        <v>5.1350777129507996</v>
      </c>
      <c r="N536" s="185" t="str">
        <f t="shared" si="97"/>
        <v/>
      </c>
      <c r="O536" s="185" t="str">
        <f t="shared" si="97"/>
        <v/>
      </c>
      <c r="P536" s="185">
        <f t="shared" si="97"/>
        <v>9.1903413637503011</v>
      </c>
      <c r="Q536" s="185">
        <f t="shared" si="97"/>
        <v>2.6001810547411996</v>
      </c>
      <c r="R536" s="185">
        <f t="shared" si="97"/>
        <v>0.70213472972836</v>
      </c>
      <c r="S536" s="185">
        <f t="shared" si="97"/>
        <v>0.14983554641421001</v>
      </c>
      <c r="T536" s="185">
        <f t="shared" si="97"/>
        <v>2.7973117542061181</v>
      </c>
      <c r="U536" s="185">
        <f t="shared" si="97"/>
        <v>3.940602120231</v>
      </c>
      <c r="V536" s="185">
        <f t="shared" si="97"/>
        <v>8.2433394533452997</v>
      </c>
      <c r="W536" s="185">
        <f t="shared" si="97"/>
        <v>1.0860112461957496</v>
      </c>
    </row>
    <row r="537" spans="1:23" x14ac:dyDescent="0.2">
      <c r="A537" s="39">
        <f t="shared" si="92"/>
        <v>39691</v>
      </c>
      <c r="B537" s="185">
        <f t="shared" si="91"/>
        <v>1.2759020864647197</v>
      </c>
      <c r="C537" s="185">
        <f t="shared" si="97"/>
        <v>4.8952598854100002E-4</v>
      </c>
      <c r="D537" s="185">
        <f t="shared" si="97"/>
        <v>-0.77416430115699686</v>
      </c>
      <c r="E537" s="185">
        <f t="shared" si="97"/>
        <v>-7.8114838468600002E-4</v>
      </c>
      <c r="F537" s="185">
        <f t="shared" si="97"/>
        <v>5.4496617493289996E-3</v>
      </c>
      <c r="G537" s="185">
        <f t="shared" si="97"/>
        <v>2.5838885906131446</v>
      </c>
      <c r="H537" s="185">
        <f t="shared" si="97"/>
        <v>2.63818400261348</v>
      </c>
      <c r="I537" s="185">
        <f t="shared" si="97"/>
        <v>2.5239815382600899</v>
      </c>
      <c r="J537" s="185" t="str">
        <f t="shared" si="97"/>
        <v/>
      </c>
      <c r="K537" s="185">
        <f t="shared" si="97"/>
        <v>0.72816390630721251</v>
      </c>
      <c r="L537" s="185">
        <f t="shared" si="97"/>
        <v>1.0929927637238597</v>
      </c>
      <c r="M537" s="185">
        <f t="shared" si="97"/>
        <v>3.9626135054709999</v>
      </c>
      <c r="N537" s="185" t="str">
        <f t="shared" si="97"/>
        <v/>
      </c>
      <c r="O537" s="185" t="str">
        <f t="shared" si="97"/>
        <v/>
      </c>
      <c r="P537" s="185">
        <f t="shared" si="97"/>
        <v>7.9371417255005996</v>
      </c>
      <c r="Q537" s="185">
        <f t="shared" si="97"/>
        <v>2.60825217839799</v>
      </c>
      <c r="R537" s="185">
        <f t="shared" si="97"/>
        <v>0.49045780187238303</v>
      </c>
      <c r="S537" s="185">
        <f t="shared" si="97"/>
        <v>0.10335336679499001</v>
      </c>
      <c r="T537" s="185">
        <f t="shared" si="97"/>
        <v>1.8964706983810999</v>
      </c>
      <c r="U537" s="185">
        <f t="shared" si="97"/>
        <v>2.9603339047158999</v>
      </c>
      <c r="V537" s="185">
        <f t="shared" si="97"/>
        <v>5.1168093529372998</v>
      </c>
      <c r="W537" s="185">
        <f t="shared" si="97"/>
        <v>1.0860112461957496</v>
      </c>
    </row>
    <row r="538" spans="1:23" x14ac:dyDescent="0.2">
      <c r="A538" s="39">
        <f t="shared" si="92"/>
        <v>39660</v>
      </c>
      <c r="B538" s="185">
        <f t="shared" si="91"/>
        <v>1.2759020864647197</v>
      </c>
      <c r="C538" s="185">
        <f t="shared" si="97"/>
        <v>-1.9789790788349998E-3</v>
      </c>
      <c r="D538" s="185">
        <f t="shared" si="97"/>
        <v>-0.77416430115699686</v>
      </c>
      <c r="E538" s="185">
        <f t="shared" si="97"/>
        <v>-4.2153802006340002E-3</v>
      </c>
      <c r="F538" s="185">
        <f t="shared" si="97"/>
        <v>7.0558476111030003E-3</v>
      </c>
      <c r="G538" s="185">
        <f t="shared" si="97"/>
        <v>2.5833448243086998</v>
      </c>
      <c r="H538" s="185">
        <f t="shared" si="97"/>
        <v>2.6376831098634002</v>
      </c>
      <c r="I538" s="185">
        <f t="shared" si="97"/>
        <v>2.4168736767430001</v>
      </c>
      <c r="J538" s="185" t="str">
        <f t="shared" si="97"/>
        <v/>
      </c>
      <c r="K538" s="185">
        <f t="shared" si="97"/>
        <v>0.72816390630721251</v>
      </c>
      <c r="L538" s="185">
        <f t="shared" si="97"/>
        <v>1.0929927637238597</v>
      </c>
      <c r="M538" s="185">
        <f t="shared" si="97"/>
        <v>3.4467392842071001</v>
      </c>
      <c r="N538" s="185" t="str">
        <f t="shared" si="97"/>
        <v/>
      </c>
      <c r="O538" s="185" t="str">
        <f t="shared" si="97"/>
        <v/>
      </c>
      <c r="P538" s="185">
        <f t="shared" si="97"/>
        <v>7.6693626441034999</v>
      </c>
      <c r="Q538" s="185">
        <f t="shared" si="97"/>
        <v>2.5960145315837</v>
      </c>
      <c r="R538" s="185">
        <f t="shared" si="97"/>
        <v>0.46750970273244402</v>
      </c>
      <c r="S538" s="185">
        <f t="shared" si="97"/>
        <v>9.6761460537056004E-2</v>
      </c>
      <c r="T538" s="185">
        <f t="shared" si="97"/>
        <v>1.8047061215966</v>
      </c>
      <c r="U538" s="185">
        <f t="shared" ref="C538:W551" si="98">IF(U222="","",MAX(MIN(U222,U$97),U$98))</f>
        <v>2.8190779473564</v>
      </c>
      <c r="V538" s="185">
        <f t="shared" si="98"/>
        <v>4.7789127569829999</v>
      </c>
      <c r="W538" s="185">
        <f t="shared" si="98"/>
        <v>1.0860112461957496</v>
      </c>
    </row>
    <row r="539" spans="1:23" x14ac:dyDescent="0.2">
      <c r="A539" s="39">
        <f t="shared" si="92"/>
        <v>39629</v>
      </c>
      <c r="B539" s="185">
        <f t="shared" si="91"/>
        <v>1.2759020864647197</v>
      </c>
      <c r="C539" s="185">
        <f t="shared" si="98"/>
        <v>-2.5263165053479998E-3</v>
      </c>
      <c r="D539" s="185">
        <f t="shared" si="98"/>
        <v>-0.77416430115699686</v>
      </c>
      <c r="E539" s="185">
        <f t="shared" si="98"/>
        <v>-4.843446175342E-3</v>
      </c>
      <c r="F539" s="185">
        <f t="shared" si="98"/>
        <v>6.6938289231190003E-3</v>
      </c>
      <c r="G539" s="185">
        <f t="shared" si="98"/>
        <v>2.3812512495728999</v>
      </c>
      <c r="H539" s="185">
        <f t="shared" si="98"/>
        <v>2.4134487447266002</v>
      </c>
      <c r="I539" s="185">
        <f t="shared" si="98"/>
        <v>2.2857200672771998</v>
      </c>
      <c r="J539" s="185" t="str">
        <f t="shared" si="98"/>
        <v/>
      </c>
      <c r="K539" s="185">
        <f t="shared" si="98"/>
        <v>0.69234576287791005</v>
      </c>
      <c r="L539" s="185">
        <f t="shared" si="98"/>
        <v>1.0929927637238597</v>
      </c>
      <c r="M539" s="185">
        <f t="shared" si="98"/>
        <v>3.1586344611579</v>
      </c>
      <c r="N539" s="185" t="str">
        <f t="shared" si="98"/>
        <v/>
      </c>
      <c r="O539" s="185" t="str">
        <f t="shared" si="98"/>
        <v/>
      </c>
      <c r="P539" s="185">
        <f t="shared" si="98"/>
        <v>7.0752875945728997</v>
      </c>
      <c r="Q539" s="185">
        <f t="shared" si="98"/>
        <v>2.5698390388476597</v>
      </c>
      <c r="R539" s="185">
        <f t="shared" si="98"/>
        <v>0.40605636840328502</v>
      </c>
      <c r="S539" s="185">
        <f t="shared" si="98"/>
        <v>6.4572123481412003E-2</v>
      </c>
      <c r="T539" s="185">
        <f t="shared" si="98"/>
        <v>1.6602803571961</v>
      </c>
      <c r="U539" s="185">
        <f t="shared" si="98"/>
        <v>2.8867278439481998</v>
      </c>
      <c r="V539" s="185">
        <f t="shared" si="98"/>
        <v>4.3314574387492</v>
      </c>
      <c r="W539" s="185" t="str">
        <f t="shared" si="98"/>
        <v/>
      </c>
    </row>
    <row r="540" spans="1:23" x14ac:dyDescent="0.2">
      <c r="A540" s="39">
        <f t="shared" si="92"/>
        <v>39599</v>
      </c>
      <c r="B540" s="185">
        <f t="shared" si="91"/>
        <v>1.125024099884</v>
      </c>
      <c r="C540" s="185">
        <f t="shared" si="98"/>
        <v>-4.0687488828240002E-3</v>
      </c>
      <c r="D540" s="185">
        <f t="shared" si="98"/>
        <v>-0.24169921875</v>
      </c>
      <c r="E540" s="185">
        <f t="shared" si="98"/>
        <v>-5.799582465872E-3</v>
      </c>
      <c r="F540" s="185">
        <f t="shared" si="98"/>
        <v>2.7509739638880001E-3</v>
      </c>
      <c r="G540" s="185">
        <f t="shared" si="98"/>
        <v>2.1124942158860001</v>
      </c>
      <c r="H540" s="185">
        <f t="shared" si="98"/>
        <v>2.1245319050046998</v>
      </c>
      <c r="I540" s="185">
        <f t="shared" si="98"/>
        <v>2.0771978647134</v>
      </c>
      <c r="J540" s="185" t="str">
        <f t="shared" si="98"/>
        <v/>
      </c>
      <c r="K540" s="185">
        <f t="shared" si="98"/>
        <v>0.61741764479315997</v>
      </c>
      <c r="L540" s="185">
        <f t="shared" si="98"/>
        <v>1.0824615569997</v>
      </c>
      <c r="M540" s="185">
        <f t="shared" si="98"/>
        <v>2.5275687440104999</v>
      </c>
      <c r="N540" s="185" t="str">
        <f t="shared" si="98"/>
        <v/>
      </c>
      <c r="O540" s="185" t="str">
        <f t="shared" si="98"/>
        <v/>
      </c>
      <c r="P540" s="185">
        <f t="shared" si="98"/>
        <v>6.2180482609503001</v>
      </c>
      <c r="Q540" s="185">
        <f t="shared" si="98"/>
        <v>2.5631662399422299</v>
      </c>
      <c r="R540" s="185">
        <f t="shared" si="98"/>
        <v>0.37237419629681401</v>
      </c>
      <c r="S540" s="185">
        <f t="shared" si="98"/>
        <v>4.7664960647548001E-2</v>
      </c>
      <c r="T540" s="185">
        <f t="shared" si="98"/>
        <v>1.5683259318278999</v>
      </c>
      <c r="U540" s="185">
        <f t="shared" si="98"/>
        <v>2.2451434269510999</v>
      </c>
      <c r="V540" s="185">
        <f t="shared" si="98"/>
        <v>3.8981488808381002</v>
      </c>
      <c r="W540" s="185" t="str">
        <f t="shared" si="98"/>
        <v/>
      </c>
    </row>
    <row r="541" spans="1:23" x14ac:dyDescent="0.2">
      <c r="A541" s="39">
        <f t="shared" si="92"/>
        <v>39568</v>
      </c>
      <c r="B541" s="185">
        <f t="shared" si="91"/>
        <v>1.1612559874799</v>
      </c>
      <c r="C541" s="185">
        <f t="shared" si="98"/>
        <v>-6.9595931319990003E-3</v>
      </c>
      <c r="D541" s="185">
        <f t="shared" si="98"/>
        <v>-0.35400390625</v>
      </c>
      <c r="E541" s="185">
        <f t="shared" si="98"/>
        <v>-8.79478180456E-3</v>
      </c>
      <c r="F541" s="185">
        <f t="shared" si="98"/>
        <v>1.23493841948E-4</v>
      </c>
      <c r="G541" s="185">
        <f t="shared" si="98"/>
        <v>2.2141892163494998</v>
      </c>
      <c r="H541" s="185">
        <f t="shared" si="98"/>
        <v>2.2456812089591001</v>
      </c>
      <c r="I541" s="185">
        <f t="shared" si="98"/>
        <v>2.1205593325795999</v>
      </c>
      <c r="J541" s="185" t="str">
        <f t="shared" si="98"/>
        <v/>
      </c>
      <c r="K541" s="185">
        <f t="shared" si="98"/>
        <v>0.61057234301576002</v>
      </c>
      <c r="L541" s="185">
        <f t="shared" si="98"/>
        <v>1.0918489541639</v>
      </c>
      <c r="M541" s="185">
        <f t="shared" si="98"/>
        <v>2.9459096764635002</v>
      </c>
      <c r="N541" s="185" t="str">
        <f t="shared" si="98"/>
        <v/>
      </c>
      <c r="O541" s="185" t="str">
        <f t="shared" si="98"/>
        <v/>
      </c>
      <c r="P541" s="185">
        <f t="shared" si="98"/>
        <v>6.5285765757738998</v>
      </c>
      <c r="Q541" s="185">
        <f t="shared" si="98"/>
        <v>2.55059324937955</v>
      </c>
      <c r="R541" s="185">
        <f t="shared" si="98"/>
        <v>0.37557342774139202</v>
      </c>
      <c r="S541" s="185">
        <f t="shared" si="98"/>
        <v>3.8363137441348998E-2</v>
      </c>
      <c r="T541" s="185">
        <f t="shared" si="98"/>
        <v>1.6390254436975</v>
      </c>
      <c r="U541" s="185">
        <f t="shared" si="98"/>
        <v>2.509868339464</v>
      </c>
      <c r="V541" s="185">
        <f t="shared" si="98"/>
        <v>4.3386601741908999</v>
      </c>
      <c r="W541" s="185" t="str">
        <f t="shared" si="98"/>
        <v/>
      </c>
    </row>
    <row r="542" spans="1:23" x14ac:dyDescent="0.2">
      <c r="A542" s="39">
        <f t="shared" si="92"/>
        <v>39538</v>
      </c>
      <c r="B542" s="185">
        <f t="shared" si="91"/>
        <v>1.2759020864647197</v>
      </c>
      <c r="C542" s="185">
        <f t="shared" si="98"/>
        <v>-1.3664194651301699E-2</v>
      </c>
      <c r="D542" s="185">
        <f t="shared" si="98"/>
        <v>-0.76532608270644997</v>
      </c>
      <c r="E542" s="185">
        <f t="shared" si="98"/>
        <v>-1.6831752820726749E-2</v>
      </c>
      <c r="F542" s="185">
        <f t="shared" si="98"/>
        <v>4.3370978880970003E-3</v>
      </c>
      <c r="G542" s="185">
        <f t="shared" si="98"/>
        <v>2.5838885906131446</v>
      </c>
      <c r="H542" s="185">
        <f t="shared" si="98"/>
        <v>2.63818400261348</v>
      </c>
      <c r="I542" s="185">
        <f t="shared" si="98"/>
        <v>2.4483125847744001</v>
      </c>
      <c r="J542" s="185" t="str">
        <f t="shared" si="98"/>
        <v/>
      </c>
      <c r="K542" s="185">
        <f t="shared" si="98"/>
        <v>0.71358230407286005</v>
      </c>
      <c r="L542" s="185">
        <f t="shared" si="98"/>
        <v>1.0929927637238597</v>
      </c>
      <c r="M542" s="185">
        <f t="shared" si="98"/>
        <v>3.8332675531197</v>
      </c>
      <c r="N542" s="185" t="str">
        <f t="shared" si="98"/>
        <v/>
      </c>
      <c r="O542" s="185" t="str">
        <f t="shared" si="98"/>
        <v/>
      </c>
      <c r="P542" s="185">
        <f t="shared" si="98"/>
        <v>7.8097150228455998</v>
      </c>
      <c r="Q542" s="185">
        <f t="shared" si="98"/>
        <v>2.5294521985109197</v>
      </c>
      <c r="R542" s="185">
        <f t="shared" si="98"/>
        <v>0.40833958358856898</v>
      </c>
      <c r="S542" s="185">
        <f t="shared" si="98"/>
        <v>5.6543832866403E-2</v>
      </c>
      <c r="T542" s="185">
        <f t="shared" si="98"/>
        <v>1.8628023998873</v>
      </c>
      <c r="U542" s="185">
        <f t="shared" si="98"/>
        <v>2.9247016785795998</v>
      </c>
      <c r="V542" s="185">
        <f t="shared" si="98"/>
        <v>4.7777790375814</v>
      </c>
      <c r="W542" s="185" t="str">
        <f t="shared" si="98"/>
        <v/>
      </c>
    </row>
    <row r="543" spans="1:23" x14ac:dyDescent="0.2">
      <c r="A543" s="39">
        <f t="shared" si="92"/>
        <v>39507</v>
      </c>
      <c r="B543" s="185">
        <f t="shared" si="91"/>
        <v>1.2750669116979001</v>
      </c>
      <c r="C543" s="185">
        <f t="shared" si="98"/>
        <v>-1.37628111464E-3</v>
      </c>
      <c r="D543" s="185">
        <f t="shared" si="98"/>
        <v>-0.77416430115699686</v>
      </c>
      <c r="E543" s="185">
        <f t="shared" si="98"/>
        <v>-2.5523098622469999E-3</v>
      </c>
      <c r="F543" s="185">
        <f t="shared" si="98"/>
        <v>3.0835660469700002E-3</v>
      </c>
      <c r="G543" s="185">
        <f t="shared" si="98"/>
        <v>2.2476271941036998</v>
      </c>
      <c r="H543" s="185">
        <f t="shared" si="98"/>
        <v>2.2561340969754</v>
      </c>
      <c r="I543" s="185">
        <f t="shared" si="98"/>
        <v>2.2224254126777998</v>
      </c>
      <c r="J543" s="185" t="str">
        <f t="shared" si="98"/>
        <v/>
      </c>
      <c r="K543" s="185">
        <f t="shared" si="98"/>
        <v>0.72811378865714005</v>
      </c>
      <c r="L543" s="185">
        <f t="shared" si="98"/>
        <v>1.0929927637238597</v>
      </c>
      <c r="M543" s="185">
        <f t="shared" si="98"/>
        <v>4.0103061634593997</v>
      </c>
      <c r="N543" s="185" t="str">
        <f t="shared" si="98"/>
        <v/>
      </c>
      <c r="O543" s="185" t="str">
        <f t="shared" si="98"/>
        <v/>
      </c>
      <c r="P543" s="185">
        <f t="shared" si="98"/>
        <v>7.4456977534290996</v>
      </c>
      <c r="Q543" s="185">
        <f t="shared" si="98"/>
        <v>2.52355460148542</v>
      </c>
      <c r="R543" s="185">
        <f t="shared" si="98"/>
        <v>0.36778816908796602</v>
      </c>
      <c r="S543" s="185">
        <f t="shared" si="98"/>
        <v>5.4743375402563001E-2</v>
      </c>
      <c r="T543" s="185">
        <f t="shared" si="98"/>
        <v>1.6168693096069999</v>
      </c>
      <c r="U543" s="185">
        <f t="shared" si="98"/>
        <v>2.7798700266104999</v>
      </c>
      <c r="V543" s="185">
        <f t="shared" si="98"/>
        <v>4.4274295183665</v>
      </c>
      <c r="W543" s="185" t="str">
        <f t="shared" si="98"/>
        <v/>
      </c>
    </row>
    <row r="544" spans="1:23" x14ac:dyDescent="0.2">
      <c r="A544" s="39">
        <f t="shared" si="92"/>
        <v>39478</v>
      </c>
      <c r="B544" s="185">
        <f t="shared" ref="B544:B607" si="99">IF(B228="","",MAX(MIN(B228,B$97),B$98))</f>
        <v>1.0398115400145</v>
      </c>
      <c r="C544" s="185">
        <f t="shared" si="98"/>
        <v>4.145688116468E-3</v>
      </c>
      <c r="D544" s="185">
        <f t="shared" si="98"/>
        <v>-0.74094599485396995</v>
      </c>
      <c r="E544" s="185">
        <f t="shared" si="98"/>
        <v>5.0970072216559997E-3</v>
      </c>
      <c r="F544" s="185">
        <f t="shared" si="98"/>
        <v>5.3287974307300004E-4</v>
      </c>
      <c r="G544" s="185">
        <f t="shared" si="98"/>
        <v>2.0420597308856001</v>
      </c>
      <c r="H544" s="185">
        <f t="shared" si="98"/>
        <v>2.0139432142396001</v>
      </c>
      <c r="I544" s="185">
        <f t="shared" si="98"/>
        <v>2.1240222078388</v>
      </c>
      <c r="J544" s="185" t="str">
        <f t="shared" si="98"/>
        <v/>
      </c>
      <c r="K544" s="185">
        <f t="shared" si="98"/>
        <v>0.57298494289245006</v>
      </c>
      <c r="L544" s="185">
        <f t="shared" si="98"/>
        <v>0.91251731280171</v>
      </c>
      <c r="M544" s="185">
        <f t="shared" si="98"/>
        <v>2.7901375816241001</v>
      </c>
      <c r="N544" s="185" t="str">
        <f t="shared" si="98"/>
        <v/>
      </c>
      <c r="O544" s="185" t="str">
        <f t="shared" si="98"/>
        <v/>
      </c>
      <c r="P544" s="185">
        <f t="shared" si="98"/>
        <v>6.6752262716177002</v>
      </c>
      <c r="Q544" s="185">
        <f t="shared" si="98"/>
        <v>2.5006406615132999</v>
      </c>
      <c r="R544" s="185">
        <f t="shared" si="98"/>
        <v>0.31525375863197203</v>
      </c>
      <c r="S544" s="185">
        <f t="shared" si="98"/>
        <v>4.0999252142263999E-2</v>
      </c>
      <c r="T544" s="185">
        <f t="shared" si="98"/>
        <v>1.4041091709008</v>
      </c>
      <c r="U544" s="185">
        <f t="shared" si="98"/>
        <v>2.5553460336509999</v>
      </c>
      <c r="V544" s="185">
        <f t="shared" si="98"/>
        <v>4.2565476381314999</v>
      </c>
      <c r="W544" s="185" t="str">
        <f t="shared" si="98"/>
        <v/>
      </c>
    </row>
    <row r="545" spans="1:23" x14ac:dyDescent="0.2">
      <c r="A545" s="39">
        <f>A229</f>
        <v>39447</v>
      </c>
      <c r="B545" s="185">
        <f t="shared" si="99"/>
        <v>0.90779673204954003</v>
      </c>
      <c r="C545" s="185">
        <f t="shared" ref="C545:Q545" si="100">IF(C229="","",MAX(MIN(C229,C$97),C$98))</f>
        <v>-1.0487379118330001E-3</v>
      </c>
      <c r="D545" s="185">
        <f t="shared" si="100"/>
        <v>-0.77416430115699686</v>
      </c>
      <c r="E545" s="185">
        <f t="shared" si="100"/>
        <v>-1.428234181447E-3</v>
      </c>
      <c r="F545" s="185">
        <f t="shared" si="100"/>
        <v>3.9456217205699999E-4</v>
      </c>
      <c r="G545" s="185">
        <f t="shared" si="100"/>
        <v>1.814851200763</v>
      </c>
      <c r="H545" s="185">
        <f t="shared" si="100"/>
        <v>1.7939068955238</v>
      </c>
      <c r="I545" s="185">
        <f t="shared" si="100"/>
        <v>1.8748655596696999</v>
      </c>
      <c r="J545" s="185" t="str">
        <f t="shared" si="100"/>
        <v/>
      </c>
      <c r="K545" s="185">
        <f t="shared" si="100"/>
        <v>0.46618372754984999</v>
      </c>
      <c r="L545" s="185">
        <f t="shared" si="100"/>
        <v>0.86593078952577995</v>
      </c>
      <c r="M545" s="185">
        <f t="shared" si="100"/>
        <v>1.8689917872440001</v>
      </c>
      <c r="N545" s="185" t="str">
        <f t="shared" si="100"/>
        <v/>
      </c>
      <c r="O545" s="185" t="str">
        <f t="shared" si="100"/>
        <v/>
      </c>
      <c r="P545" s="185">
        <f t="shared" si="100"/>
        <v>5.6914576414519003</v>
      </c>
      <c r="Q545" s="185">
        <f t="shared" si="100"/>
        <v>2.4765779905666401</v>
      </c>
      <c r="R545" s="185">
        <f t="shared" si="98"/>
        <v>0.26237358109740799</v>
      </c>
      <c r="S545" s="185">
        <f t="shared" si="98"/>
        <v>1.6967691985285999E-2</v>
      </c>
      <c r="T545" s="185">
        <f t="shared" si="98"/>
        <v>1.1859743237550999</v>
      </c>
      <c r="U545" s="185">
        <f t="shared" si="98"/>
        <v>2.2875922933934998</v>
      </c>
      <c r="V545" s="185">
        <f t="shared" si="98"/>
        <v>3.7725548595309002</v>
      </c>
      <c r="W545" s="185" t="str">
        <f t="shared" si="98"/>
        <v/>
      </c>
    </row>
    <row r="546" spans="1:23" x14ac:dyDescent="0.2">
      <c r="A546" s="39">
        <f t="shared" ref="A546:A563" si="101">A230</f>
        <v>39416</v>
      </c>
      <c r="B546" s="185">
        <f t="shared" si="99"/>
        <v>0.91619331043067997</v>
      </c>
      <c r="C546" s="185">
        <f t="shared" si="98"/>
        <v>-4.1253721249029998E-3</v>
      </c>
      <c r="D546" s="185">
        <f t="shared" si="98"/>
        <v>-0.77416430115699686</v>
      </c>
      <c r="E546" s="185">
        <f t="shared" si="98"/>
        <v>-5.2590411238850002E-3</v>
      </c>
      <c r="F546" s="185">
        <f t="shared" si="98"/>
        <v>1.47553035375E-4</v>
      </c>
      <c r="G546" s="185">
        <f t="shared" si="98"/>
        <v>1.7627502748327999</v>
      </c>
      <c r="H546" s="185">
        <f t="shared" si="98"/>
        <v>1.7222184760135999</v>
      </c>
      <c r="I546" s="185">
        <f t="shared" si="98"/>
        <v>1.8793381452579001</v>
      </c>
      <c r="J546" s="185" t="str">
        <f t="shared" si="98"/>
        <v/>
      </c>
      <c r="K546" s="185">
        <f t="shared" si="98"/>
        <v>0.61042454579424998</v>
      </c>
      <c r="L546" s="185">
        <f t="shared" si="98"/>
        <v>0.88136767842440999</v>
      </c>
      <c r="M546" s="185">
        <f t="shared" si="98"/>
        <v>2.0016959752277002</v>
      </c>
      <c r="N546" s="185" t="str">
        <f t="shared" si="98"/>
        <v/>
      </c>
      <c r="O546" s="185" t="str">
        <f t="shared" si="98"/>
        <v/>
      </c>
      <c r="P546" s="185">
        <f t="shared" si="98"/>
        <v>5.5613493011860999</v>
      </c>
      <c r="Q546" s="185">
        <f t="shared" si="98"/>
        <v>2.45402287633895</v>
      </c>
      <c r="R546" s="185">
        <f t="shared" si="98"/>
        <v>0.28511626483408598</v>
      </c>
      <c r="S546" s="185">
        <f t="shared" si="98"/>
        <v>3.5936108124408998E-2</v>
      </c>
      <c r="T546" s="185">
        <f t="shared" si="98"/>
        <v>1.1798399924956</v>
      </c>
      <c r="U546" s="185">
        <f t="shared" si="98"/>
        <v>2.3401846704404998</v>
      </c>
      <c r="V546" s="185">
        <f t="shared" si="98"/>
        <v>3.7242162455841998</v>
      </c>
      <c r="W546" s="185" t="str">
        <f t="shared" si="98"/>
        <v/>
      </c>
    </row>
    <row r="547" spans="1:23" x14ac:dyDescent="0.2">
      <c r="A547" s="39">
        <f t="shared" si="101"/>
        <v>39386</v>
      </c>
      <c r="B547" s="185">
        <f t="shared" si="99"/>
        <v>0.72076455777314996</v>
      </c>
      <c r="C547" s="185">
        <f t="shared" si="98"/>
        <v>-4.1577787602770002E-3</v>
      </c>
      <c r="D547" s="185">
        <f t="shared" si="98"/>
        <v>-0.77416430115699686</v>
      </c>
      <c r="E547" s="185">
        <f t="shared" si="98"/>
        <v>-5.4958152789509997E-3</v>
      </c>
      <c r="F547" s="185">
        <f t="shared" si="98"/>
        <v>1.136152957221E-3</v>
      </c>
      <c r="G547" s="185">
        <f t="shared" si="98"/>
        <v>1.2992551097191001</v>
      </c>
      <c r="H547" s="185">
        <f t="shared" si="98"/>
        <v>1.2313021436175</v>
      </c>
      <c r="I547" s="185">
        <f t="shared" si="98"/>
        <v>1.4954091094402</v>
      </c>
      <c r="J547" s="185" t="str">
        <f t="shared" si="98"/>
        <v/>
      </c>
      <c r="K547" s="185">
        <f t="shared" si="98"/>
        <v>0.40060652446194001</v>
      </c>
      <c r="L547" s="185">
        <f t="shared" si="98"/>
        <v>0.79088873923652003</v>
      </c>
      <c r="M547" s="185">
        <f t="shared" si="98"/>
        <v>1.4471904079891</v>
      </c>
      <c r="N547" s="185" t="str">
        <f t="shared" si="98"/>
        <v/>
      </c>
      <c r="O547" s="185" t="str">
        <f t="shared" si="98"/>
        <v/>
      </c>
      <c r="P547" s="185">
        <f t="shared" si="98"/>
        <v>4.2145533356731004</v>
      </c>
      <c r="Q547" s="185">
        <f t="shared" si="98"/>
        <v>2.4187868580448098</v>
      </c>
      <c r="R547" s="185">
        <f t="shared" si="98"/>
        <v>0.21543068945889299</v>
      </c>
      <c r="S547" s="185">
        <f t="shared" si="98"/>
        <v>2.6635462842551999E-2</v>
      </c>
      <c r="T547" s="185">
        <f t="shared" si="98"/>
        <v>0.88610487717066</v>
      </c>
      <c r="U547" s="185">
        <f t="shared" si="98"/>
        <v>1.7599356609148999</v>
      </c>
      <c r="V547" s="185">
        <f t="shared" si="98"/>
        <v>2.8193611150760001</v>
      </c>
      <c r="W547" s="185" t="str">
        <f t="shared" si="98"/>
        <v/>
      </c>
    </row>
    <row r="548" spans="1:23" x14ac:dyDescent="0.2">
      <c r="A548" s="39">
        <f t="shared" si="101"/>
        <v>39355</v>
      </c>
      <c r="B548" s="185">
        <f t="shared" si="99"/>
        <v>0.72937318976679999</v>
      </c>
      <c r="C548" s="185">
        <f t="shared" si="98"/>
        <v>-5.9971773209779996E-3</v>
      </c>
      <c r="D548" s="185">
        <f t="shared" si="98"/>
        <v>-0.77416430115699686</v>
      </c>
      <c r="E548" s="185">
        <f t="shared" si="98"/>
        <v>-7.8373268793479993E-3</v>
      </c>
      <c r="F548" s="185">
        <f t="shared" si="98"/>
        <v>1.3618680950480001E-3</v>
      </c>
      <c r="G548" s="185">
        <f t="shared" si="98"/>
        <v>1.3231473389624999</v>
      </c>
      <c r="H548" s="185">
        <f t="shared" si="98"/>
        <v>1.2568024623962999</v>
      </c>
      <c r="I548" s="185">
        <f t="shared" si="98"/>
        <v>1.5167353049951999</v>
      </c>
      <c r="J548" s="185" t="str">
        <f t="shared" si="98"/>
        <v/>
      </c>
      <c r="K548" s="185">
        <f t="shared" si="98"/>
        <v>0.45437663461062999</v>
      </c>
      <c r="L548" s="185">
        <f t="shared" si="98"/>
        <v>0.81370140733110996</v>
      </c>
      <c r="M548" s="185">
        <f t="shared" si="98"/>
        <v>1.3045220865633</v>
      </c>
      <c r="N548" s="185" t="str">
        <f t="shared" si="98"/>
        <v/>
      </c>
      <c r="O548" s="185" t="str">
        <f t="shared" si="98"/>
        <v/>
      </c>
      <c r="P548" s="185">
        <f t="shared" si="98"/>
        <v>4.0471778524842001</v>
      </c>
      <c r="Q548" s="185">
        <f t="shared" si="98"/>
        <v>2.4095234593111399</v>
      </c>
      <c r="R548" s="185">
        <f t="shared" si="98"/>
        <v>0.223700627534198</v>
      </c>
      <c r="S548" s="185">
        <f t="shared" si="98"/>
        <v>3.1092323307495999E-2</v>
      </c>
      <c r="T548" s="185">
        <f t="shared" si="98"/>
        <v>0.91212238809853996</v>
      </c>
      <c r="U548" s="185">
        <f t="shared" si="98"/>
        <v>1.8813533478597999</v>
      </c>
      <c r="V548" s="185">
        <f t="shared" si="98"/>
        <v>2.7699978735455</v>
      </c>
      <c r="W548" s="185" t="str">
        <f t="shared" si="98"/>
        <v/>
      </c>
    </row>
    <row r="549" spans="1:23" x14ac:dyDescent="0.2">
      <c r="A549" s="39">
        <f t="shared" si="101"/>
        <v>39325</v>
      </c>
      <c r="B549" s="185">
        <f t="shared" si="99"/>
        <v>0.76223393685097995</v>
      </c>
      <c r="C549" s="185">
        <f t="shared" si="98"/>
        <v>-1.2150544342228E-2</v>
      </c>
      <c r="D549" s="185">
        <f t="shared" si="98"/>
        <v>-0.77416430115699686</v>
      </c>
      <c r="E549" s="185">
        <f t="shared" si="98"/>
        <v>-1.5476280882359E-2</v>
      </c>
      <c r="F549" s="185">
        <f t="shared" si="98"/>
        <v>1.118066573539E-3</v>
      </c>
      <c r="G549" s="185">
        <f t="shared" si="98"/>
        <v>1.3314549158322</v>
      </c>
      <c r="H549" s="185">
        <f t="shared" si="98"/>
        <v>1.2516674134587</v>
      </c>
      <c r="I549" s="185">
        <f t="shared" si="98"/>
        <v>1.5640233514734001</v>
      </c>
      <c r="J549" s="185" t="str">
        <f t="shared" si="98"/>
        <v/>
      </c>
      <c r="K549" s="185">
        <f t="shared" si="98"/>
        <v>0.51573368752239002</v>
      </c>
      <c r="L549" s="185">
        <f t="shared" si="98"/>
        <v>0.8774299978533</v>
      </c>
      <c r="M549" s="185">
        <f t="shared" si="98"/>
        <v>1.4054553406898</v>
      </c>
      <c r="N549" s="185" t="str">
        <f t="shared" si="98"/>
        <v/>
      </c>
      <c r="O549" s="185" t="str">
        <f t="shared" si="98"/>
        <v/>
      </c>
      <c r="P549" s="185">
        <f t="shared" si="98"/>
        <v>4.4232050855032998</v>
      </c>
      <c r="Q549" s="185">
        <f t="shared" si="98"/>
        <v>2.4041901415560498</v>
      </c>
      <c r="R549" s="185">
        <f t="shared" si="98"/>
        <v>0.21473168388033601</v>
      </c>
      <c r="S549" s="185">
        <f t="shared" si="98"/>
        <v>3.1760286551142998E-2</v>
      </c>
      <c r="T549" s="185">
        <f t="shared" si="98"/>
        <v>0.85789283033088004</v>
      </c>
      <c r="U549" s="185">
        <f t="shared" si="98"/>
        <v>2.1377716219790002</v>
      </c>
      <c r="V549" s="185">
        <f t="shared" si="98"/>
        <v>2.8177833475203</v>
      </c>
      <c r="W549" s="185" t="str">
        <f t="shared" si="98"/>
        <v/>
      </c>
    </row>
    <row r="550" spans="1:23" x14ac:dyDescent="0.2">
      <c r="A550" s="39">
        <f t="shared" si="101"/>
        <v>39294</v>
      </c>
      <c r="B550" s="185">
        <f t="shared" si="99"/>
        <v>0.66365268757912999</v>
      </c>
      <c r="C550" s="185">
        <f t="shared" si="98"/>
        <v>-2.841279116588E-3</v>
      </c>
      <c r="D550" s="185">
        <f t="shared" si="98"/>
        <v>-0.3271484375</v>
      </c>
      <c r="E550" s="185">
        <f t="shared" si="98"/>
        <v>-3.9175860819360003E-3</v>
      </c>
      <c r="F550" s="185">
        <f t="shared" si="98"/>
        <v>1.405373447534E-3</v>
      </c>
      <c r="G550" s="185">
        <f t="shared" si="98"/>
        <v>1.157181229022</v>
      </c>
      <c r="H550" s="185">
        <f t="shared" si="98"/>
        <v>1.0458237297405999</v>
      </c>
      <c r="I550" s="185">
        <f t="shared" si="98"/>
        <v>1.4979673174965999</v>
      </c>
      <c r="J550" s="185" t="str">
        <f t="shared" si="98"/>
        <v/>
      </c>
      <c r="K550" s="185">
        <f t="shared" si="98"/>
        <v>0.44673442916325001</v>
      </c>
      <c r="L550" s="185">
        <f t="shared" si="98"/>
        <v>0.78184720908870997</v>
      </c>
      <c r="M550" s="185">
        <f t="shared" si="98"/>
        <v>1.1805489138553</v>
      </c>
      <c r="N550" s="185" t="str">
        <f t="shared" si="98"/>
        <v/>
      </c>
      <c r="O550" s="185" t="str">
        <f t="shared" si="98"/>
        <v/>
      </c>
      <c r="P550" s="185">
        <f t="shared" si="98"/>
        <v>4.1342749186969998</v>
      </c>
      <c r="Q550" s="185">
        <f t="shared" si="98"/>
        <v>2.38331590269043</v>
      </c>
      <c r="R550" s="185">
        <f t="shared" si="98"/>
        <v>0.17478634408107699</v>
      </c>
      <c r="S550" s="185">
        <f t="shared" si="98"/>
        <v>2.6795096793138001E-2</v>
      </c>
      <c r="T550" s="185">
        <f t="shared" si="98"/>
        <v>0.69239837412195004</v>
      </c>
      <c r="U550" s="185">
        <f t="shared" si="98"/>
        <v>2.0233361135756001</v>
      </c>
      <c r="V550" s="185">
        <f t="shared" si="98"/>
        <v>2.5134297609007001</v>
      </c>
      <c r="W550" s="185" t="str">
        <f t="shared" si="98"/>
        <v/>
      </c>
    </row>
    <row r="551" spans="1:23" x14ac:dyDescent="0.2">
      <c r="A551" s="39">
        <f t="shared" si="101"/>
        <v>39263</v>
      </c>
      <c r="B551" s="185">
        <f t="shared" si="99"/>
        <v>0.52758743605087</v>
      </c>
      <c r="C551" s="185">
        <f t="shared" si="98"/>
        <v>-3.8378069595480001E-3</v>
      </c>
      <c r="D551" s="185">
        <f t="shared" si="98"/>
        <v>-0.27724188566208002</v>
      </c>
      <c r="E551" s="185">
        <f t="shared" si="98"/>
        <v>-5.2100392532389997E-3</v>
      </c>
      <c r="F551" s="185">
        <f t="shared" si="98"/>
        <v>1.622963014074E-3</v>
      </c>
      <c r="G551" s="185">
        <f t="shared" si="98"/>
        <v>0.89094771417393004</v>
      </c>
      <c r="H551" s="185">
        <f t="shared" si="98"/>
        <v>0.77617774441778997</v>
      </c>
      <c r="I551" s="185">
        <f t="shared" si="98"/>
        <v>1.2398662874284001</v>
      </c>
      <c r="J551" s="185" t="str">
        <f t="shared" si="98"/>
        <v/>
      </c>
      <c r="K551" s="185">
        <f t="shared" si="98"/>
        <v>0.35063471277820002</v>
      </c>
      <c r="L551" s="185">
        <f t="shared" si="98"/>
        <v>0.64535576525741001</v>
      </c>
      <c r="M551" s="185">
        <f t="shared" si="98"/>
        <v>0.85667582288573996</v>
      </c>
      <c r="N551" s="185" t="str">
        <f t="shared" si="98"/>
        <v/>
      </c>
      <c r="O551" s="185" t="str">
        <f t="shared" si="98"/>
        <v/>
      </c>
      <c r="P551" s="185">
        <f t="shared" si="98"/>
        <v>3.0067276026618353</v>
      </c>
      <c r="Q551" s="185">
        <f t="shared" si="98"/>
        <v>2.37975344253939</v>
      </c>
      <c r="R551" s="185">
        <f t="shared" ref="C551:W563" si="102">IF(R235="","",MAX(MIN(R235,R$97),R$98))</f>
        <v>0.13351922330930999</v>
      </c>
      <c r="S551" s="185">
        <f t="shared" si="102"/>
        <v>3.9051310493428998E-2</v>
      </c>
      <c r="T551" s="185">
        <f t="shared" si="102"/>
        <v>0.52635753868668</v>
      </c>
      <c r="U551" s="185">
        <f t="shared" si="102"/>
        <v>1.586801838551035</v>
      </c>
      <c r="V551" s="185">
        <f t="shared" si="102"/>
        <v>1.8530150946326001</v>
      </c>
      <c r="W551" s="185" t="str">
        <f t="shared" si="102"/>
        <v/>
      </c>
    </row>
    <row r="552" spans="1:23" x14ac:dyDescent="0.2">
      <c r="A552" s="39">
        <f t="shared" si="101"/>
        <v>39233</v>
      </c>
      <c r="B552" s="185">
        <f t="shared" si="99"/>
        <v>0.46661248815088002</v>
      </c>
      <c r="C552" s="185">
        <f t="shared" si="102"/>
        <v>-2.7682093727850001E-3</v>
      </c>
      <c r="D552" s="185">
        <f t="shared" si="102"/>
        <v>-0.26948058605193997</v>
      </c>
      <c r="E552" s="185">
        <f t="shared" si="102"/>
        <v>-3.9887419314750001E-3</v>
      </c>
      <c r="F552" s="185">
        <f t="shared" si="102"/>
        <v>2.0021139018439999E-3</v>
      </c>
      <c r="G552" s="185">
        <f t="shared" si="102"/>
        <v>0.82751670860712001</v>
      </c>
      <c r="H552" s="185">
        <f t="shared" si="102"/>
        <v>0.70727576285086002</v>
      </c>
      <c r="I552" s="185">
        <f t="shared" si="102"/>
        <v>1.1855795247031</v>
      </c>
      <c r="J552" s="185" t="str">
        <f t="shared" si="102"/>
        <v/>
      </c>
      <c r="K552" s="185">
        <f t="shared" si="102"/>
        <v>0.30325526831673999</v>
      </c>
      <c r="L552" s="185">
        <f t="shared" si="102"/>
        <v>0.54580402081057999</v>
      </c>
      <c r="M552" s="185">
        <f t="shared" si="102"/>
        <v>0.78238733278771</v>
      </c>
      <c r="N552" s="185" t="str">
        <f t="shared" si="102"/>
        <v/>
      </c>
      <c r="O552" s="185" t="str">
        <f t="shared" si="102"/>
        <v/>
      </c>
      <c r="P552" s="185">
        <f t="shared" si="102"/>
        <v>3.0067276026618353</v>
      </c>
      <c r="Q552" s="185">
        <f t="shared" si="102"/>
        <v>2.3780749950667541</v>
      </c>
      <c r="R552" s="185">
        <f t="shared" si="102"/>
        <v>0.13491979084109701</v>
      </c>
      <c r="S552" s="185">
        <f t="shared" si="102"/>
        <v>3.3890559586528E-2</v>
      </c>
      <c r="T552" s="185">
        <f t="shared" si="102"/>
        <v>0.50910963468250003</v>
      </c>
      <c r="U552" s="185">
        <f t="shared" si="102"/>
        <v>1.586801838551035</v>
      </c>
      <c r="V552" s="185">
        <f t="shared" si="102"/>
        <v>1.7924744788442302</v>
      </c>
      <c r="W552" s="185" t="str">
        <f t="shared" si="102"/>
        <v/>
      </c>
    </row>
    <row r="553" spans="1:23" x14ac:dyDescent="0.2">
      <c r="A553" s="39">
        <f t="shared" si="101"/>
        <v>39202</v>
      </c>
      <c r="B553" s="185">
        <f t="shared" si="99"/>
        <v>0.45499123746198999</v>
      </c>
      <c r="C553" s="185">
        <f t="shared" si="102"/>
        <v>-2.5850997094140002E-3</v>
      </c>
      <c r="D553" s="185">
        <f t="shared" si="102"/>
        <v>-0.29052734375</v>
      </c>
      <c r="E553" s="185">
        <f t="shared" si="102"/>
        <v>-3.519879969164E-3</v>
      </c>
      <c r="F553" s="185">
        <f t="shared" si="102"/>
        <v>9.6154337737700002E-4</v>
      </c>
      <c r="G553" s="185">
        <f t="shared" si="102"/>
        <v>0.84026215566982998</v>
      </c>
      <c r="H553" s="185">
        <f t="shared" si="102"/>
        <v>0.71594701652684001</v>
      </c>
      <c r="I553" s="185">
        <f t="shared" si="102"/>
        <v>1.2070160628783</v>
      </c>
      <c r="J553" s="185" t="str">
        <f t="shared" si="102"/>
        <v/>
      </c>
      <c r="K553" s="185">
        <f t="shared" si="102"/>
        <v>0.28365341834869001</v>
      </c>
      <c r="L553" s="185">
        <f t="shared" si="102"/>
        <v>0.52034446187523997</v>
      </c>
      <c r="M553" s="185">
        <f t="shared" si="102"/>
        <v>0.79084276147990995</v>
      </c>
      <c r="N553" s="185" t="str">
        <f t="shared" si="102"/>
        <v/>
      </c>
      <c r="O553" s="185" t="str">
        <f t="shared" si="102"/>
        <v/>
      </c>
      <c r="P553" s="185">
        <f t="shared" si="102"/>
        <v>3.0067276026618353</v>
      </c>
      <c r="Q553" s="185">
        <f t="shared" si="102"/>
        <v>2.3780749950667541</v>
      </c>
      <c r="R553" s="185">
        <f t="shared" si="102"/>
        <v>0.142420356337599</v>
      </c>
      <c r="S553" s="185">
        <f t="shared" si="102"/>
        <v>4.0200950734359003E-2</v>
      </c>
      <c r="T553" s="185">
        <f t="shared" si="102"/>
        <v>0.52610348267661999</v>
      </c>
      <c r="U553" s="185">
        <f t="shared" si="102"/>
        <v>1.586801838551035</v>
      </c>
      <c r="V553" s="185">
        <f t="shared" si="102"/>
        <v>1.7924744788442302</v>
      </c>
      <c r="W553" s="185" t="str">
        <f t="shared" si="102"/>
        <v/>
      </c>
    </row>
    <row r="554" spans="1:23" x14ac:dyDescent="0.2">
      <c r="A554" s="39">
        <f t="shared" si="101"/>
        <v>39172</v>
      </c>
      <c r="B554" s="185">
        <f t="shared" si="99"/>
        <v>0.43859273393902998</v>
      </c>
      <c r="C554" s="185">
        <f t="shared" si="102"/>
        <v>-2.5458840540630002E-3</v>
      </c>
      <c r="D554" s="185">
        <f t="shared" si="102"/>
        <v>-0.31559801101684998</v>
      </c>
      <c r="E554" s="185">
        <f t="shared" si="102"/>
        <v>-3.4892033663289999E-3</v>
      </c>
      <c r="F554" s="185">
        <f t="shared" si="102"/>
        <v>1.0327301129390001E-3</v>
      </c>
      <c r="G554" s="185">
        <f t="shared" si="102"/>
        <v>0.84122433044945999</v>
      </c>
      <c r="H554" s="185">
        <f t="shared" si="102"/>
        <v>0.70779761158067001</v>
      </c>
      <c r="I554" s="185">
        <f t="shared" si="102"/>
        <v>1.2375403126324001</v>
      </c>
      <c r="J554" s="185" t="str">
        <f t="shared" si="102"/>
        <v/>
      </c>
      <c r="K554" s="185">
        <f t="shared" si="102"/>
        <v>0.27673873338086002</v>
      </c>
      <c r="L554" s="185">
        <f t="shared" si="102"/>
        <v>0.48931932687058999</v>
      </c>
      <c r="M554" s="185">
        <f t="shared" si="102"/>
        <v>0.73238675037378997</v>
      </c>
      <c r="N554" s="185" t="str">
        <f t="shared" si="102"/>
        <v/>
      </c>
      <c r="O554" s="185" t="str">
        <f t="shared" si="102"/>
        <v/>
      </c>
      <c r="P554" s="185">
        <f t="shared" si="102"/>
        <v>3.0067276026618353</v>
      </c>
      <c r="Q554" s="185">
        <f t="shared" si="102"/>
        <v>2.3780749950667541</v>
      </c>
      <c r="R554" s="185">
        <f t="shared" si="102"/>
        <v>0.14096754337648701</v>
      </c>
      <c r="S554" s="185">
        <f t="shared" si="102"/>
        <v>4.1368962740416002E-2</v>
      </c>
      <c r="T554" s="185">
        <f t="shared" si="102"/>
        <v>0.51598547949746998</v>
      </c>
      <c r="U554" s="185">
        <f t="shared" si="102"/>
        <v>1.586801838551035</v>
      </c>
      <c r="V554" s="185">
        <f t="shared" si="102"/>
        <v>1.7928443178257001</v>
      </c>
      <c r="W554" s="185" t="str">
        <f t="shared" si="102"/>
        <v/>
      </c>
    </row>
    <row r="555" spans="1:23" x14ac:dyDescent="0.2">
      <c r="A555" s="39">
        <f t="shared" si="101"/>
        <v>39141</v>
      </c>
      <c r="B555" s="185">
        <f t="shared" si="99"/>
        <v>0.42775058545229</v>
      </c>
      <c r="C555" s="185">
        <f t="shared" si="102"/>
        <v>-5.3837379783480003E-3</v>
      </c>
      <c r="D555" s="185">
        <f t="shared" si="102"/>
        <v>-0.20263671875</v>
      </c>
      <c r="E555" s="185">
        <f t="shared" si="102"/>
        <v>-7.1309326094360003E-3</v>
      </c>
      <c r="F555" s="185">
        <f t="shared" si="102"/>
        <v>1.0946419602340001E-3</v>
      </c>
      <c r="G555" s="185">
        <f t="shared" si="102"/>
        <v>0.80641787379487195</v>
      </c>
      <c r="H555" s="185">
        <f t="shared" si="102"/>
        <v>0.687690889262211</v>
      </c>
      <c r="I555" s="185">
        <f t="shared" si="102"/>
        <v>1.1674717411522</v>
      </c>
      <c r="J555" s="185" t="str">
        <f t="shared" si="102"/>
        <v/>
      </c>
      <c r="K555" s="185">
        <f t="shared" si="102"/>
        <v>0.27201095174751999</v>
      </c>
      <c r="L555" s="185">
        <f t="shared" si="102"/>
        <v>0.50872377144184999</v>
      </c>
      <c r="M555" s="185">
        <f t="shared" si="102"/>
        <v>0.70161684361361998</v>
      </c>
      <c r="N555" s="185" t="str">
        <f t="shared" si="102"/>
        <v/>
      </c>
      <c r="O555" s="185" t="str">
        <f t="shared" si="102"/>
        <v/>
      </c>
      <c r="P555" s="185">
        <f t="shared" si="102"/>
        <v>3.0067276026618353</v>
      </c>
      <c r="Q555" s="185">
        <f t="shared" si="102"/>
        <v>2.37854856931876</v>
      </c>
      <c r="R555" s="185">
        <f t="shared" si="102"/>
        <v>0.139651213797927</v>
      </c>
      <c r="S555" s="185">
        <f t="shared" si="102"/>
        <v>4.2884712177239E-2</v>
      </c>
      <c r="T555" s="185">
        <f t="shared" si="102"/>
        <v>0.50218433980624999</v>
      </c>
      <c r="U555" s="185">
        <f t="shared" si="102"/>
        <v>1.6462704694528001</v>
      </c>
      <c r="V555" s="185">
        <f t="shared" si="102"/>
        <v>1.8475323490382001</v>
      </c>
      <c r="W555" s="185" t="str">
        <f t="shared" si="102"/>
        <v/>
      </c>
    </row>
    <row r="556" spans="1:23" x14ac:dyDescent="0.2">
      <c r="A556" s="39">
        <f t="shared" si="101"/>
        <v>39113</v>
      </c>
      <c r="B556" s="185">
        <f t="shared" si="99"/>
        <v>0.41562503461257999</v>
      </c>
      <c r="C556" s="185">
        <f t="shared" si="102"/>
        <v>1.8568870035599999E-4</v>
      </c>
      <c r="D556" s="185">
        <f t="shared" si="102"/>
        <v>-0.11542784422636</v>
      </c>
      <c r="E556" s="185">
        <f t="shared" si="102"/>
        <v>-1.5728233586429999E-3</v>
      </c>
      <c r="F556" s="185">
        <f t="shared" si="102"/>
        <v>6.9486681189629999E-3</v>
      </c>
      <c r="G556" s="185">
        <f t="shared" si="102"/>
        <v>0.80641787379487195</v>
      </c>
      <c r="H556" s="185">
        <f t="shared" si="102"/>
        <v>0.687690889262211</v>
      </c>
      <c r="I556" s="185">
        <f t="shared" si="102"/>
        <v>1.2037656345646</v>
      </c>
      <c r="J556" s="185" t="str">
        <f t="shared" si="102"/>
        <v/>
      </c>
      <c r="K556" s="185">
        <f t="shared" si="102"/>
        <v>0.27591307711443003</v>
      </c>
      <c r="L556" s="185">
        <f t="shared" si="102"/>
        <v>0.47070921329614002</v>
      </c>
      <c r="M556" s="185">
        <f t="shared" si="102"/>
        <v>0.68241726816498005</v>
      </c>
      <c r="N556" s="185" t="str">
        <f t="shared" si="102"/>
        <v/>
      </c>
      <c r="O556" s="185" t="str">
        <f t="shared" si="102"/>
        <v/>
      </c>
      <c r="P556" s="185">
        <f t="shared" si="102"/>
        <v>3.0067276026618353</v>
      </c>
      <c r="Q556" s="185">
        <f t="shared" si="102"/>
        <v>2.3938916239483299</v>
      </c>
      <c r="R556" s="185">
        <f t="shared" si="102"/>
        <v>0.143031091285513</v>
      </c>
      <c r="S556" s="185">
        <f t="shared" si="102"/>
        <v>4.3507706740539998E-2</v>
      </c>
      <c r="T556" s="185">
        <f t="shared" si="102"/>
        <v>0.51250039920328005</v>
      </c>
      <c r="U556" s="185">
        <f t="shared" si="102"/>
        <v>1.586801838551035</v>
      </c>
      <c r="V556" s="185">
        <f t="shared" si="102"/>
        <v>1.7924744788442302</v>
      </c>
      <c r="W556" s="185" t="str">
        <f t="shared" si="102"/>
        <v/>
      </c>
    </row>
    <row r="557" spans="1:23" x14ac:dyDescent="0.2">
      <c r="A557" s="39">
        <f t="shared" si="101"/>
        <v>39082</v>
      </c>
      <c r="B557" s="185">
        <f t="shared" si="99"/>
        <v>0.37856966038965001</v>
      </c>
      <c r="C557" s="185">
        <f t="shared" si="102"/>
        <v>-5.1147368547450004E-3</v>
      </c>
      <c r="D557" s="185">
        <f t="shared" si="102"/>
        <v>-0.17333984375</v>
      </c>
      <c r="E557" s="185">
        <f t="shared" si="102"/>
        <v>-8.2689226559949994E-3</v>
      </c>
      <c r="F557" s="185">
        <f t="shared" si="102"/>
        <v>6.8641730367530003E-3</v>
      </c>
      <c r="G557" s="185">
        <f t="shared" si="102"/>
        <v>0.80642133010939998</v>
      </c>
      <c r="H557" s="185">
        <f t="shared" si="102"/>
        <v>0.687690889262211</v>
      </c>
      <c r="I557" s="185">
        <f t="shared" si="102"/>
        <v>1.2382606884159</v>
      </c>
      <c r="J557" s="185" t="str">
        <f t="shared" si="102"/>
        <v/>
      </c>
      <c r="K557" s="185">
        <f t="shared" si="102"/>
        <v>0.27188312670951048</v>
      </c>
      <c r="L557" s="185">
        <f t="shared" si="102"/>
        <v>0.37344902388450002</v>
      </c>
      <c r="M557" s="185">
        <f t="shared" si="102"/>
        <v>0.65159179393607247</v>
      </c>
      <c r="N557" s="185" t="str">
        <f t="shared" si="102"/>
        <v/>
      </c>
      <c r="O557" s="185" t="str">
        <f t="shared" si="102"/>
        <v/>
      </c>
      <c r="P557" s="185">
        <f t="shared" si="102"/>
        <v>3.0067276026618353</v>
      </c>
      <c r="Q557" s="185">
        <f t="shared" si="102"/>
        <v>2.38955921118801</v>
      </c>
      <c r="R557" s="185">
        <f t="shared" si="102"/>
        <v>0.15166296196391599</v>
      </c>
      <c r="S557" s="185">
        <f t="shared" si="102"/>
        <v>4.6955804699856003E-2</v>
      </c>
      <c r="T557" s="185">
        <f t="shared" si="102"/>
        <v>0.54542924483274002</v>
      </c>
      <c r="U557" s="185">
        <f t="shared" si="102"/>
        <v>1.586801838551035</v>
      </c>
      <c r="V557" s="185">
        <f t="shared" si="102"/>
        <v>1.7924744788442302</v>
      </c>
      <c r="W557" s="185" t="str">
        <f t="shared" si="102"/>
        <v/>
      </c>
    </row>
    <row r="558" spans="1:23" x14ac:dyDescent="0.2">
      <c r="A558" s="39">
        <f t="shared" si="101"/>
        <v>39051</v>
      </c>
      <c r="B558" s="185">
        <f t="shared" si="99"/>
        <v>0.37670696052712604</v>
      </c>
      <c r="C558" s="185">
        <f t="shared" si="102"/>
        <v>-6.634075368026E-3</v>
      </c>
      <c r="D558" s="185">
        <f t="shared" si="102"/>
        <v>-0.23377382755279999</v>
      </c>
      <c r="E558" s="185">
        <f t="shared" si="102"/>
        <v>-1.0076158814337001E-2</v>
      </c>
      <c r="F558" s="185">
        <f t="shared" si="102"/>
        <v>6.100325818414E-3</v>
      </c>
      <c r="G558" s="185">
        <f t="shared" si="102"/>
        <v>0.82142947865827998</v>
      </c>
      <c r="H558" s="185">
        <f t="shared" si="102"/>
        <v>0.69146563544701001</v>
      </c>
      <c r="I558" s="185">
        <f t="shared" si="102"/>
        <v>1.2077269741381</v>
      </c>
      <c r="J558" s="185" t="str">
        <f t="shared" si="102"/>
        <v/>
      </c>
      <c r="K558" s="185">
        <f t="shared" si="102"/>
        <v>0.27188312670951048</v>
      </c>
      <c r="L558" s="185">
        <f t="shared" si="102"/>
        <v>0.34797095719651</v>
      </c>
      <c r="M558" s="185">
        <f t="shared" si="102"/>
        <v>0.65181375757185001</v>
      </c>
      <c r="N558" s="185" t="str">
        <f t="shared" si="102"/>
        <v/>
      </c>
      <c r="O558" s="185" t="str">
        <f t="shared" si="102"/>
        <v/>
      </c>
      <c r="P558" s="185">
        <f t="shared" si="102"/>
        <v>3.0953709119528998</v>
      </c>
      <c r="Q558" s="185">
        <f t="shared" si="102"/>
        <v>2.3853293039976702</v>
      </c>
      <c r="R558" s="185">
        <f t="shared" si="102"/>
        <v>0.151373066476162</v>
      </c>
      <c r="S558" s="185">
        <f t="shared" si="102"/>
        <v>5.0275404060698997E-2</v>
      </c>
      <c r="T558" s="185">
        <f t="shared" si="102"/>
        <v>0.528042888993</v>
      </c>
      <c r="U558" s="185">
        <f t="shared" si="102"/>
        <v>1.7850652218987999</v>
      </c>
      <c r="V558" s="185">
        <f t="shared" si="102"/>
        <v>1.8317401570356999</v>
      </c>
      <c r="W558" s="185" t="str">
        <f t="shared" si="102"/>
        <v/>
      </c>
    </row>
    <row r="559" spans="1:23" x14ac:dyDescent="0.2">
      <c r="A559" s="39">
        <f t="shared" si="101"/>
        <v>39021</v>
      </c>
      <c r="B559" s="185">
        <f t="shared" si="99"/>
        <v>0.42257149178593001</v>
      </c>
      <c r="C559" s="185">
        <f t="shared" si="102"/>
        <v>-2.4004833194669999E-3</v>
      </c>
      <c r="D559" s="185">
        <f t="shared" si="102"/>
        <v>-0.23843564093113001</v>
      </c>
      <c r="E559" s="185">
        <f t="shared" si="102"/>
        <v>-4.7533073132210004E-3</v>
      </c>
      <c r="F559" s="185">
        <f t="shared" si="102"/>
        <v>5.9088660796430001E-3</v>
      </c>
      <c r="G559" s="185">
        <f t="shared" si="102"/>
        <v>0.84908954639777001</v>
      </c>
      <c r="H559" s="185">
        <f t="shared" si="102"/>
        <v>0.72132980366382005</v>
      </c>
      <c r="I559" s="185">
        <f t="shared" si="102"/>
        <v>1.247881908476</v>
      </c>
      <c r="J559" s="185" t="str">
        <f t="shared" si="102"/>
        <v/>
      </c>
      <c r="K559" s="185">
        <f t="shared" si="102"/>
        <v>0.28260974723702997</v>
      </c>
      <c r="L559" s="185">
        <f t="shared" si="102"/>
        <v>0.45749736507046002</v>
      </c>
      <c r="M559" s="185">
        <f t="shared" si="102"/>
        <v>0.67477374680772995</v>
      </c>
      <c r="N559" s="185" t="str">
        <f t="shared" si="102"/>
        <v/>
      </c>
      <c r="O559" s="185" t="str">
        <f t="shared" si="102"/>
        <v/>
      </c>
      <c r="P559" s="185">
        <f t="shared" si="102"/>
        <v>3.1571280429713</v>
      </c>
      <c r="Q559" s="185">
        <f t="shared" si="102"/>
        <v>2.3826816162039299</v>
      </c>
      <c r="R559" s="185">
        <f t="shared" si="102"/>
        <v>0.15217342584670401</v>
      </c>
      <c r="S559" s="185">
        <f t="shared" si="102"/>
        <v>5.3219147631960999E-2</v>
      </c>
      <c r="T559" s="185">
        <f t="shared" si="102"/>
        <v>0.52775469683182996</v>
      </c>
      <c r="U559" s="185">
        <f t="shared" si="102"/>
        <v>1.6923499840530001</v>
      </c>
      <c r="V559" s="185">
        <f t="shared" si="102"/>
        <v>1.7972905812327</v>
      </c>
      <c r="W559" s="185" t="str">
        <f t="shared" si="102"/>
        <v/>
      </c>
    </row>
    <row r="560" spans="1:23" x14ac:dyDescent="0.2">
      <c r="A560" s="39">
        <f t="shared" si="101"/>
        <v>38990</v>
      </c>
      <c r="B560" s="185">
        <f t="shared" si="99"/>
        <v>0.43781643003408999</v>
      </c>
      <c r="C560" s="185">
        <f t="shared" si="102"/>
        <v>-5.6126989213839996E-3</v>
      </c>
      <c r="D560" s="185">
        <f t="shared" si="102"/>
        <v>-0.34912109375</v>
      </c>
      <c r="E560" s="185">
        <f t="shared" si="102"/>
        <v>-8.6661999922280006E-3</v>
      </c>
      <c r="F560" s="185">
        <f t="shared" si="102"/>
        <v>5.1255582859689999E-3</v>
      </c>
      <c r="G560" s="185">
        <f t="shared" si="102"/>
        <v>0.86802117373132004</v>
      </c>
      <c r="H560" s="185">
        <f t="shared" si="102"/>
        <v>0.73910583784363004</v>
      </c>
      <c r="I560" s="185">
        <f t="shared" si="102"/>
        <v>1.2722824818158001</v>
      </c>
      <c r="J560" s="185" t="str">
        <f t="shared" si="102"/>
        <v/>
      </c>
      <c r="K560" s="185">
        <f t="shared" si="102"/>
        <v>0.29964082430945999</v>
      </c>
      <c r="L560" s="185">
        <f t="shared" si="102"/>
        <v>0.48494218832435998</v>
      </c>
      <c r="M560" s="185">
        <f t="shared" si="102"/>
        <v>0.68533818996696005</v>
      </c>
      <c r="N560" s="185" t="str">
        <f t="shared" si="102"/>
        <v/>
      </c>
      <c r="O560" s="185" t="str">
        <f t="shared" si="102"/>
        <v/>
      </c>
      <c r="P560" s="185">
        <f t="shared" si="102"/>
        <v>3.2704034495342</v>
      </c>
      <c r="Q560" s="185">
        <f t="shared" si="102"/>
        <v>2.3780749950667541</v>
      </c>
      <c r="R560" s="185">
        <f t="shared" si="102"/>
        <v>0.15775793709226801</v>
      </c>
      <c r="S560" s="185">
        <f t="shared" si="102"/>
        <v>5.7385147501251003E-2</v>
      </c>
      <c r="T560" s="185">
        <f t="shared" si="102"/>
        <v>0.54766758895217005</v>
      </c>
      <c r="U560" s="185">
        <f t="shared" si="102"/>
        <v>1.8458954654538999</v>
      </c>
      <c r="V560" s="185">
        <f t="shared" si="102"/>
        <v>1.9603460745354</v>
      </c>
      <c r="W560" s="185" t="str">
        <f t="shared" si="102"/>
        <v/>
      </c>
    </row>
    <row r="561" spans="1:23" x14ac:dyDescent="0.2">
      <c r="A561" s="39">
        <f t="shared" si="101"/>
        <v>38960</v>
      </c>
      <c r="B561" s="185">
        <f t="shared" si="99"/>
        <v>0.43289932585027002</v>
      </c>
      <c r="C561" s="185">
        <f t="shared" si="102"/>
        <v>-7.5795069076670003E-3</v>
      </c>
      <c r="D561" s="185">
        <f t="shared" si="102"/>
        <v>-0.29903432726860002</v>
      </c>
      <c r="E561" s="185">
        <f t="shared" si="102"/>
        <v>-1.1315855842252E-2</v>
      </c>
      <c r="F561" s="185">
        <f t="shared" si="102"/>
        <v>5.571522101258E-3</v>
      </c>
      <c r="G561" s="185">
        <f t="shared" si="102"/>
        <v>0.87158691999682003</v>
      </c>
      <c r="H561" s="185">
        <f t="shared" si="102"/>
        <v>0.74387348176590995</v>
      </c>
      <c r="I561" s="185">
        <f t="shared" si="102"/>
        <v>1.2742192224683</v>
      </c>
      <c r="J561" s="185" t="str">
        <f t="shared" si="102"/>
        <v/>
      </c>
      <c r="K561" s="185">
        <f t="shared" si="102"/>
        <v>0.30734387150018</v>
      </c>
      <c r="L561" s="185">
        <f t="shared" si="102"/>
        <v>0.46772433732020002</v>
      </c>
      <c r="M561" s="185">
        <f t="shared" si="102"/>
        <v>0.68845683261195001</v>
      </c>
      <c r="N561" s="185" t="str">
        <f t="shared" si="102"/>
        <v/>
      </c>
      <c r="O561" s="185" t="str">
        <f t="shared" si="102"/>
        <v/>
      </c>
      <c r="P561" s="185">
        <f t="shared" si="102"/>
        <v>3.3481763105078999</v>
      </c>
      <c r="Q561" s="185">
        <f t="shared" si="102"/>
        <v>2.3780749950667541</v>
      </c>
      <c r="R561" s="185">
        <f t="shared" si="102"/>
        <v>0.15426552453206299</v>
      </c>
      <c r="S561" s="185">
        <f t="shared" si="102"/>
        <v>5.6422255550611998E-2</v>
      </c>
      <c r="T561" s="185">
        <f t="shared" si="102"/>
        <v>0.54081778805921998</v>
      </c>
      <c r="U561" s="185">
        <f t="shared" si="102"/>
        <v>1.7418934837160001</v>
      </c>
      <c r="V561" s="185">
        <f t="shared" si="102"/>
        <v>1.8532163604195</v>
      </c>
      <c r="W561" s="185" t="str">
        <f t="shared" si="102"/>
        <v/>
      </c>
    </row>
    <row r="562" spans="1:23" x14ac:dyDescent="0.2">
      <c r="A562" s="39">
        <f t="shared" si="101"/>
        <v>38929</v>
      </c>
      <c r="B562" s="185">
        <f t="shared" si="99"/>
        <v>0.45490504203707</v>
      </c>
      <c r="C562" s="185">
        <f t="shared" si="102"/>
        <v>-1.54445515674E-3</v>
      </c>
      <c r="D562" s="185">
        <f t="shared" si="102"/>
        <v>-0.20065361261368</v>
      </c>
      <c r="E562" s="185">
        <f t="shared" si="102"/>
        <v>-2.8050918412059998E-3</v>
      </c>
      <c r="F562" s="185">
        <f t="shared" si="102"/>
        <v>3.0507088101120001E-3</v>
      </c>
      <c r="G562" s="185">
        <f t="shared" si="102"/>
        <v>0.88447175192228999</v>
      </c>
      <c r="H562" s="185">
        <f t="shared" si="102"/>
        <v>0.76146791456478002</v>
      </c>
      <c r="I562" s="185">
        <f t="shared" si="102"/>
        <v>1.2801432963646</v>
      </c>
      <c r="J562" s="185" t="str">
        <f t="shared" si="102"/>
        <v/>
      </c>
      <c r="K562" s="185">
        <f t="shared" si="102"/>
        <v>0.34141921515580997</v>
      </c>
      <c r="L562" s="185">
        <f t="shared" si="102"/>
        <v>0.50732622990086995</v>
      </c>
      <c r="M562" s="185">
        <f t="shared" si="102"/>
        <v>0.71909333870643999</v>
      </c>
      <c r="N562" s="185" t="str">
        <f t="shared" si="102"/>
        <v/>
      </c>
      <c r="O562" s="185" t="str">
        <f t="shared" si="102"/>
        <v/>
      </c>
      <c r="P562" s="185">
        <f t="shared" si="102"/>
        <v>3.3200102830409</v>
      </c>
      <c r="Q562" s="185">
        <f t="shared" si="102"/>
        <v>2.3780749950667541</v>
      </c>
      <c r="R562" s="185">
        <f t="shared" si="102"/>
        <v>0.15335897886812699</v>
      </c>
      <c r="S562" s="185">
        <f t="shared" si="102"/>
        <v>5.5793411868842999E-2</v>
      </c>
      <c r="T562" s="185">
        <f t="shared" si="102"/>
        <v>0.53915928963833004</v>
      </c>
      <c r="U562" s="185">
        <f t="shared" si="102"/>
        <v>1.8037606750029</v>
      </c>
      <c r="V562" s="185">
        <f t="shared" si="102"/>
        <v>1.8804227243766001</v>
      </c>
      <c r="W562" s="185" t="str">
        <f t="shared" si="102"/>
        <v/>
      </c>
    </row>
    <row r="563" spans="1:23" x14ac:dyDescent="0.2">
      <c r="A563" s="39">
        <f t="shared" si="101"/>
        <v>38898</v>
      </c>
      <c r="B563" s="185">
        <f t="shared" si="99"/>
        <v>0.47673591957080003</v>
      </c>
      <c r="C563" s="185">
        <f t="shared" si="102"/>
        <v>-4.841368212286E-3</v>
      </c>
      <c r="D563" s="185">
        <f t="shared" si="102"/>
        <v>-0.3759765625</v>
      </c>
      <c r="E563" s="185">
        <f t="shared" si="102"/>
        <v>-7.1589869581169998E-3</v>
      </c>
      <c r="F563" s="185">
        <f t="shared" si="102"/>
        <v>3.6029334398680001E-3</v>
      </c>
      <c r="G563" s="185">
        <f t="shared" si="102"/>
        <v>0.87941882552020001</v>
      </c>
      <c r="H563" s="185">
        <f t="shared" si="102"/>
        <v>0.75251392223310998</v>
      </c>
      <c r="I563" s="185">
        <f t="shared" si="102"/>
        <v>1.2972297696070001</v>
      </c>
      <c r="J563" s="185" t="str">
        <f t="shared" si="102"/>
        <v/>
      </c>
      <c r="K563" s="185">
        <f t="shared" si="102"/>
        <v>0.34913963850599</v>
      </c>
      <c r="L563" s="185">
        <f t="shared" si="102"/>
        <v>0.56936989836914997</v>
      </c>
      <c r="M563" s="185">
        <f t="shared" si="102"/>
        <v>0.73731733265968002</v>
      </c>
      <c r="N563" s="185" t="str">
        <f t="shared" si="102"/>
        <v/>
      </c>
      <c r="O563" s="185" t="str">
        <f t="shared" si="102"/>
        <v/>
      </c>
      <c r="P563" s="185">
        <f t="shared" si="102"/>
        <v>3.2037282077231999</v>
      </c>
      <c r="Q563" s="185">
        <f t="shared" si="102"/>
        <v>2.3780749950667541</v>
      </c>
      <c r="R563" s="185">
        <f t="shared" si="102"/>
        <v>0.151420851745386</v>
      </c>
      <c r="S563" s="185">
        <f t="shared" si="102"/>
        <v>5.6406469577341002E-2</v>
      </c>
      <c r="T563" s="185">
        <f t="shared" si="102"/>
        <v>0.52852312164884996</v>
      </c>
      <c r="U563" s="185">
        <f t="shared" ref="C563:W575" si="103">IF(U247="","",MAX(MIN(U247,U$97),U$98))</f>
        <v>2.0122133920066001</v>
      </c>
      <c r="V563" s="185">
        <f t="shared" si="103"/>
        <v>2.0290728960822002</v>
      </c>
      <c r="W563" s="185" t="str">
        <f t="shared" si="103"/>
        <v/>
      </c>
    </row>
    <row r="564" spans="1:23" x14ac:dyDescent="0.2">
      <c r="A564" s="39">
        <f>A248</f>
        <v>38868</v>
      </c>
      <c r="B564" s="185">
        <f t="shared" si="99"/>
        <v>0.44964890998006002</v>
      </c>
      <c r="C564" s="185">
        <f t="shared" si="103"/>
        <v>-4.136405800758E-3</v>
      </c>
      <c r="D564" s="185">
        <f t="shared" si="103"/>
        <v>-0.29705592989921997</v>
      </c>
      <c r="E564" s="185">
        <f t="shared" si="103"/>
        <v>-5.8984848133689996E-3</v>
      </c>
      <c r="F564" s="185">
        <f t="shared" si="103"/>
        <v>2.2450603761139999E-3</v>
      </c>
      <c r="G564" s="185">
        <f t="shared" si="103"/>
        <v>0.83649734541717002</v>
      </c>
      <c r="H564" s="185">
        <f t="shared" si="103"/>
        <v>0.71557908331055997</v>
      </c>
      <c r="I564" s="185">
        <f t="shared" si="103"/>
        <v>1.2381463755369</v>
      </c>
      <c r="J564" s="185" t="str">
        <f t="shared" si="103"/>
        <v/>
      </c>
      <c r="K564" s="185">
        <f t="shared" si="103"/>
        <v>0.33567714478626998</v>
      </c>
      <c r="L564" s="185">
        <f t="shared" si="103"/>
        <v>0.52479977068924</v>
      </c>
      <c r="M564" s="185">
        <f t="shared" si="103"/>
        <v>0.70212434238468002</v>
      </c>
      <c r="N564" s="185" t="str">
        <f t="shared" si="103"/>
        <v/>
      </c>
      <c r="O564" s="185" t="str">
        <f t="shared" si="103"/>
        <v/>
      </c>
      <c r="P564" s="185">
        <f t="shared" si="103"/>
        <v>3.0067276026618353</v>
      </c>
      <c r="Q564" s="185">
        <f t="shared" si="103"/>
        <v>2.39665212206428</v>
      </c>
      <c r="R564" s="185">
        <f t="shared" si="103"/>
        <v>0.142363513063473</v>
      </c>
      <c r="S564" s="185">
        <f t="shared" si="103"/>
        <v>5.3316702417224998E-2</v>
      </c>
      <c r="T564" s="185">
        <f t="shared" si="103"/>
        <v>0.48922838348232001</v>
      </c>
      <c r="U564" s="185">
        <f t="shared" si="103"/>
        <v>1.8778059511862999</v>
      </c>
      <c r="V564" s="185">
        <f t="shared" si="103"/>
        <v>1.8094057524602001</v>
      </c>
      <c r="W564" s="185" t="str">
        <f t="shared" si="103"/>
        <v/>
      </c>
    </row>
    <row r="565" spans="1:23" x14ac:dyDescent="0.2">
      <c r="A565" s="39">
        <f t="shared" ref="A565:A612" si="104">A249</f>
        <v>38837</v>
      </c>
      <c r="B565" s="185">
        <f t="shared" si="99"/>
        <v>0.42458114460921997</v>
      </c>
      <c r="C565" s="185">
        <f t="shared" si="103"/>
        <v>-3.3234889782900001E-3</v>
      </c>
      <c r="D565" s="185">
        <f t="shared" si="103"/>
        <v>-0.20919963717460999</v>
      </c>
      <c r="E565" s="185">
        <f t="shared" si="103"/>
        <v>-4.591812240322E-3</v>
      </c>
      <c r="F565" s="185">
        <f t="shared" si="103"/>
        <v>1.0159644095210001E-3</v>
      </c>
      <c r="G565" s="185">
        <f t="shared" si="103"/>
        <v>0.80641787379487195</v>
      </c>
      <c r="H565" s="185">
        <f t="shared" si="103"/>
        <v>0.68804680977468002</v>
      </c>
      <c r="I565" s="185">
        <f t="shared" si="103"/>
        <v>1.1516350823153001</v>
      </c>
      <c r="J565" s="185" t="str">
        <f t="shared" si="103"/>
        <v/>
      </c>
      <c r="K565" s="185">
        <f t="shared" si="103"/>
        <v>0.30566165808292001</v>
      </c>
      <c r="L565" s="185">
        <f t="shared" si="103"/>
        <v>0.49993274205464</v>
      </c>
      <c r="M565" s="185">
        <f t="shared" si="103"/>
        <v>0.66015548891714004</v>
      </c>
      <c r="N565" s="185" t="str">
        <f t="shared" si="103"/>
        <v/>
      </c>
      <c r="O565" s="185" t="str">
        <f t="shared" si="103"/>
        <v/>
      </c>
      <c r="P565" s="185">
        <f t="shared" si="103"/>
        <v>3.0067276026618353</v>
      </c>
      <c r="Q565" s="185">
        <f t="shared" si="103"/>
        <v>2.42644527649247</v>
      </c>
      <c r="R565" s="185">
        <f t="shared" si="103"/>
        <v>0.13327245123324299</v>
      </c>
      <c r="S565" s="185">
        <f t="shared" si="103"/>
        <v>4.8116083539906998E-2</v>
      </c>
      <c r="T565" s="185">
        <f t="shared" si="103"/>
        <v>0.46646111678237001</v>
      </c>
      <c r="U565" s="185">
        <f t="shared" si="103"/>
        <v>1.586801838551035</v>
      </c>
      <c r="V565" s="185">
        <f t="shared" si="103"/>
        <v>1.7924744788442302</v>
      </c>
      <c r="W565" s="185" t="str">
        <f t="shared" si="103"/>
        <v/>
      </c>
    </row>
    <row r="566" spans="1:23" x14ac:dyDescent="0.2">
      <c r="A566" s="39">
        <f t="shared" si="104"/>
        <v>38807</v>
      </c>
      <c r="B566" s="185">
        <f t="shared" si="99"/>
        <v>0.43129076759335999</v>
      </c>
      <c r="C566" s="185">
        <f t="shared" si="103"/>
        <v>6.8952865538069999E-3</v>
      </c>
      <c r="D566" s="185">
        <f t="shared" si="103"/>
        <v>-0.13671875</v>
      </c>
      <c r="E566" s="185">
        <f t="shared" si="103"/>
        <v>1.3807031308E-3</v>
      </c>
      <c r="F566" s="185">
        <f t="shared" si="103"/>
        <v>1.0247674469553698E-2</v>
      </c>
      <c r="G566" s="185">
        <f t="shared" si="103"/>
        <v>0.81455721611053</v>
      </c>
      <c r="H566" s="185">
        <f t="shared" si="103"/>
        <v>0.69580278533082995</v>
      </c>
      <c r="I566" s="185">
        <f t="shared" si="103"/>
        <v>1.2000847705790001</v>
      </c>
      <c r="J566" s="185" t="str">
        <f t="shared" si="103"/>
        <v/>
      </c>
      <c r="K566" s="185">
        <f t="shared" si="103"/>
        <v>0.31589788358755</v>
      </c>
      <c r="L566" s="185">
        <f t="shared" si="103"/>
        <v>0.49268543621937</v>
      </c>
      <c r="M566" s="185">
        <f t="shared" si="103"/>
        <v>0.68739719733703997</v>
      </c>
      <c r="N566" s="185" t="str">
        <f t="shared" si="103"/>
        <v/>
      </c>
      <c r="O566" s="185" t="str">
        <f t="shared" si="103"/>
        <v/>
      </c>
      <c r="P566" s="185">
        <f t="shared" si="103"/>
        <v>3.0070325897793002</v>
      </c>
      <c r="Q566" s="185">
        <f t="shared" si="103"/>
        <v>2.4180713442043902</v>
      </c>
      <c r="R566" s="185">
        <f t="shared" si="103"/>
        <v>0.13458658210622201</v>
      </c>
      <c r="S566" s="185">
        <f t="shared" si="103"/>
        <v>4.8339104079988003E-2</v>
      </c>
      <c r="T566" s="185">
        <f t="shared" si="103"/>
        <v>0.48019029226844001</v>
      </c>
      <c r="U566" s="185">
        <f t="shared" si="103"/>
        <v>1.5988899958895999</v>
      </c>
      <c r="V566" s="185">
        <f t="shared" si="103"/>
        <v>1.7924744788442302</v>
      </c>
      <c r="W566" s="185" t="str">
        <f t="shared" si="103"/>
        <v/>
      </c>
    </row>
    <row r="567" spans="1:23" x14ac:dyDescent="0.2">
      <c r="A567" s="39">
        <f t="shared" si="104"/>
        <v>38776</v>
      </c>
      <c r="B567" s="185">
        <f t="shared" si="99"/>
        <v>0.38817536417918003</v>
      </c>
      <c r="C567" s="185">
        <f t="shared" si="103"/>
        <v>-1.0081059315624001E-2</v>
      </c>
      <c r="D567" s="185">
        <f t="shared" si="103"/>
        <v>-0.12451171875</v>
      </c>
      <c r="E567" s="185">
        <f t="shared" si="103"/>
        <v>-1.3169394631957E-2</v>
      </c>
      <c r="F567" s="185">
        <f t="shared" si="103"/>
        <v>-2.26732411013E-4</v>
      </c>
      <c r="G567" s="185">
        <f t="shared" si="103"/>
        <v>0.80641787379487195</v>
      </c>
      <c r="H567" s="185">
        <f t="shared" si="103"/>
        <v>0.687690889262211</v>
      </c>
      <c r="I567" s="185">
        <f t="shared" si="103"/>
        <v>1.1684024068600001</v>
      </c>
      <c r="J567" s="185" t="str">
        <f t="shared" si="103"/>
        <v/>
      </c>
      <c r="K567" s="185">
        <f t="shared" si="103"/>
        <v>0.27858710081410998</v>
      </c>
      <c r="L567" s="185">
        <f t="shared" si="103"/>
        <v>0.41456867966779998</v>
      </c>
      <c r="M567" s="185">
        <f t="shared" si="103"/>
        <v>0.69514496513154</v>
      </c>
      <c r="N567" s="185" t="str">
        <f t="shared" si="103"/>
        <v/>
      </c>
      <c r="O567" s="185" t="str">
        <f t="shared" si="103"/>
        <v/>
      </c>
      <c r="P567" s="185">
        <f t="shared" si="103"/>
        <v>3.217289423739</v>
      </c>
      <c r="Q567" s="185">
        <f t="shared" si="103"/>
        <v>2.4767180198102499</v>
      </c>
      <c r="R567" s="185">
        <f t="shared" si="103"/>
        <v>0.126431727238104</v>
      </c>
      <c r="S567" s="185">
        <f t="shared" si="103"/>
        <v>4.3426832798102999E-2</v>
      </c>
      <c r="T567" s="185">
        <f t="shared" si="103"/>
        <v>0.46862758116629</v>
      </c>
      <c r="U567" s="185">
        <f t="shared" si="103"/>
        <v>1.586801838551035</v>
      </c>
      <c r="V567" s="185">
        <f t="shared" si="103"/>
        <v>1.7924744788442302</v>
      </c>
      <c r="W567" s="185" t="str">
        <f t="shared" si="103"/>
        <v/>
      </c>
    </row>
    <row r="568" spans="1:23" x14ac:dyDescent="0.2">
      <c r="A568" s="39">
        <f t="shared" si="104"/>
        <v>38748</v>
      </c>
      <c r="B568" s="185">
        <f t="shared" si="99"/>
        <v>0.41264891628091999</v>
      </c>
      <c r="C568" s="185">
        <f t="shared" si="103"/>
        <v>-2.2684906081969999E-3</v>
      </c>
      <c r="D568" s="185">
        <f t="shared" si="103"/>
        <v>-0.16313692927361001</v>
      </c>
      <c r="E568" s="185">
        <f t="shared" si="103"/>
        <v>-2.7673142474079998E-3</v>
      </c>
      <c r="F568" s="185">
        <f t="shared" si="103"/>
        <v>-6.6817462332500002E-4</v>
      </c>
      <c r="G568" s="185">
        <f t="shared" si="103"/>
        <v>0.80832048448744998</v>
      </c>
      <c r="H568" s="185">
        <f t="shared" si="103"/>
        <v>0.69377847955501004</v>
      </c>
      <c r="I568" s="185">
        <f t="shared" si="103"/>
        <v>1.1892073247268</v>
      </c>
      <c r="J568" s="185" t="str">
        <f t="shared" si="103"/>
        <v/>
      </c>
      <c r="K568" s="185">
        <f t="shared" si="103"/>
        <v>0.30884498915616998</v>
      </c>
      <c r="L568" s="185">
        <f t="shared" si="103"/>
        <v>0.44592288389649998</v>
      </c>
      <c r="M568" s="185">
        <f t="shared" si="103"/>
        <v>0.72221170157748005</v>
      </c>
      <c r="N568" s="185" t="str">
        <f t="shared" si="103"/>
        <v/>
      </c>
      <c r="O568" s="185" t="str">
        <f t="shared" si="103"/>
        <v/>
      </c>
      <c r="P568" s="185">
        <f t="shared" si="103"/>
        <v>3.2849636532669</v>
      </c>
      <c r="Q568" s="185">
        <f t="shared" si="103"/>
        <v>2.49590645376357</v>
      </c>
      <c r="R568" s="185">
        <f t="shared" si="103"/>
        <v>0.126948661034266</v>
      </c>
      <c r="S568" s="185">
        <f t="shared" si="103"/>
        <v>4.6699838702582E-2</v>
      </c>
      <c r="T568" s="185">
        <f t="shared" si="103"/>
        <v>0.45787972224453</v>
      </c>
      <c r="U568" s="185">
        <f t="shared" si="103"/>
        <v>1.7821592811346001</v>
      </c>
      <c r="V568" s="185">
        <f t="shared" si="103"/>
        <v>1.7924744788442302</v>
      </c>
      <c r="W568" s="185" t="str">
        <f t="shared" si="103"/>
        <v/>
      </c>
    </row>
    <row r="569" spans="1:23" x14ac:dyDescent="0.2">
      <c r="A569" s="39">
        <f t="shared" si="104"/>
        <v>38717</v>
      </c>
      <c r="B569" s="185">
        <f t="shared" si="99"/>
        <v>0.45933266630253999</v>
      </c>
      <c r="C569" s="185">
        <f t="shared" si="103"/>
        <v>-1.709438233438E-3</v>
      </c>
      <c r="D569" s="185">
        <f t="shared" si="103"/>
        <v>-0.36484655737876998</v>
      </c>
      <c r="E569" s="185">
        <f t="shared" si="103"/>
        <v>-2.5346060002640002E-3</v>
      </c>
      <c r="F569" s="185">
        <f t="shared" si="103"/>
        <v>8.9984130876400001E-4</v>
      </c>
      <c r="G569" s="185">
        <f t="shared" si="103"/>
        <v>0.83386195787968997</v>
      </c>
      <c r="H569" s="185">
        <f t="shared" si="103"/>
        <v>0.71928598125406995</v>
      </c>
      <c r="I569" s="185">
        <f t="shared" si="103"/>
        <v>1.2062442523573</v>
      </c>
      <c r="J569" s="185" t="str">
        <f t="shared" si="103"/>
        <v/>
      </c>
      <c r="K569" s="185">
        <f t="shared" si="103"/>
        <v>0.35474578473634</v>
      </c>
      <c r="L569" s="185">
        <f t="shared" si="103"/>
        <v>0.53955797817036999</v>
      </c>
      <c r="M569" s="185">
        <f t="shared" si="103"/>
        <v>0.78166974577449999</v>
      </c>
      <c r="N569" s="185" t="str">
        <f t="shared" si="103"/>
        <v/>
      </c>
      <c r="O569" s="185" t="str">
        <f t="shared" si="103"/>
        <v/>
      </c>
      <c r="P569" s="185">
        <f t="shared" si="103"/>
        <v>3.569838571799</v>
      </c>
      <c r="Q569" s="185" t="str">
        <f t="shared" si="103"/>
        <v/>
      </c>
      <c r="R569" s="185">
        <f t="shared" si="103"/>
        <v>0.128214609547634</v>
      </c>
      <c r="S569" s="185">
        <f t="shared" si="103"/>
        <v>4.7431253602763998E-2</v>
      </c>
      <c r="T569" s="185">
        <f t="shared" si="103"/>
        <v>0.46115442009987001</v>
      </c>
      <c r="U569" s="185">
        <f t="shared" si="103"/>
        <v>1.9945446240369</v>
      </c>
      <c r="V569" s="185">
        <f t="shared" si="103"/>
        <v>1.8280514089947</v>
      </c>
      <c r="W569" s="185" t="str">
        <f t="shared" si="103"/>
        <v/>
      </c>
    </row>
    <row r="570" spans="1:23" x14ac:dyDescent="0.2">
      <c r="A570" s="39">
        <f t="shared" si="104"/>
        <v>38686</v>
      </c>
      <c r="B570" s="185">
        <f t="shared" si="99"/>
        <v>0.46791219032564002</v>
      </c>
      <c r="C570" s="185">
        <f t="shared" si="103"/>
        <v>-5.6670588149219997E-3</v>
      </c>
      <c r="D570" s="185">
        <f t="shared" si="103"/>
        <v>-0.30144998431205999</v>
      </c>
      <c r="E570" s="185">
        <f t="shared" si="103"/>
        <v>-7.0742910233570003E-3</v>
      </c>
      <c r="F570" s="185">
        <f t="shared" si="103"/>
        <v>-1.1721667532990001E-3</v>
      </c>
      <c r="G570" s="185">
        <f t="shared" si="103"/>
        <v>0.86873199326299</v>
      </c>
      <c r="H570" s="185">
        <f t="shared" si="103"/>
        <v>0.78168084345916</v>
      </c>
      <c r="I570" s="185">
        <f t="shared" si="103"/>
        <v>1.1611606322653001</v>
      </c>
      <c r="J570" s="185" t="str">
        <f t="shared" si="103"/>
        <v/>
      </c>
      <c r="K570" s="185">
        <f t="shared" si="103"/>
        <v>0.33948789265235002</v>
      </c>
      <c r="L570" s="185">
        <f t="shared" si="103"/>
        <v>0.54830632052466999</v>
      </c>
      <c r="M570" s="185">
        <f t="shared" si="103"/>
        <v>0.74636962859551004</v>
      </c>
      <c r="N570" s="185" t="str">
        <f t="shared" si="103"/>
        <v/>
      </c>
      <c r="O570" s="185" t="str">
        <f t="shared" si="103"/>
        <v/>
      </c>
      <c r="P570" s="185">
        <f t="shared" si="103"/>
        <v>3.5168642018598</v>
      </c>
      <c r="Q570" s="185" t="str">
        <f t="shared" si="103"/>
        <v/>
      </c>
      <c r="R570" s="185">
        <f t="shared" si="103"/>
        <v>0.130536355172856</v>
      </c>
      <c r="S570" s="185">
        <f t="shared" si="103"/>
        <v>5.1318237759269997E-2</v>
      </c>
      <c r="T570" s="185">
        <f t="shared" si="103"/>
        <v>0.46616440516942997</v>
      </c>
      <c r="U570" s="185">
        <f t="shared" si="103"/>
        <v>2.9999713682431999</v>
      </c>
      <c r="V570" s="185">
        <f t="shared" si="103"/>
        <v>2.6200590544794</v>
      </c>
      <c r="W570" s="185" t="str">
        <f t="shared" si="103"/>
        <v/>
      </c>
    </row>
    <row r="571" spans="1:23" x14ac:dyDescent="0.2">
      <c r="A571" s="39">
        <f t="shared" si="104"/>
        <v>38656</v>
      </c>
      <c r="B571" s="185">
        <f t="shared" si="99"/>
        <v>0.44887429220095998</v>
      </c>
      <c r="C571" s="185">
        <f t="shared" si="103"/>
        <v>-5.3483521521839996E-3</v>
      </c>
      <c r="D571" s="185">
        <f t="shared" si="103"/>
        <v>-0.26434457302094</v>
      </c>
      <c r="E571" s="185">
        <f t="shared" si="103"/>
        <v>-7.0555108996090002E-3</v>
      </c>
      <c r="F571" s="185">
        <f t="shared" si="103"/>
        <v>4.6233392081000001E-5</v>
      </c>
      <c r="G571" s="185">
        <f t="shared" si="103"/>
        <v>0.85093148880949998</v>
      </c>
      <c r="H571" s="185">
        <f t="shared" si="103"/>
        <v>0.75232135673418998</v>
      </c>
      <c r="I571" s="185">
        <f t="shared" si="103"/>
        <v>1.1872300419621999</v>
      </c>
      <c r="J571" s="185" t="str">
        <f t="shared" si="103"/>
        <v/>
      </c>
      <c r="K571" s="185">
        <f t="shared" si="103"/>
        <v>0.31560262162168001</v>
      </c>
      <c r="L571" s="185">
        <f t="shared" si="103"/>
        <v>0.52495598409263999</v>
      </c>
      <c r="M571" s="185">
        <f t="shared" si="103"/>
        <v>0.71934955120275001</v>
      </c>
      <c r="N571" s="185" t="str">
        <f t="shared" si="103"/>
        <v/>
      </c>
      <c r="O571" s="185" t="str">
        <f t="shared" si="103"/>
        <v/>
      </c>
      <c r="P571" s="185">
        <f t="shared" si="103"/>
        <v>3.4612507881729999</v>
      </c>
      <c r="Q571" s="185" t="str">
        <f t="shared" si="103"/>
        <v/>
      </c>
      <c r="R571" s="185">
        <f t="shared" si="103"/>
        <v>0.12540330710025899</v>
      </c>
      <c r="S571" s="185">
        <f t="shared" si="103"/>
        <v>5.0623808741086997E-2</v>
      </c>
      <c r="T571" s="185">
        <f t="shared" si="103"/>
        <v>0.451798352977068</v>
      </c>
      <c r="U571" s="185">
        <f t="shared" si="103"/>
        <v>3.031031498081</v>
      </c>
      <c r="V571" s="185">
        <f t="shared" si="103"/>
        <v>2.7707048633689002</v>
      </c>
      <c r="W571" s="185" t="str">
        <f t="shared" si="103"/>
        <v/>
      </c>
    </row>
    <row r="572" spans="1:23" x14ac:dyDescent="0.2">
      <c r="A572" s="39">
        <f t="shared" si="104"/>
        <v>38625</v>
      </c>
      <c r="B572" s="185">
        <f t="shared" si="99"/>
        <v>0.40102040407598999</v>
      </c>
      <c r="C572" s="185">
        <f t="shared" si="103"/>
        <v>-6.2856235951069999E-3</v>
      </c>
      <c r="D572" s="185">
        <f t="shared" si="103"/>
        <v>-0.24745237827301</v>
      </c>
      <c r="E572" s="185">
        <f t="shared" si="103"/>
        <v>-8.6977020048170008E-3</v>
      </c>
      <c r="F572" s="185">
        <f t="shared" si="103"/>
        <v>1.2806979741070001E-3</v>
      </c>
      <c r="G572" s="185">
        <f t="shared" si="103"/>
        <v>0.80641787379487195</v>
      </c>
      <c r="H572" s="185">
        <f t="shared" si="103"/>
        <v>0.70001914286044997</v>
      </c>
      <c r="I572" s="185">
        <f t="shared" si="103"/>
        <v>1.1576399437953</v>
      </c>
      <c r="J572" s="185" t="str">
        <f t="shared" si="103"/>
        <v/>
      </c>
      <c r="K572" s="185">
        <f t="shared" si="103"/>
        <v>0.28644732922344002</v>
      </c>
      <c r="L572" s="185">
        <f t="shared" si="103"/>
        <v>0.42832138786589002</v>
      </c>
      <c r="M572" s="185">
        <f t="shared" si="103"/>
        <v>0.70612756012362998</v>
      </c>
      <c r="N572" s="185" t="str">
        <f t="shared" si="103"/>
        <v/>
      </c>
      <c r="O572" s="185" t="str">
        <f t="shared" si="103"/>
        <v/>
      </c>
      <c r="P572" s="185">
        <f t="shared" si="103"/>
        <v>3.4043132405869998</v>
      </c>
      <c r="Q572" s="185" t="str">
        <f t="shared" si="103"/>
        <v/>
      </c>
      <c r="R572" s="185">
        <f t="shared" si="103"/>
        <v>0.116158238773064</v>
      </c>
      <c r="S572" s="185">
        <f t="shared" si="103"/>
        <v>4.4313092259798001E-2</v>
      </c>
      <c r="T572" s="185">
        <f t="shared" si="103"/>
        <v>0.451798352977068</v>
      </c>
      <c r="U572" s="185">
        <f t="shared" si="103"/>
        <v>2.6103530025933002</v>
      </c>
      <c r="V572" s="185">
        <f t="shared" si="103"/>
        <v>2.5040235632810002</v>
      </c>
      <c r="W572" s="185" t="str">
        <f t="shared" si="103"/>
        <v/>
      </c>
    </row>
    <row r="573" spans="1:23" x14ac:dyDescent="0.2">
      <c r="A573" s="39">
        <f t="shared" si="104"/>
        <v>38595</v>
      </c>
      <c r="B573" s="185">
        <f t="shared" si="99"/>
        <v>0.39790052355403999</v>
      </c>
      <c r="C573" s="185">
        <f t="shared" si="103"/>
        <v>-6.1016556752169996E-3</v>
      </c>
      <c r="D573" s="185">
        <f t="shared" si="103"/>
        <v>-0.15380859375</v>
      </c>
      <c r="E573" s="185">
        <f t="shared" si="103"/>
        <v>-8.1914322823219993E-3</v>
      </c>
      <c r="F573" s="185">
        <f t="shared" si="103"/>
        <v>2.5751224192700002E-4</v>
      </c>
      <c r="G573" s="185">
        <f t="shared" si="103"/>
        <v>0.80641787379487195</v>
      </c>
      <c r="H573" s="185">
        <f t="shared" si="103"/>
        <v>0.70598395774337996</v>
      </c>
      <c r="I573" s="185">
        <f t="shared" si="103"/>
        <v>1.1512392225492201</v>
      </c>
      <c r="J573" s="185" t="str">
        <f t="shared" si="103"/>
        <v/>
      </c>
      <c r="K573" s="185">
        <f t="shared" si="103"/>
        <v>0.28189398636259</v>
      </c>
      <c r="L573" s="185">
        <f t="shared" si="103"/>
        <v>0.42512173693203997</v>
      </c>
      <c r="M573" s="185">
        <f t="shared" si="103"/>
        <v>0.66720520651545001</v>
      </c>
      <c r="N573" s="185" t="str">
        <f t="shared" si="103"/>
        <v/>
      </c>
      <c r="O573" s="185" t="str">
        <f t="shared" si="103"/>
        <v/>
      </c>
      <c r="P573" s="185">
        <f t="shared" si="103"/>
        <v>3.4824920837647002</v>
      </c>
      <c r="Q573" s="185" t="str">
        <f t="shared" si="103"/>
        <v/>
      </c>
      <c r="R573" s="185">
        <f t="shared" si="103"/>
        <v>0.115200206619269</v>
      </c>
      <c r="S573" s="185">
        <f t="shared" si="103"/>
        <v>4.2717797810601997E-2</v>
      </c>
      <c r="T573" s="185">
        <f t="shared" si="103"/>
        <v>0.451798352977068</v>
      </c>
      <c r="U573" s="185">
        <f t="shared" si="103"/>
        <v>3.1523678887597</v>
      </c>
      <c r="V573" s="185">
        <f t="shared" si="103"/>
        <v>2.9387714003001002</v>
      </c>
      <c r="W573" s="185" t="str">
        <f t="shared" si="103"/>
        <v/>
      </c>
    </row>
    <row r="574" spans="1:23" x14ac:dyDescent="0.2">
      <c r="A574" s="39">
        <f t="shared" si="104"/>
        <v>38564</v>
      </c>
      <c r="B574" s="185">
        <f t="shared" si="99"/>
        <v>0.38449988239667998</v>
      </c>
      <c r="C574" s="185">
        <f t="shared" si="103"/>
        <v>-5.1746921317749996E-3</v>
      </c>
      <c r="D574" s="185">
        <f t="shared" si="103"/>
        <v>-0.18201786279678001</v>
      </c>
      <c r="E574" s="185">
        <f t="shared" si="103"/>
        <v>-6.8789072889829999E-3</v>
      </c>
      <c r="F574" s="185">
        <f t="shared" si="103"/>
        <v>-5.0719831551000001E-5</v>
      </c>
      <c r="G574" s="185">
        <f t="shared" si="103"/>
        <v>0.80641787379487195</v>
      </c>
      <c r="H574" s="185">
        <f t="shared" si="103"/>
        <v>0.687690889262211</v>
      </c>
      <c r="I574" s="185">
        <f t="shared" si="103"/>
        <v>1.1726514853194001</v>
      </c>
      <c r="J574" s="185" t="str">
        <f t="shared" si="103"/>
        <v/>
      </c>
      <c r="K574" s="185">
        <f t="shared" si="103"/>
        <v>0.27714383752230998</v>
      </c>
      <c r="L574" s="185">
        <f t="shared" si="103"/>
        <v>0.39483936197182001</v>
      </c>
      <c r="M574" s="185">
        <f t="shared" si="103"/>
        <v>0.68547875614261999</v>
      </c>
      <c r="N574" s="185" t="str">
        <f t="shared" si="103"/>
        <v/>
      </c>
      <c r="O574" s="185" t="str">
        <f t="shared" si="103"/>
        <v/>
      </c>
      <c r="P574" s="185">
        <f t="shared" si="103"/>
        <v>3.1030381178209998</v>
      </c>
      <c r="Q574" s="185" t="str">
        <f t="shared" si="103"/>
        <v/>
      </c>
      <c r="R574" s="185">
        <f t="shared" si="103"/>
        <v>0.115369248576956</v>
      </c>
      <c r="S574" s="185">
        <f t="shared" si="103"/>
        <v>4.2145782573479E-2</v>
      </c>
      <c r="T574" s="185">
        <f t="shared" si="103"/>
        <v>0.451798352977068</v>
      </c>
      <c r="U574" s="185">
        <f t="shared" si="103"/>
        <v>3.0544804297047001</v>
      </c>
      <c r="V574" s="185">
        <f t="shared" si="103"/>
        <v>2.9477659342394</v>
      </c>
      <c r="W574" s="185" t="str">
        <f t="shared" si="103"/>
        <v/>
      </c>
    </row>
    <row r="575" spans="1:23" x14ac:dyDescent="0.2">
      <c r="A575" s="39">
        <f t="shared" si="104"/>
        <v>38533</v>
      </c>
      <c r="B575" s="185">
        <f t="shared" si="99"/>
        <v>0.38964968272542999</v>
      </c>
      <c r="C575" s="185">
        <f t="shared" si="103"/>
        <v>-6.2560002914810002E-3</v>
      </c>
      <c r="D575" s="185">
        <f t="shared" si="103"/>
        <v>-0.10402615368366</v>
      </c>
      <c r="E575" s="185">
        <f t="shared" si="103"/>
        <v>-8.2376016656880002E-3</v>
      </c>
      <c r="F575" s="185">
        <f t="shared" si="103"/>
        <v>-3.6331465086100002E-4</v>
      </c>
      <c r="G575" s="185">
        <f t="shared" si="103"/>
        <v>0.85735865828089997</v>
      </c>
      <c r="H575" s="185">
        <f t="shared" si="103"/>
        <v>0.74102455752245999</v>
      </c>
      <c r="I575" s="185">
        <f t="shared" si="103"/>
        <v>1.2415138028735</v>
      </c>
      <c r="J575" s="185" t="str">
        <f t="shared" si="103"/>
        <v/>
      </c>
      <c r="K575" s="185">
        <f t="shared" si="103"/>
        <v>0.28568499920973001</v>
      </c>
      <c r="L575" s="185">
        <f t="shared" si="103"/>
        <v>0.36422518670054999</v>
      </c>
      <c r="M575" s="185">
        <f t="shared" si="103"/>
        <v>0.67486349755521002</v>
      </c>
      <c r="N575" s="185" t="str">
        <f t="shared" si="103"/>
        <v/>
      </c>
      <c r="O575" s="185" t="str">
        <f t="shared" si="103"/>
        <v/>
      </c>
      <c r="P575" s="185">
        <f t="shared" si="103"/>
        <v>3.6705040055181</v>
      </c>
      <c r="Q575" s="185" t="str">
        <f t="shared" si="103"/>
        <v/>
      </c>
      <c r="R575" s="185">
        <f t="shared" si="103"/>
        <v>0.123103627320249</v>
      </c>
      <c r="S575" s="185">
        <f t="shared" si="103"/>
        <v>4.3480556277729003E-2</v>
      </c>
      <c r="T575" s="185">
        <f t="shared" si="103"/>
        <v>0.46637319750000999</v>
      </c>
      <c r="U575" s="185">
        <f t="shared" si="103"/>
        <v>3.2538859742035999</v>
      </c>
      <c r="V575" s="185">
        <f t="shared" si="103"/>
        <v>3.2933618338862001</v>
      </c>
      <c r="W575" s="185" t="str">
        <f t="shared" si="103"/>
        <v/>
      </c>
    </row>
    <row r="576" spans="1:23" x14ac:dyDescent="0.2">
      <c r="A576" s="39">
        <f t="shared" si="104"/>
        <v>38503</v>
      </c>
      <c r="B576" s="185">
        <f t="shared" si="99"/>
        <v>0.37670696052712604</v>
      </c>
      <c r="C576" s="185">
        <f t="shared" ref="C576:W588" si="105">IF(C260="","",MAX(MIN(C260,C$97),C$98))</f>
        <v>-7.5911526706860001E-3</v>
      </c>
      <c r="D576" s="185">
        <f t="shared" si="105"/>
        <v>-5.1747251302003999E-2</v>
      </c>
      <c r="E576" s="185">
        <f t="shared" si="105"/>
        <v>-9.9432984791409992E-3</v>
      </c>
      <c r="F576" s="185">
        <f t="shared" si="105"/>
        <v>-5.8635213831800001E-4</v>
      </c>
      <c r="G576" s="185">
        <f t="shared" si="105"/>
        <v>0.80641787379487195</v>
      </c>
      <c r="H576" s="185">
        <f t="shared" si="105"/>
        <v>0.70603484694036001</v>
      </c>
      <c r="I576" s="185">
        <f t="shared" si="105"/>
        <v>1.1512392225492201</v>
      </c>
      <c r="J576" s="185" t="str">
        <f t="shared" si="105"/>
        <v/>
      </c>
      <c r="K576" s="185">
        <f t="shared" si="105"/>
        <v>0.29508596954286997</v>
      </c>
      <c r="L576" s="185">
        <f t="shared" si="105"/>
        <v>0.36744627057736001</v>
      </c>
      <c r="M576" s="185">
        <f t="shared" si="105"/>
        <v>0.68920613505159001</v>
      </c>
      <c r="N576" s="185" t="str">
        <f t="shared" si="105"/>
        <v/>
      </c>
      <c r="O576" s="185" t="str">
        <f t="shared" si="105"/>
        <v/>
      </c>
      <c r="P576" s="185">
        <f t="shared" si="105"/>
        <v>3.8441959279382001</v>
      </c>
      <c r="Q576" s="185" t="str">
        <f t="shared" si="105"/>
        <v/>
      </c>
      <c r="R576" s="185">
        <f t="shared" si="105"/>
        <v>0.121552991507669</v>
      </c>
      <c r="S576" s="185">
        <f t="shared" si="105"/>
        <v>4.4253888275456003E-2</v>
      </c>
      <c r="T576" s="185">
        <f t="shared" si="105"/>
        <v>0.45272567571613997</v>
      </c>
      <c r="U576" s="185">
        <f t="shared" si="105"/>
        <v>3.7813622776471001</v>
      </c>
      <c r="V576" s="185">
        <f t="shared" si="105"/>
        <v>3.4105512584382001</v>
      </c>
      <c r="W576" s="185" t="str">
        <f t="shared" si="105"/>
        <v/>
      </c>
    </row>
    <row r="577" spans="1:23" x14ac:dyDescent="0.2">
      <c r="A577" s="39">
        <f t="shared" si="104"/>
        <v>38472</v>
      </c>
      <c r="B577" s="185">
        <f t="shared" si="99"/>
        <v>0.42978666806424998</v>
      </c>
      <c r="C577" s="185">
        <f t="shared" si="105"/>
        <v>-3.4934216513679999E-3</v>
      </c>
      <c r="D577" s="185">
        <f t="shared" si="105"/>
        <v>-4.0769368410110002E-2</v>
      </c>
      <c r="E577" s="185">
        <f t="shared" si="105"/>
        <v>-4.2938917281470004E-3</v>
      </c>
      <c r="F577" s="185">
        <f t="shared" si="105"/>
        <v>-1.0613451469979999E-3</v>
      </c>
      <c r="G577" s="185">
        <f t="shared" si="105"/>
        <v>0.95802392717412999</v>
      </c>
      <c r="H577" s="185">
        <f t="shared" si="105"/>
        <v>0.85497765734428</v>
      </c>
      <c r="I577" s="185">
        <f t="shared" si="105"/>
        <v>1.3061788567435</v>
      </c>
      <c r="J577" s="185" t="str">
        <f t="shared" si="105"/>
        <v/>
      </c>
      <c r="K577" s="185">
        <f t="shared" si="105"/>
        <v>0.33233503018688998</v>
      </c>
      <c r="L577" s="185">
        <f t="shared" si="105"/>
        <v>0.39047354967290998</v>
      </c>
      <c r="M577" s="185">
        <f t="shared" si="105"/>
        <v>0.70876985768288003</v>
      </c>
      <c r="N577" s="185" t="str">
        <f t="shared" si="105"/>
        <v/>
      </c>
      <c r="O577" s="185" t="str">
        <f t="shared" si="105"/>
        <v/>
      </c>
      <c r="P577" s="185">
        <f t="shared" si="105"/>
        <v>3.9049323431337002</v>
      </c>
      <c r="Q577" s="185" t="str">
        <f t="shared" si="105"/>
        <v/>
      </c>
      <c r="R577" s="185">
        <f t="shared" si="105"/>
        <v>0.13149319685372901</v>
      </c>
      <c r="S577" s="185">
        <f t="shared" si="105"/>
        <v>4.2926190892341003E-2</v>
      </c>
      <c r="T577" s="185">
        <f t="shared" si="105"/>
        <v>0.52203336129875999</v>
      </c>
      <c r="U577" s="185">
        <f t="shared" si="105"/>
        <v>3.9673143600985998</v>
      </c>
      <c r="V577" s="185">
        <f t="shared" si="105"/>
        <v>3.4485369967184001</v>
      </c>
      <c r="W577" s="185" t="str">
        <f t="shared" si="105"/>
        <v/>
      </c>
    </row>
    <row r="578" spans="1:23" x14ac:dyDescent="0.2">
      <c r="A578" s="39">
        <f t="shared" si="104"/>
        <v>38442</v>
      </c>
      <c r="B578" s="185">
        <f t="shared" si="99"/>
        <v>0.39954065058964</v>
      </c>
      <c r="C578" s="185">
        <f t="shared" si="105"/>
        <v>-4.2421144083580001E-3</v>
      </c>
      <c r="D578" s="185">
        <f t="shared" si="105"/>
        <v>-3.2576061785221003E-2</v>
      </c>
      <c r="E578" s="185">
        <f t="shared" si="105"/>
        <v>-5.0973235891480003E-3</v>
      </c>
      <c r="F578" s="185">
        <f t="shared" si="105"/>
        <v>-1.5764988386034501E-3</v>
      </c>
      <c r="G578" s="185">
        <f t="shared" si="105"/>
        <v>0.85939504246113996</v>
      </c>
      <c r="H578" s="185">
        <f t="shared" si="105"/>
        <v>0.75628157874878998</v>
      </c>
      <c r="I578" s="185">
        <f t="shared" si="105"/>
        <v>1.2112754339806999</v>
      </c>
      <c r="J578" s="185" t="str">
        <f t="shared" si="105"/>
        <v/>
      </c>
      <c r="K578" s="185">
        <f t="shared" si="105"/>
        <v>0.31852438032710001</v>
      </c>
      <c r="L578" s="185">
        <f t="shared" si="105"/>
        <v>0.37775405589772998</v>
      </c>
      <c r="M578" s="185">
        <f t="shared" si="105"/>
        <v>0.65731361932331001</v>
      </c>
      <c r="N578" s="185" t="str">
        <f t="shared" si="105"/>
        <v/>
      </c>
      <c r="O578" s="185" t="str">
        <f t="shared" si="105"/>
        <v/>
      </c>
      <c r="P578" s="185">
        <f t="shared" si="105"/>
        <v>3.2861269500671999</v>
      </c>
      <c r="Q578" s="185" t="str">
        <f t="shared" si="105"/>
        <v/>
      </c>
      <c r="R578" s="185">
        <f t="shared" si="105"/>
        <v>0.12152095043056201</v>
      </c>
      <c r="S578" s="185">
        <f t="shared" si="105"/>
        <v>4.2726892460999998E-2</v>
      </c>
      <c r="T578" s="185">
        <f t="shared" si="105"/>
        <v>0.451798352977068</v>
      </c>
      <c r="U578" s="185">
        <f t="shared" si="105"/>
        <v>3.822919819555</v>
      </c>
      <c r="V578" s="185">
        <f t="shared" si="105"/>
        <v>3.2246897192550001</v>
      </c>
      <c r="W578" s="185" t="str">
        <f t="shared" si="105"/>
        <v/>
      </c>
    </row>
    <row r="579" spans="1:23" x14ac:dyDescent="0.2">
      <c r="A579" s="39">
        <f t="shared" si="104"/>
        <v>38411</v>
      </c>
      <c r="B579" s="185">
        <f t="shared" si="99"/>
        <v>0.37670696052712604</v>
      </c>
      <c r="C579" s="185">
        <f t="shared" si="105"/>
        <v>-2.3058565399740002E-3</v>
      </c>
      <c r="D579" s="185">
        <f t="shared" si="105"/>
        <v>9.5485905185339996E-3</v>
      </c>
      <c r="E579" s="185">
        <f t="shared" si="105"/>
        <v>-2.9457114376379998E-3</v>
      </c>
      <c r="F579" s="185">
        <f t="shared" si="105"/>
        <v>-3.6018327173899999E-4</v>
      </c>
      <c r="G579" s="185">
        <f t="shared" si="105"/>
        <v>0.80641787379487195</v>
      </c>
      <c r="H579" s="185">
        <f t="shared" si="105"/>
        <v>0.687690889262211</v>
      </c>
      <c r="I579" s="185">
        <f t="shared" si="105"/>
        <v>1.1512392225492201</v>
      </c>
      <c r="J579" s="185" t="str">
        <f t="shared" si="105"/>
        <v/>
      </c>
      <c r="K579" s="185">
        <f t="shared" si="105"/>
        <v>0.27188312670951048</v>
      </c>
      <c r="L579" s="185">
        <f t="shared" si="105"/>
        <v>0.32681015525360002</v>
      </c>
      <c r="M579" s="185">
        <f t="shared" si="105"/>
        <v>0.65159179393607247</v>
      </c>
      <c r="N579" s="185" t="str">
        <f t="shared" si="105"/>
        <v/>
      </c>
      <c r="O579" s="185" t="str">
        <f t="shared" si="105"/>
        <v/>
      </c>
      <c r="P579" s="185">
        <f t="shared" si="105"/>
        <v>3.0067276026618353</v>
      </c>
      <c r="Q579" s="185" t="str">
        <f t="shared" si="105"/>
        <v/>
      </c>
      <c r="R579" s="185">
        <f t="shared" si="105"/>
        <v>0.1094922442415104</v>
      </c>
      <c r="S579" s="185">
        <f t="shared" si="105"/>
        <v>3.7879123719043999E-2</v>
      </c>
      <c r="T579" s="185">
        <f t="shared" si="105"/>
        <v>0.451798352977068</v>
      </c>
      <c r="U579" s="185">
        <f t="shared" si="105"/>
        <v>3.2502256925377999</v>
      </c>
      <c r="V579" s="185">
        <f t="shared" si="105"/>
        <v>3.0388410820604999</v>
      </c>
      <c r="W579" s="185" t="str">
        <f t="shared" si="105"/>
        <v/>
      </c>
    </row>
    <row r="580" spans="1:23" x14ac:dyDescent="0.2">
      <c r="A580" s="39">
        <f t="shared" si="104"/>
        <v>38383</v>
      </c>
      <c r="B580" s="185">
        <f t="shared" si="99"/>
        <v>0.37670696052712604</v>
      </c>
      <c r="C580" s="185">
        <f t="shared" si="105"/>
        <v>-4.4415384509279999E-3</v>
      </c>
      <c r="D580" s="185">
        <f t="shared" si="105"/>
        <v>-1.6664430499076999E-2</v>
      </c>
      <c r="E580" s="185">
        <f t="shared" si="105"/>
        <v>-5.2806315723249999E-3</v>
      </c>
      <c r="F580" s="185">
        <f t="shared" si="105"/>
        <v>-1.5764988386034501E-3</v>
      </c>
      <c r="G580" s="185">
        <f t="shared" si="105"/>
        <v>0.80641787379487195</v>
      </c>
      <c r="H580" s="185">
        <f t="shared" si="105"/>
        <v>0.687690889262211</v>
      </c>
      <c r="I580" s="185">
        <f t="shared" si="105"/>
        <v>1.1512392225492201</v>
      </c>
      <c r="J580" s="185" t="str">
        <f t="shared" si="105"/>
        <v/>
      </c>
      <c r="K580" s="185">
        <f t="shared" si="105"/>
        <v>0.30537204009652003</v>
      </c>
      <c r="L580" s="185">
        <f t="shared" si="105"/>
        <v>0.26154427218454002</v>
      </c>
      <c r="M580" s="185">
        <f t="shared" si="105"/>
        <v>0.65159179393607247</v>
      </c>
      <c r="N580" s="185" t="str">
        <f t="shared" si="105"/>
        <v/>
      </c>
      <c r="O580" s="185" t="str">
        <f t="shared" si="105"/>
        <v/>
      </c>
      <c r="P580" s="185">
        <f t="shared" si="105"/>
        <v>3.0572074612409001</v>
      </c>
      <c r="Q580" s="185" t="str">
        <f t="shared" si="105"/>
        <v/>
      </c>
      <c r="R580" s="185">
        <f t="shared" si="105"/>
        <v>0.117264407124063</v>
      </c>
      <c r="S580" s="185">
        <f t="shared" si="105"/>
        <v>4.6399171981919E-2</v>
      </c>
      <c r="T580" s="185">
        <f t="shared" si="105"/>
        <v>0.451798352977068</v>
      </c>
      <c r="U580" s="185">
        <f t="shared" si="105"/>
        <v>3.5471751002412999</v>
      </c>
      <c r="V580" s="185">
        <f t="shared" si="105"/>
        <v>3.4661620398015001</v>
      </c>
      <c r="W580" s="185" t="str">
        <f t="shared" si="105"/>
        <v/>
      </c>
    </row>
    <row r="581" spans="1:23" x14ac:dyDescent="0.2">
      <c r="A581" s="39">
        <f t="shared" si="104"/>
        <v>38352</v>
      </c>
      <c r="B581" s="185">
        <f t="shared" si="99"/>
        <v>0.37670696052712604</v>
      </c>
      <c r="C581" s="185">
        <f t="shared" si="105"/>
        <v>-6.2717207253699999E-3</v>
      </c>
      <c r="D581" s="185">
        <f t="shared" si="105"/>
        <v>-0.13715909421444</v>
      </c>
      <c r="E581" s="185">
        <f t="shared" si="105"/>
        <v>-8.2920373184050006E-3</v>
      </c>
      <c r="F581" s="185">
        <f t="shared" si="105"/>
        <v>-4.4737235375099998E-4</v>
      </c>
      <c r="G581" s="185">
        <f t="shared" si="105"/>
        <v>0.80641787379487195</v>
      </c>
      <c r="H581" s="185">
        <f t="shared" si="105"/>
        <v>0.687690889262211</v>
      </c>
      <c r="I581" s="185">
        <f t="shared" si="105"/>
        <v>1.1512392225492201</v>
      </c>
      <c r="J581" s="185" t="str">
        <f t="shared" si="105"/>
        <v/>
      </c>
      <c r="K581" s="185">
        <f t="shared" si="105"/>
        <v>0.32225306132347997</v>
      </c>
      <c r="L581" s="185">
        <f t="shared" si="105"/>
        <v>0.24168196534721001</v>
      </c>
      <c r="M581" s="185">
        <f t="shared" si="105"/>
        <v>0.70682087729609999</v>
      </c>
      <c r="N581" s="185" t="str">
        <f t="shared" si="105"/>
        <v/>
      </c>
      <c r="O581" s="185" t="str">
        <f t="shared" si="105"/>
        <v/>
      </c>
      <c r="P581" s="185">
        <f t="shared" si="105"/>
        <v>3.0067276026618353</v>
      </c>
      <c r="Q581" s="185" t="str">
        <f t="shared" si="105"/>
        <v/>
      </c>
      <c r="R581" s="185">
        <f t="shared" si="105"/>
        <v>0.12163149875384401</v>
      </c>
      <c r="S581" s="185">
        <f t="shared" si="105"/>
        <v>4.6268237649376001E-2</v>
      </c>
      <c r="T581" s="185">
        <f t="shared" si="105"/>
        <v>0.451798352977068</v>
      </c>
      <c r="U581" s="185">
        <f t="shared" si="105"/>
        <v>3.0099884800384</v>
      </c>
      <c r="V581" s="185">
        <f t="shared" si="105"/>
        <v>2.9982411278002998</v>
      </c>
      <c r="W581" s="185" t="str">
        <f t="shared" si="105"/>
        <v/>
      </c>
    </row>
    <row r="582" spans="1:23" x14ac:dyDescent="0.2">
      <c r="A582" s="39">
        <f t="shared" si="104"/>
        <v>38321</v>
      </c>
      <c r="B582" s="185">
        <f t="shared" si="99"/>
        <v>0.37670696052712604</v>
      </c>
      <c r="C582" s="185">
        <f t="shared" si="105"/>
        <v>-3.2571635845580001E-3</v>
      </c>
      <c r="D582" s="185">
        <f t="shared" si="105"/>
        <v>2.2993024438619999E-2</v>
      </c>
      <c r="E582" s="185">
        <f t="shared" si="105"/>
        <v>-4.783012350305E-3</v>
      </c>
      <c r="F582" s="185">
        <f t="shared" si="105"/>
        <v>1.1570833252699999E-3</v>
      </c>
      <c r="G582" s="185">
        <f t="shared" si="105"/>
        <v>0.80641787379487195</v>
      </c>
      <c r="H582" s="185">
        <f t="shared" si="105"/>
        <v>0.687690889262211</v>
      </c>
      <c r="I582" s="185">
        <f t="shared" si="105"/>
        <v>1.1512392225492201</v>
      </c>
      <c r="J582" s="185" t="str">
        <f t="shared" si="105"/>
        <v/>
      </c>
      <c r="K582" s="185">
        <f t="shared" si="105"/>
        <v>0.30232715755537998</v>
      </c>
      <c r="L582" s="185">
        <f t="shared" si="105"/>
        <v>0.26415292148198</v>
      </c>
      <c r="M582" s="185">
        <f t="shared" si="105"/>
        <v>0.72028985331045003</v>
      </c>
      <c r="N582" s="185" t="str">
        <f t="shared" si="105"/>
        <v/>
      </c>
      <c r="O582" s="185" t="str">
        <f t="shared" si="105"/>
        <v/>
      </c>
      <c r="P582" s="185">
        <f t="shared" si="105"/>
        <v>3.0067276026618353</v>
      </c>
      <c r="Q582" s="185" t="str">
        <f t="shared" si="105"/>
        <v/>
      </c>
      <c r="R582" s="185">
        <f t="shared" si="105"/>
        <v>0.1094922442415104</v>
      </c>
      <c r="S582" s="185">
        <f t="shared" si="105"/>
        <v>1.0653555583589E-2</v>
      </c>
      <c r="T582" s="185">
        <f t="shared" si="105"/>
        <v>0.451798352977068</v>
      </c>
      <c r="U582" s="185">
        <f t="shared" si="105"/>
        <v>3.2201636362346</v>
      </c>
      <c r="V582" s="185">
        <f t="shared" si="105"/>
        <v>2.9082527441014001</v>
      </c>
      <c r="W582" s="185" t="str">
        <f t="shared" si="105"/>
        <v/>
      </c>
    </row>
    <row r="583" spans="1:23" x14ac:dyDescent="0.2">
      <c r="A583" s="39">
        <f t="shared" si="104"/>
        <v>38291</v>
      </c>
      <c r="B583" s="185">
        <f t="shared" si="99"/>
        <v>0.38958762456738999</v>
      </c>
      <c r="C583" s="185">
        <f t="shared" si="105"/>
        <v>-4.9999620583240003E-3</v>
      </c>
      <c r="D583" s="185">
        <f t="shared" si="105"/>
        <v>-0.146484375</v>
      </c>
      <c r="E583" s="185">
        <f t="shared" si="105"/>
        <v>-7.1255666998680002E-3</v>
      </c>
      <c r="F583" s="185">
        <f t="shared" si="105"/>
        <v>9.2879385482100003E-4</v>
      </c>
      <c r="G583" s="185">
        <f t="shared" si="105"/>
        <v>0.83976726700615001</v>
      </c>
      <c r="H583" s="185">
        <f t="shared" si="105"/>
        <v>0.74342920163556003</v>
      </c>
      <c r="I583" s="185">
        <f t="shared" si="105"/>
        <v>1.1684948751944</v>
      </c>
      <c r="J583" s="185" t="str">
        <f t="shared" si="105"/>
        <v/>
      </c>
      <c r="K583" s="185">
        <f t="shared" si="105"/>
        <v>0.32582868739497001</v>
      </c>
      <c r="L583" s="185">
        <f t="shared" si="105"/>
        <v>0.33227381666861</v>
      </c>
      <c r="M583" s="185">
        <f t="shared" si="105"/>
        <v>0.78901393027188005</v>
      </c>
      <c r="N583" s="185" t="str">
        <f t="shared" si="105"/>
        <v/>
      </c>
      <c r="O583" s="185" t="str">
        <f t="shared" si="105"/>
        <v/>
      </c>
      <c r="P583" s="185">
        <f t="shared" si="105"/>
        <v>3.5099907763079998</v>
      </c>
      <c r="Q583" s="185" t="str">
        <f t="shared" si="105"/>
        <v/>
      </c>
      <c r="R583" s="185">
        <f t="shared" si="105"/>
        <v>0.1094922442415104</v>
      </c>
      <c r="S583" s="185">
        <f t="shared" si="105"/>
        <v>1.1037951158848E-2</v>
      </c>
      <c r="T583" s="185">
        <f t="shared" si="105"/>
        <v>0.45388591009694002</v>
      </c>
      <c r="U583" s="185">
        <f t="shared" si="105"/>
        <v>3.5110548880777999</v>
      </c>
      <c r="V583" s="185">
        <f t="shared" si="105"/>
        <v>3.1935808366529002</v>
      </c>
      <c r="W583" s="185" t="str">
        <f t="shared" si="105"/>
        <v/>
      </c>
    </row>
    <row r="584" spans="1:23" x14ac:dyDescent="0.2">
      <c r="A584" s="39">
        <f t="shared" si="104"/>
        <v>38260</v>
      </c>
      <c r="B584" s="185">
        <f t="shared" si="99"/>
        <v>0.41877217342612999</v>
      </c>
      <c r="C584" s="185">
        <f t="shared" si="105"/>
        <v>-5.7164138989610003E-3</v>
      </c>
      <c r="D584" s="185">
        <f t="shared" si="105"/>
        <v>-0.17166081070899999</v>
      </c>
      <c r="E584" s="185">
        <f t="shared" si="105"/>
        <v>-8.11147525515E-3</v>
      </c>
      <c r="F584" s="185">
        <f t="shared" si="105"/>
        <v>9.7255519661199996E-4</v>
      </c>
      <c r="G584" s="185">
        <f t="shared" si="105"/>
        <v>0.84599942423817998</v>
      </c>
      <c r="H584" s="185">
        <f t="shared" si="105"/>
        <v>0.75017432596246003</v>
      </c>
      <c r="I584" s="185">
        <f t="shared" si="105"/>
        <v>1.1707710167284999</v>
      </c>
      <c r="J584" s="185" t="str">
        <f t="shared" si="105"/>
        <v/>
      </c>
      <c r="K584" s="185">
        <f t="shared" si="105"/>
        <v>0.36520701767956998</v>
      </c>
      <c r="L584" s="185">
        <f t="shared" si="105"/>
        <v>0.39536453289555001</v>
      </c>
      <c r="M584" s="185">
        <f t="shared" si="105"/>
        <v>0.79695520522942997</v>
      </c>
      <c r="N584" s="185" t="str">
        <f t="shared" si="105"/>
        <v/>
      </c>
      <c r="O584" s="185" t="str">
        <f t="shared" si="105"/>
        <v/>
      </c>
      <c r="P584" s="185">
        <f t="shared" si="105"/>
        <v>3.6803845190133</v>
      </c>
      <c r="Q584" s="185" t="str">
        <f t="shared" si="105"/>
        <v/>
      </c>
      <c r="R584" s="185">
        <f t="shared" si="105"/>
        <v>0.1094922442415104</v>
      </c>
      <c r="S584" s="185">
        <f t="shared" si="105"/>
        <v>1.3302252083377999E-2</v>
      </c>
      <c r="T584" s="185">
        <f t="shared" si="105"/>
        <v>0.451798352977068</v>
      </c>
      <c r="U584" s="185">
        <f t="shared" si="105"/>
        <v>3.5933494175770999</v>
      </c>
      <c r="V584" s="185">
        <f t="shared" si="105"/>
        <v>3.3567383815081002</v>
      </c>
      <c r="W584" s="185" t="str">
        <f t="shared" si="105"/>
        <v/>
      </c>
    </row>
    <row r="585" spans="1:23" x14ac:dyDescent="0.2">
      <c r="A585" s="39">
        <f t="shared" si="104"/>
        <v>38230</v>
      </c>
      <c r="B585" s="185">
        <f t="shared" si="99"/>
        <v>0.42500250996768002</v>
      </c>
      <c r="C585" s="185">
        <f t="shared" si="105"/>
        <v>-6.7033789805030003E-3</v>
      </c>
      <c r="D585" s="185">
        <f t="shared" si="105"/>
        <v>-5.3042203187942998E-2</v>
      </c>
      <c r="E585" s="185">
        <f t="shared" si="105"/>
        <v>-9.4616806894299993E-3</v>
      </c>
      <c r="F585" s="185">
        <f t="shared" si="105"/>
        <v>9.6143252780399996E-4</v>
      </c>
      <c r="G585" s="185">
        <f t="shared" si="105"/>
        <v>0.88317498101040004</v>
      </c>
      <c r="H585" s="185">
        <f t="shared" si="105"/>
        <v>0.78853870685570004</v>
      </c>
      <c r="I585" s="185">
        <f t="shared" si="105"/>
        <v>1.2070217167795001</v>
      </c>
      <c r="J585" s="185" t="str">
        <f t="shared" si="105"/>
        <v/>
      </c>
      <c r="K585" s="185">
        <f t="shared" si="105"/>
        <v>0.35607113502763998</v>
      </c>
      <c r="L585" s="185">
        <f t="shared" si="105"/>
        <v>0.39048436878183002</v>
      </c>
      <c r="M585" s="185">
        <f t="shared" si="105"/>
        <v>0.80090184088837002</v>
      </c>
      <c r="N585" s="185" t="str">
        <f t="shared" si="105"/>
        <v/>
      </c>
      <c r="O585" s="185" t="str">
        <f t="shared" si="105"/>
        <v/>
      </c>
      <c r="P585" s="185">
        <f t="shared" si="105"/>
        <v>3.9397302875606002</v>
      </c>
      <c r="Q585" s="185" t="str">
        <f t="shared" si="105"/>
        <v/>
      </c>
      <c r="R585" s="185">
        <f t="shared" si="105"/>
        <v>0.1094922442415104</v>
      </c>
      <c r="S585" s="185">
        <f t="shared" si="105"/>
        <v>1.5792698451241E-2</v>
      </c>
      <c r="T585" s="185">
        <f t="shared" si="105"/>
        <v>0.46038945402462</v>
      </c>
      <c r="U585" s="185">
        <f t="shared" si="105"/>
        <v>3.6980524655615001</v>
      </c>
      <c r="V585" s="185">
        <f t="shared" si="105"/>
        <v>3.5283753531394999</v>
      </c>
      <c r="W585" s="185" t="str">
        <f t="shared" si="105"/>
        <v/>
      </c>
    </row>
    <row r="586" spans="1:23" x14ac:dyDescent="0.2">
      <c r="A586" s="39">
        <f t="shared" si="104"/>
        <v>38199</v>
      </c>
      <c r="B586" s="185">
        <f t="shared" si="99"/>
        <v>0.45186070177090998</v>
      </c>
      <c r="C586" s="185">
        <f t="shared" si="105"/>
        <v>-3.5519441435799999E-3</v>
      </c>
      <c r="D586" s="185">
        <f t="shared" si="105"/>
        <v>-7.4388466775416995E-2</v>
      </c>
      <c r="E586" s="185">
        <f t="shared" si="105"/>
        <v>-5.4596190260320001E-3</v>
      </c>
      <c r="F586" s="185">
        <f t="shared" si="105"/>
        <v>1.6418635817150001E-3</v>
      </c>
      <c r="G586" s="185">
        <f t="shared" si="105"/>
        <v>0.89584881820025997</v>
      </c>
      <c r="H586" s="185">
        <f t="shared" si="105"/>
        <v>0.80396148011980995</v>
      </c>
      <c r="I586" s="185">
        <f t="shared" si="105"/>
        <v>1.2184305527570001</v>
      </c>
      <c r="J586" s="185" t="str">
        <f t="shared" si="105"/>
        <v/>
      </c>
      <c r="K586" s="185">
        <f t="shared" si="105"/>
        <v>0.37066103304680997</v>
      </c>
      <c r="L586" s="185">
        <f t="shared" si="105"/>
        <v>0.44005306196402999</v>
      </c>
      <c r="M586" s="185">
        <f t="shared" si="105"/>
        <v>0.87036456817704999</v>
      </c>
      <c r="N586" s="185" t="str">
        <f t="shared" si="105"/>
        <v/>
      </c>
      <c r="O586" s="185" t="str">
        <f t="shared" si="105"/>
        <v/>
      </c>
      <c r="P586" s="185">
        <f t="shared" si="105"/>
        <v>3.8878230264349001</v>
      </c>
      <c r="Q586" s="185" t="str">
        <f t="shared" si="105"/>
        <v/>
      </c>
      <c r="R586" s="185">
        <f t="shared" si="105"/>
        <v>0.112646452271391</v>
      </c>
      <c r="S586" s="185">
        <f t="shared" si="105"/>
        <v>1.478066989369E-2</v>
      </c>
      <c r="T586" s="185">
        <f t="shared" si="105"/>
        <v>0.48220843215619003</v>
      </c>
      <c r="U586" s="185">
        <f t="shared" si="105"/>
        <v>3.9696027764167998</v>
      </c>
      <c r="V586" s="185">
        <f t="shared" si="105"/>
        <v>3.7739575354162</v>
      </c>
      <c r="W586" s="185" t="str">
        <f t="shared" si="105"/>
        <v/>
      </c>
    </row>
    <row r="587" spans="1:23" x14ac:dyDescent="0.2">
      <c r="A587" s="39">
        <f t="shared" si="104"/>
        <v>38168</v>
      </c>
      <c r="B587" s="185">
        <f t="shared" si="99"/>
        <v>0.47371092157056</v>
      </c>
      <c r="C587" s="185">
        <f t="shared" si="105"/>
        <v>-4.593600557641E-3</v>
      </c>
      <c r="D587" s="185">
        <f t="shared" si="105"/>
        <v>-0.11870156228542</v>
      </c>
      <c r="E587" s="185">
        <f t="shared" si="105"/>
        <v>-6.3722335372049998E-3</v>
      </c>
      <c r="F587" s="185">
        <f t="shared" si="105"/>
        <v>2.5101820962699999E-4</v>
      </c>
      <c r="G587" s="185">
        <f t="shared" si="105"/>
        <v>0.93258568196129998</v>
      </c>
      <c r="H587" s="185">
        <f t="shared" si="105"/>
        <v>0.84128650242566005</v>
      </c>
      <c r="I587" s="185">
        <f t="shared" si="105"/>
        <v>1.2604259845082999</v>
      </c>
      <c r="J587" s="185" t="str">
        <f t="shared" si="105"/>
        <v/>
      </c>
      <c r="K587" s="185">
        <f t="shared" si="105"/>
        <v>0.39618931487351</v>
      </c>
      <c r="L587" s="185">
        <f t="shared" si="105"/>
        <v>0.46299147078191</v>
      </c>
      <c r="M587" s="185">
        <f t="shared" si="105"/>
        <v>0.8812223278422</v>
      </c>
      <c r="N587" s="185" t="str">
        <f t="shared" si="105"/>
        <v/>
      </c>
      <c r="O587" s="185" t="str">
        <f t="shared" si="105"/>
        <v/>
      </c>
      <c r="P587" s="185">
        <f t="shared" si="105"/>
        <v>3.9349098614117999</v>
      </c>
      <c r="Q587" s="185" t="str">
        <f t="shared" si="105"/>
        <v/>
      </c>
      <c r="R587" s="185">
        <f t="shared" si="105"/>
        <v>0.111141638519619</v>
      </c>
      <c r="S587" s="185">
        <f t="shared" si="105"/>
        <v>1.2408229138705E-2</v>
      </c>
      <c r="T587" s="185">
        <f t="shared" si="105"/>
        <v>0.48837014421487002</v>
      </c>
      <c r="U587" s="185">
        <f t="shared" si="105"/>
        <v>4.1579462567848342</v>
      </c>
      <c r="V587" s="185">
        <f t="shared" si="105"/>
        <v>3.8661730762883</v>
      </c>
      <c r="W587" s="185" t="str">
        <f t="shared" si="105"/>
        <v/>
      </c>
    </row>
    <row r="588" spans="1:23" x14ac:dyDescent="0.2">
      <c r="A588" s="39">
        <f t="shared" si="104"/>
        <v>38138</v>
      </c>
      <c r="B588" s="185">
        <f t="shared" si="99"/>
        <v>0.48824736194393997</v>
      </c>
      <c r="C588" s="185">
        <f t="shared" si="105"/>
        <v>-7.4655824227040004E-3</v>
      </c>
      <c r="D588" s="185">
        <f t="shared" si="105"/>
        <v>-9.7147092223167003E-2</v>
      </c>
      <c r="E588" s="185">
        <f t="shared" si="105"/>
        <v>-9.9571587719700008E-3</v>
      </c>
      <c r="F588" s="185">
        <f t="shared" ref="C588:W600" si="106">IF(F272="","",MAX(MIN(F272,F$97),F$98))</f>
        <v>-7.3964026922400004E-4</v>
      </c>
      <c r="G588" s="185">
        <f t="shared" si="106"/>
        <v>0.92780869713280001</v>
      </c>
      <c r="H588" s="185">
        <f t="shared" si="106"/>
        <v>0.84337783551443002</v>
      </c>
      <c r="I588" s="185">
        <f t="shared" si="106"/>
        <v>1.2131229648093</v>
      </c>
      <c r="J588" s="185" t="str">
        <f t="shared" si="106"/>
        <v/>
      </c>
      <c r="K588" s="185">
        <f t="shared" si="106"/>
        <v>0.39342073844030001</v>
      </c>
      <c r="L588" s="185">
        <f t="shared" si="106"/>
        <v>0.48705625185103002</v>
      </c>
      <c r="M588" s="185">
        <f t="shared" si="106"/>
        <v>0.82193693198685003</v>
      </c>
      <c r="N588" s="185" t="str">
        <f t="shared" si="106"/>
        <v/>
      </c>
      <c r="O588" s="185" t="str">
        <f t="shared" si="106"/>
        <v/>
      </c>
      <c r="P588" s="185">
        <f t="shared" si="106"/>
        <v>4.0494641181861004</v>
      </c>
      <c r="Q588" s="185" t="str">
        <f t="shared" si="106"/>
        <v/>
      </c>
      <c r="R588" s="185">
        <f t="shared" si="106"/>
        <v>0.11629686365046001</v>
      </c>
      <c r="S588" s="185">
        <f t="shared" si="106"/>
        <v>1.6340977458189999E-2</v>
      </c>
      <c r="T588" s="185">
        <f t="shared" si="106"/>
        <v>0.49512282554071002</v>
      </c>
      <c r="U588" s="185">
        <f t="shared" si="106"/>
        <v>4.1579462567848342</v>
      </c>
      <c r="V588" s="185">
        <f t="shared" si="106"/>
        <v>4.0663207426485002</v>
      </c>
      <c r="W588" s="185" t="str">
        <f t="shared" si="106"/>
        <v/>
      </c>
    </row>
    <row r="589" spans="1:23" x14ac:dyDescent="0.2">
      <c r="A589" s="39">
        <f t="shared" si="104"/>
        <v>38107</v>
      </c>
      <c r="B589" s="185">
        <f t="shared" si="99"/>
        <v>0.45926150048559</v>
      </c>
      <c r="C589" s="185">
        <f t="shared" si="106"/>
        <v>-2.761864746786E-3</v>
      </c>
      <c r="D589" s="185">
        <f t="shared" si="106"/>
        <v>-4.8828125E-2</v>
      </c>
      <c r="E589" s="185">
        <f t="shared" si="106"/>
        <v>-4.5838779472680002E-3</v>
      </c>
      <c r="F589" s="185">
        <f t="shared" si="106"/>
        <v>2.012125291762E-3</v>
      </c>
      <c r="G589" s="185">
        <f t="shared" si="106"/>
        <v>0.86182233133540997</v>
      </c>
      <c r="H589" s="185">
        <f t="shared" si="106"/>
        <v>0.77133663713908995</v>
      </c>
      <c r="I589" s="185">
        <f t="shared" si="106"/>
        <v>1.1649003742530999</v>
      </c>
      <c r="J589" s="185" t="str">
        <f t="shared" si="106"/>
        <v/>
      </c>
      <c r="K589" s="185">
        <f t="shared" si="106"/>
        <v>0.35999746739497002</v>
      </c>
      <c r="L589" s="185">
        <f t="shared" si="106"/>
        <v>0.46129462315109998</v>
      </c>
      <c r="M589" s="185">
        <f t="shared" si="106"/>
        <v>0.81739571221479002</v>
      </c>
      <c r="N589" s="185" t="str">
        <f t="shared" si="106"/>
        <v/>
      </c>
      <c r="O589" s="185" t="str">
        <f t="shared" si="106"/>
        <v/>
      </c>
      <c r="P589" s="185">
        <f t="shared" si="106"/>
        <v>3.6730160142949999</v>
      </c>
      <c r="Q589" s="185" t="str">
        <f t="shared" si="106"/>
        <v/>
      </c>
      <c r="R589" s="185">
        <f t="shared" si="106"/>
        <v>0.1094922442415104</v>
      </c>
      <c r="S589" s="185">
        <f t="shared" si="106"/>
        <v>9.2408939399041996E-3</v>
      </c>
      <c r="T589" s="185">
        <f t="shared" si="106"/>
        <v>0.47234942240472999</v>
      </c>
      <c r="U589" s="185">
        <f t="shared" si="106"/>
        <v>3.9803946918327999</v>
      </c>
      <c r="V589" s="185">
        <f t="shared" si="106"/>
        <v>4.0663207426485002</v>
      </c>
      <c r="W589" s="185" t="str">
        <f t="shared" si="106"/>
        <v/>
      </c>
    </row>
    <row r="590" spans="1:23" x14ac:dyDescent="0.2">
      <c r="A590" s="39">
        <f t="shared" si="104"/>
        <v>38077</v>
      </c>
      <c r="B590" s="185">
        <f t="shared" si="99"/>
        <v>0.44279505022424998</v>
      </c>
      <c r="C590" s="185">
        <f t="shared" si="106"/>
        <v>-6.4685503449180004E-3</v>
      </c>
      <c r="D590" s="185">
        <f t="shared" si="106"/>
        <v>-0.12311028689146</v>
      </c>
      <c r="E590" s="185">
        <f t="shared" si="106"/>
        <v>-9.4979459320980002E-3</v>
      </c>
      <c r="F590" s="185">
        <f t="shared" si="106"/>
        <v>1.1214921912999999E-3</v>
      </c>
      <c r="G590" s="185">
        <f t="shared" si="106"/>
        <v>0.90192821502056997</v>
      </c>
      <c r="H590" s="185">
        <f t="shared" si="106"/>
        <v>0.81480004930893002</v>
      </c>
      <c r="I590" s="185">
        <f t="shared" si="106"/>
        <v>1.1810048272619</v>
      </c>
      <c r="J590" s="185" t="str">
        <f t="shared" si="106"/>
        <v/>
      </c>
      <c r="K590" s="185">
        <f t="shared" si="106"/>
        <v>0.33402551333003999</v>
      </c>
      <c r="L590" s="185">
        <f t="shared" si="106"/>
        <v>0.39213871648018001</v>
      </c>
      <c r="M590" s="185">
        <f t="shared" si="106"/>
        <v>0.80839848102056</v>
      </c>
      <c r="N590" s="185" t="str">
        <f t="shared" si="106"/>
        <v/>
      </c>
      <c r="O590" s="185" t="str">
        <f t="shared" si="106"/>
        <v/>
      </c>
      <c r="P590" s="185">
        <f t="shared" si="106"/>
        <v>4.1397124341987999</v>
      </c>
      <c r="Q590" s="185" t="str">
        <f t="shared" si="106"/>
        <v/>
      </c>
      <c r="R590" s="185">
        <f t="shared" si="106"/>
        <v>0.1094922442415104</v>
      </c>
      <c r="S590" s="185">
        <f t="shared" si="106"/>
        <v>9.2408939399041996E-3</v>
      </c>
      <c r="T590" s="185">
        <f t="shared" si="106"/>
        <v>0.451798352977068</v>
      </c>
      <c r="U590" s="185">
        <f t="shared" si="106"/>
        <v>3.6103034937963998</v>
      </c>
      <c r="V590" s="185">
        <f t="shared" si="106"/>
        <v>3.8388487812909999</v>
      </c>
      <c r="W590" s="185" t="str">
        <f t="shared" si="106"/>
        <v/>
      </c>
    </row>
    <row r="591" spans="1:23" x14ac:dyDescent="0.2">
      <c r="A591" s="39">
        <f t="shared" si="104"/>
        <v>38046</v>
      </c>
      <c r="B591" s="185">
        <f t="shared" si="99"/>
        <v>0.42021939926617002</v>
      </c>
      <c r="C591" s="185">
        <f t="shared" si="106"/>
        <v>-8.5341425416940002E-3</v>
      </c>
      <c r="D591" s="185">
        <f t="shared" si="106"/>
        <v>-0.25634765625</v>
      </c>
      <c r="E591" s="185">
        <f t="shared" si="106"/>
        <v>-1.1798746090361001E-2</v>
      </c>
      <c r="F591" s="185">
        <f t="shared" si="106"/>
        <v>-4.14248047441E-4</v>
      </c>
      <c r="G591" s="185">
        <f t="shared" si="106"/>
        <v>0.88487475066083998</v>
      </c>
      <c r="H591" s="185">
        <f t="shared" si="106"/>
        <v>0.80419687550495</v>
      </c>
      <c r="I591" s="185">
        <f t="shared" si="106"/>
        <v>1.1512392225492201</v>
      </c>
      <c r="J591" s="185" t="str">
        <f t="shared" si="106"/>
        <v/>
      </c>
      <c r="K591" s="185">
        <f t="shared" si="106"/>
        <v>0.32700683613144998</v>
      </c>
      <c r="L591" s="185">
        <f t="shared" si="106"/>
        <v>0.34215213762357999</v>
      </c>
      <c r="M591" s="185">
        <f t="shared" si="106"/>
        <v>0.82276722930513002</v>
      </c>
      <c r="N591" s="185" t="str">
        <f t="shared" si="106"/>
        <v/>
      </c>
      <c r="O591" s="185" t="str">
        <f t="shared" si="106"/>
        <v/>
      </c>
      <c r="P591" s="185">
        <f t="shared" si="106"/>
        <v>4.0477296061911998</v>
      </c>
      <c r="Q591" s="185" t="str">
        <f t="shared" si="106"/>
        <v/>
      </c>
      <c r="R591" s="185">
        <f t="shared" si="106"/>
        <v>0.1094922442415104</v>
      </c>
      <c r="S591" s="185">
        <f t="shared" si="106"/>
        <v>9.2408939399041996E-3</v>
      </c>
      <c r="T591" s="185">
        <f t="shared" si="106"/>
        <v>0.48946084538781998</v>
      </c>
      <c r="U591" s="185">
        <f t="shared" si="106"/>
        <v>3.7988480687416999</v>
      </c>
      <c r="V591" s="185">
        <f t="shared" si="106"/>
        <v>4.1202854175528003</v>
      </c>
      <c r="W591" s="185" t="str">
        <f t="shared" si="106"/>
        <v/>
      </c>
    </row>
    <row r="592" spans="1:23" x14ac:dyDescent="0.2">
      <c r="A592" s="39">
        <f t="shared" si="104"/>
        <v>38017</v>
      </c>
      <c r="B592" s="185">
        <f t="shared" si="99"/>
        <v>0.40939293518609998</v>
      </c>
      <c r="C592" s="185">
        <f t="shared" si="106"/>
        <v>-5.0269760919730002E-3</v>
      </c>
      <c r="D592" s="185">
        <f t="shared" si="106"/>
        <v>-0.19192197918892001</v>
      </c>
      <c r="E592" s="185">
        <f t="shared" si="106"/>
        <v>-6.8778321823400003E-3</v>
      </c>
      <c r="F592" s="185">
        <f t="shared" si="106"/>
        <v>-5.6100285573200002E-4</v>
      </c>
      <c r="G592" s="185">
        <f t="shared" si="106"/>
        <v>0.87175707050347995</v>
      </c>
      <c r="H592" s="185">
        <f t="shared" si="106"/>
        <v>0.79128320847529998</v>
      </c>
      <c r="I592" s="185">
        <f t="shared" si="106"/>
        <v>1.1512392225492201</v>
      </c>
      <c r="J592" s="185" t="str">
        <f t="shared" si="106"/>
        <v/>
      </c>
      <c r="K592" s="185">
        <f t="shared" si="106"/>
        <v>0.34430266180948998</v>
      </c>
      <c r="L592" s="185">
        <f t="shared" si="106"/>
        <v>0.30785589807697999</v>
      </c>
      <c r="M592" s="185">
        <f t="shared" si="106"/>
        <v>0.79177786411168005</v>
      </c>
      <c r="N592" s="185" t="str">
        <f t="shared" si="106"/>
        <v/>
      </c>
      <c r="O592" s="185" t="str">
        <f t="shared" si="106"/>
        <v/>
      </c>
      <c r="P592" s="185">
        <f t="shared" si="106"/>
        <v>3.7413761847861</v>
      </c>
      <c r="Q592" s="185" t="str">
        <f t="shared" si="106"/>
        <v/>
      </c>
      <c r="R592" s="185">
        <f t="shared" si="106"/>
        <v>0.1094922442415104</v>
      </c>
      <c r="S592" s="185">
        <f t="shared" si="106"/>
        <v>9.2408939399041996E-3</v>
      </c>
      <c r="T592" s="185">
        <f t="shared" si="106"/>
        <v>0.47286387599715002</v>
      </c>
      <c r="U592" s="185">
        <f t="shared" si="106"/>
        <v>3.5777573766578001</v>
      </c>
      <c r="V592" s="185">
        <f t="shared" si="106"/>
        <v>3.9511695927769002</v>
      </c>
      <c r="W592" s="185" t="str">
        <f t="shared" si="106"/>
        <v/>
      </c>
    </row>
    <row r="593" spans="1:23" x14ac:dyDescent="0.2">
      <c r="A593" s="39">
        <f t="shared" si="104"/>
        <v>37986</v>
      </c>
      <c r="B593" s="185">
        <f t="shared" si="99"/>
        <v>0.41804671253108</v>
      </c>
      <c r="C593" s="185">
        <f t="shared" si="106"/>
        <v>-6.7151938243979999E-3</v>
      </c>
      <c r="D593" s="185">
        <f t="shared" si="106"/>
        <v>-0.1904296875</v>
      </c>
      <c r="E593" s="185">
        <f t="shared" si="106"/>
        <v>-9.1694487138879992E-3</v>
      </c>
      <c r="F593" s="185">
        <f t="shared" si="106"/>
        <v>-7.8987668716500004E-4</v>
      </c>
      <c r="G593" s="185">
        <f t="shared" si="106"/>
        <v>0.88797713908748999</v>
      </c>
      <c r="H593" s="185">
        <f t="shared" si="106"/>
        <v>0.81311333122440999</v>
      </c>
      <c r="I593" s="185">
        <f t="shared" si="106"/>
        <v>1.1512392225492201</v>
      </c>
      <c r="J593" s="185" t="str">
        <f t="shared" si="106"/>
        <v/>
      </c>
      <c r="K593" s="185">
        <f t="shared" si="106"/>
        <v>0.36927624426151001</v>
      </c>
      <c r="L593" s="185">
        <f t="shared" si="106"/>
        <v>0.30179391223112001</v>
      </c>
      <c r="M593" s="185">
        <f t="shared" si="106"/>
        <v>0.82605868597990995</v>
      </c>
      <c r="N593" s="185" t="str">
        <f t="shared" si="106"/>
        <v/>
      </c>
      <c r="O593" s="185" t="str">
        <f t="shared" si="106"/>
        <v/>
      </c>
      <c r="P593" s="185">
        <f t="shared" si="106"/>
        <v>3.9375026348926001</v>
      </c>
      <c r="Q593" s="185" t="str">
        <f t="shared" si="106"/>
        <v/>
      </c>
      <c r="R593" s="185">
        <f t="shared" si="106"/>
        <v>0.1094922442415104</v>
      </c>
      <c r="S593" s="185">
        <f t="shared" si="106"/>
        <v>9.2408939399041996E-3</v>
      </c>
      <c r="T593" s="185">
        <f t="shared" si="106"/>
        <v>0.45603471905925003</v>
      </c>
      <c r="U593" s="185">
        <f t="shared" si="106"/>
        <v>3.4119908877321001</v>
      </c>
      <c r="V593" s="185">
        <f t="shared" si="106"/>
        <v>3.6886561777155999</v>
      </c>
      <c r="W593" s="185" t="str">
        <f t="shared" si="106"/>
        <v/>
      </c>
    </row>
    <row r="594" spans="1:23" x14ac:dyDescent="0.2">
      <c r="A594" s="39">
        <f t="shared" si="104"/>
        <v>37955</v>
      </c>
      <c r="B594" s="185">
        <f t="shared" si="99"/>
        <v>0.45806335840134998</v>
      </c>
      <c r="C594" s="185">
        <f t="shared" si="106"/>
        <v>-9.4054354760970005E-3</v>
      </c>
      <c r="D594" s="185">
        <f t="shared" si="106"/>
        <v>-0.17750096321105999</v>
      </c>
      <c r="E594" s="185">
        <f t="shared" si="106"/>
        <v>-1.2892363158369001E-2</v>
      </c>
      <c r="F594" s="185">
        <f t="shared" si="106"/>
        <v>-1.1292784192459999E-3</v>
      </c>
      <c r="G594" s="185">
        <f t="shared" si="106"/>
        <v>0.91229497497836998</v>
      </c>
      <c r="H594" s="185">
        <f t="shared" si="106"/>
        <v>0.83419399644123005</v>
      </c>
      <c r="I594" s="185">
        <f t="shared" si="106"/>
        <v>1.1684437256833999</v>
      </c>
      <c r="J594" s="185" t="str">
        <f t="shared" si="106"/>
        <v/>
      </c>
      <c r="K594" s="185">
        <f t="shared" si="106"/>
        <v>0.37164561064141999</v>
      </c>
      <c r="L594" s="185">
        <f t="shared" si="106"/>
        <v>0.39191008635489</v>
      </c>
      <c r="M594" s="185">
        <f t="shared" si="106"/>
        <v>0.84604378336407005</v>
      </c>
      <c r="N594" s="185" t="str">
        <f t="shared" si="106"/>
        <v/>
      </c>
      <c r="O594" s="185" t="str">
        <f t="shared" si="106"/>
        <v/>
      </c>
      <c r="P594" s="185">
        <f t="shared" si="106"/>
        <v>4.1714416425068004</v>
      </c>
      <c r="Q594" s="185" t="str">
        <f t="shared" si="106"/>
        <v/>
      </c>
      <c r="R594" s="185">
        <f t="shared" si="106"/>
        <v>0.111680305713465</v>
      </c>
      <c r="S594" s="185">
        <f t="shared" si="106"/>
        <v>9.2408939399041996E-3</v>
      </c>
      <c r="T594" s="185">
        <f t="shared" si="106"/>
        <v>0.49869168916959</v>
      </c>
      <c r="U594" s="185">
        <f t="shared" si="106"/>
        <v>3.6956801814019999</v>
      </c>
      <c r="V594" s="185">
        <f t="shared" si="106"/>
        <v>3.9395499893452999</v>
      </c>
      <c r="W594" s="185" t="str">
        <f t="shared" si="106"/>
        <v/>
      </c>
    </row>
    <row r="595" spans="1:23" x14ac:dyDescent="0.2">
      <c r="A595" s="39">
        <f t="shared" si="104"/>
        <v>37925</v>
      </c>
      <c r="B595" s="185">
        <f t="shared" si="99"/>
        <v>0.48952798656122998</v>
      </c>
      <c r="C595" s="185">
        <f t="shared" si="106"/>
        <v>-1.6013778487689999E-3</v>
      </c>
      <c r="D595" s="185">
        <f t="shared" si="106"/>
        <v>-0.11474609375</v>
      </c>
      <c r="E595" s="185">
        <f t="shared" si="106"/>
        <v>-2.0623218608190001E-3</v>
      </c>
      <c r="F595" s="185">
        <f t="shared" si="106"/>
        <v>-5.1029094780099995E-4</v>
      </c>
      <c r="G595" s="185">
        <f t="shared" si="106"/>
        <v>0.96686714183870004</v>
      </c>
      <c r="H595" s="185">
        <f t="shared" si="106"/>
        <v>0.88889312118734998</v>
      </c>
      <c r="I595" s="185">
        <f t="shared" si="106"/>
        <v>1.2192993908756999</v>
      </c>
      <c r="J595" s="185" t="str">
        <f t="shared" si="106"/>
        <v/>
      </c>
      <c r="K595" s="185">
        <f t="shared" si="106"/>
        <v>0.38413922423493002</v>
      </c>
      <c r="L595" s="185">
        <f t="shared" si="106"/>
        <v>0.43045438429376998</v>
      </c>
      <c r="M595" s="185">
        <f t="shared" si="106"/>
        <v>0.86569003924746002</v>
      </c>
      <c r="N595" s="185" t="str">
        <f t="shared" si="106"/>
        <v/>
      </c>
      <c r="O595" s="185" t="str">
        <f t="shared" si="106"/>
        <v/>
      </c>
      <c r="P595" s="185">
        <f t="shared" si="106"/>
        <v>4.4620677281959997</v>
      </c>
      <c r="Q595" s="185" t="str">
        <f t="shared" si="106"/>
        <v/>
      </c>
      <c r="R595" s="185">
        <f t="shared" si="106"/>
        <v>0.111859852120579</v>
      </c>
      <c r="S595" s="185">
        <f t="shared" si="106"/>
        <v>9.2550224554460003E-3</v>
      </c>
      <c r="T595" s="185">
        <f t="shared" si="106"/>
        <v>0.52207138692166</v>
      </c>
      <c r="U595" s="185">
        <f t="shared" si="106"/>
        <v>3.7992095486320001</v>
      </c>
      <c r="V595" s="185">
        <f t="shared" si="106"/>
        <v>4.3790248043556996</v>
      </c>
      <c r="W595" s="185" t="str">
        <f t="shared" si="106"/>
        <v/>
      </c>
    </row>
    <row r="596" spans="1:23" x14ac:dyDescent="0.2">
      <c r="A596" s="39">
        <f t="shared" si="104"/>
        <v>37894</v>
      </c>
      <c r="B596" s="185">
        <f t="shared" si="99"/>
        <v>0.54888623452010998</v>
      </c>
      <c r="C596" s="185">
        <f t="shared" si="106"/>
        <v>-5.2603261764389998E-3</v>
      </c>
      <c r="D596" s="185">
        <f t="shared" si="106"/>
        <v>-0.30214774608611999</v>
      </c>
      <c r="E596" s="185">
        <f t="shared" si="106"/>
        <v>-6.8349952972259998E-3</v>
      </c>
      <c r="F596" s="185">
        <f t="shared" si="106"/>
        <v>-1.5764988386034501E-3</v>
      </c>
      <c r="G596" s="185">
        <f t="shared" si="106"/>
        <v>1.0319878366563</v>
      </c>
      <c r="H596" s="185">
        <f t="shared" si="106"/>
        <v>0.94826043244591995</v>
      </c>
      <c r="I596" s="185">
        <f t="shared" si="106"/>
        <v>1.3045998591898</v>
      </c>
      <c r="J596" s="185" t="str">
        <f t="shared" si="106"/>
        <v/>
      </c>
      <c r="K596" s="185">
        <f t="shared" si="106"/>
        <v>0.35556709478949999</v>
      </c>
      <c r="L596" s="185">
        <f t="shared" si="106"/>
        <v>0.55244801091454998</v>
      </c>
      <c r="M596" s="185">
        <f t="shared" si="106"/>
        <v>0.94492166169698</v>
      </c>
      <c r="N596" s="185" t="str">
        <f t="shared" si="106"/>
        <v/>
      </c>
      <c r="O596" s="185" t="str">
        <f t="shared" si="106"/>
        <v/>
      </c>
      <c r="P596" s="185">
        <f t="shared" si="106"/>
        <v>5.1681608777461996</v>
      </c>
      <c r="Q596" s="185" t="str">
        <f t="shared" si="106"/>
        <v/>
      </c>
      <c r="R596" s="185">
        <f t="shared" si="106"/>
        <v>0.12238586230321501</v>
      </c>
      <c r="S596" s="185">
        <f t="shared" si="106"/>
        <v>9.2408939399041996E-3</v>
      </c>
      <c r="T596" s="185">
        <f t="shared" si="106"/>
        <v>0.58401694644956004</v>
      </c>
      <c r="U596" s="185">
        <f t="shared" si="106"/>
        <v>4.1148685596418</v>
      </c>
      <c r="V596" s="185">
        <f t="shared" si="106"/>
        <v>4.7851793110254004</v>
      </c>
      <c r="W596" s="185" t="str">
        <f t="shared" si="106"/>
        <v/>
      </c>
    </row>
    <row r="597" spans="1:23" x14ac:dyDescent="0.2">
      <c r="A597" s="39">
        <f t="shared" si="104"/>
        <v>37864</v>
      </c>
      <c r="B597" s="185">
        <f t="shared" si="99"/>
        <v>0.58035675469887005</v>
      </c>
      <c r="C597" s="185">
        <f t="shared" si="106"/>
        <v>-3.7348461431219999E-3</v>
      </c>
      <c r="D597" s="185">
        <f t="shared" si="106"/>
        <v>-0.15208701789379001</v>
      </c>
      <c r="E597" s="185">
        <f t="shared" si="106"/>
        <v>-4.3353843523900003E-3</v>
      </c>
      <c r="F597" s="185">
        <f t="shared" si="106"/>
        <v>-1.5764988386034501E-3</v>
      </c>
      <c r="G597" s="185">
        <f t="shared" si="106"/>
        <v>1.0937831190347</v>
      </c>
      <c r="H597" s="185">
        <f t="shared" si="106"/>
        <v>1.0111193572529</v>
      </c>
      <c r="I597" s="185">
        <f t="shared" si="106"/>
        <v>1.3733585246554001</v>
      </c>
      <c r="J597" s="185" t="str">
        <f t="shared" si="106"/>
        <v/>
      </c>
      <c r="K597" s="185">
        <f t="shared" si="106"/>
        <v>0.41069963458531999</v>
      </c>
      <c r="L597" s="185">
        <f t="shared" si="106"/>
        <v>0.55662011372456</v>
      </c>
      <c r="M597" s="185">
        <f t="shared" si="106"/>
        <v>0.98352707319713994</v>
      </c>
      <c r="N597" s="185" t="str">
        <f t="shared" si="106"/>
        <v/>
      </c>
      <c r="O597" s="185" t="str">
        <f t="shared" si="106"/>
        <v/>
      </c>
      <c r="P597" s="185">
        <f t="shared" si="106"/>
        <v>5.1100105419573003</v>
      </c>
      <c r="Q597" s="185" t="str">
        <f t="shared" si="106"/>
        <v/>
      </c>
      <c r="R597" s="185">
        <f t="shared" si="106"/>
        <v>0.10955227346617</v>
      </c>
      <c r="S597" s="185">
        <f t="shared" si="106"/>
        <v>1.0312885592643E-2</v>
      </c>
      <c r="T597" s="185">
        <f t="shared" si="106"/>
        <v>0.53957256038219004</v>
      </c>
      <c r="U597" s="185">
        <f t="shared" si="106"/>
        <v>4.0736092382958002</v>
      </c>
      <c r="V597" s="185">
        <f t="shared" si="106"/>
        <v>5.099228095969</v>
      </c>
      <c r="W597" s="185" t="str">
        <f t="shared" si="106"/>
        <v/>
      </c>
    </row>
    <row r="598" spans="1:23" x14ac:dyDescent="0.2">
      <c r="A598" s="39">
        <f t="shared" si="104"/>
        <v>37833</v>
      </c>
      <c r="B598" s="185">
        <f t="shared" si="99"/>
        <v>0.59669936565102</v>
      </c>
      <c r="C598" s="185">
        <f t="shared" si="106"/>
        <v>-8.247935347134E-3</v>
      </c>
      <c r="D598" s="185">
        <f t="shared" si="106"/>
        <v>-0.19682827591895999</v>
      </c>
      <c r="E598" s="185">
        <f t="shared" si="106"/>
        <v>-1.1382574567892E-2</v>
      </c>
      <c r="F598" s="185">
        <f t="shared" si="106"/>
        <v>-1.314015053647E-3</v>
      </c>
      <c r="G598" s="185">
        <f t="shared" si="106"/>
        <v>1.103177798243</v>
      </c>
      <c r="H598" s="185">
        <f t="shared" si="106"/>
        <v>1.0018386062269999</v>
      </c>
      <c r="I598" s="185">
        <f t="shared" si="106"/>
        <v>1.4485557528360999</v>
      </c>
      <c r="J598" s="185" t="str">
        <f t="shared" si="106"/>
        <v/>
      </c>
      <c r="K598" s="185">
        <f t="shared" si="106"/>
        <v>0.40261273296869998</v>
      </c>
      <c r="L598" s="185">
        <f t="shared" si="106"/>
        <v>0.59978262942092997</v>
      </c>
      <c r="M598" s="185">
        <f t="shared" si="106"/>
        <v>1.0094707157934</v>
      </c>
      <c r="N598" s="185" t="str">
        <f t="shared" si="106"/>
        <v/>
      </c>
      <c r="O598" s="185" t="str">
        <f t="shared" si="106"/>
        <v/>
      </c>
      <c r="P598" s="185">
        <f t="shared" si="106"/>
        <v>5.2703254242237998</v>
      </c>
      <c r="Q598" s="185" t="str">
        <f t="shared" si="106"/>
        <v/>
      </c>
      <c r="R598" s="185">
        <f t="shared" si="106"/>
        <v>0.113135708407059</v>
      </c>
      <c r="S598" s="185">
        <f t="shared" si="106"/>
        <v>1.0017360831518E-2</v>
      </c>
      <c r="T598" s="185">
        <f t="shared" si="106"/>
        <v>0.56073841223360998</v>
      </c>
      <c r="U598" s="185">
        <f t="shared" si="106"/>
        <v>4.1579462567848342</v>
      </c>
      <c r="V598" s="185">
        <f t="shared" si="106"/>
        <v>5.3166360441523999</v>
      </c>
      <c r="W598" s="185" t="str">
        <f t="shared" si="106"/>
        <v/>
      </c>
    </row>
    <row r="599" spans="1:23" x14ac:dyDescent="0.2">
      <c r="A599" s="39">
        <f t="shared" si="104"/>
        <v>37802</v>
      </c>
      <c r="B599" s="185">
        <f t="shared" si="99"/>
        <v>0.52307403422202003</v>
      </c>
      <c r="C599" s="185">
        <f t="shared" si="106"/>
        <v>-4.2559402789430004E-3</v>
      </c>
      <c r="D599" s="185">
        <f t="shared" si="106"/>
        <v>-8.056640625E-2</v>
      </c>
      <c r="E599" s="185">
        <f t="shared" si="106"/>
        <v>-6.6691777026440004E-3</v>
      </c>
      <c r="F599" s="185">
        <f t="shared" si="106"/>
        <v>7.2685207546100002E-4</v>
      </c>
      <c r="G599" s="185">
        <f t="shared" si="106"/>
        <v>1.1385498289695</v>
      </c>
      <c r="H599" s="185">
        <f t="shared" si="106"/>
        <v>1.0362784456233001</v>
      </c>
      <c r="I599" s="185">
        <f t="shared" si="106"/>
        <v>1.4694433169345</v>
      </c>
      <c r="J599" s="185" t="str">
        <f t="shared" si="106"/>
        <v/>
      </c>
      <c r="K599" s="185">
        <f t="shared" si="106"/>
        <v>0.27188312670951048</v>
      </c>
      <c r="L599" s="185">
        <f t="shared" si="106"/>
        <v>0.41156560963590999</v>
      </c>
      <c r="M599" s="185">
        <f t="shared" si="106"/>
        <v>0.90022071880984</v>
      </c>
      <c r="N599" s="185" t="str">
        <f t="shared" si="106"/>
        <v/>
      </c>
      <c r="O599" s="185" t="str">
        <f t="shared" si="106"/>
        <v/>
      </c>
      <c r="P599" s="185">
        <f t="shared" si="106"/>
        <v>5.8414515727475997</v>
      </c>
      <c r="Q599" s="185" t="str">
        <f t="shared" si="106"/>
        <v/>
      </c>
      <c r="R599" s="185">
        <f t="shared" si="106"/>
        <v>0.1094922442415104</v>
      </c>
      <c r="S599" s="185">
        <f t="shared" si="106"/>
        <v>9.2408939399041996E-3</v>
      </c>
      <c r="T599" s="185">
        <f t="shared" si="106"/>
        <v>0.61296936051476003</v>
      </c>
      <c r="U599" s="185">
        <f t="shared" si="106"/>
        <v>4.1579462567848342</v>
      </c>
      <c r="V599" s="185">
        <f t="shared" si="106"/>
        <v>5.7404125117725</v>
      </c>
      <c r="W599" s="185" t="str">
        <f t="shared" si="106"/>
        <v/>
      </c>
    </row>
    <row r="600" spans="1:23" x14ac:dyDescent="0.2">
      <c r="A600" s="39">
        <f t="shared" si="104"/>
        <v>37772</v>
      </c>
      <c r="B600" s="185">
        <f t="shared" si="99"/>
        <v>0.53057835058421998</v>
      </c>
      <c r="C600" s="185">
        <f t="shared" si="106"/>
        <v>1.4451022853E-3</v>
      </c>
      <c r="D600" s="185">
        <f t="shared" si="106"/>
        <v>1.025390625E-2</v>
      </c>
      <c r="E600" s="185">
        <f t="shared" si="106"/>
        <v>2.9126858673500001E-4</v>
      </c>
      <c r="F600" s="185">
        <f t="shared" si="106"/>
        <v>3.7773092903380001E-3</v>
      </c>
      <c r="G600" s="185">
        <f t="shared" si="106"/>
        <v>1.2048201215393</v>
      </c>
      <c r="H600" s="185">
        <f t="shared" si="106"/>
        <v>1.1267182097202999</v>
      </c>
      <c r="I600" s="185">
        <f t="shared" ref="C600:W613" si="107">IF(I284="","",MAX(MIN(I284,I$97),I$98))</f>
        <v>1.4542924644888</v>
      </c>
      <c r="J600" s="185" t="str">
        <f t="shared" si="107"/>
        <v/>
      </c>
      <c r="K600" s="185">
        <f t="shared" si="107"/>
        <v>0.27188312670951048</v>
      </c>
      <c r="L600" s="185">
        <f t="shared" si="107"/>
        <v>0.37013906536079999</v>
      </c>
      <c r="M600" s="185">
        <f t="shared" si="107"/>
        <v>0.94266346885968</v>
      </c>
      <c r="N600" s="185" t="str">
        <f t="shared" si="107"/>
        <v/>
      </c>
      <c r="O600" s="185" t="str">
        <f t="shared" si="107"/>
        <v/>
      </c>
      <c r="P600" s="185">
        <f t="shared" si="107"/>
        <v>6.5441011965848999</v>
      </c>
      <c r="Q600" s="185" t="str">
        <f t="shared" si="107"/>
        <v/>
      </c>
      <c r="R600" s="185">
        <f t="shared" si="107"/>
        <v>0.121428934868758</v>
      </c>
      <c r="S600" s="185">
        <f t="shared" si="107"/>
        <v>9.2408939399041996E-3</v>
      </c>
      <c r="T600" s="185">
        <f t="shared" si="107"/>
        <v>0.65198072600053003</v>
      </c>
      <c r="U600" s="185">
        <f t="shared" si="107"/>
        <v>4.1579462567848342</v>
      </c>
      <c r="V600" s="185">
        <f t="shared" si="107"/>
        <v>6.5005554748329999</v>
      </c>
      <c r="W600" s="185" t="str">
        <f t="shared" si="107"/>
        <v/>
      </c>
    </row>
    <row r="601" spans="1:23" x14ac:dyDescent="0.2">
      <c r="A601" s="39">
        <f t="shared" si="104"/>
        <v>37741</v>
      </c>
      <c r="B601" s="185">
        <f t="shared" si="99"/>
        <v>0.49683345164798998</v>
      </c>
      <c r="C601" s="185">
        <f t="shared" si="107"/>
        <v>-7.9858807451200001E-4</v>
      </c>
      <c r="D601" s="185">
        <f t="shared" si="107"/>
        <v>-0.30517578125</v>
      </c>
      <c r="E601" s="185">
        <f t="shared" si="107"/>
        <v>-3.7623639672919999E-3</v>
      </c>
      <c r="F601" s="185">
        <f t="shared" si="107"/>
        <v>5.2935269755010001E-3</v>
      </c>
      <c r="G601" s="185">
        <f t="shared" si="107"/>
        <v>1.2259904257062999</v>
      </c>
      <c r="H601" s="185">
        <f t="shared" si="107"/>
        <v>1.1587360819159001</v>
      </c>
      <c r="I601" s="185">
        <f t="shared" si="107"/>
        <v>1.4484848594066</v>
      </c>
      <c r="J601" s="185" t="str">
        <f t="shared" si="107"/>
        <v/>
      </c>
      <c r="K601" s="185">
        <f t="shared" si="107"/>
        <v>0.27188312670951048</v>
      </c>
      <c r="L601" s="185">
        <f t="shared" si="107"/>
        <v>0.27600890358772001</v>
      </c>
      <c r="M601" s="185">
        <f t="shared" si="107"/>
        <v>0.96029237004915002</v>
      </c>
      <c r="N601" s="185" t="str">
        <f t="shared" si="107"/>
        <v/>
      </c>
      <c r="O601" s="185" t="str">
        <f t="shared" si="107"/>
        <v/>
      </c>
      <c r="P601" s="185">
        <f t="shared" si="107"/>
        <v>6.1482272867535004</v>
      </c>
      <c r="Q601" s="185" t="str">
        <f t="shared" si="107"/>
        <v/>
      </c>
      <c r="R601" s="185">
        <f t="shared" si="107"/>
        <v>0.124459226327518</v>
      </c>
      <c r="S601" s="185">
        <f t="shared" si="107"/>
        <v>9.2408939399041996E-3</v>
      </c>
      <c r="T601" s="185">
        <f t="shared" si="107"/>
        <v>0.67370906448254997</v>
      </c>
      <c r="U601" s="185">
        <f t="shared" si="107"/>
        <v>4.1579462567848342</v>
      </c>
      <c r="V601" s="185">
        <f t="shared" si="107"/>
        <v>6.8924490014841</v>
      </c>
      <c r="W601" s="185" t="str">
        <f t="shared" si="107"/>
        <v/>
      </c>
    </row>
    <row r="602" spans="1:23" x14ac:dyDescent="0.2">
      <c r="A602" s="39">
        <f t="shared" si="104"/>
        <v>37711</v>
      </c>
      <c r="B602" s="185">
        <f t="shared" si="99"/>
        <v>0.57079568228051003</v>
      </c>
      <c r="C602" s="185">
        <f t="shared" si="107"/>
        <v>-1.332911524773E-3</v>
      </c>
      <c r="D602" s="185">
        <f t="shared" si="107"/>
        <v>-0.27952876687049999</v>
      </c>
      <c r="E602" s="185">
        <f t="shared" si="107"/>
        <v>-5.1414368051560001E-3</v>
      </c>
      <c r="F602" s="185">
        <f t="shared" si="107"/>
        <v>6.5540548202170004E-3</v>
      </c>
      <c r="G602" s="185">
        <f t="shared" si="107"/>
        <v>1.4572478246712</v>
      </c>
      <c r="H602" s="185">
        <f t="shared" si="107"/>
        <v>1.3938905841853</v>
      </c>
      <c r="I602" s="185">
        <f t="shared" si="107"/>
        <v>1.6732003610244</v>
      </c>
      <c r="J602" s="185" t="str">
        <f t="shared" si="107"/>
        <v/>
      </c>
      <c r="K602" s="185">
        <f t="shared" si="107"/>
        <v>0.27210985458524001</v>
      </c>
      <c r="L602" s="185">
        <f t="shared" si="107"/>
        <v>0.30387342237402998</v>
      </c>
      <c r="M602" s="185">
        <f t="shared" si="107"/>
        <v>1.0769117759497999</v>
      </c>
      <c r="N602" s="185" t="str">
        <f t="shared" si="107"/>
        <v/>
      </c>
      <c r="O602" s="185" t="str">
        <f t="shared" si="107"/>
        <v/>
      </c>
      <c r="P602" s="185">
        <f t="shared" si="107"/>
        <v>7.2326281196439002</v>
      </c>
      <c r="Q602" s="185" t="str">
        <f t="shared" si="107"/>
        <v/>
      </c>
      <c r="R602" s="185">
        <f t="shared" si="107"/>
        <v>0.150816434525614</v>
      </c>
      <c r="S602" s="185">
        <f t="shared" si="107"/>
        <v>9.2408939399041996E-3</v>
      </c>
      <c r="T602" s="185">
        <f t="shared" si="107"/>
        <v>0.82336472119409998</v>
      </c>
      <c r="U602" s="185">
        <f t="shared" si="107"/>
        <v>4.1579462567848342</v>
      </c>
      <c r="V602" s="185">
        <f t="shared" si="107"/>
        <v>7.7032467904011002</v>
      </c>
      <c r="W602" s="185" t="str">
        <f t="shared" si="107"/>
        <v/>
      </c>
    </row>
    <row r="603" spans="1:23" x14ac:dyDescent="0.2">
      <c r="A603" s="39">
        <f t="shared" si="104"/>
        <v>37680</v>
      </c>
      <c r="B603" s="185">
        <f t="shared" si="99"/>
        <v>0.56935762208384999</v>
      </c>
      <c r="C603" s="185">
        <f t="shared" si="107"/>
        <v>-1.3553501616619999E-3</v>
      </c>
      <c r="D603" s="185">
        <f t="shared" si="107"/>
        <v>-0.234375</v>
      </c>
      <c r="E603" s="185">
        <f t="shared" si="107"/>
        <v>-5.3220081819749998E-3</v>
      </c>
      <c r="F603" s="185">
        <f t="shared" si="107"/>
        <v>6.7528779780470002E-3</v>
      </c>
      <c r="G603" s="185">
        <f t="shared" si="107"/>
        <v>1.5100814381192</v>
      </c>
      <c r="H603" s="185">
        <f t="shared" si="107"/>
        <v>1.4367049197649999</v>
      </c>
      <c r="I603" s="185">
        <f t="shared" si="107"/>
        <v>1.7532022719713001</v>
      </c>
      <c r="J603" s="185" t="str">
        <f t="shared" si="107"/>
        <v/>
      </c>
      <c r="K603" s="185">
        <f t="shared" si="107"/>
        <v>0.28342454897328001</v>
      </c>
      <c r="L603" s="185">
        <f t="shared" si="107"/>
        <v>0.25526354342531998</v>
      </c>
      <c r="M603" s="185">
        <f t="shared" si="107"/>
        <v>1.0678277948438999</v>
      </c>
      <c r="N603" s="185" t="str">
        <f t="shared" si="107"/>
        <v/>
      </c>
      <c r="O603" s="185" t="str">
        <f t="shared" si="107"/>
        <v/>
      </c>
      <c r="P603" s="185">
        <f t="shared" si="107"/>
        <v>7.9324956503186002</v>
      </c>
      <c r="Q603" s="185" t="str">
        <f t="shared" si="107"/>
        <v/>
      </c>
      <c r="R603" s="185">
        <f t="shared" si="107"/>
        <v>0.150676363052102</v>
      </c>
      <c r="S603" s="185">
        <f t="shared" si="107"/>
        <v>1.1156972145903001E-2</v>
      </c>
      <c r="T603" s="185">
        <f t="shared" si="107"/>
        <v>0.81640403076488</v>
      </c>
      <c r="U603" s="185">
        <f t="shared" si="107"/>
        <v>4.1579462567848342</v>
      </c>
      <c r="V603" s="185">
        <f t="shared" si="107"/>
        <v>8.4990103337910998</v>
      </c>
      <c r="W603" s="185" t="str">
        <f t="shared" si="107"/>
        <v/>
      </c>
    </row>
    <row r="604" spans="1:23" x14ac:dyDescent="0.2">
      <c r="A604" s="39">
        <f t="shared" si="104"/>
        <v>37652</v>
      </c>
      <c r="B604" s="185">
        <f t="shared" si="99"/>
        <v>0.60318445951374999</v>
      </c>
      <c r="C604" s="185">
        <f t="shared" si="107"/>
        <v>-3.502595494668E-3</v>
      </c>
      <c r="D604" s="185">
        <f t="shared" si="107"/>
        <v>-0.22542595863341999</v>
      </c>
      <c r="E604" s="185">
        <f t="shared" si="107"/>
        <v>-7.4794947931730001E-3</v>
      </c>
      <c r="F604" s="185">
        <f t="shared" si="107"/>
        <v>4.6069080047019999E-3</v>
      </c>
      <c r="G604" s="185">
        <f t="shared" si="107"/>
        <v>1.5439183264394001</v>
      </c>
      <c r="H604" s="185">
        <f t="shared" si="107"/>
        <v>1.4748859967793</v>
      </c>
      <c r="I604" s="185">
        <f t="shared" si="107"/>
        <v>1.7757075226032</v>
      </c>
      <c r="J604" s="185" t="str">
        <f t="shared" si="107"/>
        <v/>
      </c>
      <c r="K604" s="185">
        <f t="shared" si="107"/>
        <v>0.30089630639024001</v>
      </c>
      <c r="L604" s="185">
        <f t="shared" si="107"/>
        <v>0.32661171237446002</v>
      </c>
      <c r="M604" s="185">
        <f t="shared" si="107"/>
        <v>1.0426197882326</v>
      </c>
      <c r="N604" s="185" t="str">
        <f t="shared" si="107"/>
        <v/>
      </c>
      <c r="O604" s="185" t="str">
        <f t="shared" si="107"/>
        <v/>
      </c>
      <c r="P604" s="185">
        <f t="shared" si="107"/>
        <v>7.8046161258327</v>
      </c>
      <c r="Q604" s="185" t="str">
        <f t="shared" si="107"/>
        <v/>
      </c>
      <c r="R604" s="185">
        <f t="shared" si="107"/>
        <v>0.16139748894427999</v>
      </c>
      <c r="S604" s="185">
        <f t="shared" si="107"/>
        <v>1.2625777698685E-2</v>
      </c>
      <c r="T604" s="185">
        <f t="shared" si="107"/>
        <v>0.83590067916652</v>
      </c>
      <c r="U604" s="185">
        <f t="shared" si="107"/>
        <v>4.1579462567848342</v>
      </c>
      <c r="V604" s="185" t="str">
        <f t="shared" si="107"/>
        <v/>
      </c>
      <c r="W604" s="185" t="str">
        <f t="shared" si="107"/>
        <v/>
      </c>
    </row>
    <row r="605" spans="1:23" x14ac:dyDescent="0.2">
      <c r="A605" s="39">
        <f t="shared" si="104"/>
        <v>37621</v>
      </c>
      <c r="B605" s="185">
        <f t="shared" si="99"/>
        <v>0.65632468207629002</v>
      </c>
      <c r="C605" s="185">
        <f t="shared" si="107"/>
        <v>-5.3063253899430004E-3</v>
      </c>
      <c r="D605" s="185">
        <f t="shared" si="107"/>
        <v>-0.20316775143147001</v>
      </c>
      <c r="E605" s="185">
        <f t="shared" si="107"/>
        <v>-1.0295261240829001E-2</v>
      </c>
      <c r="F605" s="185">
        <f t="shared" si="107"/>
        <v>4.8555399549599998E-3</v>
      </c>
      <c r="G605" s="185">
        <f t="shared" si="107"/>
        <v>1.6873932279196</v>
      </c>
      <c r="H605" s="185">
        <f t="shared" si="107"/>
        <v>1.638861384183</v>
      </c>
      <c r="I605" s="185">
        <f t="shared" si="107"/>
        <v>1.8448480130888001</v>
      </c>
      <c r="J605" s="185" t="str">
        <f t="shared" si="107"/>
        <v/>
      </c>
      <c r="K605" s="185">
        <f t="shared" si="107"/>
        <v>0.32546309288817998</v>
      </c>
      <c r="L605" s="185">
        <f t="shared" si="107"/>
        <v>0.36025759972396998</v>
      </c>
      <c r="M605" s="185">
        <f t="shared" si="107"/>
        <v>1.1652128856446</v>
      </c>
      <c r="N605" s="185" t="str">
        <f t="shared" si="107"/>
        <v/>
      </c>
      <c r="O605" s="185" t="str">
        <f t="shared" si="107"/>
        <v/>
      </c>
      <c r="P605" s="185">
        <f t="shared" si="107"/>
        <v>8.5132520006610992</v>
      </c>
      <c r="Q605" s="185" t="str">
        <f t="shared" si="107"/>
        <v/>
      </c>
      <c r="R605" s="185">
        <f t="shared" si="107"/>
        <v>0.15688922697117499</v>
      </c>
      <c r="S605" s="185">
        <f t="shared" si="107"/>
        <v>1.1761576952281E-2</v>
      </c>
      <c r="T605" s="185">
        <f t="shared" si="107"/>
        <v>0.81415993691189004</v>
      </c>
      <c r="U605" s="185">
        <f t="shared" si="107"/>
        <v>4.1579462567848342</v>
      </c>
      <c r="V605" s="185" t="str">
        <f t="shared" si="107"/>
        <v/>
      </c>
      <c r="W605" s="185" t="str">
        <f t="shared" si="107"/>
        <v/>
      </c>
    </row>
    <row r="606" spans="1:23" x14ac:dyDescent="0.2">
      <c r="A606" s="39">
        <f t="shared" si="104"/>
        <v>37590</v>
      </c>
      <c r="B606" s="185">
        <f t="shared" si="99"/>
        <v>0.71003575093386995</v>
      </c>
      <c r="C606" s="185">
        <f t="shared" si="107"/>
        <v>-4.7426610021149996E-3</v>
      </c>
      <c r="D606" s="185">
        <f t="shared" si="107"/>
        <v>-3.173828125E-2</v>
      </c>
      <c r="E606" s="185">
        <f t="shared" si="107"/>
        <v>-9.0700498049969998E-3</v>
      </c>
      <c r="F606" s="185">
        <f t="shared" si="107"/>
        <v>4.0516558603849997E-3</v>
      </c>
      <c r="G606" s="185">
        <f t="shared" si="107"/>
        <v>1.7469377992399</v>
      </c>
      <c r="H606" s="185">
        <f t="shared" si="107"/>
        <v>1.6971576965583</v>
      </c>
      <c r="I606" s="185">
        <f t="shared" si="107"/>
        <v>1.9130385798855001</v>
      </c>
      <c r="J606" s="185" t="str">
        <f t="shared" si="107"/>
        <v/>
      </c>
      <c r="K606" s="185">
        <f t="shared" si="107"/>
        <v>0.35442797526349001</v>
      </c>
      <c r="L606" s="185">
        <f t="shared" si="107"/>
        <v>0.45937436194492998</v>
      </c>
      <c r="M606" s="185">
        <f t="shared" si="107"/>
        <v>1.1504184416686001</v>
      </c>
      <c r="N606" s="185" t="str">
        <f t="shared" si="107"/>
        <v/>
      </c>
      <c r="O606" s="185" t="str">
        <f t="shared" si="107"/>
        <v/>
      </c>
      <c r="P606" s="185">
        <f t="shared" si="107"/>
        <v>8.4715235635443005</v>
      </c>
      <c r="Q606" s="185" t="str">
        <f t="shared" si="107"/>
        <v/>
      </c>
      <c r="R606" s="185">
        <f t="shared" si="107"/>
        <v>0.16310394455959501</v>
      </c>
      <c r="S606" s="185">
        <f t="shared" si="107"/>
        <v>1.2983792464976E-2</v>
      </c>
      <c r="T606" s="185">
        <f t="shared" si="107"/>
        <v>0.87436495110930001</v>
      </c>
      <c r="U606" s="185">
        <f t="shared" si="107"/>
        <v>4.1579462567848342</v>
      </c>
      <c r="V606" s="185" t="str">
        <f t="shared" si="107"/>
        <v/>
      </c>
      <c r="W606" s="185" t="str">
        <f t="shared" si="107"/>
        <v/>
      </c>
    </row>
    <row r="607" spans="1:23" x14ac:dyDescent="0.2">
      <c r="A607" s="39">
        <f t="shared" si="104"/>
        <v>37560</v>
      </c>
      <c r="B607" s="185">
        <f t="shared" si="99"/>
        <v>0.83211720897430996</v>
      </c>
      <c r="C607" s="185">
        <f t="shared" si="107"/>
        <v>-6.5337334757160003E-3</v>
      </c>
      <c r="D607" s="185">
        <f t="shared" si="107"/>
        <v>-4.8050291836261999E-2</v>
      </c>
      <c r="E607" s="185">
        <f t="shared" si="107"/>
        <v>-1.1765172739380001E-2</v>
      </c>
      <c r="F607" s="185">
        <f t="shared" si="107"/>
        <v>3.7917072793569998E-3</v>
      </c>
      <c r="G607" s="185">
        <f t="shared" si="107"/>
        <v>2.2390393722764999</v>
      </c>
      <c r="H607" s="185">
        <f t="shared" si="107"/>
        <v>2.2014682349445001</v>
      </c>
      <c r="I607" s="185">
        <f t="shared" si="107"/>
        <v>2.3682678680125</v>
      </c>
      <c r="J607" s="185" t="str">
        <f t="shared" si="107"/>
        <v/>
      </c>
      <c r="K607" s="185">
        <f t="shared" si="107"/>
        <v>0.40121810303842997</v>
      </c>
      <c r="L607" s="185">
        <f t="shared" si="107"/>
        <v>0.44045562595794002</v>
      </c>
      <c r="M607" s="185">
        <f t="shared" si="107"/>
        <v>1.1785493775408</v>
      </c>
      <c r="N607" s="185" t="str">
        <f t="shared" si="107"/>
        <v/>
      </c>
      <c r="O607" s="185" t="str">
        <f t="shared" si="107"/>
        <v/>
      </c>
      <c r="P607" s="185">
        <f t="shared" si="107"/>
        <v>9.1903413637503011</v>
      </c>
      <c r="Q607" s="185" t="str">
        <f t="shared" si="107"/>
        <v/>
      </c>
      <c r="R607" s="185">
        <f t="shared" si="107"/>
        <v>0.192381851906334</v>
      </c>
      <c r="S607" s="185">
        <f t="shared" si="107"/>
        <v>1.9178849352528001E-2</v>
      </c>
      <c r="T607" s="185">
        <f t="shared" si="107"/>
        <v>0.99794090007364999</v>
      </c>
      <c r="U607" s="185">
        <f t="shared" si="107"/>
        <v>4.1579462567848342</v>
      </c>
      <c r="V607" s="185" t="str">
        <f t="shared" si="107"/>
        <v/>
      </c>
      <c r="W607" s="185" t="str">
        <f t="shared" si="107"/>
        <v/>
      </c>
    </row>
    <row r="608" spans="1:23" x14ac:dyDescent="0.2">
      <c r="A608" s="39">
        <f t="shared" si="104"/>
        <v>37529</v>
      </c>
      <c r="B608" s="185">
        <f t="shared" ref="B608:B671" si="108">IF(B292="","",MAX(MIN(B292,B$97),B$98))</f>
        <v>0.86204654285864002</v>
      </c>
      <c r="C608" s="185">
        <f t="shared" si="107"/>
        <v>-7.8192583783010007E-3</v>
      </c>
      <c r="D608" s="185">
        <f t="shared" si="107"/>
        <v>0</v>
      </c>
      <c r="E608" s="185">
        <f t="shared" si="107"/>
        <v>-1.3879262190072E-2</v>
      </c>
      <c r="F608" s="185">
        <f t="shared" si="107"/>
        <v>3.7489048041359999E-3</v>
      </c>
      <c r="G608" s="185">
        <f t="shared" si="107"/>
        <v>2.1839117360314</v>
      </c>
      <c r="H608" s="185">
        <f t="shared" si="107"/>
        <v>2.121472495531</v>
      </c>
      <c r="I608" s="185">
        <f t="shared" si="107"/>
        <v>2.3933343279596002</v>
      </c>
      <c r="J608" s="185" t="str">
        <f t="shared" si="107"/>
        <v/>
      </c>
      <c r="K608" s="185">
        <f t="shared" si="107"/>
        <v>0.44661083022838</v>
      </c>
      <c r="L608" s="185">
        <f t="shared" si="107"/>
        <v>0.53467065125819002</v>
      </c>
      <c r="M608" s="185">
        <f t="shared" si="107"/>
        <v>1.2732391213439</v>
      </c>
      <c r="N608" s="185" t="str">
        <f t="shared" si="107"/>
        <v/>
      </c>
      <c r="O608" s="185" t="str">
        <f t="shared" si="107"/>
        <v/>
      </c>
      <c r="P608" s="185">
        <f t="shared" si="107"/>
        <v>9.1903413637503011</v>
      </c>
      <c r="Q608" s="185" t="str">
        <f t="shared" si="107"/>
        <v/>
      </c>
      <c r="R608" s="185">
        <f t="shared" si="107"/>
        <v>0.187301580275157</v>
      </c>
      <c r="S608" s="185">
        <f t="shared" si="107"/>
        <v>2.2575612529413001E-2</v>
      </c>
      <c r="T608" s="185">
        <f t="shared" si="107"/>
        <v>0.94255811097298003</v>
      </c>
      <c r="U608" s="185">
        <f t="shared" si="107"/>
        <v>4.1579462567848342</v>
      </c>
      <c r="V608" s="185" t="str">
        <f t="shared" si="107"/>
        <v/>
      </c>
      <c r="W608" s="185" t="str">
        <f t="shared" si="107"/>
        <v/>
      </c>
    </row>
    <row r="609" spans="1:23" x14ac:dyDescent="0.2">
      <c r="A609" s="39">
        <f t="shared" si="104"/>
        <v>37499</v>
      </c>
      <c r="B609" s="185">
        <f t="shared" si="108"/>
        <v>0.79022776386343996</v>
      </c>
      <c r="C609" s="185">
        <f t="shared" ref="C609:Q609" si="109">IF(C293="","",MAX(MIN(C293,C$97),C$98))</f>
        <v>-4.2548329946519997E-3</v>
      </c>
      <c r="D609" s="185">
        <f t="shared" si="109"/>
        <v>-4.150390625E-2</v>
      </c>
      <c r="E609" s="185">
        <f t="shared" si="109"/>
        <v>-9.2306498878020008E-3</v>
      </c>
      <c r="F609" s="185">
        <f t="shared" si="109"/>
        <v>5.1714531637589998E-3</v>
      </c>
      <c r="G609" s="185">
        <f t="shared" si="109"/>
        <v>2.0422198287322</v>
      </c>
      <c r="H609" s="185">
        <f t="shared" si="109"/>
        <v>1.9866171226791001</v>
      </c>
      <c r="I609" s="185">
        <f t="shared" si="109"/>
        <v>2.2287765714806</v>
      </c>
      <c r="J609" s="185" t="str">
        <f t="shared" si="109"/>
        <v/>
      </c>
      <c r="K609" s="185">
        <f t="shared" si="109"/>
        <v>0.36834813960943003</v>
      </c>
      <c r="L609" s="185">
        <f t="shared" si="109"/>
        <v>0.48096145747961999</v>
      </c>
      <c r="M609" s="185">
        <f t="shared" si="109"/>
        <v>1.0605130801575</v>
      </c>
      <c r="N609" s="185" t="str">
        <f t="shared" si="109"/>
        <v/>
      </c>
      <c r="O609" s="185" t="str">
        <f t="shared" si="109"/>
        <v/>
      </c>
      <c r="P609" s="185">
        <f t="shared" si="109"/>
        <v>9.1767181762050001</v>
      </c>
      <c r="Q609" s="185" t="str">
        <f t="shared" si="109"/>
        <v/>
      </c>
      <c r="R609" s="185">
        <f t="shared" si="107"/>
        <v>0.179441966243922</v>
      </c>
      <c r="S609" s="185">
        <f t="shared" si="107"/>
        <v>3.6463819434140003E-2</v>
      </c>
      <c r="T609" s="185">
        <f t="shared" si="107"/>
        <v>0.87892180122952002</v>
      </c>
      <c r="U609" s="185">
        <f t="shared" si="107"/>
        <v>4.1579462567848342</v>
      </c>
      <c r="V609" s="185" t="str">
        <f t="shared" si="107"/>
        <v/>
      </c>
      <c r="W609" s="185" t="str">
        <f t="shared" si="107"/>
        <v/>
      </c>
    </row>
    <row r="610" spans="1:23" x14ac:dyDescent="0.2">
      <c r="A610" s="39">
        <f t="shared" si="104"/>
        <v>37468</v>
      </c>
      <c r="B610" s="185">
        <f t="shared" si="108"/>
        <v>0.81708028157095003</v>
      </c>
      <c r="C610" s="185">
        <f t="shared" si="107"/>
        <v>-2.0663192308880002E-3</v>
      </c>
      <c r="D610" s="185">
        <f t="shared" si="107"/>
        <v>-0.3125</v>
      </c>
      <c r="E610" s="185">
        <f t="shared" si="107"/>
        <v>-5.2950964532920003E-3</v>
      </c>
      <c r="F610" s="185">
        <f t="shared" si="107"/>
        <v>4.3164198272919998E-3</v>
      </c>
      <c r="G610" s="185">
        <f t="shared" si="107"/>
        <v>2.0965753952905</v>
      </c>
      <c r="H610" s="185">
        <f t="shared" si="107"/>
        <v>2.0293440304291002</v>
      </c>
      <c r="I610" s="185">
        <f t="shared" si="107"/>
        <v>2.3279134747754999</v>
      </c>
      <c r="J610" s="185" t="str">
        <f t="shared" si="107"/>
        <v/>
      </c>
      <c r="K610" s="185">
        <f t="shared" si="107"/>
        <v>0.38235190536427999</v>
      </c>
      <c r="L610" s="185">
        <f t="shared" si="107"/>
        <v>0.53584805899484</v>
      </c>
      <c r="M610" s="185">
        <f t="shared" si="107"/>
        <v>1.108190400112</v>
      </c>
      <c r="N610" s="185" t="str">
        <f t="shared" si="107"/>
        <v/>
      </c>
      <c r="O610" s="185" t="str">
        <f t="shared" si="107"/>
        <v/>
      </c>
      <c r="P610" s="185">
        <f t="shared" si="107"/>
        <v>9.1499150264462994</v>
      </c>
      <c r="Q610" s="185" t="str">
        <f t="shared" si="107"/>
        <v/>
      </c>
      <c r="R610" s="185">
        <f t="shared" si="107"/>
        <v>0.181188711703758</v>
      </c>
      <c r="S610" s="185">
        <f t="shared" si="107"/>
        <v>2.2619118546033001E-2</v>
      </c>
      <c r="T610" s="185">
        <f t="shared" si="107"/>
        <v>0.90118598847639997</v>
      </c>
      <c r="U610" s="185">
        <f t="shared" si="107"/>
        <v>4.1579462567848342</v>
      </c>
      <c r="V610" s="185" t="str">
        <f t="shared" si="107"/>
        <v/>
      </c>
      <c r="W610" s="185" t="str">
        <f t="shared" si="107"/>
        <v/>
      </c>
    </row>
    <row r="611" spans="1:23" x14ac:dyDescent="0.2">
      <c r="A611" s="39">
        <f t="shared" si="104"/>
        <v>37437</v>
      </c>
      <c r="B611" s="185">
        <f t="shared" si="108"/>
        <v>0.69540549737130997</v>
      </c>
      <c r="C611" s="185">
        <f t="shared" si="107"/>
        <v>-1.4139805207100001E-4</v>
      </c>
      <c r="D611" s="185">
        <f t="shared" si="107"/>
        <v>3.662109375E-2</v>
      </c>
      <c r="E611" s="185">
        <f t="shared" si="107"/>
        <v>-2.8175637776470001E-3</v>
      </c>
      <c r="F611" s="185">
        <f t="shared" si="107"/>
        <v>4.9981814259510001E-3</v>
      </c>
      <c r="G611" s="185">
        <f t="shared" si="107"/>
        <v>1.6969421025456</v>
      </c>
      <c r="H611" s="185">
        <f t="shared" si="107"/>
        <v>1.6270895200246001</v>
      </c>
      <c r="I611" s="185">
        <f t="shared" si="107"/>
        <v>1.9278836894055</v>
      </c>
      <c r="J611" s="185" t="str">
        <f t="shared" si="107"/>
        <v/>
      </c>
      <c r="K611" s="185">
        <f t="shared" si="107"/>
        <v>0.33811291738464</v>
      </c>
      <c r="L611" s="185">
        <f t="shared" si="107"/>
        <v>0.47968735185514999</v>
      </c>
      <c r="M611" s="185">
        <f t="shared" si="107"/>
        <v>0.97717563682247</v>
      </c>
      <c r="N611" s="185" t="str">
        <f t="shared" si="107"/>
        <v/>
      </c>
      <c r="O611" s="185" t="str">
        <f t="shared" si="107"/>
        <v/>
      </c>
      <c r="P611" s="185">
        <f t="shared" si="107"/>
        <v>7.6805753970556001</v>
      </c>
      <c r="Q611" s="185" t="str">
        <f t="shared" si="107"/>
        <v/>
      </c>
      <c r="R611" s="185">
        <f t="shared" si="107"/>
        <v>0.17094492750879101</v>
      </c>
      <c r="S611" s="185">
        <f t="shared" si="107"/>
        <v>2.1858298092271002E-2</v>
      </c>
      <c r="T611" s="185">
        <f t="shared" si="107"/>
        <v>0.85808801526102996</v>
      </c>
      <c r="U611" s="185">
        <f t="shared" si="107"/>
        <v>4.1579462567848342</v>
      </c>
      <c r="V611" s="185" t="str">
        <f t="shared" si="107"/>
        <v/>
      </c>
      <c r="W611" s="185" t="str">
        <f t="shared" si="107"/>
        <v/>
      </c>
    </row>
    <row r="612" spans="1:23" x14ac:dyDescent="0.2">
      <c r="A612" s="39">
        <f t="shared" si="104"/>
        <v>37407</v>
      </c>
      <c r="B612" s="185">
        <f t="shared" si="108"/>
        <v>0.63876788920052996</v>
      </c>
      <c r="C612" s="185">
        <f t="shared" si="107"/>
        <v>4.2403720908699998E-4</v>
      </c>
      <c r="D612" s="185">
        <f t="shared" si="107"/>
        <v>9.7545630484819235E-2</v>
      </c>
      <c r="E612" s="185">
        <f t="shared" si="107"/>
        <v>-2.3035154763500001E-3</v>
      </c>
      <c r="F612" s="185">
        <f t="shared" si="107"/>
        <v>5.8395011833820001E-3</v>
      </c>
      <c r="G612" s="185">
        <f t="shared" si="107"/>
        <v>1.4921975560319001</v>
      </c>
      <c r="H612" s="185">
        <f t="shared" si="107"/>
        <v>1.4293314970382001</v>
      </c>
      <c r="I612" s="185">
        <f t="shared" si="107"/>
        <v>1.6946832238984</v>
      </c>
      <c r="J612" s="185" t="str">
        <f t="shared" si="107"/>
        <v/>
      </c>
      <c r="K612" s="185">
        <f t="shared" si="107"/>
        <v>0.36303297274009</v>
      </c>
      <c r="L612" s="185">
        <f t="shared" si="107"/>
        <v>0.46072049272282001</v>
      </c>
      <c r="M612" s="185">
        <f t="shared" si="107"/>
        <v>0.96958847536278003</v>
      </c>
      <c r="N612" s="185" t="str">
        <f t="shared" si="107"/>
        <v/>
      </c>
      <c r="O612" s="185" t="str">
        <f t="shared" si="107"/>
        <v/>
      </c>
      <c r="P612" s="185">
        <f t="shared" si="107"/>
        <v>6.6641984588341003</v>
      </c>
      <c r="Q612" s="185" t="str">
        <f t="shared" si="107"/>
        <v/>
      </c>
      <c r="R612" s="185">
        <f t="shared" si="107"/>
        <v>0.149573590147281</v>
      </c>
      <c r="S612" s="185">
        <f t="shared" si="107"/>
        <v>2.2914376778918E-2</v>
      </c>
      <c r="T612" s="185">
        <f t="shared" si="107"/>
        <v>0.73476661818575995</v>
      </c>
      <c r="U612" s="185">
        <f t="shared" si="107"/>
        <v>4.1579462567848342</v>
      </c>
      <c r="V612" s="185" t="str">
        <f t="shared" si="107"/>
        <v/>
      </c>
      <c r="W612" s="185" t="str">
        <f t="shared" si="107"/>
        <v/>
      </c>
    </row>
    <row r="613" spans="1:23" x14ac:dyDescent="0.2">
      <c r="A613" s="39">
        <f>A297</f>
        <v>37376</v>
      </c>
      <c r="B613" s="185">
        <f t="shared" si="108"/>
        <v>0.71281386901154997</v>
      </c>
      <c r="C613" s="185">
        <f t="shared" si="107"/>
        <v>-1.301591801246E-3</v>
      </c>
      <c r="D613" s="185">
        <f t="shared" si="107"/>
        <v>-5.9790346771479E-2</v>
      </c>
      <c r="E613" s="185">
        <f t="shared" si="107"/>
        <v>-5.5957240741020004E-3</v>
      </c>
      <c r="F613" s="185">
        <f t="shared" ref="C613:W625" si="110">IF(F297="","",MAX(MIN(F297,F$97),F$98))</f>
        <v>6.8718814179290003E-3</v>
      </c>
      <c r="G613" s="185">
        <f t="shared" si="110"/>
        <v>1.7244113725873</v>
      </c>
      <c r="H613" s="185">
        <f t="shared" si="110"/>
        <v>1.6607165137055999</v>
      </c>
      <c r="I613" s="185">
        <f t="shared" si="110"/>
        <v>1.9268951949437001</v>
      </c>
      <c r="J613" s="185" t="str">
        <f t="shared" si="110"/>
        <v/>
      </c>
      <c r="K613" s="185">
        <f t="shared" si="110"/>
        <v>0.33678702678368</v>
      </c>
      <c r="L613" s="185">
        <f t="shared" si="110"/>
        <v>0.49682911338639002</v>
      </c>
      <c r="M613" s="185">
        <f t="shared" si="110"/>
        <v>0.94572074754822999</v>
      </c>
      <c r="N613" s="185" t="str">
        <f t="shared" si="110"/>
        <v/>
      </c>
      <c r="O613" s="185" t="str">
        <f t="shared" si="110"/>
        <v/>
      </c>
      <c r="P613" s="185">
        <f t="shared" si="110"/>
        <v>6.2600750635638001</v>
      </c>
      <c r="Q613" s="185" t="str">
        <f t="shared" si="110"/>
        <v/>
      </c>
      <c r="R613" s="185">
        <f t="shared" si="110"/>
        <v>0.150634012653556</v>
      </c>
      <c r="S613" s="185">
        <f t="shared" si="110"/>
        <v>2.2150412013601999E-2</v>
      </c>
      <c r="T613" s="185">
        <f t="shared" si="110"/>
        <v>0.74501422623711</v>
      </c>
      <c r="U613" s="185">
        <f t="shared" si="110"/>
        <v>4.1579462567848342</v>
      </c>
      <c r="V613" s="185" t="str">
        <f t="shared" si="110"/>
        <v/>
      </c>
      <c r="W613" s="185" t="str">
        <f t="shared" si="110"/>
        <v/>
      </c>
    </row>
    <row r="614" spans="1:23" x14ac:dyDescent="0.2">
      <c r="A614" s="39">
        <f t="shared" ref="A614:A660" si="111">A298</f>
        <v>37346</v>
      </c>
      <c r="B614" s="185">
        <f t="shared" si="108"/>
        <v>0.68446873175772005</v>
      </c>
      <c r="C614" s="185">
        <f t="shared" si="110"/>
        <v>-4.9074894196269999E-3</v>
      </c>
      <c r="D614" s="185">
        <f t="shared" si="110"/>
        <v>-0.13078351318836001</v>
      </c>
      <c r="E614" s="185">
        <f t="shared" si="110"/>
        <v>-9.7060845237520003E-3</v>
      </c>
      <c r="F614" s="185">
        <f t="shared" si="110"/>
        <v>4.0357685896419996E-3</v>
      </c>
      <c r="G614" s="185">
        <f t="shared" si="110"/>
        <v>1.5678895991621999</v>
      </c>
      <c r="H614" s="185">
        <f t="shared" si="110"/>
        <v>1.5219557780391999</v>
      </c>
      <c r="I614" s="185">
        <f t="shared" si="110"/>
        <v>1.7120084526263</v>
      </c>
      <c r="J614" s="185" t="str">
        <f t="shared" si="110"/>
        <v/>
      </c>
      <c r="K614" s="185">
        <f t="shared" si="110"/>
        <v>0.36301694833329001</v>
      </c>
      <c r="L614" s="185">
        <f t="shared" si="110"/>
        <v>0.51285497143792003</v>
      </c>
      <c r="M614" s="185">
        <f t="shared" si="110"/>
        <v>0.99286031315976997</v>
      </c>
      <c r="N614" s="185" t="str">
        <f t="shared" si="110"/>
        <v/>
      </c>
      <c r="O614" s="185" t="str">
        <f t="shared" si="110"/>
        <v/>
      </c>
      <c r="P614" s="185">
        <f t="shared" si="110"/>
        <v>6.2728477621799001</v>
      </c>
      <c r="Q614" s="185" t="str">
        <f t="shared" si="110"/>
        <v/>
      </c>
      <c r="R614" s="185">
        <f t="shared" si="110"/>
        <v>0.14880235533112501</v>
      </c>
      <c r="S614" s="185">
        <f t="shared" si="110"/>
        <v>2.4458150241024001E-2</v>
      </c>
      <c r="T614" s="185">
        <f t="shared" si="110"/>
        <v>0.71481781506404996</v>
      </c>
      <c r="U614" s="185">
        <f t="shared" si="110"/>
        <v>4.1579462567848342</v>
      </c>
      <c r="V614" s="185" t="str">
        <f t="shared" si="110"/>
        <v/>
      </c>
      <c r="W614" s="185" t="str">
        <f t="shared" si="110"/>
        <v/>
      </c>
    </row>
    <row r="615" spans="1:23" x14ac:dyDescent="0.2">
      <c r="A615" s="39">
        <f t="shared" si="111"/>
        <v>37315</v>
      </c>
      <c r="B615" s="185">
        <f t="shared" si="108"/>
        <v>0.74486534273489002</v>
      </c>
      <c r="C615" s="185">
        <f t="shared" si="110"/>
        <v>-4.416283788071E-3</v>
      </c>
      <c r="D615" s="185">
        <f t="shared" si="110"/>
        <v>-0.13265496492386</v>
      </c>
      <c r="E615" s="185">
        <f t="shared" si="110"/>
        <v>-9.6165651496629995E-3</v>
      </c>
      <c r="F615" s="185">
        <f t="shared" si="110"/>
        <v>5.2795531521529996E-3</v>
      </c>
      <c r="G615" s="185">
        <f t="shared" si="110"/>
        <v>1.6511316321556</v>
      </c>
      <c r="H615" s="185">
        <f t="shared" si="110"/>
        <v>1.6091490230351</v>
      </c>
      <c r="I615" s="185">
        <f t="shared" si="110"/>
        <v>1.7835501810433001</v>
      </c>
      <c r="J615" s="185" t="str">
        <f t="shared" si="110"/>
        <v/>
      </c>
      <c r="K615" s="185">
        <f t="shared" si="110"/>
        <v>0.38228814779818998</v>
      </c>
      <c r="L615" s="185">
        <f t="shared" si="110"/>
        <v>0.62249715889625001</v>
      </c>
      <c r="M615" s="185">
        <f t="shared" si="110"/>
        <v>1.0704660973340001</v>
      </c>
      <c r="N615" s="185" t="str">
        <f t="shared" si="110"/>
        <v/>
      </c>
      <c r="O615" s="185" t="str">
        <f t="shared" si="110"/>
        <v/>
      </c>
      <c r="P615" s="185">
        <f t="shared" si="110"/>
        <v>7.3107730156031998</v>
      </c>
      <c r="Q615" s="185" t="str">
        <f t="shared" si="110"/>
        <v/>
      </c>
      <c r="R615" s="185">
        <f t="shared" si="110"/>
        <v>0.15386797035414501</v>
      </c>
      <c r="S615" s="185">
        <f t="shared" si="110"/>
        <v>2.4158326124062001E-2</v>
      </c>
      <c r="T615" s="185">
        <f t="shared" si="110"/>
        <v>0.75717763303779995</v>
      </c>
      <c r="U615" s="185">
        <f t="shared" si="110"/>
        <v>4.1579462567848342</v>
      </c>
      <c r="V615" s="185" t="str">
        <f t="shared" si="110"/>
        <v/>
      </c>
      <c r="W615" s="185" t="str">
        <f t="shared" si="110"/>
        <v/>
      </c>
    </row>
    <row r="616" spans="1:23" x14ac:dyDescent="0.2">
      <c r="A616" s="39">
        <f t="shared" si="111"/>
        <v>37287</v>
      </c>
      <c r="B616" s="185">
        <f t="shared" si="108"/>
        <v>0.75549857088753003</v>
      </c>
      <c r="C616" s="185">
        <f t="shared" si="110"/>
        <v>-1.40374131044E-4</v>
      </c>
      <c r="D616" s="185">
        <f t="shared" si="110"/>
        <v>-9.1754160821438002E-2</v>
      </c>
      <c r="E616" s="185">
        <f t="shared" si="110"/>
        <v>-1.3657059227119999E-3</v>
      </c>
      <c r="F616" s="185">
        <f t="shared" si="110"/>
        <v>2.129838732422E-3</v>
      </c>
      <c r="G616" s="185">
        <f t="shared" si="110"/>
        <v>1.606593476806</v>
      </c>
      <c r="H616" s="185">
        <f t="shared" si="110"/>
        <v>1.5616188519984999</v>
      </c>
      <c r="I616" s="185">
        <f t="shared" si="110"/>
        <v>1.7485073398358999</v>
      </c>
      <c r="J616" s="185" t="str">
        <f t="shared" si="110"/>
        <v/>
      </c>
      <c r="K616" s="185">
        <f t="shared" si="110"/>
        <v>0.39723299010509</v>
      </c>
      <c r="L616" s="185">
        <f t="shared" si="110"/>
        <v>0.67660688154441995</v>
      </c>
      <c r="M616" s="185">
        <f t="shared" si="110"/>
        <v>1.1427870901668</v>
      </c>
      <c r="N616" s="185" t="str">
        <f t="shared" si="110"/>
        <v/>
      </c>
      <c r="O616" s="185" t="str">
        <f t="shared" si="110"/>
        <v/>
      </c>
      <c r="P616" s="185">
        <f t="shared" si="110"/>
        <v>7.0074338285335003</v>
      </c>
      <c r="Q616" s="185" t="str">
        <f t="shared" si="110"/>
        <v/>
      </c>
      <c r="R616" s="185">
        <f t="shared" si="110"/>
        <v>0.14817584952896001</v>
      </c>
      <c r="S616" s="185">
        <f t="shared" si="110"/>
        <v>2.618540825606E-2</v>
      </c>
      <c r="T616" s="185">
        <f t="shared" si="110"/>
        <v>0.68909925821481999</v>
      </c>
      <c r="U616" s="185">
        <f t="shared" si="110"/>
        <v>4.1579462567848342</v>
      </c>
      <c r="V616" s="185" t="str">
        <f t="shared" si="110"/>
        <v/>
      </c>
      <c r="W616" s="185" t="str">
        <f t="shared" si="110"/>
        <v/>
      </c>
    </row>
    <row r="617" spans="1:23" x14ac:dyDescent="0.2">
      <c r="A617" s="39">
        <f t="shared" si="111"/>
        <v>37256</v>
      </c>
      <c r="B617" s="185">
        <f t="shared" si="108"/>
        <v>0.77818342859709</v>
      </c>
      <c r="C617" s="185">
        <f t="shared" si="110"/>
        <v>-1.6521623014939999E-3</v>
      </c>
      <c r="D617" s="185">
        <f t="shared" si="110"/>
        <v>-0.13916015625</v>
      </c>
      <c r="E617" s="185">
        <f t="shared" si="110"/>
        <v>-3.5289998265260001E-3</v>
      </c>
      <c r="F617" s="185">
        <f t="shared" si="110"/>
        <v>1.8577307004220001E-3</v>
      </c>
      <c r="G617" s="185">
        <f t="shared" si="110"/>
        <v>1.6402780514469</v>
      </c>
      <c r="H617" s="185">
        <f t="shared" si="110"/>
        <v>1.5996021834908001</v>
      </c>
      <c r="I617" s="185">
        <f t="shared" si="110"/>
        <v>1.7681886337415</v>
      </c>
      <c r="J617" s="185" t="str">
        <f t="shared" si="110"/>
        <v/>
      </c>
      <c r="K617" s="185">
        <f t="shared" si="110"/>
        <v>0.41287177439875</v>
      </c>
      <c r="L617" s="185">
        <f t="shared" si="110"/>
        <v>0.70673828550285001</v>
      </c>
      <c r="M617" s="185">
        <f t="shared" si="110"/>
        <v>1.2212738233525</v>
      </c>
      <c r="N617" s="185" t="str">
        <f t="shared" si="110"/>
        <v/>
      </c>
      <c r="O617" s="185" t="str">
        <f t="shared" si="110"/>
        <v/>
      </c>
      <c r="P617" s="185">
        <f t="shared" si="110"/>
        <v>7.2844310796330003</v>
      </c>
      <c r="Q617" s="185" t="str">
        <f t="shared" si="110"/>
        <v/>
      </c>
      <c r="R617" s="185">
        <f t="shared" si="110"/>
        <v>0.13454763761297001</v>
      </c>
      <c r="S617" s="185">
        <f t="shared" si="110"/>
        <v>1.4051387920918999E-2</v>
      </c>
      <c r="T617" s="185">
        <f t="shared" si="110"/>
        <v>0.67811012090107003</v>
      </c>
      <c r="U617" s="185">
        <f t="shared" si="110"/>
        <v>4.1579462567848342</v>
      </c>
      <c r="V617" s="185" t="str">
        <f t="shared" si="110"/>
        <v/>
      </c>
      <c r="W617" s="185" t="str">
        <f t="shared" si="110"/>
        <v/>
      </c>
    </row>
    <row r="618" spans="1:23" x14ac:dyDescent="0.2">
      <c r="A618" s="39">
        <f t="shared" si="111"/>
        <v>37225</v>
      </c>
      <c r="B618" s="185">
        <f t="shared" si="108"/>
        <v>0.79060341394549005</v>
      </c>
      <c r="C618" s="185">
        <f t="shared" si="110"/>
        <v>-3.4178700600339998E-3</v>
      </c>
      <c r="D618" s="185">
        <f t="shared" si="110"/>
        <v>-0.16266712546348999</v>
      </c>
      <c r="E618" s="185">
        <f t="shared" si="110"/>
        <v>-4.7932567068950001E-3</v>
      </c>
      <c r="F618" s="185">
        <f t="shared" si="110"/>
        <v>-8.8268526235199996E-4</v>
      </c>
      <c r="G618" s="185">
        <f t="shared" si="110"/>
        <v>1.6799936066843999</v>
      </c>
      <c r="H618" s="185">
        <f t="shared" si="110"/>
        <v>1.6257947696820001</v>
      </c>
      <c r="I618" s="185">
        <f t="shared" si="110"/>
        <v>1.848487406232</v>
      </c>
      <c r="J618" s="185" t="str">
        <f t="shared" si="110"/>
        <v/>
      </c>
      <c r="K618" s="185">
        <f t="shared" si="110"/>
        <v>0.42182207585032999</v>
      </c>
      <c r="L618" s="185">
        <f t="shared" si="110"/>
        <v>0.69804270628897003</v>
      </c>
      <c r="M618" s="185">
        <f t="shared" si="110"/>
        <v>1.2772816420783</v>
      </c>
      <c r="N618" s="185" t="str">
        <f t="shared" si="110"/>
        <v/>
      </c>
      <c r="O618" s="185" t="str">
        <f t="shared" si="110"/>
        <v/>
      </c>
      <c r="P618" s="185">
        <f t="shared" si="110"/>
        <v>7.8214515356987002</v>
      </c>
      <c r="Q618" s="185" t="str">
        <f t="shared" si="110"/>
        <v/>
      </c>
      <c r="R618" s="185">
        <f t="shared" si="110"/>
        <v>0.13807878869891199</v>
      </c>
      <c r="S618" s="185">
        <f t="shared" si="110"/>
        <v>3.0712663983891001E-2</v>
      </c>
      <c r="T618" s="185">
        <f t="shared" si="110"/>
        <v>0.69505900447429003</v>
      </c>
      <c r="U618" s="185">
        <f t="shared" si="110"/>
        <v>4.1579462567848342</v>
      </c>
      <c r="V618" s="185" t="str">
        <f t="shared" si="110"/>
        <v/>
      </c>
      <c r="W618" s="185" t="str">
        <f t="shared" si="110"/>
        <v/>
      </c>
    </row>
    <row r="619" spans="1:23" x14ac:dyDescent="0.2">
      <c r="A619" s="39">
        <f t="shared" si="111"/>
        <v>37195</v>
      </c>
      <c r="B619" s="185">
        <f t="shared" si="108"/>
        <v>0.80305489772856997</v>
      </c>
      <c r="C619" s="185">
        <f t="shared" si="110"/>
        <v>-4.8742012572950003E-3</v>
      </c>
      <c r="D619" s="185">
        <f t="shared" si="110"/>
        <v>-0.489363104105</v>
      </c>
      <c r="E619" s="185">
        <f t="shared" si="110"/>
        <v>-8.8742355427150008E-3</v>
      </c>
      <c r="F619" s="185">
        <f t="shared" si="110"/>
        <v>1.914834500934E-3</v>
      </c>
      <c r="G619" s="185">
        <f t="shared" si="110"/>
        <v>1.896716686337</v>
      </c>
      <c r="H619" s="185">
        <f t="shared" si="110"/>
        <v>1.8191777656970001</v>
      </c>
      <c r="I619" s="185">
        <f t="shared" si="110"/>
        <v>2.1350001557431999</v>
      </c>
      <c r="J619" s="185" t="str">
        <f t="shared" si="110"/>
        <v/>
      </c>
      <c r="K619" s="185">
        <f t="shared" si="110"/>
        <v>0.37072138584511</v>
      </c>
      <c r="L619" s="185">
        <f t="shared" si="110"/>
        <v>0.60192490523188003</v>
      </c>
      <c r="M619" s="185">
        <f t="shared" si="110"/>
        <v>1.3629485200003999</v>
      </c>
      <c r="N619" s="185" t="str">
        <f t="shared" si="110"/>
        <v/>
      </c>
      <c r="O619" s="185" t="str">
        <f t="shared" si="110"/>
        <v/>
      </c>
      <c r="P619" s="185">
        <f t="shared" si="110"/>
        <v>8.8211424181907994</v>
      </c>
      <c r="Q619" s="185" t="str">
        <f t="shared" si="110"/>
        <v/>
      </c>
      <c r="R619" s="185">
        <f t="shared" si="110"/>
        <v>0.14916421406313801</v>
      </c>
      <c r="S619" s="185">
        <f t="shared" si="110"/>
        <v>3.3632075986245E-2</v>
      </c>
      <c r="T619" s="185">
        <f t="shared" si="110"/>
        <v>0.75800773426583001</v>
      </c>
      <c r="U619" s="185">
        <f t="shared" si="110"/>
        <v>4.1579462567848342</v>
      </c>
      <c r="V619" s="185" t="str">
        <f t="shared" si="110"/>
        <v/>
      </c>
      <c r="W619" s="185" t="str">
        <f t="shared" si="110"/>
        <v/>
      </c>
    </row>
    <row r="620" spans="1:23" x14ac:dyDescent="0.2">
      <c r="A620" s="39">
        <f t="shared" si="111"/>
        <v>37164</v>
      </c>
      <c r="B620" s="185">
        <f t="shared" si="108"/>
        <v>0.82993353149134996</v>
      </c>
      <c r="C620" s="185">
        <f t="shared" si="110"/>
        <v>-8.9991496856269993E-3</v>
      </c>
      <c r="D620" s="185">
        <f t="shared" si="110"/>
        <v>-0.57861328125</v>
      </c>
      <c r="E620" s="185">
        <f t="shared" si="110"/>
        <v>-1.6831752820726749E-2</v>
      </c>
      <c r="F620" s="185">
        <f t="shared" si="110"/>
        <v>6.5057753481159997E-3</v>
      </c>
      <c r="G620" s="185">
        <f t="shared" si="110"/>
        <v>1.8477951938149</v>
      </c>
      <c r="H620" s="185">
        <f t="shared" si="110"/>
        <v>1.7419922460770001</v>
      </c>
      <c r="I620" s="185">
        <f t="shared" si="110"/>
        <v>2.1793792243619001</v>
      </c>
      <c r="J620" s="185" t="str">
        <f t="shared" si="110"/>
        <v/>
      </c>
      <c r="K620" s="185">
        <f t="shared" si="110"/>
        <v>0.37748156289215001</v>
      </c>
      <c r="L620" s="185">
        <f t="shared" si="110"/>
        <v>0.73281328031235005</v>
      </c>
      <c r="M620" s="185">
        <f t="shared" si="110"/>
        <v>1.3161378022670001</v>
      </c>
      <c r="N620" s="185" t="str">
        <f t="shared" si="110"/>
        <v/>
      </c>
      <c r="O620" s="185" t="str">
        <f t="shared" si="110"/>
        <v/>
      </c>
      <c r="P620" s="185">
        <f t="shared" si="110"/>
        <v>8.9859142115625996</v>
      </c>
      <c r="Q620" s="185" t="str">
        <f t="shared" si="110"/>
        <v/>
      </c>
      <c r="R620" s="185">
        <f t="shared" si="110"/>
        <v>0.153800385683632</v>
      </c>
      <c r="S620" s="185">
        <f t="shared" si="110"/>
        <v>3.817699505154E-2</v>
      </c>
      <c r="T620" s="185">
        <f t="shared" si="110"/>
        <v>0.74333262164355995</v>
      </c>
      <c r="U620" s="185">
        <f t="shared" si="110"/>
        <v>4.1579462567848342</v>
      </c>
      <c r="V620" s="185" t="str">
        <f t="shared" si="110"/>
        <v/>
      </c>
      <c r="W620" s="185" t="str">
        <f t="shared" si="110"/>
        <v/>
      </c>
    </row>
    <row r="621" spans="1:23" x14ac:dyDescent="0.2">
      <c r="A621" s="39">
        <f t="shared" si="111"/>
        <v>37134</v>
      </c>
      <c r="B621" s="185">
        <f t="shared" si="108"/>
        <v>0.79850205610309999</v>
      </c>
      <c r="C621" s="185">
        <f t="shared" si="110"/>
        <v>4.2856380425669999E-3</v>
      </c>
      <c r="D621" s="185">
        <f t="shared" si="110"/>
        <v>-0.24236285686493</v>
      </c>
      <c r="E621" s="185">
        <f t="shared" si="110"/>
        <v>8.7901265654700001E-4</v>
      </c>
      <c r="F621" s="185">
        <f t="shared" si="110"/>
        <v>1.0244436250159999E-2</v>
      </c>
      <c r="G621" s="185">
        <f t="shared" si="110"/>
        <v>1.4999891475875999</v>
      </c>
      <c r="H621" s="185">
        <f t="shared" si="110"/>
        <v>1.3904491506890999</v>
      </c>
      <c r="I621" s="185">
        <f t="shared" si="110"/>
        <v>1.8264287616064001</v>
      </c>
      <c r="J621" s="185" t="str">
        <f t="shared" si="110"/>
        <v/>
      </c>
      <c r="K621" s="185">
        <f t="shared" si="110"/>
        <v>0.48275956900747002</v>
      </c>
      <c r="L621" s="185">
        <f t="shared" si="110"/>
        <v>0.87179863170384997</v>
      </c>
      <c r="M621" s="185">
        <f t="shared" si="110"/>
        <v>1.1997795576542001</v>
      </c>
      <c r="N621" s="185" t="str">
        <f t="shared" si="110"/>
        <v/>
      </c>
      <c r="O621" s="185" t="str">
        <f t="shared" si="110"/>
        <v/>
      </c>
      <c r="P621" s="185">
        <f t="shared" si="110"/>
        <v>7.1117791695313999</v>
      </c>
      <c r="Q621" s="185" t="str">
        <f t="shared" si="110"/>
        <v/>
      </c>
      <c r="R621" s="185">
        <f t="shared" si="110"/>
        <v>0.129850667239956</v>
      </c>
      <c r="S621" s="185">
        <f t="shared" si="110"/>
        <v>4.0129795006710003E-2</v>
      </c>
      <c r="T621" s="185">
        <f t="shared" si="110"/>
        <v>0.58230229695520996</v>
      </c>
      <c r="U621" s="185">
        <f t="shared" si="110"/>
        <v>4.1579462567848342</v>
      </c>
      <c r="V621" s="185" t="str">
        <f t="shared" si="110"/>
        <v/>
      </c>
      <c r="W621" s="185" t="str">
        <f t="shared" si="110"/>
        <v/>
      </c>
    </row>
    <row r="622" spans="1:23" x14ac:dyDescent="0.2">
      <c r="A622" s="39">
        <f t="shared" si="111"/>
        <v>37103</v>
      </c>
      <c r="B622" s="185">
        <f t="shared" si="108"/>
        <v>0.77986767680892999</v>
      </c>
      <c r="C622" s="185">
        <f t="shared" si="110"/>
        <v>5.37355210129E-3</v>
      </c>
      <c r="D622" s="185">
        <f t="shared" si="110"/>
        <v>-0.25146484375</v>
      </c>
      <c r="E622" s="185">
        <f t="shared" si="110"/>
        <v>3.2220930419320001E-3</v>
      </c>
      <c r="F622" s="185">
        <f t="shared" si="110"/>
        <v>9.194442049854E-3</v>
      </c>
      <c r="G622" s="185">
        <f t="shared" si="110"/>
        <v>1.4901479570114999</v>
      </c>
      <c r="H622" s="185">
        <f t="shared" si="110"/>
        <v>1.3846024209565999</v>
      </c>
      <c r="I622" s="185">
        <f t="shared" si="110"/>
        <v>1.8052121374189001</v>
      </c>
      <c r="J622" s="185" t="str">
        <f t="shared" si="110"/>
        <v/>
      </c>
      <c r="K622" s="185">
        <f t="shared" si="110"/>
        <v>0.47520238854504998</v>
      </c>
      <c r="L622" s="185">
        <f t="shared" si="110"/>
        <v>0.84098137776888005</v>
      </c>
      <c r="M622" s="185">
        <f t="shared" si="110"/>
        <v>1.2544308098642001</v>
      </c>
      <c r="N622" s="185" t="str">
        <f t="shared" si="110"/>
        <v/>
      </c>
      <c r="O622" s="185" t="str">
        <f t="shared" si="110"/>
        <v/>
      </c>
      <c r="P622" s="185">
        <f t="shared" si="110"/>
        <v>7.1453545093148003</v>
      </c>
      <c r="Q622" s="185" t="str">
        <f t="shared" si="110"/>
        <v/>
      </c>
      <c r="R622" s="185">
        <f t="shared" si="110"/>
        <v>0.135381981737214</v>
      </c>
      <c r="S622" s="185">
        <f t="shared" si="110"/>
        <v>4.3814047635646003E-2</v>
      </c>
      <c r="T622" s="185">
        <f t="shared" si="110"/>
        <v>0.56501924105130996</v>
      </c>
      <c r="U622" s="185">
        <f t="shared" si="110"/>
        <v>4.1579462567848342</v>
      </c>
      <c r="V622" s="185" t="str">
        <f t="shared" si="110"/>
        <v/>
      </c>
      <c r="W622" s="185" t="str">
        <f t="shared" si="110"/>
        <v/>
      </c>
    </row>
    <row r="623" spans="1:23" x14ac:dyDescent="0.2">
      <c r="A623" s="39">
        <f t="shared" si="111"/>
        <v>37072</v>
      </c>
      <c r="B623" s="185">
        <f t="shared" si="108"/>
        <v>0.79921023065484997</v>
      </c>
      <c r="C623" s="185">
        <f t="shared" si="110"/>
        <v>3.060130822611E-3</v>
      </c>
      <c r="D623" s="185">
        <f t="shared" si="110"/>
        <v>-0.13015919923781999</v>
      </c>
      <c r="E623" s="185">
        <f t="shared" si="110"/>
        <v>1.330220686269E-3</v>
      </c>
      <c r="F623" s="185">
        <f t="shared" si="110"/>
        <v>6.1755450824329998E-3</v>
      </c>
      <c r="G623" s="185">
        <f t="shared" si="110"/>
        <v>1.4924175387726999</v>
      </c>
      <c r="H623" s="185">
        <f t="shared" si="110"/>
        <v>1.3890315430336999</v>
      </c>
      <c r="I623" s="185">
        <f t="shared" si="110"/>
        <v>1.8023074681825999</v>
      </c>
      <c r="J623" s="185" t="str">
        <f t="shared" si="110"/>
        <v/>
      </c>
      <c r="K623" s="185">
        <f t="shared" si="110"/>
        <v>0.48602727601703</v>
      </c>
      <c r="L623" s="185">
        <f t="shared" si="110"/>
        <v>0.89191096104927003</v>
      </c>
      <c r="M623" s="185">
        <f t="shared" si="110"/>
        <v>1.2702377509188001</v>
      </c>
      <c r="N623" s="185" t="str">
        <f t="shared" si="110"/>
        <v/>
      </c>
      <c r="O623" s="185" t="str">
        <f t="shared" si="110"/>
        <v/>
      </c>
      <c r="P623" s="185">
        <f t="shared" si="110"/>
        <v>6.9672348837442</v>
      </c>
      <c r="Q623" s="185" t="str">
        <f t="shared" si="110"/>
        <v/>
      </c>
      <c r="R623" s="185">
        <f t="shared" si="110"/>
        <v>0.17752545044739901</v>
      </c>
      <c r="S623" s="185">
        <f t="shared" si="110"/>
        <v>4.3667930165371002E-2</v>
      </c>
      <c r="T623" s="185">
        <f t="shared" si="110"/>
        <v>0.61950887499888996</v>
      </c>
      <c r="U623" s="185">
        <f t="shared" si="110"/>
        <v>4.1579462567848342</v>
      </c>
      <c r="V623" s="185" t="str">
        <f t="shared" si="110"/>
        <v/>
      </c>
      <c r="W623" s="185" t="str">
        <f t="shared" si="110"/>
        <v/>
      </c>
    </row>
    <row r="624" spans="1:23" x14ac:dyDescent="0.2">
      <c r="A624" s="39">
        <f t="shared" si="111"/>
        <v>37042</v>
      </c>
      <c r="B624" s="185">
        <f t="shared" si="108"/>
        <v>0.76494297519389998</v>
      </c>
      <c r="C624" s="185">
        <f t="shared" si="110"/>
        <v>4.3282034701180002E-3</v>
      </c>
      <c r="D624" s="185">
        <f t="shared" si="110"/>
        <v>-5.9632435441016998E-2</v>
      </c>
      <c r="E624" s="185">
        <f t="shared" si="110"/>
        <v>2.8583640172150002E-3</v>
      </c>
      <c r="F624" s="185">
        <f t="shared" si="110"/>
        <v>7.0254775248719996E-3</v>
      </c>
      <c r="G624" s="185">
        <f t="shared" si="110"/>
        <v>1.4930632390494001</v>
      </c>
      <c r="H624" s="185">
        <f t="shared" si="110"/>
        <v>1.3852513101562001</v>
      </c>
      <c r="I624" s="185">
        <f t="shared" si="110"/>
        <v>1.8063662723436</v>
      </c>
      <c r="J624" s="185" t="str">
        <f t="shared" si="110"/>
        <v/>
      </c>
      <c r="K624" s="185">
        <f t="shared" si="110"/>
        <v>0.46824344514413002</v>
      </c>
      <c r="L624" s="185">
        <f t="shared" si="110"/>
        <v>0.82082262267613004</v>
      </c>
      <c r="M624" s="185">
        <f t="shared" si="110"/>
        <v>1.1914532512698</v>
      </c>
      <c r="N624" s="185" t="str">
        <f t="shared" si="110"/>
        <v/>
      </c>
      <c r="O624" s="185" t="str">
        <f t="shared" si="110"/>
        <v/>
      </c>
      <c r="P624" s="185">
        <f t="shared" si="110"/>
        <v>6.5311454372124</v>
      </c>
      <c r="Q624" s="185" t="str">
        <f t="shared" si="110"/>
        <v/>
      </c>
      <c r="R624" s="185">
        <f t="shared" si="110"/>
        <v>0.13547176440472999</v>
      </c>
      <c r="S624" s="185">
        <f t="shared" si="110"/>
        <v>4.1038413992848001E-2</v>
      </c>
      <c r="T624" s="185">
        <f t="shared" si="110"/>
        <v>0.63288880621531995</v>
      </c>
      <c r="U624" s="185">
        <f t="shared" si="110"/>
        <v>4.1579462567848342</v>
      </c>
      <c r="V624" s="185" t="str">
        <f t="shared" si="110"/>
        <v/>
      </c>
      <c r="W624" s="185" t="str">
        <f t="shared" si="110"/>
        <v/>
      </c>
    </row>
    <row r="625" spans="1:23" x14ac:dyDescent="0.2">
      <c r="A625" s="39">
        <f t="shared" si="111"/>
        <v>37011</v>
      </c>
      <c r="B625" s="185">
        <f t="shared" si="108"/>
        <v>0.81707142978140002</v>
      </c>
      <c r="C625" s="185">
        <f t="shared" si="110"/>
        <v>7.368039703534E-3</v>
      </c>
      <c r="D625" s="185">
        <f t="shared" si="110"/>
        <v>-0.25634765625</v>
      </c>
      <c r="E625" s="185">
        <f t="shared" si="110"/>
        <v>7.384009822934E-3</v>
      </c>
      <c r="F625" s="185">
        <f t="shared" si="110"/>
        <v>7.3392805572460003E-3</v>
      </c>
      <c r="G625" s="185">
        <f t="shared" si="110"/>
        <v>1.5723397303951001</v>
      </c>
      <c r="H625" s="185">
        <f t="shared" si="110"/>
        <v>1.4565568454705</v>
      </c>
      <c r="I625" s="185">
        <f t="shared" ref="C625:W637" si="112">IF(I309="","",MAX(MIN(I309,I$97),I$98))</f>
        <v>1.9069360011205001</v>
      </c>
      <c r="J625" s="185" t="str">
        <f t="shared" si="112"/>
        <v/>
      </c>
      <c r="K625" s="185">
        <f t="shared" si="112"/>
        <v>0.45876153316655</v>
      </c>
      <c r="L625" s="185">
        <f t="shared" si="112"/>
        <v>0.93794643026067004</v>
      </c>
      <c r="M625" s="185">
        <f t="shared" si="112"/>
        <v>1.2183644600543</v>
      </c>
      <c r="N625" s="185" t="str">
        <f t="shared" si="112"/>
        <v/>
      </c>
      <c r="O625" s="185" t="str">
        <f t="shared" si="112"/>
        <v/>
      </c>
      <c r="P625" s="185">
        <f t="shared" si="112"/>
        <v>6.9199682623917003</v>
      </c>
      <c r="Q625" s="185" t="str">
        <f t="shared" si="112"/>
        <v/>
      </c>
      <c r="R625" s="185">
        <f t="shared" si="112"/>
        <v>0.13984367487773999</v>
      </c>
      <c r="S625" s="185">
        <f t="shared" si="112"/>
        <v>4.1256117573181997E-2</v>
      </c>
      <c r="T625" s="185">
        <f t="shared" si="112"/>
        <v>0.63734909124372996</v>
      </c>
      <c r="U625" s="185">
        <f t="shared" si="112"/>
        <v>4.1579462567848342</v>
      </c>
      <c r="V625" s="185" t="str">
        <f t="shared" si="112"/>
        <v/>
      </c>
      <c r="W625" s="185" t="str">
        <f t="shared" si="112"/>
        <v/>
      </c>
    </row>
    <row r="626" spans="1:23" x14ac:dyDescent="0.2">
      <c r="A626" s="39">
        <f t="shared" si="111"/>
        <v>36981</v>
      </c>
      <c r="B626" s="185">
        <f t="shared" si="108"/>
        <v>0.89089329623337998</v>
      </c>
      <c r="C626" s="185">
        <f t="shared" si="112"/>
        <v>5.53376274018E-3</v>
      </c>
      <c r="D626" s="185">
        <f t="shared" si="112"/>
        <v>-0.23983183503151001</v>
      </c>
      <c r="E626" s="185">
        <f t="shared" si="112"/>
        <v>4.3416273265710001E-3</v>
      </c>
      <c r="F626" s="185">
        <f t="shared" si="112"/>
        <v>7.6215600176719996E-3</v>
      </c>
      <c r="G626" s="185">
        <f t="shared" si="112"/>
        <v>1.7132505822513</v>
      </c>
      <c r="H626" s="185">
        <f t="shared" si="112"/>
        <v>1.5978098527338001</v>
      </c>
      <c r="I626" s="185">
        <f t="shared" si="112"/>
        <v>2.0367394756946999</v>
      </c>
      <c r="J626" s="185" t="str">
        <f t="shared" si="112"/>
        <v/>
      </c>
      <c r="K626" s="185">
        <f t="shared" si="112"/>
        <v>0.49362609824633003</v>
      </c>
      <c r="L626" s="185">
        <f t="shared" si="112"/>
        <v>1.0447986404494001</v>
      </c>
      <c r="M626" s="185">
        <f t="shared" si="112"/>
        <v>1.3867010086145</v>
      </c>
      <c r="N626" s="185" t="str">
        <f t="shared" si="112"/>
        <v/>
      </c>
      <c r="O626" s="185" t="str">
        <f t="shared" si="112"/>
        <v/>
      </c>
      <c r="P626" s="185">
        <f t="shared" si="112"/>
        <v>7.1722439952918</v>
      </c>
      <c r="Q626" s="185" t="str">
        <f t="shared" si="112"/>
        <v/>
      </c>
      <c r="R626" s="185">
        <f t="shared" si="112"/>
        <v>0.153093359184933</v>
      </c>
      <c r="S626" s="185">
        <f t="shared" si="112"/>
        <v>4.7549112242756E-2</v>
      </c>
      <c r="T626" s="185">
        <f t="shared" si="112"/>
        <v>0.65998094234483995</v>
      </c>
      <c r="U626" s="185">
        <f t="shared" si="112"/>
        <v>4.1579462567848342</v>
      </c>
      <c r="V626" s="185" t="str">
        <f t="shared" si="112"/>
        <v/>
      </c>
      <c r="W626" s="185" t="str">
        <f t="shared" si="112"/>
        <v/>
      </c>
    </row>
    <row r="627" spans="1:23" x14ac:dyDescent="0.2">
      <c r="A627" s="39">
        <f t="shared" si="111"/>
        <v>36950</v>
      </c>
      <c r="B627" s="185">
        <f t="shared" si="108"/>
        <v>0.83322816871215999</v>
      </c>
      <c r="C627" s="185">
        <f t="shared" si="112"/>
        <v>2.5367549221719998E-3</v>
      </c>
      <c r="D627" s="185">
        <f t="shared" si="112"/>
        <v>-0.21899114549160001</v>
      </c>
      <c r="E627" s="185">
        <f t="shared" si="112"/>
        <v>5.8824083439999997E-5</v>
      </c>
      <c r="F627" s="185">
        <f t="shared" si="112"/>
        <v>6.8787915074010001E-3</v>
      </c>
      <c r="G627" s="185">
        <f t="shared" si="112"/>
        <v>1.69668373104</v>
      </c>
      <c r="H627" s="185">
        <f t="shared" si="112"/>
        <v>1.5714314249112</v>
      </c>
      <c r="I627" s="185">
        <f t="shared" si="112"/>
        <v>2.0378495150537002</v>
      </c>
      <c r="J627" s="185" t="str">
        <f t="shared" si="112"/>
        <v/>
      </c>
      <c r="K627" s="185">
        <f t="shared" si="112"/>
        <v>0.42311100900594001</v>
      </c>
      <c r="L627" s="185">
        <f t="shared" si="112"/>
        <v>0.94853018580424997</v>
      </c>
      <c r="M627" s="185">
        <f t="shared" si="112"/>
        <v>1.2949487638313999</v>
      </c>
      <c r="N627" s="185" t="str">
        <f t="shared" si="112"/>
        <v/>
      </c>
      <c r="O627" s="185" t="str">
        <f t="shared" si="112"/>
        <v/>
      </c>
      <c r="P627" s="185">
        <f t="shared" si="112"/>
        <v>6.8385151014143002</v>
      </c>
      <c r="Q627" s="185" t="str">
        <f t="shared" si="112"/>
        <v/>
      </c>
      <c r="R627" s="185">
        <f t="shared" si="112"/>
        <v>0.14029874634371201</v>
      </c>
      <c r="S627" s="185">
        <f t="shared" si="112"/>
        <v>4.7156378824213002E-2</v>
      </c>
      <c r="T627" s="185">
        <f t="shared" si="112"/>
        <v>0.57334363866170002</v>
      </c>
      <c r="U627" s="185">
        <f t="shared" si="112"/>
        <v>4.1579462567848342</v>
      </c>
      <c r="V627" s="185" t="str">
        <f t="shared" si="112"/>
        <v/>
      </c>
      <c r="W627" s="185" t="str">
        <f t="shared" si="112"/>
        <v/>
      </c>
    </row>
    <row r="628" spans="1:23" x14ac:dyDescent="0.2">
      <c r="A628" s="39">
        <f t="shared" si="111"/>
        <v>36922</v>
      </c>
      <c r="B628" s="185">
        <f t="shared" si="108"/>
        <v>0.77183922739088995</v>
      </c>
      <c r="C628" s="185">
        <f t="shared" si="112"/>
        <v>6.1193598506470003E-3</v>
      </c>
      <c r="D628" s="185">
        <f t="shared" si="112"/>
        <v>-0.16029371321201</v>
      </c>
      <c r="E628" s="185">
        <f t="shared" si="112"/>
        <v>4.9040150198490003E-3</v>
      </c>
      <c r="F628" s="185">
        <f t="shared" si="112"/>
        <v>8.2657412979549993E-3</v>
      </c>
      <c r="G628" s="185">
        <f t="shared" si="112"/>
        <v>1.6433897206157</v>
      </c>
      <c r="H628" s="185">
        <f t="shared" si="112"/>
        <v>1.5343814472085999</v>
      </c>
      <c r="I628" s="185">
        <f t="shared" si="112"/>
        <v>1.9295121669119</v>
      </c>
      <c r="J628" s="185" t="str">
        <f t="shared" si="112"/>
        <v/>
      </c>
      <c r="K628" s="185">
        <f t="shared" si="112"/>
        <v>0.42548354377754999</v>
      </c>
      <c r="L628" s="185">
        <f t="shared" si="112"/>
        <v>0.82401458215560996</v>
      </c>
      <c r="M628" s="185">
        <f t="shared" si="112"/>
        <v>1.2403411993203</v>
      </c>
      <c r="N628" s="185" t="str">
        <f t="shared" si="112"/>
        <v/>
      </c>
      <c r="O628" s="185" t="str">
        <f t="shared" si="112"/>
        <v/>
      </c>
      <c r="P628" s="185">
        <f t="shared" si="112"/>
        <v>6.866135257222</v>
      </c>
      <c r="Q628" s="185" t="str">
        <f t="shared" si="112"/>
        <v/>
      </c>
      <c r="R628" s="185">
        <f t="shared" si="112"/>
        <v>0.139879905080765</v>
      </c>
      <c r="S628" s="185">
        <f t="shared" si="112"/>
        <v>4.6942792120380002E-2</v>
      </c>
      <c r="T628" s="185">
        <f t="shared" si="112"/>
        <v>0.55276412384040996</v>
      </c>
      <c r="U628" s="185">
        <f t="shared" si="112"/>
        <v>4.1579462567848342</v>
      </c>
      <c r="V628" s="185" t="str">
        <f t="shared" si="112"/>
        <v/>
      </c>
      <c r="W628" s="185" t="str">
        <f t="shared" si="112"/>
        <v/>
      </c>
    </row>
    <row r="629" spans="1:23" x14ac:dyDescent="0.2">
      <c r="A629" s="39">
        <f t="shared" si="111"/>
        <v>36891</v>
      </c>
      <c r="B629" s="185">
        <f t="shared" si="108"/>
        <v>0.89123893570086998</v>
      </c>
      <c r="C629" s="185">
        <f t="shared" si="112"/>
        <v>3.0937933708060001E-3</v>
      </c>
      <c r="D629" s="185">
        <f t="shared" si="112"/>
        <v>-0.23592714965343001</v>
      </c>
      <c r="E629" s="185">
        <f t="shared" si="112"/>
        <v>2.1670097493430001E-3</v>
      </c>
      <c r="F629" s="185">
        <f t="shared" si="112"/>
        <v>4.7213349790109996E-3</v>
      </c>
      <c r="G629" s="185">
        <f t="shared" si="112"/>
        <v>1.8986854565725999</v>
      </c>
      <c r="H629" s="185">
        <f t="shared" si="112"/>
        <v>1.7448066436384</v>
      </c>
      <c r="I629" s="185">
        <f t="shared" si="112"/>
        <v>2.2986560664461999</v>
      </c>
      <c r="J629" s="185" t="str">
        <f t="shared" si="112"/>
        <v/>
      </c>
      <c r="K629" s="185">
        <f t="shared" si="112"/>
        <v>0.57278965546564997</v>
      </c>
      <c r="L629" s="185">
        <f t="shared" si="112"/>
        <v>0.96506895579552998</v>
      </c>
      <c r="M629" s="185">
        <f t="shared" si="112"/>
        <v>1.3616539240017</v>
      </c>
      <c r="N629" s="185" t="str">
        <f t="shared" si="112"/>
        <v/>
      </c>
      <c r="O629" s="185" t="str">
        <f t="shared" si="112"/>
        <v/>
      </c>
      <c r="P629" s="185">
        <f t="shared" si="112"/>
        <v>8.4866622404327998</v>
      </c>
      <c r="Q629" s="185" t="str">
        <f t="shared" si="112"/>
        <v/>
      </c>
      <c r="R629" s="185">
        <f t="shared" si="112"/>
        <v>0.145998080757477</v>
      </c>
      <c r="S629" s="185">
        <f t="shared" si="112"/>
        <v>5.1599478182586998E-2</v>
      </c>
      <c r="T629" s="185" t="str">
        <f t="shared" si="112"/>
        <v/>
      </c>
      <c r="U629" s="185">
        <f t="shared" si="112"/>
        <v>4.1579462567848342</v>
      </c>
      <c r="V629" s="185" t="str">
        <f t="shared" si="112"/>
        <v/>
      </c>
      <c r="W629" s="185" t="str">
        <f t="shared" si="112"/>
        <v/>
      </c>
    </row>
    <row r="630" spans="1:23" x14ac:dyDescent="0.2">
      <c r="A630" s="39">
        <f t="shared" si="111"/>
        <v>36860</v>
      </c>
      <c r="B630" s="185">
        <f t="shared" si="108"/>
        <v>0.92805405906307004</v>
      </c>
      <c r="C630" s="185">
        <f t="shared" si="112"/>
        <v>6.3286083452030002E-3</v>
      </c>
      <c r="D630" s="185">
        <f t="shared" si="112"/>
        <v>-0.64458739757537997</v>
      </c>
      <c r="E630" s="185">
        <f t="shared" si="112"/>
        <v>5.8539183180930003E-3</v>
      </c>
      <c r="F630" s="185">
        <f t="shared" si="112"/>
        <v>7.188258454825E-3</v>
      </c>
      <c r="G630" s="185">
        <f t="shared" si="112"/>
        <v>1.9026114584503999</v>
      </c>
      <c r="H630" s="185">
        <f t="shared" si="112"/>
        <v>1.7462493414600999</v>
      </c>
      <c r="I630" s="185">
        <f t="shared" si="112"/>
        <v>2.3053401745130002</v>
      </c>
      <c r="J630" s="185" t="str">
        <f t="shared" si="112"/>
        <v/>
      </c>
      <c r="K630" s="185">
        <f t="shared" si="112"/>
        <v>0.65377388318061003</v>
      </c>
      <c r="L630" s="185">
        <f t="shared" si="112"/>
        <v>1.0485914448553</v>
      </c>
      <c r="M630" s="185">
        <f t="shared" si="112"/>
        <v>1.4322637625754</v>
      </c>
      <c r="N630" s="185" t="str">
        <f t="shared" si="112"/>
        <v/>
      </c>
      <c r="O630" s="185" t="str">
        <f t="shared" si="112"/>
        <v/>
      </c>
      <c r="P630" s="185">
        <f t="shared" si="112"/>
        <v>8.2917680842330999</v>
      </c>
      <c r="Q630" s="185" t="str">
        <f t="shared" si="112"/>
        <v/>
      </c>
      <c r="R630" s="185">
        <f t="shared" si="112"/>
        <v>0.141505092519287</v>
      </c>
      <c r="S630" s="185">
        <f t="shared" si="112"/>
        <v>5.0411847879383999E-2</v>
      </c>
      <c r="T630" s="185" t="str">
        <f t="shared" si="112"/>
        <v/>
      </c>
      <c r="U630" s="185">
        <f t="shared" si="112"/>
        <v>4.1579462567848342</v>
      </c>
      <c r="V630" s="185" t="str">
        <f t="shared" si="112"/>
        <v/>
      </c>
      <c r="W630" s="185" t="str">
        <f t="shared" si="112"/>
        <v/>
      </c>
    </row>
    <row r="631" spans="1:23" x14ac:dyDescent="0.2">
      <c r="A631" s="39">
        <f t="shared" si="111"/>
        <v>36830</v>
      </c>
      <c r="B631" s="185">
        <f t="shared" si="108"/>
        <v>0.85322308495833998</v>
      </c>
      <c r="C631" s="185">
        <f t="shared" si="112"/>
        <v>4.4708320031819999E-3</v>
      </c>
      <c r="D631" s="185">
        <f t="shared" si="112"/>
        <v>-0.18310546875</v>
      </c>
      <c r="E631" s="185">
        <f t="shared" si="112"/>
        <v>2.9915246448169999E-3</v>
      </c>
      <c r="F631" s="185">
        <f t="shared" si="112"/>
        <v>7.1932671281180003E-3</v>
      </c>
      <c r="G631" s="185">
        <f t="shared" si="112"/>
        <v>1.7562087581679999</v>
      </c>
      <c r="H631" s="185">
        <f t="shared" si="112"/>
        <v>1.6052524163329001</v>
      </c>
      <c r="I631" s="185">
        <f t="shared" si="112"/>
        <v>2.1414695204658001</v>
      </c>
      <c r="J631" s="185" t="str">
        <f t="shared" si="112"/>
        <v/>
      </c>
      <c r="K631" s="185">
        <f t="shared" si="112"/>
        <v>0.64870449256401996</v>
      </c>
      <c r="L631" s="185">
        <f t="shared" si="112"/>
        <v>0.96015500216644001</v>
      </c>
      <c r="M631" s="185">
        <f t="shared" si="112"/>
        <v>1.3324801418973</v>
      </c>
      <c r="N631" s="185" t="str">
        <f t="shared" si="112"/>
        <v/>
      </c>
      <c r="O631" s="185" t="str">
        <f t="shared" si="112"/>
        <v/>
      </c>
      <c r="P631" s="185">
        <f t="shared" si="112"/>
        <v>7.1619507891158998</v>
      </c>
      <c r="Q631" s="185" t="str">
        <f t="shared" si="112"/>
        <v/>
      </c>
      <c r="R631" s="185">
        <f t="shared" si="112"/>
        <v>0.13590558984482401</v>
      </c>
      <c r="S631" s="185">
        <f t="shared" si="112"/>
        <v>4.9865445571433999E-2</v>
      </c>
      <c r="T631" s="185" t="str">
        <f t="shared" si="112"/>
        <v/>
      </c>
      <c r="U631" s="185">
        <f t="shared" si="112"/>
        <v>4.1579462567848342</v>
      </c>
      <c r="V631" s="185" t="str">
        <f t="shared" si="112"/>
        <v/>
      </c>
      <c r="W631" s="185" t="str">
        <f t="shared" si="112"/>
        <v/>
      </c>
    </row>
    <row r="632" spans="1:23" x14ac:dyDescent="0.2">
      <c r="A632" s="39">
        <f t="shared" si="111"/>
        <v>36799</v>
      </c>
      <c r="B632" s="185">
        <f t="shared" si="108"/>
        <v>0.78919391661828997</v>
      </c>
      <c r="C632" s="185">
        <f t="shared" si="112"/>
        <v>2.0465815028330001E-3</v>
      </c>
      <c r="D632" s="185">
        <f t="shared" si="112"/>
        <v>-0.23627735674381001</v>
      </c>
      <c r="E632" s="185">
        <f t="shared" si="112"/>
        <v>-5.5146984953599999E-4</v>
      </c>
      <c r="F632" s="185">
        <f t="shared" si="112"/>
        <v>6.8879278349719998E-3</v>
      </c>
      <c r="G632" s="185">
        <f t="shared" si="112"/>
        <v>1.5615741078545</v>
      </c>
      <c r="H632" s="185">
        <f t="shared" si="112"/>
        <v>1.3956751865020001</v>
      </c>
      <c r="I632" s="185">
        <f t="shared" si="112"/>
        <v>1.9795283641257</v>
      </c>
      <c r="J632" s="185" t="str">
        <f t="shared" si="112"/>
        <v/>
      </c>
      <c r="K632" s="185">
        <f t="shared" si="112"/>
        <v>0.63682381100995999</v>
      </c>
      <c r="L632" s="185">
        <f t="shared" si="112"/>
        <v>0.91978808550624003</v>
      </c>
      <c r="M632" s="185">
        <f t="shared" si="112"/>
        <v>1.2975036186235001</v>
      </c>
      <c r="N632" s="185" t="str">
        <f t="shared" si="112"/>
        <v/>
      </c>
      <c r="O632" s="185" t="str">
        <f t="shared" si="112"/>
        <v/>
      </c>
      <c r="P632" s="185">
        <f t="shared" si="112"/>
        <v>6.3795763954284999</v>
      </c>
      <c r="Q632" s="185" t="str">
        <f t="shared" si="112"/>
        <v/>
      </c>
      <c r="R632" s="185">
        <f t="shared" si="112"/>
        <v>0.13237310546522699</v>
      </c>
      <c r="S632" s="185">
        <f t="shared" si="112"/>
        <v>4.9561468426983002E-2</v>
      </c>
      <c r="T632" s="185" t="str">
        <f t="shared" si="112"/>
        <v/>
      </c>
      <c r="U632" s="185">
        <f t="shared" si="112"/>
        <v>4.1579462567848342</v>
      </c>
      <c r="V632" s="185" t="str">
        <f t="shared" si="112"/>
        <v/>
      </c>
      <c r="W632" s="185" t="str">
        <f t="shared" si="112"/>
        <v/>
      </c>
    </row>
    <row r="633" spans="1:23" x14ac:dyDescent="0.2">
      <c r="A633" s="39">
        <f t="shared" si="111"/>
        <v>36769</v>
      </c>
      <c r="B633" s="185">
        <f t="shared" si="108"/>
        <v>0.84973654006730004</v>
      </c>
      <c r="C633" s="185">
        <f t="shared" si="112"/>
        <v>4.2328488922850002E-3</v>
      </c>
      <c r="D633" s="185">
        <f t="shared" si="112"/>
        <v>-7.9216524958611007E-2</v>
      </c>
      <c r="E633" s="185">
        <f t="shared" si="112"/>
        <v>1.6660918954080001E-3</v>
      </c>
      <c r="F633" s="185">
        <f t="shared" si="112"/>
        <v>9.0176584189239992E-3</v>
      </c>
      <c r="G633" s="185">
        <f t="shared" si="112"/>
        <v>1.5907853238316001</v>
      </c>
      <c r="H633" s="185">
        <f t="shared" si="112"/>
        <v>1.4299393513481</v>
      </c>
      <c r="I633" s="185">
        <f t="shared" si="112"/>
        <v>1.9909826240948001</v>
      </c>
      <c r="J633" s="185" t="str">
        <f t="shared" si="112"/>
        <v/>
      </c>
      <c r="K633" s="185">
        <f t="shared" si="112"/>
        <v>0.72816390630721251</v>
      </c>
      <c r="L633" s="185">
        <f t="shared" si="112"/>
        <v>1.0629663491065999</v>
      </c>
      <c r="M633" s="185">
        <f t="shared" si="112"/>
        <v>1.4119563438958</v>
      </c>
      <c r="N633" s="185" t="str">
        <f t="shared" si="112"/>
        <v/>
      </c>
      <c r="O633" s="185" t="str">
        <f t="shared" si="112"/>
        <v/>
      </c>
      <c r="P633" s="185">
        <f t="shared" si="112"/>
        <v>6.1321346903073</v>
      </c>
      <c r="Q633" s="185" t="str">
        <f t="shared" si="112"/>
        <v/>
      </c>
      <c r="R633" s="185">
        <f t="shared" si="112"/>
        <v>0.17903801325045501</v>
      </c>
      <c r="S633" s="185">
        <f t="shared" si="112"/>
        <v>4.7801855999989998E-2</v>
      </c>
      <c r="T633" s="185" t="str">
        <f t="shared" si="112"/>
        <v/>
      </c>
      <c r="U633" s="185">
        <f t="shared" si="112"/>
        <v>4.1579462567848342</v>
      </c>
      <c r="V633" s="185" t="str">
        <f t="shared" si="112"/>
        <v/>
      </c>
      <c r="W633" s="185" t="str">
        <f t="shared" si="112"/>
        <v/>
      </c>
    </row>
    <row r="634" spans="1:23" x14ac:dyDescent="0.2">
      <c r="A634" s="39">
        <f t="shared" si="111"/>
        <v>36738</v>
      </c>
      <c r="B634" s="185">
        <f t="shared" si="108"/>
        <v>0.86140052605541995</v>
      </c>
      <c r="C634" s="185">
        <f t="shared" si="112"/>
        <v>7.3757288415261992E-3</v>
      </c>
      <c r="D634" s="185" t="str">
        <f t="shared" si="112"/>
        <v/>
      </c>
      <c r="E634" s="185">
        <f t="shared" si="112"/>
        <v>4.8715089008649999E-3</v>
      </c>
      <c r="F634" s="185">
        <f t="shared" si="112"/>
        <v>1.0247674469553698E-2</v>
      </c>
      <c r="G634" s="185">
        <f t="shared" si="112"/>
        <v>1.5716202560262</v>
      </c>
      <c r="H634" s="185">
        <f t="shared" si="112"/>
        <v>1.4325254916134</v>
      </c>
      <c r="I634" s="185">
        <f t="shared" si="112"/>
        <v>1.9122761516949001</v>
      </c>
      <c r="J634" s="185" t="str">
        <f t="shared" si="112"/>
        <v/>
      </c>
      <c r="K634" s="185">
        <f t="shared" si="112"/>
        <v>0.72816390630721251</v>
      </c>
      <c r="L634" s="185">
        <f t="shared" si="112"/>
        <v>1.0929927637238597</v>
      </c>
      <c r="M634" s="185" t="str">
        <f t="shared" si="112"/>
        <v/>
      </c>
      <c r="N634" s="185" t="str">
        <f t="shared" si="112"/>
        <v/>
      </c>
      <c r="O634" s="185" t="str">
        <f t="shared" si="112"/>
        <v/>
      </c>
      <c r="P634" s="185">
        <f t="shared" si="112"/>
        <v>5.92</v>
      </c>
      <c r="Q634" s="185" t="str">
        <f t="shared" si="112"/>
        <v/>
      </c>
      <c r="R634" s="185" t="str">
        <f t="shared" si="112"/>
        <v/>
      </c>
      <c r="S634" s="185" t="str">
        <f t="shared" si="112"/>
        <v/>
      </c>
      <c r="T634" s="185" t="str">
        <f t="shared" si="112"/>
        <v/>
      </c>
      <c r="U634" s="185" t="str">
        <f t="shared" si="112"/>
        <v/>
      </c>
      <c r="V634" s="185" t="str">
        <f t="shared" si="112"/>
        <v/>
      </c>
      <c r="W634" s="185" t="str">
        <f t="shared" si="112"/>
        <v/>
      </c>
    </row>
    <row r="635" spans="1:23" x14ac:dyDescent="0.2">
      <c r="A635" s="39">
        <f t="shared" si="111"/>
        <v>36707</v>
      </c>
      <c r="B635" s="185">
        <f t="shared" si="108"/>
        <v>0.82638784848774005</v>
      </c>
      <c r="C635" s="185">
        <f t="shared" si="112"/>
        <v>-5.5456192376999997E-5</v>
      </c>
      <c r="D635" s="185" t="str">
        <f t="shared" si="112"/>
        <v/>
      </c>
      <c r="E635" s="185">
        <f t="shared" si="112"/>
        <v>-5.5701786268549996E-3</v>
      </c>
      <c r="F635" s="185">
        <f t="shared" si="112"/>
        <v>1.0247674469553698E-2</v>
      </c>
      <c r="G635" s="185">
        <f t="shared" si="112"/>
        <v>1.5875201051096</v>
      </c>
      <c r="H635" s="185">
        <f t="shared" si="112"/>
        <v>1.4463169340318001</v>
      </c>
      <c r="I635" s="185">
        <f t="shared" si="112"/>
        <v>1.9366599954985</v>
      </c>
      <c r="J635" s="185" t="str">
        <f t="shared" si="112"/>
        <v/>
      </c>
      <c r="K635" s="185">
        <f t="shared" si="112"/>
        <v>0.71876693430201999</v>
      </c>
      <c r="L635" s="185">
        <f t="shared" si="112"/>
        <v>1.0335511337465999</v>
      </c>
      <c r="M635" s="185" t="str">
        <f t="shared" si="112"/>
        <v/>
      </c>
      <c r="N635" s="185" t="str">
        <f t="shared" si="112"/>
        <v/>
      </c>
      <c r="O635" s="185" t="str">
        <f t="shared" si="112"/>
        <v/>
      </c>
      <c r="P635" s="185">
        <f t="shared" si="112"/>
        <v>5.85</v>
      </c>
      <c r="Q635" s="185" t="str">
        <f t="shared" si="112"/>
        <v/>
      </c>
      <c r="R635" s="185" t="str">
        <f t="shared" si="112"/>
        <v/>
      </c>
      <c r="S635" s="185" t="str">
        <f t="shared" si="112"/>
        <v/>
      </c>
      <c r="T635" s="185" t="str">
        <f t="shared" si="112"/>
        <v/>
      </c>
      <c r="U635" s="185" t="str">
        <f t="shared" si="112"/>
        <v/>
      </c>
      <c r="V635" s="185" t="str">
        <f t="shared" si="112"/>
        <v/>
      </c>
      <c r="W635" s="185" t="str">
        <f t="shared" si="112"/>
        <v/>
      </c>
    </row>
    <row r="636" spans="1:23" x14ac:dyDescent="0.2">
      <c r="A636" s="39">
        <f t="shared" si="111"/>
        <v>36677</v>
      </c>
      <c r="B636" s="185">
        <f t="shared" si="108"/>
        <v>0.87715204531307001</v>
      </c>
      <c r="C636" s="185">
        <f t="shared" si="112"/>
        <v>2.9324881093650002E-3</v>
      </c>
      <c r="D636" s="185" t="str">
        <f t="shared" si="112"/>
        <v/>
      </c>
      <c r="E636" s="185">
        <f t="shared" si="112"/>
        <v>-7.1998563116900001E-4</v>
      </c>
      <c r="F636" s="185">
        <f t="shared" si="112"/>
        <v>1.0116920190883E-2</v>
      </c>
      <c r="G636" s="185">
        <f t="shared" si="112"/>
        <v>1.6543278425582999</v>
      </c>
      <c r="H636" s="185">
        <f t="shared" si="112"/>
        <v>1.4869167849944001</v>
      </c>
      <c r="I636" s="185">
        <f t="shared" si="112"/>
        <v>2.0591485397107001</v>
      </c>
      <c r="J636" s="185" t="str">
        <f t="shared" si="112"/>
        <v/>
      </c>
      <c r="K636" s="185">
        <f t="shared" si="112"/>
        <v>0.72816390630721251</v>
      </c>
      <c r="L636" s="185">
        <f t="shared" si="112"/>
        <v>1.0929927637238597</v>
      </c>
      <c r="M636" s="185" t="str">
        <f t="shared" si="112"/>
        <v/>
      </c>
      <c r="N636" s="185" t="str">
        <f t="shared" si="112"/>
        <v/>
      </c>
      <c r="O636" s="185" t="str">
        <f t="shared" si="112"/>
        <v/>
      </c>
      <c r="P636" s="185">
        <f t="shared" si="112"/>
        <v>6.07</v>
      </c>
      <c r="Q636" s="185" t="str">
        <f t="shared" si="112"/>
        <v/>
      </c>
      <c r="R636" s="185" t="str">
        <f t="shared" si="112"/>
        <v/>
      </c>
      <c r="S636" s="185" t="str">
        <f t="shared" si="112"/>
        <v/>
      </c>
      <c r="T636" s="185" t="str">
        <f t="shared" si="112"/>
        <v/>
      </c>
      <c r="U636" s="185" t="str">
        <f t="shared" si="112"/>
        <v/>
      </c>
      <c r="V636" s="185" t="str">
        <f t="shared" si="112"/>
        <v/>
      </c>
      <c r="W636" s="185" t="str">
        <f t="shared" si="112"/>
        <v/>
      </c>
    </row>
    <row r="637" spans="1:23" x14ac:dyDescent="0.2">
      <c r="A637" s="39">
        <f t="shared" si="111"/>
        <v>36646</v>
      </c>
      <c r="B637" s="185">
        <f t="shared" si="108"/>
        <v>0.79119579197861001</v>
      </c>
      <c r="C637" s="185">
        <f t="shared" si="112"/>
        <v>5.5379437112479998E-3</v>
      </c>
      <c r="D637" s="185" t="str">
        <f t="shared" si="112"/>
        <v/>
      </c>
      <c r="E637" s="185">
        <f t="shared" si="112"/>
        <v>2.2041437759939999E-3</v>
      </c>
      <c r="F637" s="185">
        <f t="shared" si="112"/>
        <v>1.0247674469553698E-2</v>
      </c>
      <c r="G637" s="185">
        <f t="shared" si="112"/>
        <v>1.5566799738610999</v>
      </c>
      <c r="H637" s="185">
        <f t="shared" si="112"/>
        <v>1.3564579018880001</v>
      </c>
      <c r="I637" s="185">
        <f t="shared" si="112"/>
        <v>2.0265646042122998</v>
      </c>
      <c r="J637" s="185" t="str">
        <f t="shared" si="112"/>
        <v/>
      </c>
      <c r="K637" s="185">
        <f t="shared" si="112"/>
        <v>0.61232085061990005</v>
      </c>
      <c r="L637" s="185">
        <f t="shared" ref="C637:W649" si="113">IF(L321="","",MAX(MIN(L321,L$97),L$98))</f>
        <v>1.0374516249903001</v>
      </c>
      <c r="M637" s="185" t="str">
        <f t="shared" si="113"/>
        <v/>
      </c>
      <c r="N637" s="185" t="str">
        <f t="shared" si="113"/>
        <v/>
      </c>
      <c r="O637" s="185" t="str">
        <f t="shared" si="113"/>
        <v/>
      </c>
      <c r="P637" s="185">
        <f t="shared" si="113"/>
        <v>5.84</v>
      </c>
      <c r="Q637" s="185" t="str">
        <f t="shared" si="113"/>
        <v/>
      </c>
      <c r="R637" s="185" t="str">
        <f t="shared" si="113"/>
        <v/>
      </c>
      <c r="S637" s="185" t="str">
        <f t="shared" si="113"/>
        <v/>
      </c>
      <c r="T637" s="185" t="str">
        <f t="shared" si="113"/>
        <v/>
      </c>
      <c r="U637" s="185" t="str">
        <f t="shared" si="113"/>
        <v/>
      </c>
      <c r="V637" s="185" t="str">
        <f t="shared" si="113"/>
        <v/>
      </c>
      <c r="W637" s="185" t="str">
        <f t="shared" si="113"/>
        <v/>
      </c>
    </row>
    <row r="638" spans="1:23" x14ac:dyDescent="0.2">
      <c r="A638" s="39">
        <f t="shared" si="111"/>
        <v>36616</v>
      </c>
      <c r="B638" s="185">
        <f t="shared" si="108"/>
        <v>0.76538620699884996</v>
      </c>
      <c r="C638" s="185">
        <f t="shared" si="113"/>
        <v>5.6820518158930003E-3</v>
      </c>
      <c r="D638" s="185" t="str">
        <f t="shared" si="113"/>
        <v/>
      </c>
      <c r="E638" s="185">
        <f t="shared" si="113"/>
        <v>1.5889777220520001E-3</v>
      </c>
      <c r="F638" s="185">
        <f t="shared" si="113"/>
        <v>1.0247674469553698E-2</v>
      </c>
      <c r="G638" s="185">
        <f t="shared" si="113"/>
        <v>1.4609493269075</v>
      </c>
      <c r="H638" s="185">
        <f t="shared" si="113"/>
        <v>1.2990465034223999</v>
      </c>
      <c r="I638" s="185">
        <f t="shared" si="113"/>
        <v>1.8295426150961001</v>
      </c>
      <c r="J638" s="185" t="str">
        <f t="shared" si="113"/>
        <v/>
      </c>
      <c r="K638" s="185">
        <f t="shared" si="113"/>
        <v>0.63771558307946996</v>
      </c>
      <c r="L638" s="185">
        <f t="shared" si="113"/>
        <v>1.0281801123245999</v>
      </c>
      <c r="M638" s="185" t="str">
        <f t="shared" si="113"/>
        <v/>
      </c>
      <c r="N638" s="185" t="str">
        <f t="shared" si="113"/>
        <v/>
      </c>
      <c r="O638" s="185" t="str">
        <f t="shared" si="113"/>
        <v/>
      </c>
      <c r="P638" s="185">
        <f t="shared" si="113"/>
        <v>5.79</v>
      </c>
      <c r="Q638" s="185" t="str">
        <f t="shared" si="113"/>
        <v/>
      </c>
      <c r="R638" s="185" t="str">
        <f t="shared" si="113"/>
        <v/>
      </c>
      <c r="S638" s="185" t="str">
        <f t="shared" si="113"/>
        <v/>
      </c>
      <c r="T638" s="185" t="str">
        <f t="shared" si="113"/>
        <v/>
      </c>
      <c r="U638" s="185" t="str">
        <f t="shared" si="113"/>
        <v/>
      </c>
      <c r="V638" s="185" t="str">
        <f t="shared" si="113"/>
        <v/>
      </c>
      <c r="W638" s="185" t="str">
        <f t="shared" si="113"/>
        <v/>
      </c>
    </row>
    <row r="639" spans="1:23" x14ac:dyDescent="0.2">
      <c r="A639" s="39">
        <f t="shared" si="111"/>
        <v>36585</v>
      </c>
      <c r="B639" s="185">
        <f t="shared" si="108"/>
        <v>0.62217136688640995</v>
      </c>
      <c r="C639" s="185">
        <f t="shared" si="113"/>
        <v>6.7013122069450003E-3</v>
      </c>
      <c r="D639" s="185" t="str">
        <f t="shared" si="113"/>
        <v/>
      </c>
      <c r="E639" s="185">
        <f t="shared" si="113"/>
        <v>4.9085230091719997E-3</v>
      </c>
      <c r="F639" s="185">
        <f t="shared" si="113"/>
        <v>1.0247674469553698E-2</v>
      </c>
      <c r="G639" s="185">
        <f t="shared" si="113"/>
        <v>1.2165918521304</v>
      </c>
      <c r="H639" s="185">
        <f t="shared" si="113"/>
        <v>1.0641886986000999</v>
      </c>
      <c r="I639" s="185">
        <f t="shared" si="113"/>
        <v>1.560590140508</v>
      </c>
      <c r="J639" s="185" t="str">
        <f t="shared" si="113"/>
        <v/>
      </c>
      <c r="K639" s="185">
        <f t="shared" si="113"/>
        <v>0.47013842283979002</v>
      </c>
      <c r="L639" s="185">
        <f t="shared" si="113"/>
        <v>0.83577668381595005</v>
      </c>
      <c r="M639" s="185" t="str">
        <f t="shared" si="113"/>
        <v/>
      </c>
      <c r="N639" s="185" t="str">
        <f t="shared" si="113"/>
        <v/>
      </c>
      <c r="O639" s="185" t="str">
        <f t="shared" si="113"/>
        <v/>
      </c>
      <c r="P639" s="185">
        <f t="shared" si="113"/>
        <v>4.97</v>
      </c>
      <c r="Q639" s="185" t="str">
        <f t="shared" si="113"/>
        <v/>
      </c>
      <c r="R639" s="185" t="str">
        <f t="shared" si="113"/>
        <v/>
      </c>
      <c r="S639" s="185" t="str">
        <f t="shared" si="113"/>
        <v/>
      </c>
      <c r="T639" s="185" t="str">
        <f t="shared" si="113"/>
        <v/>
      </c>
      <c r="U639" s="185" t="str">
        <f t="shared" si="113"/>
        <v/>
      </c>
      <c r="V639" s="185" t="str">
        <f t="shared" si="113"/>
        <v/>
      </c>
      <c r="W639" s="185" t="str">
        <f t="shared" si="113"/>
        <v/>
      </c>
    </row>
    <row r="640" spans="1:23" x14ac:dyDescent="0.2">
      <c r="A640" s="39">
        <f t="shared" si="111"/>
        <v>36556</v>
      </c>
      <c r="B640" s="185">
        <f t="shared" si="108"/>
        <v>0.60659183495945002</v>
      </c>
      <c r="C640" s="185">
        <f t="shared" si="113"/>
        <v>6.6435957030759997E-3</v>
      </c>
      <c r="D640" s="185" t="str">
        <f t="shared" si="113"/>
        <v/>
      </c>
      <c r="E640" s="185">
        <f t="shared" si="113"/>
        <v>6.6189032707159997E-3</v>
      </c>
      <c r="F640" s="185">
        <f t="shared" si="113"/>
        <v>6.6954870281320002E-3</v>
      </c>
      <c r="G640" s="185">
        <f t="shared" si="113"/>
        <v>1.1480729666022</v>
      </c>
      <c r="H640" s="185">
        <f t="shared" si="113"/>
        <v>1.0405851908618999</v>
      </c>
      <c r="I640" s="185">
        <f t="shared" si="113"/>
        <v>1.3920498765089</v>
      </c>
      <c r="J640" s="185" t="str">
        <f t="shared" si="113"/>
        <v/>
      </c>
      <c r="K640" s="185">
        <f t="shared" si="113"/>
        <v>0.47204653351249998</v>
      </c>
      <c r="L640" s="185">
        <f t="shared" si="113"/>
        <v>0.84538309825417002</v>
      </c>
      <c r="M640" s="185" t="str">
        <f t="shared" si="113"/>
        <v/>
      </c>
      <c r="N640" s="185" t="str">
        <f t="shared" si="113"/>
        <v/>
      </c>
      <c r="O640" s="185" t="str">
        <f t="shared" si="113"/>
        <v/>
      </c>
      <c r="P640" s="185">
        <f t="shared" si="113"/>
        <v>4.82</v>
      </c>
      <c r="Q640" s="185" t="str">
        <f t="shared" si="113"/>
        <v/>
      </c>
      <c r="R640" s="185" t="str">
        <f t="shared" si="113"/>
        <v/>
      </c>
      <c r="S640" s="185" t="str">
        <f t="shared" si="113"/>
        <v/>
      </c>
      <c r="T640" s="185" t="str">
        <f t="shared" si="113"/>
        <v/>
      </c>
      <c r="U640" s="185" t="str">
        <f t="shared" si="113"/>
        <v/>
      </c>
      <c r="V640" s="185" t="str">
        <f t="shared" si="113"/>
        <v/>
      </c>
      <c r="W640" s="185" t="str">
        <f t="shared" si="113"/>
        <v/>
      </c>
    </row>
    <row r="641" spans="1:23" x14ac:dyDescent="0.2">
      <c r="A641" s="39">
        <f t="shared" si="111"/>
        <v>36525</v>
      </c>
      <c r="B641" s="185">
        <f t="shared" si="108"/>
        <v>0.50778860141766002</v>
      </c>
      <c r="C641" s="185">
        <f t="shared" si="113"/>
        <v>7.3757288415261992E-3</v>
      </c>
      <c r="D641" s="185" t="str">
        <f t="shared" si="113"/>
        <v/>
      </c>
      <c r="E641" s="185">
        <f t="shared" si="113"/>
        <v>7.9093998263742461E-3</v>
      </c>
      <c r="F641" s="185">
        <f t="shared" si="113"/>
        <v>1.0247674469553698E-2</v>
      </c>
      <c r="G641" s="185">
        <f t="shared" si="113"/>
        <v>1.108375773041</v>
      </c>
      <c r="H641" s="185">
        <f t="shared" si="113"/>
        <v>1.0404482804924</v>
      </c>
      <c r="I641" s="185">
        <f t="shared" si="113"/>
        <v>1.2595414589475999</v>
      </c>
      <c r="J641" s="185" t="str">
        <f t="shared" si="113"/>
        <v/>
      </c>
      <c r="K641" s="185">
        <f t="shared" si="113"/>
        <v>0.41962368113697002</v>
      </c>
      <c r="L641" s="185">
        <f t="shared" si="113"/>
        <v>0.59780343912629996</v>
      </c>
      <c r="M641" s="185" t="str">
        <f t="shared" si="113"/>
        <v/>
      </c>
      <c r="N641" s="185" t="str">
        <f t="shared" si="113"/>
        <v/>
      </c>
      <c r="O641" s="185" t="str">
        <f t="shared" si="113"/>
        <v/>
      </c>
      <c r="P641" s="185">
        <f t="shared" si="113"/>
        <v>4.67</v>
      </c>
      <c r="Q641" s="185" t="str">
        <f t="shared" si="113"/>
        <v/>
      </c>
      <c r="R641" s="185" t="str">
        <f t="shared" si="113"/>
        <v/>
      </c>
      <c r="S641" s="185" t="str">
        <f t="shared" si="113"/>
        <v/>
      </c>
      <c r="T641" s="185" t="str">
        <f t="shared" si="113"/>
        <v/>
      </c>
      <c r="U641" s="185" t="str">
        <f t="shared" si="113"/>
        <v/>
      </c>
      <c r="V641" s="185" t="str">
        <f t="shared" si="113"/>
        <v/>
      </c>
      <c r="W641" s="185" t="str">
        <f t="shared" si="113"/>
        <v/>
      </c>
    </row>
    <row r="642" spans="1:23" x14ac:dyDescent="0.2">
      <c r="A642" s="39">
        <f t="shared" si="111"/>
        <v>36494</v>
      </c>
      <c r="B642" s="185">
        <f t="shared" si="108"/>
        <v>0.51087379386041998</v>
      </c>
      <c r="C642" s="185">
        <f t="shared" si="113"/>
        <v>2.6777402187460001E-3</v>
      </c>
      <c r="D642" s="185" t="str">
        <f t="shared" si="113"/>
        <v/>
      </c>
      <c r="E642" s="185">
        <f t="shared" si="113"/>
        <v>2.3400555988659999E-3</v>
      </c>
      <c r="F642" s="185">
        <f t="shared" si="113"/>
        <v>3.4064977198289999E-3</v>
      </c>
      <c r="G642" s="185">
        <f t="shared" si="113"/>
        <v>1.1174351463040999</v>
      </c>
      <c r="H642" s="185">
        <f t="shared" si="113"/>
        <v>1.0465599645937</v>
      </c>
      <c r="I642" s="185">
        <f t="shared" si="113"/>
        <v>1.2695230149259999</v>
      </c>
      <c r="J642" s="185" t="str">
        <f t="shared" si="113"/>
        <v/>
      </c>
      <c r="K642" s="185">
        <f t="shared" si="113"/>
        <v>0.35955997267022999</v>
      </c>
      <c r="L642" s="185">
        <f t="shared" si="113"/>
        <v>0.63450813722720001</v>
      </c>
      <c r="M642" s="185" t="str">
        <f t="shared" si="113"/>
        <v/>
      </c>
      <c r="N642" s="185" t="str">
        <f t="shared" si="113"/>
        <v/>
      </c>
      <c r="O642" s="185" t="str">
        <f t="shared" si="113"/>
        <v/>
      </c>
      <c r="P642" s="185">
        <f t="shared" si="113"/>
        <v>4.9800000000000004</v>
      </c>
      <c r="Q642" s="185" t="str">
        <f t="shared" si="113"/>
        <v/>
      </c>
      <c r="R642" s="185" t="str">
        <f t="shared" si="113"/>
        <v/>
      </c>
      <c r="S642" s="185" t="str">
        <f t="shared" si="113"/>
        <v/>
      </c>
      <c r="T642" s="185" t="str">
        <f t="shared" si="113"/>
        <v/>
      </c>
      <c r="U642" s="185" t="str">
        <f t="shared" si="113"/>
        <v/>
      </c>
      <c r="V642" s="185" t="str">
        <f t="shared" si="113"/>
        <v/>
      </c>
      <c r="W642" s="185" t="str">
        <f t="shared" si="113"/>
        <v/>
      </c>
    </row>
    <row r="643" spans="1:23" x14ac:dyDescent="0.2">
      <c r="A643" s="39">
        <f t="shared" si="111"/>
        <v>36464</v>
      </c>
      <c r="B643" s="185">
        <f t="shared" si="108"/>
        <v>0.51951010650544005</v>
      </c>
      <c r="C643" s="185">
        <f t="shared" si="113"/>
        <v>3.1471351535349999E-3</v>
      </c>
      <c r="D643" s="185" t="str">
        <f t="shared" si="113"/>
        <v/>
      </c>
      <c r="E643" s="185">
        <f t="shared" si="113"/>
        <v>-9.2916838546399998E-4</v>
      </c>
      <c r="F643" s="185">
        <f t="shared" si="113"/>
        <v>1.0247674469553698E-2</v>
      </c>
      <c r="G643" s="185">
        <f t="shared" si="113"/>
        <v>1.1657060775432</v>
      </c>
      <c r="H643" s="185">
        <f t="shared" si="113"/>
        <v>1.0996352368989</v>
      </c>
      <c r="I643" s="185">
        <f t="shared" si="113"/>
        <v>1.3067052624569999</v>
      </c>
      <c r="J643" s="185" t="str">
        <f t="shared" si="113"/>
        <v/>
      </c>
      <c r="K643" s="185">
        <f t="shared" si="113"/>
        <v>0.40118549346083998</v>
      </c>
      <c r="L643" s="185">
        <f t="shared" si="113"/>
        <v>0.62233022561881002</v>
      </c>
      <c r="M643" s="185" t="str">
        <f t="shared" si="113"/>
        <v/>
      </c>
      <c r="N643" s="185" t="str">
        <f t="shared" si="113"/>
        <v/>
      </c>
      <c r="O643" s="185" t="str">
        <f t="shared" si="113"/>
        <v/>
      </c>
      <c r="P643" s="185">
        <f t="shared" si="113"/>
        <v>5.25</v>
      </c>
      <c r="Q643" s="185" t="str">
        <f t="shared" si="113"/>
        <v/>
      </c>
      <c r="R643" s="185" t="str">
        <f t="shared" si="113"/>
        <v/>
      </c>
      <c r="S643" s="185" t="str">
        <f t="shared" si="113"/>
        <v/>
      </c>
      <c r="T643" s="185" t="str">
        <f t="shared" si="113"/>
        <v/>
      </c>
      <c r="U643" s="185" t="str">
        <f t="shared" si="113"/>
        <v/>
      </c>
      <c r="V643" s="185" t="str">
        <f t="shared" si="113"/>
        <v/>
      </c>
      <c r="W643" s="185" t="str">
        <f t="shared" si="113"/>
        <v/>
      </c>
    </row>
    <row r="644" spans="1:23" x14ac:dyDescent="0.2">
      <c r="A644" s="39">
        <f t="shared" si="111"/>
        <v>36433</v>
      </c>
      <c r="B644" s="185">
        <f t="shared" si="108"/>
        <v>0.57981538452047998</v>
      </c>
      <c r="C644" s="185">
        <f t="shared" si="113"/>
        <v>-7.6825293439999994E-6</v>
      </c>
      <c r="D644" s="185" t="str">
        <f t="shared" si="113"/>
        <v/>
      </c>
      <c r="E644" s="185">
        <f t="shared" si="113"/>
        <v>-3.498195421523E-3</v>
      </c>
      <c r="F644" s="185">
        <f t="shared" si="113"/>
        <v>7.5415775262270002E-3</v>
      </c>
      <c r="G644" s="185">
        <f t="shared" si="113"/>
        <v>1.2242746488222001</v>
      </c>
      <c r="H644" s="185">
        <f t="shared" si="113"/>
        <v>1.1649677496949</v>
      </c>
      <c r="I644" s="185">
        <f t="shared" si="113"/>
        <v>1.3490261368589</v>
      </c>
      <c r="J644" s="185" t="str">
        <f t="shared" si="113"/>
        <v/>
      </c>
      <c r="K644" s="185">
        <f t="shared" si="113"/>
        <v>0.47864604859019</v>
      </c>
      <c r="L644" s="185">
        <f t="shared" si="113"/>
        <v>0.75688236394934005</v>
      </c>
      <c r="M644" s="185" t="str">
        <f t="shared" si="113"/>
        <v/>
      </c>
      <c r="N644" s="185" t="str">
        <f t="shared" si="113"/>
        <v/>
      </c>
      <c r="O644" s="185" t="str">
        <f t="shared" si="113"/>
        <v/>
      </c>
      <c r="P644" s="185">
        <f t="shared" si="113"/>
        <v>5.18</v>
      </c>
      <c r="Q644" s="185" t="str">
        <f t="shared" si="113"/>
        <v/>
      </c>
      <c r="R644" s="185" t="str">
        <f t="shared" si="113"/>
        <v/>
      </c>
      <c r="S644" s="185" t="str">
        <f t="shared" si="113"/>
        <v/>
      </c>
      <c r="T644" s="185" t="str">
        <f t="shared" si="113"/>
        <v/>
      </c>
      <c r="U644" s="185" t="str">
        <f t="shared" si="113"/>
        <v/>
      </c>
      <c r="V644" s="185" t="str">
        <f t="shared" si="113"/>
        <v/>
      </c>
      <c r="W644" s="185" t="str">
        <f t="shared" si="113"/>
        <v/>
      </c>
    </row>
    <row r="645" spans="1:23" x14ac:dyDescent="0.2">
      <c r="A645" s="39">
        <f t="shared" si="111"/>
        <v>36403</v>
      </c>
      <c r="B645" s="185">
        <f t="shared" si="108"/>
        <v>0.64340209353276001</v>
      </c>
      <c r="C645" s="185">
        <f t="shared" si="113"/>
        <v>-3.3660811895449999E-3</v>
      </c>
      <c r="D645" s="185" t="str">
        <f t="shared" si="113"/>
        <v/>
      </c>
      <c r="E645" s="185">
        <f t="shared" si="113"/>
        <v>-9.5978841840939997E-3</v>
      </c>
      <c r="F645" s="185">
        <f t="shared" si="113"/>
        <v>1.0160083501341999E-2</v>
      </c>
      <c r="G645" s="185">
        <f t="shared" si="113"/>
        <v>1.2510534832443001</v>
      </c>
      <c r="H645" s="185">
        <f t="shared" si="113"/>
        <v>1.1939328163039999</v>
      </c>
      <c r="I645" s="185">
        <f t="shared" si="113"/>
        <v>1.3696703668496</v>
      </c>
      <c r="J645" s="185" t="str">
        <f t="shared" si="113"/>
        <v/>
      </c>
      <c r="K645" s="185">
        <f t="shared" si="113"/>
        <v>0.51012274485883002</v>
      </c>
      <c r="L645" s="185">
        <f t="shared" si="113"/>
        <v>0.93107873984564005</v>
      </c>
      <c r="M645" s="185" t="str">
        <f t="shared" si="113"/>
        <v/>
      </c>
      <c r="N645" s="185" t="str">
        <f t="shared" si="113"/>
        <v/>
      </c>
      <c r="O645" s="185" t="str">
        <f t="shared" si="113"/>
        <v/>
      </c>
      <c r="P645" s="185">
        <f t="shared" si="113"/>
        <v>4.82</v>
      </c>
      <c r="Q645" s="185" t="str">
        <f t="shared" si="113"/>
        <v/>
      </c>
      <c r="R645" s="185" t="str">
        <f t="shared" si="113"/>
        <v/>
      </c>
      <c r="S645" s="185" t="str">
        <f t="shared" si="113"/>
        <v/>
      </c>
      <c r="T645" s="185" t="str">
        <f t="shared" si="113"/>
        <v/>
      </c>
      <c r="U645" s="185" t="str">
        <f t="shared" si="113"/>
        <v/>
      </c>
      <c r="V645" s="185" t="str">
        <f t="shared" si="113"/>
        <v/>
      </c>
      <c r="W645" s="185" t="str">
        <f t="shared" si="113"/>
        <v/>
      </c>
    </row>
    <row r="646" spans="1:23" x14ac:dyDescent="0.2">
      <c r="A646" s="39">
        <f t="shared" si="111"/>
        <v>36372</v>
      </c>
      <c r="B646" s="185">
        <f t="shared" si="108"/>
        <v>0.60150643593266995</v>
      </c>
      <c r="C646" s="185">
        <f t="shared" si="113"/>
        <v>3.0573667690710002E-3</v>
      </c>
      <c r="D646" s="185" t="str">
        <f t="shared" si="113"/>
        <v/>
      </c>
      <c r="E646" s="185">
        <f t="shared" si="113"/>
        <v>-2.25653553212E-4</v>
      </c>
      <c r="F646" s="185">
        <f t="shared" si="113"/>
        <v>1.0191694804019999E-2</v>
      </c>
      <c r="G646" s="185">
        <f t="shared" si="113"/>
        <v>1.2009685906295</v>
      </c>
      <c r="H646" s="185">
        <f t="shared" si="113"/>
        <v>1.1401761538021</v>
      </c>
      <c r="I646" s="185">
        <f t="shared" si="113"/>
        <v>1.3166562042576999</v>
      </c>
      <c r="J646" s="185" t="str">
        <f t="shared" si="113"/>
        <v/>
      </c>
      <c r="K646" s="185">
        <f t="shared" si="113"/>
        <v>0.43430346001272002</v>
      </c>
      <c r="L646" s="185">
        <f t="shared" si="113"/>
        <v>0.85642957140983</v>
      </c>
      <c r="M646" s="185" t="str">
        <f t="shared" si="113"/>
        <v/>
      </c>
      <c r="N646" s="185" t="str">
        <f t="shared" si="113"/>
        <v/>
      </c>
      <c r="O646" s="185" t="str">
        <f t="shared" si="113"/>
        <v/>
      </c>
      <c r="P646" s="185">
        <f t="shared" si="113"/>
        <v>4.59</v>
      </c>
      <c r="Q646" s="185" t="str">
        <f t="shared" si="113"/>
        <v/>
      </c>
      <c r="R646" s="185" t="str">
        <f t="shared" si="113"/>
        <v/>
      </c>
      <c r="S646" s="185" t="str">
        <f t="shared" si="113"/>
        <v/>
      </c>
      <c r="T646" s="185" t="str">
        <f t="shared" si="113"/>
        <v/>
      </c>
      <c r="U646" s="185" t="str">
        <f t="shared" si="113"/>
        <v/>
      </c>
      <c r="V646" s="185" t="str">
        <f t="shared" si="113"/>
        <v/>
      </c>
      <c r="W646" s="185" t="str">
        <f t="shared" si="113"/>
        <v/>
      </c>
    </row>
    <row r="647" spans="1:23" x14ac:dyDescent="0.2">
      <c r="A647" s="39">
        <f t="shared" si="111"/>
        <v>36341</v>
      </c>
      <c r="B647" s="185">
        <f t="shared" si="108"/>
        <v>0.50337753236590999</v>
      </c>
      <c r="C647" s="185">
        <f t="shared" si="113"/>
        <v>4.0729254817040003E-3</v>
      </c>
      <c r="D647" s="185" t="str">
        <f t="shared" si="113"/>
        <v/>
      </c>
      <c r="E647" s="185">
        <f t="shared" si="113"/>
        <v>1.3891625564929999E-3</v>
      </c>
      <c r="F647" s="185">
        <f t="shared" si="113"/>
        <v>1.0016879003117001E-2</v>
      </c>
      <c r="G647" s="185">
        <f t="shared" si="113"/>
        <v>1.1193225039168999</v>
      </c>
      <c r="H647" s="185">
        <f t="shared" si="113"/>
        <v>1.0524738253337</v>
      </c>
      <c r="I647" s="185">
        <f t="shared" si="113"/>
        <v>1.2438842119264999</v>
      </c>
      <c r="J647" s="185" t="str">
        <f t="shared" si="113"/>
        <v/>
      </c>
      <c r="K647" s="185">
        <f t="shared" si="113"/>
        <v>0.33132419903825999</v>
      </c>
      <c r="L647" s="185">
        <f t="shared" si="113"/>
        <v>0.66253377335146002</v>
      </c>
      <c r="M647" s="185" t="str">
        <f t="shared" si="113"/>
        <v/>
      </c>
      <c r="N647" s="185" t="str">
        <f t="shared" si="113"/>
        <v/>
      </c>
      <c r="O647" s="185" t="str">
        <f t="shared" si="113"/>
        <v/>
      </c>
      <c r="P647" s="185">
        <f t="shared" si="113"/>
        <v>4.6900000000000004</v>
      </c>
      <c r="Q647" s="185" t="str">
        <f t="shared" si="113"/>
        <v/>
      </c>
      <c r="R647" s="185" t="str">
        <f t="shared" si="113"/>
        <v/>
      </c>
      <c r="S647" s="185" t="str">
        <f t="shared" si="113"/>
        <v/>
      </c>
      <c r="T647" s="185" t="str">
        <f t="shared" si="113"/>
        <v/>
      </c>
      <c r="U647" s="185" t="str">
        <f t="shared" si="113"/>
        <v/>
      </c>
      <c r="V647" s="185" t="str">
        <f t="shared" si="113"/>
        <v/>
      </c>
      <c r="W647" s="185" t="str">
        <f t="shared" si="113"/>
        <v/>
      </c>
    </row>
    <row r="648" spans="1:23" x14ac:dyDescent="0.2">
      <c r="A648" s="39">
        <f t="shared" si="111"/>
        <v>36311</v>
      </c>
      <c r="B648" s="185">
        <f t="shared" si="108"/>
        <v>0.47499999999999998</v>
      </c>
      <c r="C648" s="185">
        <f t="shared" si="113"/>
        <v>0</v>
      </c>
      <c r="D648" s="185" t="str">
        <f t="shared" si="113"/>
        <v/>
      </c>
      <c r="E648" s="185">
        <f t="shared" si="113"/>
        <v>0</v>
      </c>
      <c r="F648" s="185">
        <f t="shared" si="113"/>
        <v>0</v>
      </c>
      <c r="G648" s="185">
        <f t="shared" si="113"/>
        <v>1.0648709999999999</v>
      </c>
      <c r="H648" s="185">
        <f t="shared" si="113"/>
        <v>2.63818400261348</v>
      </c>
      <c r="I648" s="185">
        <f t="shared" si="113"/>
        <v>2.5239815382600899</v>
      </c>
      <c r="J648" s="185" t="str">
        <f t="shared" si="113"/>
        <v/>
      </c>
      <c r="K648" s="185">
        <f t="shared" si="113"/>
        <v>0.32243522862675</v>
      </c>
      <c r="L648" s="185">
        <f t="shared" si="113"/>
        <v>0.59899999999999998</v>
      </c>
      <c r="M648" s="185" t="str">
        <f t="shared" si="113"/>
        <v/>
      </c>
      <c r="N648" s="185" t="str">
        <f t="shared" si="113"/>
        <v/>
      </c>
      <c r="O648" s="185" t="str">
        <f t="shared" si="113"/>
        <v/>
      </c>
      <c r="P648" s="185">
        <f t="shared" si="113"/>
        <v>4.58</v>
      </c>
      <c r="Q648" s="185" t="str">
        <f t="shared" si="113"/>
        <v/>
      </c>
      <c r="R648" s="185" t="str">
        <f t="shared" si="113"/>
        <v/>
      </c>
      <c r="S648" s="185" t="str">
        <f t="shared" si="113"/>
        <v/>
      </c>
      <c r="T648" s="185" t="str">
        <f t="shared" si="113"/>
        <v/>
      </c>
      <c r="U648" s="185" t="str">
        <f t="shared" si="113"/>
        <v/>
      </c>
      <c r="V648" s="185" t="str">
        <f t="shared" si="113"/>
        <v/>
      </c>
      <c r="W648" s="185" t="str">
        <f t="shared" si="113"/>
        <v/>
      </c>
    </row>
    <row r="649" spans="1:23" x14ac:dyDescent="0.2">
      <c r="A649" s="39">
        <f t="shared" si="111"/>
        <v>36280</v>
      </c>
      <c r="B649" s="185">
        <f t="shared" si="108"/>
        <v>0.45519318127436997</v>
      </c>
      <c r="C649" s="185">
        <f t="shared" si="113"/>
        <v>6.9134318586399996E-3</v>
      </c>
      <c r="D649" s="185" t="str">
        <f t="shared" si="113"/>
        <v/>
      </c>
      <c r="E649" s="185">
        <f t="shared" si="113"/>
        <v>6.1351128121229998E-3</v>
      </c>
      <c r="F649" s="185">
        <f t="shared" si="113"/>
        <v>8.5995905447920004E-3</v>
      </c>
      <c r="G649" s="185">
        <f t="shared" si="113"/>
        <v>1.0218191200811</v>
      </c>
      <c r="H649" s="185">
        <f t="shared" si="113"/>
        <v>0.95518574200696005</v>
      </c>
      <c r="I649" s="185">
        <f t="shared" si="113"/>
        <v>1.1512392225492201</v>
      </c>
      <c r="J649" s="185" t="str">
        <f t="shared" si="113"/>
        <v/>
      </c>
      <c r="K649" s="185">
        <f t="shared" si="113"/>
        <v>0.33534339871041002</v>
      </c>
      <c r="L649" s="185">
        <f t="shared" si="113"/>
        <v>0.56955885243378002</v>
      </c>
      <c r="M649" s="185" t="str">
        <f t="shared" si="113"/>
        <v/>
      </c>
      <c r="N649" s="185" t="str">
        <f t="shared" si="113"/>
        <v/>
      </c>
      <c r="O649" s="185" t="str">
        <f t="shared" ref="C649:W661" si="114">IF(O333="","",MAX(MIN(O333,O$97),O$98))</f>
        <v/>
      </c>
      <c r="P649" s="185">
        <f t="shared" si="114"/>
        <v>4.4400000000000004</v>
      </c>
      <c r="Q649" s="185" t="str">
        <f t="shared" si="114"/>
        <v/>
      </c>
      <c r="R649" s="185" t="str">
        <f t="shared" si="114"/>
        <v/>
      </c>
      <c r="S649" s="185" t="str">
        <f t="shared" si="114"/>
        <v/>
      </c>
      <c r="T649" s="185" t="str">
        <f t="shared" si="114"/>
        <v/>
      </c>
      <c r="U649" s="185" t="str">
        <f t="shared" si="114"/>
        <v/>
      </c>
      <c r="V649" s="185" t="str">
        <f t="shared" si="114"/>
        <v/>
      </c>
      <c r="W649" s="185" t="str">
        <f t="shared" si="114"/>
        <v/>
      </c>
    </row>
    <row r="650" spans="1:23" x14ac:dyDescent="0.2">
      <c r="A650" s="39">
        <f t="shared" si="111"/>
        <v>36250</v>
      </c>
      <c r="B650" s="185">
        <f t="shared" si="108"/>
        <v>0.4518897716759</v>
      </c>
      <c r="C650" s="185">
        <f t="shared" si="114"/>
        <v>2.3586099634180001E-3</v>
      </c>
      <c r="D650" s="185" t="str">
        <f t="shared" si="114"/>
        <v/>
      </c>
      <c r="E650" s="185">
        <f t="shared" si="114"/>
        <v>-3.4582455463000002E-4</v>
      </c>
      <c r="F650" s="185">
        <f t="shared" si="114"/>
        <v>8.318222295927E-3</v>
      </c>
      <c r="G650" s="185">
        <f t="shared" si="114"/>
        <v>1.0165022420406999</v>
      </c>
      <c r="H650" s="185">
        <f t="shared" si="114"/>
        <v>0.96051975608110995</v>
      </c>
      <c r="I650" s="185">
        <f t="shared" si="114"/>
        <v>1.1512392225492201</v>
      </c>
      <c r="J650" s="185" t="str">
        <f t="shared" si="114"/>
        <v/>
      </c>
      <c r="K650" s="185">
        <f t="shared" si="114"/>
        <v>0.29839667983853002</v>
      </c>
      <c r="L650" s="185">
        <f t="shared" si="114"/>
        <v>0.59407729084757999</v>
      </c>
      <c r="M650" s="185" t="str">
        <f t="shared" si="114"/>
        <v/>
      </c>
      <c r="N650" s="185" t="str">
        <f t="shared" si="114"/>
        <v/>
      </c>
      <c r="O650" s="185" t="str">
        <f t="shared" si="114"/>
        <v/>
      </c>
      <c r="P650" s="185">
        <f t="shared" si="114"/>
        <v>4.75</v>
      </c>
      <c r="Q650" s="185" t="str">
        <f t="shared" si="114"/>
        <v/>
      </c>
      <c r="R650" s="185" t="str">
        <f t="shared" si="114"/>
        <v/>
      </c>
      <c r="S650" s="185" t="str">
        <f t="shared" si="114"/>
        <v/>
      </c>
      <c r="T650" s="185" t="str">
        <f t="shared" si="114"/>
        <v/>
      </c>
      <c r="U650" s="185" t="str">
        <f t="shared" si="114"/>
        <v/>
      </c>
      <c r="V650" s="185" t="str">
        <f t="shared" si="114"/>
        <v/>
      </c>
      <c r="W650" s="185" t="str">
        <f t="shared" si="114"/>
        <v/>
      </c>
    </row>
    <row r="651" spans="1:23" x14ac:dyDescent="0.2">
      <c r="A651" s="39">
        <f t="shared" si="111"/>
        <v>36219</v>
      </c>
      <c r="B651" s="185">
        <f t="shared" si="108"/>
        <v>0.44701115930481</v>
      </c>
      <c r="C651" s="185">
        <f t="shared" si="114"/>
        <v>3.032970586521E-3</v>
      </c>
      <c r="D651" s="185" t="str">
        <f t="shared" si="114"/>
        <v/>
      </c>
      <c r="E651" s="185">
        <f t="shared" si="114"/>
        <v>1.92873468873E-4</v>
      </c>
      <c r="F651" s="185">
        <f t="shared" si="114"/>
        <v>9.2563676300739996E-3</v>
      </c>
      <c r="G651" s="185">
        <f t="shared" si="114"/>
        <v>1.0434058474397001</v>
      </c>
      <c r="H651" s="185">
        <f t="shared" si="114"/>
        <v>0.99101347718245003</v>
      </c>
      <c r="I651" s="185">
        <f t="shared" si="114"/>
        <v>1.1512392225492201</v>
      </c>
      <c r="J651" s="185" t="str">
        <f t="shared" si="114"/>
        <v/>
      </c>
      <c r="K651" s="185">
        <f t="shared" si="114"/>
        <v>0.30897656475411001</v>
      </c>
      <c r="L651" s="185">
        <f t="shared" si="114"/>
        <v>0.56560281426266001</v>
      </c>
      <c r="M651" s="185" t="str">
        <f t="shared" si="114"/>
        <v/>
      </c>
      <c r="N651" s="185" t="str">
        <f t="shared" si="114"/>
        <v/>
      </c>
      <c r="O651" s="185" t="str">
        <f t="shared" si="114"/>
        <v/>
      </c>
      <c r="P651" s="185">
        <f t="shared" si="114"/>
        <v>4.78</v>
      </c>
      <c r="Q651" s="185" t="str">
        <f t="shared" si="114"/>
        <v/>
      </c>
      <c r="R651" s="185" t="str">
        <f t="shared" si="114"/>
        <v/>
      </c>
      <c r="S651" s="185" t="str">
        <f t="shared" si="114"/>
        <v/>
      </c>
      <c r="T651" s="185" t="str">
        <f t="shared" si="114"/>
        <v/>
      </c>
      <c r="U651" s="185" t="str">
        <f t="shared" si="114"/>
        <v/>
      </c>
      <c r="V651" s="185" t="str">
        <f t="shared" si="114"/>
        <v/>
      </c>
      <c r="W651" s="185" t="str">
        <f t="shared" si="114"/>
        <v/>
      </c>
    </row>
    <row r="652" spans="1:23" x14ac:dyDescent="0.2">
      <c r="A652" s="39">
        <f t="shared" si="111"/>
        <v>36191</v>
      </c>
      <c r="B652" s="185">
        <f t="shared" si="108"/>
        <v>0.51573923271688005</v>
      </c>
      <c r="C652" s="185">
        <f t="shared" si="114"/>
        <v>4.0170852138659997E-3</v>
      </c>
      <c r="D652" s="185" t="str">
        <f t="shared" si="114"/>
        <v/>
      </c>
      <c r="E652" s="185">
        <f t="shared" si="114"/>
        <v>6.6665903113100001E-4</v>
      </c>
      <c r="F652" s="185">
        <f t="shared" si="114"/>
        <v>1.0247674469553698E-2</v>
      </c>
      <c r="G652" s="185">
        <f t="shared" si="114"/>
        <v>1.1128052654047</v>
      </c>
      <c r="H652" s="185">
        <f t="shared" si="114"/>
        <v>1.0531369128963</v>
      </c>
      <c r="I652" s="185">
        <f t="shared" si="114"/>
        <v>1.2145614613167</v>
      </c>
      <c r="J652" s="185" t="str">
        <f t="shared" si="114"/>
        <v/>
      </c>
      <c r="K652" s="185">
        <f t="shared" si="114"/>
        <v>0.334293601281</v>
      </c>
      <c r="L652" s="185">
        <f t="shared" si="114"/>
        <v>0.74480325790266999</v>
      </c>
      <c r="M652" s="185" t="str">
        <f t="shared" si="114"/>
        <v/>
      </c>
      <c r="N652" s="185" t="str">
        <f t="shared" si="114"/>
        <v/>
      </c>
      <c r="O652" s="185" t="str">
        <f t="shared" si="114"/>
        <v/>
      </c>
      <c r="P652" s="185">
        <f t="shared" si="114"/>
        <v>5.15</v>
      </c>
      <c r="Q652" s="185" t="str">
        <f t="shared" si="114"/>
        <v/>
      </c>
      <c r="R652" s="185" t="str">
        <f t="shared" si="114"/>
        <v/>
      </c>
      <c r="S652" s="185" t="str">
        <f t="shared" si="114"/>
        <v/>
      </c>
      <c r="T652" s="185" t="str">
        <f t="shared" si="114"/>
        <v/>
      </c>
      <c r="U652" s="185" t="str">
        <f t="shared" si="114"/>
        <v/>
      </c>
      <c r="V652" s="185" t="str">
        <f t="shared" si="114"/>
        <v/>
      </c>
      <c r="W652" s="185" t="str">
        <f t="shared" si="114"/>
        <v/>
      </c>
    </row>
    <row r="653" spans="1:23" x14ac:dyDescent="0.2">
      <c r="A653" s="39">
        <f t="shared" si="111"/>
        <v>36160</v>
      </c>
      <c r="B653" s="185">
        <f t="shared" si="108"/>
        <v>0.55736274440889</v>
      </c>
      <c r="C653" s="185">
        <f t="shared" si="114"/>
        <v>3.828368194196E-3</v>
      </c>
      <c r="D653" s="185" t="str">
        <f t="shared" si="114"/>
        <v/>
      </c>
      <c r="E653" s="185">
        <f t="shared" si="114"/>
        <v>5.5975838514000001E-4</v>
      </c>
      <c r="F653" s="185">
        <f t="shared" si="114"/>
        <v>1.0247674469553698E-2</v>
      </c>
      <c r="G653" s="185">
        <f t="shared" si="114"/>
        <v>1.1784086163316001</v>
      </c>
      <c r="H653" s="185">
        <f t="shared" si="114"/>
        <v>1.127341141606</v>
      </c>
      <c r="I653" s="185">
        <f t="shared" si="114"/>
        <v>1.2644965129514001</v>
      </c>
      <c r="J653" s="185" t="str">
        <f t="shared" si="114"/>
        <v/>
      </c>
      <c r="K653" s="185">
        <f t="shared" si="114"/>
        <v>0.35240760735984999</v>
      </c>
      <c r="L653" s="185">
        <f t="shared" si="114"/>
        <v>0.84053200043875997</v>
      </c>
      <c r="M653" s="185" t="str">
        <f t="shared" si="114"/>
        <v/>
      </c>
      <c r="N653" s="185" t="str">
        <f t="shared" si="114"/>
        <v/>
      </c>
      <c r="O653" s="185" t="str">
        <f t="shared" si="114"/>
        <v/>
      </c>
      <c r="P653" s="185">
        <f t="shared" si="114"/>
        <v>5.27</v>
      </c>
      <c r="Q653" s="185" t="str">
        <f t="shared" si="114"/>
        <v/>
      </c>
      <c r="R653" s="185" t="str">
        <f t="shared" si="114"/>
        <v/>
      </c>
      <c r="S653" s="185" t="str">
        <f t="shared" si="114"/>
        <v/>
      </c>
      <c r="T653" s="185" t="str">
        <f t="shared" si="114"/>
        <v/>
      </c>
      <c r="U653" s="185" t="str">
        <f t="shared" si="114"/>
        <v/>
      </c>
      <c r="V653" s="185" t="str">
        <f t="shared" si="114"/>
        <v/>
      </c>
      <c r="W653" s="185" t="str">
        <f t="shared" si="114"/>
        <v/>
      </c>
    </row>
    <row r="654" spans="1:23" x14ac:dyDescent="0.2">
      <c r="A654" s="39">
        <f t="shared" si="111"/>
        <v>36129</v>
      </c>
      <c r="B654" s="185">
        <f t="shared" si="108"/>
        <v>0.60150559044159002</v>
      </c>
      <c r="C654" s="185">
        <f t="shared" si="114"/>
        <v>3.261636291806E-3</v>
      </c>
      <c r="D654" s="185" t="str">
        <f t="shared" si="114"/>
        <v/>
      </c>
      <c r="E654" s="185">
        <f t="shared" si="114"/>
        <v>5.1958423945200002E-4</v>
      </c>
      <c r="F654" s="185">
        <f t="shared" si="114"/>
        <v>9.3929532379189995E-3</v>
      </c>
      <c r="G654" s="185">
        <f t="shared" si="114"/>
        <v>1.1730635862362</v>
      </c>
      <c r="H654" s="185">
        <f t="shared" si="114"/>
        <v>1.1136536909470001</v>
      </c>
      <c r="I654" s="185">
        <f t="shared" si="114"/>
        <v>1.2697116038595</v>
      </c>
      <c r="J654" s="185" t="str">
        <f t="shared" si="114"/>
        <v/>
      </c>
      <c r="K654" s="185">
        <f t="shared" si="114"/>
        <v>0.36062451745226998</v>
      </c>
      <c r="L654" s="185">
        <f t="shared" si="114"/>
        <v>1.0075538438695999</v>
      </c>
      <c r="M654" s="185" t="str">
        <f t="shared" si="114"/>
        <v/>
      </c>
      <c r="N654" s="185" t="str">
        <f t="shared" si="114"/>
        <v/>
      </c>
      <c r="O654" s="185" t="str">
        <f t="shared" si="114"/>
        <v/>
      </c>
      <c r="P654" s="185">
        <f t="shared" si="114"/>
        <v>5.18</v>
      </c>
      <c r="Q654" s="185" t="str">
        <f t="shared" si="114"/>
        <v/>
      </c>
      <c r="R654" s="185" t="str">
        <f t="shared" si="114"/>
        <v/>
      </c>
      <c r="S654" s="185" t="str">
        <f t="shared" si="114"/>
        <v/>
      </c>
      <c r="T654" s="185" t="str">
        <f t="shared" si="114"/>
        <v/>
      </c>
      <c r="U654" s="185" t="str">
        <f t="shared" si="114"/>
        <v/>
      </c>
      <c r="V654" s="185" t="str">
        <f t="shared" si="114"/>
        <v/>
      </c>
      <c r="W654" s="185" t="str">
        <f t="shared" si="114"/>
        <v/>
      </c>
    </row>
    <row r="655" spans="1:23" x14ac:dyDescent="0.2">
      <c r="A655" s="39">
        <f t="shared" si="111"/>
        <v>36099</v>
      </c>
      <c r="B655" s="185">
        <f t="shared" si="108"/>
        <v>0.73094073262190995</v>
      </c>
      <c r="C655" s="185">
        <f t="shared" si="114"/>
        <v>2.9750288737200002E-3</v>
      </c>
      <c r="D655" s="185" t="str">
        <f t="shared" si="114"/>
        <v/>
      </c>
      <c r="E655" s="185">
        <f t="shared" si="114"/>
        <v>2.31782102853E-4</v>
      </c>
      <c r="F655" s="185">
        <f t="shared" si="114"/>
        <v>9.1840553986309997E-3</v>
      </c>
      <c r="G655" s="185">
        <f t="shared" si="114"/>
        <v>1.4519704054774001</v>
      </c>
      <c r="H655" s="185">
        <f t="shared" si="114"/>
        <v>1.3858432464404999</v>
      </c>
      <c r="I655" s="185">
        <f t="shared" si="114"/>
        <v>1.5588383859891</v>
      </c>
      <c r="J655" s="185" t="str">
        <f t="shared" si="114"/>
        <v/>
      </c>
      <c r="K655" s="185">
        <f t="shared" si="114"/>
        <v>0.39692062946892998</v>
      </c>
      <c r="L655" s="185">
        <f t="shared" si="114"/>
        <v>1.0929927637238597</v>
      </c>
      <c r="M655" s="185" t="str">
        <f t="shared" si="114"/>
        <v/>
      </c>
      <c r="N655" s="185" t="str">
        <f t="shared" si="114"/>
        <v/>
      </c>
      <c r="O655" s="185" t="str">
        <f t="shared" si="114"/>
        <v/>
      </c>
      <c r="P655" s="185">
        <f t="shared" si="114"/>
        <v>6.11</v>
      </c>
      <c r="Q655" s="185" t="str">
        <f t="shared" si="114"/>
        <v/>
      </c>
      <c r="R655" s="185" t="str">
        <f t="shared" si="114"/>
        <v/>
      </c>
      <c r="S655" s="185" t="str">
        <f t="shared" si="114"/>
        <v/>
      </c>
      <c r="T655" s="185" t="str">
        <f t="shared" si="114"/>
        <v/>
      </c>
      <c r="U655" s="185" t="str">
        <f t="shared" si="114"/>
        <v/>
      </c>
      <c r="V655" s="185" t="str">
        <f t="shared" si="114"/>
        <v/>
      </c>
      <c r="W655" s="185" t="str">
        <f t="shared" si="114"/>
        <v/>
      </c>
    </row>
    <row r="656" spans="1:23" x14ac:dyDescent="0.2">
      <c r="A656" s="39">
        <f t="shared" si="111"/>
        <v>36068</v>
      </c>
      <c r="B656" s="185">
        <f t="shared" si="108"/>
        <v>0.60973032552589002</v>
      </c>
      <c r="C656" s="185">
        <f t="shared" si="114"/>
        <v>3.3045601443330002E-3</v>
      </c>
      <c r="D656" s="185" t="str">
        <f t="shared" si="114"/>
        <v/>
      </c>
      <c r="E656" s="185">
        <f t="shared" si="114"/>
        <v>-7.8364571903999998E-5</v>
      </c>
      <c r="F656" s="185">
        <f t="shared" si="114"/>
        <v>1.0247674469553698E-2</v>
      </c>
      <c r="G656" s="185">
        <f t="shared" si="114"/>
        <v>1.2271471789774</v>
      </c>
      <c r="H656" s="185">
        <f t="shared" si="114"/>
        <v>1.1607693451554999</v>
      </c>
      <c r="I656" s="185">
        <f t="shared" si="114"/>
        <v>1.3316973331671</v>
      </c>
      <c r="J656" s="185" t="str">
        <f t="shared" si="114"/>
        <v/>
      </c>
      <c r="K656" s="185">
        <f t="shared" si="114"/>
        <v>0.34042496518685</v>
      </c>
      <c r="L656" s="185">
        <f t="shared" si="114"/>
        <v>1.0402169265581001</v>
      </c>
      <c r="M656" s="185" t="str">
        <f t="shared" si="114"/>
        <v/>
      </c>
      <c r="N656" s="185" t="str">
        <f t="shared" si="114"/>
        <v/>
      </c>
      <c r="O656" s="185" t="str">
        <f t="shared" si="114"/>
        <v/>
      </c>
      <c r="P656" s="185">
        <f t="shared" si="114"/>
        <v>5.65</v>
      </c>
      <c r="Q656" s="185" t="str">
        <f t="shared" si="114"/>
        <v/>
      </c>
      <c r="R656" s="185" t="str">
        <f t="shared" si="114"/>
        <v/>
      </c>
      <c r="S656" s="185" t="str">
        <f t="shared" si="114"/>
        <v/>
      </c>
      <c r="T656" s="185" t="str">
        <f t="shared" si="114"/>
        <v/>
      </c>
      <c r="U656" s="185" t="str">
        <f t="shared" si="114"/>
        <v/>
      </c>
      <c r="V656" s="185" t="str">
        <f t="shared" si="114"/>
        <v/>
      </c>
      <c r="W656" s="185" t="str">
        <f t="shared" si="114"/>
        <v/>
      </c>
    </row>
    <row r="657" spans="1:23" x14ac:dyDescent="0.2">
      <c r="A657" s="39">
        <f t="shared" si="111"/>
        <v>36038</v>
      </c>
      <c r="B657" s="185">
        <f t="shared" si="108"/>
        <v>0.54663930147268003</v>
      </c>
      <c r="C657" s="185">
        <f t="shared" si="114"/>
        <v>2.12679510416E-3</v>
      </c>
      <c r="D657" s="185" t="str">
        <f t="shared" si="114"/>
        <v/>
      </c>
      <c r="E657" s="185">
        <f t="shared" si="114"/>
        <v>-4.1154995058599998E-4</v>
      </c>
      <c r="F657" s="185">
        <f t="shared" si="114"/>
        <v>8.047749485304E-3</v>
      </c>
      <c r="G657" s="185">
        <f t="shared" si="114"/>
        <v>1.2285530284313999</v>
      </c>
      <c r="H657" s="185">
        <f t="shared" si="114"/>
        <v>1.1335512587245</v>
      </c>
      <c r="I657" s="185">
        <f t="shared" si="114"/>
        <v>1.3798837060336999</v>
      </c>
      <c r="J657" s="185" t="str">
        <f t="shared" si="114"/>
        <v/>
      </c>
      <c r="K657" s="185">
        <f t="shared" si="114"/>
        <v>0.28974708360125001</v>
      </c>
      <c r="L657" s="185">
        <f t="shared" si="114"/>
        <v>0.85762591872628002</v>
      </c>
      <c r="M657" s="185" t="str">
        <f t="shared" si="114"/>
        <v/>
      </c>
      <c r="N657" s="185" t="str">
        <f t="shared" si="114"/>
        <v/>
      </c>
      <c r="O657" s="185" t="str">
        <f t="shared" si="114"/>
        <v/>
      </c>
      <c r="P657" s="185">
        <f t="shared" si="114"/>
        <v>5.08</v>
      </c>
      <c r="Q657" s="185" t="str">
        <f t="shared" si="114"/>
        <v/>
      </c>
      <c r="R657" s="185" t="str">
        <f t="shared" si="114"/>
        <v/>
      </c>
      <c r="S657" s="185" t="str">
        <f t="shared" si="114"/>
        <v/>
      </c>
      <c r="T657" s="185" t="str">
        <f t="shared" si="114"/>
        <v/>
      </c>
      <c r="U657" s="185" t="str">
        <f t="shared" si="114"/>
        <v/>
      </c>
      <c r="V657" s="185" t="str">
        <f t="shared" si="114"/>
        <v/>
      </c>
      <c r="W657" s="185" t="str">
        <f t="shared" si="114"/>
        <v/>
      </c>
    </row>
    <row r="658" spans="1:23" x14ac:dyDescent="0.2">
      <c r="A658" s="39">
        <f t="shared" si="111"/>
        <v>36007</v>
      </c>
      <c r="B658" s="185">
        <f t="shared" si="108"/>
        <v>0.37670696052712604</v>
      </c>
      <c r="C658" s="185">
        <f t="shared" si="114"/>
        <v>1.556321579262E-3</v>
      </c>
      <c r="D658" s="185" t="str">
        <f t="shared" si="114"/>
        <v/>
      </c>
      <c r="E658" s="185">
        <f t="shared" si="114"/>
        <v>-4.1640261282299999E-4</v>
      </c>
      <c r="F658" s="185">
        <f t="shared" si="114"/>
        <v>6.3513821266960001E-3</v>
      </c>
      <c r="G658" s="185">
        <f t="shared" si="114"/>
        <v>0.80836052480035003</v>
      </c>
      <c r="H658" s="185">
        <f t="shared" si="114"/>
        <v>0.71371407816407995</v>
      </c>
      <c r="I658" s="185">
        <f t="shared" si="114"/>
        <v>1.1512392225492201</v>
      </c>
      <c r="J658" s="185" t="str">
        <f t="shared" si="114"/>
        <v/>
      </c>
      <c r="K658" s="185">
        <f t="shared" si="114"/>
        <v>0.27188312670951048</v>
      </c>
      <c r="L658" s="185">
        <f t="shared" si="114"/>
        <v>0.58679399719681002</v>
      </c>
      <c r="M658" s="185" t="str">
        <f t="shared" si="114"/>
        <v/>
      </c>
      <c r="N658" s="185" t="str">
        <f t="shared" si="114"/>
        <v/>
      </c>
      <c r="O658" s="185" t="str">
        <f t="shared" si="114"/>
        <v/>
      </c>
      <c r="P658" s="185">
        <f t="shared" si="114"/>
        <v>3.24</v>
      </c>
      <c r="Q658" s="185" t="str">
        <f t="shared" si="114"/>
        <v/>
      </c>
      <c r="R658" s="185" t="str">
        <f t="shared" si="114"/>
        <v/>
      </c>
      <c r="S658" s="185" t="str">
        <f t="shared" si="114"/>
        <v/>
      </c>
      <c r="T658" s="185" t="str">
        <f t="shared" si="114"/>
        <v/>
      </c>
      <c r="U658" s="185" t="str">
        <f t="shared" si="114"/>
        <v/>
      </c>
      <c r="V658" s="185" t="str">
        <f t="shared" si="114"/>
        <v/>
      </c>
      <c r="W658" s="185" t="str">
        <f t="shared" si="114"/>
        <v/>
      </c>
    </row>
    <row r="659" spans="1:23" x14ac:dyDescent="0.2">
      <c r="A659" s="39">
        <f t="shared" si="111"/>
        <v>35976</v>
      </c>
      <c r="B659" s="185">
        <f t="shared" si="108"/>
        <v>0.37670696052712604</v>
      </c>
      <c r="C659" s="185">
        <f t="shared" si="114"/>
        <v>1.584484935171E-3</v>
      </c>
      <c r="D659" s="185" t="str">
        <f t="shared" si="114"/>
        <v/>
      </c>
      <c r="E659" s="185">
        <f t="shared" si="114"/>
        <v>-4.4804749332400001E-4</v>
      </c>
      <c r="F659" s="185">
        <f t="shared" si="114"/>
        <v>6.5738773087479999E-3</v>
      </c>
      <c r="G659" s="185">
        <f t="shared" si="114"/>
        <v>0.80641787379487195</v>
      </c>
      <c r="H659" s="185">
        <f t="shared" si="114"/>
        <v>0.687690889262211</v>
      </c>
      <c r="I659" s="185">
        <f t="shared" si="114"/>
        <v>1.1512392225492201</v>
      </c>
      <c r="J659" s="185" t="str">
        <f t="shared" si="114"/>
        <v/>
      </c>
      <c r="K659" s="185">
        <f t="shared" si="114"/>
        <v>0.27188312670951048</v>
      </c>
      <c r="L659" s="185">
        <f t="shared" si="114"/>
        <v>0.59099373665862998</v>
      </c>
      <c r="M659" s="185" t="str">
        <f t="shared" si="114"/>
        <v/>
      </c>
      <c r="N659" s="185" t="str">
        <f t="shared" si="114"/>
        <v/>
      </c>
      <c r="O659" s="185" t="str">
        <f t="shared" si="114"/>
        <v/>
      </c>
      <c r="P659" s="185">
        <f t="shared" si="114"/>
        <v>3.28</v>
      </c>
      <c r="Q659" s="185" t="str">
        <f t="shared" si="114"/>
        <v/>
      </c>
      <c r="R659" s="185" t="str">
        <f t="shared" si="114"/>
        <v/>
      </c>
      <c r="S659" s="185" t="str">
        <f t="shared" si="114"/>
        <v/>
      </c>
      <c r="T659" s="185" t="str">
        <f t="shared" si="114"/>
        <v/>
      </c>
      <c r="U659" s="185" t="str">
        <f t="shared" si="114"/>
        <v/>
      </c>
      <c r="V659" s="185" t="str">
        <f t="shared" si="114"/>
        <v/>
      </c>
      <c r="W659" s="185" t="str">
        <f t="shared" si="114"/>
        <v/>
      </c>
    </row>
    <row r="660" spans="1:23" x14ac:dyDescent="0.2">
      <c r="A660" s="39">
        <f t="shared" si="111"/>
        <v>35946</v>
      </c>
      <c r="B660" s="185">
        <f t="shared" si="108"/>
        <v>0.37670696052712604</v>
      </c>
      <c r="C660" s="185">
        <f t="shared" si="114"/>
        <v>1.4688821314949999E-3</v>
      </c>
      <c r="D660" s="185" t="str">
        <f t="shared" si="114"/>
        <v/>
      </c>
      <c r="E660" s="185">
        <f t="shared" si="114"/>
        <v>-4.5130273029199999E-4</v>
      </c>
      <c r="F660" s="185">
        <f t="shared" si="114"/>
        <v>6.1634099050549996E-3</v>
      </c>
      <c r="G660" s="185">
        <f t="shared" si="114"/>
        <v>0.80641787379487195</v>
      </c>
      <c r="H660" s="185">
        <f t="shared" si="114"/>
        <v>0.687690889262211</v>
      </c>
      <c r="I660" s="185">
        <f t="shared" si="114"/>
        <v>1.1512392225492201</v>
      </c>
      <c r="J660" s="185" t="str">
        <f t="shared" si="114"/>
        <v/>
      </c>
      <c r="K660" s="185">
        <f t="shared" si="114"/>
        <v>0.27188312670951048</v>
      </c>
      <c r="L660" s="185">
        <f t="shared" si="114"/>
        <v>0.50662744126649994</v>
      </c>
      <c r="M660" s="185" t="str">
        <f t="shared" si="114"/>
        <v/>
      </c>
      <c r="N660" s="185" t="str">
        <f t="shared" si="114"/>
        <v/>
      </c>
      <c r="O660" s="185" t="str">
        <f t="shared" si="114"/>
        <v/>
      </c>
      <c r="P660" s="185">
        <f t="shared" si="114"/>
        <v>3.01</v>
      </c>
      <c r="Q660" s="185" t="str">
        <f t="shared" si="114"/>
        <v/>
      </c>
      <c r="R660" s="185" t="str">
        <f t="shared" si="114"/>
        <v/>
      </c>
      <c r="S660" s="185" t="str">
        <f t="shared" si="114"/>
        <v/>
      </c>
      <c r="T660" s="185" t="str">
        <f t="shared" si="114"/>
        <v/>
      </c>
      <c r="U660" s="185" t="str">
        <f t="shared" si="114"/>
        <v/>
      </c>
      <c r="V660" s="185" t="str">
        <f t="shared" si="114"/>
        <v/>
      </c>
      <c r="W660" s="185" t="str">
        <f t="shared" si="114"/>
        <v/>
      </c>
    </row>
    <row r="661" spans="1:23" x14ac:dyDescent="0.2">
      <c r="A661" s="39">
        <f>A345</f>
        <v>35915</v>
      </c>
      <c r="B661" s="185">
        <f t="shared" si="108"/>
        <v>0.37670696052712604</v>
      </c>
      <c r="C661" s="185">
        <f t="shared" si="114"/>
        <v>1.172626151561E-3</v>
      </c>
      <c r="D661" s="185" t="str">
        <f t="shared" si="114"/>
        <v/>
      </c>
      <c r="E661" s="185">
        <f t="shared" si="114"/>
        <v>-5.1927028800599997E-4</v>
      </c>
      <c r="F661" s="185">
        <f t="shared" si="114"/>
        <v>5.4351083054259997E-3</v>
      </c>
      <c r="G661" s="185">
        <f t="shared" si="114"/>
        <v>0.80641787379487195</v>
      </c>
      <c r="H661" s="185">
        <f t="shared" si="114"/>
        <v>0.687690889262211</v>
      </c>
      <c r="I661" s="185">
        <f t="shared" si="114"/>
        <v>1.1512392225492201</v>
      </c>
      <c r="J661" s="185" t="str">
        <f t="shared" si="114"/>
        <v/>
      </c>
      <c r="K661" s="185">
        <f t="shared" si="114"/>
        <v>0.27188312670951048</v>
      </c>
      <c r="L661" s="185">
        <f t="shared" si="114"/>
        <v>0.47273089675414998</v>
      </c>
      <c r="M661" s="185" t="str">
        <f t="shared" si="114"/>
        <v/>
      </c>
      <c r="N661" s="185" t="str">
        <f t="shared" si="114"/>
        <v/>
      </c>
      <c r="O661" s="185" t="str">
        <f t="shared" si="114"/>
        <v/>
      </c>
      <c r="P661" s="185">
        <f t="shared" si="114"/>
        <v>3.0067276026618353</v>
      </c>
      <c r="Q661" s="185" t="str">
        <f t="shared" si="114"/>
        <v/>
      </c>
      <c r="R661" s="185" t="str">
        <f t="shared" ref="C661:W672" si="115">IF(R345="","",MAX(MIN(R345,R$97),R$98))</f>
        <v/>
      </c>
      <c r="S661" s="185" t="str">
        <f t="shared" si="115"/>
        <v/>
      </c>
      <c r="T661" s="185" t="str">
        <f t="shared" si="115"/>
        <v/>
      </c>
      <c r="U661" s="185" t="str">
        <f t="shared" si="115"/>
        <v/>
      </c>
      <c r="V661" s="185" t="str">
        <f t="shared" si="115"/>
        <v/>
      </c>
      <c r="W661" s="185" t="str">
        <f t="shared" si="115"/>
        <v/>
      </c>
    </row>
    <row r="662" spans="1:23" x14ac:dyDescent="0.2">
      <c r="A662" s="39">
        <f t="shared" ref="A662:A682" si="116">A346</f>
        <v>35885</v>
      </c>
      <c r="B662" s="185">
        <f t="shared" si="108"/>
        <v>0.37670696052712604</v>
      </c>
      <c r="C662" s="185">
        <f t="shared" si="115"/>
        <v>1.3803546958059999E-3</v>
      </c>
      <c r="D662" s="185" t="str">
        <f t="shared" si="115"/>
        <v/>
      </c>
      <c r="E662" s="185">
        <f t="shared" si="115"/>
        <v>-4.3009772778100001E-4</v>
      </c>
      <c r="F662" s="185">
        <f t="shared" si="115"/>
        <v>5.9975080753940004E-3</v>
      </c>
      <c r="G662" s="185">
        <f t="shared" si="115"/>
        <v>0.80641787379487195</v>
      </c>
      <c r="H662" s="185">
        <f t="shared" si="115"/>
        <v>0.687690889262211</v>
      </c>
      <c r="I662" s="185">
        <f t="shared" si="115"/>
        <v>1.1512392225492201</v>
      </c>
      <c r="J662" s="185" t="str">
        <f t="shared" si="115"/>
        <v/>
      </c>
      <c r="K662" s="185">
        <f t="shared" si="115"/>
        <v>0.27188312670951048</v>
      </c>
      <c r="L662" s="185">
        <f t="shared" si="115"/>
        <v>0.48158703243523998</v>
      </c>
      <c r="M662" s="185" t="str">
        <f t="shared" si="115"/>
        <v/>
      </c>
      <c r="N662" s="185" t="str">
        <f t="shared" si="115"/>
        <v/>
      </c>
      <c r="O662" s="185" t="str">
        <f t="shared" si="115"/>
        <v/>
      </c>
      <c r="P662" s="185">
        <f t="shared" si="115"/>
        <v>3.0067276026618353</v>
      </c>
      <c r="Q662" s="185" t="str">
        <f t="shared" si="115"/>
        <v/>
      </c>
      <c r="R662" s="185" t="str">
        <f t="shared" si="115"/>
        <v/>
      </c>
      <c r="S662" s="185" t="str">
        <f t="shared" si="115"/>
        <v/>
      </c>
      <c r="T662" s="185" t="str">
        <f t="shared" si="115"/>
        <v/>
      </c>
      <c r="U662" s="185" t="str">
        <f t="shared" si="115"/>
        <v/>
      </c>
      <c r="V662" s="185" t="str">
        <f t="shared" si="115"/>
        <v/>
      </c>
      <c r="W662" s="185" t="str">
        <f t="shared" si="115"/>
        <v/>
      </c>
    </row>
    <row r="663" spans="1:23" x14ac:dyDescent="0.2">
      <c r="A663" s="39">
        <f t="shared" si="116"/>
        <v>35854</v>
      </c>
      <c r="B663" s="185">
        <f t="shared" si="108"/>
        <v>0.37670696052712604</v>
      </c>
      <c r="C663" s="185">
        <f t="shared" si="115"/>
        <v>1.3232082468950001E-3</v>
      </c>
      <c r="D663" s="185" t="str">
        <f t="shared" si="115"/>
        <v/>
      </c>
      <c r="E663" s="185">
        <f t="shared" si="115"/>
        <v>-4.2081196002199999E-4</v>
      </c>
      <c r="F663" s="185">
        <f t="shared" si="115"/>
        <v>5.736777425258E-3</v>
      </c>
      <c r="G663" s="185">
        <f t="shared" si="115"/>
        <v>0.80641787379487195</v>
      </c>
      <c r="H663" s="185">
        <f t="shared" si="115"/>
        <v>0.687690889262211</v>
      </c>
      <c r="I663" s="185">
        <f t="shared" si="115"/>
        <v>1.1512392225492201</v>
      </c>
      <c r="J663" s="185" t="str">
        <f t="shared" si="115"/>
        <v/>
      </c>
      <c r="K663" s="185">
        <f t="shared" si="115"/>
        <v>0.27188312670951048</v>
      </c>
      <c r="L663" s="185">
        <f t="shared" si="115"/>
        <v>0.45901096009128001</v>
      </c>
      <c r="M663" s="185" t="str">
        <f t="shared" si="115"/>
        <v/>
      </c>
      <c r="N663" s="185" t="str">
        <f t="shared" si="115"/>
        <v/>
      </c>
      <c r="O663" s="185" t="str">
        <f t="shared" si="115"/>
        <v/>
      </c>
      <c r="P663" s="185">
        <f t="shared" si="115"/>
        <v>3.0067276026618353</v>
      </c>
      <c r="Q663" s="185" t="str">
        <f t="shared" si="115"/>
        <v/>
      </c>
      <c r="R663" s="185" t="str">
        <f t="shared" si="115"/>
        <v/>
      </c>
      <c r="S663" s="185" t="str">
        <f t="shared" si="115"/>
        <v/>
      </c>
      <c r="T663" s="185" t="str">
        <f t="shared" si="115"/>
        <v/>
      </c>
      <c r="U663" s="185" t="str">
        <f t="shared" si="115"/>
        <v/>
      </c>
      <c r="V663" s="185" t="str">
        <f t="shared" si="115"/>
        <v/>
      </c>
      <c r="W663" s="185" t="str">
        <f t="shared" si="115"/>
        <v/>
      </c>
    </row>
    <row r="664" spans="1:23" x14ac:dyDescent="0.2">
      <c r="A664" s="39">
        <f t="shared" si="116"/>
        <v>35826</v>
      </c>
      <c r="B664" s="185">
        <f t="shared" si="108"/>
        <v>0.37670696052712604</v>
      </c>
      <c r="C664" s="185">
        <f t="shared" si="115"/>
        <v>1.2037012236689999E-3</v>
      </c>
      <c r="D664" s="185" t="str">
        <f t="shared" si="115"/>
        <v/>
      </c>
      <c r="E664" s="185">
        <f t="shared" si="115"/>
        <v>-2.5969167442799998E-4</v>
      </c>
      <c r="F664" s="185">
        <f t="shared" si="115"/>
        <v>4.9412103652530003E-3</v>
      </c>
      <c r="G664" s="185">
        <f t="shared" si="115"/>
        <v>0.80641787379487195</v>
      </c>
      <c r="H664" s="185">
        <f t="shared" si="115"/>
        <v>0.687690889262211</v>
      </c>
      <c r="I664" s="185">
        <f t="shared" si="115"/>
        <v>1.1512392225492201</v>
      </c>
      <c r="J664" s="185" t="str">
        <f t="shared" si="115"/>
        <v/>
      </c>
      <c r="K664" s="185">
        <f t="shared" si="115"/>
        <v>0.27188312670951048</v>
      </c>
      <c r="L664" s="185">
        <f t="shared" si="115"/>
        <v>0.46463626966373001</v>
      </c>
      <c r="M664" s="185" t="str">
        <f t="shared" si="115"/>
        <v/>
      </c>
      <c r="N664" s="185" t="str">
        <f t="shared" si="115"/>
        <v/>
      </c>
      <c r="O664" s="185" t="str">
        <f t="shared" si="115"/>
        <v/>
      </c>
      <c r="P664" s="185">
        <f t="shared" si="115"/>
        <v>3.0067276026618353</v>
      </c>
      <c r="Q664" s="185" t="str">
        <f t="shared" si="115"/>
        <v/>
      </c>
      <c r="R664" s="185" t="str">
        <f t="shared" si="115"/>
        <v/>
      </c>
      <c r="S664" s="185" t="str">
        <f t="shared" si="115"/>
        <v/>
      </c>
      <c r="T664" s="185" t="str">
        <f t="shared" si="115"/>
        <v/>
      </c>
      <c r="U664" s="185" t="str">
        <f t="shared" si="115"/>
        <v/>
      </c>
      <c r="V664" s="185" t="str">
        <f t="shared" si="115"/>
        <v/>
      </c>
      <c r="W664" s="185" t="str">
        <f t="shared" si="115"/>
        <v/>
      </c>
    </row>
    <row r="665" spans="1:23" x14ac:dyDescent="0.2">
      <c r="A665" s="39">
        <f t="shared" si="116"/>
        <v>35795</v>
      </c>
      <c r="B665" s="185">
        <f t="shared" si="108"/>
        <v>0.37670696052712604</v>
      </c>
      <c r="C665" s="185">
        <f t="shared" si="115"/>
        <v>1.0843737804069999E-3</v>
      </c>
      <c r="D665" s="185" t="str">
        <f t="shared" si="115"/>
        <v/>
      </c>
      <c r="E665" s="185">
        <f t="shared" si="115"/>
        <v>-4.3222767558499998E-4</v>
      </c>
      <c r="F665" s="185">
        <f t="shared" si="115"/>
        <v>5.1048883672159999E-3</v>
      </c>
      <c r="G665" s="185">
        <f t="shared" si="115"/>
        <v>0.80641787379487195</v>
      </c>
      <c r="H665" s="185">
        <f t="shared" si="115"/>
        <v>0.687690889262211</v>
      </c>
      <c r="I665" s="185">
        <f t="shared" si="115"/>
        <v>1.1512392225492201</v>
      </c>
      <c r="J665" s="185" t="str">
        <f t="shared" si="115"/>
        <v/>
      </c>
      <c r="K665" s="185">
        <f t="shared" si="115"/>
        <v>0.27188312670951048</v>
      </c>
      <c r="L665" s="185">
        <f t="shared" si="115"/>
        <v>0.37220603346330999</v>
      </c>
      <c r="M665" s="185" t="str">
        <f t="shared" si="115"/>
        <v/>
      </c>
      <c r="N665" s="185" t="str">
        <f t="shared" si="115"/>
        <v/>
      </c>
      <c r="O665" s="185" t="str">
        <f t="shared" si="115"/>
        <v/>
      </c>
      <c r="P665" s="185">
        <f t="shared" si="115"/>
        <v>3.0067276026618353</v>
      </c>
      <c r="Q665" s="185" t="str">
        <f t="shared" si="115"/>
        <v/>
      </c>
      <c r="R665" s="185" t="str">
        <f t="shared" si="115"/>
        <v/>
      </c>
      <c r="S665" s="185" t="str">
        <f t="shared" si="115"/>
        <v/>
      </c>
      <c r="T665" s="185" t="str">
        <f t="shared" si="115"/>
        <v/>
      </c>
      <c r="U665" s="185" t="str">
        <f t="shared" si="115"/>
        <v/>
      </c>
      <c r="V665" s="185" t="str">
        <f t="shared" si="115"/>
        <v/>
      </c>
      <c r="W665" s="185" t="str">
        <f t="shared" si="115"/>
        <v/>
      </c>
    </row>
    <row r="666" spans="1:23" x14ac:dyDescent="0.2">
      <c r="A666" s="39">
        <f t="shared" si="116"/>
        <v>35764</v>
      </c>
      <c r="B666" s="185">
        <f t="shared" si="108"/>
        <v>0.37670696052712604</v>
      </c>
      <c r="C666" s="185">
        <f t="shared" si="115"/>
        <v>9.9550001556700002E-4</v>
      </c>
      <c r="D666" s="185" t="str">
        <f t="shared" si="115"/>
        <v/>
      </c>
      <c r="E666" s="185">
        <f t="shared" si="115"/>
        <v>-5.11145275477E-4</v>
      </c>
      <c r="F666" s="185">
        <f t="shared" si="115"/>
        <v>5.0170853854579998E-3</v>
      </c>
      <c r="G666" s="185">
        <f t="shared" si="115"/>
        <v>0.80641787379487195</v>
      </c>
      <c r="H666" s="185">
        <f t="shared" si="115"/>
        <v>0.687690889262211</v>
      </c>
      <c r="I666" s="185">
        <f t="shared" si="115"/>
        <v>1.1512392225492201</v>
      </c>
      <c r="J666" s="185" t="str">
        <f t="shared" si="115"/>
        <v/>
      </c>
      <c r="K666" s="185">
        <f t="shared" si="115"/>
        <v>0.27188312670951048</v>
      </c>
      <c r="L666" s="185">
        <f t="shared" si="115"/>
        <v>0.38614709964700999</v>
      </c>
      <c r="M666" s="185" t="str">
        <f t="shared" si="115"/>
        <v/>
      </c>
      <c r="N666" s="185" t="str">
        <f t="shared" si="115"/>
        <v/>
      </c>
      <c r="O666" s="185" t="str">
        <f t="shared" si="115"/>
        <v/>
      </c>
      <c r="P666" s="185">
        <f t="shared" si="115"/>
        <v>3.0067276026618353</v>
      </c>
      <c r="Q666" s="185" t="str">
        <f t="shared" si="115"/>
        <v/>
      </c>
      <c r="R666" s="185" t="str">
        <f t="shared" si="115"/>
        <v/>
      </c>
      <c r="S666" s="185" t="str">
        <f t="shared" si="115"/>
        <v/>
      </c>
      <c r="T666" s="185" t="str">
        <f t="shared" si="115"/>
        <v/>
      </c>
      <c r="U666" s="185" t="str">
        <f t="shared" si="115"/>
        <v/>
      </c>
      <c r="V666" s="185" t="str">
        <f t="shared" si="115"/>
        <v/>
      </c>
      <c r="W666" s="185" t="str">
        <f t="shared" si="115"/>
        <v/>
      </c>
    </row>
    <row r="667" spans="1:23" x14ac:dyDescent="0.2">
      <c r="A667" s="39">
        <f t="shared" si="116"/>
        <v>35734</v>
      </c>
      <c r="B667" s="185">
        <f t="shared" si="108"/>
        <v>0.37670696052712604</v>
      </c>
      <c r="C667" s="185">
        <f t="shared" si="115"/>
        <v>1.0486652558560001E-3</v>
      </c>
      <c r="D667" s="185" t="str">
        <f t="shared" si="115"/>
        <v/>
      </c>
      <c r="E667" s="185">
        <f t="shared" si="115"/>
        <v>-2.7385649751500001E-4</v>
      </c>
      <c r="F667" s="185">
        <f t="shared" si="115"/>
        <v>4.7266688304779996E-3</v>
      </c>
      <c r="G667" s="185">
        <f t="shared" si="115"/>
        <v>0.80641787379487195</v>
      </c>
      <c r="H667" s="185">
        <f t="shared" si="115"/>
        <v>0.687690889262211</v>
      </c>
      <c r="I667" s="185">
        <f t="shared" si="115"/>
        <v>1.1512392225492201</v>
      </c>
      <c r="J667" s="185" t="str">
        <f t="shared" si="115"/>
        <v/>
      </c>
      <c r="K667" s="185">
        <f t="shared" si="115"/>
        <v>0.27188312670951048</v>
      </c>
      <c r="L667" s="185">
        <f t="shared" si="115"/>
        <v>0.36499046477733998</v>
      </c>
      <c r="M667" s="185" t="str">
        <f t="shared" si="115"/>
        <v/>
      </c>
      <c r="N667" s="185" t="str">
        <f t="shared" si="115"/>
        <v/>
      </c>
      <c r="O667" s="185" t="str">
        <f t="shared" si="115"/>
        <v/>
      </c>
      <c r="P667" s="185">
        <f t="shared" si="115"/>
        <v>3.0067276026618353</v>
      </c>
      <c r="Q667" s="185" t="str">
        <f t="shared" si="115"/>
        <v/>
      </c>
      <c r="R667" s="185" t="str">
        <f t="shared" si="115"/>
        <v/>
      </c>
      <c r="S667" s="185" t="str">
        <f t="shared" si="115"/>
        <v/>
      </c>
      <c r="T667" s="185" t="str">
        <f t="shared" si="115"/>
        <v/>
      </c>
      <c r="U667" s="185" t="str">
        <f t="shared" si="115"/>
        <v/>
      </c>
      <c r="V667" s="185" t="str">
        <f t="shared" si="115"/>
        <v/>
      </c>
      <c r="W667" s="185" t="str">
        <f t="shared" si="115"/>
        <v/>
      </c>
    </row>
    <row r="668" spans="1:23" x14ac:dyDescent="0.2">
      <c r="A668" s="39">
        <f t="shared" si="116"/>
        <v>35703</v>
      </c>
      <c r="B668" s="185">
        <f t="shared" si="108"/>
        <v>0.37670696052712604</v>
      </c>
      <c r="C668" s="185">
        <f t="shared" si="115"/>
        <v>6.2129193180799995E-4</v>
      </c>
      <c r="D668" s="185" t="str">
        <f t="shared" si="115"/>
        <v/>
      </c>
      <c r="E668" s="185">
        <f t="shared" si="115"/>
        <v>-4.3978364211999998E-4</v>
      </c>
      <c r="F668" s="185">
        <f t="shared" si="115"/>
        <v>3.6621355222680001E-3</v>
      </c>
      <c r="G668" s="185">
        <f t="shared" si="115"/>
        <v>0.80641787379487195</v>
      </c>
      <c r="H668" s="185">
        <f t="shared" si="115"/>
        <v>0.687690889262211</v>
      </c>
      <c r="I668" s="185">
        <f t="shared" si="115"/>
        <v>1.1512392225492201</v>
      </c>
      <c r="J668" s="185" t="str">
        <f t="shared" si="115"/>
        <v/>
      </c>
      <c r="K668" s="185">
        <f t="shared" si="115"/>
        <v>0.27188312670951048</v>
      </c>
      <c r="L668" s="185">
        <f t="shared" si="115"/>
        <v>0.35540157698662</v>
      </c>
      <c r="M668" s="185" t="str">
        <f t="shared" si="115"/>
        <v/>
      </c>
      <c r="N668" s="185" t="str">
        <f t="shared" si="115"/>
        <v/>
      </c>
      <c r="O668" s="185" t="str">
        <f t="shared" si="115"/>
        <v/>
      </c>
      <c r="P668" s="185">
        <f t="shared" si="115"/>
        <v>3.0067276026618353</v>
      </c>
      <c r="Q668" s="185" t="str">
        <f t="shared" si="115"/>
        <v/>
      </c>
      <c r="R668" s="185" t="str">
        <f t="shared" si="115"/>
        <v/>
      </c>
      <c r="S668" s="185" t="str">
        <f t="shared" si="115"/>
        <v/>
      </c>
      <c r="T668" s="185" t="str">
        <f t="shared" si="115"/>
        <v/>
      </c>
      <c r="U668" s="185" t="str">
        <f t="shared" si="115"/>
        <v/>
      </c>
      <c r="V668" s="185" t="str">
        <f t="shared" si="115"/>
        <v/>
      </c>
      <c r="W668" s="185" t="str">
        <f t="shared" si="115"/>
        <v/>
      </c>
    </row>
    <row r="669" spans="1:23" x14ac:dyDescent="0.2">
      <c r="A669" s="39">
        <f t="shared" si="116"/>
        <v>35673</v>
      </c>
      <c r="B669" s="185">
        <f t="shared" si="108"/>
        <v>0.37670696052712604</v>
      </c>
      <c r="C669" s="185">
        <f t="shared" si="115"/>
        <v>4.4227922195100002E-4</v>
      </c>
      <c r="D669" s="185" t="str">
        <f t="shared" si="115"/>
        <v/>
      </c>
      <c r="E669" s="185">
        <f t="shared" si="115"/>
        <v>-5.8255788370900001E-4</v>
      </c>
      <c r="F669" s="185">
        <f t="shared" si="115"/>
        <v>3.3827403308810001E-3</v>
      </c>
      <c r="G669" s="185">
        <f t="shared" si="115"/>
        <v>0.80641787379487195</v>
      </c>
      <c r="H669" s="185">
        <f t="shared" si="115"/>
        <v>0.687690889262211</v>
      </c>
      <c r="I669" s="185">
        <f t="shared" si="115"/>
        <v>1.1512392225492201</v>
      </c>
      <c r="J669" s="185" t="str">
        <f t="shared" si="115"/>
        <v/>
      </c>
      <c r="K669" s="185">
        <f t="shared" si="115"/>
        <v>0.27188312670951048</v>
      </c>
      <c r="L669" s="185">
        <f t="shared" si="115"/>
        <v>0.36640930194051002</v>
      </c>
      <c r="M669" s="185" t="str">
        <f t="shared" si="115"/>
        <v/>
      </c>
      <c r="N669" s="185" t="str">
        <f t="shared" si="115"/>
        <v/>
      </c>
      <c r="O669" s="185" t="str">
        <f t="shared" si="115"/>
        <v/>
      </c>
      <c r="P669" s="185">
        <f t="shared" si="115"/>
        <v>3.0067276026618353</v>
      </c>
      <c r="Q669" s="185" t="str">
        <f t="shared" si="115"/>
        <v/>
      </c>
      <c r="R669" s="185" t="str">
        <f t="shared" si="115"/>
        <v/>
      </c>
      <c r="S669" s="185" t="str">
        <f t="shared" si="115"/>
        <v/>
      </c>
      <c r="T669" s="185" t="str">
        <f t="shared" si="115"/>
        <v/>
      </c>
      <c r="U669" s="185" t="str">
        <f t="shared" si="115"/>
        <v/>
      </c>
      <c r="V669" s="185" t="str">
        <f t="shared" si="115"/>
        <v/>
      </c>
      <c r="W669" s="185" t="str">
        <f t="shared" si="115"/>
        <v/>
      </c>
    </row>
    <row r="670" spans="1:23" x14ac:dyDescent="0.2">
      <c r="A670" s="39">
        <f t="shared" si="116"/>
        <v>35642</v>
      </c>
      <c r="B670" s="185">
        <f t="shared" si="108"/>
        <v>0.37670696052712604</v>
      </c>
      <c r="C670" s="185">
        <f t="shared" si="115"/>
        <v>5.4027409411499996E-4</v>
      </c>
      <c r="D670" s="185" t="str">
        <f t="shared" si="115"/>
        <v/>
      </c>
      <c r="E670" s="185">
        <f t="shared" si="115"/>
        <v>-3.0380386178800002E-4</v>
      </c>
      <c r="F670" s="185">
        <f t="shared" si="115"/>
        <v>2.9776116991100002E-3</v>
      </c>
      <c r="G670" s="185">
        <f t="shared" si="115"/>
        <v>0.80641787379487195</v>
      </c>
      <c r="H670" s="185">
        <f t="shared" si="115"/>
        <v>0.687690889262211</v>
      </c>
      <c r="I670" s="185">
        <f t="shared" si="115"/>
        <v>1.1512392225492201</v>
      </c>
      <c r="J670" s="185" t="str">
        <f t="shared" si="115"/>
        <v/>
      </c>
      <c r="K670" s="185">
        <f t="shared" si="115"/>
        <v>0.27188312670951048</v>
      </c>
      <c r="L670" s="185">
        <f t="shared" si="115"/>
        <v>0.39638006827893002</v>
      </c>
      <c r="M670" s="185" t="str">
        <f t="shared" si="115"/>
        <v/>
      </c>
      <c r="N670" s="185" t="str">
        <f t="shared" si="115"/>
        <v/>
      </c>
      <c r="O670" s="185" t="str">
        <f t="shared" si="115"/>
        <v/>
      </c>
      <c r="P670" s="185">
        <f t="shared" si="115"/>
        <v>3.0067276026618353</v>
      </c>
      <c r="Q670" s="185" t="str">
        <f t="shared" si="115"/>
        <v/>
      </c>
      <c r="R670" s="185" t="str">
        <f t="shared" si="115"/>
        <v/>
      </c>
      <c r="S670" s="185" t="str">
        <f t="shared" si="115"/>
        <v/>
      </c>
      <c r="T670" s="185" t="str">
        <f t="shared" si="115"/>
        <v/>
      </c>
      <c r="U670" s="185" t="str">
        <f t="shared" si="115"/>
        <v/>
      </c>
      <c r="V670" s="185" t="str">
        <f t="shared" si="115"/>
        <v/>
      </c>
      <c r="W670" s="185" t="str">
        <f t="shared" si="115"/>
        <v/>
      </c>
    </row>
    <row r="671" spans="1:23" x14ac:dyDescent="0.2">
      <c r="A671" s="39">
        <f t="shared" si="116"/>
        <v>35611</v>
      </c>
      <c r="B671" s="185">
        <f t="shared" si="108"/>
        <v>0.37670696052712604</v>
      </c>
      <c r="C671" s="185">
        <f t="shared" si="115"/>
        <v>2.4242938125299999E-4</v>
      </c>
      <c r="D671" s="185" t="str">
        <f t="shared" si="115"/>
        <v/>
      </c>
      <c r="E671" s="185">
        <f t="shared" si="115"/>
        <v>-4.7212796692699998E-4</v>
      </c>
      <c r="F671" s="185">
        <f t="shared" si="115"/>
        <v>2.4023725497880001E-3</v>
      </c>
      <c r="G671" s="185">
        <f t="shared" si="115"/>
        <v>0.80641787379487195</v>
      </c>
      <c r="H671" s="185">
        <f t="shared" si="115"/>
        <v>0.687690889262211</v>
      </c>
      <c r="I671" s="185">
        <f t="shared" si="115"/>
        <v>1.1512392225492201</v>
      </c>
      <c r="J671" s="185" t="str">
        <f t="shared" si="115"/>
        <v/>
      </c>
      <c r="K671" s="185">
        <f t="shared" si="115"/>
        <v>0.27188312670951048</v>
      </c>
      <c r="L671" s="185">
        <f t="shared" si="115"/>
        <v>0.37091790706915001</v>
      </c>
      <c r="M671" s="185" t="str">
        <f t="shared" si="115"/>
        <v/>
      </c>
      <c r="N671" s="185" t="str">
        <f t="shared" si="115"/>
        <v/>
      </c>
      <c r="O671" s="185" t="str">
        <f t="shared" si="115"/>
        <v/>
      </c>
      <c r="P671" s="185">
        <f t="shared" si="115"/>
        <v>3.0067276026618353</v>
      </c>
      <c r="Q671" s="185" t="str">
        <f t="shared" si="115"/>
        <v/>
      </c>
      <c r="R671" s="185" t="str">
        <f t="shared" si="115"/>
        <v/>
      </c>
      <c r="S671" s="185" t="str">
        <f t="shared" si="115"/>
        <v/>
      </c>
      <c r="T671" s="185" t="str">
        <f t="shared" si="115"/>
        <v/>
      </c>
      <c r="U671" s="185" t="str">
        <f t="shared" si="115"/>
        <v/>
      </c>
      <c r="V671" s="185" t="str">
        <f t="shared" si="115"/>
        <v/>
      </c>
      <c r="W671" s="185" t="str">
        <f t="shared" si="115"/>
        <v/>
      </c>
    </row>
    <row r="672" spans="1:23" x14ac:dyDescent="0.2">
      <c r="A672" s="39">
        <f t="shared" si="116"/>
        <v>35581</v>
      </c>
      <c r="B672" s="185">
        <f t="shared" ref="B672:B729" si="117">IF(B356="","",MAX(MIN(B356,B$97),B$98))</f>
        <v>0.37670696052712604</v>
      </c>
      <c r="C672" s="185">
        <f t="shared" si="115"/>
        <v>2.57938105309E-4</v>
      </c>
      <c r="D672" s="185" t="str">
        <f t="shared" si="115"/>
        <v/>
      </c>
      <c r="E672" s="185">
        <f t="shared" si="115"/>
        <v>-6.0573196156899997E-4</v>
      </c>
      <c r="F672" s="185">
        <f t="shared" si="115"/>
        <v>2.8554953710740001E-3</v>
      </c>
      <c r="G672" s="185">
        <f t="shared" si="115"/>
        <v>0.80641787379487195</v>
      </c>
      <c r="H672" s="185">
        <f t="shared" si="115"/>
        <v>0.687690889262211</v>
      </c>
      <c r="I672" s="185">
        <f t="shared" si="115"/>
        <v>1.1512392225492201</v>
      </c>
      <c r="J672" s="185" t="str">
        <f t="shared" si="115"/>
        <v/>
      </c>
      <c r="K672" s="185">
        <f t="shared" si="115"/>
        <v>0.27188312670951048</v>
      </c>
      <c r="L672" s="185">
        <f t="shared" si="115"/>
        <v>0.42549210399498</v>
      </c>
      <c r="M672" s="185" t="str">
        <f t="shared" si="115"/>
        <v/>
      </c>
      <c r="N672" s="185" t="str">
        <f t="shared" si="115"/>
        <v/>
      </c>
      <c r="O672" s="185" t="str">
        <f t="shared" si="115"/>
        <v/>
      </c>
      <c r="P672" s="185">
        <f t="shared" si="115"/>
        <v>3.0067276026618353</v>
      </c>
      <c r="Q672" s="185" t="str">
        <f t="shared" si="115"/>
        <v/>
      </c>
      <c r="R672" s="185" t="str">
        <f t="shared" si="115"/>
        <v/>
      </c>
      <c r="S672" s="185" t="str">
        <f t="shared" si="115"/>
        <v/>
      </c>
      <c r="T672" s="185" t="str">
        <f t="shared" si="115"/>
        <v/>
      </c>
      <c r="U672" s="185" t="str">
        <f t="shared" si="115"/>
        <v/>
      </c>
      <c r="V672" s="185" t="str">
        <f t="shared" si="115"/>
        <v/>
      </c>
      <c r="W672" s="185" t="str">
        <f t="shared" si="115"/>
        <v/>
      </c>
    </row>
    <row r="673" spans="1:23" x14ac:dyDescent="0.2">
      <c r="A673" s="39">
        <f t="shared" si="116"/>
        <v>35550</v>
      </c>
      <c r="B673" s="185">
        <f t="shared" si="117"/>
        <v>0.37670696052712604</v>
      </c>
      <c r="C673" s="185">
        <f t="shared" ref="C673:W673" si="118">IF(C357="","",MAX(MIN(C357,C$97),C$98))</f>
        <v>2.3378881410000002E-6</v>
      </c>
      <c r="D673" s="185" t="str">
        <f t="shared" si="118"/>
        <v/>
      </c>
      <c r="E673" s="185">
        <f t="shared" si="118"/>
        <v>-6.0843200552999997E-4</v>
      </c>
      <c r="F673" s="185">
        <f t="shared" si="118"/>
        <v>1.866605552744E-3</v>
      </c>
      <c r="G673" s="185">
        <f t="shared" si="118"/>
        <v>0.80641787379487195</v>
      </c>
      <c r="H673" s="185">
        <f t="shared" si="118"/>
        <v>0.687690889262211</v>
      </c>
      <c r="I673" s="185">
        <f t="shared" si="118"/>
        <v>1.1512392225492201</v>
      </c>
      <c r="J673" s="185" t="str">
        <f t="shared" si="118"/>
        <v/>
      </c>
      <c r="K673" s="185">
        <f t="shared" si="118"/>
        <v>0.27188312670951048</v>
      </c>
      <c r="L673" s="185">
        <f t="shared" si="118"/>
        <v>0.43794148841691</v>
      </c>
      <c r="M673" s="185" t="str">
        <f t="shared" si="118"/>
        <v/>
      </c>
      <c r="N673" s="185" t="str">
        <f t="shared" si="118"/>
        <v/>
      </c>
      <c r="O673" s="185" t="str">
        <f t="shared" si="118"/>
        <v/>
      </c>
      <c r="P673" s="185">
        <f t="shared" si="118"/>
        <v>3.0067276026618353</v>
      </c>
      <c r="Q673" s="185" t="str">
        <f t="shared" si="118"/>
        <v/>
      </c>
      <c r="R673" s="185" t="str">
        <f t="shared" si="118"/>
        <v/>
      </c>
      <c r="S673" s="185" t="str">
        <f t="shared" si="118"/>
        <v/>
      </c>
      <c r="T673" s="185" t="str">
        <f t="shared" si="118"/>
        <v/>
      </c>
      <c r="U673" s="185" t="str">
        <f t="shared" si="118"/>
        <v/>
      </c>
      <c r="V673" s="185" t="str">
        <f t="shared" si="118"/>
        <v/>
      </c>
      <c r="W673" s="185" t="str">
        <f t="shared" si="118"/>
        <v/>
      </c>
    </row>
    <row r="674" spans="1:23" x14ac:dyDescent="0.2">
      <c r="A674" s="39">
        <f t="shared" si="116"/>
        <v>35520</v>
      </c>
      <c r="B674" s="185">
        <f t="shared" si="117"/>
        <v>0.37670696052712604</v>
      </c>
      <c r="C674" s="185">
        <f t="shared" ref="C674:W674" si="119">IF(C358="","",MAX(MIN(C358,C$97),C$98))</f>
        <v>2.8080444342200002E-4</v>
      </c>
      <c r="D674" s="185" t="str">
        <f t="shared" si="119"/>
        <v/>
      </c>
      <c r="E674" s="185">
        <f t="shared" si="119"/>
        <v>-7.7019422543300005E-4</v>
      </c>
      <c r="F674" s="185">
        <f t="shared" si="119"/>
        <v>3.548815972186E-3</v>
      </c>
      <c r="G674" s="185">
        <f t="shared" si="119"/>
        <v>0.80641787379487195</v>
      </c>
      <c r="H674" s="185">
        <f t="shared" si="119"/>
        <v>0.687690889262211</v>
      </c>
      <c r="I674" s="185">
        <f t="shared" si="119"/>
        <v>1.1512392225492201</v>
      </c>
      <c r="J674" s="185" t="str">
        <f t="shared" si="119"/>
        <v/>
      </c>
      <c r="K674" s="185">
        <f t="shared" si="119"/>
        <v>0.27188312670951048</v>
      </c>
      <c r="L674" s="185">
        <f t="shared" si="119"/>
        <v>0.43238250385084998</v>
      </c>
      <c r="M674" s="185" t="str">
        <f t="shared" si="119"/>
        <v/>
      </c>
      <c r="N674" s="185" t="str">
        <f t="shared" si="119"/>
        <v/>
      </c>
      <c r="O674" s="185" t="str">
        <f t="shared" si="119"/>
        <v/>
      </c>
      <c r="P674" s="185">
        <f t="shared" si="119"/>
        <v>3.0067276026618353</v>
      </c>
      <c r="Q674" s="185" t="str">
        <f t="shared" si="119"/>
        <v/>
      </c>
      <c r="R674" s="185" t="str">
        <f t="shared" si="119"/>
        <v/>
      </c>
      <c r="S674" s="185" t="str">
        <f t="shared" si="119"/>
        <v/>
      </c>
      <c r="T674" s="185" t="str">
        <f t="shared" si="119"/>
        <v/>
      </c>
      <c r="U674" s="185" t="str">
        <f t="shared" si="119"/>
        <v/>
      </c>
      <c r="V674" s="185" t="str">
        <f t="shared" si="119"/>
        <v/>
      </c>
      <c r="W674" s="185" t="str">
        <f t="shared" si="119"/>
        <v/>
      </c>
    </row>
    <row r="675" spans="1:23" x14ac:dyDescent="0.2">
      <c r="A675" s="39">
        <f t="shared" si="116"/>
        <v>35489</v>
      </c>
      <c r="B675" s="185">
        <f t="shared" si="117"/>
        <v>0.37670696052712604</v>
      </c>
      <c r="C675" s="185">
        <f t="shared" ref="C675:W675" si="120">IF(C359="","",MAX(MIN(C359,C$97),C$98))</f>
        <v>-4.2939259195200002E-4</v>
      </c>
      <c r="D675" s="185" t="str">
        <f t="shared" si="120"/>
        <v/>
      </c>
      <c r="E675" s="185">
        <f t="shared" si="120"/>
        <v>-5.0152239047799999E-4</v>
      </c>
      <c r="F675" s="185">
        <f t="shared" si="120"/>
        <v>-2.1190118661799999E-4</v>
      </c>
      <c r="G675" s="185">
        <f t="shared" si="120"/>
        <v>0.80641787379487195</v>
      </c>
      <c r="H675" s="185">
        <f t="shared" si="120"/>
        <v>0.687690889262211</v>
      </c>
      <c r="I675" s="185">
        <f t="shared" si="120"/>
        <v>1.1512392225492201</v>
      </c>
      <c r="J675" s="185" t="str">
        <f t="shared" si="120"/>
        <v/>
      </c>
      <c r="K675" s="185">
        <f t="shared" si="120"/>
        <v>0.27188312670951048</v>
      </c>
      <c r="L675" s="185">
        <f t="shared" si="120"/>
        <v>0.45005865106517001</v>
      </c>
      <c r="M675" s="185" t="str">
        <f t="shared" si="120"/>
        <v/>
      </c>
      <c r="N675" s="185" t="str">
        <f t="shared" si="120"/>
        <v/>
      </c>
      <c r="O675" s="185" t="str">
        <f t="shared" si="120"/>
        <v/>
      </c>
      <c r="P675" s="185">
        <f t="shared" si="120"/>
        <v>3.0067276026618353</v>
      </c>
      <c r="Q675" s="185" t="str">
        <f t="shared" si="120"/>
        <v/>
      </c>
      <c r="R675" s="185" t="str">
        <f t="shared" si="120"/>
        <v/>
      </c>
      <c r="S675" s="185" t="str">
        <f t="shared" si="120"/>
        <v/>
      </c>
      <c r="T675" s="185" t="str">
        <f t="shared" si="120"/>
        <v/>
      </c>
      <c r="U675" s="185" t="str">
        <f t="shared" si="120"/>
        <v/>
      </c>
      <c r="V675" s="185" t="str">
        <f t="shared" si="120"/>
        <v/>
      </c>
      <c r="W675" s="185" t="str">
        <f t="shared" si="120"/>
        <v/>
      </c>
    </row>
    <row r="676" spans="1:23" x14ac:dyDescent="0.2">
      <c r="A676" s="39">
        <f t="shared" si="116"/>
        <v>35461</v>
      </c>
      <c r="B676" s="185">
        <f t="shared" si="117"/>
        <v>0.37670696052712604</v>
      </c>
      <c r="C676" s="185">
        <f t="shared" ref="C676:W676" si="121">IF(C360="","",MAX(MIN(C360,C$97),C$98))</f>
        <v>-1.21249868662E-4</v>
      </c>
      <c r="D676" s="185" t="str">
        <f t="shared" si="121"/>
        <v/>
      </c>
      <c r="E676" s="185">
        <f t="shared" si="121"/>
        <v>-1.01821558145E-4</v>
      </c>
      <c r="F676" s="185">
        <f t="shared" si="121"/>
        <v>-1.79522665747E-4</v>
      </c>
      <c r="G676" s="185">
        <f t="shared" si="121"/>
        <v>0.80641787379487195</v>
      </c>
      <c r="H676" s="185">
        <f t="shared" si="121"/>
        <v>0.687690889262211</v>
      </c>
      <c r="I676" s="185">
        <f t="shared" si="121"/>
        <v>1.1512392225492201</v>
      </c>
      <c r="J676" s="185" t="str">
        <f t="shared" si="121"/>
        <v/>
      </c>
      <c r="K676" s="185">
        <f t="shared" si="121"/>
        <v>0.27188312670951048</v>
      </c>
      <c r="L676" s="185">
        <f t="shared" si="121"/>
        <v>0.44370632510016</v>
      </c>
      <c r="M676" s="185" t="str">
        <f t="shared" si="121"/>
        <v/>
      </c>
      <c r="N676" s="185" t="str">
        <f t="shared" si="121"/>
        <v/>
      </c>
      <c r="O676" s="185" t="str">
        <f t="shared" si="121"/>
        <v/>
      </c>
      <c r="P676" s="185">
        <f t="shared" si="121"/>
        <v>3.0067276026618353</v>
      </c>
      <c r="Q676" s="185" t="str">
        <f t="shared" si="121"/>
        <v/>
      </c>
      <c r="R676" s="185" t="str">
        <f t="shared" si="121"/>
        <v/>
      </c>
      <c r="S676" s="185" t="str">
        <f t="shared" si="121"/>
        <v/>
      </c>
      <c r="T676" s="185" t="str">
        <f t="shared" si="121"/>
        <v/>
      </c>
      <c r="U676" s="185" t="str">
        <f t="shared" si="121"/>
        <v/>
      </c>
      <c r="V676" s="185" t="str">
        <f t="shared" si="121"/>
        <v/>
      </c>
      <c r="W676" s="185" t="str">
        <f t="shared" si="121"/>
        <v/>
      </c>
    </row>
    <row r="677" spans="1:23" x14ac:dyDescent="0.2">
      <c r="A677" s="39">
        <f t="shared" si="116"/>
        <v>35430</v>
      </c>
      <c r="B677" s="185">
        <f t="shared" si="117"/>
        <v>0.37670696052712604</v>
      </c>
      <c r="C677" s="185">
        <f t="shared" ref="C677:W677" si="122">IF(C361="","",MAX(MIN(C361,C$97),C$98))</f>
        <v>-2.3236890703599999E-4</v>
      </c>
      <c r="D677" s="185" t="str">
        <f t="shared" si="122"/>
        <v/>
      </c>
      <c r="E677" s="185">
        <f t="shared" si="122"/>
        <v>-8.6990902836000004E-5</v>
      </c>
      <c r="F677" s="185">
        <f t="shared" si="122"/>
        <v>-6.6767366914100002E-4</v>
      </c>
      <c r="G677" s="185">
        <f t="shared" si="122"/>
        <v>0.80641787379487195</v>
      </c>
      <c r="H677" s="185">
        <f t="shared" si="122"/>
        <v>0.687690889262211</v>
      </c>
      <c r="I677" s="185">
        <f t="shared" si="122"/>
        <v>1.1512392225492201</v>
      </c>
      <c r="J677" s="185" t="str">
        <f t="shared" si="122"/>
        <v/>
      </c>
      <c r="K677" s="185">
        <f t="shared" si="122"/>
        <v>0.27188312670951048</v>
      </c>
      <c r="L677" s="185">
        <f t="shared" si="122"/>
        <v>0.54927867932051</v>
      </c>
      <c r="M677" s="185" t="str">
        <f t="shared" si="122"/>
        <v/>
      </c>
      <c r="N677" s="185" t="str">
        <f t="shared" si="122"/>
        <v/>
      </c>
      <c r="O677" s="185" t="str">
        <f t="shared" si="122"/>
        <v/>
      </c>
      <c r="P677" s="185">
        <f t="shared" si="122"/>
        <v>3.0067276026618353</v>
      </c>
      <c r="Q677" s="185" t="str">
        <f t="shared" si="122"/>
        <v/>
      </c>
      <c r="R677" s="185" t="str">
        <f t="shared" si="122"/>
        <v/>
      </c>
      <c r="S677" s="185" t="str">
        <f t="shared" si="122"/>
        <v/>
      </c>
      <c r="T677" s="185" t="str">
        <f t="shared" si="122"/>
        <v/>
      </c>
      <c r="U677" s="185" t="str">
        <f t="shared" si="122"/>
        <v/>
      </c>
      <c r="V677" s="185" t="str">
        <f t="shared" si="122"/>
        <v/>
      </c>
      <c r="W677" s="185" t="str">
        <f t="shared" si="122"/>
        <v/>
      </c>
    </row>
    <row r="678" spans="1:23" x14ac:dyDescent="0.2">
      <c r="A678" s="39">
        <f t="shared" si="116"/>
        <v>35399</v>
      </c>
      <c r="B678" s="185">
        <f t="shared" si="117"/>
        <v>0.37670696052712604</v>
      </c>
      <c r="C678" s="185">
        <f t="shared" ref="C678:W678" si="123">IF(C362="","",MAX(MIN(C362,C$97),C$98))</f>
        <v>1.57997975271E-4</v>
      </c>
      <c r="D678" s="185" t="str">
        <f t="shared" si="123"/>
        <v/>
      </c>
      <c r="E678" s="185">
        <f t="shared" si="123"/>
        <v>-1.4376796674E-5</v>
      </c>
      <c r="F678" s="185">
        <f t="shared" si="123"/>
        <v>6.5207526920499999E-4</v>
      </c>
      <c r="G678" s="185">
        <f t="shared" si="123"/>
        <v>0.80641787379487195</v>
      </c>
      <c r="H678" s="185">
        <f t="shared" si="123"/>
        <v>0.687690889262211</v>
      </c>
      <c r="I678" s="185">
        <f t="shared" si="123"/>
        <v>1.1512392225492201</v>
      </c>
      <c r="J678" s="185" t="str">
        <f t="shared" si="123"/>
        <v/>
      </c>
      <c r="K678" s="185">
        <f t="shared" si="123"/>
        <v>0.27188312670951048</v>
      </c>
      <c r="L678" s="185">
        <f t="shared" si="123"/>
        <v>0.50580418899654001</v>
      </c>
      <c r="M678" s="185" t="str">
        <f t="shared" si="123"/>
        <v/>
      </c>
      <c r="N678" s="185" t="str">
        <f t="shared" si="123"/>
        <v/>
      </c>
      <c r="O678" s="185" t="str">
        <f t="shared" si="123"/>
        <v/>
      </c>
      <c r="P678" s="185">
        <f t="shared" si="123"/>
        <v>3.3</v>
      </c>
      <c r="Q678" s="185" t="str">
        <f t="shared" si="123"/>
        <v/>
      </c>
      <c r="R678" s="185" t="str">
        <f t="shared" si="123"/>
        <v/>
      </c>
      <c r="S678" s="185" t="str">
        <f t="shared" si="123"/>
        <v/>
      </c>
      <c r="T678" s="185" t="str">
        <f t="shared" si="123"/>
        <v/>
      </c>
      <c r="U678" s="185" t="str">
        <f t="shared" si="123"/>
        <v/>
      </c>
      <c r="V678" s="185" t="str">
        <f t="shared" si="123"/>
        <v/>
      </c>
      <c r="W678" s="185" t="str">
        <f t="shared" si="123"/>
        <v/>
      </c>
    </row>
    <row r="679" spans="1:23" x14ac:dyDescent="0.2">
      <c r="A679" s="39">
        <f t="shared" si="116"/>
        <v>35369</v>
      </c>
      <c r="B679" s="185">
        <f t="shared" si="117"/>
        <v>0.37670696052712604</v>
      </c>
      <c r="C679" s="185">
        <f t="shared" ref="C679:W679" si="124">IF(C363="","",MAX(MIN(C363,C$97),C$98))</f>
        <v>-2.2345380655100001E-4</v>
      </c>
      <c r="D679" s="185" t="str">
        <f t="shared" si="124"/>
        <v/>
      </c>
      <c r="E679" s="185">
        <f t="shared" si="124"/>
        <v>-4.9793518155000002E-5</v>
      </c>
      <c r="F679" s="185">
        <f t="shared" si="124"/>
        <v>-7.4658689758999998E-4</v>
      </c>
      <c r="G679" s="185">
        <f t="shared" si="124"/>
        <v>0.80641787379487195</v>
      </c>
      <c r="H679" s="185">
        <f t="shared" si="124"/>
        <v>0.687690889262211</v>
      </c>
      <c r="I679" s="185">
        <f t="shared" si="124"/>
        <v>1.1512392225492201</v>
      </c>
      <c r="J679" s="185" t="str">
        <f t="shared" si="124"/>
        <v/>
      </c>
      <c r="K679" s="185">
        <f t="shared" si="124"/>
        <v>0.27188312670951048</v>
      </c>
      <c r="L679" s="185">
        <f t="shared" si="124"/>
        <v>0.53269746447585997</v>
      </c>
      <c r="M679" s="185" t="str">
        <f t="shared" si="124"/>
        <v/>
      </c>
      <c r="N679" s="185" t="str">
        <f t="shared" si="124"/>
        <v/>
      </c>
      <c r="O679" s="185" t="str">
        <f t="shared" si="124"/>
        <v/>
      </c>
      <c r="P679" s="185">
        <f t="shared" si="124"/>
        <v>3.23</v>
      </c>
      <c r="Q679" s="185" t="str">
        <f t="shared" si="124"/>
        <v/>
      </c>
      <c r="R679" s="185" t="str">
        <f t="shared" si="124"/>
        <v/>
      </c>
      <c r="S679" s="185" t="str">
        <f t="shared" si="124"/>
        <v/>
      </c>
      <c r="T679" s="185" t="str">
        <f t="shared" si="124"/>
        <v/>
      </c>
      <c r="U679" s="185" t="str">
        <f t="shared" si="124"/>
        <v/>
      </c>
      <c r="V679" s="185" t="str">
        <f t="shared" si="124"/>
        <v/>
      </c>
      <c r="W679" s="185" t="str">
        <f t="shared" si="124"/>
        <v/>
      </c>
    </row>
    <row r="680" spans="1:23" x14ac:dyDescent="0.2">
      <c r="A680" s="39">
        <f t="shared" si="116"/>
        <v>35338</v>
      </c>
      <c r="B680" s="185">
        <f t="shared" si="117"/>
        <v>0.37670696052712604</v>
      </c>
      <c r="C680" s="185">
        <f t="shared" ref="C680:W680" si="125">IF(C364="","",MAX(MIN(C364,C$97),C$98))</f>
        <v>1.13217650068E-4</v>
      </c>
      <c r="D680" s="185" t="str">
        <f t="shared" si="125"/>
        <v/>
      </c>
      <c r="E680" s="185">
        <f t="shared" si="125"/>
        <v>-1.4623510854300001E-4</v>
      </c>
      <c r="F680" s="185">
        <f t="shared" si="125"/>
        <v>9.1373492235899997E-4</v>
      </c>
      <c r="G680" s="185">
        <f t="shared" si="125"/>
        <v>0.80641787379487195</v>
      </c>
      <c r="H680" s="185">
        <f t="shared" si="125"/>
        <v>0.687690889262211</v>
      </c>
      <c r="I680" s="185">
        <f t="shared" si="125"/>
        <v>1.1512392225492201</v>
      </c>
      <c r="J680" s="185" t="str">
        <f t="shared" si="125"/>
        <v/>
      </c>
      <c r="K680" s="185">
        <f t="shared" si="125"/>
        <v>0.27188312670951048</v>
      </c>
      <c r="L680" s="185">
        <f t="shared" si="125"/>
        <v>0.56424174113798997</v>
      </c>
      <c r="M680" s="185" t="str">
        <f t="shared" si="125"/>
        <v/>
      </c>
      <c r="N680" s="185" t="str">
        <f t="shared" si="125"/>
        <v/>
      </c>
      <c r="O680" s="185" t="str">
        <f t="shared" si="125"/>
        <v/>
      </c>
      <c r="P680" s="185">
        <f t="shared" si="125"/>
        <v>3.0067276026618353</v>
      </c>
      <c r="Q680" s="185" t="str">
        <f t="shared" si="125"/>
        <v/>
      </c>
      <c r="R680" s="185" t="str">
        <f t="shared" si="125"/>
        <v/>
      </c>
      <c r="S680" s="185" t="str">
        <f t="shared" si="125"/>
        <v/>
      </c>
      <c r="T680" s="185" t="str">
        <f t="shared" si="125"/>
        <v/>
      </c>
      <c r="U680" s="185" t="str">
        <f t="shared" si="125"/>
        <v/>
      </c>
      <c r="V680" s="185" t="str">
        <f t="shared" si="125"/>
        <v/>
      </c>
      <c r="W680" s="185" t="str">
        <f t="shared" si="125"/>
        <v/>
      </c>
    </row>
    <row r="681" spans="1:23" x14ac:dyDescent="0.2">
      <c r="A681" s="39">
        <f t="shared" si="116"/>
        <v>35308</v>
      </c>
      <c r="B681" s="185">
        <f t="shared" si="117"/>
        <v>0.37670696052712604</v>
      </c>
      <c r="C681" s="185">
        <f t="shared" ref="C681:W681" si="126">IF(C365="","",MAX(MIN(C365,C$97),C$98))</f>
        <v>4.5619299096E-5</v>
      </c>
      <c r="D681" s="185" t="str">
        <f t="shared" si="126"/>
        <v/>
      </c>
      <c r="E681" s="185">
        <f t="shared" si="126"/>
        <v>-2.1297710812099999E-4</v>
      </c>
      <c r="F681" s="185">
        <f t="shared" si="126"/>
        <v>8.3221774959400005E-4</v>
      </c>
      <c r="G681" s="185">
        <f t="shared" si="126"/>
        <v>0.80641787379487195</v>
      </c>
      <c r="H681" s="185">
        <f t="shared" si="126"/>
        <v>0.687690889262211</v>
      </c>
      <c r="I681" s="185">
        <f t="shared" si="126"/>
        <v>1.1512392225492201</v>
      </c>
      <c r="J681" s="185" t="str">
        <f t="shared" si="126"/>
        <v/>
      </c>
      <c r="K681" s="185">
        <f t="shared" si="126"/>
        <v>0.27188312670951048</v>
      </c>
      <c r="L681" s="185">
        <f t="shared" si="126"/>
        <v>0.57684406551602996</v>
      </c>
      <c r="M681" s="185" t="str">
        <f t="shared" si="126"/>
        <v/>
      </c>
      <c r="N681" s="185" t="str">
        <f t="shared" si="126"/>
        <v/>
      </c>
      <c r="O681" s="185" t="str">
        <f t="shared" si="126"/>
        <v/>
      </c>
      <c r="P681" s="185">
        <f t="shared" si="126"/>
        <v>3.03</v>
      </c>
      <c r="Q681" s="185" t="str">
        <f t="shared" si="126"/>
        <v/>
      </c>
      <c r="R681" s="185" t="str">
        <f t="shared" si="126"/>
        <v/>
      </c>
      <c r="S681" s="185" t="str">
        <f t="shared" si="126"/>
        <v/>
      </c>
      <c r="T681" s="185" t="str">
        <f t="shared" si="126"/>
        <v/>
      </c>
      <c r="U681" s="185" t="str">
        <f t="shared" si="126"/>
        <v/>
      </c>
      <c r="V681" s="185" t="str">
        <f t="shared" si="126"/>
        <v/>
      </c>
      <c r="W681" s="185" t="str">
        <f t="shared" si="126"/>
        <v/>
      </c>
    </row>
    <row r="682" spans="1:23" x14ac:dyDescent="0.2">
      <c r="A682" s="39">
        <f t="shared" si="116"/>
        <v>35277</v>
      </c>
      <c r="B682" s="185">
        <f t="shared" si="117"/>
        <v>0.37670696052712604</v>
      </c>
      <c r="C682" s="185">
        <f t="shared" ref="C682:W682" si="127">IF(C366="","",MAX(MIN(C366,C$97),C$98))</f>
        <v>-1.2923146322099999E-4</v>
      </c>
      <c r="D682" s="185" t="str">
        <f t="shared" si="127"/>
        <v/>
      </c>
      <c r="E682" s="185">
        <f t="shared" si="127"/>
        <v>-5.5492174732000004E-4</v>
      </c>
      <c r="F682" s="185">
        <f t="shared" si="127"/>
        <v>1.184610523754E-3</v>
      </c>
      <c r="G682" s="185">
        <f t="shared" si="127"/>
        <v>0.80641787379487195</v>
      </c>
      <c r="H682" s="185">
        <f t="shared" si="127"/>
        <v>0.687690889262211</v>
      </c>
      <c r="I682" s="185">
        <f t="shared" si="127"/>
        <v>1.1512392225492201</v>
      </c>
      <c r="J682" s="185" t="str">
        <f t="shared" si="127"/>
        <v/>
      </c>
      <c r="K682" s="185">
        <f t="shared" si="127"/>
        <v>0.27188312670951048</v>
      </c>
      <c r="L682" s="185">
        <f t="shared" si="127"/>
        <v>0.60251482758648001</v>
      </c>
      <c r="M682" s="185" t="str">
        <f t="shared" si="127"/>
        <v/>
      </c>
      <c r="N682" s="185" t="str">
        <f t="shared" si="127"/>
        <v/>
      </c>
      <c r="O682" s="185" t="str">
        <f t="shared" si="127"/>
        <v/>
      </c>
      <c r="P682" s="185">
        <f t="shared" si="127"/>
        <v>3.23</v>
      </c>
      <c r="Q682" s="185" t="str">
        <f t="shared" si="127"/>
        <v/>
      </c>
      <c r="R682" s="185" t="str">
        <f t="shared" si="127"/>
        <v/>
      </c>
      <c r="S682" s="185" t="str">
        <f t="shared" si="127"/>
        <v/>
      </c>
      <c r="T682" s="185" t="str">
        <f t="shared" si="127"/>
        <v/>
      </c>
      <c r="U682" s="185" t="str">
        <f t="shared" si="127"/>
        <v/>
      </c>
      <c r="V682" s="185" t="str">
        <f t="shared" si="127"/>
        <v/>
      </c>
      <c r="W682" s="185" t="str">
        <f t="shared" si="127"/>
        <v/>
      </c>
    </row>
    <row r="683" spans="1:23" x14ac:dyDescent="0.2">
      <c r="A683" s="39">
        <f>A367</f>
        <v>35246</v>
      </c>
      <c r="B683" s="185">
        <f t="shared" si="117"/>
        <v>0.37670696052712604</v>
      </c>
      <c r="C683" s="185">
        <f t="shared" ref="C683:W683" si="128">IF(C367="","",MAX(MIN(C367,C$97),C$98))</f>
        <v>1.2327034797000001E-4</v>
      </c>
      <c r="D683" s="185" t="str">
        <f t="shared" si="128"/>
        <v/>
      </c>
      <c r="E683" s="185">
        <f t="shared" si="128"/>
        <v>-1.9961106527699999E-4</v>
      </c>
      <c r="F683" s="185">
        <f t="shared" si="128"/>
        <v>1.0982596352350001E-3</v>
      </c>
      <c r="G683" s="185">
        <f t="shared" si="128"/>
        <v>0.80641787379487195</v>
      </c>
      <c r="H683" s="185">
        <f t="shared" si="128"/>
        <v>0.687690889262211</v>
      </c>
      <c r="I683" s="185">
        <f t="shared" si="128"/>
        <v>1.1512392225492201</v>
      </c>
      <c r="J683" s="185" t="str">
        <f t="shared" si="128"/>
        <v/>
      </c>
      <c r="K683" s="185">
        <f t="shared" si="128"/>
        <v>0.27188312670951048</v>
      </c>
      <c r="L683" s="185">
        <f t="shared" si="128"/>
        <v>0.52298884811833002</v>
      </c>
      <c r="M683" s="185" t="str">
        <f t="shared" si="128"/>
        <v/>
      </c>
      <c r="N683" s="185" t="str">
        <f t="shared" si="128"/>
        <v/>
      </c>
      <c r="O683" s="185" t="str">
        <f t="shared" si="128"/>
        <v/>
      </c>
      <c r="P683" s="185">
        <f t="shared" si="128"/>
        <v>3.17</v>
      </c>
      <c r="Q683" s="185" t="str">
        <f t="shared" si="128"/>
        <v/>
      </c>
      <c r="R683" s="185" t="str">
        <f t="shared" si="128"/>
        <v/>
      </c>
      <c r="S683" s="185" t="str">
        <f t="shared" si="128"/>
        <v/>
      </c>
      <c r="T683" s="185" t="str">
        <f t="shared" si="128"/>
        <v/>
      </c>
      <c r="U683" s="185" t="str">
        <f t="shared" si="128"/>
        <v/>
      </c>
      <c r="V683" s="185" t="str">
        <f t="shared" si="128"/>
        <v/>
      </c>
      <c r="W683" s="185" t="str">
        <f t="shared" si="128"/>
        <v/>
      </c>
    </row>
    <row r="684" spans="1:23" x14ac:dyDescent="0.2">
      <c r="A684" s="39">
        <f t="shared" ref="A684:A706" si="129">A368</f>
        <v>35216</v>
      </c>
      <c r="B684" s="185">
        <f t="shared" si="117"/>
        <v>0.37670696052712604</v>
      </c>
      <c r="C684" s="185">
        <f t="shared" ref="C684:W684" si="130">IF(C368="","",MAX(MIN(C368,C$97),C$98))</f>
        <v>-4.66172970917E-4</v>
      </c>
      <c r="D684" s="185" t="str">
        <f t="shared" si="130"/>
        <v/>
      </c>
      <c r="E684" s="185">
        <f t="shared" si="130"/>
        <v>-2.32970533713E-4</v>
      </c>
      <c r="F684" s="185">
        <f t="shared" si="130"/>
        <v>-1.1939625268660001E-3</v>
      </c>
      <c r="G684" s="185">
        <f t="shared" si="130"/>
        <v>0.80641787379487195</v>
      </c>
      <c r="H684" s="185">
        <f t="shared" si="130"/>
        <v>0.687690889262211</v>
      </c>
      <c r="I684" s="185">
        <f t="shared" si="130"/>
        <v>1.1512392225492201</v>
      </c>
      <c r="J684" s="185" t="str">
        <f t="shared" si="130"/>
        <v/>
      </c>
      <c r="K684" s="185">
        <f t="shared" si="130"/>
        <v>0.27188312670951048</v>
      </c>
      <c r="L684" s="185">
        <f t="shared" si="130"/>
        <v>0.56930568720756003</v>
      </c>
      <c r="M684" s="185" t="str">
        <f t="shared" si="130"/>
        <v/>
      </c>
      <c r="N684" s="185" t="str">
        <f t="shared" si="130"/>
        <v/>
      </c>
      <c r="O684" s="185" t="str">
        <f t="shared" si="130"/>
        <v/>
      </c>
      <c r="P684" s="185">
        <f t="shared" si="130"/>
        <v>3.0067276026618353</v>
      </c>
      <c r="Q684" s="185" t="str">
        <f t="shared" si="130"/>
        <v/>
      </c>
      <c r="R684" s="185" t="str">
        <f t="shared" si="130"/>
        <v/>
      </c>
      <c r="S684" s="185" t="str">
        <f t="shared" si="130"/>
        <v/>
      </c>
      <c r="T684" s="185" t="str">
        <f t="shared" si="130"/>
        <v/>
      </c>
      <c r="U684" s="185" t="str">
        <f t="shared" si="130"/>
        <v/>
      </c>
      <c r="V684" s="185" t="str">
        <f t="shared" si="130"/>
        <v/>
      </c>
      <c r="W684" s="185" t="str">
        <f t="shared" si="130"/>
        <v/>
      </c>
    </row>
    <row r="685" spans="1:23" x14ac:dyDescent="0.2">
      <c r="A685" s="39">
        <f t="shared" si="129"/>
        <v>35185</v>
      </c>
      <c r="B685" s="185">
        <f t="shared" si="117"/>
        <v>0.37670696052712604</v>
      </c>
      <c r="C685" s="185">
        <f t="shared" ref="C685:W685" si="131">IF(C369="","",MAX(MIN(C369,C$97),C$98))</f>
        <v>-5.1381666437199996E-4</v>
      </c>
      <c r="D685" s="185" t="str">
        <f t="shared" si="131"/>
        <v/>
      </c>
      <c r="E685" s="185">
        <f t="shared" si="131"/>
        <v>-5.3468509437000001E-5</v>
      </c>
      <c r="F685" s="185">
        <f t="shared" si="131"/>
        <v>-1.5764988386034501E-3</v>
      </c>
      <c r="G685" s="185">
        <f t="shared" si="131"/>
        <v>0.80641787379487195</v>
      </c>
      <c r="H685" s="185">
        <f t="shared" si="131"/>
        <v>0.687690889262211</v>
      </c>
      <c r="I685" s="185">
        <f t="shared" si="131"/>
        <v>1.1512392225492201</v>
      </c>
      <c r="J685" s="185" t="str">
        <f t="shared" si="131"/>
        <v/>
      </c>
      <c r="K685" s="185">
        <f t="shared" si="131"/>
        <v>0.27188312670951048</v>
      </c>
      <c r="L685" s="185">
        <f t="shared" si="131"/>
        <v>0.60099998791737996</v>
      </c>
      <c r="M685" s="185" t="str">
        <f t="shared" si="131"/>
        <v/>
      </c>
      <c r="N685" s="185" t="str">
        <f t="shared" si="131"/>
        <v/>
      </c>
      <c r="O685" s="185" t="str">
        <f t="shared" si="131"/>
        <v/>
      </c>
      <c r="P685" s="185">
        <f t="shared" si="131"/>
        <v>3.04</v>
      </c>
      <c r="Q685" s="185" t="str">
        <f t="shared" si="131"/>
        <v/>
      </c>
      <c r="R685" s="185" t="str">
        <f t="shared" si="131"/>
        <v/>
      </c>
      <c r="S685" s="185" t="str">
        <f t="shared" si="131"/>
        <v/>
      </c>
      <c r="T685" s="185" t="str">
        <f t="shared" si="131"/>
        <v/>
      </c>
      <c r="U685" s="185" t="str">
        <f t="shared" si="131"/>
        <v/>
      </c>
      <c r="V685" s="185" t="str">
        <f t="shared" si="131"/>
        <v/>
      </c>
      <c r="W685" s="185" t="str">
        <f t="shared" si="131"/>
        <v/>
      </c>
    </row>
    <row r="686" spans="1:23" x14ac:dyDescent="0.2">
      <c r="A686" s="39">
        <f t="shared" si="129"/>
        <v>35155</v>
      </c>
      <c r="B686" s="185">
        <f t="shared" si="117"/>
        <v>0.37670696052712604</v>
      </c>
      <c r="C686" s="185">
        <f t="shared" ref="C686:W686" si="132">IF(C370="","",MAX(MIN(C370,C$97),C$98))</f>
        <v>-6.0756846774700005E-4</v>
      </c>
      <c r="D686" s="185" t="str">
        <f t="shared" si="132"/>
        <v/>
      </c>
      <c r="E686" s="185">
        <f t="shared" si="132"/>
        <v>1.1348619057E-5</v>
      </c>
      <c r="F686" s="185">
        <f t="shared" si="132"/>
        <v>-1.5764988386034501E-3</v>
      </c>
      <c r="G686" s="185">
        <f t="shared" si="132"/>
        <v>0.80641787379487195</v>
      </c>
      <c r="H686" s="185">
        <f t="shared" si="132"/>
        <v>0.687690889262211</v>
      </c>
      <c r="I686" s="185">
        <f t="shared" si="132"/>
        <v>1.1512392225492201</v>
      </c>
      <c r="J686" s="185" t="str">
        <f t="shared" si="132"/>
        <v/>
      </c>
      <c r="K686" s="185">
        <f t="shared" si="132"/>
        <v>0.27188312670951048</v>
      </c>
      <c r="L686" s="185">
        <f t="shared" si="132"/>
        <v>0.59796027238462002</v>
      </c>
      <c r="M686" s="185" t="str">
        <f t="shared" si="132"/>
        <v/>
      </c>
      <c r="N686" s="185" t="str">
        <f t="shared" si="132"/>
        <v/>
      </c>
      <c r="O686" s="185" t="str">
        <f t="shared" si="132"/>
        <v/>
      </c>
      <c r="P686" s="185">
        <f t="shared" si="132"/>
        <v>3.2</v>
      </c>
      <c r="Q686" s="185" t="str">
        <f t="shared" si="132"/>
        <v/>
      </c>
      <c r="R686" s="185" t="str">
        <f t="shared" si="132"/>
        <v/>
      </c>
      <c r="S686" s="185" t="str">
        <f t="shared" si="132"/>
        <v/>
      </c>
      <c r="T686" s="185" t="str">
        <f t="shared" si="132"/>
        <v/>
      </c>
      <c r="U686" s="185" t="str">
        <f t="shared" si="132"/>
        <v/>
      </c>
      <c r="V686" s="185" t="str">
        <f t="shared" si="132"/>
        <v/>
      </c>
      <c r="W686" s="185" t="str">
        <f t="shared" si="132"/>
        <v/>
      </c>
    </row>
    <row r="687" spans="1:23" x14ac:dyDescent="0.2">
      <c r="A687" s="39">
        <f t="shared" si="129"/>
        <v>35124</v>
      </c>
      <c r="B687" s="185">
        <f t="shared" si="117"/>
        <v>0.37670696052712604</v>
      </c>
      <c r="C687" s="185">
        <f t="shared" ref="C687:W687" si="133">IF(C371="","",MAX(MIN(C371,C$97),C$98))</f>
        <v>-1.080125315686E-3</v>
      </c>
      <c r="D687" s="185" t="str">
        <f t="shared" si="133"/>
        <v/>
      </c>
      <c r="E687" s="185">
        <f t="shared" si="133"/>
        <v>8.0676123420999994E-5</v>
      </c>
      <c r="F687" s="185">
        <f t="shared" si="133"/>
        <v>-1.5764988386034501E-3</v>
      </c>
      <c r="G687" s="185">
        <f t="shared" si="133"/>
        <v>0.80641787379487195</v>
      </c>
      <c r="H687" s="185">
        <f t="shared" si="133"/>
        <v>0.687690889262211</v>
      </c>
      <c r="I687" s="185">
        <f t="shared" si="133"/>
        <v>1.1512392225492201</v>
      </c>
      <c r="J687" s="185" t="str">
        <f t="shared" si="133"/>
        <v/>
      </c>
      <c r="K687" s="185">
        <f t="shared" si="133"/>
        <v>0.27188312670951048</v>
      </c>
      <c r="L687" s="185">
        <f t="shared" si="133"/>
        <v>0.56412702831471995</v>
      </c>
      <c r="M687" s="185" t="str">
        <f t="shared" si="133"/>
        <v/>
      </c>
      <c r="N687" s="185" t="str">
        <f t="shared" si="133"/>
        <v/>
      </c>
      <c r="O687" s="185" t="str">
        <f t="shared" si="133"/>
        <v/>
      </c>
      <c r="P687" s="185">
        <f t="shared" si="133"/>
        <v>3.29</v>
      </c>
      <c r="Q687" s="185" t="str">
        <f t="shared" si="133"/>
        <v/>
      </c>
      <c r="R687" s="185" t="str">
        <f t="shared" si="133"/>
        <v/>
      </c>
      <c r="S687" s="185" t="str">
        <f t="shared" si="133"/>
        <v/>
      </c>
      <c r="T687" s="185" t="str">
        <f t="shared" si="133"/>
        <v/>
      </c>
      <c r="U687" s="185" t="str">
        <f t="shared" si="133"/>
        <v/>
      </c>
      <c r="V687" s="185" t="str">
        <f t="shared" si="133"/>
        <v/>
      </c>
      <c r="W687" s="185" t="str">
        <f t="shared" si="133"/>
        <v/>
      </c>
    </row>
    <row r="688" spans="1:23" x14ac:dyDescent="0.2">
      <c r="A688" s="39">
        <f t="shared" si="129"/>
        <v>35095</v>
      </c>
      <c r="B688" s="185">
        <f t="shared" si="117"/>
        <v>0.37670696052712604</v>
      </c>
      <c r="C688" s="185">
        <f t="shared" ref="C688:W688" si="134">IF(C372="","",MAX(MIN(C372,C$97),C$98))</f>
        <v>-1.024399602101E-3</v>
      </c>
      <c r="D688" s="185" t="str">
        <f t="shared" si="134"/>
        <v/>
      </c>
      <c r="E688" s="185">
        <f t="shared" si="134"/>
        <v>-3.3672278764000001E-5</v>
      </c>
      <c r="F688" s="185">
        <f t="shared" si="134"/>
        <v>-1.5764988386034501E-3</v>
      </c>
      <c r="G688" s="185">
        <f t="shared" si="134"/>
        <v>0.80641787379487195</v>
      </c>
      <c r="H688" s="185">
        <f t="shared" si="134"/>
        <v>0.687690889262211</v>
      </c>
      <c r="I688" s="185">
        <f t="shared" si="134"/>
        <v>1.1512392225492201</v>
      </c>
      <c r="J688" s="185" t="str">
        <f t="shared" si="134"/>
        <v/>
      </c>
      <c r="K688" s="185">
        <f t="shared" si="134"/>
        <v>0.27188312670951048</v>
      </c>
      <c r="L688" s="185">
        <f t="shared" si="134"/>
        <v>0.58175313975331</v>
      </c>
      <c r="M688" s="185" t="str">
        <f t="shared" si="134"/>
        <v/>
      </c>
      <c r="N688" s="185" t="str">
        <f t="shared" si="134"/>
        <v/>
      </c>
      <c r="O688" s="185" t="str">
        <f t="shared" si="134"/>
        <v/>
      </c>
      <c r="P688" s="185">
        <f t="shared" si="134"/>
        <v>3.64</v>
      </c>
      <c r="Q688" s="185" t="str">
        <f t="shared" si="134"/>
        <v/>
      </c>
      <c r="R688" s="185" t="str">
        <f t="shared" si="134"/>
        <v/>
      </c>
      <c r="S688" s="185" t="str">
        <f t="shared" si="134"/>
        <v/>
      </c>
      <c r="T688" s="185" t="str">
        <f t="shared" si="134"/>
        <v/>
      </c>
      <c r="U688" s="185" t="str">
        <f t="shared" si="134"/>
        <v/>
      </c>
      <c r="V688" s="185" t="str">
        <f t="shared" si="134"/>
        <v/>
      </c>
      <c r="W688" s="185" t="str">
        <f t="shared" si="134"/>
        <v/>
      </c>
    </row>
    <row r="689" spans="1:23" x14ac:dyDescent="0.2">
      <c r="A689" s="39">
        <f t="shared" si="129"/>
        <v>35064</v>
      </c>
      <c r="B689" s="185">
        <f t="shared" si="117"/>
        <v>0.37670696052712604</v>
      </c>
      <c r="C689" s="185">
        <f t="shared" ref="C689:W689" si="135">IF(C373="","",MAX(MIN(C373,C$97),C$98))</f>
        <v>-5.1708282104700001E-4</v>
      </c>
      <c r="D689" s="185" t="str">
        <f t="shared" si="135"/>
        <v/>
      </c>
      <c r="E689" s="185">
        <f t="shared" si="135"/>
        <v>-2.0964529720300001E-4</v>
      </c>
      <c r="F689" s="185">
        <f t="shared" si="135"/>
        <v>-1.3675866714069999E-3</v>
      </c>
      <c r="G689" s="185">
        <f t="shared" si="135"/>
        <v>0.80641787379487195</v>
      </c>
      <c r="H689" s="185">
        <f t="shared" si="135"/>
        <v>0.687690889262211</v>
      </c>
      <c r="I689" s="185">
        <f t="shared" si="135"/>
        <v>1.1512392225492201</v>
      </c>
      <c r="J689" s="185" t="str">
        <f t="shared" si="135"/>
        <v/>
      </c>
      <c r="K689" s="185">
        <f t="shared" si="135"/>
        <v>0.27188312670951048</v>
      </c>
      <c r="L689" s="185">
        <f t="shared" si="135"/>
        <v>0.54514696487990999</v>
      </c>
      <c r="M689" s="185" t="str">
        <f t="shared" si="135"/>
        <v/>
      </c>
      <c r="N689" s="185" t="str">
        <f t="shared" si="135"/>
        <v/>
      </c>
      <c r="O689" s="185" t="str">
        <f t="shared" si="135"/>
        <v/>
      </c>
      <c r="P689" s="185">
        <f t="shared" si="135"/>
        <v>3.84</v>
      </c>
      <c r="Q689" s="185" t="str">
        <f t="shared" si="135"/>
        <v/>
      </c>
      <c r="R689" s="185" t="str">
        <f t="shared" si="135"/>
        <v/>
      </c>
      <c r="S689" s="185" t="str">
        <f t="shared" si="135"/>
        <v/>
      </c>
      <c r="T689" s="185" t="str">
        <f t="shared" si="135"/>
        <v/>
      </c>
      <c r="U689" s="185" t="str">
        <f t="shared" si="135"/>
        <v/>
      </c>
      <c r="V689" s="185" t="str">
        <f t="shared" si="135"/>
        <v/>
      </c>
      <c r="W689" s="185" t="str">
        <f t="shared" si="135"/>
        <v/>
      </c>
    </row>
    <row r="690" spans="1:23" x14ac:dyDescent="0.2">
      <c r="A690" s="39">
        <f t="shared" si="129"/>
        <v>35033</v>
      </c>
      <c r="B690" s="185">
        <f t="shared" si="117"/>
        <v>0.37670696052712604</v>
      </c>
      <c r="C690" s="185">
        <f t="shared" ref="C690:W690" si="136">IF(C374="","",MAX(MIN(C374,C$97),C$98))</f>
        <v>-7.7531876106799996E-4</v>
      </c>
      <c r="D690" s="185" t="str">
        <f t="shared" si="136"/>
        <v/>
      </c>
      <c r="E690" s="185">
        <f t="shared" si="136"/>
        <v>-3.4304750841100001E-4</v>
      </c>
      <c r="F690" s="185">
        <f t="shared" si="136"/>
        <v>-1.5764988386034501E-3</v>
      </c>
      <c r="G690" s="185">
        <f t="shared" si="136"/>
        <v>0.80641787379487195</v>
      </c>
      <c r="H690" s="185">
        <f t="shared" si="136"/>
        <v>0.687690889262211</v>
      </c>
      <c r="I690" s="185">
        <f t="shared" si="136"/>
        <v>1.1512392225492201</v>
      </c>
      <c r="J690" s="185" t="str">
        <f t="shared" si="136"/>
        <v/>
      </c>
      <c r="K690" s="185">
        <f t="shared" si="136"/>
        <v>0.27188312670951048</v>
      </c>
      <c r="L690" s="185">
        <f t="shared" si="136"/>
        <v>0.65594150595461997</v>
      </c>
      <c r="M690" s="185" t="str">
        <f t="shared" si="136"/>
        <v/>
      </c>
      <c r="N690" s="185" t="str">
        <f t="shared" si="136"/>
        <v/>
      </c>
      <c r="O690" s="185" t="str">
        <f t="shared" si="136"/>
        <v/>
      </c>
      <c r="P690" s="185">
        <f t="shared" si="136"/>
        <v>3.79</v>
      </c>
      <c r="Q690" s="185" t="str">
        <f t="shared" si="136"/>
        <v/>
      </c>
      <c r="R690" s="185" t="str">
        <f t="shared" si="136"/>
        <v/>
      </c>
      <c r="S690" s="185" t="str">
        <f t="shared" si="136"/>
        <v/>
      </c>
      <c r="T690" s="185" t="str">
        <f t="shared" si="136"/>
        <v/>
      </c>
      <c r="U690" s="185" t="str">
        <f t="shared" si="136"/>
        <v/>
      </c>
      <c r="V690" s="185" t="str">
        <f t="shared" si="136"/>
        <v/>
      </c>
      <c r="W690" s="185" t="str">
        <f t="shared" si="136"/>
        <v/>
      </c>
    </row>
    <row r="691" spans="1:23" x14ac:dyDescent="0.2">
      <c r="A691" s="39">
        <f t="shared" si="129"/>
        <v>35003</v>
      </c>
      <c r="B691" s="185">
        <f t="shared" si="117"/>
        <v>0.37670696052712604</v>
      </c>
      <c r="C691" s="185">
        <f t="shared" ref="C691:W691" si="137">IF(C375="","",MAX(MIN(C375,C$97),C$98))</f>
        <v>-6.6742628849999997E-4</v>
      </c>
      <c r="D691" s="185" t="str">
        <f t="shared" si="137"/>
        <v/>
      </c>
      <c r="E691" s="185">
        <f t="shared" si="137"/>
        <v>-7.3450606930000001E-5</v>
      </c>
      <c r="F691" s="185">
        <f t="shared" si="137"/>
        <v>-1.5764988386034501E-3</v>
      </c>
      <c r="G691" s="185">
        <f t="shared" si="137"/>
        <v>0.80641787379487195</v>
      </c>
      <c r="H691" s="185">
        <f t="shared" si="137"/>
        <v>0.687690889262211</v>
      </c>
      <c r="I691" s="185">
        <f t="shared" si="137"/>
        <v>1.1512392225492201</v>
      </c>
      <c r="J691" s="185" t="str">
        <f t="shared" si="137"/>
        <v/>
      </c>
      <c r="K691" s="185">
        <f t="shared" si="137"/>
        <v>0.27188312670951048</v>
      </c>
      <c r="L691" s="185">
        <f t="shared" si="137"/>
        <v>0.62044049921805999</v>
      </c>
      <c r="M691" s="185" t="str">
        <f t="shared" si="137"/>
        <v/>
      </c>
      <c r="N691" s="185" t="str">
        <f t="shared" si="137"/>
        <v/>
      </c>
      <c r="O691" s="185" t="str">
        <f t="shared" si="137"/>
        <v/>
      </c>
      <c r="P691" s="185">
        <f t="shared" si="137"/>
        <v>3.62</v>
      </c>
      <c r="Q691" s="185" t="str">
        <f t="shared" si="137"/>
        <v/>
      </c>
      <c r="R691" s="185" t="str">
        <f t="shared" si="137"/>
        <v/>
      </c>
      <c r="S691" s="185" t="str">
        <f t="shared" si="137"/>
        <v/>
      </c>
      <c r="T691" s="185" t="str">
        <f t="shared" si="137"/>
        <v/>
      </c>
      <c r="U691" s="185" t="str">
        <f t="shared" si="137"/>
        <v/>
      </c>
      <c r="V691" s="185" t="str">
        <f t="shared" si="137"/>
        <v/>
      </c>
      <c r="W691" s="185" t="str">
        <f t="shared" si="137"/>
        <v/>
      </c>
    </row>
    <row r="692" spans="1:23" x14ac:dyDescent="0.2">
      <c r="A692" s="39">
        <f t="shared" si="129"/>
        <v>34972</v>
      </c>
      <c r="B692" s="185">
        <f t="shared" si="117"/>
        <v>0.37670696052712604</v>
      </c>
      <c r="C692" s="185">
        <f t="shared" ref="C692:W692" si="138">IF(C376="","",MAX(MIN(C376,C$97),C$98))</f>
        <v>-1.04939411096E-3</v>
      </c>
      <c r="D692" s="185" t="str">
        <f t="shared" si="138"/>
        <v/>
      </c>
      <c r="E692" s="185">
        <f t="shared" si="138"/>
        <v>-3.0212578724599998E-4</v>
      </c>
      <c r="F692" s="185">
        <f t="shared" si="138"/>
        <v>-1.5764988386034501E-3</v>
      </c>
      <c r="G692" s="185">
        <f t="shared" si="138"/>
        <v>0.80641787379487195</v>
      </c>
      <c r="H692" s="185">
        <f t="shared" si="138"/>
        <v>0.687690889262211</v>
      </c>
      <c r="I692" s="185">
        <f t="shared" si="138"/>
        <v>1.1512392225492201</v>
      </c>
      <c r="J692" s="185" t="str">
        <f t="shared" si="138"/>
        <v/>
      </c>
      <c r="K692" s="185">
        <f t="shared" si="138"/>
        <v>0.27188312670951048</v>
      </c>
      <c r="L692" s="185">
        <f t="shared" si="138"/>
        <v>0.50087234486109</v>
      </c>
      <c r="M692" s="185" t="str">
        <f t="shared" si="138"/>
        <v/>
      </c>
      <c r="N692" s="185" t="str">
        <f t="shared" si="138"/>
        <v/>
      </c>
      <c r="O692" s="185" t="str">
        <f t="shared" si="138"/>
        <v/>
      </c>
      <c r="P692" s="185">
        <f t="shared" si="138"/>
        <v>3.41</v>
      </c>
      <c r="Q692" s="185" t="str">
        <f t="shared" si="138"/>
        <v/>
      </c>
      <c r="R692" s="185" t="str">
        <f t="shared" si="138"/>
        <v/>
      </c>
      <c r="S692" s="185" t="str">
        <f t="shared" si="138"/>
        <v/>
      </c>
      <c r="T692" s="185" t="str">
        <f t="shared" si="138"/>
        <v/>
      </c>
      <c r="U692" s="185" t="str">
        <f t="shared" si="138"/>
        <v/>
      </c>
      <c r="V692" s="185" t="str">
        <f t="shared" si="138"/>
        <v/>
      </c>
      <c r="W692" s="185" t="str">
        <f t="shared" si="138"/>
        <v/>
      </c>
    </row>
    <row r="693" spans="1:23" x14ac:dyDescent="0.2">
      <c r="A693" s="39">
        <f t="shared" si="129"/>
        <v>34942</v>
      </c>
      <c r="B693" s="185">
        <f t="shared" si="117"/>
        <v>0.37670696052712604</v>
      </c>
      <c r="C693" s="185">
        <f t="shared" ref="C693:W693" si="139">IF(C377="","",MAX(MIN(C377,C$97),C$98))</f>
        <v>-8.7449808713700001E-4</v>
      </c>
      <c r="D693" s="185" t="str">
        <f t="shared" si="139"/>
        <v/>
      </c>
      <c r="E693" s="185">
        <f t="shared" si="139"/>
        <v>-1.7220227149000001E-4</v>
      </c>
      <c r="F693" s="185">
        <f t="shared" si="139"/>
        <v>-1.5764988386034501E-3</v>
      </c>
      <c r="G693" s="185">
        <f t="shared" si="139"/>
        <v>0.80641787379487195</v>
      </c>
      <c r="H693" s="185">
        <f t="shared" si="139"/>
        <v>0.687690889262211</v>
      </c>
      <c r="I693" s="185">
        <f t="shared" si="139"/>
        <v>1.1512392225492201</v>
      </c>
      <c r="J693" s="185" t="str">
        <f t="shared" si="139"/>
        <v/>
      </c>
      <c r="K693" s="185">
        <f t="shared" si="139"/>
        <v>0.27188312670951048</v>
      </c>
      <c r="L693" s="185">
        <f t="shared" si="139"/>
        <v>0.51846387701254004</v>
      </c>
      <c r="M693" s="185" t="str">
        <f t="shared" si="139"/>
        <v/>
      </c>
      <c r="N693" s="185" t="str">
        <f t="shared" si="139"/>
        <v/>
      </c>
      <c r="O693" s="185" t="str">
        <f t="shared" si="139"/>
        <v/>
      </c>
      <c r="P693" s="185">
        <f t="shared" si="139"/>
        <v>3.56</v>
      </c>
      <c r="Q693" s="185" t="str">
        <f t="shared" si="139"/>
        <v/>
      </c>
      <c r="R693" s="185" t="str">
        <f t="shared" si="139"/>
        <v/>
      </c>
      <c r="S693" s="185" t="str">
        <f t="shared" si="139"/>
        <v/>
      </c>
      <c r="T693" s="185" t="str">
        <f t="shared" si="139"/>
        <v/>
      </c>
      <c r="U693" s="185" t="str">
        <f t="shared" si="139"/>
        <v/>
      </c>
      <c r="V693" s="185" t="str">
        <f t="shared" si="139"/>
        <v/>
      </c>
      <c r="W693" s="185" t="str">
        <f t="shared" si="139"/>
        <v/>
      </c>
    </row>
    <row r="694" spans="1:23" x14ac:dyDescent="0.2">
      <c r="A694" s="39">
        <f t="shared" si="129"/>
        <v>34911</v>
      </c>
      <c r="B694" s="185">
        <f t="shared" si="117"/>
        <v>0.37670696052712604</v>
      </c>
      <c r="C694" s="185">
        <f t="shared" ref="C694:W694" si="140">IF(C378="","",MAX(MIN(C378,C$97),C$98))</f>
        <v>-2.9999568603199998E-4</v>
      </c>
      <c r="D694" s="185" t="str">
        <f t="shared" si="140"/>
        <v/>
      </c>
      <c r="E694" s="185">
        <f t="shared" si="140"/>
        <v>3.3176074395399998E-4</v>
      </c>
      <c r="F694" s="185">
        <f t="shared" si="140"/>
        <v>-1.5764988386034501E-3</v>
      </c>
      <c r="G694" s="185">
        <f t="shared" si="140"/>
        <v>0.80641787379487195</v>
      </c>
      <c r="H694" s="185">
        <f t="shared" si="140"/>
        <v>0.687690889262211</v>
      </c>
      <c r="I694" s="185">
        <f t="shared" si="140"/>
        <v>1.1512392225492201</v>
      </c>
      <c r="J694" s="185" t="str">
        <f t="shared" si="140"/>
        <v/>
      </c>
      <c r="K694" s="185">
        <f t="shared" si="140"/>
        <v>0.27188312670951048</v>
      </c>
      <c r="L694" s="185">
        <f t="shared" si="140"/>
        <v>0.47936036229527001</v>
      </c>
      <c r="M694" s="185" t="str">
        <f t="shared" si="140"/>
        <v/>
      </c>
      <c r="N694" s="185" t="str">
        <f t="shared" si="140"/>
        <v/>
      </c>
      <c r="O694" s="185" t="str">
        <f t="shared" si="140"/>
        <v/>
      </c>
      <c r="P694" s="185">
        <f t="shared" si="140"/>
        <v>3.23</v>
      </c>
      <c r="Q694" s="185" t="str">
        <f t="shared" si="140"/>
        <v/>
      </c>
      <c r="R694" s="185" t="str">
        <f t="shared" si="140"/>
        <v/>
      </c>
      <c r="S694" s="185" t="str">
        <f t="shared" si="140"/>
        <v/>
      </c>
      <c r="T694" s="185" t="str">
        <f t="shared" si="140"/>
        <v/>
      </c>
      <c r="U694" s="185" t="str">
        <f t="shared" si="140"/>
        <v/>
      </c>
      <c r="V694" s="185" t="str">
        <f t="shared" si="140"/>
        <v/>
      </c>
      <c r="W694" s="185" t="str">
        <f t="shared" si="140"/>
        <v/>
      </c>
    </row>
    <row r="695" spans="1:23" x14ac:dyDescent="0.2">
      <c r="A695" s="39">
        <f t="shared" si="129"/>
        <v>34880</v>
      </c>
      <c r="B695" s="185">
        <f t="shared" si="117"/>
        <v>0.37670696052712604</v>
      </c>
      <c r="C695" s="185">
        <f t="shared" ref="C695:W695" si="141">IF(C379="","",MAX(MIN(C379,C$97),C$98))</f>
        <v>-1.092096716066E-3</v>
      </c>
      <c r="D695" s="185" t="str">
        <f t="shared" si="141"/>
        <v/>
      </c>
      <c r="E695" s="185">
        <f t="shared" si="141"/>
        <v>-2.8875431579100002E-4</v>
      </c>
      <c r="F695" s="185">
        <f t="shared" si="141"/>
        <v>-1.5764988386034501E-3</v>
      </c>
      <c r="G695" s="185">
        <f t="shared" si="141"/>
        <v>0.80641787379487195</v>
      </c>
      <c r="H695" s="185">
        <f t="shared" si="141"/>
        <v>0.687690889262211</v>
      </c>
      <c r="I695" s="185">
        <f t="shared" si="141"/>
        <v>1.1512392225492201</v>
      </c>
      <c r="J695" s="185" t="str">
        <f t="shared" si="141"/>
        <v/>
      </c>
      <c r="K695" s="185">
        <f t="shared" si="141"/>
        <v>0.27188312670951048</v>
      </c>
      <c r="L695" s="185">
        <f t="shared" si="141"/>
        <v>0.57178268845292002</v>
      </c>
      <c r="M695" s="185" t="str">
        <f t="shared" si="141"/>
        <v/>
      </c>
      <c r="N695" s="185" t="str">
        <f t="shared" si="141"/>
        <v/>
      </c>
      <c r="O695" s="185" t="str">
        <f t="shared" si="141"/>
        <v/>
      </c>
      <c r="P695" s="185">
        <f t="shared" si="141"/>
        <v>3.54</v>
      </c>
      <c r="Q695" s="185" t="str">
        <f t="shared" si="141"/>
        <v/>
      </c>
      <c r="R695" s="185" t="str">
        <f t="shared" si="141"/>
        <v/>
      </c>
      <c r="S695" s="185" t="str">
        <f t="shared" si="141"/>
        <v/>
      </c>
      <c r="T695" s="185" t="str">
        <f t="shared" si="141"/>
        <v/>
      </c>
      <c r="U695" s="185" t="str">
        <f t="shared" si="141"/>
        <v/>
      </c>
      <c r="V695" s="185" t="str">
        <f t="shared" si="141"/>
        <v/>
      </c>
      <c r="W695" s="185" t="str">
        <f t="shared" si="141"/>
        <v/>
      </c>
    </row>
    <row r="696" spans="1:23" x14ac:dyDescent="0.2">
      <c r="A696" s="39">
        <f t="shared" si="129"/>
        <v>34850</v>
      </c>
      <c r="B696" s="185">
        <f t="shared" si="117"/>
        <v>0.37670696052712604</v>
      </c>
      <c r="C696" s="185">
        <f t="shared" ref="C696:W696" si="142">IF(C380="","",MAX(MIN(C380,C$97),C$98))</f>
        <v>-1.0605152367649999E-3</v>
      </c>
      <c r="D696" s="185" t="str">
        <f t="shared" si="142"/>
        <v/>
      </c>
      <c r="E696" s="185">
        <f t="shared" si="142"/>
        <v>-2.0851097886500001E-4</v>
      </c>
      <c r="F696" s="185">
        <f t="shared" si="142"/>
        <v>-1.5764988386034501E-3</v>
      </c>
      <c r="G696" s="185">
        <f t="shared" si="142"/>
        <v>0.80641787379487195</v>
      </c>
      <c r="H696" s="185">
        <f t="shared" si="142"/>
        <v>0.687690889262211</v>
      </c>
      <c r="I696" s="185">
        <f t="shared" si="142"/>
        <v>1.1512392225492201</v>
      </c>
      <c r="J696" s="185" t="str">
        <f t="shared" si="142"/>
        <v/>
      </c>
      <c r="K696" s="185">
        <f t="shared" si="142"/>
        <v>0.27188312670951048</v>
      </c>
      <c r="L696" s="185">
        <f t="shared" si="142"/>
        <v>0.51012696799894997</v>
      </c>
      <c r="M696" s="185" t="str">
        <f t="shared" si="142"/>
        <v/>
      </c>
      <c r="N696" s="185" t="str">
        <f t="shared" si="142"/>
        <v/>
      </c>
      <c r="O696" s="185" t="str">
        <f t="shared" si="142"/>
        <v/>
      </c>
      <c r="P696" s="185">
        <f t="shared" si="142"/>
        <v>3.47</v>
      </c>
      <c r="Q696" s="185" t="str">
        <f t="shared" si="142"/>
        <v/>
      </c>
      <c r="R696" s="185" t="str">
        <f t="shared" si="142"/>
        <v/>
      </c>
      <c r="S696" s="185" t="str">
        <f t="shared" si="142"/>
        <v/>
      </c>
      <c r="T696" s="185" t="str">
        <f t="shared" si="142"/>
        <v/>
      </c>
      <c r="U696" s="185" t="str">
        <f t="shared" si="142"/>
        <v/>
      </c>
      <c r="V696" s="185" t="str">
        <f t="shared" si="142"/>
        <v/>
      </c>
      <c r="W696" s="185" t="str">
        <f t="shared" si="142"/>
        <v/>
      </c>
    </row>
    <row r="697" spans="1:23" x14ac:dyDescent="0.2">
      <c r="A697" s="39">
        <f t="shared" si="129"/>
        <v>34819</v>
      </c>
      <c r="B697" s="185">
        <f t="shared" si="117"/>
        <v>0.37670696052712604</v>
      </c>
      <c r="C697" s="185">
        <f t="shared" ref="C697:W697" si="143">IF(C381="","",MAX(MIN(C381,C$97),C$98))</f>
        <v>-5.9176734618699995E-4</v>
      </c>
      <c r="D697" s="185" t="str">
        <f t="shared" si="143"/>
        <v/>
      </c>
      <c r="E697" s="185">
        <f t="shared" si="143"/>
        <v>-4.6531883478100001E-4</v>
      </c>
      <c r="F697" s="185">
        <f t="shared" si="143"/>
        <v>-9.6730645578399998E-4</v>
      </c>
      <c r="G697" s="185">
        <f t="shared" si="143"/>
        <v>0.80641787379487195</v>
      </c>
      <c r="H697" s="185">
        <f t="shared" si="143"/>
        <v>0.687690889262211</v>
      </c>
      <c r="I697" s="185">
        <f t="shared" si="143"/>
        <v>1.1512392225492201</v>
      </c>
      <c r="J697" s="185" t="str">
        <f t="shared" si="143"/>
        <v/>
      </c>
      <c r="K697" s="185">
        <f t="shared" si="143"/>
        <v>0.27188312670951048</v>
      </c>
      <c r="L697" s="185">
        <f t="shared" si="143"/>
        <v>0.45630337873976001</v>
      </c>
      <c r="M697" s="185" t="str">
        <f t="shared" si="143"/>
        <v/>
      </c>
      <c r="N697" s="185" t="str">
        <f t="shared" si="143"/>
        <v/>
      </c>
      <c r="O697" s="185" t="str">
        <f t="shared" si="143"/>
        <v/>
      </c>
      <c r="P697" s="185">
        <f t="shared" si="143"/>
        <v>3.2</v>
      </c>
      <c r="Q697" s="185" t="str">
        <f t="shared" si="143"/>
        <v/>
      </c>
      <c r="R697" s="185" t="str">
        <f t="shared" si="143"/>
        <v/>
      </c>
      <c r="S697" s="185" t="str">
        <f t="shared" si="143"/>
        <v/>
      </c>
      <c r="T697" s="185" t="str">
        <f t="shared" si="143"/>
        <v/>
      </c>
      <c r="U697" s="185" t="str">
        <f t="shared" si="143"/>
        <v/>
      </c>
      <c r="V697" s="185" t="str">
        <f t="shared" si="143"/>
        <v/>
      </c>
      <c r="W697" s="185" t="str">
        <f t="shared" si="143"/>
        <v/>
      </c>
    </row>
    <row r="698" spans="1:23" x14ac:dyDescent="0.2">
      <c r="A698" s="39">
        <f t="shared" si="129"/>
        <v>34789</v>
      </c>
      <c r="B698" s="185">
        <f t="shared" si="117"/>
        <v>0.37670696052712604</v>
      </c>
      <c r="C698" s="185">
        <f t="shared" ref="C698:W698" si="144">IF(C382="","",MAX(MIN(C382,C$97),C$98))</f>
        <v>9.3029482562999996E-5</v>
      </c>
      <c r="D698" s="185" t="str">
        <f t="shared" si="144"/>
        <v/>
      </c>
      <c r="E698" s="185">
        <f t="shared" si="144"/>
        <v>3.0206442199400002E-4</v>
      </c>
      <c r="F698" s="185">
        <f t="shared" si="144"/>
        <v>-5.4897372187599997E-4</v>
      </c>
      <c r="G698" s="185">
        <f t="shared" si="144"/>
        <v>0.80641787379487195</v>
      </c>
      <c r="H698" s="185">
        <f t="shared" si="144"/>
        <v>0.687690889262211</v>
      </c>
      <c r="I698" s="185">
        <f t="shared" si="144"/>
        <v>1.1512392225492201</v>
      </c>
      <c r="J698" s="185" t="str">
        <f t="shared" si="144"/>
        <v/>
      </c>
      <c r="K698" s="185">
        <f t="shared" si="144"/>
        <v>0.27188312670951048</v>
      </c>
      <c r="L698" s="185">
        <f t="shared" si="144"/>
        <v>0.47354557695943</v>
      </c>
      <c r="M698" s="185" t="str">
        <f t="shared" si="144"/>
        <v/>
      </c>
      <c r="N698" s="185" t="str">
        <f t="shared" si="144"/>
        <v/>
      </c>
      <c r="O698" s="185" t="str">
        <f t="shared" si="144"/>
        <v/>
      </c>
      <c r="P698" s="185">
        <f t="shared" si="144"/>
        <v>3.37</v>
      </c>
      <c r="Q698" s="185" t="str">
        <f t="shared" si="144"/>
        <v/>
      </c>
      <c r="R698" s="185" t="str">
        <f t="shared" si="144"/>
        <v/>
      </c>
      <c r="S698" s="185" t="str">
        <f t="shared" si="144"/>
        <v/>
      </c>
      <c r="T698" s="185" t="str">
        <f t="shared" si="144"/>
        <v/>
      </c>
      <c r="U698" s="185" t="str">
        <f t="shared" si="144"/>
        <v/>
      </c>
      <c r="V698" s="185" t="str">
        <f t="shared" si="144"/>
        <v/>
      </c>
      <c r="W698" s="185" t="str">
        <f t="shared" si="144"/>
        <v/>
      </c>
    </row>
    <row r="699" spans="1:23" x14ac:dyDescent="0.2">
      <c r="A699" s="39">
        <f t="shared" si="129"/>
        <v>34758</v>
      </c>
      <c r="B699" s="185">
        <f t="shared" si="117"/>
        <v>0.37670696052712604</v>
      </c>
      <c r="C699" s="185">
        <f t="shared" ref="C699:W699" si="145">IF(C383="","",MAX(MIN(C383,C$97),C$98))</f>
        <v>-1.517200801741E-3</v>
      </c>
      <c r="D699" s="185" t="str">
        <f t="shared" si="145"/>
        <v/>
      </c>
      <c r="E699" s="185">
        <f t="shared" si="145"/>
        <v>-1.795014701341E-3</v>
      </c>
      <c r="F699" s="185">
        <f t="shared" si="145"/>
        <v>-6.6712942621300004E-4</v>
      </c>
      <c r="G699" s="185">
        <f t="shared" si="145"/>
        <v>0.80641787379487195</v>
      </c>
      <c r="H699" s="185">
        <f t="shared" si="145"/>
        <v>0.687690889262211</v>
      </c>
      <c r="I699" s="185">
        <f t="shared" si="145"/>
        <v>1.1512392225492201</v>
      </c>
      <c r="J699" s="185" t="str">
        <f t="shared" si="145"/>
        <v/>
      </c>
      <c r="K699" s="185">
        <f t="shared" si="145"/>
        <v>0.27188312670951048</v>
      </c>
      <c r="L699" s="185">
        <f t="shared" si="145"/>
        <v>0.4362371848314</v>
      </c>
      <c r="M699" s="185" t="str">
        <f t="shared" si="145"/>
        <v/>
      </c>
      <c r="N699" s="185" t="str">
        <f t="shared" si="145"/>
        <v/>
      </c>
      <c r="O699" s="185" t="str">
        <f t="shared" si="145"/>
        <v/>
      </c>
      <c r="P699" s="185">
        <f t="shared" si="145"/>
        <v>3.36</v>
      </c>
      <c r="Q699" s="185" t="str">
        <f t="shared" si="145"/>
        <v/>
      </c>
      <c r="R699" s="185" t="str">
        <f t="shared" si="145"/>
        <v/>
      </c>
      <c r="S699" s="185" t="str">
        <f t="shared" si="145"/>
        <v/>
      </c>
      <c r="T699" s="185" t="str">
        <f t="shared" si="145"/>
        <v/>
      </c>
      <c r="U699" s="185" t="str">
        <f t="shared" si="145"/>
        <v/>
      </c>
      <c r="V699" s="185" t="str">
        <f t="shared" si="145"/>
        <v/>
      </c>
      <c r="W699" s="185" t="str">
        <f t="shared" si="145"/>
        <v/>
      </c>
    </row>
    <row r="700" spans="1:23" x14ac:dyDescent="0.2">
      <c r="A700" s="39">
        <f t="shared" si="129"/>
        <v>34730</v>
      </c>
      <c r="B700" s="185">
        <f t="shared" si="117"/>
        <v>0.37670696052712604</v>
      </c>
      <c r="C700" s="185">
        <f t="shared" ref="C700:W700" si="146">IF(C384="","",MAX(MIN(C384,C$97),C$98))</f>
        <v>-7.7838564555599997E-4</v>
      </c>
      <c r="D700" s="185" t="str">
        <f t="shared" si="146"/>
        <v/>
      </c>
      <c r="E700" s="185">
        <f t="shared" si="146"/>
        <v>-1.462598162111E-3</v>
      </c>
      <c r="F700" s="185">
        <f t="shared" si="146"/>
        <v>1.3655347351680001E-3</v>
      </c>
      <c r="G700" s="185">
        <f t="shared" si="146"/>
        <v>0.80641787379487195</v>
      </c>
      <c r="H700" s="185">
        <f t="shared" si="146"/>
        <v>0.71681594521545999</v>
      </c>
      <c r="I700" s="185">
        <f t="shared" si="146"/>
        <v>1.1512392225492201</v>
      </c>
      <c r="J700" s="185" t="str">
        <f t="shared" si="146"/>
        <v/>
      </c>
      <c r="K700" s="185">
        <f t="shared" si="146"/>
        <v>0.27188312670951048</v>
      </c>
      <c r="L700" s="185">
        <f t="shared" si="146"/>
        <v>0.53376371916062004</v>
      </c>
      <c r="M700" s="185" t="str">
        <f t="shared" si="146"/>
        <v/>
      </c>
      <c r="N700" s="185" t="str">
        <f t="shared" si="146"/>
        <v/>
      </c>
      <c r="O700" s="185" t="str">
        <f t="shared" si="146"/>
        <v/>
      </c>
      <c r="P700" s="185">
        <f t="shared" si="146"/>
        <v>3.41</v>
      </c>
      <c r="Q700" s="185" t="str">
        <f t="shared" si="146"/>
        <v/>
      </c>
      <c r="R700" s="185" t="str">
        <f t="shared" si="146"/>
        <v/>
      </c>
      <c r="S700" s="185" t="str">
        <f t="shared" si="146"/>
        <v/>
      </c>
      <c r="T700" s="185" t="str">
        <f t="shared" si="146"/>
        <v/>
      </c>
      <c r="U700" s="185" t="str">
        <f t="shared" si="146"/>
        <v/>
      </c>
      <c r="V700" s="185" t="str">
        <f t="shared" si="146"/>
        <v/>
      </c>
      <c r="W700" s="185" t="str">
        <f t="shared" si="146"/>
        <v/>
      </c>
    </row>
    <row r="701" spans="1:23" x14ac:dyDescent="0.2">
      <c r="A701" s="39">
        <f t="shared" si="129"/>
        <v>34699</v>
      </c>
      <c r="B701" s="185">
        <f t="shared" si="117"/>
        <v>0.37670696052712604</v>
      </c>
      <c r="C701" s="185">
        <f t="shared" ref="C701:W701" si="147">IF(C385="","",MAX(MIN(C385,C$97),C$98))</f>
        <v>-1.52637001696E-3</v>
      </c>
      <c r="D701" s="185" t="str">
        <f t="shared" si="147"/>
        <v/>
      </c>
      <c r="E701" s="185">
        <f t="shared" si="147"/>
        <v>-2.5112831693420001E-3</v>
      </c>
      <c r="F701" s="185">
        <f t="shared" si="147"/>
        <v>1.533343396068E-3</v>
      </c>
      <c r="G701" s="185">
        <f t="shared" si="147"/>
        <v>0.80641787379487195</v>
      </c>
      <c r="H701" s="185">
        <f t="shared" si="147"/>
        <v>0.73690420499019005</v>
      </c>
      <c r="I701" s="185">
        <f t="shared" si="147"/>
        <v>1.1512392225492201</v>
      </c>
      <c r="J701" s="185" t="str">
        <f t="shared" si="147"/>
        <v/>
      </c>
      <c r="K701" s="185">
        <f t="shared" si="147"/>
        <v>0.27188312670951048</v>
      </c>
      <c r="L701" s="185">
        <f t="shared" si="147"/>
        <v>0.62870578884818995</v>
      </c>
      <c r="M701" s="185" t="str">
        <f t="shared" si="147"/>
        <v/>
      </c>
      <c r="N701" s="185" t="str">
        <f t="shared" si="147"/>
        <v/>
      </c>
      <c r="O701" s="185" t="str">
        <f t="shared" si="147"/>
        <v/>
      </c>
      <c r="P701" s="185">
        <f t="shared" si="147"/>
        <v>3.26</v>
      </c>
      <c r="Q701" s="185" t="str">
        <f t="shared" si="147"/>
        <v/>
      </c>
      <c r="R701" s="185" t="str">
        <f t="shared" si="147"/>
        <v/>
      </c>
      <c r="S701" s="185" t="str">
        <f t="shared" si="147"/>
        <v/>
      </c>
      <c r="T701" s="185" t="str">
        <f t="shared" si="147"/>
        <v/>
      </c>
      <c r="U701" s="185" t="str">
        <f t="shared" si="147"/>
        <v/>
      </c>
      <c r="V701" s="185" t="str">
        <f t="shared" si="147"/>
        <v/>
      </c>
      <c r="W701" s="185" t="str">
        <f t="shared" si="147"/>
        <v/>
      </c>
    </row>
    <row r="702" spans="1:23" x14ac:dyDescent="0.2">
      <c r="A702" s="39">
        <f t="shared" si="129"/>
        <v>34668</v>
      </c>
      <c r="B702" s="185">
        <f t="shared" si="117"/>
        <v>0.37670696052712604</v>
      </c>
      <c r="C702" s="185">
        <f t="shared" ref="C702:W702" si="148">IF(C386="","",MAX(MIN(C386,C$97),C$98))</f>
        <v>-1.7888135652540001E-3</v>
      </c>
      <c r="D702" s="185" t="str">
        <f t="shared" si="148"/>
        <v/>
      </c>
      <c r="E702" s="185">
        <f t="shared" si="148"/>
        <v>-2.7577072255970001E-3</v>
      </c>
      <c r="F702" s="185">
        <f t="shared" si="148"/>
        <v>1.301509630124E-3</v>
      </c>
      <c r="G702" s="185">
        <f t="shared" si="148"/>
        <v>0.80641787379487195</v>
      </c>
      <c r="H702" s="185">
        <f t="shared" si="148"/>
        <v>0.71827478976549997</v>
      </c>
      <c r="I702" s="185">
        <f t="shared" si="148"/>
        <v>1.1512392225492201</v>
      </c>
      <c r="J702" s="185" t="str">
        <f t="shared" si="148"/>
        <v/>
      </c>
      <c r="K702" s="185">
        <f t="shared" si="148"/>
        <v>0.27188312670951048</v>
      </c>
      <c r="L702" s="185">
        <f t="shared" si="148"/>
        <v>0.62271374805627</v>
      </c>
      <c r="M702" s="185" t="str">
        <f t="shared" si="148"/>
        <v/>
      </c>
      <c r="N702" s="185" t="str">
        <f t="shared" si="148"/>
        <v/>
      </c>
      <c r="O702" s="185" t="str">
        <f t="shared" si="148"/>
        <v/>
      </c>
      <c r="P702" s="185">
        <f t="shared" si="148"/>
        <v>3.21</v>
      </c>
      <c r="Q702" s="185" t="str">
        <f t="shared" si="148"/>
        <v/>
      </c>
      <c r="R702" s="185" t="str">
        <f t="shared" si="148"/>
        <v/>
      </c>
      <c r="S702" s="185" t="str">
        <f t="shared" si="148"/>
        <v/>
      </c>
      <c r="T702" s="185" t="str">
        <f t="shared" si="148"/>
        <v/>
      </c>
      <c r="U702" s="185" t="str">
        <f t="shared" si="148"/>
        <v/>
      </c>
      <c r="V702" s="185" t="str">
        <f t="shared" si="148"/>
        <v/>
      </c>
      <c r="W702" s="185" t="str">
        <f t="shared" si="148"/>
        <v/>
      </c>
    </row>
    <row r="703" spans="1:23" x14ac:dyDescent="0.2">
      <c r="A703" s="39">
        <f t="shared" si="129"/>
        <v>34638</v>
      </c>
      <c r="B703" s="185">
        <f t="shared" si="117"/>
        <v>0.37670696052712604</v>
      </c>
      <c r="C703" s="185">
        <f t="shared" ref="C703:W703" si="149">IF(C387="","",MAX(MIN(C387,C$97),C$98))</f>
        <v>-1.912666146453E-3</v>
      </c>
      <c r="D703" s="185" t="str">
        <f t="shared" si="149"/>
        <v/>
      </c>
      <c r="E703" s="185">
        <f t="shared" si="149"/>
        <v>-2.2526018153940001E-3</v>
      </c>
      <c r="F703" s="185">
        <f t="shared" si="149"/>
        <v>-8.6528078679100004E-4</v>
      </c>
      <c r="G703" s="185">
        <f t="shared" si="149"/>
        <v>0.80641787379487195</v>
      </c>
      <c r="H703" s="185">
        <f t="shared" si="149"/>
        <v>0.687690889262211</v>
      </c>
      <c r="I703" s="185">
        <f t="shared" si="149"/>
        <v>1.1512392225492201</v>
      </c>
      <c r="J703" s="185" t="str">
        <f t="shared" si="149"/>
        <v/>
      </c>
      <c r="K703" s="185">
        <f t="shared" si="149"/>
        <v>0.27188312670951048</v>
      </c>
      <c r="L703" s="185">
        <f t="shared" si="149"/>
        <v>0.39567749668157998</v>
      </c>
      <c r="M703" s="185" t="str">
        <f t="shared" si="149"/>
        <v/>
      </c>
      <c r="N703" s="185" t="str">
        <f t="shared" si="149"/>
        <v/>
      </c>
      <c r="O703" s="185" t="str">
        <f t="shared" si="149"/>
        <v/>
      </c>
      <c r="P703" s="185">
        <f t="shared" si="149"/>
        <v>3.0067276026618353</v>
      </c>
      <c r="Q703" s="185" t="str">
        <f t="shared" si="149"/>
        <v/>
      </c>
      <c r="R703" s="185" t="str">
        <f t="shared" si="149"/>
        <v/>
      </c>
      <c r="S703" s="185" t="str">
        <f t="shared" si="149"/>
        <v/>
      </c>
      <c r="T703" s="185" t="str">
        <f t="shared" si="149"/>
        <v/>
      </c>
      <c r="U703" s="185" t="str">
        <f t="shared" si="149"/>
        <v/>
      </c>
      <c r="V703" s="185" t="str">
        <f t="shared" si="149"/>
        <v/>
      </c>
      <c r="W703" s="185" t="str">
        <f t="shared" si="149"/>
        <v/>
      </c>
    </row>
    <row r="704" spans="1:23" x14ac:dyDescent="0.2">
      <c r="A704" s="39">
        <f t="shared" si="129"/>
        <v>34607</v>
      </c>
      <c r="B704" s="185">
        <f t="shared" si="117"/>
        <v>0.37670696052712604</v>
      </c>
      <c r="C704" s="185">
        <f t="shared" ref="C704:W704" si="150">IF(C388="","",MAX(MIN(C388,C$97),C$98))</f>
        <v>-1.7162170678959999E-3</v>
      </c>
      <c r="D704" s="185" t="str">
        <f t="shared" si="150"/>
        <v/>
      </c>
      <c r="E704" s="185">
        <f t="shared" si="150"/>
        <v>-1.736314082017E-3</v>
      </c>
      <c r="F704" s="185">
        <f t="shared" si="150"/>
        <v>-1.5764988386034501E-3</v>
      </c>
      <c r="G704" s="185">
        <f t="shared" si="150"/>
        <v>0.80641787379487195</v>
      </c>
      <c r="H704" s="185">
        <f t="shared" si="150"/>
        <v>0.687690889262211</v>
      </c>
      <c r="I704" s="185">
        <f t="shared" si="150"/>
        <v>1.1512392225492201</v>
      </c>
      <c r="J704" s="185" t="str">
        <f t="shared" si="150"/>
        <v/>
      </c>
      <c r="K704" s="185">
        <f t="shared" si="150"/>
        <v>0.27188312670951048</v>
      </c>
      <c r="L704" s="185">
        <f t="shared" si="150"/>
        <v>0.56120905911012997</v>
      </c>
      <c r="M704" s="185" t="str">
        <f t="shared" si="150"/>
        <v/>
      </c>
      <c r="N704" s="185" t="str">
        <f t="shared" si="150"/>
        <v/>
      </c>
      <c r="O704" s="185" t="str">
        <f t="shared" si="150"/>
        <v/>
      </c>
      <c r="P704" s="185">
        <f t="shared" si="150"/>
        <v>3.11</v>
      </c>
      <c r="Q704" s="185" t="str">
        <f t="shared" si="150"/>
        <v/>
      </c>
      <c r="R704" s="185" t="str">
        <f t="shared" si="150"/>
        <v/>
      </c>
      <c r="S704" s="185" t="str">
        <f t="shared" si="150"/>
        <v/>
      </c>
      <c r="T704" s="185" t="str">
        <f t="shared" si="150"/>
        <v/>
      </c>
      <c r="U704" s="185" t="str">
        <f t="shared" si="150"/>
        <v/>
      </c>
      <c r="V704" s="185" t="str">
        <f t="shared" si="150"/>
        <v/>
      </c>
      <c r="W704" s="185" t="str">
        <f t="shared" si="150"/>
        <v/>
      </c>
    </row>
    <row r="705" spans="1:23" x14ac:dyDescent="0.2">
      <c r="A705" s="39">
        <f t="shared" si="129"/>
        <v>34577</v>
      </c>
      <c r="B705" s="185">
        <f t="shared" si="117"/>
        <v>0.37670696052712604</v>
      </c>
      <c r="C705" s="185">
        <f t="shared" ref="C705:W705" si="151">IF(C389="","",MAX(MIN(C389,C$97),C$98))</f>
        <v>-1.267911038343E-3</v>
      </c>
      <c r="D705" s="185" t="str">
        <f t="shared" si="151"/>
        <v/>
      </c>
      <c r="E705" s="185">
        <f t="shared" si="151"/>
        <v>-7.1035145362799998E-4</v>
      </c>
      <c r="F705" s="185">
        <f t="shared" si="151"/>
        <v>-1.5764988386034501E-3</v>
      </c>
      <c r="G705" s="185">
        <f t="shared" si="151"/>
        <v>0.80641787379487195</v>
      </c>
      <c r="H705" s="185">
        <f t="shared" si="151"/>
        <v>0.687690889262211</v>
      </c>
      <c r="I705" s="185">
        <f t="shared" si="151"/>
        <v>1.1512392225492201</v>
      </c>
      <c r="J705" s="185" t="str">
        <f t="shared" si="151"/>
        <v/>
      </c>
      <c r="K705" s="185">
        <f t="shared" si="151"/>
        <v>0.27188312670951048</v>
      </c>
      <c r="L705" s="185">
        <f t="shared" si="151"/>
        <v>0.48378330190875002</v>
      </c>
      <c r="M705" s="185" t="str">
        <f t="shared" si="151"/>
        <v/>
      </c>
      <c r="N705" s="185" t="str">
        <f t="shared" si="151"/>
        <v/>
      </c>
      <c r="O705" s="185" t="str">
        <f t="shared" si="151"/>
        <v/>
      </c>
      <c r="P705" s="185">
        <f t="shared" si="151"/>
        <v>3.37</v>
      </c>
      <c r="Q705" s="185" t="str">
        <f t="shared" si="151"/>
        <v/>
      </c>
      <c r="R705" s="185" t="str">
        <f t="shared" si="151"/>
        <v/>
      </c>
      <c r="S705" s="185" t="str">
        <f t="shared" si="151"/>
        <v/>
      </c>
      <c r="T705" s="185" t="str">
        <f t="shared" si="151"/>
        <v/>
      </c>
      <c r="U705" s="185" t="str">
        <f t="shared" si="151"/>
        <v/>
      </c>
      <c r="V705" s="185" t="str">
        <f t="shared" si="151"/>
        <v/>
      </c>
      <c r="W705" s="185" t="str">
        <f t="shared" si="151"/>
        <v/>
      </c>
    </row>
    <row r="706" spans="1:23" x14ac:dyDescent="0.2">
      <c r="A706" s="39">
        <f t="shared" si="129"/>
        <v>34546</v>
      </c>
      <c r="B706" s="185">
        <f t="shared" si="117"/>
        <v>0.37670696052712604</v>
      </c>
      <c r="C706" s="185">
        <f t="shared" ref="C706:W706" si="152">IF(C390="","",MAX(MIN(C390,C$97),C$98))</f>
        <v>-1.710432526945E-3</v>
      </c>
      <c r="D706" s="185" t="str">
        <f t="shared" si="152"/>
        <v/>
      </c>
      <c r="E706" s="185">
        <f t="shared" si="152"/>
        <v>-7.6890707160800001E-4</v>
      </c>
      <c r="F706" s="185">
        <f t="shared" si="152"/>
        <v>-1.5764988386034501E-3</v>
      </c>
      <c r="G706" s="185">
        <f t="shared" si="152"/>
        <v>0.80641787379487195</v>
      </c>
      <c r="H706" s="185">
        <f t="shared" si="152"/>
        <v>0.687690889262211</v>
      </c>
      <c r="I706" s="185">
        <f t="shared" si="152"/>
        <v>1.1512392225492201</v>
      </c>
      <c r="J706" s="185" t="str">
        <f t="shared" si="152"/>
        <v/>
      </c>
      <c r="K706" s="185">
        <f t="shared" si="152"/>
        <v>0.27188312670951048</v>
      </c>
      <c r="L706" s="185">
        <f t="shared" si="152"/>
        <v>0.74043758963354001</v>
      </c>
      <c r="M706" s="185" t="str">
        <f t="shared" si="152"/>
        <v/>
      </c>
      <c r="N706" s="185" t="str">
        <f t="shared" si="152"/>
        <v/>
      </c>
      <c r="O706" s="185" t="str">
        <f t="shared" si="152"/>
        <v/>
      </c>
      <c r="P706" s="185">
        <f t="shared" si="152"/>
        <v>3.45</v>
      </c>
      <c r="Q706" s="185" t="str">
        <f t="shared" si="152"/>
        <v/>
      </c>
      <c r="R706" s="185" t="str">
        <f t="shared" si="152"/>
        <v/>
      </c>
      <c r="S706" s="185" t="str">
        <f t="shared" si="152"/>
        <v/>
      </c>
      <c r="T706" s="185" t="str">
        <f t="shared" si="152"/>
        <v/>
      </c>
      <c r="U706" s="185" t="str">
        <f t="shared" si="152"/>
        <v/>
      </c>
      <c r="V706" s="185" t="str">
        <f t="shared" si="152"/>
        <v/>
      </c>
      <c r="W706" s="185" t="str">
        <f t="shared" si="152"/>
        <v/>
      </c>
    </row>
    <row r="707" spans="1:23" x14ac:dyDescent="0.2">
      <c r="A707" s="39">
        <f>A391</f>
        <v>34515</v>
      </c>
      <c r="B707" s="185">
        <f t="shared" si="117"/>
        <v>0.37670696052712604</v>
      </c>
      <c r="C707" s="185">
        <f t="shared" ref="C707:W707" si="153">IF(C391="","",MAX(MIN(C391,C$97),C$98))</f>
        <v>-1.7280851705420001E-3</v>
      </c>
      <c r="D707" s="185" t="str">
        <f t="shared" si="153"/>
        <v/>
      </c>
      <c r="E707" s="185">
        <f t="shared" si="153"/>
        <v>-1.33507258955E-3</v>
      </c>
      <c r="F707" s="185">
        <f t="shared" si="153"/>
        <v>-1.5764988386034501E-3</v>
      </c>
      <c r="G707" s="185">
        <f t="shared" si="153"/>
        <v>0.80641787379487195</v>
      </c>
      <c r="H707" s="185">
        <f t="shared" si="153"/>
        <v>0.72985774142973003</v>
      </c>
      <c r="I707" s="185">
        <f t="shared" si="153"/>
        <v>1.1512392225492201</v>
      </c>
      <c r="J707" s="185" t="str">
        <f t="shared" si="153"/>
        <v/>
      </c>
      <c r="K707" s="185">
        <f t="shared" si="153"/>
        <v>0.27188312670951048</v>
      </c>
      <c r="L707" s="185">
        <f t="shared" si="153"/>
        <v>0.79242486828706005</v>
      </c>
      <c r="M707" s="185" t="str">
        <f t="shared" si="153"/>
        <v/>
      </c>
      <c r="N707" s="185" t="str">
        <f t="shared" si="153"/>
        <v/>
      </c>
      <c r="O707" s="185" t="str">
        <f t="shared" si="153"/>
        <v/>
      </c>
      <c r="P707" s="185">
        <f t="shared" si="153"/>
        <v>3.24</v>
      </c>
      <c r="Q707" s="185" t="str">
        <f t="shared" si="153"/>
        <v/>
      </c>
      <c r="R707" s="185" t="str">
        <f t="shared" si="153"/>
        <v/>
      </c>
      <c r="S707" s="185" t="str">
        <f t="shared" si="153"/>
        <v/>
      </c>
      <c r="T707" s="185" t="str">
        <f t="shared" si="153"/>
        <v/>
      </c>
      <c r="U707" s="185" t="str">
        <f t="shared" si="153"/>
        <v/>
      </c>
      <c r="V707" s="185" t="str">
        <f t="shared" si="153"/>
        <v/>
      </c>
      <c r="W707" s="185" t="str">
        <f t="shared" si="153"/>
        <v/>
      </c>
    </row>
    <row r="708" spans="1:23" x14ac:dyDescent="0.2">
      <c r="A708" s="39">
        <f t="shared" ref="A708:A721" si="154">A392</f>
        <v>34485</v>
      </c>
      <c r="B708" s="185">
        <f t="shared" si="117"/>
        <v>0.39019798880529999</v>
      </c>
      <c r="C708" s="185">
        <f t="shared" ref="C708:W708" si="155">IF(C392="","",MAX(MIN(C392,C$97),C$98))</f>
        <v>-1.7366452017810001E-3</v>
      </c>
      <c r="D708" s="185" t="str">
        <f t="shared" si="155"/>
        <v/>
      </c>
      <c r="E708" s="185">
        <f t="shared" si="155"/>
        <v>-6.2481393840999998E-4</v>
      </c>
      <c r="F708" s="185">
        <f t="shared" si="155"/>
        <v>-1.5764988386034501E-3</v>
      </c>
      <c r="G708" s="185">
        <f t="shared" si="155"/>
        <v>0.80641787379487195</v>
      </c>
      <c r="H708" s="185">
        <f t="shared" si="155"/>
        <v>0.75977928817493001</v>
      </c>
      <c r="I708" s="185">
        <f t="shared" si="155"/>
        <v>1.1512392225492201</v>
      </c>
      <c r="J708" s="185" t="str">
        <f t="shared" si="155"/>
        <v/>
      </c>
      <c r="K708" s="185">
        <f t="shared" si="155"/>
        <v>0.27188312670951048</v>
      </c>
      <c r="L708" s="185">
        <f t="shared" si="155"/>
        <v>0.83546815827188003</v>
      </c>
      <c r="M708" s="185" t="str">
        <f t="shared" si="155"/>
        <v/>
      </c>
      <c r="N708" s="185" t="str">
        <f t="shared" si="155"/>
        <v/>
      </c>
      <c r="O708" s="185" t="str">
        <f t="shared" si="155"/>
        <v/>
      </c>
      <c r="P708" s="185">
        <f t="shared" si="155"/>
        <v>3.3</v>
      </c>
      <c r="Q708" s="185" t="str">
        <f t="shared" si="155"/>
        <v/>
      </c>
      <c r="R708" s="185" t="str">
        <f t="shared" si="155"/>
        <v/>
      </c>
      <c r="S708" s="185" t="str">
        <f t="shared" si="155"/>
        <v/>
      </c>
      <c r="T708" s="185" t="str">
        <f t="shared" si="155"/>
        <v/>
      </c>
      <c r="U708" s="185" t="str">
        <f t="shared" si="155"/>
        <v/>
      </c>
      <c r="V708" s="185" t="str">
        <f t="shared" si="155"/>
        <v/>
      </c>
      <c r="W708" s="185" t="str">
        <f t="shared" si="155"/>
        <v/>
      </c>
    </row>
    <row r="709" spans="1:23" x14ac:dyDescent="0.2">
      <c r="A709" s="39">
        <f t="shared" si="154"/>
        <v>34454</v>
      </c>
      <c r="B709" s="185">
        <f t="shared" si="117"/>
        <v>0.40679866483824001</v>
      </c>
      <c r="C709" s="185">
        <f t="shared" ref="C709:W709" si="156">IF(C393="","",MAX(MIN(C393,C$97),C$98))</f>
        <v>-2.271186428393E-3</v>
      </c>
      <c r="D709" s="185" t="str">
        <f t="shared" si="156"/>
        <v/>
      </c>
      <c r="E709" s="185">
        <f t="shared" si="156"/>
        <v>-1.253074472848E-3</v>
      </c>
      <c r="F709" s="185">
        <f t="shared" si="156"/>
        <v>-1.5764988386034501E-3</v>
      </c>
      <c r="G709" s="185">
        <f t="shared" si="156"/>
        <v>0.80641787379487195</v>
      </c>
      <c r="H709" s="185">
        <f t="shared" si="156"/>
        <v>0.7571454890114</v>
      </c>
      <c r="I709" s="185">
        <f t="shared" si="156"/>
        <v>1.1512392225492201</v>
      </c>
      <c r="J709" s="185" t="str">
        <f t="shared" si="156"/>
        <v/>
      </c>
      <c r="K709" s="185">
        <f t="shared" si="156"/>
        <v>0.27188312670951048</v>
      </c>
      <c r="L709" s="185">
        <f t="shared" si="156"/>
        <v>0.91510135777155999</v>
      </c>
      <c r="M709" s="185" t="str">
        <f t="shared" si="156"/>
        <v/>
      </c>
      <c r="N709" s="185" t="str">
        <f t="shared" si="156"/>
        <v/>
      </c>
      <c r="O709" s="185" t="str">
        <f t="shared" si="156"/>
        <v/>
      </c>
      <c r="P709" s="185">
        <f t="shared" si="156"/>
        <v>3.38</v>
      </c>
      <c r="Q709" s="185" t="str">
        <f t="shared" si="156"/>
        <v/>
      </c>
      <c r="R709" s="185" t="str">
        <f t="shared" si="156"/>
        <v/>
      </c>
      <c r="S709" s="185" t="str">
        <f t="shared" si="156"/>
        <v/>
      </c>
      <c r="T709" s="185" t="str">
        <f t="shared" si="156"/>
        <v/>
      </c>
      <c r="U709" s="185" t="str">
        <f t="shared" si="156"/>
        <v/>
      </c>
      <c r="V709" s="185" t="str">
        <f t="shared" si="156"/>
        <v/>
      </c>
      <c r="W709" s="185" t="str">
        <f t="shared" si="156"/>
        <v/>
      </c>
    </row>
    <row r="710" spans="1:23" x14ac:dyDescent="0.2">
      <c r="A710" s="39">
        <f t="shared" si="154"/>
        <v>34424</v>
      </c>
      <c r="B710" s="185">
        <f t="shared" si="117"/>
        <v>0.39735726825678003</v>
      </c>
      <c r="C710" s="185">
        <f t="shared" ref="C710:W710" si="157">IF(C394="","",MAX(MIN(C394,C$97),C$98))</f>
        <v>-2.4751654891700002E-3</v>
      </c>
      <c r="D710" s="185" t="str">
        <f t="shared" si="157"/>
        <v/>
      </c>
      <c r="E710" s="185">
        <f t="shared" si="157"/>
        <v>-6.7472779350699998E-4</v>
      </c>
      <c r="F710" s="185">
        <f t="shared" si="157"/>
        <v>-1.5764988386034501E-3</v>
      </c>
      <c r="G710" s="185">
        <f t="shared" si="157"/>
        <v>0.80641787379487195</v>
      </c>
      <c r="H710" s="185">
        <f t="shared" si="157"/>
        <v>0.71714766312285005</v>
      </c>
      <c r="I710" s="185">
        <f t="shared" si="157"/>
        <v>1.1512392225492201</v>
      </c>
      <c r="J710" s="185" t="str">
        <f t="shared" si="157"/>
        <v/>
      </c>
      <c r="K710" s="185">
        <f t="shared" si="157"/>
        <v>0.27188312670951048</v>
      </c>
      <c r="L710" s="185">
        <f t="shared" si="157"/>
        <v>0.91314199293251996</v>
      </c>
      <c r="M710" s="185" t="str">
        <f t="shared" si="157"/>
        <v/>
      </c>
      <c r="N710" s="185" t="str">
        <f t="shared" si="157"/>
        <v/>
      </c>
      <c r="O710" s="185" t="str">
        <f t="shared" si="157"/>
        <v/>
      </c>
      <c r="P710" s="185">
        <f t="shared" si="157"/>
        <v>3.45</v>
      </c>
      <c r="Q710" s="185" t="str">
        <f t="shared" si="157"/>
        <v/>
      </c>
      <c r="R710" s="185" t="str">
        <f t="shared" si="157"/>
        <v/>
      </c>
      <c r="S710" s="185" t="str">
        <f t="shared" si="157"/>
        <v/>
      </c>
      <c r="T710" s="185" t="str">
        <f t="shared" si="157"/>
        <v/>
      </c>
      <c r="U710" s="185" t="str">
        <f t="shared" si="157"/>
        <v/>
      </c>
      <c r="V710" s="185" t="str">
        <f t="shared" si="157"/>
        <v/>
      </c>
      <c r="W710" s="185" t="str">
        <f t="shared" si="157"/>
        <v/>
      </c>
    </row>
    <row r="711" spans="1:23" x14ac:dyDescent="0.2">
      <c r="A711" s="39">
        <f t="shared" si="154"/>
        <v>34393</v>
      </c>
      <c r="B711" s="185">
        <f t="shared" si="117"/>
        <v>0.37670696052712604</v>
      </c>
      <c r="C711" s="185">
        <f t="shared" ref="C711:W711" si="158">IF(C395="","",MAX(MIN(C395,C$97),C$98))</f>
        <v>-3.3825355516730001E-3</v>
      </c>
      <c r="D711" s="185" t="str">
        <f t="shared" si="158"/>
        <v/>
      </c>
      <c r="E711" s="185">
        <f t="shared" si="158"/>
        <v>-5.7721081195300005E-4</v>
      </c>
      <c r="F711" s="185">
        <f t="shared" si="158"/>
        <v>-1.5764988386034501E-3</v>
      </c>
      <c r="G711" s="185">
        <f t="shared" si="158"/>
        <v>0.80641787379487195</v>
      </c>
      <c r="H711" s="185">
        <f t="shared" si="158"/>
        <v>0.687690889262211</v>
      </c>
      <c r="I711" s="185">
        <f t="shared" si="158"/>
        <v>1.1512392225492201</v>
      </c>
      <c r="J711" s="185" t="str">
        <f t="shared" si="158"/>
        <v/>
      </c>
      <c r="K711" s="185">
        <f t="shared" si="158"/>
        <v>0.27188312670951048</v>
      </c>
      <c r="L711" s="185">
        <f t="shared" si="158"/>
        <v>0.72883941755008996</v>
      </c>
      <c r="M711" s="185" t="str">
        <f t="shared" si="158"/>
        <v/>
      </c>
      <c r="N711" s="185" t="str">
        <f t="shared" si="158"/>
        <v/>
      </c>
      <c r="O711" s="185" t="str">
        <f t="shared" si="158"/>
        <v/>
      </c>
      <c r="P711" s="185">
        <f t="shared" si="158"/>
        <v>3.0067276026618353</v>
      </c>
      <c r="Q711" s="185" t="str">
        <f t="shared" si="158"/>
        <v/>
      </c>
      <c r="R711" s="185" t="str">
        <f t="shared" si="158"/>
        <v/>
      </c>
      <c r="S711" s="185" t="str">
        <f t="shared" si="158"/>
        <v/>
      </c>
      <c r="T711" s="185" t="str">
        <f t="shared" si="158"/>
        <v/>
      </c>
      <c r="U711" s="185" t="str">
        <f t="shared" si="158"/>
        <v/>
      </c>
      <c r="V711" s="185" t="str">
        <f t="shared" si="158"/>
        <v/>
      </c>
      <c r="W711" s="185" t="str">
        <f t="shared" si="158"/>
        <v/>
      </c>
    </row>
    <row r="712" spans="1:23" x14ac:dyDescent="0.2">
      <c r="A712" s="39">
        <f t="shared" si="154"/>
        <v>34365</v>
      </c>
      <c r="B712" s="185">
        <f t="shared" si="117"/>
        <v>0.40596432402559002</v>
      </c>
      <c r="C712" s="185">
        <f t="shared" ref="C712:W712" si="159">IF(C396="","",MAX(MIN(C396,C$97),C$98))</f>
        <v>-3.780310241004E-3</v>
      </c>
      <c r="D712" s="185" t="str">
        <f t="shared" si="159"/>
        <v/>
      </c>
      <c r="E712" s="185">
        <f t="shared" si="159"/>
        <v>4.9378367792000001E-5</v>
      </c>
      <c r="F712" s="185">
        <f t="shared" si="159"/>
        <v>-1.5764988386034501E-3</v>
      </c>
      <c r="G712" s="185">
        <f t="shared" si="159"/>
        <v>0.80641787379487195</v>
      </c>
      <c r="H712" s="185">
        <f t="shared" si="159"/>
        <v>0.687690889262211</v>
      </c>
      <c r="I712" s="185">
        <f t="shared" si="159"/>
        <v>1.1512392225492201</v>
      </c>
      <c r="J712" s="185" t="str">
        <f t="shared" si="159"/>
        <v/>
      </c>
      <c r="K712" s="185">
        <f t="shared" si="159"/>
        <v>0.27188312670951048</v>
      </c>
      <c r="L712" s="185">
        <f t="shared" si="159"/>
        <v>0.99442247235950998</v>
      </c>
      <c r="M712" s="185" t="str">
        <f t="shared" si="159"/>
        <v/>
      </c>
      <c r="N712" s="185" t="str">
        <f t="shared" si="159"/>
        <v/>
      </c>
      <c r="O712" s="185" t="str">
        <f t="shared" si="159"/>
        <v/>
      </c>
      <c r="P712" s="185">
        <f t="shared" si="159"/>
        <v>3.29</v>
      </c>
      <c r="Q712" s="185" t="str">
        <f t="shared" si="159"/>
        <v/>
      </c>
      <c r="R712" s="185" t="str">
        <f t="shared" si="159"/>
        <v/>
      </c>
      <c r="S712" s="185" t="str">
        <f t="shared" si="159"/>
        <v/>
      </c>
      <c r="T712" s="185" t="str">
        <f t="shared" si="159"/>
        <v/>
      </c>
      <c r="U712" s="185" t="str">
        <f t="shared" si="159"/>
        <v/>
      </c>
      <c r="V712" s="185" t="str">
        <f t="shared" si="159"/>
        <v/>
      </c>
      <c r="W712" s="185" t="str">
        <f t="shared" si="159"/>
        <v/>
      </c>
    </row>
    <row r="713" spans="1:23" x14ac:dyDescent="0.2">
      <c r="A713" s="39">
        <f t="shared" si="154"/>
        <v>34334</v>
      </c>
      <c r="B713" s="185">
        <f t="shared" si="117"/>
        <v>0.43294269939402003</v>
      </c>
      <c r="C713" s="185">
        <f t="shared" ref="C713:W713" si="160">IF(C397="","",MAX(MIN(C397,C$97),C$98))</f>
        <v>-3.8152864375460001E-3</v>
      </c>
      <c r="D713" s="185" t="str">
        <f t="shared" si="160"/>
        <v/>
      </c>
      <c r="E713" s="185">
        <f t="shared" si="160"/>
        <v>-1.23403776334E-4</v>
      </c>
      <c r="F713" s="185">
        <f t="shared" si="160"/>
        <v>-1.5764988386034501E-3</v>
      </c>
      <c r="G713" s="185">
        <f t="shared" si="160"/>
        <v>0.80641787379487195</v>
      </c>
      <c r="H713" s="185">
        <f t="shared" si="160"/>
        <v>0.71933757778759999</v>
      </c>
      <c r="I713" s="185">
        <f t="shared" si="160"/>
        <v>1.1512392225492201</v>
      </c>
      <c r="J713" s="185" t="str">
        <f t="shared" si="160"/>
        <v/>
      </c>
      <c r="K713" s="185" t="str">
        <f t="shared" si="160"/>
        <v/>
      </c>
      <c r="L713" s="185">
        <f t="shared" si="160"/>
        <v>1.0510594355683001</v>
      </c>
      <c r="M713" s="185" t="str">
        <f t="shared" si="160"/>
        <v/>
      </c>
      <c r="N713" s="185" t="str">
        <f t="shared" si="160"/>
        <v/>
      </c>
      <c r="O713" s="185" t="str">
        <f t="shared" si="160"/>
        <v/>
      </c>
      <c r="P713" s="185" t="str">
        <f t="shared" si="160"/>
        <v/>
      </c>
      <c r="Q713" s="185" t="str">
        <f t="shared" si="160"/>
        <v/>
      </c>
      <c r="R713" s="185" t="str">
        <f t="shared" si="160"/>
        <v/>
      </c>
      <c r="S713" s="185" t="str">
        <f t="shared" si="160"/>
        <v/>
      </c>
      <c r="T713" s="185" t="str">
        <f t="shared" si="160"/>
        <v/>
      </c>
      <c r="U713" s="185" t="str">
        <f t="shared" si="160"/>
        <v/>
      </c>
      <c r="V713" s="185" t="str">
        <f t="shared" si="160"/>
        <v/>
      </c>
      <c r="W713" s="185" t="str">
        <f t="shared" si="160"/>
        <v/>
      </c>
    </row>
    <row r="714" spans="1:23" x14ac:dyDescent="0.2">
      <c r="A714" s="39">
        <f t="shared" si="154"/>
        <v>34303</v>
      </c>
      <c r="B714" s="185">
        <f t="shared" si="117"/>
        <v>0.48820451012436999</v>
      </c>
      <c r="C714" s="185">
        <f t="shared" ref="C714:W714" si="161">IF(C398="","",MAX(MIN(C398,C$97),C$98))</f>
        <v>-3.7080185745039999E-3</v>
      </c>
      <c r="D714" s="185" t="str">
        <f t="shared" si="161"/>
        <v/>
      </c>
      <c r="E714" s="185">
        <f t="shared" si="161"/>
        <v>-1.7627450710999999E-4</v>
      </c>
      <c r="F714" s="185">
        <f t="shared" si="161"/>
        <v>-1.5764988386034501E-3</v>
      </c>
      <c r="G714" s="185">
        <f t="shared" si="161"/>
        <v>0.80641787379487195</v>
      </c>
      <c r="H714" s="185">
        <f t="shared" si="161"/>
        <v>0.73571239319407</v>
      </c>
      <c r="I714" s="185">
        <f t="shared" si="161"/>
        <v>1.1512392225492201</v>
      </c>
      <c r="J714" s="185" t="str">
        <f t="shared" si="161"/>
        <v/>
      </c>
      <c r="K714" s="185" t="str">
        <f t="shared" si="161"/>
        <v/>
      </c>
      <c r="L714" s="185">
        <f t="shared" si="161"/>
        <v>1.0929927637238597</v>
      </c>
      <c r="M714" s="185" t="str">
        <f t="shared" si="161"/>
        <v/>
      </c>
      <c r="N714" s="185" t="str">
        <f t="shared" si="161"/>
        <v/>
      </c>
      <c r="O714" s="185" t="str">
        <f t="shared" si="161"/>
        <v/>
      </c>
      <c r="P714" s="185" t="str">
        <f t="shared" si="161"/>
        <v/>
      </c>
      <c r="Q714" s="185" t="str">
        <f t="shared" si="161"/>
        <v/>
      </c>
      <c r="R714" s="185" t="str">
        <f t="shared" si="161"/>
        <v/>
      </c>
      <c r="S714" s="185" t="str">
        <f t="shared" si="161"/>
        <v/>
      </c>
      <c r="T714" s="185" t="str">
        <f t="shared" si="161"/>
        <v/>
      </c>
      <c r="U714" s="185" t="str">
        <f t="shared" si="161"/>
        <v/>
      </c>
      <c r="V714" s="185" t="str">
        <f t="shared" si="161"/>
        <v/>
      </c>
      <c r="W714" s="185" t="str">
        <f t="shared" si="161"/>
        <v/>
      </c>
    </row>
    <row r="715" spans="1:23" x14ac:dyDescent="0.2">
      <c r="A715" s="39">
        <f t="shared" si="154"/>
        <v>34273</v>
      </c>
      <c r="B715" s="185">
        <f t="shared" si="117"/>
        <v>0.5216980648506</v>
      </c>
      <c r="C715" s="185">
        <f t="shared" ref="C715:W715" si="162">IF(C399="","",MAX(MIN(C399,C$97),C$98))</f>
        <v>-4.0376320972030002E-3</v>
      </c>
      <c r="D715" s="185" t="str">
        <f t="shared" si="162"/>
        <v/>
      </c>
      <c r="E715" s="185">
        <f t="shared" si="162"/>
        <v>1.9370879129800001E-4</v>
      </c>
      <c r="F715" s="185">
        <f t="shared" si="162"/>
        <v>-1.5764988386034501E-3</v>
      </c>
      <c r="G715" s="185">
        <f t="shared" si="162"/>
        <v>0.80641787379487195</v>
      </c>
      <c r="H715" s="185">
        <f t="shared" si="162"/>
        <v>0.77853729563560004</v>
      </c>
      <c r="I715" s="185">
        <f t="shared" si="162"/>
        <v>1.1512392225492201</v>
      </c>
      <c r="J715" s="185" t="str">
        <f t="shared" si="162"/>
        <v/>
      </c>
      <c r="K715" s="185" t="str">
        <f t="shared" si="162"/>
        <v/>
      </c>
      <c r="L715" s="185">
        <f t="shared" si="162"/>
        <v>1.0929927637238597</v>
      </c>
      <c r="M715" s="185" t="str">
        <f t="shared" si="162"/>
        <v/>
      </c>
      <c r="N715" s="185" t="str">
        <f t="shared" si="162"/>
        <v/>
      </c>
      <c r="O715" s="185" t="str">
        <f t="shared" si="162"/>
        <v/>
      </c>
      <c r="P715" s="185" t="str">
        <f t="shared" si="162"/>
        <v/>
      </c>
      <c r="Q715" s="185" t="str">
        <f t="shared" si="162"/>
        <v/>
      </c>
      <c r="R715" s="185" t="str">
        <f t="shared" si="162"/>
        <v/>
      </c>
      <c r="S715" s="185" t="str">
        <f t="shared" si="162"/>
        <v/>
      </c>
      <c r="T715" s="185" t="str">
        <f t="shared" si="162"/>
        <v/>
      </c>
      <c r="U715" s="185" t="str">
        <f t="shared" si="162"/>
        <v/>
      </c>
      <c r="V715" s="185" t="str">
        <f t="shared" si="162"/>
        <v/>
      </c>
      <c r="W715" s="185" t="str">
        <f t="shared" si="162"/>
        <v/>
      </c>
    </row>
    <row r="716" spans="1:23" x14ac:dyDescent="0.2">
      <c r="A716" s="39">
        <f t="shared" si="154"/>
        <v>34242</v>
      </c>
      <c r="B716" s="185">
        <f t="shared" si="117"/>
        <v>0.52473648878665002</v>
      </c>
      <c r="C716" s="185">
        <f t="shared" ref="C716:W716" si="163">IF(C400="","",MAX(MIN(C400,C$97),C$98))</f>
        <v>-4.1305734882350004E-3</v>
      </c>
      <c r="D716" s="185" t="str">
        <f t="shared" si="163"/>
        <v/>
      </c>
      <c r="E716" s="185">
        <f t="shared" si="163"/>
        <v>4.2981878042000002E-5</v>
      </c>
      <c r="F716" s="185">
        <f t="shared" si="163"/>
        <v>-1.5764988386034501E-3</v>
      </c>
      <c r="G716" s="185">
        <f t="shared" si="163"/>
        <v>0.80641787379487195</v>
      </c>
      <c r="H716" s="185">
        <f t="shared" si="163"/>
        <v>0.79847159210222995</v>
      </c>
      <c r="I716" s="185">
        <f t="shared" si="163"/>
        <v>1.1512392225492201</v>
      </c>
      <c r="J716" s="185" t="str">
        <f t="shared" si="163"/>
        <v/>
      </c>
      <c r="K716" s="185" t="str">
        <f t="shared" si="163"/>
        <v/>
      </c>
      <c r="L716" s="185">
        <f t="shared" si="163"/>
        <v>1.0929927637238597</v>
      </c>
      <c r="M716" s="185" t="str">
        <f t="shared" si="163"/>
        <v/>
      </c>
      <c r="N716" s="185" t="str">
        <f t="shared" si="163"/>
        <v/>
      </c>
      <c r="O716" s="185" t="str">
        <f t="shared" si="163"/>
        <v/>
      </c>
      <c r="P716" s="185" t="str">
        <f t="shared" si="163"/>
        <v/>
      </c>
      <c r="Q716" s="185" t="str">
        <f t="shared" si="163"/>
        <v/>
      </c>
      <c r="R716" s="185" t="str">
        <f t="shared" si="163"/>
        <v/>
      </c>
      <c r="S716" s="185" t="str">
        <f t="shared" si="163"/>
        <v/>
      </c>
      <c r="T716" s="185" t="str">
        <f t="shared" si="163"/>
        <v/>
      </c>
      <c r="U716" s="185" t="str">
        <f t="shared" si="163"/>
        <v/>
      </c>
      <c r="V716" s="185" t="str">
        <f t="shared" si="163"/>
        <v/>
      </c>
      <c r="W716" s="185" t="str">
        <f t="shared" si="163"/>
        <v/>
      </c>
    </row>
    <row r="717" spans="1:23" x14ac:dyDescent="0.2">
      <c r="A717" s="39">
        <f t="shared" si="154"/>
        <v>34212</v>
      </c>
      <c r="B717" s="185">
        <f t="shared" si="117"/>
        <v>0.48277749150795002</v>
      </c>
      <c r="C717" s="185">
        <f t="shared" ref="C717:W717" si="164">IF(C401="","",MAX(MIN(C401,C$97),C$98))</f>
        <v>-3.5558965431099999E-3</v>
      </c>
      <c r="D717" s="185" t="str">
        <f t="shared" si="164"/>
        <v/>
      </c>
      <c r="E717" s="185">
        <f t="shared" si="164"/>
        <v>3.0352319519100001E-4</v>
      </c>
      <c r="F717" s="185">
        <f t="shared" si="164"/>
        <v>-1.5764988386034501E-3</v>
      </c>
      <c r="G717" s="185">
        <f t="shared" si="164"/>
        <v>0.80641787379487195</v>
      </c>
      <c r="H717" s="185">
        <f t="shared" si="164"/>
        <v>0.75522659746355003</v>
      </c>
      <c r="I717" s="185">
        <f t="shared" si="164"/>
        <v>1.1512392225492201</v>
      </c>
      <c r="J717" s="185" t="str">
        <f t="shared" si="164"/>
        <v/>
      </c>
      <c r="K717" s="185" t="str">
        <f t="shared" si="164"/>
        <v/>
      </c>
      <c r="L717" s="185">
        <f t="shared" si="164"/>
        <v>1.0929927637238597</v>
      </c>
      <c r="M717" s="185" t="str">
        <f t="shared" si="164"/>
        <v/>
      </c>
      <c r="N717" s="185" t="str">
        <f t="shared" si="164"/>
        <v/>
      </c>
      <c r="O717" s="185" t="str">
        <f t="shared" si="164"/>
        <v/>
      </c>
      <c r="P717" s="185" t="str">
        <f t="shared" si="164"/>
        <v/>
      </c>
      <c r="Q717" s="185" t="str">
        <f t="shared" si="164"/>
        <v/>
      </c>
      <c r="R717" s="185" t="str">
        <f t="shared" si="164"/>
        <v/>
      </c>
      <c r="S717" s="185" t="str">
        <f t="shared" si="164"/>
        <v/>
      </c>
      <c r="T717" s="185" t="str">
        <f t="shared" si="164"/>
        <v/>
      </c>
      <c r="U717" s="185" t="str">
        <f t="shared" si="164"/>
        <v/>
      </c>
      <c r="V717" s="185" t="str">
        <f t="shared" si="164"/>
        <v/>
      </c>
      <c r="W717" s="185" t="str">
        <f t="shared" si="164"/>
        <v/>
      </c>
    </row>
    <row r="718" spans="1:23" x14ac:dyDescent="0.2">
      <c r="A718" s="39">
        <f t="shared" si="154"/>
        <v>34181</v>
      </c>
      <c r="B718" s="185">
        <f t="shared" si="117"/>
        <v>0.41678351304442002</v>
      </c>
      <c r="C718" s="185">
        <f t="shared" ref="C718:W718" si="165">IF(C402="","",MAX(MIN(C402,C$97),C$98))</f>
        <v>-4.1535045222739998E-3</v>
      </c>
      <c r="D718" s="185" t="str">
        <f t="shared" si="165"/>
        <v/>
      </c>
      <c r="E718" s="185">
        <f t="shared" si="165"/>
        <v>-4.5430710699999999E-4</v>
      </c>
      <c r="F718" s="185">
        <f t="shared" si="165"/>
        <v>-1.5764988386034501E-3</v>
      </c>
      <c r="G718" s="185">
        <f t="shared" si="165"/>
        <v>0.80641787379487195</v>
      </c>
      <c r="H718" s="185">
        <f t="shared" si="165"/>
        <v>0.75024072732100999</v>
      </c>
      <c r="I718" s="185">
        <f t="shared" si="165"/>
        <v>1.1512392225492201</v>
      </c>
      <c r="J718" s="185" t="str">
        <f t="shared" si="165"/>
        <v/>
      </c>
      <c r="K718" s="185" t="str">
        <f t="shared" si="165"/>
        <v/>
      </c>
      <c r="L718" s="185">
        <f t="shared" si="165"/>
        <v>0.95429418182592995</v>
      </c>
      <c r="M718" s="185" t="str">
        <f t="shared" si="165"/>
        <v/>
      </c>
      <c r="N718" s="185" t="str">
        <f t="shared" si="165"/>
        <v/>
      </c>
      <c r="O718" s="185" t="str">
        <f t="shared" si="165"/>
        <v/>
      </c>
      <c r="P718" s="185" t="str">
        <f t="shared" si="165"/>
        <v/>
      </c>
      <c r="Q718" s="185" t="str">
        <f t="shared" si="165"/>
        <v/>
      </c>
      <c r="R718" s="185" t="str">
        <f t="shared" si="165"/>
        <v/>
      </c>
      <c r="S718" s="185" t="str">
        <f t="shared" si="165"/>
        <v/>
      </c>
      <c r="T718" s="185" t="str">
        <f t="shared" si="165"/>
        <v/>
      </c>
      <c r="U718" s="185" t="str">
        <f t="shared" si="165"/>
        <v/>
      </c>
      <c r="V718" s="185" t="str">
        <f t="shared" si="165"/>
        <v/>
      </c>
      <c r="W718" s="185" t="str">
        <f t="shared" si="165"/>
        <v/>
      </c>
    </row>
    <row r="719" spans="1:23" x14ac:dyDescent="0.2">
      <c r="A719" s="39">
        <f t="shared" si="154"/>
        <v>34150</v>
      </c>
      <c r="B719" s="185">
        <f t="shared" si="117"/>
        <v>0.43267115146759</v>
      </c>
      <c r="C719" s="185">
        <f t="shared" ref="C719:W719" si="166">IF(C403="","",MAX(MIN(C403,C$97),C$98))</f>
        <v>-4.6665883367149998E-3</v>
      </c>
      <c r="D719" s="185" t="str">
        <f t="shared" si="166"/>
        <v/>
      </c>
      <c r="E719" s="185">
        <f t="shared" si="166"/>
        <v>-7.2835248511499996E-4</v>
      </c>
      <c r="F719" s="185">
        <f t="shared" si="166"/>
        <v>-1.5764988386034501E-3</v>
      </c>
      <c r="G719" s="185">
        <f t="shared" si="166"/>
        <v>0.80641787379487195</v>
      </c>
      <c r="H719" s="185">
        <f t="shared" si="166"/>
        <v>0.79647632905139998</v>
      </c>
      <c r="I719" s="185">
        <f t="shared" si="166"/>
        <v>1.1512392225492201</v>
      </c>
      <c r="J719" s="185" t="str">
        <f t="shared" si="166"/>
        <v/>
      </c>
      <c r="K719" s="185" t="str">
        <f t="shared" si="166"/>
        <v/>
      </c>
      <c r="L719" s="185">
        <f t="shared" si="166"/>
        <v>0.98115059782752001</v>
      </c>
      <c r="M719" s="185" t="str">
        <f t="shared" si="166"/>
        <v/>
      </c>
      <c r="N719" s="185" t="str">
        <f t="shared" si="166"/>
        <v/>
      </c>
      <c r="O719" s="185" t="str">
        <f t="shared" si="166"/>
        <v/>
      </c>
      <c r="P719" s="185" t="str">
        <f t="shared" si="166"/>
        <v/>
      </c>
      <c r="Q719" s="185" t="str">
        <f t="shared" si="166"/>
        <v/>
      </c>
      <c r="R719" s="185" t="str">
        <f t="shared" si="166"/>
        <v/>
      </c>
      <c r="S719" s="185" t="str">
        <f t="shared" si="166"/>
        <v/>
      </c>
      <c r="T719" s="185" t="str">
        <f t="shared" si="166"/>
        <v/>
      </c>
      <c r="U719" s="185" t="str">
        <f t="shared" si="166"/>
        <v/>
      </c>
      <c r="V719" s="185" t="str">
        <f t="shared" si="166"/>
        <v/>
      </c>
      <c r="W719" s="185" t="str">
        <f t="shared" si="166"/>
        <v/>
      </c>
    </row>
    <row r="720" spans="1:23" x14ac:dyDescent="0.2">
      <c r="A720" s="39">
        <f t="shared" si="154"/>
        <v>34120</v>
      </c>
      <c r="B720" s="185">
        <f t="shared" si="117"/>
        <v>0.40305630438533002</v>
      </c>
      <c r="C720" s="185">
        <f t="shared" ref="C720:W720" si="167">IF(C404="","",MAX(MIN(C404,C$97),C$98))</f>
        <v>-4.9154012744530001E-3</v>
      </c>
      <c r="D720" s="185" t="str">
        <f t="shared" si="167"/>
        <v/>
      </c>
      <c r="E720" s="185">
        <f t="shared" si="167"/>
        <v>-1.761477803432E-3</v>
      </c>
      <c r="F720" s="185">
        <f t="shared" si="167"/>
        <v>-1.5764988386034501E-3</v>
      </c>
      <c r="G720" s="185">
        <f t="shared" si="167"/>
        <v>0.80641787379487195</v>
      </c>
      <c r="H720" s="185">
        <f t="shared" si="167"/>
        <v>0.81762062152098003</v>
      </c>
      <c r="I720" s="185">
        <f t="shared" si="167"/>
        <v>1.1512392225492201</v>
      </c>
      <c r="J720" s="185" t="str">
        <f t="shared" si="167"/>
        <v/>
      </c>
      <c r="K720" s="185" t="str">
        <f t="shared" si="167"/>
        <v/>
      </c>
      <c r="L720" s="185">
        <f t="shared" si="167"/>
        <v>0.85722347273663002</v>
      </c>
      <c r="M720" s="185" t="str">
        <f t="shared" si="167"/>
        <v/>
      </c>
      <c r="N720" s="185" t="str">
        <f t="shared" si="167"/>
        <v/>
      </c>
      <c r="O720" s="185" t="str">
        <f t="shared" si="167"/>
        <v/>
      </c>
      <c r="P720" s="185" t="str">
        <f t="shared" si="167"/>
        <v/>
      </c>
      <c r="Q720" s="185" t="str">
        <f t="shared" si="167"/>
        <v/>
      </c>
      <c r="R720" s="185" t="str">
        <f t="shared" si="167"/>
        <v/>
      </c>
      <c r="S720" s="185" t="str">
        <f t="shared" si="167"/>
        <v/>
      </c>
      <c r="T720" s="185" t="str">
        <f t="shared" si="167"/>
        <v/>
      </c>
      <c r="U720" s="185" t="str">
        <f t="shared" si="167"/>
        <v/>
      </c>
      <c r="V720" s="185" t="str">
        <f t="shared" si="167"/>
        <v/>
      </c>
      <c r="W720" s="185" t="str">
        <f t="shared" si="167"/>
        <v/>
      </c>
    </row>
    <row r="721" spans="1:23" x14ac:dyDescent="0.2">
      <c r="A721" s="39">
        <f t="shared" si="154"/>
        <v>34089</v>
      </c>
      <c r="B721" s="185">
        <f t="shared" si="117"/>
        <v>0.46715128189538002</v>
      </c>
      <c r="C721" s="185">
        <f t="shared" ref="C721:W721" si="168">IF(C405="","",MAX(MIN(C405,C$97),C$98))</f>
        <v>-4.8180881735670001E-3</v>
      </c>
      <c r="D721" s="185" t="str">
        <f t="shared" si="168"/>
        <v/>
      </c>
      <c r="E721" s="185">
        <f t="shared" si="168"/>
        <v>-8.0434617968299998E-4</v>
      </c>
      <c r="F721" s="185">
        <f t="shared" si="168"/>
        <v>-1.5764988386034501E-3</v>
      </c>
      <c r="G721" s="185">
        <f t="shared" si="168"/>
        <v>0.80641787379487195</v>
      </c>
      <c r="H721" s="185">
        <f t="shared" si="168"/>
        <v>0.86147377494814004</v>
      </c>
      <c r="I721" s="185">
        <f t="shared" si="168"/>
        <v>1.1512392225492201</v>
      </c>
      <c r="J721" s="185" t="str">
        <f t="shared" si="168"/>
        <v/>
      </c>
      <c r="K721" s="185" t="str">
        <f t="shared" si="168"/>
        <v/>
      </c>
      <c r="L721" s="185">
        <f t="shared" si="168"/>
        <v>1.0529381328584</v>
      </c>
      <c r="M721" s="185" t="str">
        <f t="shared" si="168"/>
        <v/>
      </c>
      <c r="N721" s="185" t="str">
        <f t="shared" si="168"/>
        <v/>
      </c>
      <c r="O721" s="185" t="str">
        <f t="shared" si="168"/>
        <v/>
      </c>
      <c r="P721" s="185" t="str">
        <f t="shared" si="168"/>
        <v/>
      </c>
      <c r="Q721" s="185" t="str">
        <f t="shared" si="168"/>
        <v/>
      </c>
      <c r="R721" s="185" t="str">
        <f t="shared" si="168"/>
        <v/>
      </c>
      <c r="S721" s="185" t="str">
        <f t="shared" si="168"/>
        <v/>
      </c>
      <c r="T721" s="185" t="str">
        <f t="shared" si="168"/>
        <v/>
      </c>
      <c r="U721" s="185" t="str">
        <f t="shared" si="168"/>
        <v/>
      </c>
      <c r="V721" s="185" t="str">
        <f t="shared" si="168"/>
        <v/>
      </c>
      <c r="W721" s="185" t="str">
        <f t="shared" si="168"/>
        <v/>
      </c>
    </row>
    <row r="722" spans="1:23" x14ac:dyDescent="0.2">
      <c r="A722" s="39">
        <f>A406</f>
        <v>34059</v>
      </c>
      <c r="B722" s="185">
        <f t="shared" si="117"/>
        <v>0.45808867351568999</v>
      </c>
      <c r="C722" s="185">
        <f t="shared" ref="C722:W722" si="169">IF(C406="","",MAX(MIN(C406,C$97),C$98))</f>
        <v>-5.1580868304369996E-3</v>
      </c>
      <c r="D722" s="185" t="str">
        <f t="shared" si="169"/>
        <v/>
      </c>
      <c r="E722" s="185">
        <f t="shared" si="169"/>
        <v>-1.5727112464640001E-3</v>
      </c>
      <c r="F722" s="185">
        <f t="shared" si="169"/>
        <v>-1.5764988386034501E-3</v>
      </c>
      <c r="G722" s="185">
        <f t="shared" si="169"/>
        <v>0.81592226822239999</v>
      </c>
      <c r="H722" s="185">
        <f t="shared" si="169"/>
        <v>0.89521632367526005</v>
      </c>
      <c r="I722" s="185">
        <f t="shared" si="169"/>
        <v>1.1512392225492201</v>
      </c>
      <c r="J722" s="185" t="str">
        <f t="shared" si="169"/>
        <v/>
      </c>
      <c r="K722" s="185" t="str">
        <f t="shared" si="169"/>
        <v/>
      </c>
      <c r="L722" s="185">
        <f t="shared" si="169"/>
        <v>1.0071352792693</v>
      </c>
      <c r="M722" s="185" t="str">
        <f t="shared" si="169"/>
        <v/>
      </c>
      <c r="N722" s="185" t="str">
        <f t="shared" si="169"/>
        <v/>
      </c>
      <c r="O722" s="185" t="str">
        <f t="shared" si="169"/>
        <v/>
      </c>
      <c r="P722" s="185" t="str">
        <f t="shared" si="169"/>
        <v/>
      </c>
      <c r="Q722" s="185" t="str">
        <f t="shared" si="169"/>
        <v/>
      </c>
      <c r="R722" s="185" t="str">
        <f t="shared" si="169"/>
        <v/>
      </c>
      <c r="S722" s="185" t="str">
        <f t="shared" si="169"/>
        <v/>
      </c>
      <c r="T722" s="185" t="str">
        <f t="shared" si="169"/>
        <v/>
      </c>
      <c r="U722" s="185" t="str">
        <f t="shared" si="169"/>
        <v/>
      </c>
      <c r="V722" s="185" t="str">
        <f t="shared" si="169"/>
        <v/>
      </c>
      <c r="W722" s="185" t="str">
        <f t="shared" si="169"/>
        <v/>
      </c>
    </row>
    <row r="723" spans="1:23" x14ac:dyDescent="0.2">
      <c r="A723" s="39">
        <f t="shared" ref="A723:A729" si="170">A407</f>
        <v>34028</v>
      </c>
      <c r="B723" s="185">
        <f t="shared" si="117"/>
        <v>0.47750272440094998</v>
      </c>
      <c r="C723" s="185">
        <f t="shared" ref="C723:W723" si="171">IF(C407="","",MAX(MIN(C407,C$97),C$98))</f>
        <v>-4.9643380971649996E-3</v>
      </c>
      <c r="D723" s="185" t="str">
        <f t="shared" si="171"/>
        <v/>
      </c>
      <c r="E723" s="185">
        <f t="shared" si="171"/>
        <v>-1.0377261818860001E-3</v>
      </c>
      <c r="F723" s="185">
        <f t="shared" si="171"/>
        <v>-1.5764988386034501E-3</v>
      </c>
      <c r="G723" s="185">
        <f t="shared" si="171"/>
        <v>0.83217146227612004</v>
      </c>
      <c r="H723" s="185">
        <f t="shared" si="171"/>
        <v>0.92827490011142</v>
      </c>
      <c r="I723" s="185">
        <f t="shared" si="171"/>
        <v>1.1512392225492201</v>
      </c>
      <c r="J723" s="185" t="str">
        <f t="shared" si="171"/>
        <v/>
      </c>
      <c r="K723" s="185" t="str">
        <f t="shared" si="171"/>
        <v/>
      </c>
      <c r="L723" s="185">
        <f t="shared" si="171"/>
        <v>1.0534162373739999</v>
      </c>
      <c r="M723" s="185" t="str">
        <f t="shared" si="171"/>
        <v/>
      </c>
      <c r="N723" s="185" t="str">
        <f t="shared" si="171"/>
        <v/>
      </c>
      <c r="O723" s="185" t="str">
        <f t="shared" si="171"/>
        <v/>
      </c>
      <c r="P723" s="185" t="str">
        <f t="shared" si="171"/>
        <v/>
      </c>
      <c r="Q723" s="185" t="str">
        <f t="shared" si="171"/>
        <v/>
      </c>
      <c r="R723" s="185" t="str">
        <f t="shared" si="171"/>
        <v/>
      </c>
      <c r="S723" s="185" t="str">
        <f t="shared" si="171"/>
        <v/>
      </c>
      <c r="T723" s="185" t="str">
        <f t="shared" si="171"/>
        <v/>
      </c>
      <c r="U723" s="185" t="str">
        <f t="shared" si="171"/>
        <v/>
      </c>
      <c r="V723" s="185" t="str">
        <f t="shared" si="171"/>
        <v/>
      </c>
      <c r="W723" s="185" t="str">
        <f t="shared" si="171"/>
        <v/>
      </c>
    </row>
    <row r="724" spans="1:23" x14ac:dyDescent="0.2">
      <c r="A724" s="39">
        <f t="shared" si="170"/>
        <v>34000</v>
      </c>
      <c r="B724" s="185">
        <f t="shared" si="117"/>
        <v>0.45816944402943</v>
      </c>
      <c r="C724" s="185">
        <f t="shared" ref="C724:W724" si="172">IF(C408="","",MAX(MIN(C408,C$97),C$98))</f>
        <v>-3.3906067992229998E-3</v>
      </c>
      <c r="D724" s="185" t="str">
        <f t="shared" si="172"/>
        <v/>
      </c>
      <c r="E724" s="185">
        <f t="shared" si="172"/>
        <v>2.2777678814100001E-4</v>
      </c>
      <c r="F724" s="185">
        <f t="shared" si="172"/>
        <v>-1.5764988386034501E-3</v>
      </c>
      <c r="G724" s="185">
        <f t="shared" si="172"/>
        <v>0.85537424077089996</v>
      </c>
      <c r="H724" s="185">
        <f t="shared" si="172"/>
        <v>0.94959058697362997</v>
      </c>
      <c r="I724" s="185">
        <f t="shared" si="172"/>
        <v>1.1512392225492201</v>
      </c>
      <c r="J724" s="185" t="str">
        <f t="shared" si="172"/>
        <v/>
      </c>
      <c r="K724" s="185" t="str">
        <f t="shared" si="172"/>
        <v/>
      </c>
      <c r="L724" s="185">
        <f t="shared" si="172"/>
        <v>0.96984245071817998</v>
      </c>
      <c r="M724" s="185" t="str">
        <f t="shared" si="172"/>
        <v/>
      </c>
      <c r="N724" s="185" t="str">
        <f t="shared" si="172"/>
        <v/>
      </c>
      <c r="O724" s="185" t="str">
        <f t="shared" si="172"/>
        <v/>
      </c>
      <c r="P724" s="185" t="str">
        <f t="shared" si="172"/>
        <v/>
      </c>
      <c r="Q724" s="185" t="str">
        <f t="shared" si="172"/>
        <v/>
      </c>
      <c r="R724" s="185" t="str">
        <f t="shared" si="172"/>
        <v/>
      </c>
      <c r="S724" s="185" t="str">
        <f t="shared" si="172"/>
        <v/>
      </c>
      <c r="T724" s="185" t="str">
        <f t="shared" si="172"/>
        <v/>
      </c>
      <c r="U724" s="185" t="str">
        <f t="shared" si="172"/>
        <v/>
      </c>
      <c r="V724" s="185" t="str">
        <f t="shared" si="172"/>
        <v/>
      </c>
      <c r="W724" s="185" t="str">
        <f t="shared" si="172"/>
        <v/>
      </c>
    </row>
    <row r="725" spans="1:23" x14ac:dyDescent="0.2">
      <c r="A725" s="39">
        <f t="shared" si="170"/>
        <v>33969</v>
      </c>
      <c r="B725" s="185">
        <f t="shared" si="117"/>
        <v>0.43086075805023</v>
      </c>
      <c r="C725" s="185">
        <f t="shared" ref="C725:W725" si="173">IF(C409="","",MAX(MIN(C409,C$97),C$98))</f>
        <v>-3.4585102891339999E-3</v>
      </c>
      <c r="D725" s="185" t="str">
        <f t="shared" si="173"/>
        <v/>
      </c>
      <c r="E725" s="185">
        <f t="shared" si="173"/>
        <v>-1.017304662833E-3</v>
      </c>
      <c r="F725" s="185">
        <f t="shared" si="173"/>
        <v>-1.5764988386034501E-3</v>
      </c>
      <c r="G725" s="185">
        <f t="shared" si="173"/>
        <v>0.87579339248739996</v>
      </c>
      <c r="H725" s="185">
        <f t="shared" si="173"/>
        <v>0.99243832433955004</v>
      </c>
      <c r="I725" s="185">
        <f t="shared" si="173"/>
        <v>1.1512392225492201</v>
      </c>
      <c r="J725" s="185" t="str">
        <f t="shared" si="173"/>
        <v/>
      </c>
      <c r="K725" s="185" t="str">
        <f t="shared" si="173"/>
        <v/>
      </c>
      <c r="L725" s="185">
        <f t="shared" si="173"/>
        <v>0.86739142085481002</v>
      </c>
      <c r="M725" s="185" t="str">
        <f t="shared" si="173"/>
        <v/>
      </c>
      <c r="N725" s="185" t="str">
        <f t="shared" si="173"/>
        <v/>
      </c>
      <c r="O725" s="185" t="str">
        <f t="shared" si="173"/>
        <v/>
      </c>
      <c r="P725" s="185" t="str">
        <f t="shared" si="173"/>
        <v/>
      </c>
      <c r="Q725" s="185" t="str">
        <f t="shared" si="173"/>
        <v/>
      </c>
      <c r="R725" s="185" t="str">
        <f t="shared" si="173"/>
        <v/>
      </c>
      <c r="S725" s="185" t="str">
        <f t="shared" si="173"/>
        <v/>
      </c>
      <c r="T725" s="185" t="str">
        <f t="shared" si="173"/>
        <v/>
      </c>
      <c r="U725" s="185" t="str">
        <f t="shared" si="173"/>
        <v/>
      </c>
      <c r="V725" s="185" t="str">
        <f t="shared" si="173"/>
        <v/>
      </c>
      <c r="W725" s="185" t="str">
        <f t="shared" si="173"/>
        <v/>
      </c>
    </row>
    <row r="726" spans="1:23" x14ac:dyDescent="0.2">
      <c r="A726" s="39">
        <f t="shared" si="170"/>
        <v>33938</v>
      </c>
      <c r="B726" s="185">
        <f t="shared" si="117"/>
        <v>0.44155830948357999</v>
      </c>
      <c r="C726" s="185">
        <f t="shared" ref="C726:W726" si="174">IF(C410="","",MAX(MIN(C410,C$97),C$98))</f>
        <v>-3.128867579938E-3</v>
      </c>
      <c r="D726" s="185" t="str">
        <f t="shared" si="174"/>
        <v/>
      </c>
      <c r="E726" s="185">
        <f t="shared" si="174"/>
        <v>-1.484083944718E-3</v>
      </c>
      <c r="F726" s="185">
        <f t="shared" si="174"/>
        <v>-1.5764988386034501E-3</v>
      </c>
      <c r="G726" s="185">
        <f t="shared" si="174"/>
        <v>0.87704365417139996</v>
      </c>
      <c r="H726" s="185">
        <f t="shared" si="174"/>
        <v>0.99698823947327997</v>
      </c>
      <c r="I726" s="185">
        <f t="shared" si="174"/>
        <v>1.1512392225492201</v>
      </c>
      <c r="J726" s="185" t="str">
        <f t="shared" si="174"/>
        <v/>
      </c>
      <c r="K726" s="185" t="str">
        <f t="shared" si="174"/>
        <v/>
      </c>
      <c r="L726" s="185">
        <f t="shared" si="174"/>
        <v>0.91398321425871998</v>
      </c>
      <c r="M726" s="185" t="str">
        <f t="shared" si="174"/>
        <v/>
      </c>
      <c r="N726" s="185" t="str">
        <f t="shared" si="174"/>
        <v/>
      </c>
      <c r="O726" s="185" t="str">
        <f t="shared" si="174"/>
        <v/>
      </c>
      <c r="P726" s="185" t="str">
        <f t="shared" si="174"/>
        <v/>
      </c>
      <c r="Q726" s="185" t="str">
        <f t="shared" si="174"/>
        <v/>
      </c>
      <c r="R726" s="185" t="str">
        <f t="shared" si="174"/>
        <v/>
      </c>
      <c r="S726" s="185" t="str">
        <f t="shared" si="174"/>
        <v/>
      </c>
      <c r="T726" s="185" t="str">
        <f t="shared" si="174"/>
        <v/>
      </c>
      <c r="U726" s="185" t="str">
        <f t="shared" si="174"/>
        <v/>
      </c>
      <c r="V726" s="185" t="str">
        <f t="shared" si="174"/>
        <v/>
      </c>
      <c r="W726" s="185" t="str">
        <f t="shared" si="174"/>
        <v/>
      </c>
    </row>
    <row r="727" spans="1:23" x14ac:dyDescent="0.2">
      <c r="A727" s="39">
        <f t="shared" si="170"/>
        <v>33908</v>
      </c>
      <c r="B727" s="185">
        <f t="shared" si="117"/>
        <v>0.52697824291031004</v>
      </c>
      <c r="C727" s="185">
        <f t="shared" ref="C727:W727" si="175">IF(C411="","",MAX(MIN(C411,C$97),C$98))</f>
        <v>2.4549596432799997E-4</v>
      </c>
      <c r="D727" s="185" t="str">
        <f t="shared" si="175"/>
        <v/>
      </c>
      <c r="E727" s="185">
        <f t="shared" si="175"/>
        <v>-1.437387384159E-3</v>
      </c>
      <c r="F727" s="185">
        <f t="shared" si="175"/>
        <v>4.6896035471519996E-3</v>
      </c>
      <c r="G727" s="185">
        <f t="shared" si="175"/>
        <v>1.0109729119788999</v>
      </c>
      <c r="H727" s="185">
        <f t="shared" si="175"/>
        <v>1.1335804894093999</v>
      </c>
      <c r="I727" s="185">
        <f t="shared" si="175"/>
        <v>1.1512392225492201</v>
      </c>
      <c r="J727" s="185" t="str">
        <f t="shared" si="175"/>
        <v/>
      </c>
      <c r="K727" s="185" t="str">
        <f t="shared" si="175"/>
        <v/>
      </c>
      <c r="L727" s="185">
        <f t="shared" si="175"/>
        <v>1.0688028140557</v>
      </c>
      <c r="M727" s="185" t="str">
        <f t="shared" si="175"/>
        <v/>
      </c>
      <c r="N727" s="185" t="str">
        <f t="shared" si="175"/>
        <v/>
      </c>
      <c r="O727" s="185" t="str">
        <f t="shared" si="175"/>
        <v/>
      </c>
      <c r="P727" s="185" t="str">
        <f t="shared" si="175"/>
        <v/>
      </c>
      <c r="Q727" s="185" t="str">
        <f t="shared" si="175"/>
        <v/>
      </c>
      <c r="R727" s="185" t="str">
        <f t="shared" si="175"/>
        <v/>
      </c>
      <c r="S727" s="185" t="str">
        <f t="shared" si="175"/>
        <v/>
      </c>
      <c r="T727" s="185" t="str">
        <f t="shared" si="175"/>
        <v/>
      </c>
      <c r="U727" s="185" t="str">
        <f t="shared" si="175"/>
        <v/>
      </c>
      <c r="V727" s="185" t="str">
        <f t="shared" si="175"/>
        <v/>
      </c>
      <c r="W727" s="185" t="str">
        <f t="shared" si="175"/>
        <v/>
      </c>
    </row>
    <row r="728" spans="1:23" x14ac:dyDescent="0.2">
      <c r="A728" s="39">
        <f t="shared" si="170"/>
        <v>33877</v>
      </c>
      <c r="B728" s="185">
        <f t="shared" si="117"/>
        <v>0.50642599822853995</v>
      </c>
      <c r="C728" s="185">
        <f t="shared" ref="C728:W728" si="176">IF(C412="","",MAX(MIN(C412,C$97),C$98))</f>
        <v>1.2471641805759999E-3</v>
      </c>
      <c r="D728" s="185" t="str">
        <f t="shared" si="176"/>
        <v/>
      </c>
      <c r="E728" s="185">
        <f t="shared" si="176"/>
        <v>-2.4466517634899999E-4</v>
      </c>
      <c r="F728" s="185">
        <f t="shared" si="176"/>
        <v>5.1849979001830004E-3</v>
      </c>
      <c r="G728" s="185">
        <f t="shared" si="176"/>
        <v>0.93063911853426995</v>
      </c>
      <c r="H728" s="185">
        <f t="shared" si="176"/>
        <v>1.035882029918</v>
      </c>
      <c r="I728" s="185">
        <f t="shared" si="176"/>
        <v>1.1512392225492201</v>
      </c>
      <c r="J728" s="185" t="str">
        <f t="shared" si="176"/>
        <v/>
      </c>
      <c r="K728" s="185" t="str">
        <f t="shared" si="176"/>
        <v/>
      </c>
      <c r="L728" s="185">
        <f t="shared" si="176"/>
        <v>1.0498943259347999</v>
      </c>
      <c r="M728" s="185" t="str">
        <f t="shared" si="176"/>
        <v/>
      </c>
      <c r="N728" s="185" t="str">
        <f t="shared" si="176"/>
        <v/>
      </c>
      <c r="O728" s="185" t="str">
        <f t="shared" si="176"/>
        <v/>
      </c>
      <c r="P728" s="185" t="str">
        <f t="shared" si="176"/>
        <v/>
      </c>
      <c r="Q728" s="185" t="str">
        <f t="shared" si="176"/>
        <v/>
      </c>
      <c r="R728" s="185" t="str">
        <f t="shared" si="176"/>
        <v/>
      </c>
      <c r="S728" s="185" t="str">
        <f t="shared" si="176"/>
        <v/>
      </c>
      <c r="T728" s="185" t="str">
        <f t="shared" si="176"/>
        <v/>
      </c>
      <c r="U728" s="185" t="str">
        <f t="shared" si="176"/>
        <v/>
      </c>
      <c r="V728" s="185" t="str">
        <f t="shared" si="176"/>
        <v/>
      </c>
      <c r="W728" s="185" t="str">
        <f t="shared" si="176"/>
        <v/>
      </c>
    </row>
    <row r="729" spans="1:23" x14ac:dyDescent="0.2">
      <c r="A729" s="39">
        <f t="shared" si="170"/>
        <v>33847</v>
      </c>
      <c r="B729" s="185">
        <f t="shared" si="117"/>
        <v>0.45411193315561998</v>
      </c>
      <c r="C729" s="185">
        <f t="shared" ref="C729:W729" si="177">IF(C413="","",MAX(MIN(C413,C$97),C$98))</f>
        <v>2.293366069319E-3</v>
      </c>
      <c r="D729" s="185" t="str">
        <f t="shared" si="177"/>
        <v/>
      </c>
      <c r="E729" s="185">
        <f t="shared" si="177"/>
        <v>-5.04834160401E-4</v>
      </c>
      <c r="F729" s="185">
        <f t="shared" si="177"/>
        <v>9.6969190225829997E-3</v>
      </c>
      <c r="G729" s="185">
        <f t="shared" si="177"/>
        <v>0.89224309410436997</v>
      </c>
      <c r="H729" s="185">
        <f t="shared" si="177"/>
        <v>1.0018603387267</v>
      </c>
      <c r="I729" s="185">
        <f t="shared" si="177"/>
        <v>1.1512392225492201</v>
      </c>
      <c r="J729" s="185" t="str">
        <f t="shared" si="177"/>
        <v/>
      </c>
      <c r="K729" s="185" t="str">
        <f t="shared" si="177"/>
        <v/>
      </c>
      <c r="L729" s="185">
        <f t="shared" si="177"/>
        <v>0.90577943713506004</v>
      </c>
      <c r="M729" s="185" t="str">
        <f t="shared" si="177"/>
        <v/>
      </c>
      <c r="N729" s="185" t="str">
        <f t="shared" si="177"/>
        <v/>
      </c>
      <c r="O729" s="185" t="str">
        <f t="shared" si="177"/>
        <v/>
      </c>
      <c r="P729" s="185" t="str">
        <f t="shared" si="177"/>
        <v/>
      </c>
      <c r="Q729" s="185" t="str">
        <f t="shared" si="177"/>
        <v/>
      </c>
      <c r="R729" s="185" t="str">
        <f t="shared" si="177"/>
        <v/>
      </c>
      <c r="S729" s="185" t="str">
        <f t="shared" si="177"/>
        <v/>
      </c>
      <c r="T729" s="185" t="str">
        <f t="shared" si="177"/>
        <v/>
      </c>
      <c r="U729" s="185" t="str">
        <f t="shared" si="177"/>
        <v/>
      </c>
      <c r="V729" s="185" t="str">
        <f t="shared" si="177"/>
        <v/>
      </c>
      <c r="W729" s="185" t="str">
        <f t="shared" si="177"/>
        <v/>
      </c>
    </row>
    <row r="730" spans="1:23" x14ac:dyDescent="0.2">
      <c r="A730" s="39"/>
    </row>
  </sheetData>
  <pageMargins left="0.7" right="0.7" top="0.75" bottom="0.75" header="0.3" footer="0.3"/>
  <pageSetup fitToWidth="50" orientation="landscape"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V282"/>
  <sheetViews>
    <sheetView topLeftCell="B190" workbookViewId="0">
      <selection activeCell="L18" sqref="L18"/>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8.140625" style="32" customWidth="1"/>
    <col min="14" max="14" width="9.140625" style="32"/>
    <col min="15" max="15" width="6" style="32" customWidth="1"/>
    <col min="16" max="16384" width="9.140625" style="32"/>
  </cols>
  <sheetData>
    <row r="1" spans="1:22" x14ac:dyDescent="0.2">
      <c r="A1" s="32" t="s">
        <v>140</v>
      </c>
      <c r="B1" s="36">
        <f>'Building Blocks'!B3</f>
        <v>2.1999999999999999E-2</v>
      </c>
    </row>
    <row r="2" spans="1:22" x14ac:dyDescent="0.2">
      <c r="A2" s="32" t="s">
        <v>153</v>
      </c>
      <c r="B2" s="36">
        <f>'Building Blocks'!B8</f>
        <v>5.0000000000000001E-3</v>
      </c>
      <c r="C2" s="36"/>
      <c r="D2" s="37"/>
    </row>
    <row r="3" spans="1:22" x14ac:dyDescent="0.2">
      <c r="A3" s="32" t="s">
        <v>129</v>
      </c>
      <c r="B3" s="36">
        <f>B2+B1</f>
        <v>2.7E-2</v>
      </c>
    </row>
    <row r="4" spans="1:22" x14ac:dyDescent="0.2">
      <c r="A4" s="32" t="s">
        <v>152</v>
      </c>
      <c r="C4" s="48">
        <v>0</v>
      </c>
      <c r="E4" s="32" t="s">
        <v>281</v>
      </c>
    </row>
    <row r="5" spans="1:22" x14ac:dyDescent="0.2">
      <c r="C5" s="295" t="s">
        <v>280</v>
      </c>
      <c r="D5" s="295"/>
      <c r="E5" s="296" t="s">
        <v>163</v>
      </c>
      <c r="F5" s="297"/>
      <c r="G5" s="297"/>
    </row>
    <row r="6" spans="1:22" x14ac:dyDescent="0.2">
      <c r="C6" s="32" t="s">
        <v>141</v>
      </c>
      <c r="D6" s="32" t="s">
        <v>151</v>
      </c>
      <c r="E6" s="32" t="s">
        <v>131</v>
      </c>
      <c r="F6" s="32" t="s">
        <v>141</v>
      </c>
      <c r="G6" s="32" t="s">
        <v>151</v>
      </c>
    </row>
    <row r="7" spans="1:22" x14ac:dyDescent="0.2">
      <c r="B7" s="32" t="s">
        <v>149</v>
      </c>
      <c r="C7" s="48">
        <v>2.2100000000000002E-2</v>
      </c>
      <c r="D7" s="49">
        <v>0.26</v>
      </c>
      <c r="E7" s="36">
        <v>0</v>
      </c>
      <c r="F7" s="36">
        <f>B3</f>
        <v>2.7E-2</v>
      </c>
      <c r="G7" s="34">
        <f>D7</f>
        <v>0.26</v>
      </c>
      <c r="H7" s="40">
        <v>0.25</v>
      </c>
      <c r="L7" s="48">
        <f>C7</f>
        <v>2.2100000000000002E-2</v>
      </c>
      <c r="M7" s="207">
        <f>F7</f>
        <v>2.7E-2</v>
      </c>
      <c r="N7" s="207">
        <f>M7</f>
        <v>2.7E-2</v>
      </c>
      <c r="O7" s="207">
        <f>N7</f>
        <v>2.7E-2</v>
      </c>
      <c r="P7" s="207">
        <f>O7</f>
        <v>2.7E-2</v>
      </c>
      <c r="Q7" s="207">
        <f t="shared" ref="Q7:V7" si="0">P7</f>
        <v>2.7E-2</v>
      </c>
      <c r="R7" s="36">
        <f t="shared" si="0"/>
        <v>2.7E-2</v>
      </c>
      <c r="S7" s="36">
        <f t="shared" si="0"/>
        <v>2.7E-2</v>
      </c>
      <c r="T7" s="36">
        <f t="shared" si="0"/>
        <v>2.7E-2</v>
      </c>
      <c r="U7" s="36">
        <f t="shared" si="0"/>
        <v>2.7E-2</v>
      </c>
      <c r="V7" s="36">
        <f t="shared" si="0"/>
        <v>2.7E-2</v>
      </c>
    </row>
    <row r="8" spans="1:22" x14ac:dyDescent="0.2">
      <c r="A8" s="36"/>
      <c r="B8" s="32" t="s">
        <v>148</v>
      </c>
      <c r="C8" s="48">
        <v>2.9499999999999998E-2</v>
      </c>
      <c r="D8" s="49">
        <v>4.63</v>
      </c>
      <c r="E8" s="62">
        <v>7.4999999999999997E-3</v>
      </c>
      <c r="F8" s="36">
        <f>E8+$F$7</f>
        <v>3.4500000000000003E-2</v>
      </c>
      <c r="G8" s="34">
        <f>D8</f>
        <v>4.63</v>
      </c>
      <c r="H8" s="40">
        <v>5</v>
      </c>
      <c r="L8" s="48">
        <f>C8</f>
        <v>2.9499999999999998E-2</v>
      </c>
      <c r="M8" s="207">
        <f t="shared" ref="M8:N10" si="1">($O8-$L8)/3+L8</f>
        <v>3.1166666666666665E-2</v>
      </c>
      <c r="N8" s="207">
        <f t="shared" si="1"/>
        <v>3.2833333333333332E-2</v>
      </c>
      <c r="O8" s="207">
        <f>F8</f>
        <v>3.4500000000000003E-2</v>
      </c>
      <c r="P8" s="207">
        <f>O8</f>
        <v>3.4500000000000003E-2</v>
      </c>
      <c r="Q8" s="207">
        <f t="shared" ref="Q8:Q10" si="2">P8</f>
        <v>3.4500000000000003E-2</v>
      </c>
      <c r="R8" s="36">
        <f t="shared" ref="R8:R10" si="3">Q8</f>
        <v>3.4500000000000003E-2</v>
      </c>
      <c r="S8" s="36">
        <f t="shared" ref="S8:V10" si="4">R8</f>
        <v>3.4500000000000003E-2</v>
      </c>
      <c r="T8" s="36">
        <f t="shared" si="4"/>
        <v>3.4500000000000003E-2</v>
      </c>
      <c r="U8" s="36">
        <f t="shared" si="4"/>
        <v>3.4500000000000003E-2</v>
      </c>
      <c r="V8" s="36">
        <f t="shared" si="4"/>
        <v>3.4500000000000003E-2</v>
      </c>
    </row>
    <row r="9" spans="1:22" x14ac:dyDescent="0.2">
      <c r="A9" s="36"/>
      <c r="B9" s="32" t="s">
        <v>147</v>
      </c>
      <c r="C9" s="48">
        <v>3.0599999999999999E-2</v>
      </c>
      <c r="D9" s="49">
        <v>8.52</v>
      </c>
      <c r="E9" s="62">
        <v>0.01</v>
      </c>
      <c r="F9" s="36">
        <f>E9+$F$7</f>
        <v>3.6999999999999998E-2</v>
      </c>
      <c r="G9" s="34">
        <f>D9</f>
        <v>8.52</v>
      </c>
      <c r="H9" s="40">
        <v>10</v>
      </c>
      <c r="L9" s="48">
        <f>C9</f>
        <v>3.0599999999999999E-2</v>
      </c>
      <c r="M9" s="207">
        <f t="shared" si="1"/>
        <v>3.273333333333333E-2</v>
      </c>
      <c r="N9" s="207">
        <f t="shared" si="1"/>
        <v>3.4866666666666664E-2</v>
      </c>
      <c r="O9" s="207">
        <f>F9</f>
        <v>3.6999999999999998E-2</v>
      </c>
      <c r="P9" s="207">
        <f>O9</f>
        <v>3.6999999999999998E-2</v>
      </c>
      <c r="Q9" s="207">
        <f t="shared" si="2"/>
        <v>3.6999999999999998E-2</v>
      </c>
      <c r="R9" s="36">
        <f t="shared" si="3"/>
        <v>3.6999999999999998E-2</v>
      </c>
      <c r="S9" s="36">
        <f t="shared" si="4"/>
        <v>3.6999999999999998E-2</v>
      </c>
      <c r="T9" s="36">
        <f t="shared" si="4"/>
        <v>3.6999999999999998E-2</v>
      </c>
      <c r="U9" s="36">
        <f t="shared" si="4"/>
        <v>3.6999999999999998E-2</v>
      </c>
      <c r="V9" s="36">
        <f t="shared" si="4"/>
        <v>3.6999999999999998E-2</v>
      </c>
    </row>
    <row r="10" spans="1:22" x14ac:dyDescent="0.2">
      <c r="A10" s="36"/>
      <c r="B10" s="32" t="s">
        <v>146</v>
      </c>
      <c r="C10" s="48">
        <v>3.2000000000000001E-2</v>
      </c>
      <c r="D10" s="49">
        <v>19.47</v>
      </c>
      <c r="E10" s="62">
        <v>1.2500000000000001E-2</v>
      </c>
      <c r="F10" s="36">
        <f>E10+$F$7</f>
        <v>3.95E-2</v>
      </c>
      <c r="G10" s="34">
        <f>D10</f>
        <v>19.47</v>
      </c>
      <c r="H10" s="40">
        <v>30</v>
      </c>
      <c r="L10" s="48">
        <f>C10</f>
        <v>3.2000000000000001E-2</v>
      </c>
      <c r="M10" s="207">
        <f t="shared" si="1"/>
        <v>3.4500000000000003E-2</v>
      </c>
      <c r="N10" s="207">
        <f t="shared" si="1"/>
        <v>3.7000000000000005E-2</v>
      </c>
      <c r="O10" s="207">
        <f>F10</f>
        <v>3.95E-2</v>
      </c>
      <c r="P10" s="207">
        <f>O10</f>
        <v>3.95E-2</v>
      </c>
      <c r="Q10" s="207">
        <f t="shared" si="2"/>
        <v>3.95E-2</v>
      </c>
      <c r="R10" s="36">
        <f t="shared" si="3"/>
        <v>3.95E-2</v>
      </c>
      <c r="S10" s="36">
        <f t="shared" si="4"/>
        <v>3.95E-2</v>
      </c>
      <c r="T10" s="36">
        <f t="shared" si="4"/>
        <v>3.95E-2</v>
      </c>
      <c r="U10" s="36">
        <f t="shared" si="4"/>
        <v>3.95E-2</v>
      </c>
      <c r="V10" s="36">
        <f t="shared" si="4"/>
        <v>3.95E-2</v>
      </c>
    </row>
    <row r="11" spans="1:22" x14ac:dyDescent="0.2">
      <c r="F11" s="36"/>
    </row>
    <row r="12" spans="1:22" x14ac:dyDescent="0.2">
      <c r="B12" s="53" t="s">
        <v>150</v>
      </c>
      <c r="C12" s="54" t="s">
        <v>154</v>
      </c>
      <c r="D12" s="55" t="s">
        <v>155</v>
      </c>
      <c r="F12" s="54" t="s">
        <v>154</v>
      </c>
      <c r="G12" s="55" t="s">
        <v>155</v>
      </c>
    </row>
    <row r="13" spans="1:22" x14ac:dyDescent="0.2">
      <c r="B13" s="42" t="s">
        <v>149</v>
      </c>
      <c r="C13" s="43">
        <f>($B$18/D7)*(1-EXP(-D7/$B$18))</f>
        <v>0.92519245424208019</v>
      </c>
      <c r="D13" s="43">
        <f>($B$18/D7)*(1-(1+D7/$B$18)*EXP(-D7/$B$18))</f>
        <v>7.0980356122649912E-2</v>
      </c>
      <c r="F13" s="43">
        <f>($B$18/G7)*(1-EXP(-G7/$B$18))</f>
        <v>0.92519245424208019</v>
      </c>
      <c r="G13" s="43">
        <f>($B$18/G7)*(1-(1+G7/$B$18)*EXP(-G7/$B$18))</f>
        <v>7.0980356122649912E-2</v>
      </c>
    </row>
    <row r="14" spans="1:22" x14ac:dyDescent="0.2">
      <c r="B14" s="44" t="s">
        <v>148</v>
      </c>
      <c r="C14" s="43">
        <f>($B$18/D8)*(1-EXP(-D8/$B$18))</f>
        <v>0.33483145967225131</v>
      </c>
      <c r="D14" s="43">
        <f>($B$18/D8)*(1-(1+D8/$B$18)*EXP(-D8/$B$18))</f>
        <v>0.27438882832832628</v>
      </c>
      <c r="F14" s="43">
        <f>($B$18/G8)*(1-EXP(-G8/$B$18))</f>
        <v>0.33483145967225131</v>
      </c>
      <c r="G14" s="43">
        <f>($B$18/G8)*(1-(1+G8/$B$18)*EXP(-G8/$B$18))</f>
        <v>0.27438882832832628</v>
      </c>
      <c r="L14" s="155"/>
    </row>
    <row r="15" spans="1:22" x14ac:dyDescent="0.2">
      <c r="B15" s="44" t="s">
        <v>147</v>
      </c>
      <c r="C15" s="43">
        <f>($B$18/D9)*(1-EXP(-D9/$B$18))</f>
        <v>0.19255405905585854</v>
      </c>
      <c r="D15" s="43">
        <f>($B$18/D9)*(1-(1+D9/$B$18)*EXP(-D9/$B$18))</f>
        <v>0.18683320036247369</v>
      </c>
      <c r="F15" s="43">
        <f>($B$18/G9)*(1-EXP(-G9/$B$18))</f>
        <v>0.19255405905585854</v>
      </c>
      <c r="G15" s="43">
        <f>($B$18/G9)*(1-(1+G9/$B$18)*EXP(-G9/$B$18))</f>
        <v>0.18683320036247369</v>
      </c>
    </row>
    <row r="16" spans="1:22" x14ac:dyDescent="0.2">
      <c r="B16" s="44" t="s">
        <v>146</v>
      </c>
      <c r="C16" s="43">
        <f>($B$18/D10)*(1-EXP(-D10/$B$18))</f>
        <v>8.4745126732380077E-2</v>
      </c>
      <c r="D16" s="43">
        <f>($B$18/D10)*(1-(1+D10/$B$18)*EXP(-D10/$B$18))</f>
        <v>8.4737622174464997E-2</v>
      </c>
      <c r="F16" s="43">
        <f>($B$18/G10)*(1-EXP(-G10/$B$18))</f>
        <v>8.4745126732380077E-2</v>
      </c>
      <c r="G16" s="43">
        <f>($B$18/G10)*(1-(1+G10/$B$18)*EXP(-G10/$B$18))</f>
        <v>8.4737622174464997E-2</v>
      </c>
    </row>
    <row r="17" spans="2:22" x14ac:dyDescent="0.2">
      <c r="B17" s="53" t="s">
        <v>145</v>
      </c>
      <c r="C17" s="54" t="s">
        <v>144</v>
      </c>
      <c r="D17" s="55" t="s">
        <v>143</v>
      </c>
      <c r="F17" s="54" t="s">
        <v>144</v>
      </c>
      <c r="G17" s="55" t="s">
        <v>143</v>
      </c>
      <c r="K17" s="54" t="s">
        <v>144</v>
      </c>
    </row>
    <row r="18" spans="2:22" x14ac:dyDescent="0.2">
      <c r="B18" s="45">
        <v>1.65</v>
      </c>
      <c r="C18" s="42" t="s">
        <v>156</v>
      </c>
      <c r="D18" s="45">
        <f>INDEX(LINEST(C$7:C$10,C$13:D$16,TRUE,TRUE),1,3)</f>
        <v>3.2689227230477805E-2</v>
      </c>
      <c r="F18" s="42" t="s">
        <v>156</v>
      </c>
      <c r="G18" s="45">
        <f>INDEX(LINEST(F$7:F$10,F$13:G$16,TRUE,TRUE),1,3)</f>
        <v>4.1266520381572719E-2</v>
      </c>
      <c r="K18" s="42" t="s">
        <v>156</v>
      </c>
      <c r="L18" s="45">
        <f>INDEX(LINEST(L7:L10,$C$13:$D$16,TRUE,TRUE),1,3)</f>
        <v>3.2689227230477805E-2</v>
      </c>
      <c r="M18" s="45">
        <f t="shared" ref="M18:V18" si="5">INDEX(LINEST(M7:M10,$C$13:$D$16,TRUE,TRUE),1,3)</f>
        <v>3.568167288539674E-2</v>
      </c>
      <c r="N18" s="45">
        <f t="shared" si="5"/>
        <v>3.8474096633484736E-2</v>
      </c>
      <c r="O18" s="45">
        <f t="shared" si="5"/>
        <v>4.1266520381572719E-2</v>
      </c>
      <c r="P18" s="45">
        <f t="shared" si="5"/>
        <v>4.1266520381572719E-2</v>
      </c>
      <c r="Q18" s="45">
        <f t="shared" si="5"/>
        <v>4.1266520381572719E-2</v>
      </c>
      <c r="R18" s="45">
        <f t="shared" si="5"/>
        <v>4.1266520381572719E-2</v>
      </c>
      <c r="S18" s="45">
        <f t="shared" si="5"/>
        <v>4.1266520381572719E-2</v>
      </c>
      <c r="T18" s="45">
        <f t="shared" si="5"/>
        <v>4.1266520381572719E-2</v>
      </c>
      <c r="U18" s="45">
        <f t="shared" si="5"/>
        <v>4.1266520381572719E-2</v>
      </c>
      <c r="V18" s="45">
        <f t="shared" si="5"/>
        <v>4.1266520381572719E-2</v>
      </c>
    </row>
    <row r="19" spans="2:22" x14ac:dyDescent="0.2">
      <c r="C19" s="44" t="s">
        <v>157</v>
      </c>
      <c r="D19" s="46">
        <f>INDEX(LINEST(C$7:C$10,C$13:D$16,TRUE,TRUE),1,2)</f>
        <v>-1.15950389308484E-2</v>
      </c>
      <c r="F19" s="44" t="s">
        <v>157</v>
      </c>
      <c r="G19" s="46">
        <f>INDEX(LINEST(F$7:F$10,F$13:G$16,TRUE,TRUE),1,2)</f>
        <v>-1.4897672715114541E-2</v>
      </c>
      <c r="K19" s="44" t="s">
        <v>157</v>
      </c>
      <c r="L19" s="46">
        <f>INDEX(LINEST(L7:L10,$C$13:$D$16,TRUE,TRUE),1,2)</f>
        <v>-1.15950389308484E-2</v>
      </c>
      <c r="M19" s="46">
        <f t="shared" ref="M19:V19" si="6">INDEX(LINEST(M7:M10,$C$13:$D$16,TRUE,TRUE),1,2)</f>
        <v>-8.9317907784892767E-3</v>
      </c>
      <c r="N19" s="46">
        <f t="shared" si="6"/>
        <v>-1.191473174680191E-2</v>
      </c>
      <c r="O19" s="46">
        <f t="shared" si="6"/>
        <v>-1.4897672715114541E-2</v>
      </c>
      <c r="P19" s="46">
        <f t="shared" si="6"/>
        <v>-1.4897672715114541E-2</v>
      </c>
      <c r="Q19" s="46">
        <f t="shared" si="6"/>
        <v>-1.4897672715114541E-2</v>
      </c>
      <c r="R19" s="46">
        <f t="shared" si="6"/>
        <v>-1.4897672715114541E-2</v>
      </c>
      <c r="S19" s="46">
        <f t="shared" si="6"/>
        <v>-1.4897672715114541E-2</v>
      </c>
      <c r="T19" s="46">
        <f t="shared" si="6"/>
        <v>-1.4897672715114541E-2</v>
      </c>
      <c r="U19" s="46">
        <f t="shared" si="6"/>
        <v>-1.4897672715114541E-2</v>
      </c>
      <c r="V19" s="46">
        <f t="shared" si="6"/>
        <v>-1.4897672715114541E-2</v>
      </c>
    </row>
    <row r="20" spans="2:22" x14ac:dyDescent="0.2">
      <c r="C20" s="44" t="s">
        <v>158</v>
      </c>
      <c r="D20" s="45">
        <f>INDEX(LINEST(C$7:C$10,C$13:D$16,TRUE,TRUE),1,1)</f>
        <v>2.0559734399870828E-3</v>
      </c>
      <c r="F20" s="44" t="s">
        <v>158</v>
      </c>
      <c r="G20" s="45">
        <f>INDEX(LINEST(F$7:F$10,F$13:G$16,TRUE,TRUE),1,1)</f>
        <v>-6.7487034109916782E-3</v>
      </c>
      <c r="K20" s="44" t="s">
        <v>158</v>
      </c>
      <c r="L20" s="45">
        <f>INDEX(LINEST(L7:L10,$C$13:$D$16,TRUE,TRUE),1,1)</f>
        <v>2.0559734399870828E-3</v>
      </c>
      <c r="M20" s="45">
        <f t="shared" ref="M20:V20" si="7">INDEX(LINEST(M7:M10,$C$13:$D$16,TRUE,TRUE),1,1)</f>
        <v>-5.8281894760885888E-3</v>
      </c>
      <c r="N20" s="45">
        <f t="shared" si="7"/>
        <v>-6.2884464435401582E-3</v>
      </c>
      <c r="O20" s="45">
        <f t="shared" si="7"/>
        <v>-6.7487034109916782E-3</v>
      </c>
      <c r="P20" s="45">
        <f t="shared" si="7"/>
        <v>-6.7487034109916782E-3</v>
      </c>
      <c r="Q20" s="45">
        <f t="shared" si="7"/>
        <v>-6.7487034109916782E-3</v>
      </c>
      <c r="R20" s="45">
        <f t="shared" si="7"/>
        <v>-6.7487034109916782E-3</v>
      </c>
      <c r="S20" s="45">
        <f t="shared" si="7"/>
        <v>-6.7487034109916782E-3</v>
      </c>
      <c r="T20" s="45">
        <f t="shared" si="7"/>
        <v>-6.7487034109916782E-3</v>
      </c>
      <c r="U20" s="45">
        <f t="shared" si="7"/>
        <v>-6.7487034109916782E-3</v>
      </c>
      <c r="V20" s="45">
        <f t="shared" si="7"/>
        <v>-6.7487034109916782E-3</v>
      </c>
    </row>
    <row r="21" spans="2:22" x14ac:dyDescent="0.2">
      <c r="L21" s="32" t="s">
        <v>127</v>
      </c>
      <c r="M21" s="32" t="s">
        <v>124</v>
      </c>
      <c r="N21" s="32" t="s">
        <v>123</v>
      </c>
      <c r="O21" s="32" t="s">
        <v>122</v>
      </c>
      <c r="P21" s="32" t="s">
        <v>121</v>
      </c>
      <c r="Q21" s="32" t="s">
        <v>120</v>
      </c>
      <c r="R21" s="32" t="s">
        <v>119</v>
      </c>
      <c r="S21" s="32" t="s">
        <v>118</v>
      </c>
      <c r="T21" s="32" t="s">
        <v>117</v>
      </c>
      <c r="U21" s="32" t="s">
        <v>116</v>
      </c>
      <c r="V21" s="32" t="s">
        <v>115</v>
      </c>
    </row>
    <row r="22" spans="2:22" x14ac:dyDescent="0.2">
      <c r="B22" s="32" t="s">
        <v>142</v>
      </c>
      <c r="F22" s="32" t="s">
        <v>136</v>
      </c>
      <c r="G22" s="32" t="s">
        <v>319</v>
      </c>
      <c r="K22" s="32" t="s">
        <v>142</v>
      </c>
      <c r="L22" s="32" t="s">
        <v>141</v>
      </c>
      <c r="M22" s="32" t="s">
        <v>141</v>
      </c>
      <c r="N22" s="32" t="s">
        <v>141</v>
      </c>
      <c r="O22" s="32" t="s">
        <v>141</v>
      </c>
      <c r="P22" s="32" t="s">
        <v>141</v>
      </c>
      <c r="Q22" s="32" t="s">
        <v>141</v>
      </c>
      <c r="R22" s="32" t="s">
        <v>141</v>
      </c>
      <c r="S22" s="32" t="s">
        <v>141</v>
      </c>
      <c r="T22" s="32" t="s">
        <v>141</v>
      </c>
      <c r="U22" s="32" t="s">
        <v>141</v>
      </c>
      <c r="V22" s="32" t="s">
        <v>141</v>
      </c>
    </row>
    <row r="23" spans="2:22" x14ac:dyDescent="0.2">
      <c r="B23" s="41">
        <v>0.5</v>
      </c>
      <c r="F23" s="36">
        <f>D$18+D$19*(B$18/$B23)*(1-EXP(-$B23/B$18))+D$20*(B$18/$B23)*(1-(1+$B23/B$18)*EXP(-$B23/B$18))</f>
        <v>2.2941411458367054E-2</v>
      </c>
      <c r="G23" s="36">
        <f t="shared" ref="G23:G54" si="8">G$18+G$19*(B$18/$B23)*(1-EXP(-$B23/B$18))+G$20*(B$18/$B23)*(1-(1+$B23/B$18)*EXP(-$B23/B$18))</f>
        <v>2.7576695278757276E-2</v>
      </c>
      <c r="I23" s="36"/>
      <c r="K23" s="41">
        <v>0.5</v>
      </c>
      <c r="L23" s="36">
        <f t="shared" ref="L23:V23" si="9">L$18+L$19*($B$18/$B23)*(1-EXP(-$B23/$B$18))+L$20*($B$18/$B23)*(1-(1+$B23/$B$18)*EXP(-$B23/$B$18))</f>
        <v>2.2941411458367054E-2</v>
      </c>
      <c r="M23" s="36">
        <f t="shared" si="9"/>
        <v>2.7252849587148673E-2</v>
      </c>
      <c r="N23" s="36">
        <f t="shared" si="9"/>
        <v>2.7414772432952973E-2</v>
      </c>
      <c r="O23" s="36">
        <f t="shared" si="9"/>
        <v>2.7576695278757276E-2</v>
      </c>
      <c r="P23" s="36">
        <f t="shared" si="9"/>
        <v>2.7576695278757276E-2</v>
      </c>
      <c r="Q23" s="36">
        <f t="shared" si="9"/>
        <v>2.7576695278757276E-2</v>
      </c>
      <c r="R23" s="36">
        <f t="shared" si="9"/>
        <v>2.7576695278757276E-2</v>
      </c>
      <c r="S23" s="36">
        <f t="shared" si="9"/>
        <v>2.7576695278757276E-2</v>
      </c>
      <c r="T23" s="36">
        <f t="shared" si="9"/>
        <v>2.7576695278757276E-2</v>
      </c>
      <c r="U23" s="36">
        <f t="shared" si="9"/>
        <v>2.7576695278757276E-2</v>
      </c>
      <c r="V23" s="36">
        <f t="shared" si="9"/>
        <v>2.7576695278757276E-2</v>
      </c>
    </row>
    <row r="24" spans="2:22" x14ac:dyDescent="0.2">
      <c r="B24" s="41">
        <f>B23+0.5</f>
        <v>1</v>
      </c>
      <c r="F24" s="36">
        <f t="shared" ref="F24:F87" si="10">D$18+D$19*(B$18/$B24)*(1-EXP(-$B24/B$18))+D$20*(B$18/$B24)*(1-(1+$B24/B$18)*EXP(-$B24/B$18))</f>
        <v>2.4414049328333211E-2</v>
      </c>
      <c r="G24" s="36">
        <f t="shared" si="8"/>
        <v>2.8714591092531324E-2</v>
      </c>
      <c r="I24" s="36"/>
      <c r="K24" s="41">
        <f>K23+0.5</f>
        <v>1</v>
      </c>
      <c r="L24" s="36">
        <f t="shared" ref="L24:O87" si="11">L$18+L$19*($B$18/$B24)*(1-EXP(-$B24/$B$18))+L$20*($B$18/$B24)*(1-(1+$B24/$B$18)*EXP(-$B24/$B$18))</f>
        <v>2.4414049328333211E-2</v>
      </c>
      <c r="M24" s="36">
        <f t="shared" si="11"/>
        <v>2.7791938158715328E-2</v>
      </c>
      <c r="N24" s="36">
        <f t="shared" si="11"/>
        <v>2.8253264625623328E-2</v>
      </c>
      <c r="O24" s="36">
        <f t="shared" si="11"/>
        <v>2.8714591092531324E-2</v>
      </c>
      <c r="P24" s="36">
        <f t="shared" ref="P24:S87" si="12">P$18+P$19*($B$18/$B24)*(1-EXP(-$B24/$B$18))+P$20*($B$18/$B24)*(1-(1+$B24/$B$18)*EXP(-$B24/$B$18))</f>
        <v>2.8714591092531324E-2</v>
      </c>
      <c r="Q24" s="36">
        <f t="shared" si="12"/>
        <v>2.8714591092531324E-2</v>
      </c>
      <c r="R24" s="36">
        <f t="shared" si="12"/>
        <v>2.8714591092531324E-2</v>
      </c>
      <c r="S24" s="36">
        <f t="shared" si="12"/>
        <v>2.8714591092531324E-2</v>
      </c>
      <c r="T24" s="36">
        <f t="shared" ref="T24:V87" si="13">T$18+T$19*($B$18/$B24)*(1-EXP(-$B24/$B$18))+T$20*($B$18/$B24)*(1-(1+$B24/$B$18)*EXP(-$B24/$B$18))</f>
        <v>2.8714591092531324E-2</v>
      </c>
      <c r="U24" s="36">
        <f t="shared" si="13"/>
        <v>2.8714591092531324E-2</v>
      </c>
      <c r="V24" s="36">
        <f t="shared" si="13"/>
        <v>2.8714591092531324E-2</v>
      </c>
    </row>
    <row r="25" spans="2:22" x14ac:dyDescent="0.2">
      <c r="B25" s="41">
        <v>1.5</v>
      </c>
      <c r="F25" s="36">
        <f t="shared" si="10"/>
        <v>2.5595440269209232E-2</v>
      </c>
      <c r="G25" s="36">
        <f t="shared" si="8"/>
        <v>2.9767720911141299E-2</v>
      </c>
      <c r="I25" s="36"/>
      <c r="K25" s="41">
        <v>1.5</v>
      </c>
      <c r="L25" s="36">
        <f t="shared" si="11"/>
        <v>2.5595440269209232E-2</v>
      </c>
      <c r="M25" s="36">
        <f t="shared" si="11"/>
        <v>2.8335134246898711E-2</v>
      </c>
      <c r="N25" s="36">
        <f t="shared" si="11"/>
        <v>2.905142757902001E-2</v>
      </c>
      <c r="O25" s="36">
        <f t="shared" si="11"/>
        <v>2.9767720911141299E-2</v>
      </c>
      <c r="P25" s="36">
        <f t="shared" si="12"/>
        <v>2.9767720911141299E-2</v>
      </c>
      <c r="Q25" s="36">
        <f t="shared" si="12"/>
        <v>2.9767720911141299E-2</v>
      </c>
      <c r="R25" s="36">
        <f t="shared" si="12"/>
        <v>2.9767720911141299E-2</v>
      </c>
      <c r="S25" s="36">
        <f t="shared" si="12"/>
        <v>2.9767720911141299E-2</v>
      </c>
      <c r="T25" s="36">
        <f t="shared" si="13"/>
        <v>2.9767720911141299E-2</v>
      </c>
      <c r="U25" s="36">
        <f t="shared" si="13"/>
        <v>2.9767720911141299E-2</v>
      </c>
      <c r="V25" s="36">
        <f t="shared" si="13"/>
        <v>2.9767720911141299E-2</v>
      </c>
    </row>
    <row r="26" spans="2:22" x14ac:dyDescent="0.2">
      <c r="B26" s="41">
        <f>B25+0.5</f>
        <v>2</v>
      </c>
      <c r="F26" s="36">
        <f t="shared" si="10"/>
        <v>2.6549470767145384E-2</v>
      </c>
      <c r="G26" s="36">
        <f t="shared" si="8"/>
        <v>3.0730441327884044E-2</v>
      </c>
      <c r="I26" s="36"/>
      <c r="K26" s="41">
        <f>K25+0.5</f>
        <v>2</v>
      </c>
      <c r="L26" s="36">
        <f t="shared" si="11"/>
        <v>2.6549470767145384E-2</v>
      </c>
      <c r="M26" s="36">
        <f t="shared" si="11"/>
        <v>2.8862405919274355E-2</v>
      </c>
      <c r="N26" s="36">
        <f t="shared" si="11"/>
        <v>2.9796423623579198E-2</v>
      </c>
      <c r="O26" s="36">
        <f t="shared" si="11"/>
        <v>3.0730441327884044E-2</v>
      </c>
      <c r="P26" s="36">
        <f t="shared" si="12"/>
        <v>3.0730441327884044E-2</v>
      </c>
      <c r="Q26" s="36">
        <f t="shared" si="12"/>
        <v>3.0730441327884044E-2</v>
      </c>
      <c r="R26" s="36">
        <f t="shared" si="12"/>
        <v>3.0730441327884044E-2</v>
      </c>
      <c r="S26" s="36">
        <f t="shared" si="12"/>
        <v>3.0730441327884044E-2</v>
      </c>
      <c r="T26" s="36">
        <f t="shared" si="13"/>
        <v>3.0730441327884044E-2</v>
      </c>
      <c r="U26" s="36">
        <f t="shared" si="13"/>
        <v>3.0730441327884044E-2</v>
      </c>
      <c r="V26" s="36">
        <f t="shared" si="13"/>
        <v>3.0730441327884044E-2</v>
      </c>
    </row>
    <row r="27" spans="2:22" x14ac:dyDescent="0.2">
      <c r="B27" s="41">
        <v>2.5</v>
      </c>
      <c r="F27" s="36">
        <f t="shared" si="10"/>
        <v>2.7325247706151155E-2</v>
      </c>
      <c r="G27" s="36">
        <f t="shared" si="8"/>
        <v>3.1602945298126614E-2</v>
      </c>
      <c r="I27" s="36"/>
      <c r="K27" s="41">
        <v>2.5</v>
      </c>
      <c r="L27" s="36">
        <f t="shared" si="11"/>
        <v>2.7325247706151155E-2</v>
      </c>
      <c r="M27" s="36">
        <f t="shared" si="11"/>
        <v>2.9361931715276703E-2</v>
      </c>
      <c r="N27" s="36">
        <f t="shared" si="11"/>
        <v>3.0482438506701653E-2</v>
      </c>
      <c r="O27" s="36">
        <f t="shared" si="11"/>
        <v>3.1602945298126614E-2</v>
      </c>
      <c r="P27" s="36">
        <f t="shared" si="12"/>
        <v>3.1602945298126614E-2</v>
      </c>
      <c r="Q27" s="36">
        <f t="shared" si="12"/>
        <v>3.1602945298126614E-2</v>
      </c>
      <c r="R27" s="36">
        <f t="shared" si="12"/>
        <v>3.1602945298126614E-2</v>
      </c>
      <c r="S27" s="36">
        <f t="shared" si="12"/>
        <v>3.1602945298126614E-2</v>
      </c>
      <c r="T27" s="36">
        <f t="shared" si="13"/>
        <v>3.1602945298126614E-2</v>
      </c>
      <c r="U27" s="36">
        <f t="shared" si="13"/>
        <v>3.1602945298126614E-2</v>
      </c>
      <c r="V27" s="36">
        <f t="shared" si="13"/>
        <v>3.1602945298126614E-2</v>
      </c>
    </row>
    <row r="28" spans="2:22" x14ac:dyDescent="0.2">
      <c r="B28" s="41">
        <f>B27+0.5</f>
        <v>3</v>
      </c>
      <c r="F28" s="36">
        <f t="shared" si="10"/>
        <v>2.7960627162470889E-2</v>
      </c>
      <c r="G28" s="36">
        <f t="shared" si="8"/>
        <v>3.2388976326035442E-2</v>
      </c>
      <c r="I28" s="36"/>
      <c r="K28" s="41">
        <f>K27+0.5</f>
        <v>3</v>
      </c>
      <c r="L28" s="36">
        <f t="shared" si="11"/>
        <v>2.7960627162470889E-2</v>
      </c>
      <c r="M28" s="36">
        <f t="shared" si="11"/>
        <v>2.9827435981996529E-2</v>
      </c>
      <c r="N28" s="36">
        <f t="shared" si="11"/>
        <v>3.110820615401598E-2</v>
      </c>
      <c r="O28" s="36">
        <f t="shared" si="11"/>
        <v>3.2388976326035442E-2</v>
      </c>
      <c r="P28" s="36">
        <f t="shared" si="12"/>
        <v>3.2388976326035442E-2</v>
      </c>
      <c r="Q28" s="36">
        <f t="shared" si="12"/>
        <v>3.2388976326035442E-2</v>
      </c>
      <c r="R28" s="36">
        <f t="shared" si="12"/>
        <v>3.2388976326035442E-2</v>
      </c>
      <c r="S28" s="36">
        <f t="shared" si="12"/>
        <v>3.2388976326035442E-2</v>
      </c>
      <c r="T28" s="36">
        <f t="shared" si="13"/>
        <v>3.2388976326035442E-2</v>
      </c>
      <c r="U28" s="36">
        <f t="shared" si="13"/>
        <v>3.2388976326035442E-2</v>
      </c>
      <c r="V28" s="36">
        <f t="shared" si="13"/>
        <v>3.2388976326035442E-2</v>
      </c>
    </row>
    <row r="29" spans="2:22" x14ac:dyDescent="0.2">
      <c r="B29" s="41">
        <v>3.5</v>
      </c>
      <c r="F29" s="36">
        <f t="shared" si="10"/>
        <v>2.8484883233178233E-2</v>
      </c>
      <c r="G29" s="36">
        <f t="shared" si="8"/>
        <v>3.3094282141388265E-2</v>
      </c>
      <c r="I29" s="36"/>
      <c r="K29" s="41">
        <v>3.5</v>
      </c>
      <c r="L29" s="36">
        <f t="shared" si="11"/>
        <v>2.8484883233178233E-2</v>
      </c>
      <c r="M29" s="36">
        <f t="shared" si="11"/>
        <v>3.0256317589606143E-2</v>
      </c>
      <c r="N29" s="36">
        <f t="shared" si="11"/>
        <v>3.1675299865497206E-2</v>
      </c>
      <c r="O29" s="36">
        <f t="shared" si="11"/>
        <v>3.3094282141388265E-2</v>
      </c>
      <c r="P29" s="36">
        <f t="shared" si="12"/>
        <v>3.3094282141388265E-2</v>
      </c>
      <c r="Q29" s="36">
        <f t="shared" si="12"/>
        <v>3.3094282141388265E-2</v>
      </c>
      <c r="R29" s="36">
        <f t="shared" si="12"/>
        <v>3.3094282141388265E-2</v>
      </c>
      <c r="S29" s="36">
        <f t="shared" si="12"/>
        <v>3.3094282141388265E-2</v>
      </c>
      <c r="T29" s="36">
        <f t="shared" si="13"/>
        <v>3.3094282141388265E-2</v>
      </c>
      <c r="U29" s="36">
        <f t="shared" si="13"/>
        <v>3.3094282141388265E-2</v>
      </c>
      <c r="V29" s="36">
        <f t="shared" si="13"/>
        <v>3.3094282141388265E-2</v>
      </c>
    </row>
    <row r="30" spans="2:22" x14ac:dyDescent="0.2">
      <c r="B30" s="41">
        <f>B29+0.5</f>
        <v>4</v>
      </c>
      <c r="F30" s="36">
        <f t="shared" si="10"/>
        <v>2.8920729451375214E-2</v>
      </c>
      <c r="G30" s="36">
        <f t="shared" si="8"/>
        <v>3.3725586719614599E-2</v>
      </c>
      <c r="I30" s="36"/>
      <c r="K30" s="41">
        <f>K29+0.5</f>
        <v>4</v>
      </c>
      <c r="L30" s="36">
        <f t="shared" si="11"/>
        <v>2.8920729451375214E-2</v>
      </c>
      <c r="M30" s="36">
        <f t="shared" si="11"/>
        <v>3.0648345644200773E-2</v>
      </c>
      <c r="N30" s="36">
        <f t="shared" si="11"/>
        <v>3.2186966181907688E-2</v>
      </c>
      <c r="O30" s="36">
        <f t="shared" si="11"/>
        <v>3.3725586719614599E-2</v>
      </c>
      <c r="P30" s="36">
        <f t="shared" si="12"/>
        <v>3.3725586719614599E-2</v>
      </c>
      <c r="Q30" s="36">
        <f t="shared" si="12"/>
        <v>3.3725586719614599E-2</v>
      </c>
      <c r="R30" s="36">
        <f t="shared" si="12"/>
        <v>3.3725586719614599E-2</v>
      </c>
      <c r="S30" s="36">
        <f t="shared" si="12"/>
        <v>3.3725586719614599E-2</v>
      </c>
      <c r="T30" s="36">
        <f t="shared" si="13"/>
        <v>3.3725586719614599E-2</v>
      </c>
      <c r="U30" s="36">
        <f t="shared" si="13"/>
        <v>3.3725586719614599E-2</v>
      </c>
      <c r="V30" s="36">
        <f t="shared" si="13"/>
        <v>3.3725586719614599E-2</v>
      </c>
    </row>
    <row r="31" spans="2:22" x14ac:dyDescent="0.2">
      <c r="B31" s="41">
        <v>4.5</v>
      </c>
      <c r="F31" s="36">
        <f t="shared" si="10"/>
        <v>2.9285852267602636E-2</v>
      </c>
      <c r="G31" s="36">
        <f t="shared" si="8"/>
        <v>3.4289922969175331E-2</v>
      </c>
      <c r="I31" s="36"/>
      <c r="K31" s="41">
        <v>4.5</v>
      </c>
      <c r="L31" s="36">
        <f t="shared" si="11"/>
        <v>2.9285852267602636E-2</v>
      </c>
      <c r="M31" s="36">
        <f t="shared" si="11"/>
        <v>3.1004758855456234E-2</v>
      </c>
      <c r="N31" s="36">
        <f t="shared" si="11"/>
        <v>3.2647340912315782E-2</v>
      </c>
      <c r="O31" s="36">
        <f t="shared" si="11"/>
        <v>3.4289922969175331E-2</v>
      </c>
      <c r="P31" s="36">
        <f t="shared" si="12"/>
        <v>3.4289922969175331E-2</v>
      </c>
      <c r="Q31" s="36">
        <f t="shared" si="12"/>
        <v>3.4289922969175331E-2</v>
      </c>
      <c r="R31" s="36">
        <f t="shared" si="12"/>
        <v>3.4289922969175331E-2</v>
      </c>
      <c r="S31" s="36">
        <f t="shared" si="12"/>
        <v>3.4289922969175331E-2</v>
      </c>
      <c r="T31" s="36">
        <f t="shared" si="13"/>
        <v>3.4289922969175331E-2</v>
      </c>
      <c r="U31" s="36">
        <f t="shared" si="13"/>
        <v>3.4289922969175331E-2</v>
      </c>
      <c r="V31" s="36">
        <f t="shared" si="13"/>
        <v>3.4289922969175331E-2</v>
      </c>
    </row>
    <row r="32" spans="2:22" x14ac:dyDescent="0.2">
      <c r="B32" s="41">
        <f>B31+0.5</f>
        <v>5</v>
      </c>
      <c r="F32" s="36">
        <f t="shared" si="10"/>
        <v>2.9594076357291235E-2</v>
      </c>
      <c r="G32" s="36">
        <f t="shared" si="8"/>
        <v>3.479421410525621E-2</v>
      </c>
      <c r="I32" s="36"/>
      <c r="K32" s="41">
        <f>K31+0.5</f>
        <v>5</v>
      </c>
      <c r="L32" s="36">
        <f t="shared" si="11"/>
        <v>2.9594076357291235E-2</v>
      </c>
      <c r="M32" s="36">
        <f t="shared" si="11"/>
        <v>3.1327650969229084E-2</v>
      </c>
      <c r="N32" s="36">
        <f t="shared" si="11"/>
        <v>3.3060932537242654E-2</v>
      </c>
      <c r="O32" s="36">
        <f t="shared" si="11"/>
        <v>3.479421410525621E-2</v>
      </c>
      <c r="P32" s="36">
        <f t="shared" si="12"/>
        <v>3.479421410525621E-2</v>
      </c>
      <c r="Q32" s="36">
        <f t="shared" si="12"/>
        <v>3.479421410525621E-2</v>
      </c>
      <c r="R32" s="36">
        <f t="shared" si="12"/>
        <v>3.479421410525621E-2</v>
      </c>
      <c r="S32" s="36">
        <f t="shared" si="12"/>
        <v>3.479421410525621E-2</v>
      </c>
      <c r="T32" s="36">
        <f t="shared" si="13"/>
        <v>3.479421410525621E-2</v>
      </c>
      <c r="U32" s="36">
        <f t="shared" si="13"/>
        <v>3.479421410525621E-2</v>
      </c>
      <c r="V32" s="36">
        <f t="shared" si="13"/>
        <v>3.479421410525621E-2</v>
      </c>
    </row>
    <row r="33" spans="2:22" x14ac:dyDescent="0.2">
      <c r="B33" s="41">
        <v>5.5</v>
      </c>
      <c r="F33" s="36">
        <f t="shared" si="10"/>
        <v>2.9856251768057181E-2</v>
      </c>
      <c r="G33" s="36">
        <f t="shared" si="8"/>
        <v>3.5245024547701599E-2</v>
      </c>
      <c r="I33" s="36"/>
      <c r="K33" s="41">
        <v>5.5</v>
      </c>
      <c r="L33" s="36">
        <f t="shared" si="11"/>
        <v>2.9856251768057181E-2</v>
      </c>
      <c r="M33" s="36">
        <f t="shared" si="11"/>
        <v>3.1619557832842107E-2</v>
      </c>
      <c r="N33" s="36">
        <f t="shared" si="11"/>
        <v>3.343229119027185E-2</v>
      </c>
      <c r="O33" s="36">
        <f t="shared" si="11"/>
        <v>3.5245024547701599E-2</v>
      </c>
      <c r="P33" s="36">
        <f t="shared" si="12"/>
        <v>3.5245024547701599E-2</v>
      </c>
      <c r="Q33" s="36">
        <f t="shared" si="12"/>
        <v>3.5245024547701599E-2</v>
      </c>
      <c r="R33" s="36">
        <f t="shared" si="12"/>
        <v>3.5245024547701599E-2</v>
      </c>
      <c r="S33" s="36">
        <f t="shared" si="12"/>
        <v>3.5245024547701599E-2</v>
      </c>
      <c r="T33" s="36">
        <f t="shared" si="13"/>
        <v>3.5245024547701599E-2</v>
      </c>
      <c r="U33" s="36">
        <f t="shared" si="13"/>
        <v>3.5245024547701599E-2</v>
      </c>
      <c r="V33" s="36">
        <f t="shared" si="13"/>
        <v>3.5245024547701599E-2</v>
      </c>
    </row>
    <row r="34" spans="2:22" x14ac:dyDescent="0.2">
      <c r="B34" s="41">
        <f>B33+0.5</f>
        <v>6</v>
      </c>
      <c r="F34" s="36">
        <f t="shared" si="10"/>
        <v>3.0080930628237915E-2</v>
      </c>
      <c r="G34" s="36">
        <f t="shared" si="8"/>
        <v>3.564842468817879E-2</v>
      </c>
      <c r="I34" s="36"/>
      <c r="K34" s="41">
        <f>K33+0.5</f>
        <v>6</v>
      </c>
      <c r="L34" s="36">
        <f t="shared" si="11"/>
        <v>3.0080930628237915E-2</v>
      </c>
      <c r="M34" s="36">
        <f t="shared" si="11"/>
        <v>3.1883185650943328E-2</v>
      </c>
      <c r="N34" s="36">
        <f t="shared" si="11"/>
        <v>3.3765805169561063E-2</v>
      </c>
      <c r="O34" s="36">
        <f t="shared" si="11"/>
        <v>3.564842468817879E-2</v>
      </c>
      <c r="P34" s="36">
        <f t="shared" si="12"/>
        <v>3.564842468817879E-2</v>
      </c>
      <c r="Q34" s="36">
        <f t="shared" si="12"/>
        <v>3.564842468817879E-2</v>
      </c>
      <c r="R34" s="36">
        <f t="shared" si="12"/>
        <v>3.564842468817879E-2</v>
      </c>
      <c r="S34" s="36">
        <f t="shared" si="12"/>
        <v>3.564842468817879E-2</v>
      </c>
      <c r="T34" s="36">
        <f t="shared" si="13"/>
        <v>3.564842468817879E-2</v>
      </c>
      <c r="U34" s="36">
        <f t="shared" si="13"/>
        <v>3.564842468817879E-2</v>
      </c>
      <c r="V34" s="36">
        <f t="shared" si="13"/>
        <v>3.564842468817879E-2</v>
      </c>
    </row>
    <row r="35" spans="2:22" x14ac:dyDescent="0.2">
      <c r="B35" s="41">
        <v>6.5</v>
      </c>
      <c r="F35" s="36">
        <f t="shared" si="10"/>
        <v>3.0274884419039576E-2</v>
      </c>
      <c r="G35" s="36">
        <f t="shared" si="8"/>
        <v>3.6009930656104444E-2</v>
      </c>
      <c r="I35" s="36"/>
      <c r="K35" s="41">
        <v>6.5</v>
      </c>
      <c r="L35" s="36">
        <f t="shared" si="11"/>
        <v>3.0274884419039576E-2</v>
      </c>
      <c r="M35" s="36">
        <f t="shared" si="11"/>
        <v>3.2121237314795895E-2</v>
      </c>
      <c r="N35" s="36">
        <f t="shared" si="11"/>
        <v>3.4065583985450169E-2</v>
      </c>
      <c r="O35" s="36">
        <f t="shared" si="11"/>
        <v>3.6009930656104444E-2</v>
      </c>
      <c r="P35" s="36">
        <f t="shared" si="12"/>
        <v>3.6009930656104444E-2</v>
      </c>
      <c r="Q35" s="36">
        <f t="shared" si="12"/>
        <v>3.6009930656104444E-2</v>
      </c>
      <c r="R35" s="36">
        <f t="shared" si="12"/>
        <v>3.6009930656104444E-2</v>
      </c>
      <c r="S35" s="36">
        <f t="shared" si="12"/>
        <v>3.6009930656104444E-2</v>
      </c>
      <c r="T35" s="36">
        <f t="shared" si="13"/>
        <v>3.6009930656104444E-2</v>
      </c>
      <c r="U35" s="36">
        <f t="shared" si="13"/>
        <v>3.6009930656104444E-2</v>
      </c>
      <c r="V35" s="36">
        <f t="shared" si="13"/>
        <v>3.6009930656104444E-2</v>
      </c>
    </row>
    <row r="36" spans="2:22" x14ac:dyDescent="0.2">
      <c r="B36" s="41">
        <f>B35+0.5</f>
        <v>7</v>
      </c>
      <c r="F36" s="36">
        <f t="shared" si="10"/>
        <v>3.044350026357381E-2</v>
      </c>
      <c r="G36" s="36">
        <f t="shared" si="8"/>
        <v>3.633449215384893E-2</v>
      </c>
      <c r="I36" s="36"/>
      <c r="K36" s="41">
        <f>K35+0.5</f>
        <v>7</v>
      </c>
      <c r="L36" s="36">
        <f t="shared" si="11"/>
        <v>3.044350026357381E-2</v>
      </c>
      <c r="M36" s="36">
        <f t="shared" si="11"/>
        <v>3.2336306172956075E-2</v>
      </c>
      <c r="N36" s="36">
        <f t="shared" si="11"/>
        <v>3.4335399163402502E-2</v>
      </c>
      <c r="O36" s="36">
        <f t="shared" si="11"/>
        <v>3.633449215384893E-2</v>
      </c>
      <c r="P36" s="36">
        <f t="shared" si="12"/>
        <v>3.633449215384893E-2</v>
      </c>
      <c r="Q36" s="36">
        <f t="shared" si="12"/>
        <v>3.633449215384893E-2</v>
      </c>
      <c r="R36" s="36">
        <f t="shared" si="12"/>
        <v>3.633449215384893E-2</v>
      </c>
      <c r="S36" s="36">
        <f t="shared" si="12"/>
        <v>3.633449215384893E-2</v>
      </c>
      <c r="T36" s="36">
        <f t="shared" si="13"/>
        <v>3.633449215384893E-2</v>
      </c>
      <c r="U36" s="36">
        <f t="shared" si="13"/>
        <v>3.633449215384893E-2</v>
      </c>
      <c r="V36" s="36">
        <f t="shared" si="13"/>
        <v>3.633449215384893E-2</v>
      </c>
    </row>
    <row r="37" spans="2:22" x14ac:dyDescent="0.2">
      <c r="B37" s="41">
        <v>7.5</v>
      </c>
      <c r="F37" s="36">
        <f t="shared" si="10"/>
        <v>3.0591085258830208E-2</v>
      </c>
      <c r="G37" s="36">
        <f t="shared" si="8"/>
        <v>3.6626509890795626E-2</v>
      </c>
      <c r="I37" s="36"/>
      <c r="K37" s="41">
        <v>7.5</v>
      </c>
      <c r="L37" s="36">
        <f t="shared" si="11"/>
        <v>3.0591085258830208E-2</v>
      </c>
      <c r="M37" s="36">
        <f t="shared" si="11"/>
        <v>3.2530815586842683E-2</v>
      </c>
      <c r="N37" s="36">
        <f t="shared" si="11"/>
        <v>3.4578662738819148E-2</v>
      </c>
      <c r="O37" s="36">
        <f t="shared" si="11"/>
        <v>3.6626509890795626E-2</v>
      </c>
      <c r="P37" s="36">
        <f t="shared" si="12"/>
        <v>3.6626509890795626E-2</v>
      </c>
      <c r="Q37" s="36">
        <f t="shared" si="12"/>
        <v>3.6626509890795626E-2</v>
      </c>
      <c r="R37" s="36">
        <f t="shared" si="12"/>
        <v>3.6626509890795626E-2</v>
      </c>
      <c r="S37" s="36">
        <f t="shared" si="12"/>
        <v>3.6626509890795626E-2</v>
      </c>
      <c r="T37" s="36">
        <f t="shared" si="13"/>
        <v>3.6626509890795626E-2</v>
      </c>
      <c r="U37" s="36">
        <f t="shared" si="13"/>
        <v>3.6626509890795626E-2</v>
      </c>
      <c r="V37" s="36">
        <f t="shared" si="13"/>
        <v>3.6626509890795626E-2</v>
      </c>
    </row>
    <row r="38" spans="2:22" x14ac:dyDescent="0.2">
      <c r="B38" s="41">
        <f>B37+0.5</f>
        <v>8</v>
      </c>
      <c r="F38" s="36">
        <f t="shared" si="10"/>
        <v>3.0721100788183669E-2</v>
      </c>
      <c r="G38" s="36">
        <f t="shared" si="8"/>
        <v>3.6889870108225482E-2</v>
      </c>
      <c r="I38" s="36"/>
      <c r="K38" s="41">
        <f>K37+0.5</f>
        <v>8</v>
      </c>
      <c r="L38" s="36">
        <f t="shared" si="11"/>
        <v>3.0721100788183669E-2</v>
      </c>
      <c r="M38" s="36">
        <f t="shared" si="11"/>
        <v>3.2706989049312747E-2</v>
      </c>
      <c r="N38" s="36">
        <f t="shared" si="11"/>
        <v>3.4798429578769122E-2</v>
      </c>
      <c r="O38" s="36">
        <f t="shared" si="11"/>
        <v>3.6889870108225482E-2</v>
      </c>
      <c r="P38" s="36">
        <f t="shared" si="12"/>
        <v>3.6889870108225482E-2</v>
      </c>
      <c r="Q38" s="36">
        <f t="shared" si="12"/>
        <v>3.6889870108225482E-2</v>
      </c>
      <c r="R38" s="36">
        <f t="shared" si="12"/>
        <v>3.6889870108225482E-2</v>
      </c>
      <c r="S38" s="36">
        <f t="shared" si="12"/>
        <v>3.6889870108225482E-2</v>
      </c>
      <c r="T38" s="36">
        <f t="shared" si="13"/>
        <v>3.6889870108225482E-2</v>
      </c>
      <c r="U38" s="36">
        <f t="shared" si="13"/>
        <v>3.6889870108225482E-2</v>
      </c>
      <c r="V38" s="36">
        <f t="shared" si="13"/>
        <v>3.6889870108225482E-2</v>
      </c>
    </row>
    <row r="39" spans="2:22" x14ac:dyDescent="0.2">
      <c r="B39" s="41">
        <v>8.5</v>
      </c>
      <c r="F39" s="36">
        <f t="shared" si="10"/>
        <v>3.0836343416976043E-2</v>
      </c>
      <c r="G39" s="36">
        <f t="shared" si="8"/>
        <v>3.712798786444331E-2</v>
      </c>
      <c r="I39" s="36"/>
      <c r="K39" s="41">
        <v>8.5</v>
      </c>
      <c r="L39" s="36">
        <f t="shared" si="11"/>
        <v>3.0836343416976043E-2</v>
      </c>
      <c r="M39" s="36">
        <f t="shared" si="11"/>
        <v>3.2866840242547019E-2</v>
      </c>
      <c r="N39" s="36">
        <f t="shared" si="11"/>
        <v>3.4997414053495164E-2</v>
      </c>
      <c r="O39" s="36">
        <f t="shared" si="11"/>
        <v>3.712798786444331E-2</v>
      </c>
      <c r="P39" s="36">
        <f t="shared" si="12"/>
        <v>3.712798786444331E-2</v>
      </c>
      <c r="Q39" s="36">
        <f t="shared" si="12"/>
        <v>3.712798786444331E-2</v>
      </c>
      <c r="R39" s="36">
        <f t="shared" si="12"/>
        <v>3.712798786444331E-2</v>
      </c>
      <c r="S39" s="36">
        <f t="shared" si="12"/>
        <v>3.712798786444331E-2</v>
      </c>
      <c r="T39" s="36">
        <f t="shared" si="13"/>
        <v>3.712798786444331E-2</v>
      </c>
      <c r="U39" s="36">
        <f t="shared" si="13"/>
        <v>3.712798786444331E-2</v>
      </c>
      <c r="V39" s="36">
        <f t="shared" si="13"/>
        <v>3.712798786444331E-2</v>
      </c>
    </row>
    <row r="40" spans="2:22" x14ac:dyDescent="0.2">
      <c r="B40" s="41">
        <f>B39+0.5</f>
        <v>9</v>
      </c>
      <c r="F40" s="36">
        <f t="shared" si="10"/>
        <v>3.0939084954165016E-2</v>
      </c>
      <c r="G40" s="36">
        <f t="shared" si="8"/>
        <v>3.7343853655214324E-2</v>
      </c>
      <c r="I40" s="36"/>
      <c r="K40" s="41">
        <f>K39+0.5</f>
        <v>9</v>
      </c>
      <c r="L40" s="36">
        <f t="shared" si="11"/>
        <v>3.0939084954165016E-2</v>
      </c>
      <c r="M40" s="36">
        <f t="shared" si="11"/>
        <v>3.3012175685124073E-2</v>
      </c>
      <c r="N40" s="36">
        <f t="shared" si="11"/>
        <v>3.5178014670169198E-2</v>
      </c>
      <c r="O40" s="36">
        <f t="shared" si="11"/>
        <v>3.7343853655214324E-2</v>
      </c>
      <c r="P40" s="36">
        <f t="shared" si="12"/>
        <v>3.7343853655214324E-2</v>
      </c>
      <c r="Q40" s="36">
        <f t="shared" si="12"/>
        <v>3.7343853655214324E-2</v>
      </c>
      <c r="R40" s="36">
        <f t="shared" si="12"/>
        <v>3.7343853655214324E-2</v>
      </c>
      <c r="S40" s="36">
        <f t="shared" si="12"/>
        <v>3.7343853655214324E-2</v>
      </c>
      <c r="T40" s="36">
        <f t="shared" si="13"/>
        <v>3.7343853655214324E-2</v>
      </c>
      <c r="U40" s="36">
        <f t="shared" si="13"/>
        <v>3.7343853655214324E-2</v>
      </c>
      <c r="V40" s="36">
        <f t="shared" si="13"/>
        <v>3.7343853655214324E-2</v>
      </c>
    </row>
    <row r="41" spans="2:22" x14ac:dyDescent="0.2">
      <c r="B41" s="41">
        <v>9.5</v>
      </c>
      <c r="F41" s="36">
        <f t="shared" si="10"/>
        <v>3.1031181231278626E-2</v>
      </c>
      <c r="G41" s="36">
        <f t="shared" si="8"/>
        <v>3.7540079947638735E-2</v>
      </c>
      <c r="I41" s="36"/>
      <c r="K41" s="41">
        <v>9.5</v>
      </c>
      <c r="L41" s="36">
        <f t="shared" si="11"/>
        <v>3.1031181231278626E-2</v>
      </c>
      <c r="M41" s="36">
        <f t="shared" si="11"/>
        <v>3.3144604938449472E-2</v>
      </c>
      <c r="N41" s="36">
        <f t="shared" si="11"/>
        <v>3.5342342443044107E-2</v>
      </c>
      <c r="O41" s="36">
        <f t="shared" si="11"/>
        <v>3.7540079947638735E-2</v>
      </c>
      <c r="P41" s="36">
        <f t="shared" si="12"/>
        <v>3.7540079947638735E-2</v>
      </c>
      <c r="Q41" s="36">
        <f t="shared" si="12"/>
        <v>3.7540079947638735E-2</v>
      </c>
      <c r="R41" s="36">
        <f t="shared" si="12"/>
        <v>3.7540079947638735E-2</v>
      </c>
      <c r="S41" s="36">
        <f t="shared" si="12"/>
        <v>3.7540079947638735E-2</v>
      </c>
      <c r="T41" s="36">
        <f t="shared" si="13"/>
        <v>3.7540079947638735E-2</v>
      </c>
      <c r="U41" s="36">
        <f t="shared" si="13"/>
        <v>3.7540079947638735E-2</v>
      </c>
      <c r="V41" s="36">
        <f t="shared" si="13"/>
        <v>3.7540079947638735E-2</v>
      </c>
    </row>
    <row r="42" spans="2:22" x14ac:dyDescent="0.2">
      <c r="B42" s="41">
        <f>B41+0.5</f>
        <v>10</v>
      </c>
      <c r="F42" s="36">
        <f t="shared" si="10"/>
        <v>3.1114156860509574E-2</v>
      </c>
      <c r="G42" s="36">
        <f t="shared" si="8"/>
        <v>3.7718945571042488E-2</v>
      </c>
      <c r="I42" s="36"/>
      <c r="K42" s="41">
        <f>K41+0.5</f>
        <v>10</v>
      </c>
      <c r="L42" s="36">
        <f t="shared" si="11"/>
        <v>3.1114156860509574E-2</v>
      </c>
      <c r="M42" s="36">
        <f t="shared" si="11"/>
        <v>3.3265554978709103E-2</v>
      </c>
      <c r="N42" s="36">
        <f t="shared" si="11"/>
        <v>3.5492250274875799E-2</v>
      </c>
      <c r="O42" s="36">
        <f t="shared" si="11"/>
        <v>3.7718945571042488E-2</v>
      </c>
      <c r="P42" s="36">
        <f t="shared" si="12"/>
        <v>3.7718945571042488E-2</v>
      </c>
      <c r="Q42" s="36">
        <f t="shared" si="12"/>
        <v>3.7718945571042488E-2</v>
      </c>
      <c r="R42" s="36">
        <f t="shared" si="12"/>
        <v>3.7718945571042488E-2</v>
      </c>
      <c r="S42" s="36">
        <f t="shared" si="12"/>
        <v>3.7718945571042488E-2</v>
      </c>
      <c r="T42" s="36">
        <f t="shared" si="13"/>
        <v>3.7718945571042488E-2</v>
      </c>
      <c r="U42" s="36">
        <f t="shared" si="13"/>
        <v>3.7718945571042488E-2</v>
      </c>
      <c r="V42" s="36">
        <f t="shared" si="13"/>
        <v>3.7718945571042488E-2</v>
      </c>
    </row>
    <row r="43" spans="2:22" x14ac:dyDescent="0.2">
      <c r="B43" s="41">
        <v>10.5</v>
      </c>
      <c r="F43" s="36">
        <f t="shared" si="10"/>
        <v>3.1189271502788014E-2</v>
      </c>
      <c r="G43" s="36">
        <f t="shared" si="8"/>
        <v>3.788243682596748E-2</v>
      </c>
      <c r="I43" s="36"/>
      <c r="K43" s="41">
        <v>10.5</v>
      </c>
      <c r="L43" s="36">
        <f t="shared" si="11"/>
        <v>3.1189271502788014E-2</v>
      </c>
      <c r="M43" s="36">
        <f t="shared" si="11"/>
        <v>3.3376286486790113E-2</v>
      </c>
      <c r="N43" s="36">
        <f t="shared" si="11"/>
        <v>3.5629361656378804E-2</v>
      </c>
      <c r="O43" s="36">
        <f t="shared" si="11"/>
        <v>3.788243682596748E-2</v>
      </c>
      <c r="P43" s="36">
        <f t="shared" si="12"/>
        <v>3.788243682596748E-2</v>
      </c>
      <c r="Q43" s="36">
        <f t="shared" si="12"/>
        <v>3.788243682596748E-2</v>
      </c>
      <c r="R43" s="36">
        <f t="shared" si="12"/>
        <v>3.788243682596748E-2</v>
      </c>
      <c r="S43" s="36">
        <f t="shared" si="12"/>
        <v>3.788243682596748E-2</v>
      </c>
      <c r="T43" s="36">
        <f t="shared" si="13"/>
        <v>3.788243682596748E-2</v>
      </c>
      <c r="U43" s="36">
        <f t="shared" si="13"/>
        <v>3.788243682596748E-2</v>
      </c>
      <c r="V43" s="36">
        <f t="shared" si="13"/>
        <v>3.788243682596748E-2</v>
      </c>
    </row>
    <row r="44" spans="2:22" x14ac:dyDescent="0.2">
      <c r="B44" s="41">
        <f>B43+0.5</f>
        <v>11</v>
      </c>
      <c r="F44" s="36">
        <f t="shared" si="10"/>
        <v>3.1257571866130748E-2</v>
      </c>
      <c r="G44" s="36">
        <f t="shared" si="8"/>
        <v>3.8032284777223015E-2</v>
      </c>
      <c r="I44" s="36"/>
      <c r="K44" s="41">
        <f>K43+0.5</f>
        <v>11</v>
      </c>
      <c r="L44" s="36">
        <f t="shared" si="11"/>
        <v>3.1257571866130748E-2</v>
      </c>
      <c r="M44" s="36">
        <f t="shared" si="11"/>
        <v>3.3477910605604802E-2</v>
      </c>
      <c r="N44" s="36">
        <f t="shared" si="11"/>
        <v>3.5755097691413912E-2</v>
      </c>
      <c r="O44" s="36">
        <f t="shared" si="11"/>
        <v>3.8032284777223015E-2</v>
      </c>
      <c r="P44" s="36">
        <f t="shared" si="12"/>
        <v>3.8032284777223015E-2</v>
      </c>
      <c r="Q44" s="36">
        <f t="shared" si="12"/>
        <v>3.8032284777223015E-2</v>
      </c>
      <c r="R44" s="36">
        <f t="shared" si="12"/>
        <v>3.8032284777223015E-2</v>
      </c>
      <c r="S44" s="36">
        <f t="shared" si="12"/>
        <v>3.8032284777223015E-2</v>
      </c>
      <c r="T44" s="36">
        <f t="shared" si="13"/>
        <v>3.8032284777223015E-2</v>
      </c>
      <c r="U44" s="36">
        <f t="shared" si="13"/>
        <v>3.8032284777223015E-2</v>
      </c>
      <c r="V44" s="36">
        <f t="shared" si="13"/>
        <v>3.8032284777223015E-2</v>
      </c>
    </row>
    <row r="45" spans="2:22" x14ac:dyDescent="0.2">
      <c r="B45" s="41">
        <v>11.5</v>
      </c>
      <c r="F45" s="36">
        <f t="shared" si="10"/>
        <v>3.1319932660935523E-2</v>
      </c>
      <c r="G45" s="36">
        <f t="shared" si="8"/>
        <v>3.8169998585402924E-2</v>
      </c>
      <c r="I45" s="36"/>
      <c r="K45" s="41">
        <v>11.5</v>
      </c>
      <c r="L45" s="36">
        <f t="shared" si="11"/>
        <v>3.1319932660935523E-2</v>
      </c>
      <c r="M45" s="36">
        <f t="shared" si="11"/>
        <v>3.3571405263135408E-2</v>
      </c>
      <c r="N45" s="36">
        <f t="shared" si="11"/>
        <v>3.5870701924269166E-2</v>
      </c>
      <c r="O45" s="36">
        <f t="shared" si="11"/>
        <v>3.8169998585402924E-2</v>
      </c>
      <c r="P45" s="36">
        <f t="shared" si="12"/>
        <v>3.8169998585402924E-2</v>
      </c>
      <c r="Q45" s="36">
        <f t="shared" si="12"/>
        <v>3.8169998585402924E-2</v>
      </c>
      <c r="R45" s="36">
        <f t="shared" si="12"/>
        <v>3.8169998585402924E-2</v>
      </c>
      <c r="S45" s="36">
        <f t="shared" si="12"/>
        <v>3.8169998585402924E-2</v>
      </c>
      <c r="T45" s="36">
        <f t="shared" si="13"/>
        <v>3.8169998585402924E-2</v>
      </c>
      <c r="U45" s="36">
        <f t="shared" si="13"/>
        <v>3.8169998585402924E-2</v>
      </c>
      <c r="V45" s="36">
        <f t="shared" si="13"/>
        <v>3.8169998585402924E-2</v>
      </c>
    </row>
    <row r="46" spans="2:22" x14ac:dyDescent="0.2">
      <c r="B46" s="41">
        <f>B45+0.5</f>
        <v>12</v>
      </c>
      <c r="F46" s="36">
        <f t="shared" si="10"/>
        <v>3.1377088984392246E-2</v>
      </c>
      <c r="G46" s="36">
        <f t="shared" si="8"/>
        <v>3.8296894971363904E-2</v>
      </c>
      <c r="I46" s="36"/>
      <c r="K46" s="41">
        <f>K45+0.5</f>
        <v>12</v>
      </c>
      <c r="L46" s="36">
        <f t="shared" si="11"/>
        <v>3.1377088984392246E-2</v>
      </c>
      <c r="M46" s="36">
        <f t="shared" si="11"/>
        <v>3.3657630532995579E-2</v>
      </c>
      <c r="N46" s="36">
        <f t="shared" si="11"/>
        <v>3.5977262752179745E-2</v>
      </c>
      <c r="O46" s="36">
        <f t="shared" si="11"/>
        <v>3.8296894971363904E-2</v>
      </c>
      <c r="P46" s="36">
        <f t="shared" si="12"/>
        <v>3.8296894971363904E-2</v>
      </c>
      <c r="Q46" s="36">
        <f t="shared" si="12"/>
        <v>3.8296894971363904E-2</v>
      </c>
      <c r="R46" s="36">
        <f t="shared" si="12"/>
        <v>3.8296894971363904E-2</v>
      </c>
      <c r="S46" s="36">
        <f t="shared" si="12"/>
        <v>3.8296894971363904E-2</v>
      </c>
      <c r="T46" s="36">
        <f t="shared" si="13"/>
        <v>3.8296894971363904E-2</v>
      </c>
      <c r="U46" s="36">
        <f t="shared" si="13"/>
        <v>3.8296894971363904E-2</v>
      </c>
      <c r="V46" s="36">
        <f t="shared" si="13"/>
        <v>3.8296894971363904E-2</v>
      </c>
    </row>
    <row r="47" spans="2:22" x14ac:dyDescent="0.2">
      <c r="B47" s="41">
        <v>12.5</v>
      </c>
      <c r="F47" s="36">
        <f t="shared" si="10"/>
        <v>3.1429662032341446E-2</v>
      </c>
      <c r="G47" s="36">
        <f t="shared" si="8"/>
        <v>3.841412404784416E-2</v>
      </c>
      <c r="I47" s="36"/>
      <c r="K47" s="41">
        <v>12.5</v>
      </c>
      <c r="L47" s="36">
        <f t="shared" si="11"/>
        <v>3.1429662032341446E-2</v>
      </c>
      <c r="M47" s="36">
        <f t="shared" si="11"/>
        <v>3.3737342754479503E-2</v>
      </c>
      <c r="N47" s="36">
        <f t="shared" si="11"/>
        <v>3.6075733401161832E-2</v>
      </c>
      <c r="O47" s="36">
        <f t="shared" si="11"/>
        <v>3.841412404784416E-2</v>
      </c>
      <c r="P47" s="36">
        <f t="shared" si="12"/>
        <v>3.841412404784416E-2</v>
      </c>
      <c r="Q47" s="36">
        <f t="shared" si="12"/>
        <v>3.841412404784416E-2</v>
      </c>
      <c r="R47" s="36">
        <f t="shared" si="12"/>
        <v>3.841412404784416E-2</v>
      </c>
      <c r="S47" s="36">
        <f t="shared" si="12"/>
        <v>3.841412404784416E-2</v>
      </c>
      <c r="T47" s="36">
        <f t="shared" si="13"/>
        <v>3.841412404784416E-2</v>
      </c>
      <c r="U47" s="36">
        <f t="shared" si="13"/>
        <v>3.841412404784416E-2</v>
      </c>
      <c r="V47" s="36">
        <f t="shared" si="13"/>
        <v>3.841412404784416E-2</v>
      </c>
    </row>
    <row r="48" spans="2:22" x14ac:dyDescent="0.2">
      <c r="B48" s="41">
        <f>B47+0.5</f>
        <v>13</v>
      </c>
      <c r="F48" s="36">
        <f t="shared" si="10"/>
        <v>3.147817959971759E-2</v>
      </c>
      <c r="G48" s="36">
        <f t="shared" si="8"/>
        <v>3.8522691825237244E-2</v>
      </c>
      <c r="I48" s="36"/>
      <c r="K48" s="41">
        <f>K47+0.5</f>
        <v>13</v>
      </c>
      <c r="L48" s="36">
        <f t="shared" si="11"/>
        <v>3.147817959971759E-2</v>
      </c>
      <c r="M48" s="36">
        <f t="shared" si="11"/>
        <v>3.3811207298161117E-2</v>
      </c>
      <c r="N48" s="36">
        <f t="shared" si="11"/>
        <v>3.6166949561699184E-2</v>
      </c>
      <c r="O48" s="36">
        <f t="shared" si="11"/>
        <v>3.8522691825237244E-2</v>
      </c>
      <c r="P48" s="36">
        <f t="shared" si="12"/>
        <v>3.8522691825237244E-2</v>
      </c>
      <c r="Q48" s="36">
        <f t="shared" si="12"/>
        <v>3.8522691825237244E-2</v>
      </c>
      <c r="R48" s="36">
        <f t="shared" si="12"/>
        <v>3.8522691825237244E-2</v>
      </c>
      <c r="S48" s="36">
        <f t="shared" si="12"/>
        <v>3.8522691825237244E-2</v>
      </c>
      <c r="T48" s="36">
        <f t="shared" si="13"/>
        <v>3.8522691825237244E-2</v>
      </c>
      <c r="U48" s="36">
        <f t="shared" si="13"/>
        <v>3.8522691825237244E-2</v>
      </c>
      <c r="V48" s="36">
        <f t="shared" si="13"/>
        <v>3.8522691825237244E-2</v>
      </c>
    </row>
    <row r="49" spans="2:22" x14ac:dyDescent="0.2">
      <c r="B49" s="41">
        <v>13.5</v>
      </c>
      <c r="F49" s="36">
        <f t="shared" si="10"/>
        <v>3.1523092497023182E-2</v>
      </c>
      <c r="G49" s="36">
        <f t="shared" si="8"/>
        <v>3.8623479727841595E-2</v>
      </c>
      <c r="I49" s="36"/>
      <c r="K49" s="41">
        <v>13.5</v>
      </c>
      <c r="L49" s="36">
        <f t="shared" si="11"/>
        <v>3.1523092497023182E-2</v>
      </c>
      <c r="M49" s="36">
        <f t="shared" si="11"/>
        <v>3.3879809967601864E-2</v>
      </c>
      <c r="N49" s="36">
        <f t="shared" si="11"/>
        <v>3.6251644847721733E-2</v>
      </c>
      <c r="O49" s="36">
        <f t="shared" si="11"/>
        <v>3.8623479727841595E-2</v>
      </c>
      <c r="P49" s="36">
        <f t="shared" si="12"/>
        <v>3.8623479727841595E-2</v>
      </c>
      <c r="Q49" s="36">
        <f t="shared" si="12"/>
        <v>3.8623479727841595E-2</v>
      </c>
      <c r="R49" s="36">
        <f t="shared" si="12"/>
        <v>3.8623479727841595E-2</v>
      </c>
      <c r="S49" s="36">
        <f t="shared" si="12"/>
        <v>3.8623479727841595E-2</v>
      </c>
      <c r="T49" s="36">
        <f t="shared" si="13"/>
        <v>3.8623479727841595E-2</v>
      </c>
      <c r="U49" s="36">
        <f t="shared" si="13"/>
        <v>3.8623479727841595E-2</v>
      </c>
      <c r="V49" s="36">
        <f t="shared" si="13"/>
        <v>3.8623479727841595E-2</v>
      </c>
    </row>
    <row r="50" spans="2:22" x14ac:dyDescent="0.2">
      <c r="B50" s="41">
        <f>B49+0.5</f>
        <v>14</v>
      </c>
      <c r="F50" s="36">
        <f t="shared" si="10"/>
        <v>3.1564787755092097E-2</v>
      </c>
      <c r="G50" s="36">
        <f t="shared" si="8"/>
        <v>3.8717261458740333E-2</v>
      </c>
      <c r="I50" s="36"/>
      <c r="K50" s="41">
        <f>K49+0.5</f>
        <v>14</v>
      </c>
      <c r="L50" s="36">
        <f t="shared" si="11"/>
        <v>3.1564787755092097E-2</v>
      </c>
      <c r="M50" s="36">
        <f t="shared" si="11"/>
        <v>3.3943667091395263E-2</v>
      </c>
      <c r="N50" s="36">
        <f t="shared" si="11"/>
        <v>3.6330464275067802E-2</v>
      </c>
      <c r="O50" s="36">
        <f t="shared" si="11"/>
        <v>3.8717261458740333E-2</v>
      </c>
      <c r="P50" s="36">
        <f t="shared" si="12"/>
        <v>3.8717261458740333E-2</v>
      </c>
      <c r="Q50" s="36">
        <f t="shared" si="12"/>
        <v>3.8717261458740333E-2</v>
      </c>
      <c r="R50" s="36">
        <f t="shared" si="12"/>
        <v>3.8717261458740333E-2</v>
      </c>
      <c r="S50" s="36">
        <f t="shared" si="12"/>
        <v>3.8717261458740333E-2</v>
      </c>
      <c r="T50" s="36">
        <f t="shared" si="13"/>
        <v>3.8717261458740333E-2</v>
      </c>
      <c r="U50" s="36">
        <f t="shared" si="13"/>
        <v>3.8717261458740333E-2</v>
      </c>
      <c r="V50" s="36">
        <f t="shared" si="13"/>
        <v>3.8717261458740333E-2</v>
      </c>
    </row>
    <row r="51" spans="2:22" x14ac:dyDescent="0.2">
      <c r="B51" s="41">
        <v>14.5</v>
      </c>
      <c r="F51" s="36">
        <f t="shared" si="10"/>
        <v>3.1603599294848302E-2</v>
      </c>
      <c r="G51" s="36">
        <f t="shared" si="8"/>
        <v>3.8804717536760208E-2</v>
      </c>
      <c r="I51" s="36"/>
      <c r="K51" s="41">
        <v>14.5</v>
      </c>
      <c r="L51" s="36">
        <f t="shared" si="11"/>
        <v>3.1603599294848302E-2</v>
      </c>
      <c r="M51" s="36">
        <f t="shared" si="11"/>
        <v>3.4003234395851137E-2</v>
      </c>
      <c r="N51" s="36">
        <f t="shared" si="11"/>
        <v>3.6403975966305673E-2</v>
      </c>
      <c r="O51" s="36">
        <f t="shared" si="11"/>
        <v>3.8804717536760208E-2</v>
      </c>
      <c r="P51" s="36">
        <f t="shared" si="12"/>
        <v>3.8804717536760208E-2</v>
      </c>
      <c r="Q51" s="36">
        <f t="shared" si="12"/>
        <v>3.8804717536760208E-2</v>
      </c>
      <c r="R51" s="36">
        <f t="shared" si="12"/>
        <v>3.8804717536760208E-2</v>
      </c>
      <c r="S51" s="36">
        <f t="shared" si="12"/>
        <v>3.8804717536760208E-2</v>
      </c>
      <c r="T51" s="36">
        <f t="shared" si="13"/>
        <v>3.8804717536760208E-2</v>
      </c>
      <c r="U51" s="36">
        <f t="shared" si="13"/>
        <v>3.8804717536760208E-2</v>
      </c>
      <c r="V51" s="36">
        <f t="shared" si="13"/>
        <v>3.8804717536760208E-2</v>
      </c>
    </row>
    <row r="52" spans="2:22" x14ac:dyDescent="0.2">
      <c r="B52" s="41">
        <f>B51+0.5</f>
        <v>15</v>
      </c>
      <c r="F52" s="36">
        <f t="shared" si="10"/>
        <v>3.1639816588587028E-2</v>
      </c>
      <c r="G52" s="36">
        <f t="shared" si="8"/>
        <v>3.888644780505314E-2</v>
      </c>
      <c r="I52" s="36"/>
      <c r="K52" s="41">
        <f>K51+0.5</f>
        <v>15</v>
      </c>
      <c r="L52" s="36">
        <f t="shared" si="11"/>
        <v>3.1639816588587028E-2</v>
      </c>
      <c r="M52" s="36">
        <f t="shared" si="11"/>
        <v>3.4058914766371358E-2</v>
      </c>
      <c r="N52" s="36">
        <f t="shared" si="11"/>
        <v>3.6472681285712252E-2</v>
      </c>
      <c r="O52" s="36">
        <f t="shared" si="11"/>
        <v>3.888644780505314E-2</v>
      </c>
      <c r="P52" s="36">
        <f t="shared" si="12"/>
        <v>3.888644780505314E-2</v>
      </c>
      <c r="Q52" s="36">
        <f t="shared" si="12"/>
        <v>3.888644780505314E-2</v>
      </c>
      <c r="R52" s="36">
        <f t="shared" si="12"/>
        <v>3.888644780505314E-2</v>
      </c>
      <c r="S52" s="36">
        <f t="shared" si="12"/>
        <v>3.888644780505314E-2</v>
      </c>
      <c r="T52" s="36">
        <f t="shared" si="13"/>
        <v>3.888644780505314E-2</v>
      </c>
      <c r="U52" s="36">
        <f t="shared" si="13"/>
        <v>3.888644780505314E-2</v>
      </c>
      <c r="V52" s="36">
        <f t="shared" si="13"/>
        <v>3.888644780505314E-2</v>
      </c>
    </row>
    <row r="53" spans="2:22" x14ac:dyDescent="0.2">
      <c r="B53" s="41">
        <v>15.5</v>
      </c>
      <c r="F53" s="36">
        <f t="shared" si="10"/>
        <v>3.1673691723707147E-2</v>
      </c>
      <c r="G53" s="36">
        <f t="shared" si="8"/>
        <v>3.8962982182568912E-2</v>
      </c>
      <c r="I53" s="36"/>
      <c r="K53" s="41">
        <v>15.5</v>
      </c>
      <c r="L53" s="36">
        <f t="shared" si="11"/>
        <v>3.1673691723707147E-2</v>
      </c>
      <c r="M53" s="36">
        <f t="shared" si="11"/>
        <v>3.4111065011437416E-2</v>
      </c>
      <c r="N53" s="36">
        <f t="shared" si="11"/>
        <v>3.6537023597003164E-2</v>
      </c>
      <c r="O53" s="36">
        <f t="shared" si="11"/>
        <v>3.8962982182568912E-2</v>
      </c>
      <c r="P53" s="36">
        <f t="shared" si="12"/>
        <v>3.8962982182568912E-2</v>
      </c>
      <c r="Q53" s="36">
        <f t="shared" si="12"/>
        <v>3.8962982182568912E-2</v>
      </c>
      <c r="R53" s="36">
        <f t="shared" si="12"/>
        <v>3.8962982182568912E-2</v>
      </c>
      <c r="S53" s="36">
        <f t="shared" si="12"/>
        <v>3.8962982182568912E-2</v>
      </c>
      <c r="T53" s="36">
        <f t="shared" si="13"/>
        <v>3.8962982182568912E-2</v>
      </c>
      <c r="U53" s="36">
        <f t="shared" si="13"/>
        <v>3.8962982182568912E-2</v>
      </c>
      <c r="V53" s="36">
        <f t="shared" si="13"/>
        <v>3.8962982182568912E-2</v>
      </c>
    </row>
    <row r="54" spans="2:22" x14ac:dyDescent="0.2">
      <c r="B54" s="41">
        <f>B53+0.5</f>
        <v>16</v>
      </c>
      <c r="F54" s="36">
        <f t="shared" si="10"/>
        <v>3.1705445190628803E-2</v>
      </c>
      <c r="G54" s="36">
        <f t="shared" si="8"/>
        <v>3.9034789900142565E-2</v>
      </c>
      <c r="I54" s="36"/>
      <c r="K54" s="41">
        <f>K53+0.5</f>
        <v>16</v>
      </c>
      <c r="L54" s="36">
        <f t="shared" si="11"/>
        <v>3.1705445190628803E-2</v>
      </c>
      <c r="M54" s="36">
        <f t="shared" si="11"/>
        <v>3.4160001741558324E-2</v>
      </c>
      <c r="N54" s="36">
        <f t="shared" si="11"/>
        <v>3.6597395820850448E-2</v>
      </c>
      <c r="O54" s="36">
        <f t="shared" si="11"/>
        <v>3.9034789900142565E-2</v>
      </c>
      <c r="P54" s="36">
        <f t="shared" si="12"/>
        <v>3.9034789900142565E-2</v>
      </c>
      <c r="Q54" s="36">
        <f t="shared" si="12"/>
        <v>3.9034789900142565E-2</v>
      </c>
      <c r="R54" s="36">
        <f t="shared" si="12"/>
        <v>3.9034789900142565E-2</v>
      </c>
      <c r="S54" s="36">
        <f t="shared" si="12"/>
        <v>3.9034789900142565E-2</v>
      </c>
      <c r="T54" s="36">
        <f t="shared" si="13"/>
        <v>3.9034789900142565E-2</v>
      </c>
      <c r="U54" s="36">
        <f t="shared" si="13"/>
        <v>3.9034789900142565E-2</v>
      </c>
      <c r="V54" s="36">
        <f t="shared" si="13"/>
        <v>3.9034789900142565E-2</v>
      </c>
    </row>
    <row r="55" spans="2:22" x14ac:dyDescent="0.2">
      <c r="B55" s="41">
        <v>16.5</v>
      </c>
      <c r="F55" s="36">
        <f t="shared" si="10"/>
        <v>3.1735270647632229E-2</v>
      </c>
      <c r="G55" s="36">
        <f t="shared" ref="G55:G86" si="14">G$18+G$19*(B$18/$B55)*(1-EXP(-$B55/B$18))+G$20*(B$18/$B55)*(1-(1+$B55/B$18)*EXP(-$B55/B$18))</f>
        <v>3.9102287434018515E-2</v>
      </c>
      <c r="I55" s="36"/>
      <c r="K55" s="41">
        <v>16.5</v>
      </c>
      <c r="L55" s="36">
        <f t="shared" si="11"/>
        <v>3.1735270647632229E-2</v>
      </c>
      <c r="M55" s="36">
        <f t="shared" si="11"/>
        <v>3.4206006469538495E-2</v>
      </c>
      <c r="N55" s="36">
        <f t="shared" si="11"/>
        <v>3.6654146951778516E-2</v>
      </c>
      <c r="O55" s="36">
        <f t="shared" si="11"/>
        <v>3.9102287434018515E-2</v>
      </c>
      <c r="P55" s="36">
        <f t="shared" si="12"/>
        <v>3.9102287434018515E-2</v>
      </c>
      <c r="Q55" s="36">
        <f t="shared" si="12"/>
        <v>3.9102287434018515E-2</v>
      </c>
      <c r="R55" s="36">
        <f t="shared" si="12"/>
        <v>3.9102287434018515E-2</v>
      </c>
      <c r="S55" s="36">
        <f t="shared" si="12"/>
        <v>3.9102287434018515E-2</v>
      </c>
      <c r="T55" s="36">
        <f t="shared" si="13"/>
        <v>3.9102287434018515E-2</v>
      </c>
      <c r="U55" s="36">
        <f t="shared" si="13"/>
        <v>3.9102287434018515E-2</v>
      </c>
      <c r="V55" s="36">
        <f t="shared" si="13"/>
        <v>3.9102287434018515E-2</v>
      </c>
    </row>
    <row r="56" spans="2:22" x14ac:dyDescent="0.2">
      <c r="B56" s="41">
        <f>B55+0.5</f>
        <v>17</v>
      </c>
      <c r="F56" s="36">
        <f t="shared" si="10"/>
        <v>3.1763338861837576E-2</v>
      </c>
      <c r="G56" s="36">
        <f t="shared" si="14"/>
        <v>3.9165845322486299E-2</v>
      </c>
      <c r="I56" s="36"/>
      <c r="K56" s="41">
        <f>K55+0.5</f>
        <v>17</v>
      </c>
      <c r="L56" s="36">
        <f t="shared" si="11"/>
        <v>3.1763338861837576E-2</v>
      </c>
      <c r="M56" s="36">
        <f t="shared" si="11"/>
        <v>3.4249330030046425E-2</v>
      </c>
      <c r="N56" s="36">
        <f t="shared" si="11"/>
        <v>3.6707587676266369E-2</v>
      </c>
      <c r="O56" s="36">
        <f t="shared" si="11"/>
        <v>3.9165845322486299E-2</v>
      </c>
      <c r="P56" s="36">
        <f t="shared" si="12"/>
        <v>3.9165845322486299E-2</v>
      </c>
      <c r="Q56" s="36">
        <f t="shared" si="12"/>
        <v>3.9165845322486299E-2</v>
      </c>
      <c r="R56" s="36">
        <f t="shared" si="12"/>
        <v>3.9165845322486299E-2</v>
      </c>
      <c r="S56" s="36">
        <f t="shared" si="12"/>
        <v>3.9165845322486299E-2</v>
      </c>
      <c r="T56" s="36">
        <f t="shared" si="13"/>
        <v>3.9165845322486299E-2</v>
      </c>
      <c r="U56" s="36">
        <f t="shared" si="13"/>
        <v>3.9165845322486299E-2</v>
      </c>
      <c r="V56" s="36">
        <f t="shared" si="13"/>
        <v>3.9165845322486299E-2</v>
      </c>
    </row>
    <row r="57" spans="2:22" x14ac:dyDescent="0.2">
      <c r="B57" s="41">
        <v>17.5</v>
      </c>
      <c r="F57" s="36">
        <f t="shared" si="10"/>
        <v>3.1789800983920792E-2</v>
      </c>
      <c r="G57" s="36">
        <f t="shared" si="14"/>
        <v>3.9225794026490284E-2</v>
      </c>
      <c r="I57" s="36"/>
      <c r="K57" s="41">
        <v>17.5</v>
      </c>
      <c r="L57" s="36">
        <f t="shared" si="11"/>
        <v>3.1789800983920792E-2</v>
      </c>
      <c r="M57" s="36">
        <f t="shared" si="11"/>
        <v>3.4290196407029412E-2</v>
      </c>
      <c r="N57" s="36">
        <f t="shared" si="11"/>
        <v>3.6757995216759855E-2</v>
      </c>
      <c r="O57" s="36">
        <f t="shared" si="11"/>
        <v>3.9225794026490284E-2</v>
      </c>
      <c r="P57" s="36">
        <f t="shared" si="12"/>
        <v>3.9225794026490284E-2</v>
      </c>
      <c r="Q57" s="36">
        <f t="shared" si="12"/>
        <v>3.9225794026490284E-2</v>
      </c>
      <c r="R57" s="36">
        <f t="shared" si="12"/>
        <v>3.9225794026490284E-2</v>
      </c>
      <c r="S57" s="36">
        <f t="shared" si="12"/>
        <v>3.9225794026490284E-2</v>
      </c>
      <c r="T57" s="36">
        <f t="shared" si="13"/>
        <v>3.9225794026490284E-2</v>
      </c>
      <c r="U57" s="36">
        <f t="shared" si="13"/>
        <v>3.9225794026490284E-2</v>
      </c>
      <c r="V57" s="36">
        <f t="shared" si="13"/>
        <v>3.9225794026490284E-2</v>
      </c>
    </row>
    <row r="58" spans="2:22" x14ac:dyDescent="0.2">
      <c r="B58" s="41">
        <f>B57+0.5</f>
        <v>18</v>
      </c>
      <c r="F58" s="36">
        <f t="shared" si="10"/>
        <v>3.1814791281690742E-2</v>
      </c>
      <c r="G58" s="36">
        <f t="shared" si="14"/>
        <v>3.9282428972830769E-2</v>
      </c>
      <c r="I58" s="36"/>
      <c r="K58" s="41">
        <f>K57+0.5</f>
        <v>18</v>
      </c>
      <c r="L58" s="36">
        <f t="shared" si="11"/>
        <v>3.1814791281690742E-2</v>
      </c>
      <c r="M58" s="36">
        <f t="shared" si="11"/>
        <v>3.4328806047878309E-2</v>
      </c>
      <c r="N58" s="36">
        <f t="shared" si="11"/>
        <v>3.6805617510354542E-2</v>
      </c>
      <c r="O58" s="36">
        <f t="shared" si="11"/>
        <v>3.9282428972830769E-2</v>
      </c>
      <c r="P58" s="36">
        <f t="shared" si="12"/>
        <v>3.9282428972830769E-2</v>
      </c>
      <c r="Q58" s="36">
        <f t="shared" si="12"/>
        <v>3.9282428972830769E-2</v>
      </c>
      <c r="R58" s="36">
        <f t="shared" si="12"/>
        <v>3.9282428972830769E-2</v>
      </c>
      <c r="S58" s="36">
        <f t="shared" si="12"/>
        <v>3.9282428972830769E-2</v>
      </c>
      <c r="T58" s="36">
        <f t="shared" si="13"/>
        <v>3.9282428972830769E-2</v>
      </c>
      <c r="U58" s="36">
        <f t="shared" si="13"/>
        <v>3.9282428972830769E-2</v>
      </c>
      <c r="V58" s="36">
        <f t="shared" si="13"/>
        <v>3.9282428972830769E-2</v>
      </c>
    </row>
    <row r="59" spans="2:22" x14ac:dyDescent="0.2">
      <c r="B59" s="41">
        <v>18.5</v>
      </c>
      <c r="F59" s="36">
        <f t="shared" si="10"/>
        <v>3.1838429432246823E-2</v>
      </c>
      <c r="G59" s="36">
        <f t="shared" si="14"/>
        <v>3.9336014898912593E-2</v>
      </c>
      <c r="I59" s="36"/>
      <c r="K59" s="41">
        <v>18.5</v>
      </c>
      <c r="L59" s="36">
        <f t="shared" si="11"/>
        <v>3.1838429432246823E-2</v>
      </c>
      <c r="M59" s="36">
        <f t="shared" si="11"/>
        <v>3.4365338733922009E-2</v>
      </c>
      <c r="N59" s="36">
        <f t="shared" si="11"/>
        <v>3.6850676816417301E-2</v>
      </c>
      <c r="O59" s="36">
        <f t="shared" si="11"/>
        <v>3.9336014898912593E-2</v>
      </c>
      <c r="P59" s="36">
        <f t="shared" si="12"/>
        <v>3.9336014898912593E-2</v>
      </c>
      <c r="Q59" s="36">
        <f t="shared" si="12"/>
        <v>3.9336014898912593E-2</v>
      </c>
      <c r="R59" s="36">
        <f t="shared" si="12"/>
        <v>3.9336014898912593E-2</v>
      </c>
      <c r="S59" s="36">
        <f t="shared" si="12"/>
        <v>3.9336014898912593E-2</v>
      </c>
      <c r="T59" s="36">
        <f t="shared" si="13"/>
        <v>3.9336014898912593E-2</v>
      </c>
      <c r="U59" s="36">
        <f t="shared" si="13"/>
        <v>3.9336014898912593E-2</v>
      </c>
      <c r="V59" s="36">
        <f t="shared" si="13"/>
        <v>3.9336014898912593E-2</v>
      </c>
    </row>
    <row r="60" spans="2:22" x14ac:dyDescent="0.2">
      <c r="B60" s="41">
        <f>B59+0.5</f>
        <v>19</v>
      </c>
      <c r="F60" s="36">
        <f t="shared" si="10"/>
        <v>3.1860822452495337E-2</v>
      </c>
      <c r="G60" s="36">
        <f t="shared" si="14"/>
        <v>3.9386789600804779E-2</v>
      </c>
      <c r="I60" s="36"/>
      <c r="K60" s="41">
        <f>K59+0.5</f>
        <v>19</v>
      </c>
      <c r="L60" s="36">
        <f t="shared" si="11"/>
        <v>3.1860822452495337E-2</v>
      </c>
      <c r="M60" s="36">
        <f t="shared" si="11"/>
        <v>3.4399956068123273E-2</v>
      </c>
      <c r="N60" s="36">
        <f t="shared" si="11"/>
        <v>3.6893372834464033E-2</v>
      </c>
      <c r="O60" s="36">
        <f t="shared" si="11"/>
        <v>3.9386789600804779E-2</v>
      </c>
      <c r="P60" s="36">
        <f t="shared" si="12"/>
        <v>3.9386789600804779E-2</v>
      </c>
      <c r="Q60" s="36">
        <f t="shared" si="12"/>
        <v>3.9386789600804779E-2</v>
      </c>
      <c r="R60" s="36">
        <f t="shared" si="12"/>
        <v>3.9386789600804779E-2</v>
      </c>
      <c r="S60" s="36">
        <f t="shared" si="12"/>
        <v>3.9386789600804779E-2</v>
      </c>
      <c r="T60" s="36">
        <f t="shared" si="13"/>
        <v>3.9386789600804779E-2</v>
      </c>
      <c r="U60" s="36">
        <f t="shared" si="13"/>
        <v>3.9386789600804779E-2</v>
      </c>
      <c r="V60" s="36">
        <f t="shared" si="13"/>
        <v>3.9386789600804779E-2</v>
      </c>
    </row>
    <row r="61" spans="2:22" x14ac:dyDescent="0.2">
      <c r="B61" s="41">
        <v>19.5</v>
      </c>
      <c r="F61" s="36">
        <f t="shared" si="10"/>
        <v>3.1882066332099765E-2</v>
      </c>
      <c r="G61" s="36">
        <f t="shared" si="14"/>
        <v>3.9434967171464559E-2</v>
      </c>
      <c r="I61" s="36"/>
      <c r="K61" s="41">
        <v>19.5</v>
      </c>
      <c r="L61" s="36">
        <f t="shared" si="11"/>
        <v>3.1882066332099765E-2</v>
      </c>
      <c r="M61" s="36">
        <f t="shared" si="11"/>
        <v>3.4432803632907225E-2</v>
      </c>
      <c r="N61" s="36">
        <f t="shared" si="11"/>
        <v>3.6933885402185895E-2</v>
      </c>
      <c r="O61" s="36">
        <f t="shared" si="11"/>
        <v>3.9434967171464559E-2</v>
      </c>
      <c r="P61" s="36">
        <f t="shared" si="12"/>
        <v>3.9434967171464559E-2</v>
      </c>
      <c r="Q61" s="36">
        <f t="shared" si="12"/>
        <v>3.9434967171464559E-2</v>
      </c>
      <c r="R61" s="36">
        <f t="shared" si="12"/>
        <v>3.9434967171464559E-2</v>
      </c>
      <c r="S61" s="36">
        <f t="shared" si="12"/>
        <v>3.9434967171464559E-2</v>
      </c>
      <c r="T61" s="36">
        <f t="shared" si="13"/>
        <v>3.9434967171464559E-2</v>
      </c>
      <c r="U61" s="36">
        <f t="shared" si="13"/>
        <v>3.9434967171464559E-2</v>
      </c>
      <c r="V61" s="36">
        <f t="shared" si="13"/>
        <v>3.9434967171464559E-2</v>
      </c>
    </row>
    <row r="62" spans="2:22" x14ac:dyDescent="0.2">
      <c r="B62" s="41">
        <f>B61+0.5</f>
        <v>20</v>
      </c>
      <c r="F62" s="36">
        <f t="shared" si="10"/>
        <v>3.1902247420532451E-2</v>
      </c>
      <c r="G62" s="36">
        <f t="shared" si="14"/>
        <v>3.9480740803128876E-2</v>
      </c>
      <c r="I62" s="36"/>
      <c r="K62" s="41">
        <f>K61+0.5</f>
        <v>20</v>
      </c>
      <c r="L62" s="36">
        <f t="shared" si="11"/>
        <v>3.1902247420532451E-2</v>
      </c>
      <c r="M62" s="36">
        <f t="shared" si="11"/>
        <v>3.4464012863936605E-2</v>
      </c>
      <c r="N62" s="36">
        <f t="shared" si="11"/>
        <v>3.6972376833532751E-2</v>
      </c>
      <c r="O62" s="36">
        <f t="shared" si="11"/>
        <v>3.9480740803128876E-2</v>
      </c>
      <c r="P62" s="36">
        <f t="shared" si="12"/>
        <v>3.9480740803128876E-2</v>
      </c>
      <c r="Q62" s="36">
        <f t="shared" si="12"/>
        <v>3.9480740803128876E-2</v>
      </c>
      <c r="R62" s="36">
        <f t="shared" si="12"/>
        <v>3.9480740803128876E-2</v>
      </c>
      <c r="S62" s="36">
        <f t="shared" si="12"/>
        <v>3.9480740803128876E-2</v>
      </c>
      <c r="T62" s="36">
        <f t="shared" si="13"/>
        <v>3.9480740803128876E-2</v>
      </c>
      <c r="U62" s="36">
        <f t="shared" si="13"/>
        <v>3.9480740803128876E-2</v>
      </c>
      <c r="V62" s="36">
        <f t="shared" si="13"/>
        <v>3.9480740803128876E-2</v>
      </c>
    </row>
    <row r="63" spans="2:22" x14ac:dyDescent="0.2">
      <c r="B63" s="41">
        <v>20.5</v>
      </c>
      <c r="F63" s="36">
        <f t="shared" si="10"/>
        <v>3.1921443610057838E-2</v>
      </c>
      <c r="G63" s="36">
        <f t="shared" si="14"/>
        <v>3.9524285216858142E-2</v>
      </c>
      <c r="I63" s="36"/>
      <c r="K63" s="41">
        <v>20.5</v>
      </c>
      <c r="L63" s="36">
        <f t="shared" si="11"/>
        <v>3.1921443610057838E-2</v>
      </c>
      <c r="M63" s="36">
        <f t="shared" si="11"/>
        <v>3.4493702679349383E-2</v>
      </c>
      <c r="N63" s="36">
        <f t="shared" si="11"/>
        <v>3.7008993948103759E-2</v>
      </c>
      <c r="O63" s="36">
        <f t="shared" si="11"/>
        <v>3.9524285216858142E-2</v>
      </c>
      <c r="P63" s="36">
        <f t="shared" si="12"/>
        <v>3.9524285216858142E-2</v>
      </c>
      <c r="Q63" s="36">
        <f t="shared" si="12"/>
        <v>3.9524285216858142E-2</v>
      </c>
      <c r="R63" s="36">
        <f t="shared" si="12"/>
        <v>3.9524285216858142E-2</v>
      </c>
      <c r="S63" s="36">
        <f t="shared" si="12"/>
        <v>3.9524285216858142E-2</v>
      </c>
      <c r="T63" s="36">
        <f t="shared" si="13"/>
        <v>3.9524285216858142E-2</v>
      </c>
      <c r="U63" s="36">
        <f t="shared" si="13"/>
        <v>3.9524285216858142E-2</v>
      </c>
      <c r="V63" s="36">
        <f t="shared" si="13"/>
        <v>3.9524285216858142E-2</v>
      </c>
    </row>
    <row r="64" spans="2:22" x14ac:dyDescent="0.2">
      <c r="B64" s="41">
        <f>B63+0.5</f>
        <v>21</v>
      </c>
      <c r="F64" s="36">
        <f t="shared" si="10"/>
        <v>3.1939725348649833E-2</v>
      </c>
      <c r="G64" s="36">
        <f t="shared" si="14"/>
        <v>3.9565758772803182E-2</v>
      </c>
      <c r="I64" s="36"/>
      <c r="K64" s="41">
        <f>K63+0.5</f>
        <v>21</v>
      </c>
      <c r="L64" s="36">
        <f t="shared" si="11"/>
        <v>3.1939725348649833E-2</v>
      </c>
      <c r="M64" s="36">
        <f t="shared" si="11"/>
        <v>3.4521980898452286E-2</v>
      </c>
      <c r="N64" s="36">
        <f t="shared" si="11"/>
        <v>3.7043869835627734E-2</v>
      </c>
      <c r="O64" s="36">
        <f t="shared" si="11"/>
        <v>3.9565758772803182E-2</v>
      </c>
      <c r="P64" s="36">
        <f t="shared" si="12"/>
        <v>3.9565758772803182E-2</v>
      </c>
      <c r="Q64" s="36">
        <f t="shared" si="12"/>
        <v>3.9565758772803182E-2</v>
      </c>
      <c r="R64" s="36">
        <f t="shared" si="12"/>
        <v>3.9565758772803182E-2</v>
      </c>
      <c r="S64" s="36">
        <f t="shared" si="12"/>
        <v>3.9565758772803182E-2</v>
      </c>
      <c r="T64" s="36">
        <f t="shared" si="13"/>
        <v>3.9565758772803182E-2</v>
      </c>
      <c r="U64" s="36">
        <f t="shared" si="13"/>
        <v>3.9565758772803182E-2</v>
      </c>
      <c r="V64" s="36">
        <f t="shared" si="13"/>
        <v>3.9565758772803182E-2</v>
      </c>
    </row>
    <row r="65" spans="2:22" x14ac:dyDescent="0.2">
      <c r="B65" s="41">
        <v>21.5</v>
      </c>
      <c r="F65" s="36">
        <f t="shared" si="10"/>
        <v>3.1957156510594983E-2</v>
      </c>
      <c r="G65" s="36">
        <f t="shared" si="14"/>
        <v>3.9605305306748939E-2</v>
      </c>
      <c r="I65" s="36"/>
      <c r="K65" s="41">
        <v>21.5</v>
      </c>
      <c r="L65" s="36">
        <f t="shared" si="11"/>
        <v>3.1957156510594983E-2</v>
      </c>
      <c r="M65" s="36">
        <f t="shared" si="11"/>
        <v>3.4548945479059984E-2</v>
      </c>
      <c r="N65" s="36">
        <f t="shared" si="11"/>
        <v>3.7077125392904461E-2</v>
      </c>
      <c r="O65" s="36">
        <f t="shared" si="11"/>
        <v>3.9605305306748939E-2</v>
      </c>
      <c r="P65" s="36">
        <f t="shared" si="12"/>
        <v>3.9605305306748939E-2</v>
      </c>
      <c r="Q65" s="36">
        <f t="shared" si="12"/>
        <v>3.9605305306748939E-2</v>
      </c>
      <c r="R65" s="36">
        <f t="shared" si="12"/>
        <v>3.9605305306748939E-2</v>
      </c>
      <c r="S65" s="36">
        <f t="shared" si="12"/>
        <v>3.9605305306748939E-2</v>
      </c>
      <c r="T65" s="36">
        <f t="shared" si="13"/>
        <v>3.9605305306748939E-2</v>
      </c>
      <c r="U65" s="36">
        <f t="shared" si="13"/>
        <v>3.9605305306748939E-2</v>
      </c>
      <c r="V65" s="36">
        <f t="shared" si="13"/>
        <v>3.9605305306748939E-2</v>
      </c>
    </row>
    <row r="66" spans="2:22" x14ac:dyDescent="0.2">
      <c r="B66" s="41">
        <f>B65+0.5</f>
        <v>22</v>
      </c>
      <c r="F66" s="36">
        <f t="shared" si="10"/>
        <v>3.1973795147523208E-2</v>
      </c>
      <c r="G66" s="36">
        <f t="shared" si="14"/>
        <v>3.9643055731673246E-2</v>
      </c>
      <c r="I66" s="36"/>
      <c r="K66" s="41">
        <f>K65+0.5</f>
        <v>22</v>
      </c>
      <c r="L66" s="36">
        <f t="shared" si="11"/>
        <v>3.1973795147523208E-2</v>
      </c>
      <c r="M66" s="36">
        <f t="shared" si="11"/>
        <v>3.457468559851163E-2</v>
      </c>
      <c r="N66" s="36">
        <f t="shared" si="11"/>
        <v>3.7108870665092449E-2</v>
      </c>
      <c r="O66" s="36">
        <f t="shared" si="11"/>
        <v>3.9643055731673246E-2</v>
      </c>
      <c r="P66" s="36">
        <f t="shared" si="12"/>
        <v>3.9643055731673246E-2</v>
      </c>
      <c r="Q66" s="36">
        <f t="shared" si="12"/>
        <v>3.9643055731673246E-2</v>
      </c>
      <c r="R66" s="36">
        <f t="shared" si="12"/>
        <v>3.9643055731673246E-2</v>
      </c>
      <c r="S66" s="36">
        <f t="shared" si="12"/>
        <v>3.9643055731673246E-2</v>
      </c>
      <c r="T66" s="36">
        <f t="shared" si="13"/>
        <v>3.9643055731673246E-2</v>
      </c>
      <c r="U66" s="36">
        <f t="shared" si="13"/>
        <v>3.9643055731673246E-2</v>
      </c>
      <c r="V66" s="36">
        <f t="shared" si="13"/>
        <v>3.9643055731673246E-2</v>
      </c>
    </row>
    <row r="67" spans="2:22" x14ac:dyDescent="0.2">
      <c r="B67" s="41">
        <v>22.5</v>
      </c>
      <c r="F67" s="36">
        <f t="shared" si="10"/>
        <v>3.1989694138576864E-2</v>
      </c>
      <c r="G67" s="36">
        <f t="shared" si="14"/>
        <v>3.9679129437276903E-2</v>
      </c>
      <c r="I67" s="36"/>
      <c r="K67" s="41">
        <v>22.5</v>
      </c>
      <c r="L67" s="36">
        <f t="shared" si="11"/>
        <v>3.1989694138576864E-2</v>
      </c>
      <c r="M67" s="36">
        <f t="shared" si="11"/>
        <v>3.4599282599815422E-2</v>
      </c>
      <c r="N67" s="36">
        <f t="shared" si="11"/>
        <v>3.7139206018546173E-2</v>
      </c>
      <c r="O67" s="36">
        <f t="shared" si="11"/>
        <v>3.9679129437276903E-2</v>
      </c>
      <c r="P67" s="36">
        <f t="shared" si="12"/>
        <v>3.9679129437276903E-2</v>
      </c>
      <c r="Q67" s="36">
        <f t="shared" si="12"/>
        <v>3.9679129437276903E-2</v>
      </c>
      <c r="R67" s="36">
        <f t="shared" si="12"/>
        <v>3.9679129437276903E-2</v>
      </c>
      <c r="S67" s="36">
        <f t="shared" si="12"/>
        <v>3.9679129437276903E-2</v>
      </c>
      <c r="T67" s="36">
        <f t="shared" si="13"/>
        <v>3.9679129437276903E-2</v>
      </c>
      <c r="U67" s="36">
        <f t="shared" si="13"/>
        <v>3.9679129437276903E-2</v>
      </c>
      <c r="V67" s="36">
        <f t="shared" si="13"/>
        <v>3.9679129437276903E-2</v>
      </c>
    </row>
    <row r="68" spans="2:22" x14ac:dyDescent="0.2">
      <c r="B68" s="41">
        <f>B67+0.5</f>
        <v>23</v>
      </c>
      <c r="F68" s="36">
        <f t="shared" si="10"/>
        <v>3.2004901755174432E-2</v>
      </c>
      <c r="G68" s="36">
        <f t="shared" si="14"/>
        <v>3.9713635515539095E-2</v>
      </c>
      <c r="I68" s="36"/>
      <c r="K68" s="41">
        <f>K67+0.5</f>
        <v>23</v>
      </c>
      <c r="L68" s="36">
        <f t="shared" si="11"/>
        <v>3.2004901755174432E-2</v>
      </c>
      <c r="M68" s="36">
        <f t="shared" si="11"/>
        <v>3.4622810821296167E-2</v>
      </c>
      <c r="N68" s="36">
        <f t="shared" si="11"/>
        <v>3.7168223168417634E-2</v>
      </c>
      <c r="O68" s="36">
        <f t="shared" si="11"/>
        <v>3.9713635515539095E-2</v>
      </c>
      <c r="P68" s="36">
        <f t="shared" si="12"/>
        <v>3.9713635515539095E-2</v>
      </c>
      <c r="Q68" s="36">
        <f t="shared" si="12"/>
        <v>3.9713635515539095E-2</v>
      </c>
      <c r="R68" s="36">
        <f t="shared" si="12"/>
        <v>3.9713635515539095E-2</v>
      </c>
      <c r="S68" s="36">
        <f t="shared" si="12"/>
        <v>3.9713635515539095E-2</v>
      </c>
      <c r="T68" s="36">
        <f t="shared" si="13"/>
        <v>3.9713635515539095E-2</v>
      </c>
      <c r="U68" s="36">
        <f t="shared" si="13"/>
        <v>3.9713635515539095E-2</v>
      </c>
      <c r="V68" s="36">
        <f t="shared" si="13"/>
        <v>3.9713635515539095E-2</v>
      </c>
    </row>
    <row r="69" spans="2:22" x14ac:dyDescent="0.2">
      <c r="B69" s="41">
        <v>23.5</v>
      </c>
      <c r="F69" s="36">
        <f t="shared" si="10"/>
        <v>3.2019462153186108E-2</v>
      </c>
      <c r="G69" s="36">
        <f t="shared" si="14"/>
        <v>3.9746673836200237E-2</v>
      </c>
      <c r="I69" s="36"/>
      <c r="K69" s="41">
        <v>23.5</v>
      </c>
      <c r="L69" s="36">
        <f t="shared" si="11"/>
        <v>3.2019462153186108E-2</v>
      </c>
      <c r="M69" s="36">
        <f t="shared" si="11"/>
        <v>3.4645338325486795E-2</v>
      </c>
      <c r="N69" s="36">
        <f t="shared" si="11"/>
        <v>3.719600608084353E-2</v>
      </c>
      <c r="O69" s="36">
        <f t="shared" si="11"/>
        <v>3.9746673836200237E-2</v>
      </c>
      <c r="P69" s="36">
        <f t="shared" si="12"/>
        <v>3.9746673836200237E-2</v>
      </c>
      <c r="Q69" s="36">
        <f t="shared" si="12"/>
        <v>3.9746673836200237E-2</v>
      </c>
      <c r="R69" s="36">
        <f t="shared" si="12"/>
        <v>3.9746673836200237E-2</v>
      </c>
      <c r="S69" s="36">
        <f t="shared" si="12"/>
        <v>3.9746673836200237E-2</v>
      </c>
      <c r="T69" s="36">
        <f t="shared" si="13"/>
        <v>3.9746673836200237E-2</v>
      </c>
      <c r="U69" s="36">
        <f t="shared" si="13"/>
        <v>3.9746673836200237E-2</v>
      </c>
      <c r="V69" s="36">
        <f t="shared" si="13"/>
        <v>3.9746673836200237E-2</v>
      </c>
    </row>
    <row r="70" spans="2:22" x14ac:dyDescent="0.2">
      <c r="B70" s="41">
        <f>B69+0.5</f>
        <v>24</v>
      </c>
      <c r="F70" s="36">
        <f t="shared" si="10"/>
        <v>3.2033415803192307E-2</v>
      </c>
      <c r="G70" s="36">
        <f t="shared" si="14"/>
        <v>3.9778335992557451E-2</v>
      </c>
      <c r="I70" s="36"/>
      <c r="K70" s="41">
        <f>K69+0.5</f>
        <v>24</v>
      </c>
      <c r="L70" s="36">
        <f t="shared" si="11"/>
        <v>3.2033415803192307E-2</v>
      </c>
      <c r="M70" s="36">
        <f t="shared" si="11"/>
        <v>3.4666927540752623E-2</v>
      </c>
      <c r="N70" s="36">
        <f t="shared" si="11"/>
        <v>3.7222631766655051E-2</v>
      </c>
      <c r="O70" s="36">
        <f t="shared" si="11"/>
        <v>3.9778335992557451E-2</v>
      </c>
      <c r="P70" s="36">
        <f t="shared" si="12"/>
        <v>3.9778335992557451E-2</v>
      </c>
      <c r="Q70" s="36">
        <f t="shared" si="12"/>
        <v>3.9778335992557451E-2</v>
      </c>
      <c r="R70" s="36">
        <f t="shared" si="12"/>
        <v>3.9778335992557451E-2</v>
      </c>
      <c r="S70" s="36">
        <f t="shared" si="12"/>
        <v>3.9778335992557451E-2</v>
      </c>
      <c r="T70" s="36">
        <f t="shared" si="13"/>
        <v>3.9778335992557451E-2</v>
      </c>
      <c r="U70" s="36">
        <f t="shared" si="13"/>
        <v>3.9778335992557451E-2</v>
      </c>
      <c r="V70" s="36">
        <f t="shared" si="13"/>
        <v>3.9778335992557451E-2</v>
      </c>
    </row>
    <row r="71" spans="2:22" x14ac:dyDescent="0.2">
      <c r="B71" s="41">
        <v>24.5</v>
      </c>
      <c r="F71" s="36">
        <f t="shared" si="10"/>
        <v>3.2046799867741955E-2</v>
      </c>
      <c r="G71" s="36">
        <f t="shared" si="14"/>
        <v>3.9808706134980061E-2</v>
      </c>
      <c r="I71" s="36"/>
      <c r="K71" s="41">
        <v>24.5</v>
      </c>
      <c r="L71" s="36">
        <f t="shared" si="11"/>
        <v>3.2046799867741955E-2</v>
      </c>
      <c r="M71" s="36">
        <f t="shared" si="11"/>
        <v>3.4687635827213806E-2</v>
      </c>
      <c r="N71" s="36">
        <f t="shared" si="11"/>
        <v>3.7248170981096937E-2</v>
      </c>
      <c r="O71" s="36">
        <f t="shared" si="11"/>
        <v>3.9808706134980061E-2</v>
      </c>
      <c r="P71" s="36">
        <f t="shared" si="12"/>
        <v>3.9808706134980061E-2</v>
      </c>
      <c r="Q71" s="36">
        <f t="shared" si="12"/>
        <v>3.9808706134980061E-2</v>
      </c>
      <c r="R71" s="36">
        <f t="shared" si="12"/>
        <v>3.9808706134980061E-2</v>
      </c>
      <c r="S71" s="36">
        <f t="shared" si="12"/>
        <v>3.9808706134980061E-2</v>
      </c>
      <c r="T71" s="36">
        <f t="shared" si="13"/>
        <v>3.9808706134980061E-2</v>
      </c>
      <c r="U71" s="36">
        <f t="shared" si="13"/>
        <v>3.9808706134980061E-2</v>
      </c>
      <c r="V71" s="36">
        <f t="shared" si="13"/>
        <v>3.9808706134980061E-2</v>
      </c>
    </row>
    <row r="72" spans="2:22" x14ac:dyDescent="0.2">
      <c r="B72" s="41">
        <f>B71+0.5</f>
        <v>25</v>
      </c>
      <c r="F72" s="36">
        <f t="shared" si="10"/>
        <v>3.2059648533090325E-2</v>
      </c>
      <c r="G72" s="36">
        <f t="shared" si="14"/>
        <v>3.9837861707029222E-2</v>
      </c>
      <c r="I72" s="36"/>
      <c r="K72" s="41">
        <f>K71+0.5</f>
        <v>25</v>
      </c>
      <c r="L72" s="36">
        <f t="shared" si="11"/>
        <v>3.2059648533090325E-2</v>
      </c>
      <c r="M72" s="36">
        <f t="shared" si="11"/>
        <v>3.4707515976890722E-2</v>
      </c>
      <c r="N72" s="36">
        <f t="shared" si="11"/>
        <v>3.7272688841959979E-2</v>
      </c>
      <c r="O72" s="36">
        <f t="shared" si="11"/>
        <v>3.9837861707029222E-2</v>
      </c>
      <c r="P72" s="36">
        <f t="shared" si="12"/>
        <v>3.9837861707029222E-2</v>
      </c>
      <c r="Q72" s="36">
        <f t="shared" si="12"/>
        <v>3.9837861707029222E-2</v>
      </c>
      <c r="R72" s="36">
        <f t="shared" si="12"/>
        <v>3.9837861707029222E-2</v>
      </c>
      <c r="S72" s="36">
        <f t="shared" si="12"/>
        <v>3.9837861707029222E-2</v>
      </c>
      <c r="T72" s="36">
        <f t="shared" si="13"/>
        <v>3.9837861707029222E-2</v>
      </c>
      <c r="U72" s="36">
        <f t="shared" si="13"/>
        <v>3.9837861707029222E-2</v>
      </c>
      <c r="V72" s="36">
        <f t="shared" si="13"/>
        <v>3.9837861707029222E-2</v>
      </c>
    </row>
    <row r="73" spans="2:22" x14ac:dyDescent="0.2">
      <c r="B73" s="41">
        <v>25.5</v>
      </c>
      <c r="F73" s="36">
        <f t="shared" si="10"/>
        <v>3.2071993301712849E-2</v>
      </c>
      <c r="G73" s="36">
        <f t="shared" si="14"/>
        <v>3.9865874096927267E-2</v>
      </c>
      <c r="I73" s="36"/>
      <c r="K73" s="41">
        <v>25.5</v>
      </c>
      <c r="L73" s="36">
        <f t="shared" si="11"/>
        <v>3.2071993301712849E-2</v>
      </c>
      <c r="M73" s="36">
        <f t="shared" si="11"/>
        <v>3.4726616656597341E-2</v>
      </c>
      <c r="N73" s="36">
        <f t="shared" si="11"/>
        <v>3.7296245376762308E-2</v>
      </c>
      <c r="O73" s="36">
        <f t="shared" si="11"/>
        <v>3.9865874096927267E-2</v>
      </c>
      <c r="P73" s="36">
        <f t="shared" si="12"/>
        <v>3.9865874096927267E-2</v>
      </c>
      <c r="Q73" s="36">
        <f t="shared" si="12"/>
        <v>3.9865874096927267E-2</v>
      </c>
      <c r="R73" s="36">
        <f t="shared" si="12"/>
        <v>3.9865874096927267E-2</v>
      </c>
      <c r="S73" s="36">
        <f t="shared" si="12"/>
        <v>3.9865874096927267E-2</v>
      </c>
      <c r="T73" s="36">
        <f t="shared" si="13"/>
        <v>3.9865874096927267E-2</v>
      </c>
      <c r="U73" s="36">
        <f t="shared" si="13"/>
        <v>3.9865874096927267E-2</v>
      </c>
      <c r="V73" s="36">
        <f t="shared" si="13"/>
        <v>3.9865874096927267E-2</v>
      </c>
    </row>
    <row r="74" spans="2:22" x14ac:dyDescent="0.2">
      <c r="B74" s="41">
        <f>B73+0.5</f>
        <v>26</v>
      </c>
      <c r="F74" s="36">
        <f t="shared" si="10"/>
        <v>3.2083863250914099E-2</v>
      </c>
      <c r="G74" s="36">
        <f t="shared" si="14"/>
        <v>3.9892809215308064E-2</v>
      </c>
      <c r="I74" s="36"/>
      <c r="K74" s="41">
        <f>K73+0.5</f>
        <v>26</v>
      </c>
      <c r="L74" s="36">
        <f t="shared" si="11"/>
        <v>3.2083863250914099E-2</v>
      </c>
      <c r="M74" s="36">
        <f t="shared" si="11"/>
        <v>3.474498280091376E-2</v>
      </c>
      <c r="N74" s="36">
        <f t="shared" si="11"/>
        <v>3.7318896008110919E-2</v>
      </c>
      <c r="O74" s="36">
        <f t="shared" si="11"/>
        <v>3.9892809215308064E-2</v>
      </c>
      <c r="P74" s="36">
        <f t="shared" si="12"/>
        <v>3.9892809215308064E-2</v>
      </c>
      <c r="Q74" s="36">
        <f t="shared" si="12"/>
        <v>3.9892809215308064E-2</v>
      </c>
      <c r="R74" s="36">
        <f t="shared" si="12"/>
        <v>3.9892809215308064E-2</v>
      </c>
      <c r="S74" s="36">
        <f t="shared" si="12"/>
        <v>3.9892809215308064E-2</v>
      </c>
      <c r="T74" s="36">
        <f t="shared" si="13"/>
        <v>3.9892809215308064E-2</v>
      </c>
      <c r="U74" s="36">
        <f t="shared" si="13"/>
        <v>3.9892809215308064E-2</v>
      </c>
      <c r="V74" s="36">
        <f t="shared" si="13"/>
        <v>3.9892809215308064E-2</v>
      </c>
    </row>
    <row r="75" spans="2:22" x14ac:dyDescent="0.2">
      <c r="B75" s="41">
        <v>26.5</v>
      </c>
      <c r="F75" s="36">
        <f t="shared" si="10"/>
        <v>3.2095285262041251E-2</v>
      </c>
      <c r="G75" s="36">
        <f t="shared" si="14"/>
        <v>3.9918728008639381E-2</v>
      </c>
      <c r="I75" s="36"/>
      <c r="K75" s="41">
        <v>26.5</v>
      </c>
      <c r="L75" s="36">
        <f t="shared" si="11"/>
        <v>3.2095285262041251E-2</v>
      </c>
      <c r="M75" s="36">
        <f t="shared" si="11"/>
        <v>3.4762655961550953E-2</v>
      </c>
      <c r="N75" s="36">
        <f t="shared" si="11"/>
        <v>3.7340691985095174E-2</v>
      </c>
      <c r="O75" s="36">
        <f t="shared" si="11"/>
        <v>3.9918728008639381E-2</v>
      </c>
      <c r="P75" s="36">
        <f t="shared" si="12"/>
        <v>3.9918728008639381E-2</v>
      </c>
      <c r="Q75" s="36">
        <f t="shared" si="12"/>
        <v>3.9918728008639381E-2</v>
      </c>
      <c r="R75" s="36">
        <f t="shared" si="12"/>
        <v>3.9918728008639381E-2</v>
      </c>
      <c r="S75" s="36">
        <f t="shared" si="12"/>
        <v>3.9918728008639381E-2</v>
      </c>
      <c r="T75" s="36">
        <f t="shared" si="13"/>
        <v>3.9918728008639381E-2</v>
      </c>
      <c r="U75" s="36">
        <f t="shared" si="13"/>
        <v>3.9918728008639381E-2</v>
      </c>
      <c r="V75" s="36">
        <f t="shared" si="13"/>
        <v>3.9918728008639381E-2</v>
      </c>
    </row>
    <row r="76" spans="2:22" x14ac:dyDescent="0.2">
      <c r="B76" s="41">
        <f>B75+0.5</f>
        <v>27</v>
      </c>
      <c r="F76" s="36">
        <f t="shared" si="10"/>
        <v>3.2106284224137173E-2</v>
      </c>
      <c r="G76" s="36">
        <f t="shared" si="14"/>
        <v>3.9943686916398734E-2</v>
      </c>
      <c r="I76" s="36"/>
      <c r="K76" s="41">
        <f>K75+0.5</f>
        <v>27</v>
      </c>
      <c r="L76" s="36">
        <f t="shared" si="11"/>
        <v>3.2106284224137173E-2</v>
      </c>
      <c r="M76" s="36">
        <f t="shared" si="11"/>
        <v>3.4779674618551561E-2</v>
      </c>
      <c r="N76" s="36">
        <f t="shared" si="11"/>
        <v>3.7361680767475154E-2</v>
      </c>
      <c r="O76" s="36">
        <f t="shared" si="11"/>
        <v>3.9943686916398734E-2</v>
      </c>
      <c r="P76" s="36">
        <f t="shared" si="12"/>
        <v>3.9943686916398734E-2</v>
      </c>
      <c r="Q76" s="36">
        <f t="shared" si="12"/>
        <v>3.9943686916398734E-2</v>
      </c>
      <c r="R76" s="36">
        <f t="shared" si="12"/>
        <v>3.9943686916398734E-2</v>
      </c>
      <c r="S76" s="36">
        <f t="shared" si="12"/>
        <v>3.9943686916398734E-2</v>
      </c>
      <c r="T76" s="36">
        <f t="shared" si="13"/>
        <v>3.9943686916398734E-2</v>
      </c>
      <c r="U76" s="36">
        <f t="shared" si="13"/>
        <v>3.9943686916398734E-2</v>
      </c>
      <c r="V76" s="36">
        <f t="shared" si="13"/>
        <v>3.9943686916398734E-2</v>
      </c>
    </row>
    <row r="77" spans="2:22" x14ac:dyDescent="0.2">
      <c r="B77" s="41">
        <v>27.5</v>
      </c>
      <c r="F77" s="36">
        <f t="shared" si="10"/>
        <v>3.2116883215305744E-2</v>
      </c>
      <c r="G77" s="36">
        <f t="shared" si="14"/>
        <v>3.996773827896985E-2</v>
      </c>
      <c r="I77" s="36"/>
      <c r="K77" s="41">
        <v>27.5</v>
      </c>
      <c r="L77" s="36">
        <f t="shared" si="11"/>
        <v>3.2116883215305744E-2</v>
      </c>
      <c r="M77" s="36">
        <f t="shared" si="11"/>
        <v>3.4796074458027869E-2</v>
      </c>
      <c r="N77" s="36">
        <f t="shared" si="11"/>
        <v>3.7381906368498863E-2</v>
      </c>
      <c r="O77" s="36">
        <f t="shared" si="11"/>
        <v>3.996773827896985E-2</v>
      </c>
      <c r="P77" s="36">
        <f t="shared" si="12"/>
        <v>3.996773827896985E-2</v>
      </c>
      <c r="Q77" s="36">
        <f t="shared" si="12"/>
        <v>3.996773827896985E-2</v>
      </c>
      <c r="R77" s="36">
        <f t="shared" si="12"/>
        <v>3.996773827896985E-2</v>
      </c>
      <c r="S77" s="36">
        <f t="shared" si="12"/>
        <v>3.996773827896985E-2</v>
      </c>
      <c r="T77" s="36">
        <f t="shared" si="13"/>
        <v>3.996773827896985E-2</v>
      </c>
      <c r="U77" s="36">
        <f t="shared" si="13"/>
        <v>3.996773827896985E-2</v>
      </c>
      <c r="V77" s="36">
        <f t="shared" si="13"/>
        <v>3.996773827896985E-2</v>
      </c>
    </row>
    <row r="78" spans="2:22" x14ac:dyDescent="0.2">
      <c r="B78" s="41">
        <f>B77+0.5</f>
        <v>28</v>
      </c>
      <c r="F78" s="36">
        <f t="shared" si="10"/>
        <v>3.2127103664590546E-2</v>
      </c>
      <c r="G78" s="36">
        <f t="shared" si="14"/>
        <v>3.9990930702277265E-2</v>
      </c>
      <c r="I78" s="36"/>
      <c r="K78" s="41">
        <f>K77+0.5</f>
        <v>28</v>
      </c>
      <c r="L78" s="36">
        <f t="shared" si="11"/>
        <v>3.2127103664590546E-2</v>
      </c>
      <c r="M78" s="36">
        <f t="shared" si="11"/>
        <v>3.4811888620503897E-2</v>
      </c>
      <c r="N78" s="36">
        <f t="shared" si="11"/>
        <v>3.7401409661390585E-2</v>
      </c>
      <c r="O78" s="36">
        <f t="shared" si="11"/>
        <v>3.9990930702277265E-2</v>
      </c>
      <c r="P78" s="36">
        <f t="shared" si="12"/>
        <v>3.9990930702277265E-2</v>
      </c>
      <c r="Q78" s="36">
        <f t="shared" si="12"/>
        <v>3.9990930702277265E-2</v>
      </c>
      <c r="R78" s="36">
        <f t="shared" si="12"/>
        <v>3.9990930702277265E-2</v>
      </c>
      <c r="S78" s="36">
        <f t="shared" si="12"/>
        <v>3.9990930702277265E-2</v>
      </c>
      <c r="T78" s="36">
        <f t="shared" si="13"/>
        <v>3.9990930702277265E-2</v>
      </c>
      <c r="U78" s="36">
        <f t="shared" si="13"/>
        <v>3.9990930702277265E-2</v>
      </c>
      <c r="V78" s="36">
        <f t="shared" si="13"/>
        <v>3.9990930702277265E-2</v>
      </c>
    </row>
    <row r="79" spans="2:22" x14ac:dyDescent="0.2">
      <c r="B79" s="41">
        <v>28.5</v>
      </c>
      <c r="F79" s="36">
        <f t="shared" si="10"/>
        <v>3.2136965496771752E-2</v>
      </c>
      <c r="G79" s="36">
        <f t="shared" si="14"/>
        <v>4.0013309384365807E-2</v>
      </c>
      <c r="I79" s="36"/>
      <c r="K79" s="41">
        <v>28.5</v>
      </c>
      <c r="L79" s="36">
        <f t="shared" si="11"/>
        <v>3.2136965496771752E-2</v>
      </c>
      <c r="M79" s="36">
        <f t="shared" si="11"/>
        <v>3.4827147923384823E-2</v>
      </c>
      <c r="N79" s="36">
        <f t="shared" si="11"/>
        <v>3.7420228653875322E-2</v>
      </c>
      <c r="O79" s="36">
        <f t="shared" si="11"/>
        <v>4.0013309384365807E-2</v>
      </c>
      <c r="P79" s="36">
        <f t="shared" si="12"/>
        <v>4.0013309384365807E-2</v>
      </c>
      <c r="Q79" s="36">
        <f t="shared" si="12"/>
        <v>4.0013309384365807E-2</v>
      </c>
      <c r="R79" s="36">
        <f t="shared" si="12"/>
        <v>4.0013309384365807E-2</v>
      </c>
      <c r="S79" s="36">
        <f t="shared" si="12"/>
        <v>4.0013309384365807E-2</v>
      </c>
      <c r="T79" s="36">
        <f t="shared" si="13"/>
        <v>4.0013309384365807E-2</v>
      </c>
      <c r="U79" s="36">
        <f t="shared" si="13"/>
        <v>4.0013309384365807E-2</v>
      </c>
      <c r="V79" s="36">
        <f t="shared" si="13"/>
        <v>4.0013309384365807E-2</v>
      </c>
    </row>
    <row r="80" spans="2:22" x14ac:dyDescent="0.2">
      <c r="B80" s="41">
        <f>B79+0.5</f>
        <v>29</v>
      </c>
      <c r="F80" s="36">
        <f t="shared" si="10"/>
        <v>3.2146487262152044E-2</v>
      </c>
      <c r="G80" s="36">
        <f t="shared" si="14"/>
        <v>4.0034916408439092E-2</v>
      </c>
      <c r="I80" s="36"/>
      <c r="K80" s="41">
        <f>K79+0.5</f>
        <v>29</v>
      </c>
      <c r="L80" s="36">
        <f t="shared" si="11"/>
        <v>3.2146487262152044E-2</v>
      </c>
      <c r="M80" s="36">
        <f t="shared" si="11"/>
        <v>3.4841881060612097E-2</v>
      </c>
      <c r="N80" s="36">
        <f t="shared" si="11"/>
        <v>3.7438398734525598E-2</v>
      </c>
      <c r="O80" s="36">
        <f t="shared" si="11"/>
        <v>4.0034916408439092E-2</v>
      </c>
      <c r="P80" s="36">
        <f t="shared" si="12"/>
        <v>4.0034916408439092E-2</v>
      </c>
      <c r="Q80" s="36">
        <f t="shared" si="12"/>
        <v>4.0034916408439092E-2</v>
      </c>
      <c r="R80" s="36">
        <f t="shared" si="12"/>
        <v>4.0034916408439092E-2</v>
      </c>
      <c r="S80" s="36">
        <f t="shared" si="12"/>
        <v>4.0034916408439092E-2</v>
      </c>
      <c r="T80" s="36">
        <f t="shared" si="13"/>
        <v>4.0034916408439092E-2</v>
      </c>
      <c r="U80" s="36">
        <f t="shared" si="13"/>
        <v>4.0034916408439092E-2</v>
      </c>
      <c r="V80" s="36">
        <f t="shared" si="13"/>
        <v>4.0034916408439092E-2</v>
      </c>
    </row>
    <row r="81" spans="2:22" x14ac:dyDescent="0.2">
      <c r="B81" s="41">
        <v>29.5</v>
      </c>
      <c r="F81" s="36">
        <f t="shared" si="10"/>
        <v>3.2155686253119493E-2</v>
      </c>
      <c r="G81" s="36">
        <f t="shared" si="14"/>
        <v>4.005579100627777E-2</v>
      </c>
      <c r="I81" s="36"/>
      <c r="K81" s="41">
        <v>29.5</v>
      </c>
      <c r="L81" s="36">
        <f t="shared" si="11"/>
        <v>3.2155686253119493E-2</v>
      </c>
      <c r="M81" s="36">
        <f t="shared" si="11"/>
        <v>3.4856114782162904E-2</v>
      </c>
      <c r="N81" s="36">
        <f t="shared" si="11"/>
        <v>3.7455952894220344E-2</v>
      </c>
      <c r="O81" s="36">
        <f t="shared" si="11"/>
        <v>4.005579100627777E-2</v>
      </c>
      <c r="P81" s="36">
        <f t="shared" si="12"/>
        <v>4.005579100627777E-2</v>
      </c>
      <c r="Q81" s="36">
        <f t="shared" si="12"/>
        <v>4.005579100627777E-2</v>
      </c>
      <c r="R81" s="36">
        <f t="shared" si="12"/>
        <v>4.005579100627777E-2</v>
      </c>
      <c r="S81" s="36">
        <f t="shared" si="12"/>
        <v>4.005579100627777E-2</v>
      </c>
      <c r="T81" s="36">
        <f t="shared" si="13"/>
        <v>4.005579100627777E-2</v>
      </c>
      <c r="U81" s="36">
        <f t="shared" si="13"/>
        <v>4.005579100627777E-2</v>
      </c>
      <c r="V81" s="36">
        <f t="shared" si="13"/>
        <v>4.005579100627777E-2</v>
      </c>
    </row>
    <row r="82" spans="2:22" x14ac:dyDescent="0.2">
      <c r="B82" s="41">
        <f>B81+0.5</f>
        <v>30</v>
      </c>
      <c r="F82" s="36">
        <f t="shared" si="10"/>
        <v>3.2164578609035606E-2</v>
      </c>
      <c r="G82" s="36">
        <f t="shared" si="14"/>
        <v>4.0075969795449841E-2</v>
      </c>
      <c r="I82" s="36"/>
      <c r="K82" s="41">
        <f>K81+0.5</f>
        <v>30</v>
      </c>
      <c r="L82" s="36">
        <f t="shared" si="11"/>
        <v>3.2164578609035606E-2</v>
      </c>
      <c r="M82" s="36">
        <f t="shared" si="11"/>
        <v>3.4869874055709793E-2</v>
      </c>
      <c r="N82" s="36">
        <f t="shared" si="11"/>
        <v>3.7472921925579827E-2</v>
      </c>
      <c r="O82" s="36">
        <f t="shared" si="11"/>
        <v>4.0075969795449841E-2</v>
      </c>
      <c r="P82" s="36">
        <f t="shared" si="12"/>
        <v>4.0075969795449841E-2</v>
      </c>
      <c r="Q82" s="36">
        <f t="shared" si="12"/>
        <v>4.0075969795449841E-2</v>
      </c>
      <c r="R82" s="36">
        <f t="shared" si="12"/>
        <v>4.0075969795449841E-2</v>
      </c>
      <c r="S82" s="36">
        <f t="shared" si="12"/>
        <v>4.0075969795449841E-2</v>
      </c>
      <c r="T82" s="36">
        <f t="shared" si="13"/>
        <v>4.0075969795449841E-2</v>
      </c>
      <c r="U82" s="36">
        <f t="shared" si="13"/>
        <v>4.0075969795449841E-2</v>
      </c>
      <c r="V82" s="36">
        <f t="shared" si="13"/>
        <v>4.0075969795449841E-2</v>
      </c>
    </row>
    <row r="83" spans="2:22" x14ac:dyDescent="0.2">
      <c r="B83" s="41">
        <v>30.5</v>
      </c>
      <c r="F83" s="36">
        <f t="shared" si="10"/>
        <v>3.2173179410792327E-2</v>
      </c>
      <c r="G83" s="36">
        <f t="shared" si="14"/>
        <v>4.0095486993287945E-2</v>
      </c>
      <c r="I83" s="36"/>
      <c r="K83" s="41">
        <v>30.5</v>
      </c>
      <c r="L83" s="36">
        <f t="shared" si="11"/>
        <v>3.2173179410792327E-2</v>
      </c>
      <c r="M83" s="36">
        <f t="shared" si="11"/>
        <v>3.4883182212461186E-2</v>
      </c>
      <c r="N83" s="36">
        <f t="shared" si="11"/>
        <v>3.7489334602874569E-2</v>
      </c>
      <c r="O83" s="36">
        <f t="shared" si="11"/>
        <v>4.0095486993287945E-2</v>
      </c>
      <c r="P83" s="36">
        <f t="shared" si="12"/>
        <v>4.0095486993287945E-2</v>
      </c>
      <c r="Q83" s="36">
        <f t="shared" si="12"/>
        <v>4.0095486993287945E-2</v>
      </c>
      <c r="R83" s="36">
        <f t="shared" si="12"/>
        <v>4.0095486993287945E-2</v>
      </c>
      <c r="S83" s="36">
        <f t="shared" si="12"/>
        <v>4.0095486993287945E-2</v>
      </c>
      <c r="T83" s="36">
        <f t="shared" si="13"/>
        <v>4.0095486993287945E-2</v>
      </c>
      <c r="U83" s="36">
        <f t="shared" si="13"/>
        <v>4.0095486993287945E-2</v>
      </c>
      <c r="V83" s="36">
        <f t="shared" si="13"/>
        <v>4.0095486993287945E-2</v>
      </c>
    </row>
    <row r="84" spans="2:22" x14ac:dyDescent="0.2">
      <c r="B84" s="41">
        <f>B83+0.5</f>
        <v>31</v>
      </c>
      <c r="F84" s="36">
        <f t="shared" si="10"/>
        <v>3.2181502766207661E-2</v>
      </c>
      <c r="G84" s="36">
        <f t="shared" si="14"/>
        <v>4.0114374610232782E-2</v>
      </c>
      <c r="I84" s="36"/>
      <c r="K84" s="41">
        <f>K83+0.5</f>
        <v>31</v>
      </c>
      <c r="L84" s="36">
        <f t="shared" si="11"/>
        <v>3.2181502766207661E-2</v>
      </c>
      <c r="M84" s="36">
        <f t="shared" si="11"/>
        <v>3.489606107894893E-2</v>
      </c>
      <c r="N84" s="36">
        <f t="shared" si="11"/>
        <v>3.7505217844590863E-2</v>
      </c>
      <c r="O84" s="36">
        <f t="shared" si="11"/>
        <v>4.0114374610232782E-2</v>
      </c>
      <c r="P84" s="36">
        <f t="shared" si="12"/>
        <v>4.0114374610232782E-2</v>
      </c>
      <c r="Q84" s="36">
        <f t="shared" si="12"/>
        <v>4.0114374610232782E-2</v>
      </c>
      <c r="R84" s="36">
        <f t="shared" si="12"/>
        <v>4.0114374610232782E-2</v>
      </c>
      <c r="S84" s="36">
        <f t="shared" si="12"/>
        <v>4.0114374610232782E-2</v>
      </c>
      <c r="T84" s="36">
        <f t="shared" si="13"/>
        <v>4.0114374610232782E-2</v>
      </c>
      <c r="U84" s="36">
        <f t="shared" si="13"/>
        <v>4.0114374610232782E-2</v>
      </c>
      <c r="V84" s="36">
        <f t="shared" si="13"/>
        <v>4.0114374610232782E-2</v>
      </c>
    </row>
    <row r="85" spans="2:22" x14ac:dyDescent="0.2">
      <c r="B85" s="41">
        <v>31.5</v>
      </c>
      <c r="F85" s="36">
        <f t="shared" si="10"/>
        <v>3.2189561887280269E-2</v>
      </c>
      <c r="G85" s="36">
        <f t="shared" si="14"/>
        <v>4.0132662624817496E-2</v>
      </c>
      <c r="I85" s="36"/>
      <c r="K85" s="41">
        <v>31.5</v>
      </c>
      <c r="L85" s="36">
        <f t="shared" si="11"/>
        <v>3.2189561887280269E-2</v>
      </c>
      <c r="M85" s="36">
        <f t="shared" si="11"/>
        <v>3.4908531096309765E-2</v>
      </c>
      <c r="N85" s="36">
        <f t="shared" si="11"/>
        <v>3.7520596860563638E-2</v>
      </c>
      <c r="O85" s="36">
        <f t="shared" si="11"/>
        <v>4.0132662624817496E-2</v>
      </c>
      <c r="P85" s="36">
        <f t="shared" si="12"/>
        <v>4.0132662624817496E-2</v>
      </c>
      <c r="Q85" s="36">
        <f t="shared" si="12"/>
        <v>4.0132662624817496E-2</v>
      </c>
      <c r="R85" s="36">
        <f t="shared" si="12"/>
        <v>4.0132662624817496E-2</v>
      </c>
      <c r="S85" s="36">
        <f t="shared" si="12"/>
        <v>4.0132662624817496E-2</v>
      </c>
      <c r="T85" s="36">
        <f t="shared" si="13"/>
        <v>4.0132662624817496E-2</v>
      </c>
      <c r="U85" s="36">
        <f t="shared" si="13"/>
        <v>4.0132662624817496E-2</v>
      </c>
      <c r="V85" s="36">
        <f t="shared" si="13"/>
        <v>4.0132662624817496E-2</v>
      </c>
    </row>
    <row r="86" spans="2:22" x14ac:dyDescent="0.2">
      <c r="B86" s="41">
        <f>B85+0.5</f>
        <v>32</v>
      </c>
      <c r="F86" s="36">
        <f t="shared" si="10"/>
        <v>3.2197369160195263E-2</v>
      </c>
      <c r="G86" s="36">
        <f t="shared" si="14"/>
        <v>4.0150379142287661E-2</v>
      </c>
      <c r="I86" s="36"/>
      <c r="K86" s="41">
        <f>K85+0.5</f>
        <v>32</v>
      </c>
      <c r="L86" s="36">
        <f t="shared" si="11"/>
        <v>3.2197369160195263E-2</v>
      </c>
      <c r="M86" s="36">
        <f t="shared" si="11"/>
        <v>3.4920611428417535E-2</v>
      </c>
      <c r="N86" s="36">
        <f t="shared" si="11"/>
        <v>3.7535495285352605E-2</v>
      </c>
      <c r="O86" s="36">
        <f t="shared" si="11"/>
        <v>4.0150379142287661E-2</v>
      </c>
      <c r="P86" s="36">
        <f t="shared" si="12"/>
        <v>4.0150379142287661E-2</v>
      </c>
      <c r="Q86" s="36">
        <f t="shared" si="12"/>
        <v>4.0150379142287661E-2</v>
      </c>
      <c r="R86" s="36">
        <f t="shared" si="12"/>
        <v>4.0150379142287661E-2</v>
      </c>
      <c r="S86" s="36">
        <f t="shared" si="12"/>
        <v>4.0150379142287661E-2</v>
      </c>
      <c r="T86" s="36">
        <f t="shared" si="13"/>
        <v>4.0150379142287661E-2</v>
      </c>
      <c r="U86" s="36">
        <f t="shared" si="13"/>
        <v>4.0150379142287661E-2</v>
      </c>
      <c r="V86" s="36">
        <f t="shared" si="13"/>
        <v>4.0150379142287661E-2</v>
      </c>
    </row>
    <row r="87" spans="2:22" x14ac:dyDescent="0.2">
      <c r="B87" s="41">
        <v>32.5</v>
      </c>
      <c r="F87" s="36">
        <f t="shared" si="10"/>
        <v>3.2204936208863347E-2</v>
      </c>
      <c r="G87" s="36">
        <f t="shared" ref="G87:G118" si="15">G$18+G$19*(B$18/$B87)*(1-EXP(-$B87/B$18))+G$20*(B$18/$B87)*(1-(1+$B87/B$18)*EXP(-$B87/B$18))</f>
        <v>4.0167550538609445E-2</v>
      </c>
      <c r="I87" s="36"/>
      <c r="K87" s="41">
        <v>32.5</v>
      </c>
      <c r="L87" s="36">
        <f t="shared" si="11"/>
        <v>3.2204936208863347E-2</v>
      </c>
      <c r="M87" s="36">
        <f t="shared" si="11"/>
        <v>3.4932320060058801E-2</v>
      </c>
      <c r="N87" s="36">
        <f t="shared" si="11"/>
        <v>3.7549935299334133E-2</v>
      </c>
      <c r="O87" s="36">
        <f t="shared" ref="O87:R150" si="16">O$18+O$19*($B$18/$B87)*(1-EXP(-$B87/$B$18))+O$20*($B$18/$B87)*(1-(1+$B87/$B$18)*EXP(-$B87/$B$18))</f>
        <v>4.0167550538609445E-2</v>
      </c>
      <c r="P87" s="36">
        <f t="shared" si="12"/>
        <v>4.0167550538609445E-2</v>
      </c>
      <c r="Q87" s="36">
        <f t="shared" si="12"/>
        <v>4.0167550538609445E-2</v>
      </c>
      <c r="R87" s="36">
        <f t="shared" si="12"/>
        <v>4.0167550538609445E-2</v>
      </c>
      <c r="S87" s="36">
        <f t="shared" ref="S87:S150" si="17">S$18+S$19*($B$18/$B87)*(1-EXP(-$B87/$B$18))+S$20*($B$18/$B87)*(1-(1+$B87/$B$18)*EXP(-$B87/$B$18))</f>
        <v>4.0167550538609445E-2</v>
      </c>
      <c r="T87" s="36">
        <f t="shared" si="13"/>
        <v>4.0167550538609445E-2</v>
      </c>
      <c r="U87" s="36">
        <f t="shared" si="13"/>
        <v>4.0167550538609445E-2</v>
      </c>
      <c r="V87" s="36">
        <f t="shared" si="13"/>
        <v>4.0167550538609445E-2</v>
      </c>
    </row>
    <row r="88" spans="2:22" x14ac:dyDescent="0.2">
      <c r="B88" s="41">
        <f>B87+0.5</f>
        <v>33</v>
      </c>
      <c r="F88" s="36">
        <f t="shared" ref="F88:F151" si="18">D$18+D$19*(B$18/$B88)*(1-EXP(-$B88/B$18))+D$20*(B$18/$B88)*(1-(1+$B88/B$18)*EXP(-$B88/B$18))</f>
        <v>3.2212273952680136E-2</v>
      </c>
      <c r="G88" s="36">
        <f t="shared" si="15"/>
        <v>4.0184201591408349E-2</v>
      </c>
      <c r="I88" s="36"/>
      <c r="K88" s="41">
        <f>K87+0.5</f>
        <v>33</v>
      </c>
      <c r="L88" s="36">
        <f t="shared" ref="L88:N107" si="19">L$18+L$19*($B$18/$B88)*(1-EXP(-$B88/$B$18))+L$20*($B$18/$B88)*(1-(1+$B88/$B$18)*EXP(-$B88/$B$18))</f>
        <v>3.2212273952680136E-2</v>
      </c>
      <c r="M88" s="36">
        <f t="shared" si="19"/>
        <v>3.4943673886201773E-2</v>
      </c>
      <c r="N88" s="36">
        <f t="shared" si="19"/>
        <v>3.7563937738805064E-2</v>
      </c>
      <c r="O88" s="36">
        <f t="shared" si="16"/>
        <v>4.0184201591408349E-2</v>
      </c>
      <c r="P88" s="36">
        <f t="shared" si="16"/>
        <v>4.0184201591408349E-2</v>
      </c>
      <c r="Q88" s="36">
        <f t="shared" si="16"/>
        <v>4.0184201591408349E-2</v>
      </c>
      <c r="R88" s="36">
        <f t="shared" si="16"/>
        <v>4.0184201591408349E-2</v>
      </c>
      <c r="S88" s="36">
        <f t="shared" si="17"/>
        <v>4.0184201591408349E-2</v>
      </c>
      <c r="T88" s="36">
        <f t="shared" ref="T88:V151" si="20">T$18+T$19*($B$18/$B88)*(1-EXP(-$B88/$B$18))+T$20*($B$18/$B88)*(1-(1+$B88/$B$18)*EXP(-$B88/$B$18))</f>
        <v>4.0184201591408349E-2</v>
      </c>
      <c r="U88" s="36">
        <f t="shared" si="20"/>
        <v>4.0184201591408349E-2</v>
      </c>
      <c r="V88" s="36">
        <f t="shared" si="20"/>
        <v>4.0184201591408349E-2</v>
      </c>
    </row>
    <row r="89" spans="2:22" x14ac:dyDescent="0.2">
      <c r="B89" s="41">
        <v>33.5</v>
      </c>
      <c r="F89" s="36">
        <f t="shared" si="18"/>
        <v>3.2219392659110321E-2</v>
      </c>
      <c r="G89" s="36">
        <f t="shared" si="15"/>
        <v>4.0200355599198545E-2</v>
      </c>
      <c r="I89" s="36"/>
      <c r="K89" s="41">
        <v>33.5</v>
      </c>
      <c r="L89" s="36">
        <f t="shared" si="19"/>
        <v>3.2219392659110321E-2</v>
      </c>
      <c r="M89" s="36">
        <f t="shared" si="19"/>
        <v>3.4954688793284665E-2</v>
      </c>
      <c r="N89" s="36">
        <f t="shared" si="19"/>
        <v>3.7577522196241615E-2</v>
      </c>
      <c r="O89" s="36">
        <f t="shared" si="16"/>
        <v>4.0200355599198545E-2</v>
      </c>
      <c r="P89" s="36">
        <f t="shared" si="16"/>
        <v>4.0200355599198545E-2</v>
      </c>
      <c r="Q89" s="36">
        <f t="shared" si="16"/>
        <v>4.0200355599198545E-2</v>
      </c>
      <c r="R89" s="36">
        <f t="shared" si="16"/>
        <v>4.0200355599198545E-2</v>
      </c>
      <c r="S89" s="36">
        <f t="shared" si="17"/>
        <v>4.0200355599198545E-2</v>
      </c>
      <c r="T89" s="36">
        <f t="shared" si="20"/>
        <v>4.0200355599198545E-2</v>
      </c>
      <c r="U89" s="36">
        <f t="shared" si="20"/>
        <v>4.0200355599198545E-2</v>
      </c>
      <c r="V89" s="36">
        <f t="shared" si="20"/>
        <v>4.0200355599198545E-2</v>
      </c>
    </row>
    <row r="90" spans="2:22" x14ac:dyDescent="0.2">
      <c r="B90" s="41">
        <f>B89+0.5</f>
        <v>34</v>
      </c>
      <c r="F90" s="36">
        <f t="shared" si="18"/>
        <v>3.2226301991630152E-2</v>
      </c>
      <c r="G90" s="36">
        <f t="shared" si="15"/>
        <v>4.0216034490104226E-2</v>
      </c>
      <c r="I90" s="36"/>
      <c r="K90" s="41">
        <f>K89+0.5</f>
        <v>34</v>
      </c>
      <c r="L90" s="36">
        <f t="shared" si="19"/>
        <v>3.2226301991630152E-2</v>
      </c>
      <c r="M90" s="36">
        <f t="shared" si="19"/>
        <v>3.4965379733341691E-2</v>
      </c>
      <c r="N90" s="36">
        <f t="shared" si="19"/>
        <v>3.7590707111722965E-2</v>
      </c>
      <c r="O90" s="36">
        <f t="shared" si="16"/>
        <v>4.0216034490104226E-2</v>
      </c>
      <c r="P90" s="36">
        <f t="shared" si="16"/>
        <v>4.0216034490104226E-2</v>
      </c>
      <c r="Q90" s="36">
        <f t="shared" si="16"/>
        <v>4.0216034490104226E-2</v>
      </c>
      <c r="R90" s="36">
        <f t="shared" si="16"/>
        <v>4.0216034490104226E-2</v>
      </c>
      <c r="S90" s="36">
        <f t="shared" si="17"/>
        <v>4.0216034490104226E-2</v>
      </c>
      <c r="T90" s="36">
        <f t="shared" si="20"/>
        <v>4.0216034490104226E-2</v>
      </c>
      <c r="U90" s="36">
        <f t="shared" si="20"/>
        <v>4.0216034490104226E-2</v>
      </c>
      <c r="V90" s="36">
        <f t="shared" si="20"/>
        <v>4.0216034490104226E-2</v>
      </c>
    </row>
    <row r="91" spans="2:22" x14ac:dyDescent="0.2">
      <c r="B91" s="41">
        <v>34.5</v>
      </c>
      <c r="F91" s="36">
        <f t="shared" si="18"/>
        <v>3.2233011053499447E-2</v>
      </c>
      <c r="G91" s="36">
        <f t="shared" si="15"/>
        <v>4.0231258921135937E-2</v>
      </c>
      <c r="I91" s="36"/>
      <c r="K91" s="41">
        <v>34.5</v>
      </c>
      <c r="L91" s="36">
        <f t="shared" si="19"/>
        <v>3.2233011053499447E-2</v>
      </c>
      <c r="M91" s="36">
        <f t="shared" si="19"/>
        <v>3.4975760791690798E-2</v>
      </c>
      <c r="N91" s="36">
        <f t="shared" si="19"/>
        <v>3.7603509856413371E-2</v>
      </c>
      <c r="O91" s="36">
        <f t="shared" si="16"/>
        <v>4.0231258921135937E-2</v>
      </c>
      <c r="P91" s="36">
        <f t="shared" si="16"/>
        <v>4.0231258921135937E-2</v>
      </c>
      <c r="Q91" s="36">
        <f t="shared" si="16"/>
        <v>4.0231258921135937E-2</v>
      </c>
      <c r="R91" s="36">
        <f t="shared" si="16"/>
        <v>4.0231258921135937E-2</v>
      </c>
      <c r="S91" s="36">
        <f t="shared" si="17"/>
        <v>4.0231258921135937E-2</v>
      </c>
      <c r="T91" s="36">
        <f t="shared" si="20"/>
        <v>4.0231258921135937E-2</v>
      </c>
      <c r="U91" s="36">
        <f t="shared" si="20"/>
        <v>4.0231258921135937E-2</v>
      </c>
      <c r="V91" s="36">
        <f t="shared" si="20"/>
        <v>4.0231258921135937E-2</v>
      </c>
    </row>
    <row r="92" spans="2:22" x14ac:dyDescent="0.2">
      <c r="B92" s="41">
        <f>B91+0.5</f>
        <v>35</v>
      </c>
      <c r="F92" s="36">
        <f t="shared" si="18"/>
        <v>3.2239528427780592E-2</v>
      </c>
      <c r="G92" s="36">
        <f t="shared" si="15"/>
        <v>4.0246048368964199E-2</v>
      </c>
      <c r="I92" s="36"/>
      <c r="K92" s="41">
        <f>K91+0.5</f>
        <v>35</v>
      </c>
      <c r="L92" s="36">
        <f t="shared" si="19"/>
        <v>3.2239528427780592E-2</v>
      </c>
      <c r="M92" s="36">
        <f t="shared" si="19"/>
        <v>3.4985845248825143E-2</v>
      </c>
      <c r="N92" s="36">
        <f t="shared" si="19"/>
        <v>3.7615946808894678E-2</v>
      </c>
      <c r="O92" s="36">
        <f t="shared" si="16"/>
        <v>4.0246048368964199E-2</v>
      </c>
      <c r="P92" s="36">
        <f t="shared" si="16"/>
        <v>4.0246048368964199E-2</v>
      </c>
      <c r="Q92" s="36">
        <f t="shared" si="16"/>
        <v>4.0246048368964199E-2</v>
      </c>
      <c r="R92" s="36">
        <f t="shared" si="16"/>
        <v>4.0246048368964199E-2</v>
      </c>
      <c r="S92" s="36">
        <f t="shared" si="17"/>
        <v>4.0246048368964199E-2</v>
      </c>
      <c r="T92" s="36">
        <f t="shared" si="20"/>
        <v>4.0246048368964199E-2</v>
      </c>
      <c r="U92" s="36">
        <f t="shared" si="20"/>
        <v>4.0246048368964199E-2</v>
      </c>
      <c r="V92" s="36">
        <f t="shared" si="20"/>
        <v>4.0246048368964199E-2</v>
      </c>
    </row>
    <row r="93" spans="2:22" x14ac:dyDescent="0.2">
      <c r="B93" s="41">
        <v>35.5</v>
      </c>
      <c r="F93" s="36">
        <f t="shared" si="18"/>
        <v>3.2245862213974887E-2</v>
      </c>
      <c r="G93" s="36">
        <f t="shared" si="15"/>
        <v>4.0260421213027107E-2</v>
      </c>
      <c r="I93" s="36"/>
      <c r="K93" s="41">
        <v>35.5</v>
      </c>
      <c r="L93" s="36">
        <f t="shared" si="19"/>
        <v>3.2245862213974887E-2</v>
      </c>
      <c r="M93" s="36">
        <f t="shared" si="19"/>
        <v>3.49956456370785E-2</v>
      </c>
      <c r="N93" s="36">
        <f t="shared" si="19"/>
        <v>3.7628033425052811E-2</v>
      </c>
      <c r="O93" s="36">
        <f t="shared" si="16"/>
        <v>4.0260421213027107E-2</v>
      </c>
      <c r="P93" s="36">
        <f t="shared" si="16"/>
        <v>4.0260421213027107E-2</v>
      </c>
      <c r="Q93" s="36">
        <f t="shared" si="16"/>
        <v>4.0260421213027107E-2</v>
      </c>
      <c r="R93" s="36">
        <f t="shared" si="16"/>
        <v>4.0260421213027107E-2</v>
      </c>
      <c r="S93" s="36">
        <f t="shared" si="17"/>
        <v>4.0260421213027107E-2</v>
      </c>
      <c r="T93" s="36">
        <f t="shared" si="20"/>
        <v>4.0260421213027107E-2</v>
      </c>
      <c r="U93" s="36">
        <f t="shared" si="20"/>
        <v>4.0260421213027107E-2</v>
      </c>
      <c r="V93" s="36">
        <f t="shared" si="20"/>
        <v>4.0260421213027107E-2</v>
      </c>
    </row>
    <row r="94" spans="2:22" x14ac:dyDescent="0.2">
      <c r="B94" s="41">
        <f>B93+0.5</f>
        <v>36</v>
      </c>
      <c r="F94" s="36">
        <f t="shared" si="18"/>
        <v>3.2252020061605075E-2</v>
      </c>
      <c r="G94" s="36">
        <f t="shared" si="15"/>
        <v>4.0274394811716019E-2</v>
      </c>
      <c r="I94" s="36"/>
      <c r="K94" s="41">
        <f>K93+0.5</f>
        <v>36</v>
      </c>
      <c r="L94" s="36">
        <f t="shared" si="19"/>
        <v>3.2252020061605075E-2</v>
      </c>
      <c r="M94" s="36">
        <f t="shared" si="19"/>
        <v>3.5005173792571509E-2</v>
      </c>
      <c r="N94" s="36">
        <f t="shared" si="19"/>
        <v>3.7639784302143771E-2</v>
      </c>
      <c r="O94" s="36">
        <f t="shared" si="16"/>
        <v>4.0274394811716019E-2</v>
      </c>
      <c r="P94" s="36">
        <f t="shared" si="16"/>
        <v>4.0274394811716019E-2</v>
      </c>
      <c r="Q94" s="36">
        <f t="shared" si="16"/>
        <v>4.0274394811716019E-2</v>
      </c>
      <c r="R94" s="36">
        <f t="shared" si="16"/>
        <v>4.0274394811716019E-2</v>
      </c>
      <c r="S94" s="36">
        <f t="shared" si="17"/>
        <v>4.0274394811716019E-2</v>
      </c>
      <c r="T94" s="36">
        <f t="shared" si="20"/>
        <v>4.0274394811716019E-2</v>
      </c>
      <c r="U94" s="36">
        <f t="shared" si="20"/>
        <v>4.0274394811716019E-2</v>
      </c>
      <c r="V94" s="36">
        <f t="shared" si="20"/>
        <v>4.0274394811716019E-2</v>
      </c>
    </row>
    <row r="95" spans="2:22" x14ac:dyDescent="0.2">
      <c r="B95" s="41">
        <v>36.5</v>
      </c>
      <c r="F95" s="36">
        <f t="shared" si="18"/>
        <v>3.2258009201037385E-2</v>
      </c>
      <c r="G95" s="36">
        <f t="shared" si="15"/>
        <v>4.0287985572302003E-2</v>
      </c>
      <c r="I95" s="36"/>
      <c r="K95" s="41">
        <v>36.5</v>
      </c>
      <c r="L95" s="36">
        <f t="shared" si="19"/>
        <v>3.2258009201037385E-2</v>
      </c>
      <c r="M95" s="36">
        <f t="shared" si="19"/>
        <v>3.5014440902890728E-2</v>
      </c>
      <c r="N95" s="36">
        <f t="shared" si="19"/>
        <v>3.7651213237596376E-2</v>
      </c>
      <c r="O95" s="36">
        <f t="shared" si="16"/>
        <v>4.0287985572302003E-2</v>
      </c>
      <c r="P95" s="36">
        <f t="shared" si="16"/>
        <v>4.0287985572302003E-2</v>
      </c>
      <c r="Q95" s="36">
        <f t="shared" si="16"/>
        <v>4.0287985572302003E-2</v>
      </c>
      <c r="R95" s="36">
        <f t="shared" si="16"/>
        <v>4.0287985572302003E-2</v>
      </c>
      <c r="S95" s="36">
        <f t="shared" si="17"/>
        <v>4.0287985572302003E-2</v>
      </c>
      <c r="T95" s="36">
        <f t="shared" si="20"/>
        <v>4.0287985572302003E-2</v>
      </c>
      <c r="U95" s="36">
        <f t="shared" si="20"/>
        <v>4.0287985572302003E-2</v>
      </c>
      <c r="V95" s="36">
        <f t="shared" si="20"/>
        <v>4.0287985572302003E-2</v>
      </c>
    </row>
    <row r="96" spans="2:22" x14ac:dyDescent="0.2">
      <c r="B96" s="41">
        <f>B95+0.5</f>
        <v>37</v>
      </c>
      <c r="F96" s="36">
        <f t="shared" si="18"/>
        <v>3.2263836471803961E-2</v>
      </c>
      <c r="G96" s="36">
        <f t="shared" si="15"/>
        <v>4.0301209015194746E-2</v>
      </c>
      <c r="I96" s="36"/>
      <c r="K96" s="41">
        <f>K95+0.5</f>
        <v>37</v>
      </c>
      <c r="L96" s="36">
        <f t="shared" si="19"/>
        <v>3.2263836471803961E-2</v>
      </c>
      <c r="M96" s="36">
        <f t="shared" si="19"/>
        <v>3.5023457550903421E-2</v>
      </c>
      <c r="N96" s="36">
        <f t="shared" si="19"/>
        <v>3.766233328304909E-2</v>
      </c>
      <c r="O96" s="36">
        <f t="shared" si="16"/>
        <v>4.0301209015194746E-2</v>
      </c>
      <c r="P96" s="36">
        <f t="shared" si="16"/>
        <v>4.0301209015194746E-2</v>
      </c>
      <c r="Q96" s="36">
        <f t="shared" si="16"/>
        <v>4.0301209015194746E-2</v>
      </c>
      <c r="R96" s="36">
        <f t="shared" si="16"/>
        <v>4.0301209015194746E-2</v>
      </c>
      <c r="S96" s="36">
        <f t="shared" si="17"/>
        <v>4.0301209015194746E-2</v>
      </c>
      <c r="T96" s="36">
        <f t="shared" si="20"/>
        <v>4.0301209015194746E-2</v>
      </c>
      <c r="U96" s="36">
        <f t="shared" si="20"/>
        <v>4.0301209015194746E-2</v>
      </c>
      <c r="V96" s="36">
        <f t="shared" si="20"/>
        <v>4.0301209015194746E-2</v>
      </c>
    </row>
    <row r="97" spans="2:22" x14ac:dyDescent="0.2">
      <c r="B97" s="41">
        <v>37.5</v>
      </c>
      <c r="F97" s="36">
        <f t="shared" si="18"/>
        <v>3.2269508348659354E-2</v>
      </c>
      <c r="G97" s="36">
        <f t="shared" si="15"/>
        <v>4.0314079833062108E-2</v>
      </c>
      <c r="I97" s="36"/>
      <c r="K97" s="41">
        <v>37.5</v>
      </c>
      <c r="L97" s="36">
        <f t="shared" si="19"/>
        <v>3.2269508348659354E-2</v>
      </c>
      <c r="M97" s="36">
        <f t="shared" si="19"/>
        <v>3.5032233755068462E-2</v>
      </c>
      <c r="N97" s="36">
        <f t="shared" si="19"/>
        <v>3.7673156794065292E-2</v>
      </c>
      <c r="O97" s="36">
        <f t="shared" si="16"/>
        <v>4.0314079833062108E-2</v>
      </c>
      <c r="P97" s="36">
        <f t="shared" si="16"/>
        <v>4.0314079833062108E-2</v>
      </c>
      <c r="Q97" s="36">
        <f t="shared" si="16"/>
        <v>4.0314079833062108E-2</v>
      </c>
      <c r="R97" s="36">
        <f t="shared" si="16"/>
        <v>4.0314079833062108E-2</v>
      </c>
      <c r="S97" s="36">
        <f t="shared" si="17"/>
        <v>4.0314079833062108E-2</v>
      </c>
      <c r="T97" s="36">
        <f t="shared" si="20"/>
        <v>4.0314079833062108E-2</v>
      </c>
      <c r="U97" s="36">
        <f t="shared" si="20"/>
        <v>4.0314079833062108E-2</v>
      </c>
      <c r="V97" s="36">
        <f t="shared" si="20"/>
        <v>4.0314079833062108E-2</v>
      </c>
    </row>
    <row r="98" spans="2:22" x14ac:dyDescent="0.2">
      <c r="B98" s="41">
        <f>B97+0.5</f>
        <v>38</v>
      </c>
      <c r="F98" s="36">
        <f t="shared" si="18"/>
        <v>3.2275030965579592E-2</v>
      </c>
      <c r="G98" s="36">
        <f t="shared" si="15"/>
        <v>4.0326611945283558E-2</v>
      </c>
      <c r="I98" s="36"/>
      <c r="K98" s="41">
        <f>K97+0.5</f>
        <v>38</v>
      </c>
      <c r="L98" s="36">
        <f t="shared" si="19"/>
        <v>3.2275030965579592E-2</v>
      </c>
      <c r="M98" s="36">
        <f t="shared" si="19"/>
        <v>3.504077900656568E-2</v>
      </c>
      <c r="N98" s="36">
        <f t="shared" si="19"/>
        <v>3.7683695475924622E-2</v>
      </c>
      <c r="O98" s="36">
        <f t="shared" si="16"/>
        <v>4.0326611945283558E-2</v>
      </c>
      <c r="P98" s="36">
        <f t="shared" si="16"/>
        <v>4.0326611945283558E-2</v>
      </c>
      <c r="Q98" s="36">
        <f t="shared" si="16"/>
        <v>4.0326611945283558E-2</v>
      </c>
      <c r="R98" s="36">
        <f t="shared" si="16"/>
        <v>4.0326611945283558E-2</v>
      </c>
      <c r="S98" s="36">
        <f t="shared" si="17"/>
        <v>4.0326611945283558E-2</v>
      </c>
      <c r="T98" s="36">
        <f t="shared" si="20"/>
        <v>4.0326611945283558E-2</v>
      </c>
      <c r="U98" s="36">
        <f t="shared" si="20"/>
        <v>4.0326611945283558E-2</v>
      </c>
      <c r="V98" s="36">
        <f t="shared" si="20"/>
        <v>4.0326611945283558E-2</v>
      </c>
    </row>
    <row r="99" spans="2:22" x14ac:dyDescent="0.2">
      <c r="B99" s="41">
        <v>38.5</v>
      </c>
      <c r="F99" s="36">
        <f t="shared" si="18"/>
        <v>3.2280410137891208E-2</v>
      </c>
      <c r="G99" s="36">
        <f t="shared" si="15"/>
        <v>4.0338818548161182E-2</v>
      </c>
      <c r="I99" s="36"/>
      <c r="K99" s="41">
        <v>38.5</v>
      </c>
      <c r="L99" s="36">
        <f t="shared" si="19"/>
        <v>3.2280410137891208E-2</v>
      </c>
      <c r="M99" s="36">
        <f t="shared" si="19"/>
        <v>3.5049102303532746E-2</v>
      </c>
      <c r="N99" s="36">
        <f t="shared" si="19"/>
        <v>3.7693960425846967E-2</v>
      </c>
      <c r="O99" s="36">
        <f t="shared" si="16"/>
        <v>4.0338818548161182E-2</v>
      </c>
      <c r="P99" s="36">
        <f t="shared" si="16"/>
        <v>4.0338818548161182E-2</v>
      </c>
      <c r="Q99" s="36">
        <f t="shared" si="16"/>
        <v>4.0338818548161182E-2</v>
      </c>
      <c r="R99" s="36">
        <f t="shared" si="16"/>
        <v>4.0338818548161182E-2</v>
      </c>
      <c r="S99" s="36">
        <f t="shared" si="17"/>
        <v>4.0338818548161182E-2</v>
      </c>
      <c r="T99" s="36">
        <f t="shared" si="20"/>
        <v>4.0338818548161182E-2</v>
      </c>
      <c r="U99" s="36">
        <f t="shared" si="20"/>
        <v>4.0338818548161182E-2</v>
      </c>
      <c r="V99" s="36">
        <f t="shared" si="20"/>
        <v>4.0338818548161182E-2</v>
      </c>
    </row>
    <row r="100" spans="2:22" x14ac:dyDescent="0.2">
      <c r="B100" s="41">
        <f>B99+0.5</f>
        <v>39</v>
      </c>
      <c r="F100" s="36">
        <f t="shared" si="18"/>
        <v>3.2285651382697782E-2</v>
      </c>
      <c r="G100" s="36">
        <f t="shared" si="15"/>
        <v>4.0350712161269078E-2</v>
      </c>
      <c r="I100" s="36"/>
      <c r="K100" s="41">
        <f>K99+0.5</f>
        <v>39</v>
      </c>
      <c r="L100" s="36">
        <f t="shared" si="19"/>
        <v>3.2285651382697782E-2</v>
      </c>
      <c r="M100" s="36">
        <f t="shared" si="19"/>
        <v>3.505721218266887E-2</v>
      </c>
      <c r="N100" s="36">
        <f t="shared" si="19"/>
        <v>3.7703962171968981E-2</v>
      </c>
      <c r="O100" s="36">
        <f t="shared" si="16"/>
        <v>4.0350712161269078E-2</v>
      </c>
      <c r="P100" s="36">
        <f t="shared" si="16"/>
        <v>4.0350712161269078E-2</v>
      </c>
      <c r="Q100" s="36">
        <f t="shared" si="16"/>
        <v>4.0350712161269078E-2</v>
      </c>
      <c r="R100" s="36">
        <f t="shared" si="16"/>
        <v>4.0350712161269078E-2</v>
      </c>
      <c r="S100" s="36">
        <f t="shared" si="17"/>
        <v>4.0350712161269078E-2</v>
      </c>
      <c r="T100" s="36">
        <f t="shared" si="20"/>
        <v>4.0350712161269078E-2</v>
      </c>
      <c r="U100" s="36">
        <f t="shared" si="20"/>
        <v>4.0350712161269078E-2</v>
      </c>
      <c r="V100" s="36">
        <f t="shared" si="20"/>
        <v>4.0350712161269078E-2</v>
      </c>
    </row>
    <row r="101" spans="2:22" x14ac:dyDescent="0.2">
      <c r="B101" s="41">
        <v>39.5</v>
      </c>
      <c r="F101" s="36">
        <f t="shared" si="18"/>
        <v>3.2290759937755091E-2</v>
      </c>
      <c r="G101" s="36">
        <f t="shared" si="15"/>
        <v>4.0362304670282831E-2</v>
      </c>
      <c r="I101" s="36"/>
      <c r="K101" s="41">
        <v>39.5</v>
      </c>
      <c r="L101" s="36">
        <f t="shared" si="19"/>
        <v>3.2290759937755091E-2</v>
      </c>
      <c r="M101" s="36">
        <f t="shared" si="19"/>
        <v>3.5065116748438693E-2</v>
      </c>
      <c r="N101" s="36">
        <f t="shared" si="19"/>
        <v>3.7713710709360769E-2</v>
      </c>
      <c r="O101" s="36">
        <f t="shared" si="16"/>
        <v>4.0362304670282831E-2</v>
      </c>
      <c r="P101" s="36">
        <f t="shared" si="16"/>
        <v>4.0362304670282831E-2</v>
      </c>
      <c r="Q101" s="36">
        <f t="shared" si="16"/>
        <v>4.0362304670282831E-2</v>
      </c>
      <c r="R101" s="36">
        <f t="shared" si="16"/>
        <v>4.0362304670282831E-2</v>
      </c>
      <c r="S101" s="36">
        <f t="shared" si="17"/>
        <v>4.0362304670282831E-2</v>
      </c>
      <c r="T101" s="36">
        <f t="shared" si="20"/>
        <v>4.0362304670282831E-2</v>
      </c>
      <c r="U101" s="36">
        <f t="shared" si="20"/>
        <v>4.0362304670282831E-2</v>
      </c>
      <c r="V101" s="36">
        <f t="shared" si="20"/>
        <v>4.0362304670282831E-2</v>
      </c>
    </row>
    <row r="102" spans="2:22" x14ac:dyDescent="0.2">
      <c r="B102" s="41">
        <f>B101+0.5</f>
        <v>40</v>
      </c>
      <c r="F102" s="36">
        <f t="shared" si="18"/>
        <v>3.2295740778930528E-2</v>
      </c>
      <c r="G102" s="36">
        <f t="shared" si="15"/>
        <v>4.037360736659721E-2</v>
      </c>
      <c r="I102" s="36"/>
      <c r="K102" s="41">
        <f>K101+0.5</f>
        <v>40</v>
      </c>
      <c r="L102" s="36">
        <f t="shared" si="19"/>
        <v>3.2295740778930528E-2</v>
      </c>
      <c r="M102" s="36">
        <f t="shared" si="19"/>
        <v>3.5072823700086096E-2</v>
      </c>
      <c r="N102" s="36">
        <f t="shared" si="19"/>
        <v>3.7723215533341667E-2</v>
      </c>
      <c r="O102" s="36">
        <f t="shared" si="16"/>
        <v>4.037360736659721E-2</v>
      </c>
      <c r="P102" s="36">
        <f t="shared" si="16"/>
        <v>4.037360736659721E-2</v>
      </c>
      <c r="Q102" s="36">
        <f t="shared" si="16"/>
        <v>4.037360736659721E-2</v>
      </c>
      <c r="R102" s="36">
        <f t="shared" si="16"/>
        <v>4.037360736659721E-2</v>
      </c>
      <c r="S102" s="36">
        <f t="shared" si="17"/>
        <v>4.037360736659721E-2</v>
      </c>
      <c r="T102" s="36">
        <f t="shared" si="20"/>
        <v>4.037360736659721E-2</v>
      </c>
      <c r="U102" s="36">
        <f t="shared" si="20"/>
        <v>4.037360736659721E-2</v>
      </c>
      <c r="V102" s="36">
        <f t="shared" si="20"/>
        <v>4.037360736659721E-2</v>
      </c>
    </row>
    <row r="103" spans="2:22" x14ac:dyDescent="0.2">
      <c r="B103" s="41">
        <v>40.5</v>
      </c>
      <c r="F103" s="36">
        <f t="shared" si="18"/>
        <v>3.23005986363692E-2</v>
      </c>
      <c r="G103" s="36">
        <f t="shared" si="15"/>
        <v>4.038463098400942E-2</v>
      </c>
      <c r="I103" s="36"/>
      <c r="K103" s="41">
        <v>40.5</v>
      </c>
      <c r="L103" s="36">
        <f t="shared" si="19"/>
        <v>3.23005986363692E-2</v>
      </c>
      <c r="M103" s="36">
        <f t="shared" si="19"/>
        <v>3.5080340356647206E-2</v>
      </c>
      <c r="N103" s="36">
        <f t="shared" si="19"/>
        <v>3.7732485670328317E-2</v>
      </c>
      <c r="O103" s="36">
        <f t="shared" si="16"/>
        <v>4.038463098400942E-2</v>
      </c>
      <c r="P103" s="36">
        <f t="shared" si="16"/>
        <v>4.038463098400942E-2</v>
      </c>
      <c r="Q103" s="36">
        <f t="shared" si="16"/>
        <v>4.038463098400942E-2</v>
      </c>
      <c r="R103" s="36">
        <f t="shared" si="16"/>
        <v>4.038463098400942E-2</v>
      </c>
      <c r="S103" s="36">
        <f t="shared" si="17"/>
        <v>4.038463098400942E-2</v>
      </c>
      <c r="T103" s="36">
        <f t="shared" si="20"/>
        <v>4.038463098400942E-2</v>
      </c>
      <c r="U103" s="36">
        <f t="shared" si="20"/>
        <v>4.038463098400942E-2</v>
      </c>
      <c r="V103" s="36">
        <f t="shared" si="20"/>
        <v>4.038463098400942E-2</v>
      </c>
    </row>
    <row r="104" spans="2:22" x14ac:dyDescent="0.2">
      <c r="B104" s="41">
        <f>B103+0.5</f>
        <v>41</v>
      </c>
      <c r="F104" s="36">
        <f t="shared" si="18"/>
        <v>3.2305338009477096E-2</v>
      </c>
      <c r="G104" s="36">
        <f t="shared" si="15"/>
        <v>4.0395385732718406E-2</v>
      </c>
      <c r="I104" s="36"/>
      <c r="K104" s="41">
        <f>K103+0.5</f>
        <v>41</v>
      </c>
      <c r="L104" s="36">
        <f t="shared" si="19"/>
        <v>3.2305338009477096E-2</v>
      </c>
      <c r="M104" s="36">
        <f t="shared" si="19"/>
        <v>3.5087673680133366E-2</v>
      </c>
      <c r="N104" s="36">
        <f t="shared" si="19"/>
        <v>3.7741529706425893E-2</v>
      </c>
      <c r="O104" s="36">
        <f t="shared" si="16"/>
        <v>4.0395385732718406E-2</v>
      </c>
      <c r="P104" s="36">
        <f t="shared" si="16"/>
        <v>4.0395385732718406E-2</v>
      </c>
      <c r="Q104" s="36">
        <f t="shared" si="16"/>
        <v>4.0395385732718406E-2</v>
      </c>
      <c r="R104" s="36">
        <f t="shared" si="16"/>
        <v>4.0395385732718406E-2</v>
      </c>
      <c r="S104" s="36">
        <f t="shared" si="17"/>
        <v>4.0395385732718406E-2</v>
      </c>
      <c r="T104" s="36">
        <f t="shared" si="20"/>
        <v>4.0395385732718406E-2</v>
      </c>
      <c r="U104" s="36">
        <f t="shared" si="20"/>
        <v>4.0395385732718406E-2</v>
      </c>
      <c r="V104" s="36">
        <f t="shared" si="20"/>
        <v>4.0395385732718406E-2</v>
      </c>
    </row>
    <row r="105" spans="2:22" x14ac:dyDescent="0.2">
      <c r="B105" s="41">
        <v>41.5</v>
      </c>
      <c r="F105" s="36">
        <f t="shared" si="18"/>
        <v>3.2309963180821133E-2</v>
      </c>
      <c r="G105" s="36">
        <f t="shared" si="15"/>
        <v>4.0405881330866547E-2</v>
      </c>
      <c r="I105" s="36"/>
      <c r="K105" s="41">
        <v>41.5</v>
      </c>
      <c r="L105" s="36">
        <f t="shared" si="19"/>
        <v>3.2309963180821133E-2</v>
      </c>
      <c r="M105" s="36">
        <f t="shared" si="19"/>
        <v>3.5094830297038283E-2</v>
      </c>
      <c r="N105" s="36">
        <f t="shared" si="19"/>
        <v>3.7750355813952419E-2</v>
      </c>
      <c r="O105" s="36">
        <f t="shared" si="16"/>
        <v>4.0405881330866547E-2</v>
      </c>
      <c r="P105" s="36">
        <f t="shared" si="16"/>
        <v>4.0405881330866547E-2</v>
      </c>
      <c r="Q105" s="36">
        <f t="shared" si="16"/>
        <v>4.0405881330866547E-2</v>
      </c>
      <c r="R105" s="36">
        <f t="shared" si="16"/>
        <v>4.0405881330866547E-2</v>
      </c>
      <c r="S105" s="36">
        <f t="shared" si="17"/>
        <v>4.0405881330866547E-2</v>
      </c>
      <c r="T105" s="36">
        <f t="shared" si="20"/>
        <v>4.0405881330866547E-2</v>
      </c>
      <c r="U105" s="36">
        <f t="shared" si="20"/>
        <v>4.0405881330866547E-2</v>
      </c>
      <c r="V105" s="36">
        <f t="shared" si="20"/>
        <v>4.0405881330866547E-2</v>
      </c>
    </row>
    <row r="106" spans="2:22" x14ac:dyDescent="0.2">
      <c r="B106" s="41">
        <f>B105+0.5</f>
        <v>42</v>
      </c>
      <c r="F106" s="36">
        <f t="shared" si="18"/>
        <v>3.2314478229036291E-2</v>
      </c>
      <c r="G106" s="36">
        <f t="shared" si="15"/>
        <v>4.0416127033828388E-2</v>
      </c>
      <c r="I106" s="36"/>
      <c r="K106" s="41">
        <f>K105+0.5</f>
        <v>42</v>
      </c>
      <c r="L106" s="36">
        <f t="shared" si="19"/>
        <v>3.2314478229036291E-2</v>
      </c>
      <c r="M106" s="36">
        <f t="shared" si="19"/>
        <v>3.5101816518309098E-2</v>
      </c>
      <c r="N106" s="36">
        <f t="shared" si="19"/>
        <v>3.7758971776068746E-2</v>
      </c>
      <c r="O106" s="36">
        <f t="shared" si="16"/>
        <v>4.0416127033828388E-2</v>
      </c>
      <c r="P106" s="36">
        <f t="shared" si="16"/>
        <v>4.0416127033828388E-2</v>
      </c>
      <c r="Q106" s="36">
        <f t="shared" si="16"/>
        <v>4.0416127033828388E-2</v>
      </c>
      <c r="R106" s="36">
        <f t="shared" si="16"/>
        <v>4.0416127033828388E-2</v>
      </c>
      <c r="S106" s="36">
        <f t="shared" si="17"/>
        <v>4.0416127033828388E-2</v>
      </c>
      <c r="T106" s="36">
        <f t="shared" si="20"/>
        <v>4.0416127033828388E-2</v>
      </c>
      <c r="U106" s="36">
        <f t="shared" si="20"/>
        <v>4.0416127033828388E-2</v>
      </c>
      <c r="V106" s="36">
        <f t="shared" si="20"/>
        <v>4.0416127033828388E-2</v>
      </c>
    </row>
    <row r="107" spans="2:22" x14ac:dyDescent="0.2">
      <c r="B107" s="41">
        <v>42.5</v>
      </c>
      <c r="F107" s="36">
        <f t="shared" si="18"/>
        <v>3.2318887040821628E-2</v>
      </c>
      <c r="G107" s="36">
        <f t="shared" si="15"/>
        <v>4.0426131661432121E-2</v>
      </c>
      <c r="I107" s="36"/>
      <c r="K107" s="41">
        <v>42.5</v>
      </c>
      <c r="L107" s="36">
        <f t="shared" si="19"/>
        <v>3.2318887040821628E-2</v>
      </c>
      <c r="M107" s="36">
        <f t="shared" si="19"/>
        <v>3.5108638357907743E-2</v>
      </c>
      <c r="N107" s="36">
        <f t="shared" si="19"/>
        <v>3.7767385009669939E-2</v>
      </c>
      <c r="O107" s="36">
        <f t="shared" si="16"/>
        <v>4.0426131661432121E-2</v>
      </c>
      <c r="P107" s="36">
        <f t="shared" si="16"/>
        <v>4.0426131661432121E-2</v>
      </c>
      <c r="Q107" s="36">
        <f t="shared" si="16"/>
        <v>4.0426131661432121E-2</v>
      </c>
      <c r="R107" s="36">
        <f t="shared" si="16"/>
        <v>4.0426131661432121E-2</v>
      </c>
      <c r="S107" s="36">
        <f t="shared" si="17"/>
        <v>4.0426131661432121E-2</v>
      </c>
      <c r="T107" s="36">
        <f t="shared" si="20"/>
        <v>4.0426131661432121E-2</v>
      </c>
      <c r="U107" s="36">
        <f t="shared" si="20"/>
        <v>4.0426131661432121E-2</v>
      </c>
      <c r="V107" s="36">
        <f t="shared" si="20"/>
        <v>4.0426131661432121E-2</v>
      </c>
    </row>
    <row r="108" spans="2:22" x14ac:dyDescent="0.2">
      <c r="B108" s="41">
        <f>B107+0.5</f>
        <v>43</v>
      </c>
      <c r="F108" s="36">
        <f t="shared" si="18"/>
        <v>3.2323193322099417E-2</v>
      </c>
      <c r="G108" s="36">
        <f t="shared" si="15"/>
        <v>4.0435903623281838E-2</v>
      </c>
      <c r="I108" s="36"/>
      <c r="K108" s="41">
        <f>K107+0.5</f>
        <v>43</v>
      </c>
      <c r="L108" s="36">
        <f t="shared" ref="L108:N127" si="21">L$18+L$19*($B$18/$B108)*(1-EXP(-$B108/$B$18))+L$20*($B$18/$B108)*(1-(1+$B108/$B$18)*EXP(-$B108/$B$18))</f>
        <v>3.2323193322099417E-2</v>
      </c>
      <c r="M108" s="36">
        <f t="shared" si="21"/>
        <v>3.5115301550077409E-2</v>
      </c>
      <c r="N108" s="36">
        <f t="shared" si="21"/>
        <v>3.7775602586679627E-2</v>
      </c>
      <c r="O108" s="36">
        <f t="shared" si="16"/>
        <v>4.0435903623281838E-2</v>
      </c>
      <c r="P108" s="36">
        <f t="shared" si="16"/>
        <v>4.0435903623281838E-2</v>
      </c>
      <c r="Q108" s="36">
        <f t="shared" si="16"/>
        <v>4.0435903623281838E-2</v>
      </c>
      <c r="R108" s="36">
        <f t="shared" si="16"/>
        <v>4.0435903623281838E-2</v>
      </c>
      <c r="S108" s="36">
        <f t="shared" si="17"/>
        <v>4.0435903623281838E-2</v>
      </c>
      <c r="T108" s="36">
        <f t="shared" si="20"/>
        <v>4.0435903623281838E-2</v>
      </c>
      <c r="U108" s="36">
        <f t="shared" si="20"/>
        <v>4.0435903623281838E-2</v>
      </c>
      <c r="V108" s="36">
        <f t="shared" si="20"/>
        <v>4.0435903623281838E-2</v>
      </c>
    </row>
    <row r="109" spans="2:22" x14ac:dyDescent="0.2">
      <c r="B109" s="41">
        <v>43.5</v>
      </c>
      <c r="F109" s="36">
        <f t="shared" si="18"/>
        <v>3.2327400608404638E-2</v>
      </c>
      <c r="G109" s="36">
        <f t="shared" si="15"/>
        <v>4.0445450942333504E-2</v>
      </c>
      <c r="I109" s="36"/>
      <c r="K109" s="41">
        <v>43.5</v>
      </c>
      <c r="L109" s="36">
        <f t="shared" si="21"/>
        <v>3.2327400608404638E-2</v>
      </c>
      <c r="M109" s="36">
        <f t="shared" si="21"/>
        <v>3.5121811565418194E-2</v>
      </c>
      <c r="N109" s="36">
        <f t="shared" si="21"/>
        <v>3.7783631253875856E-2</v>
      </c>
      <c r="O109" s="36">
        <f t="shared" si="16"/>
        <v>4.0445450942333504E-2</v>
      </c>
      <c r="P109" s="36">
        <f t="shared" si="16"/>
        <v>4.0445450942333504E-2</v>
      </c>
      <c r="Q109" s="36">
        <f t="shared" si="16"/>
        <v>4.0445450942333504E-2</v>
      </c>
      <c r="R109" s="36">
        <f t="shared" si="16"/>
        <v>4.0445450942333504E-2</v>
      </c>
      <c r="S109" s="36">
        <f t="shared" si="17"/>
        <v>4.0445450942333504E-2</v>
      </c>
      <c r="T109" s="36">
        <f t="shared" si="20"/>
        <v>4.0445450942333504E-2</v>
      </c>
      <c r="U109" s="36">
        <f t="shared" si="20"/>
        <v>4.0445450942333504E-2</v>
      </c>
      <c r="V109" s="36">
        <f t="shared" si="20"/>
        <v>4.0445450942333504E-2</v>
      </c>
    </row>
    <row r="110" spans="2:22" x14ac:dyDescent="0.2">
      <c r="B110" s="41">
        <f>B109+0.5</f>
        <v>44</v>
      </c>
      <c r="F110" s="36">
        <f t="shared" si="18"/>
        <v>3.233151227456605E-2</v>
      </c>
      <c r="G110" s="36">
        <f t="shared" si="15"/>
        <v>4.0454781276863569E-2</v>
      </c>
      <c r="I110" s="36"/>
      <c r="K110" s="41">
        <f>K109+0.5</f>
        <v>44</v>
      </c>
      <c r="L110" s="36">
        <f t="shared" si="21"/>
        <v>3.233151227456605E-2</v>
      </c>
      <c r="M110" s="36">
        <f t="shared" si="21"/>
        <v>3.5128173625866808E-2</v>
      </c>
      <c r="N110" s="36">
        <f t="shared" si="21"/>
        <v>3.7791477451365192E-2</v>
      </c>
      <c r="O110" s="36">
        <f t="shared" si="16"/>
        <v>4.0454781276863569E-2</v>
      </c>
      <c r="P110" s="36">
        <f t="shared" si="16"/>
        <v>4.0454781276863569E-2</v>
      </c>
      <c r="Q110" s="36">
        <f t="shared" si="16"/>
        <v>4.0454781276863569E-2</v>
      </c>
      <c r="R110" s="36">
        <f t="shared" si="16"/>
        <v>4.0454781276863569E-2</v>
      </c>
      <c r="S110" s="36">
        <f t="shared" si="17"/>
        <v>4.0454781276863569E-2</v>
      </c>
      <c r="T110" s="36">
        <f t="shared" si="20"/>
        <v>4.0454781276863569E-2</v>
      </c>
      <c r="U110" s="36">
        <f t="shared" si="20"/>
        <v>4.0454781276863569E-2</v>
      </c>
      <c r="V110" s="36">
        <f t="shared" si="20"/>
        <v>4.0454781276863569E-2</v>
      </c>
    </row>
    <row r="111" spans="2:22" x14ac:dyDescent="0.2">
      <c r="B111" s="41">
        <v>44.5</v>
      </c>
      <c r="F111" s="36">
        <f t="shared" si="18"/>
        <v>3.2335531543734711E-2</v>
      </c>
      <c r="G111" s="36">
        <f t="shared" si="15"/>
        <v>4.0463901940956441E-2</v>
      </c>
      <c r="I111" s="36"/>
      <c r="K111" s="41">
        <v>44.5</v>
      </c>
      <c r="L111" s="36">
        <f t="shared" si="21"/>
        <v>3.2335531543734711E-2</v>
      </c>
      <c r="M111" s="36">
        <f t="shared" si="21"/>
        <v>3.5134392718666314E-2</v>
      </c>
      <c r="N111" s="36">
        <f t="shared" si="21"/>
        <v>3.7799147329811385E-2</v>
      </c>
      <c r="O111" s="36">
        <f t="shared" si="16"/>
        <v>4.0463901940956441E-2</v>
      </c>
      <c r="P111" s="36">
        <f t="shared" si="16"/>
        <v>4.0463901940956441E-2</v>
      </c>
      <c r="Q111" s="36">
        <f t="shared" si="16"/>
        <v>4.0463901940956441E-2</v>
      </c>
      <c r="R111" s="36">
        <f t="shared" si="16"/>
        <v>4.0463901940956441E-2</v>
      </c>
      <c r="S111" s="36">
        <f t="shared" si="17"/>
        <v>4.0463901940956441E-2</v>
      </c>
      <c r="T111" s="36">
        <f t="shared" si="20"/>
        <v>4.0463901940956441E-2</v>
      </c>
      <c r="U111" s="36">
        <f t="shared" si="20"/>
        <v>4.0463901940956441E-2</v>
      </c>
      <c r="V111" s="36">
        <f t="shared" si="20"/>
        <v>4.0463901940956441E-2</v>
      </c>
    </row>
    <row r="112" spans="2:22" x14ac:dyDescent="0.2">
      <c r="B112" s="41">
        <f>B111+0.5</f>
        <v>45</v>
      </c>
      <c r="F112" s="36">
        <f t="shared" si="18"/>
        <v>3.2339461495810448E-2</v>
      </c>
      <c r="G112" s="36">
        <f t="shared" si="15"/>
        <v>4.047281992362628E-2</v>
      </c>
      <c r="I112" s="36"/>
      <c r="K112" s="41">
        <f>K111+0.5</f>
        <v>45</v>
      </c>
      <c r="L112" s="36">
        <f t="shared" si="21"/>
        <v>3.2339461495810448E-2</v>
      </c>
      <c r="M112" s="36">
        <f t="shared" si="21"/>
        <v>3.5140473609404664E-2</v>
      </c>
      <c r="N112" s="36">
        <f t="shared" si="21"/>
        <v>3.7806646766515482E-2</v>
      </c>
      <c r="O112" s="36">
        <f t="shared" si="16"/>
        <v>4.047281992362628E-2</v>
      </c>
      <c r="P112" s="36">
        <f t="shared" si="16"/>
        <v>4.047281992362628E-2</v>
      </c>
      <c r="Q112" s="36">
        <f t="shared" si="16"/>
        <v>4.047281992362628E-2</v>
      </c>
      <c r="R112" s="36">
        <f t="shared" si="16"/>
        <v>4.047281992362628E-2</v>
      </c>
      <c r="S112" s="36">
        <f t="shared" si="17"/>
        <v>4.047281992362628E-2</v>
      </c>
      <c r="T112" s="36">
        <f t="shared" si="20"/>
        <v>4.047281992362628E-2</v>
      </c>
      <c r="U112" s="36">
        <f t="shared" si="20"/>
        <v>4.047281992362628E-2</v>
      </c>
      <c r="V112" s="36">
        <f t="shared" si="20"/>
        <v>4.047281992362628E-2</v>
      </c>
    </row>
    <row r="113" spans="2:22" x14ac:dyDescent="0.2">
      <c r="B113" s="41">
        <v>45.5</v>
      </c>
      <c r="F113" s="36">
        <f t="shared" si="18"/>
        <v>3.2343305075312898E-2</v>
      </c>
      <c r="G113" s="36">
        <f t="shared" si="15"/>
        <v>4.0481541906677923E-2</v>
      </c>
      <c r="I113" s="36"/>
      <c r="K113" s="41">
        <v>45.5</v>
      </c>
      <c r="L113" s="36">
        <f t="shared" si="21"/>
        <v>3.2343305075312898E-2</v>
      </c>
      <c r="M113" s="36">
        <f t="shared" si="21"/>
        <v>3.5146420854193498E-2</v>
      </c>
      <c r="N113" s="36">
        <f t="shared" si="21"/>
        <v>3.7813981380435721E-2</v>
      </c>
      <c r="O113" s="36">
        <f t="shared" si="16"/>
        <v>4.0481541906677923E-2</v>
      </c>
      <c r="P113" s="36">
        <f t="shared" si="16"/>
        <v>4.0481541906677923E-2</v>
      </c>
      <c r="Q113" s="36">
        <f t="shared" si="16"/>
        <v>4.0481541906677923E-2</v>
      </c>
      <c r="R113" s="36">
        <f t="shared" si="16"/>
        <v>4.0481541906677923E-2</v>
      </c>
      <c r="S113" s="36">
        <f t="shared" si="17"/>
        <v>4.0481541906677923E-2</v>
      </c>
      <c r="T113" s="36">
        <f t="shared" si="20"/>
        <v>4.0481541906677923E-2</v>
      </c>
      <c r="U113" s="36">
        <f t="shared" si="20"/>
        <v>4.0481541906677923E-2</v>
      </c>
      <c r="V113" s="36">
        <f t="shared" si="20"/>
        <v>4.0481541906677923E-2</v>
      </c>
    </row>
    <row r="114" spans="2:22" x14ac:dyDescent="0.2">
      <c r="B114" s="41">
        <f>B113+0.5</f>
        <v>46</v>
      </c>
      <c r="F114" s="36">
        <f t="shared" si="18"/>
        <v>3.2347065098739053E-2</v>
      </c>
      <c r="G114" s="36">
        <f t="shared" si="15"/>
        <v>4.0490074281403041E-2</v>
      </c>
      <c r="I114" s="36"/>
      <c r="K114" s="41">
        <f>K113+0.5</f>
        <v>46</v>
      </c>
      <c r="L114" s="36">
        <f t="shared" si="21"/>
        <v>3.2347065098739053E-2</v>
      </c>
      <c r="M114" s="36">
        <f t="shared" si="21"/>
        <v>3.5152238811052713E-2</v>
      </c>
      <c r="N114" s="36">
        <f t="shared" si="21"/>
        <v>3.7821156546227884E-2</v>
      </c>
      <c r="O114" s="36">
        <f t="shared" si="16"/>
        <v>4.0490074281403041E-2</v>
      </c>
      <c r="P114" s="36">
        <f t="shared" si="16"/>
        <v>4.0490074281403041E-2</v>
      </c>
      <c r="Q114" s="36">
        <f t="shared" si="16"/>
        <v>4.0490074281403041E-2</v>
      </c>
      <c r="R114" s="36">
        <f t="shared" si="16"/>
        <v>4.0490074281403041E-2</v>
      </c>
      <c r="S114" s="36">
        <f t="shared" si="17"/>
        <v>4.0490074281403041E-2</v>
      </c>
      <c r="T114" s="36">
        <f t="shared" si="20"/>
        <v>4.0490074281403041E-2</v>
      </c>
      <c r="U114" s="36">
        <f t="shared" si="20"/>
        <v>4.0490074281403041E-2</v>
      </c>
      <c r="V114" s="36">
        <f t="shared" si="20"/>
        <v>4.0490074281403041E-2</v>
      </c>
    </row>
    <row r="115" spans="2:22" x14ac:dyDescent="0.2">
      <c r="B115" s="41">
        <v>46.5</v>
      </c>
      <c r="F115" s="36">
        <f t="shared" si="18"/>
        <v>3.2350744261446254E-2</v>
      </c>
      <c r="G115" s="36">
        <f t="shared" si="15"/>
        <v>4.0498423164199084E-2</v>
      </c>
      <c r="I115" s="36"/>
      <c r="K115" s="41">
        <v>46.5</v>
      </c>
      <c r="L115" s="36">
        <f t="shared" si="21"/>
        <v>3.2350744261446254E-2</v>
      </c>
      <c r="M115" s="36">
        <f t="shared" si="21"/>
        <v>3.5157931650560539E-2</v>
      </c>
      <c r="N115" s="36">
        <f t="shared" si="21"/>
        <v>3.7828177407379822E-2</v>
      </c>
      <c r="O115" s="36">
        <f t="shared" si="16"/>
        <v>4.0498423164199084E-2</v>
      </c>
      <c r="P115" s="36">
        <f t="shared" si="16"/>
        <v>4.0498423164199084E-2</v>
      </c>
      <c r="Q115" s="36">
        <f t="shared" si="16"/>
        <v>4.0498423164199084E-2</v>
      </c>
      <c r="R115" s="36">
        <f t="shared" si="16"/>
        <v>4.0498423164199084E-2</v>
      </c>
      <c r="S115" s="36">
        <f t="shared" si="17"/>
        <v>4.0498423164199084E-2</v>
      </c>
      <c r="T115" s="36">
        <f t="shared" si="20"/>
        <v>4.0498423164199084E-2</v>
      </c>
      <c r="U115" s="36">
        <f t="shared" si="20"/>
        <v>4.0498423164199084E-2</v>
      </c>
      <c r="V115" s="36">
        <f t="shared" si="20"/>
        <v>4.0498423164199084E-2</v>
      </c>
    </row>
    <row r="116" spans="2:22" x14ac:dyDescent="0.2">
      <c r="B116" s="41">
        <f>B115+0.5</f>
        <v>47</v>
      </c>
      <c r="F116" s="36">
        <f t="shared" si="18"/>
        <v>3.2354345144095777E-2</v>
      </c>
      <c r="G116" s="36">
        <f t="shared" si="15"/>
        <v>4.0506594411191338E-2</v>
      </c>
      <c r="I116" s="36"/>
      <c r="K116" s="41">
        <f>K115+0.5</f>
        <v>47</v>
      </c>
      <c r="L116" s="36">
        <f t="shared" si="21"/>
        <v>3.2354345144095777E-2</v>
      </c>
      <c r="M116" s="36">
        <f t="shared" si="21"/>
        <v>3.5163503365823835E-2</v>
      </c>
      <c r="N116" s="36">
        <f t="shared" si="21"/>
        <v>3.783504888850759E-2</v>
      </c>
      <c r="O116" s="36">
        <f t="shared" si="16"/>
        <v>4.0506594411191338E-2</v>
      </c>
      <c r="P116" s="36">
        <f t="shared" si="16"/>
        <v>4.0506594411191338E-2</v>
      </c>
      <c r="Q116" s="36">
        <f t="shared" si="16"/>
        <v>4.0506594411191338E-2</v>
      </c>
      <c r="R116" s="36">
        <f t="shared" si="16"/>
        <v>4.0506594411191338E-2</v>
      </c>
      <c r="S116" s="36">
        <f t="shared" si="17"/>
        <v>4.0506594411191338E-2</v>
      </c>
      <c r="T116" s="36">
        <f t="shared" si="20"/>
        <v>4.0506594411191338E-2</v>
      </c>
      <c r="U116" s="36">
        <f t="shared" si="20"/>
        <v>4.0506594411191338E-2</v>
      </c>
      <c r="V116" s="36">
        <f t="shared" si="20"/>
        <v>4.0506594411191338E-2</v>
      </c>
    </row>
    <row r="117" spans="2:22" x14ac:dyDescent="0.2">
      <c r="B117" s="41">
        <v>47.5</v>
      </c>
      <c r="F117" s="36">
        <f t="shared" si="18"/>
        <v>3.2357870218689445E-2</v>
      </c>
      <c r="G117" s="36">
        <f t="shared" si="15"/>
        <v>4.0514593631931391E-2</v>
      </c>
      <c r="I117" s="36"/>
      <c r="K117" s="41">
        <v>47.5</v>
      </c>
      <c r="L117" s="36">
        <f t="shared" si="21"/>
        <v>3.2357870218689445E-2</v>
      </c>
      <c r="M117" s="36">
        <f t="shared" si="21"/>
        <v>3.5168957781818659E-2</v>
      </c>
      <c r="N117" s="36">
        <f t="shared" si="21"/>
        <v>3.7841775706875032E-2</v>
      </c>
      <c r="O117" s="36">
        <f t="shared" si="16"/>
        <v>4.0514593631931391E-2</v>
      </c>
      <c r="P117" s="36">
        <f t="shared" si="16"/>
        <v>4.0514593631931391E-2</v>
      </c>
      <c r="Q117" s="36">
        <f t="shared" si="16"/>
        <v>4.0514593631931391E-2</v>
      </c>
      <c r="R117" s="36">
        <f t="shared" si="16"/>
        <v>4.0514593631931391E-2</v>
      </c>
      <c r="S117" s="36">
        <f t="shared" si="17"/>
        <v>4.0514593631931391E-2</v>
      </c>
      <c r="T117" s="36">
        <f t="shared" si="20"/>
        <v>4.0514593631931391E-2</v>
      </c>
      <c r="U117" s="36">
        <f t="shared" si="20"/>
        <v>4.0514593631931391E-2</v>
      </c>
      <c r="V117" s="36">
        <f t="shared" si="20"/>
        <v>4.0514593631931391E-2</v>
      </c>
    </row>
    <row r="118" spans="2:22" x14ac:dyDescent="0.2">
      <c r="B118" s="41">
        <f>B117+0.5</f>
        <v>48</v>
      </c>
      <c r="F118" s="36">
        <f t="shared" si="18"/>
        <v>3.2361321854229047E-2</v>
      </c>
      <c r="G118" s="36">
        <f t="shared" si="15"/>
        <v>4.0522426202239559E-2</v>
      </c>
      <c r="I118" s="36"/>
      <c r="K118" s="41">
        <f>K117+0.5</f>
        <v>48</v>
      </c>
      <c r="L118" s="36">
        <f t="shared" si="21"/>
        <v>3.2361321854229047E-2</v>
      </c>
      <c r="M118" s="36">
        <f t="shared" si="21"/>
        <v>3.5174298564147097E-2</v>
      </c>
      <c r="N118" s="36">
        <f t="shared" si="21"/>
        <v>3.7848362383193335E-2</v>
      </c>
      <c r="O118" s="36">
        <f t="shared" si="16"/>
        <v>4.0522426202239559E-2</v>
      </c>
      <c r="P118" s="36">
        <f t="shared" si="16"/>
        <v>4.0522426202239559E-2</v>
      </c>
      <c r="Q118" s="36">
        <f t="shared" si="16"/>
        <v>4.0522426202239559E-2</v>
      </c>
      <c r="R118" s="36">
        <f t="shared" si="16"/>
        <v>4.0522426202239559E-2</v>
      </c>
      <c r="S118" s="36">
        <f t="shared" si="17"/>
        <v>4.0522426202239559E-2</v>
      </c>
      <c r="T118" s="36">
        <f t="shared" si="20"/>
        <v>4.0522426202239559E-2</v>
      </c>
      <c r="U118" s="36">
        <f t="shared" si="20"/>
        <v>4.0522426202239559E-2</v>
      </c>
      <c r="V118" s="36">
        <f t="shared" si="20"/>
        <v>4.0522426202239559E-2</v>
      </c>
    </row>
    <row r="119" spans="2:22" x14ac:dyDescent="0.2">
      <c r="B119" s="41">
        <v>48.5</v>
      </c>
      <c r="F119" s="36">
        <f t="shared" si="18"/>
        <v>3.2364702322025526E-2</v>
      </c>
      <c r="G119" s="36">
        <f t="shared" ref="G119:G150" si="22">G$18+G$19*(B$18/$B119)*(1-EXP(-$B119/B$18))+G$20*(B$18/$B119)*(1-(1+$B119/B$18)*EXP(-$B119/B$18))</f>
        <v>4.0530097276252869E-2</v>
      </c>
      <c r="I119" s="36"/>
      <c r="K119" s="41">
        <v>48.5</v>
      </c>
      <c r="L119" s="36">
        <f t="shared" si="21"/>
        <v>3.2364702322025526E-2</v>
      </c>
      <c r="M119" s="36">
        <f t="shared" si="21"/>
        <v>3.5179529227252392E-2</v>
      </c>
      <c r="N119" s="36">
        <f t="shared" si="21"/>
        <v>3.7854813251752634E-2</v>
      </c>
      <c r="O119" s="36">
        <f t="shared" si="16"/>
        <v>4.0530097276252869E-2</v>
      </c>
      <c r="P119" s="36">
        <f t="shared" si="16"/>
        <v>4.0530097276252869E-2</v>
      </c>
      <c r="Q119" s="36">
        <f t="shared" si="16"/>
        <v>4.0530097276252869E-2</v>
      </c>
      <c r="R119" s="36">
        <f t="shared" si="16"/>
        <v>4.0530097276252869E-2</v>
      </c>
      <c r="S119" s="36">
        <f t="shared" si="17"/>
        <v>4.0530097276252869E-2</v>
      </c>
      <c r="T119" s="36">
        <f t="shared" si="20"/>
        <v>4.0530097276252869E-2</v>
      </c>
      <c r="U119" s="36">
        <f t="shared" si="20"/>
        <v>4.0530097276252869E-2</v>
      </c>
      <c r="V119" s="36">
        <f t="shared" si="20"/>
        <v>4.0530097276252869E-2</v>
      </c>
    </row>
    <row r="120" spans="2:22" x14ac:dyDescent="0.2">
      <c r="B120" s="41">
        <f>B119+0.5</f>
        <v>49</v>
      </c>
      <c r="F120" s="36">
        <f t="shared" si="18"/>
        <v>3.2368013800683278E-2</v>
      </c>
      <c r="G120" s="36">
        <f t="shared" si="22"/>
        <v>4.0537611797735393E-2</v>
      </c>
      <c r="I120" s="36"/>
      <c r="K120" s="41">
        <f>K119+0.5</f>
        <v>49</v>
      </c>
      <c r="L120" s="36">
        <f t="shared" si="21"/>
        <v>3.2368013800683278E-2</v>
      </c>
      <c r="M120" s="36">
        <f t="shared" si="21"/>
        <v>3.5184653142131143E-2</v>
      </c>
      <c r="N120" s="36">
        <f t="shared" si="21"/>
        <v>3.7861132469933279E-2</v>
      </c>
      <c r="O120" s="36">
        <f t="shared" si="16"/>
        <v>4.0537611797735393E-2</v>
      </c>
      <c r="P120" s="36">
        <f t="shared" si="16"/>
        <v>4.0537611797735393E-2</v>
      </c>
      <c r="Q120" s="36">
        <f t="shared" si="16"/>
        <v>4.0537611797735393E-2</v>
      </c>
      <c r="R120" s="36">
        <f t="shared" si="16"/>
        <v>4.0537611797735393E-2</v>
      </c>
      <c r="S120" s="36">
        <f t="shared" si="17"/>
        <v>4.0537611797735393E-2</v>
      </c>
      <c r="T120" s="36">
        <f t="shared" si="20"/>
        <v>4.0537611797735393E-2</v>
      </c>
      <c r="U120" s="36">
        <f t="shared" si="20"/>
        <v>4.0537611797735393E-2</v>
      </c>
      <c r="V120" s="36">
        <f t="shared" si="20"/>
        <v>4.0537611797735393E-2</v>
      </c>
    </row>
    <row r="121" spans="2:22" x14ac:dyDescent="0.2">
      <c r="B121" s="41">
        <v>49.5</v>
      </c>
      <c r="F121" s="36">
        <f t="shared" si="18"/>
        <v>3.2371258380782267E-2</v>
      </c>
      <c r="G121" s="36">
        <f t="shared" si="22"/>
        <v>4.0544974510703213E-2</v>
      </c>
      <c r="I121" s="36"/>
      <c r="K121" s="41">
        <v>49.5</v>
      </c>
      <c r="L121" s="36">
        <f t="shared" si="21"/>
        <v>3.2371258380782267E-2</v>
      </c>
      <c r="M121" s="36">
        <f t="shared" si="21"/>
        <v>3.5189673543578069E-2</v>
      </c>
      <c r="N121" s="36">
        <f t="shared" si="21"/>
        <v>3.7867324027140645E-2</v>
      </c>
      <c r="O121" s="36">
        <f t="shared" si="16"/>
        <v>4.0544974510703213E-2</v>
      </c>
      <c r="P121" s="36">
        <f t="shared" si="16"/>
        <v>4.0544974510703213E-2</v>
      </c>
      <c r="Q121" s="36">
        <f t="shared" si="16"/>
        <v>4.0544974510703213E-2</v>
      </c>
      <c r="R121" s="36">
        <f t="shared" si="16"/>
        <v>4.0544974510703213E-2</v>
      </c>
      <c r="S121" s="36">
        <f t="shared" si="17"/>
        <v>4.0544974510703213E-2</v>
      </c>
      <c r="T121" s="36">
        <f t="shared" si="20"/>
        <v>4.0544974510703213E-2</v>
      </c>
      <c r="U121" s="36">
        <f t="shared" si="20"/>
        <v>4.0544974510703213E-2</v>
      </c>
      <c r="V121" s="36">
        <f t="shared" si="20"/>
        <v>4.0544974510703213E-2</v>
      </c>
    </row>
    <row r="122" spans="2:22" x14ac:dyDescent="0.2">
      <c r="B122" s="41">
        <f>B121+0.5</f>
        <v>50</v>
      </c>
      <c r="F122" s="36">
        <f t="shared" si="18"/>
        <v>3.2374438069279261E-2</v>
      </c>
      <c r="G122" s="36">
        <f t="shared" si="22"/>
        <v>4.0552189969411734E-2</v>
      </c>
      <c r="I122" s="36"/>
      <c r="K122" s="41">
        <f>K121+0.5</f>
        <v>50</v>
      </c>
      <c r="L122" s="36">
        <f t="shared" si="21"/>
        <v>3.2374438069279261E-2</v>
      </c>
      <c r="M122" s="36">
        <f t="shared" si="21"/>
        <v>3.5194593536996104E-2</v>
      </c>
      <c r="N122" s="36">
        <f t="shared" si="21"/>
        <v>3.7873391753203922E-2</v>
      </c>
      <c r="O122" s="36">
        <f t="shared" si="16"/>
        <v>4.0552189969411734E-2</v>
      </c>
      <c r="P122" s="36">
        <f t="shared" si="16"/>
        <v>4.0552189969411734E-2</v>
      </c>
      <c r="Q122" s="36">
        <f t="shared" si="16"/>
        <v>4.0552189969411734E-2</v>
      </c>
      <c r="R122" s="36">
        <f t="shared" si="16"/>
        <v>4.0552189969411734E-2</v>
      </c>
      <c r="S122" s="36">
        <f t="shared" si="17"/>
        <v>4.0552189969411734E-2</v>
      </c>
      <c r="T122" s="36">
        <f t="shared" si="20"/>
        <v>4.0552189969411734E-2</v>
      </c>
      <c r="U122" s="36">
        <f t="shared" si="20"/>
        <v>4.0552189969411734E-2</v>
      </c>
      <c r="V122" s="36">
        <f t="shared" si="20"/>
        <v>4.0552189969411734E-2</v>
      </c>
    </row>
    <row r="123" spans="2:22" x14ac:dyDescent="0.2">
      <c r="B123" s="41">
        <v>50.5</v>
      </c>
      <c r="F123" s="36">
        <f t="shared" si="18"/>
        <v>3.2377554793647595E-2</v>
      </c>
      <c r="G123" s="36">
        <f t="shared" si="22"/>
        <v>4.055926254774983E-2</v>
      </c>
      <c r="I123" s="36"/>
      <c r="K123" s="41">
        <v>50.5</v>
      </c>
      <c r="L123" s="36">
        <f t="shared" si="21"/>
        <v>3.2377554793647595E-2</v>
      </c>
      <c r="M123" s="36">
        <f t="shared" si="21"/>
        <v>3.5199416104801942E-2</v>
      </c>
      <c r="N123" s="36">
        <f t="shared" si="21"/>
        <v>3.7879339326275893E-2</v>
      </c>
      <c r="O123" s="36">
        <f t="shared" si="16"/>
        <v>4.055926254774983E-2</v>
      </c>
      <c r="P123" s="36">
        <f t="shared" si="16"/>
        <v>4.055926254774983E-2</v>
      </c>
      <c r="Q123" s="36">
        <f t="shared" si="16"/>
        <v>4.055926254774983E-2</v>
      </c>
      <c r="R123" s="36">
        <f t="shared" si="16"/>
        <v>4.055926254774983E-2</v>
      </c>
      <c r="S123" s="36">
        <f t="shared" si="17"/>
        <v>4.055926254774983E-2</v>
      </c>
      <c r="T123" s="36">
        <f t="shared" si="20"/>
        <v>4.055926254774983E-2</v>
      </c>
      <c r="U123" s="36">
        <f t="shared" si="20"/>
        <v>4.055926254774983E-2</v>
      </c>
      <c r="V123" s="36">
        <f t="shared" si="20"/>
        <v>4.055926254774983E-2</v>
      </c>
    </row>
    <row r="124" spans="2:22" x14ac:dyDescent="0.2">
      <c r="B124" s="41">
        <f>B123+0.5</f>
        <v>51</v>
      </c>
      <c r="F124" s="36">
        <f t="shared" si="18"/>
        <v>3.2380610405773405E-2</v>
      </c>
      <c r="G124" s="36">
        <f t="shared" si="22"/>
        <v>4.0566196448081335E-2</v>
      </c>
      <c r="I124" s="36"/>
      <c r="K124" s="41">
        <f>K123+0.5</f>
        <v>51</v>
      </c>
      <c r="L124" s="36">
        <f t="shared" si="21"/>
        <v>3.2380610405773405E-2</v>
      </c>
      <c r="M124" s="36">
        <f t="shared" si="21"/>
        <v>3.5204144112454754E-2</v>
      </c>
      <c r="N124" s="36">
        <f t="shared" si="21"/>
        <v>3.7885170280268048E-2</v>
      </c>
      <c r="O124" s="36">
        <f t="shared" si="16"/>
        <v>4.0566196448081335E-2</v>
      </c>
      <c r="P124" s="36">
        <f t="shared" si="16"/>
        <v>4.0566196448081335E-2</v>
      </c>
      <c r="Q124" s="36">
        <f t="shared" si="16"/>
        <v>4.0566196448081335E-2</v>
      </c>
      <c r="R124" s="36">
        <f t="shared" si="16"/>
        <v>4.0566196448081335E-2</v>
      </c>
      <c r="S124" s="36">
        <f t="shared" si="17"/>
        <v>4.0566196448081335E-2</v>
      </c>
      <c r="T124" s="36">
        <f t="shared" si="20"/>
        <v>4.0566196448081335E-2</v>
      </c>
      <c r="U124" s="36">
        <f t="shared" si="20"/>
        <v>4.0566196448081335E-2</v>
      </c>
      <c r="V124" s="36">
        <f t="shared" si="20"/>
        <v>4.0566196448081335E-2</v>
      </c>
    </row>
    <row r="125" spans="2:22" x14ac:dyDescent="0.2">
      <c r="B125" s="41">
        <v>51.5</v>
      </c>
      <c r="F125" s="36">
        <f t="shared" si="18"/>
        <v>3.238360668562492E-2</v>
      </c>
      <c r="G125" s="36">
        <f t="shared" si="22"/>
        <v>4.0572995709571465E-2</v>
      </c>
      <c r="I125" s="36"/>
      <c r="K125" s="41">
        <v>51.5</v>
      </c>
      <c r="L125" s="36">
        <f t="shared" si="21"/>
        <v>3.238360668562492E-2</v>
      </c>
      <c r="M125" s="36">
        <f t="shared" si="21"/>
        <v>3.5208780314133742E-2</v>
      </c>
      <c r="N125" s="36">
        <f t="shared" si="21"/>
        <v>3.7890888011852607E-2</v>
      </c>
      <c r="O125" s="36">
        <f t="shared" si="16"/>
        <v>4.0572995709571465E-2</v>
      </c>
      <c r="P125" s="36">
        <f t="shared" si="16"/>
        <v>4.0572995709571465E-2</v>
      </c>
      <c r="Q125" s="36">
        <f t="shared" si="16"/>
        <v>4.0572995709571465E-2</v>
      </c>
      <c r="R125" s="36">
        <f t="shared" si="16"/>
        <v>4.0572995709571465E-2</v>
      </c>
      <c r="S125" s="36">
        <f t="shared" si="17"/>
        <v>4.0572995709571465E-2</v>
      </c>
      <c r="T125" s="36">
        <f t="shared" si="20"/>
        <v>4.0572995709571465E-2</v>
      </c>
      <c r="U125" s="36">
        <f t="shared" si="20"/>
        <v>4.0572995709571465E-2</v>
      </c>
      <c r="V125" s="36">
        <f t="shared" si="20"/>
        <v>4.0572995709571465E-2</v>
      </c>
    </row>
    <row r="126" spans="2:22" x14ac:dyDescent="0.2">
      <c r="B126" s="41">
        <f>B125+0.5</f>
        <v>52</v>
      </c>
      <c r="F126" s="36">
        <f t="shared" si="18"/>
        <v>3.2386545344710055E-2</v>
      </c>
      <c r="G126" s="36">
        <f t="shared" si="22"/>
        <v>4.0579664216032964E-2</v>
      </c>
      <c r="I126" s="36"/>
      <c r="K126" s="41">
        <f>K125+0.5</f>
        <v>52</v>
      </c>
      <c r="L126" s="36">
        <f t="shared" si="21"/>
        <v>3.2386545344710055E-2</v>
      </c>
      <c r="M126" s="36">
        <f t="shared" si="21"/>
        <v>3.5213327358088145E-2</v>
      </c>
      <c r="N126" s="36">
        <f t="shared" si="21"/>
        <v>3.7896495787060558E-2</v>
      </c>
      <c r="O126" s="36">
        <f t="shared" si="16"/>
        <v>4.0579664216032964E-2</v>
      </c>
      <c r="P126" s="36">
        <f t="shared" si="16"/>
        <v>4.0579664216032964E-2</v>
      </c>
      <c r="Q126" s="36">
        <f t="shared" si="16"/>
        <v>4.0579664216032964E-2</v>
      </c>
      <c r="R126" s="36">
        <f t="shared" si="16"/>
        <v>4.0579664216032964E-2</v>
      </c>
      <c r="S126" s="36">
        <f t="shared" si="17"/>
        <v>4.0579664216032964E-2</v>
      </c>
      <c r="T126" s="36">
        <f t="shared" si="20"/>
        <v>4.0579664216032964E-2</v>
      </c>
      <c r="U126" s="36">
        <f t="shared" si="20"/>
        <v>4.0579664216032964E-2</v>
      </c>
      <c r="V126" s="36">
        <f t="shared" si="20"/>
        <v>4.0579664216032964E-2</v>
      </c>
    </row>
    <row r="127" spans="2:22" x14ac:dyDescent="0.2">
      <c r="B127" s="41">
        <v>52.5</v>
      </c>
      <c r="F127" s="36">
        <f t="shared" si="18"/>
        <v>3.2389428029336427E-2</v>
      </c>
      <c r="G127" s="36">
        <f t="shared" si="22"/>
        <v>4.0586205703323781E-2</v>
      </c>
      <c r="I127" s="36"/>
      <c r="K127" s="41">
        <v>52.5</v>
      </c>
      <c r="L127" s="36">
        <f t="shared" si="21"/>
        <v>3.2389428029336427E-2</v>
      </c>
      <c r="M127" s="36">
        <f t="shared" si="21"/>
        <v>3.5217787791681526E-2</v>
      </c>
      <c r="N127" s="36">
        <f t="shared" si="21"/>
        <v>3.7901996747502657E-2</v>
      </c>
      <c r="O127" s="36">
        <f t="shared" si="16"/>
        <v>4.0586205703323781E-2</v>
      </c>
      <c r="P127" s="36">
        <f t="shared" si="16"/>
        <v>4.0586205703323781E-2</v>
      </c>
      <c r="Q127" s="36">
        <f t="shared" si="16"/>
        <v>4.0586205703323781E-2</v>
      </c>
      <c r="R127" s="36">
        <f t="shared" si="16"/>
        <v>4.0586205703323781E-2</v>
      </c>
      <c r="S127" s="36">
        <f t="shared" si="17"/>
        <v>4.0586205703323781E-2</v>
      </c>
      <c r="T127" s="36">
        <f t="shared" si="20"/>
        <v>4.0586205703323781E-2</v>
      </c>
      <c r="U127" s="36">
        <f t="shared" si="20"/>
        <v>4.0586205703323781E-2</v>
      </c>
      <c r="V127" s="36">
        <f t="shared" si="20"/>
        <v>4.0586205703323781E-2</v>
      </c>
    </row>
    <row r="128" spans="2:22" x14ac:dyDescent="0.2">
      <c r="B128" s="41">
        <f>B127+0.5</f>
        <v>53</v>
      </c>
      <c r="F128" s="36">
        <f t="shared" si="18"/>
        <v>3.2392256323686822E-2</v>
      </c>
      <c r="G128" s="36">
        <f t="shared" si="22"/>
        <v>4.0592623766326101E-2</v>
      </c>
      <c r="I128" s="36"/>
      <c r="K128" s="41">
        <f>K127+0.5</f>
        <v>53</v>
      </c>
      <c r="L128" s="36">
        <f t="shared" ref="L128:N151" si="23">L$18+L$19*($B$18/$B128)*(1-EXP(-$B128/$B$18))+L$20*($B$18/$B128)*(1-(1+$B128/$B$18)*EXP(-$B128/$B$18))</f>
        <v>3.2392256323686822E-2</v>
      </c>
      <c r="M128" s="36">
        <f t="shared" si="23"/>
        <v>3.5222164066150523E-2</v>
      </c>
      <c r="N128" s="36">
        <f t="shared" si="23"/>
        <v>3.7907393916238312E-2</v>
      </c>
      <c r="O128" s="36">
        <f t="shared" si="16"/>
        <v>4.0592623766326101E-2</v>
      </c>
      <c r="P128" s="36">
        <f t="shared" si="16"/>
        <v>4.0592623766326101E-2</v>
      </c>
      <c r="Q128" s="36">
        <f t="shared" si="16"/>
        <v>4.0592623766326101E-2</v>
      </c>
      <c r="R128" s="36">
        <f t="shared" si="16"/>
        <v>4.0592623766326101E-2</v>
      </c>
      <c r="S128" s="36">
        <f t="shared" si="17"/>
        <v>4.0592623766326101E-2</v>
      </c>
      <c r="T128" s="36">
        <f t="shared" si="20"/>
        <v>4.0592623766326101E-2</v>
      </c>
      <c r="U128" s="36">
        <f t="shared" si="20"/>
        <v>4.0592623766326101E-2</v>
      </c>
      <c r="V128" s="36">
        <f t="shared" si="20"/>
        <v>4.0592623766326101E-2</v>
      </c>
    </row>
    <row r="129" spans="2:22" x14ac:dyDescent="0.2">
      <c r="B129" s="41">
        <v>53.5</v>
      </c>
      <c r="F129" s="36">
        <f t="shared" si="18"/>
        <v>3.2395031752722257E-2</v>
      </c>
      <c r="G129" s="36">
        <f t="shared" si="22"/>
        <v>4.0598921865533988E-2</v>
      </c>
      <c r="I129" s="36"/>
      <c r="K129" s="41">
        <v>53.5</v>
      </c>
      <c r="L129" s="36">
        <f t="shared" si="23"/>
        <v>3.2395031752722257E-2</v>
      </c>
      <c r="M129" s="36">
        <f t="shared" si="23"/>
        <v>3.5226458541096725E-2</v>
      </c>
      <c r="N129" s="36">
        <f t="shared" si="23"/>
        <v>3.7912690203315363E-2</v>
      </c>
      <c r="O129" s="36">
        <f t="shared" si="16"/>
        <v>4.0598921865533988E-2</v>
      </c>
      <c r="P129" s="36">
        <f t="shared" si="16"/>
        <v>4.0598921865533988E-2</v>
      </c>
      <c r="Q129" s="36">
        <f t="shared" si="16"/>
        <v>4.0598921865533988E-2</v>
      </c>
      <c r="R129" s="36">
        <f t="shared" si="16"/>
        <v>4.0598921865533988E-2</v>
      </c>
      <c r="S129" s="36">
        <f t="shared" si="17"/>
        <v>4.0598921865533988E-2</v>
      </c>
      <c r="T129" s="36">
        <f t="shared" si="20"/>
        <v>4.0598921865533988E-2</v>
      </c>
      <c r="U129" s="36">
        <f t="shared" si="20"/>
        <v>4.0598921865533988E-2</v>
      </c>
      <c r="V129" s="36">
        <f t="shared" si="20"/>
        <v>4.0598921865533988E-2</v>
      </c>
    </row>
    <row r="130" spans="2:22" x14ac:dyDescent="0.2">
      <c r="B130" s="41">
        <f>B129+0.5</f>
        <v>54</v>
      </c>
      <c r="F130" s="36">
        <f t="shared" si="18"/>
        <v>3.2397755784923696E-2</v>
      </c>
      <c r="G130" s="36">
        <f t="shared" si="22"/>
        <v>4.0605103333275071E-2</v>
      </c>
      <c r="I130" s="36"/>
      <c r="K130" s="41">
        <f>K129+0.5</f>
        <v>54</v>
      </c>
      <c r="L130" s="36">
        <f t="shared" si="23"/>
        <v>3.2397755784923696E-2</v>
      </c>
      <c r="M130" s="36">
        <f t="shared" si="23"/>
        <v>3.5230673488729124E-2</v>
      </c>
      <c r="N130" s="36">
        <f t="shared" si="23"/>
        <v>3.7917888411002104E-2</v>
      </c>
      <c r="O130" s="36">
        <f t="shared" si="16"/>
        <v>4.0605103333275071E-2</v>
      </c>
      <c r="P130" s="36">
        <f t="shared" si="16"/>
        <v>4.0605103333275071E-2</v>
      </c>
      <c r="Q130" s="36">
        <f t="shared" si="16"/>
        <v>4.0605103333275071E-2</v>
      </c>
      <c r="R130" s="36">
        <f t="shared" si="16"/>
        <v>4.0605103333275071E-2</v>
      </c>
      <c r="S130" s="36">
        <f t="shared" si="17"/>
        <v>4.0605103333275071E-2</v>
      </c>
      <c r="T130" s="36">
        <f t="shared" si="20"/>
        <v>4.0605103333275071E-2</v>
      </c>
      <c r="U130" s="36">
        <f t="shared" si="20"/>
        <v>4.0605103333275071E-2</v>
      </c>
      <c r="V130" s="36">
        <f t="shared" si="20"/>
        <v>4.0605103333275071E-2</v>
      </c>
    </row>
    <row r="131" spans="2:22" x14ac:dyDescent="0.2">
      <c r="B131" s="41">
        <v>54.5</v>
      </c>
      <c r="F131" s="36">
        <f t="shared" si="18"/>
        <v>3.2400429834882914E-2</v>
      </c>
      <c r="G131" s="36">
        <f t="shared" si="22"/>
        <v>4.0611171379589715E-2</v>
      </c>
      <c r="I131" s="36"/>
      <c r="K131" s="41">
        <v>54.5</v>
      </c>
      <c r="L131" s="36">
        <f t="shared" si="23"/>
        <v>3.2400429834882914E-2</v>
      </c>
      <c r="M131" s="36">
        <f t="shared" si="23"/>
        <v>3.5234811097872853E-2</v>
      </c>
      <c r="N131" s="36">
        <f t="shared" si="23"/>
        <v>3.7922991238731295E-2</v>
      </c>
      <c r="O131" s="36">
        <f t="shared" si="16"/>
        <v>4.0611171379589715E-2</v>
      </c>
      <c r="P131" s="36">
        <f t="shared" si="16"/>
        <v>4.0611171379589715E-2</v>
      </c>
      <c r="Q131" s="36">
        <f t="shared" si="16"/>
        <v>4.0611171379589715E-2</v>
      </c>
      <c r="R131" s="36">
        <f t="shared" si="16"/>
        <v>4.0611171379589715E-2</v>
      </c>
      <c r="S131" s="36">
        <f t="shared" si="17"/>
        <v>4.0611171379589715E-2</v>
      </c>
      <c r="T131" s="36">
        <f t="shared" si="20"/>
        <v>4.0611171379589715E-2</v>
      </c>
      <c r="U131" s="36">
        <f t="shared" si="20"/>
        <v>4.0611171379589715E-2</v>
      </c>
      <c r="V131" s="36">
        <f t="shared" si="20"/>
        <v>4.0611171379589715E-2</v>
      </c>
    </row>
    <row r="132" spans="2:22" x14ac:dyDescent="0.2">
      <c r="B132" s="41">
        <f>B131+0.5</f>
        <v>55</v>
      </c>
      <c r="F132" s="36">
        <f t="shared" si="18"/>
        <v>3.2403055265751962E-2</v>
      </c>
      <c r="G132" s="36">
        <f t="shared" si="22"/>
        <v>4.0617129097789556E-2</v>
      </c>
      <c r="I132" s="36"/>
      <c r="K132" s="41">
        <f>K131+0.5</f>
        <v>55</v>
      </c>
      <c r="L132" s="36">
        <f t="shared" si="23"/>
        <v>3.2403055265751962E-2</v>
      </c>
      <c r="M132" s="36">
        <f t="shared" si="23"/>
        <v>3.5238873477759426E-2</v>
      </c>
      <c r="N132" s="36">
        <f t="shared" si="23"/>
        <v>3.7928001287774495E-2</v>
      </c>
      <c r="O132" s="36">
        <f t="shared" si="16"/>
        <v>4.0617129097789556E-2</v>
      </c>
      <c r="P132" s="36">
        <f t="shared" si="16"/>
        <v>4.0617129097789556E-2</v>
      </c>
      <c r="Q132" s="36">
        <f t="shared" si="16"/>
        <v>4.0617129097789556E-2</v>
      </c>
      <c r="R132" s="36">
        <f t="shared" si="16"/>
        <v>4.0617129097789556E-2</v>
      </c>
      <c r="S132" s="36">
        <f t="shared" si="17"/>
        <v>4.0617129097789556E-2</v>
      </c>
      <c r="T132" s="36">
        <f t="shared" si="20"/>
        <v>4.0617129097789556E-2</v>
      </c>
      <c r="U132" s="36">
        <f t="shared" si="20"/>
        <v>4.0617129097789556E-2</v>
      </c>
      <c r="V132" s="36">
        <f t="shared" si="20"/>
        <v>4.0617129097789556E-2</v>
      </c>
    </row>
    <row r="133" spans="2:22" x14ac:dyDescent="0.2">
      <c r="B133" s="41">
        <v>55.5</v>
      </c>
      <c r="F133" s="36">
        <f t="shared" si="18"/>
        <v>3.2405633391560301E-2</v>
      </c>
      <c r="G133" s="36">
        <f t="shared" si="22"/>
        <v>4.0622979469715527E-2</v>
      </c>
      <c r="I133" s="36"/>
      <c r="K133" s="41">
        <v>55.5</v>
      </c>
      <c r="L133" s="36">
        <f t="shared" si="23"/>
        <v>3.2405633391560301E-2</v>
      </c>
      <c r="M133" s="36">
        <f t="shared" si="23"/>
        <v>3.5242862661612008E-2</v>
      </c>
      <c r="N133" s="36">
        <f t="shared" si="23"/>
        <v>3.7932921065663774E-2</v>
      </c>
      <c r="O133" s="36">
        <f t="shared" si="16"/>
        <v>4.0622979469715527E-2</v>
      </c>
      <c r="P133" s="36">
        <f t="shared" si="16"/>
        <v>4.0622979469715527E-2</v>
      </c>
      <c r="Q133" s="36">
        <f t="shared" si="16"/>
        <v>4.0622979469715527E-2</v>
      </c>
      <c r="R133" s="36">
        <f t="shared" si="16"/>
        <v>4.0622979469715527E-2</v>
      </c>
      <c r="S133" s="36">
        <f t="shared" si="17"/>
        <v>4.0622979469715527E-2</v>
      </c>
      <c r="T133" s="36">
        <f t="shared" si="20"/>
        <v>4.0622979469715527E-2</v>
      </c>
      <c r="U133" s="36">
        <f t="shared" si="20"/>
        <v>4.0622979469715527E-2</v>
      </c>
      <c r="V133" s="36">
        <f t="shared" si="20"/>
        <v>4.0622979469715527E-2</v>
      </c>
    </row>
    <row r="134" spans="2:22" x14ac:dyDescent="0.2">
      <c r="B134" s="41">
        <f>B133+0.5</f>
        <v>56</v>
      </c>
      <c r="F134" s="36">
        <f t="shared" si="18"/>
        <v>3.240816547940778E-2</v>
      </c>
      <c r="G134" s="36">
        <f t="shared" si="22"/>
        <v>4.0628725370714248E-2</v>
      </c>
      <c r="I134" s="36"/>
      <c r="K134" s="41">
        <f>K133+0.5</f>
        <v>56</v>
      </c>
      <c r="L134" s="36">
        <f t="shared" si="23"/>
        <v>3.240816547940778E-2</v>
      </c>
      <c r="M134" s="36">
        <f t="shared" si="23"/>
        <v>3.524678061003865E-2</v>
      </c>
      <c r="N134" s="36">
        <f t="shared" si="23"/>
        <v>3.7937752990376453E-2</v>
      </c>
      <c r="O134" s="36">
        <f t="shared" si="16"/>
        <v>4.0628725370714248E-2</v>
      </c>
      <c r="P134" s="36">
        <f t="shared" si="16"/>
        <v>4.0628725370714248E-2</v>
      </c>
      <c r="Q134" s="36">
        <f t="shared" si="16"/>
        <v>4.0628725370714248E-2</v>
      </c>
      <c r="R134" s="36">
        <f t="shared" si="16"/>
        <v>4.0628725370714248E-2</v>
      </c>
      <c r="S134" s="36">
        <f t="shared" si="17"/>
        <v>4.0628725370714248E-2</v>
      </c>
      <c r="T134" s="36">
        <f t="shared" si="20"/>
        <v>4.0628725370714248E-2</v>
      </c>
      <c r="U134" s="36">
        <f t="shared" si="20"/>
        <v>4.0628725370714248E-2</v>
      </c>
      <c r="V134" s="36">
        <f t="shared" si="20"/>
        <v>4.0628725370714248E-2</v>
      </c>
    </row>
    <row r="135" spans="2:22" x14ac:dyDescent="0.2">
      <c r="B135" s="41">
        <v>56.5</v>
      </c>
      <c r="F135" s="36">
        <f t="shared" si="18"/>
        <v>3.2410652751541147E-2</v>
      </c>
      <c r="G135" s="36">
        <f t="shared" si="22"/>
        <v>4.0634369574350161E-2</v>
      </c>
      <c r="I135" s="36"/>
      <c r="K135" s="41">
        <v>56.5</v>
      </c>
      <c r="L135" s="36">
        <f t="shared" si="23"/>
        <v>3.2410652751541147E-2</v>
      </c>
      <c r="M135" s="36">
        <f t="shared" si="23"/>
        <v>3.5250629214245363E-2</v>
      </c>
      <c r="N135" s="36">
        <f t="shared" si="23"/>
        <v>3.7942499394297759E-2</v>
      </c>
      <c r="O135" s="36">
        <f t="shared" si="16"/>
        <v>4.0634369574350161E-2</v>
      </c>
      <c r="P135" s="36">
        <f t="shared" si="16"/>
        <v>4.0634369574350161E-2</v>
      </c>
      <c r="Q135" s="36">
        <f t="shared" si="16"/>
        <v>4.0634369574350161E-2</v>
      </c>
      <c r="R135" s="36">
        <f t="shared" si="16"/>
        <v>4.0634369574350161E-2</v>
      </c>
      <c r="S135" s="36">
        <f t="shared" si="17"/>
        <v>4.0634369574350161E-2</v>
      </c>
      <c r="T135" s="36">
        <f t="shared" si="20"/>
        <v>4.0634369574350161E-2</v>
      </c>
      <c r="U135" s="36">
        <f t="shared" si="20"/>
        <v>4.0634369574350161E-2</v>
      </c>
      <c r="V135" s="36">
        <f t="shared" si="20"/>
        <v>4.0634369574350161E-2</v>
      </c>
    </row>
    <row r="136" spans="2:22" x14ac:dyDescent="0.2">
      <c r="B136" s="41">
        <f>B135+0.5</f>
        <v>57</v>
      </c>
      <c r="F136" s="36">
        <f t="shared" si="18"/>
        <v>3.2413096387321289E-2</v>
      </c>
      <c r="G136" s="36">
        <f t="shared" si="22"/>
        <v>4.0639914756869649E-2</v>
      </c>
      <c r="I136" s="36"/>
      <c r="K136" s="41">
        <f>K135+0.5</f>
        <v>57</v>
      </c>
      <c r="L136" s="36">
        <f t="shared" si="23"/>
        <v>3.2413096387321289E-2</v>
      </c>
      <c r="M136" s="36">
        <f t="shared" si="23"/>
        <v>3.5254410299080018E-2</v>
      </c>
      <c r="N136" s="36">
        <f t="shared" si="23"/>
        <v>3.7947162527974837E-2</v>
      </c>
      <c r="O136" s="36">
        <f t="shared" si="16"/>
        <v>4.0639914756869649E-2</v>
      </c>
      <c r="P136" s="36">
        <f t="shared" si="16"/>
        <v>4.0639914756869649E-2</v>
      </c>
      <c r="Q136" s="36">
        <f t="shared" si="16"/>
        <v>4.0639914756869649E-2</v>
      </c>
      <c r="R136" s="36">
        <f t="shared" si="16"/>
        <v>4.0639914756869649E-2</v>
      </c>
      <c r="S136" s="36">
        <f t="shared" si="17"/>
        <v>4.0639914756869649E-2</v>
      </c>
      <c r="T136" s="36">
        <f t="shared" si="20"/>
        <v>4.0639914756869649E-2</v>
      </c>
      <c r="U136" s="36">
        <f t="shared" si="20"/>
        <v>4.0639914756869649E-2</v>
      </c>
      <c r="V136" s="36">
        <f t="shared" si="20"/>
        <v>4.0639914756869649E-2</v>
      </c>
    </row>
    <row r="137" spans="2:22" x14ac:dyDescent="0.2">
      <c r="B137" s="41">
        <v>57.5</v>
      </c>
      <c r="F137" s="36">
        <f t="shared" si="18"/>
        <v>3.241549752508787E-2</v>
      </c>
      <c r="G137" s="36">
        <f t="shared" si="22"/>
        <v>4.0645363501432281E-2</v>
      </c>
      <c r="I137" s="36"/>
      <c r="K137" s="41">
        <v>57.5</v>
      </c>
      <c r="L137" s="36">
        <f t="shared" si="23"/>
        <v>3.241549752508787E-2</v>
      </c>
      <c r="M137" s="36">
        <f t="shared" si="23"/>
        <v>3.5258125625917555E-2</v>
      </c>
      <c r="N137" s="36">
        <f t="shared" si="23"/>
        <v>3.7951744563674929E-2</v>
      </c>
      <c r="O137" s="36">
        <f t="shared" si="16"/>
        <v>4.0645363501432281E-2</v>
      </c>
      <c r="P137" s="36">
        <f t="shared" si="16"/>
        <v>4.0645363501432281E-2</v>
      </c>
      <c r="Q137" s="36">
        <f t="shared" si="16"/>
        <v>4.0645363501432281E-2</v>
      </c>
      <c r="R137" s="36">
        <f t="shared" si="16"/>
        <v>4.0645363501432281E-2</v>
      </c>
      <c r="S137" s="36">
        <f t="shared" si="17"/>
        <v>4.0645363501432281E-2</v>
      </c>
      <c r="T137" s="36">
        <f t="shared" si="20"/>
        <v>4.0645363501432281E-2</v>
      </c>
      <c r="U137" s="36">
        <f t="shared" si="20"/>
        <v>4.0645363501432281E-2</v>
      </c>
      <c r="V137" s="36">
        <f t="shared" si="20"/>
        <v>4.0645363501432281E-2</v>
      </c>
    </row>
    <row r="138" spans="2:22" x14ac:dyDescent="0.2">
      <c r="B138" s="41">
        <f>B137+0.5</f>
        <v>58</v>
      </c>
      <c r="F138" s="36">
        <f t="shared" si="18"/>
        <v>3.2417857263927437E-2</v>
      </c>
      <c r="G138" s="36">
        <f t="shared" si="22"/>
        <v>4.0650718302123148E-2</v>
      </c>
      <c r="I138" s="36"/>
      <c r="K138" s="41">
        <f>K137+0.5</f>
        <v>58</v>
      </c>
      <c r="L138" s="36">
        <f t="shared" si="23"/>
        <v>3.2417857263927437E-2</v>
      </c>
      <c r="M138" s="36">
        <f t="shared" si="23"/>
        <v>3.5261776895395822E-2</v>
      </c>
      <c r="N138" s="36">
        <f t="shared" si="23"/>
        <v>3.7956247598759492E-2</v>
      </c>
      <c r="O138" s="36">
        <f t="shared" si="16"/>
        <v>4.0650718302123148E-2</v>
      </c>
      <c r="P138" s="36">
        <f t="shared" si="16"/>
        <v>4.0650718302123148E-2</v>
      </c>
      <c r="Q138" s="36">
        <f t="shared" si="16"/>
        <v>4.0650718302123148E-2</v>
      </c>
      <c r="R138" s="36">
        <f t="shared" si="16"/>
        <v>4.0650718302123148E-2</v>
      </c>
      <c r="S138" s="36">
        <f t="shared" si="17"/>
        <v>4.0650718302123148E-2</v>
      </c>
      <c r="T138" s="36">
        <f t="shared" si="20"/>
        <v>4.0650718302123148E-2</v>
      </c>
      <c r="U138" s="36">
        <f t="shared" si="20"/>
        <v>4.0650718302123148E-2</v>
      </c>
      <c r="V138" s="36">
        <f t="shared" si="20"/>
        <v>4.0650718302123148E-2</v>
      </c>
    </row>
    <row r="139" spans="2:22" x14ac:dyDescent="0.2">
      <c r="B139" s="41">
        <v>58.5</v>
      </c>
      <c r="F139" s="36">
        <f t="shared" si="18"/>
        <v>3.242017666535095E-2</v>
      </c>
      <c r="G139" s="36">
        <f t="shared" si="22"/>
        <v>4.0655981567759472E-2</v>
      </c>
      <c r="I139" s="36"/>
      <c r="K139" s="41">
        <v>58.5</v>
      </c>
      <c r="L139" s="36">
        <f t="shared" si="23"/>
        <v>3.242017666535095E-2</v>
      </c>
      <c r="M139" s="36">
        <f t="shared" si="23"/>
        <v>3.5265365750011213E-2</v>
      </c>
      <c r="N139" s="36">
        <f t="shared" si="23"/>
        <v>3.7960673658885342E-2</v>
      </c>
      <c r="O139" s="36">
        <f t="shared" si="16"/>
        <v>4.0655981567759472E-2</v>
      </c>
      <c r="P139" s="36">
        <f t="shared" si="16"/>
        <v>4.0655981567759472E-2</v>
      </c>
      <c r="Q139" s="36">
        <f t="shared" si="16"/>
        <v>4.0655981567759472E-2</v>
      </c>
      <c r="R139" s="36">
        <f t="shared" si="16"/>
        <v>4.0655981567759472E-2</v>
      </c>
      <c r="S139" s="36">
        <f t="shared" si="17"/>
        <v>4.0655981567759472E-2</v>
      </c>
      <c r="T139" s="36">
        <f t="shared" si="20"/>
        <v>4.0655981567759472E-2</v>
      </c>
      <c r="U139" s="36">
        <f t="shared" si="20"/>
        <v>4.0655981567759472E-2</v>
      </c>
      <c r="V139" s="36">
        <f t="shared" si="20"/>
        <v>4.0655981567759472E-2</v>
      </c>
    </row>
    <row r="140" spans="2:22" x14ac:dyDescent="0.2">
      <c r="B140" s="41">
        <f>B139+0.5</f>
        <v>59</v>
      </c>
      <c r="F140" s="36">
        <f t="shared" si="18"/>
        <v>3.242245675488592E-2</v>
      </c>
      <c r="G140" s="36">
        <f t="shared" si="22"/>
        <v>4.0661155625503646E-2</v>
      </c>
      <c r="I140" s="36"/>
      <c r="K140" s="41">
        <f>K139+0.5</f>
        <v>59</v>
      </c>
      <c r="L140" s="36">
        <f t="shared" si="23"/>
        <v>3.242245675488592E-2</v>
      </c>
      <c r="M140" s="36">
        <f t="shared" si="23"/>
        <v>3.5268893776582273E-2</v>
      </c>
      <c r="N140" s="36">
        <f t="shared" si="23"/>
        <v>3.7965024701042974E-2</v>
      </c>
      <c r="O140" s="36">
        <f t="shared" si="16"/>
        <v>4.0661155625503646E-2</v>
      </c>
      <c r="P140" s="36">
        <f t="shared" si="16"/>
        <v>4.0661155625503646E-2</v>
      </c>
      <c r="Q140" s="36">
        <f t="shared" si="16"/>
        <v>4.0661155625503646E-2</v>
      </c>
      <c r="R140" s="36">
        <f t="shared" si="16"/>
        <v>4.0661155625503646E-2</v>
      </c>
      <c r="S140" s="36">
        <f t="shared" si="17"/>
        <v>4.0661155625503646E-2</v>
      </c>
      <c r="T140" s="36">
        <f t="shared" si="20"/>
        <v>4.0661155625503646E-2</v>
      </c>
      <c r="U140" s="36">
        <f t="shared" si="20"/>
        <v>4.0661155625503646E-2</v>
      </c>
      <c r="V140" s="36">
        <f t="shared" si="20"/>
        <v>4.0661155625503646E-2</v>
      </c>
    </row>
    <row r="141" spans="2:22" x14ac:dyDescent="0.2">
      <c r="B141" s="41">
        <v>59.5</v>
      </c>
      <c r="F141" s="36">
        <f t="shared" si="18"/>
        <v>3.2424698523588369E-2</v>
      </c>
      <c r="G141" s="36">
        <f t="shared" si="22"/>
        <v>4.0666242724294151E-2</v>
      </c>
      <c r="I141" s="36"/>
      <c r="K141" s="41">
        <v>59.5</v>
      </c>
      <c r="L141" s="36">
        <f t="shared" si="23"/>
        <v>3.2424698523588369E-2</v>
      </c>
      <c r="M141" s="36">
        <f t="shared" si="23"/>
        <v>3.5272362508589117E-2</v>
      </c>
      <c r="N141" s="36">
        <f t="shared" si="23"/>
        <v>3.7969302616441637E-2</v>
      </c>
      <c r="O141" s="36">
        <f t="shared" si="16"/>
        <v>4.0666242724294151E-2</v>
      </c>
      <c r="P141" s="36">
        <f t="shared" si="16"/>
        <v>4.0666242724294151E-2</v>
      </c>
      <c r="Q141" s="36">
        <f t="shared" si="16"/>
        <v>4.0666242724294151E-2</v>
      </c>
      <c r="R141" s="36">
        <f t="shared" si="16"/>
        <v>4.0666242724294151E-2</v>
      </c>
      <c r="S141" s="36">
        <f t="shared" si="17"/>
        <v>4.0666242724294151E-2</v>
      </c>
      <c r="T141" s="36">
        <f t="shared" si="20"/>
        <v>4.0666242724294151E-2</v>
      </c>
      <c r="U141" s="36">
        <f t="shared" si="20"/>
        <v>4.0666242724294151E-2</v>
      </c>
      <c r="V141" s="36">
        <f t="shared" si="20"/>
        <v>4.0666242724294151E-2</v>
      </c>
    </row>
    <row r="142" spans="2:22" x14ac:dyDescent="0.2">
      <c r="B142" s="41">
        <f>B141+0.5</f>
        <v>60</v>
      </c>
      <c r="F142" s="36">
        <f t="shared" si="18"/>
        <v>3.2426902929479119E-2</v>
      </c>
      <c r="G142" s="36">
        <f t="shared" si="22"/>
        <v>4.0671245038104799E-2</v>
      </c>
      <c r="I142" s="36"/>
      <c r="K142" s="41">
        <f>K141+0.5</f>
        <v>60</v>
      </c>
      <c r="L142" s="36">
        <f t="shared" si="23"/>
        <v>3.2426902929479119E-2</v>
      </c>
      <c r="M142" s="36">
        <f t="shared" si="23"/>
        <v>3.527577342839585E-2</v>
      </c>
      <c r="N142" s="36">
        <f t="shared" si="23"/>
        <v>3.7973509233250324E-2</v>
      </c>
      <c r="O142" s="36">
        <f t="shared" si="16"/>
        <v>4.0671245038104799E-2</v>
      </c>
      <c r="P142" s="36">
        <f t="shared" si="16"/>
        <v>4.0671245038104799E-2</v>
      </c>
      <c r="Q142" s="36">
        <f t="shared" si="16"/>
        <v>4.0671245038104799E-2</v>
      </c>
      <c r="R142" s="36">
        <f t="shared" si="16"/>
        <v>4.0671245038104799E-2</v>
      </c>
      <c r="S142" s="36">
        <f t="shared" si="17"/>
        <v>4.0671245038104799E-2</v>
      </c>
      <c r="T142" s="36">
        <f t="shared" si="20"/>
        <v>4.0671245038104799E-2</v>
      </c>
      <c r="U142" s="36">
        <f t="shared" si="20"/>
        <v>4.0671245038104799E-2</v>
      </c>
      <c r="V142" s="36">
        <f t="shared" si="20"/>
        <v>4.0671245038104799E-2</v>
      </c>
    </row>
    <row r="143" spans="2:22" x14ac:dyDescent="0.2">
      <c r="B143" s="41">
        <v>60.5</v>
      </c>
      <c r="F143" s="36">
        <f t="shared" si="18"/>
        <v>3.2429070898908861E-2</v>
      </c>
      <c r="G143" s="36">
        <f t="shared" si="22"/>
        <v>4.0676164669042551E-2</v>
      </c>
      <c r="I143" s="36"/>
      <c r="K143" s="41">
        <v>60.5</v>
      </c>
      <c r="L143" s="36">
        <f t="shared" si="23"/>
        <v>3.2429070898908861E-2</v>
      </c>
      <c r="M143" s="36">
        <f t="shared" si="23"/>
        <v>3.5279127969362799E-2</v>
      </c>
      <c r="N143" s="36">
        <f t="shared" si="23"/>
        <v>3.7977646319202675E-2</v>
      </c>
      <c r="O143" s="36">
        <f t="shared" si="16"/>
        <v>4.0676164669042551E-2</v>
      </c>
      <c r="P143" s="36">
        <f t="shared" si="16"/>
        <v>4.0676164669042551E-2</v>
      </c>
      <c r="Q143" s="36">
        <f t="shared" si="16"/>
        <v>4.0676164669042551E-2</v>
      </c>
      <c r="R143" s="36">
        <f t="shared" si="16"/>
        <v>4.0676164669042551E-2</v>
      </c>
      <c r="S143" s="36">
        <f t="shared" si="17"/>
        <v>4.0676164669042551E-2</v>
      </c>
      <c r="T143" s="36">
        <f t="shared" si="20"/>
        <v>4.0676164669042551E-2</v>
      </c>
      <c r="U143" s="36">
        <f t="shared" si="20"/>
        <v>4.0676164669042551E-2</v>
      </c>
      <c r="V143" s="36">
        <f t="shared" si="20"/>
        <v>4.0676164669042551E-2</v>
      </c>
    </row>
    <row r="144" spans="2:22" x14ac:dyDescent="0.2">
      <c r="B144" s="41">
        <f>B143+0.5</f>
        <v>61</v>
      </c>
      <c r="F144" s="36">
        <f t="shared" si="18"/>
        <v>3.2431203327856144E-2</v>
      </c>
      <c r="G144" s="36">
        <f t="shared" si="22"/>
        <v>4.0681003650292799E-2</v>
      </c>
      <c r="I144" s="36"/>
      <c r="K144" s="41">
        <f>K143+0.5</f>
        <v>61</v>
      </c>
      <c r="L144" s="36">
        <f t="shared" si="23"/>
        <v>3.2431203327856144E-2</v>
      </c>
      <c r="M144" s="36">
        <f t="shared" si="23"/>
        <v>3.5282427517854882E-2</v>
      </c>
      <c r="N144" s="36">
        <f t="shared" si="23"/>
        <v>3.7981715584073844E-2</v>
      </c>
      <c r="O144" s="36">
        <f t="shared" si="16"/>
        <v>4.0681003650292799E-2</v>
      </c>
      <c r="P144" s="36">
        <f t="shared" si="16"/>
        <v>4.0681003650292799E-2</v>
      </c>
      <c r="Q144" s="36">
        <f t="shared" si="16"/>
        <v>4.0681003650292799E-2</v>
      </c>
      <c r="R144" s="36">
        <f t="shared" si="16"/>
        <v>4.0681003650292799E-2</v>
      </c>
      <c r="S144" s="36">
        <f t="shared" si="17"/>
        <v>4.0681003650292799E-2</v>
      </c>
      <c r="T144" s="36">
        <f t="shared" si="20"/>
        <v>4.0681003650292799E-2</v>
      </c>
      <c r="U144" s="36">
        <f t="shared" si="20"/>
        <v>4.0681003650292799E-2</v>
      </c>
      <c r="V144" s="36">
        <f t="shared" si="20"/>
        <v>4.0681003650292799E-2</v>
      </c>
    </row>
    <row r="145" spans="2:22" x14ac:dyDescent="0.2">
      <c r="B145" s="41">
        <v>61.5</v>
      </c>
      <c r="F145" s="36">
        <f t="shared" si="18"/>
        <v>3.2433301083162017E-2</v>
      </c>
      <c r="G145" s="36">
        <f t="shared" si="22"/>
        <v>4.0685763948921087E-2</v>
      </c>
      <c r="I145" s="36"/>
      <c r="K145" s="41">
        <v>61.5</v>
      </c>
      <c r="L145" s="36">
        <f t="shared" si="23"/>
        <v>3.2433301083162017E-2</v>
      </c>
      <c r="M145" s="36">
        <f t="shared" si="23"/>
        <v>3.5285673415151965E-2</v>
      </c>
      <c r="N145" s="36">
        <f t="shared" si="23"/>
        <v>3.798571868203654E-2</v>
      </c>
      <c r="O145" s="36">
        <f t="shared" si="16"/>
        <v>4.0685763948921087E-2</v>
      </c>
      <c r="P145" s="36">
        <f t="shared" si="16"/>
        <v>4.0685763948921087E-2</v>
      </c>
      <c r="Q145" s="36">
        <f t="shared" si="16"/>
        <v>4.0685763948921087E-2</v>
      </c>
      <c r="R145" s="36">
        <f t="shared" si="16"/>
        <v>4.0685763948921087E-2</v>
      </c>
      <c r="S145" s="36">
        <f t="shared" si="17"/>
        <v>4.0685763948921087E-2</v>
      </c>
      <c r="T145" s="36">
        <f t="shared" si="20"/>
        <v>4.0685763948921087E-2</v>
      </c>
      <c r="U145" s="36">
        <f t="shared" si="20"/>
        <v>4.0685763948921087E-2</v>
      </c>
      <c r="V145" s="36">
        <f t="shared" si="20"/>
        <v>4.0685763948921087E-2</v>
      </c>
    </row>
    <row r="146" spans="2:22" x14ac:dyDescent="0.2">
      <c r="B146" s="41">
        <f>B145+0.5</f>
        <v>62</v>
      </c>
      <c r="F146" s="36">
        <f t="shared" si="18"/>
        <v>3.2435365003704884E-2</v>
      </c>
      <c r="G146" s="36">
        <f t="shared" si="22"/>
        <v>4.0690447468539247E-2</v>
      </c>
      <c r="I146" s="36"/>
      <c r="K146" s="41">
        <f>K145+0.5</f>
        <v>62</v>
      </c>
      <c r="L146" s="36">
        <f t="shared" si="23"/>
        <v>3.2435365003704884E-2</v>
      </c>
      <c r="M146" s="36">
        <f t="shared" si="23"/>
        <v>3.5288866959266842E-2</v>
      </c>
      <c r="N146" s="36">
        <f t="shared" si="23"/>
        <v>3.7989657213903051E-2</v>
      </c>
      <c r="O146" s="36">
        <f t="shared" si="16"/>
        <v>4.0690447468539247E-2</v>
      </c>
      <c r="P146" s="36">
        <f t="shared" si="16"/>
        <v>4.0690447468539247E-2</v>
      </c>
      <c r="Q146" s="36">
        <f t="shared" si="16"/>
        <v>4.0690447468539247E-2</v>
      </c>
      <c r="R146" s="36">
        <f t="shared" si="16"/>
        <v>4.0690447468539247E-2</v>
      </c>
      <c r="S146" s="36">
        <f t="shared" si="17"/>
        <v>4.0690447468539247E-2</v>
      </c>
      <c r="T146" s="36">
        <f t="shared" si="20"/>
        <v>4.0690447468539247E-2</v>
      </c>
      <c r="U146" s="36">
        <f t="shared" si="20"/>
        <v>4.0690447468539247E-2</v>
      </c>
      <c r="V146" s="36">
        <f t="shared" si="20"/>
        <v>4.0690447468539247E-2</v>
      </c>
    </row>
    <row r="147" spans="2:22" x14ac:dyDescent="0.2">
      <c r="B147" s="41">
        <v>62.5</v>
      </c>
      <c r="F147" s="36">
        <f t="shared" si="18"/>
        <v>3.2437395901519062E-2</v>
      </c>
      <c r="G147" s="36">
        <f t="shared" si="22"/>
        <v>4.0695056051843516E-2</v>
      </c>
      <c r="I147" s="36"/>
      <c r="K147" s="41">
        <v>62.5</v>
      </c>
      <c r="L147" s="36">
        <f t="shared" si="23"/>
        <v>3.2437395901519062E-2</v>
      </c>
      <c r="M147" s="36">
        <f t="shared" si="23"/>
        <v>3.5292009406675887E-2</v>
      </c>
      <c r="N147" s="36">
        <f t="shared" si="23"/>
        <v>3.7993532729259712E-2</v>
      </c>
      <c r="O147" s="36">
        <f t="shared" si="16"/>
        <v>4.0695056051843516E-2</v>
      </c>
      <c r="P147" s="36">
        <f t="shared" si="16"/>
        <v>4.0695056051843516E-2</v>
      </c>
      <c r="Q147" s="36">
        <f t="shared" si="16"/>
        <v>4.0695056051843516E-2</v>
      </c>
      <c r="R147" s="36">
        <f t="shared" si="16"/>
        <v>4.0695056051843516E-2</v>
      </c>
      <c r="S147" s="36">
        <f t="shared" si="17"/>
        <v>4.0695056051843516E-2</v>
      </c>
      <c r="T147" s="36">
        <f t="shared" si="20"/>
        <v>4.0695056051843516E-2</v>
      </c>
      <c r="U147" s="36">
        <f t="shared" si="20"/>
        <v>4.0695056051843516E-2</v>
      </c>
      <c r="V147" s="36">
        <f t="shared" si="20"/>
        <v>4.0695056051843516E-2</v>
      </c>
    </row>
    <row r="148" spans="2:22" x14ac:dyDescent="0.2">
      <c r="B148" s="41">
        <f>B147+0.5</f>
        <v>63</v>
      </c>
      <c r="F148" s="36">
        <f t="shared" si="18"/>
        <v>3.2439394562860005E-2</v>
      </c>
      <c r="G148" s="36">
        <f t="shared" si="22"/>
        <v>4.0699591483031844E-2</v>
      </c>
      <c r="I148" s="36"/>
      <c r="K148" s="41">
        <f>K147+0.5</f>
        <v>63</v>
      </c>
      <c r="L148" s="36">
        <f t="shared" si="23"/>
        <v>3.2439394562860005E-2</v>
      </c>
      <c r="M148" s="36">
        <f t="shared" si="23"/>
        <v>3.5295101973967319E-2</v>
      </c>
      <c r="N148" s="36">
        <f t="shared" si="23"/>
        <v>3.7997346728499588E-2</v>
      </c>
      <c r="O148" s="36">
        <f t="shared" si="16"/>
        <v>4.0699591483031844E-2</v>
      </c>
      <c r="P148" s="36">
        <f t="shared" si="16"/>
        <v>4.0699591483031844E-2</v>
      </c>
      <c r="Q148" s="36">
        <f t="shared" si="16"/>
        <v>4.0699591483031844E-2</v>
      </c>
      <c r="R148" s="36">
        <f t="shared" si="16"/>
        <v>4.0699591483031844E-2</v>
      </c>
      <c r="S148" s="36">
        <f t="shared" si="17"/>
        <v>4.0699591483031844E-2</v>
      </c>
      <c r="T148" s="36">
        <f t="shared" si="20"/>
        <v>4.0699591483031844E-2</v>
      </c>
      <c r="U148" s="36">
        <f t="shared" si="20"/>
        <v>4.0699591483031844E-2</v>
      </c>
      <c r="V148" s="36">
        <f t="shared" si="20"/>
        <v>4.0699591483031844E-2</v>
      </c>
    </row>
    <row r="149" spans="2:22" x14ac:dyDescent="0.2">
      <c r="B149" s="41">
        <v>63.5</v>
      </c>
      <c r="F149" s="36">
        <f t="shared" si="18"/>
        <v>3.2441361749219202E-2</v>
      </c>
      <c r="G149" s="36">
        <f t="shared" si="22"/>
        <v>4.0704055490106972E-2</v>
      </c>
      <c r="I149" s="36"/>
      <c r="K149" s="41">
        <v>63.5</v>
      </c>
      <c r="L149" s="36">
        <f t="shared" si="23"/>
        <v>3.2441361749219202E-2</v>
      </c>
      <c r="M149" s="36">
        <f t="shared" si="23"/>
        <v>3.529814583941164E-2</v>
      </c>
      <c r="N149" s="36">
        <f t="shared" si="23"/>
        <v>3.8001100664759313E-2</v>
      </c>
      <c r="O149" s="36">
        <f t="shared" si="16"/>
        <v>4.0704055490106972E-2</v>
      </c>
      <c r="P149" s="36">
        <f t="shared" si="16"/>
        <v>4.0704055490106972E-2</v>
      </c>
      <c r="Q149" s="36">
        <f t="shared" si="16"/>
        <v>4.0704055490106972E-2</v>
      </c>
      <c r="R149" s="36">
        <f t="shared" si="16"/>
        <v>4.0704055490106972E-2</v>
      </c>
      <c r="S149" s="36">
        <f t="shared" si="17"/>
        <v>4.0704055490106972E-2</v>
      </c>
      <c r="T149" s="36">
        <f t="shared" si="20"/>
        <v>4.0704055490106972E-2</v>
      </c>
      <c r="U149" s="36">
        <f t="shared" si="20"/>
        <v>4.0704055490106972E-2</v>
      </c>
      <c r="V149" s="36">
        <f t="shared" si="20"/>
        <v>4.0704055490106972E-2</v>
      </c>
    </row>
    <row r="150" spans="2:22" x14ac:dyDescent="0.2">
      <c r="B150" s="41">
        <f>B149+0.5</f>
        <v>64</v>
      </c>
      <c r="F150" s="36">
        <f t="shared" si="18"/>
        <v>3.2443298198291538E-2</v>
      </c>
      <c r="G150" s="36">
        <f t="shared" si="22"/>
        <v>4.0708449747071544E-2</v>
      </c>
      <c r="I150" s="36"/>
      <c r="K150" s="41">
        <f>K149+0.5</f>
        <v>64</v>
      </c>
      <c r="L150" s="36">
        <f t="shared" si="23"/>
        <v>3.2443298198291538E-2</v>
      </c>
      <c r="M150" s="36">
        <f t="shared" si="23"/>
        <v>3.5301142144458404E-2</v>
      </c>
      <c r="N150" s="36">
        <f t="shared" si="23"/>
        <v>3.8004795945764981E-2</v>
      </c>
      <c r="O150" s="36">
        <f t="shared" si="16"/>
        <v>4.0708449747071544E-2</v>
      </c>
      <c r="P150" s="36">
        <f t="shared" si="16"/>
        <v>4.0708449747071544E-2</v>
      </c>
      <c r="Q150" s="36">
        <f t="shared" si="16"/>
        <v>4.0708449747071544E-2</v>
      </c>
      <c r="R150" s="36">
        <f t="shared" si="16"/>
        <v>4.0708449747071544E-2</v>
      </c>
      <c r="S150" s="36">
        <f t="shared" si="17"/>
        <v>4.0708449747071544E-2</v>
      </c>
      <c r="T150" s="36">
        <f t="shared" si="20"/>
        <v>4.0708449747071544E-2</v>
      </c>
      <c r="U150" s="36">
        <f t="shared" si="20"/>
        <v>4.0708449747071544E-2</v>
      </c>
      <c r="V150" s="36">
        <f t="shared" si="20"/>
        <v>4.0708449747071544E-2</v>
      </c>
    </row>
    <row r="151" spans="2:22" x14ac:dyDescent="0.2">
      <c r="B151" s="41">
        <v>64.5</v>
      </c>
      <c r="F151" s="36">
        <f t="shared" si="18"/>
        <v>3.2445204624897632E-2</v>
      </c>
      <c r="G151" s="36">
        <f t="shared" ref="G151:G182" si="24">G$18+G$19*(B$18/$B151)*(1-EXP(-$B151/B$18))+G$20*(B$18/$B151)*(1-(1+$B151/B$18)*EXP(-$B151/B$18))</f>
        <v>4.0712775876021165E-2</v>
      </c>
      <c r="I151" s="36"/>
      <c r="K151" s="41">
        <v>64.5</v>
      </c>
      <c r="L151" s="36">
        <f t="shared" si="23"/>
        <v>3.2445204624897632E-2</v>
      </c>
      <c r="M151" s="36">
        <f t="shared" si="23"/>
        <v>3.5304091995163357E-2</v>
      </c>
      <c r="N151" s="36">
        <f t="shared" si="23"/>
        <v>3.8008433935592265E-2</v>
      </c>
      <c r="O151" s="36">
        <f>O$18+O$19*($B$18/$B151)*(1-EXP(-$B151/$B$18))+O$20*($B$18/$B151)*(1-(1+$B151/$B$18)*EXP(-$B151/$B$18))</f>
        <v>4.0712775876021165E-2</v>
      </c>
      <c r="P151" s="36">
        <f>P$18+P$19*($B$18/$B151)*(1-EXP(-$B151/$B$18))+P$20*($B$18/$B151)*(1-(1+$B151/$B$18)*EXP(-$B151/$B$18))</f>
        <v>4.0712775876021165E-2</v>
      </c>
      <c r="Q151" s="36">
        <f>Q$18+Q$19*($B$18/$B151)*(1-EXP(-$B151/$B$18))+Q$20*($B$18/$B151)*(1-(1+$B151/$B$18)*EXP(-$B151/$B$18))</f>
        <v>4.0712775876021165E-2</v>
      </c>
      <c r="R151" s="36">
        <f>R$18+R$19*($B$18/$B151)*(1-EXP(-$B151/$B$18))+R$20*($B$18/$B151)*(1-(1+$B151/$B$18)*EXP(-$B151/$B$18))</f>
        <v>4.0712775876021165E-2</v>
      </c>
      <c r="S151" s="36">
        <f>S$18+S$19*($B$18/$B151)*(1-EXP(-$B151/$B$18))+S$20*($B$18/$B151)*(1-(1+$B151/$B$18)*EXP(-$B151/$B$18))</f>
        <v>4.0712775876021165E-2</v>
      </c>
      <c r="T151" s="36">
        <f t="shared" si="20"/>
        <v>4.0712775876021165E-2</v>
      </c>
      <c r="U151" s="36">
        <f t="shared" si="20"/>
        <v>4.0712775876021165E-2</v>
      </c>
      <c r="V151" s="36">
        <f t="shared" si="20"/>
        <v>4.0712775876021165E-2</v>
      </c>
    </row>
    <row r="152" spans="2:22" x14ac:dyDescent="0.2">
      <c r="B152" s="41">
        <f>B151+0.5</f>
        <v>65</v>
      </c>
      <c r="F152" s="36">
        <f t="shared" ref="F152:F215" si="25">D$18+D$19*(B$18/$B152)*(1-EXP(-$B152/B$18))+D$20*(B$18/$B152)*(1-(1+$B152/B$18)*EXP(-$B152/B$18))</f>
        <v>3.2447081721863634E-2</v>
      </c>
      <c r="G152" s="36">
        <f t="shared" si="24"/>
        <v>4.0717035449140793E-2</v>
      </c>
      <c r="I152" s="36"/>
      <c r="K152" s="41">
        <f>K151+0.5</f>
        <v>65</v>
      </c>
      <c r="L152" s="36">
        <f t="shared" ref="L152:O215" si="26">L$18+L$19*($B$18/$B152)*(1-EXP(-$B152/$B$18))+L$20*($B$18/$B152)*(1-(1+$B152/$B$18)*EXP(-$B152/$B$18))</f>
        <v>3.2447081721863634E-2</v>
      </c>
      <c r="M152" s="36">
        <f t="shared" si="26"/>
        <v>3.5306996463549768E-2</v>
      </c>
      <c r="N152" s="36">
        <f t="shared" si="26"/>
        <v>3.8012015956345284E-2</v>
      </c>
      <c r="O152" s="36">
        <f t="shared" si="26"/>
        <v>4.0717035449140793E-2</v>
      </c>
      <c r="P152" s="36">
        <f t="shared" ref="P152:S215" si="27">P$18+P$19*($B$18/$B152)*(1-EXP(-$B152/$B$18))+P$20*($B$18/$B152)*(1-(1+$B152/$B$18)*EXP(-$B152/$B$18))</f>
        <v>4.0717035449140793E-2</v>
      </c>
      <c r="Q152" s="36">
        <f t="shared" si="27"/>
        <v>4.0717035449140793E-2</v>
      </c>
      <c r="R152" s="36">
        <f t="shared" si="27"/>
        <v>4.0717035449140793E-2</v>
      </c>
      <c r="S152" s="36">
        <f t="shared" si="27"/>
        <v>4.0717035449140793E-2</v>
      </c>
      <c r="T152" s="36">
        <f t="shared" ref="T152:V215" si="28">T$18+T$19*($B$18/$B152)*(1-EXP(-$B152/$B$18))+T$20*($B$18/$B152)*(1-(1+$B152/$B$18)*EXP(-$B152/$B$18))</f>
        <v>4.0717035449140793E-2</v>
      </c>
      <c r="U152" s="36">
        <f t="shared" si="28"/>
        <v>4.0717035449140793E-2</v>
      </c>
      <c r="V152" s="36">
        <f t="shared" si="28"/>
        <v>4.0717035449140793E-2</v>
      </c>
    </row>
    <row r="153" spans="2:22" x14ac:dyDescent="0.2">
      <c r="B153" s="41">
        <v>65.5</v>
      </c>
      <c r="F153" s="36">
        <f t="shared" si="25"/>
        <v>3.2448930160860687E-2</v>
      </c>
      <c r="G153" s="36">
        <f t="shared" si="24"/>
        <v>4.0721229990609738E-2</v>
      </c>
      <c r="I153" s="36"/>
      <c r="K153" s="41">
        <v>65.5</v>
      </c>
      <c r="L153" s="36">
        <f t="shared" si="26"/>
        <v>3.2448930160860687E-2</v>
      </c>
      <c r="M153" s="36">
        <f t="shared" si="26"/>
        <v>3.5309856588907375E-2</v>
      </c>
      <c r="N153" s="36">
        <f t="shared" si="26"/>
        <v>3.8015543289758563E-2</v>
      </c>
      <c r="O153" s="36">
        <f t="shared" si="26"/>
        <v>4.0721229990609738E-2</v>
      </c>
      <c r="P153" s="36">
        <f t="shared" si="27"/>
        <v>4.0721229990609738E-2</v>
      </c>
      <c r="Q153" s="36">
        <f t="shared" si="27"/>
        <v>4.0721229990609738E-2</v>
      </c>
      <c r="R153" s="36">
        <f t="shared" si="27"/>
        <v>4.0721229990609738E-2</v>
      </c>
      <c r="S153" s="36">
        <f t="shared" si="27"/>
        <v>4.0721229990609738E-2</v>
      </c>
      <c r="T153" s="36">
        <f t="shared" si="28"/>
        <v>4.0721229990609738E-2</v>
      </c>
      <c r="U153" s="36">
        <f t="shared" si="28"/>
        <v>4.0721229990609738E-2</v>
      </c>
      <c r="V153" s="36">
        <f t="shared" si="28"/>
        <v>4.0721229990609738E-2</v>
      </c>
    </row>
    <row r="154" spans="2:22" x14ac:dyDescent="0.2">
      <c r="B154" s="41">
        <f>B153+0.5</f>
        <v>66</v>
      </c>
      <c r="F154" s="36">
        <f t="shared" si="25"/>
        <v>3.2450750593206276E-2</v>
      </c>
      <c r="G154" s="36">
        <f t="shared" si="24"/>
        <v>4.0725360978420062E-2</v>
      </c>
      <c r="I154" s="36"/>
      <c r="K154" s="41">
        <f>K153+0.5</f>
        <v>66</v>
      </c>
      <c r="L154" s="36">
        <f t="shared" si="26"/>
        <v>3.2450750593206276E-2</v>
      </c>
      <c r="M154" s="36">
        <f t="shared" si="26"/>
        <v>3.5312673379032294E-2</v>
      </c>
      <c r="N154" s="36">
        <f t="shared" si="26"/>
        <v>3.8019017178726189E-2</v>
      </c>
      <c r="O154" s="36">
        <f t="shared" si="26"/>
        <v>4.0725360978420062E-2</v>
      </c>
      <c r="P154" s="36">
        <f t="shared" si="27"/>
        <v>4.0725360978420062E-2</v>
      </c>
      <c r="Q154" s="36">
        <f t="shared" si="27"/>
        <v>4.0725360978420062E-2</v>
      </c>
      <c r="R154" s="36">
        <f t="shared" si="27"/>
        <v>4.0725360978420062E-2</v>
      </c>
      <c r="S154" s="36">
        <f t="shared" si="27"/>
        <v>4.0725360978420062E-2</v>
      </c>
      <c r="T154" s="36">
        <f t="shared" si="28"/>
        <v>4.0725360978420062E-2</v>
      </c>
      <c r="U154" s="36">
        <f t="shared" si="28"/>
        <v>4.0725360978420062E-2</v>
      </c>
      <c r="V154" s="36">
        <f t="shared" si="28"/>
        <v>4.0725360978420062E-2</v>
      </c>
    </row>
    <row r="155" spans="2:22" x14ac:dyDescent="0.2">
      <c r="B155" s="41">
        <v>66.5</v>
      </c>
      <c r="F155" s="36">
        <f t="shared" si="25"/>
        <v>3.245254365062937E-2</v>
      </c>
      <c r="G155" s="36">
        <f t="shared" si="24"/>
        <v>4.0729429846112941E-2</v>
      </c>
      <c r="I155" s="36"/>
      <c r="K155" s="41">
        <v>66.5</v>
      </c>
      <c r="L155" s="36">
        <f t="shared" si="26"/>
        <v>3.245254365062937E-2</v>
      </c>
      <c r="M155" s="36">
        <f t="shared" si="26"/>
        <v>3.5315447811410973E-2</v>
      </c>
      <c r="N155" s="36">
        <f t="shared" si="26"/>
        <v>3.8022438828761967E-2</v>
      </c>
      <c r="O155" s="36">
        <f t="shared" si="26"/>
        <v>4.0729429846112941E-2</v>
      </c>
      <c r="P155" s="36">
        <f t="shared" si="27"/>
        <v>4.0729429846112941E-2</v>
      </c>
      <c r="Q155" s="36">
        <f t="shared" si="27"/>
        <v>4.0729429846112941E-2</v>
      </c>
      <c r="R155" s="36">
        <f t="shared" si="27"/>
        <v>4.0729429846112941E-2</v>
      </c>
      <c r="S155" s="36">
        <f t="shared" si="27"/>
        <v>4.0729429846112941E-2</v>
      </c>
      <c r="T155" s="36">
        <f t="shared" si="28"/>
        <v>4.0729429846112941E-2</v>
      </c>
      <c r="U155" s="36">
        <f t="shared" si="28"/>
        <v>4.0729429846112941E-2</v>
      </c>
      <c r="V155" s="36">
        <f t="shared" si="28"/>
        <v>4.0729429846112941E-2</v>
      </c>
    </row>
    <row r="156" spans="2:22" x14ac:dyDescent="0.2">
      <c r="B156" s="41">
        <f>B155+0.5</f>
        <v>67</v>
      </c>
      <c r="F156" s="36">
        <f t="shared" si="25"/>
        <v>3.2454309946001375E-2</v>
      </c>
      <c r="G156" s="36">
        <f t="shared" si="24"/>
        <v>4.0733437984437265E-2</v>
      </c>
      <c r="I156" s="36"/>
      <c r="K156" s="41">
        <f>K155+0.5</f>
        <v>67</v>
      </c>
      <c r="L156" s="36">
        <f t="shared" si="26"/>
        <v>3.2454309946001375E-2</v>
      </c>
      <c r="M156" s="36">
        <f t="shared" si="26"/>
        <v>3.5318180834351169E-2</v>
      </c>
      <c r="N156" s="36">
        <f t="shared" si="26"/>
        <v>3.8025809409394221E-2</v>
      </c>
      <c r="O156" s="36">
        <f t="shared" si="26"/>
        <v>4.0733437984437265E-2</v>
      </c>
      <c r="P156" s="36">
        <f t="shared" si="27"/>
        <v>4.0733437984437265E-2</v>
      </c>
      <c r="Q156" s="36">
        <f t="shared" si="27"/>
        <v>4.0733437984437265E-2</v>
      </c>
      <c r="R156" s="36">
        <f t="shared" si="27"/>
        <v>4.0733437984437265E-2</v>
      </c>
      <c r="S156" s="36">
        <f t="shared" si="27"/>
        <v>4.0733437984437265E-2</v>
      </c>
      <c r="T156" s="36">
        <f t="shared" si="28"/>
        <v>4.0733437984437265E-2</v>
      </c>
      <c r="U156" s="36">
        <f t="shared" si="28"/>
        <v>4.0733437984437265E-2</v>
      </c>
      <c r="V156" s="36">
        <f t="shared" si="28"/>
        <v>4.0733437984437265E-2</v>
      </c>
    </row>
    <row r="157" spans="2:22" x14ac:dyDescent="0.2">
      <c r="B157" s="41">
        <v>67.5</v>
      </c>
      <c r="F157" s="36">
        <f t="shared" si="25"/>
        <v>3.2456050074034529E-2</v>
      </c>
      <c r="G157" s="36">
        <f t="shared" si="24"/>
        <v>4.0737386742934568E-2</v>
      </c>
      <c r="I157" s="36"/>
      <c r="K157" s="41">
        <v>67.5</v>
      </c>
      <c r="L157" s="36">
        <f t="shared" si="26"/>
        <v>3.2456050074034529E-2</v>
      </c>
      <c r="M157" s="36">
        <f t="shared" si="26"/>
        <v>3.5320873368062618E-2</v>
      </c>
      <c r="N157" s="36">
        <f t="shared" si="26"/>
        <v>3.8029130055498593E-2</v>
      </c>
      <c r="O157" s="36">
        <f t="shared" si="26"/>
        <v>4.0737386742934568E-2</v>
      </c>
      <c r="P157" s="36">
        <f t="shared" si="27"/>
        <v>4.0737386742934568E-2</v>
      </c>
      <c r="Q157" s="36">
        <f t="shared" si="27"/>
        <v>4.0737386742934568E-2</v>
      </c>
      <c r="R157" s="36">
        <f t="shared" si="27"/>
        <v>4.0737386742934568E-2</v>
      </c>
      <c r="S157" s="36">
        <f t="shared" si="27"/>
        <v>4.0737386742934568E-2</v>
      </c>
      <c r="T157" s="36">
        <f t="shared" si="28"/>
        <v>4.0737386742934568E-2</v>
      </c>
      <c r="U157" s="36">
        <f t="shared" si="28"/>
        <v>4.0737386742934568E-2</v>
      </c>
      <c r="V157" s="36">
        <f t="shared" si="28"/>
        <v>4.0737386742934568E-2</v>
      </c>
    </row>
    <row r="158" spans="2:22" x14ac:dyDescent="0.2">
      <c r="B158" s="41">
        <f>B157+0.5</f>
        <v>68</v>
      </c>
      <c r="F158" s="36">
        <f t="shared" si="25"/>
        <v>3.2457764611949554E-2</v>
      </c>
      <c r="G158" s="36">
        <f t="shared" si="24"/>
        <v>4.0741277431453962E-2</v>
      </c>
      <c r="I158" s="36"/>
      <c r="K158" s="41">
        <f>K157+0.5</f>
        <v>68</v>
      </c>
      <c r="L158" s="36">
        <f t="shared" si="26"/>
        <v>3.2457764611949554E-2</v>
      </c>
      <c r="M158" s="36">
        <f t="shared" si="26"/>
        <v>3.5323526305690064E-2</v>
      </c>
      <c r="N158" s="36">
        <f t="shared" si="26"/>
        <v>3.803240186857202E-2</v>
      </c>
      <c r="O158" s="36">
        <f t="shared" si="26"/>
        <v>4.0741277431453962E-2</v>
      </c>
      <c r="P158" s="36">
        <f t="shared" si="27"/>
        <v>4.0741277431453962E-2</v>
      </c>
      <c r="Q158" s="36">
        <f t="shared" si="27"/>
        <v>4.0741277431453962E-2</v>
      </c>
      <c r="R158" s="36">
        <f t="shared" si="27"/>
        <v>4.0741277431453962E-2</v>
      </c>
      <c r="S158" s="36">
        <f t="shared" si="27"/>
        <v>4.0741277431453962E-2</v>
      </c>
      <c r="T158" s="36">
        <f t="shared" si="28"/>
        <v>4.0741277431453962E-2</v>
      </c>
      <c r="U158" s="36">
        <f t="shared" si="28"/>
        <v>4.0741277431453962E-2</v>
      </c>
      <c r="V158" s="36">
        <f t="shared" si="28"/>
        <v>4.0741277431453962E-2</v>
      </c>
    </row>
    <row r="159" spans="2:22" x14ac:dyDescent="0.2">
      <c r="B159" s="41">
        <v>68.5</v>
      </c>
      <c r="F159" s="36">
        <f t="shared" si="25"/>
        <v>3.2459454120113994E-2</v>
      </c>
      <c r="G159" s="36">
        <f t="shared" si="24"/>
        <v>4.0745111321600816E-2</v>
      </c>
      <c r="I159" s="36"/>
      <c r="K159" s="41">
        <v>68.5</v>
      </c>
      <c r="L159" s="36">
        <f t="shared" si="26"/>
        <v>3.2459454120113994E-2</v>
      </c>
      <c r="M159" s="36">
        <f t="shared" si="26"/>
        <v>3.5326140514301066E-2</v>
      </c>
      <c r="N159" s="36">
        <f t="shared" si="26"/>
        <v>3.8035625917950948E-2</v>
      </c>
      <c r="O159" s="36">
        <f t="shared" si="26"/>
        <v>4.0745111321600816E-2</v>
      </c>
      <c r="P159" s="36">
        <f t="shared" si="27"/>
        <v>4.0745111321600816E-2</v>
      </c>
      <c r="Q159" s="36">
        <f t="shared" si="27"/>
        <v>4.0745111321600816E-2</v>
      </c>
      <c r="R159" s="36">
        <f t="shared" si="27"/>
        <v>4.0745111321600816E-2</v>
      </c>
      <c r="S159" s="36">
        <f t="shared" si="27"/>
        <v>4.0745111321600816E-2</v>
      </c>
      <c r="T159" s="36">
        <f t="shared" si="28"/>
        <v>4.0745111321600816E-2</v>
      </c>
      <c r="U159" s="36">
        <f t="shared" si="28"/>
        <v>4.0745111321600816E-2</v>
      </c>
      <c r="V159" s="36">
        <f t="shared" si="28"/>
        <v>4.0745111321600816E-2</v>
      </c>
    </row>
    <row r="160" spans="2:22" x14ac:dyDescent="0.2">
      <c r="B160" s="41">
        <f>B159+0.5</f>
        <v>69</v>
      </c>
      <c r="F160" s="36">
        <f t="shared" si="25"/>
        <v>3.2461119142652865E-2</v>
      </c>
      <c r="G160" s="36">
        <f t="shared" si="24"/>
        <v>4.0748889648122358E-2</v>
      </c>
      <c r="I160" s="36"/>
      <c r="K160" s="41">
        <f>K159+0.5</f>
        <v>69</v>
      </c>
      <c r="L160" s="36">
        <f t="shared" si="26"/>
        <v>3.2461119142652865E-2</v>
      </c>
      <c r="M160" s="36">
        <f t="shared" si="26"/>
        <v>3.5328716835830748E-2</v>
      </c>
      <c r="N160" s="36">
        <f t="shared" si="26"/>
        <v>3.8038803241976553E-2</v>
      </c>
      <c r="O160" s="36">
        <f t="shared" si="26"/>
        <v>4.0748889648122358E-2</v>
      </c>
      <c r="P160" s="36">
        <f t="shared" si="27"/>
        <v>4.0748889648122358E-2</v>
      </c>
      <c r="Q160" s="36">
        <f t="shared" si="27"/>
        <v>4.0748889648122358E-2</v>
      </c>
      <c r="R160" s="36">
        <f t="shared" si="27"/>
        <v>4.0748889648122358E-2</v>
      </c>
      <c r="S160" s="36">
        <f t="shared" si="27"/>
        <v>4.0748889648122358E-2</v>
      </c>
      <c r="T160" s="36">
        <f t="shared" si="28"/>
        <v>4.0748889648122358E-2</v>
      </c>
      <c r="U160" s="36">
        <f t="shared" si="28"/>
        <v>4.0748889648122358E-2</v>
      </c>
      <c r="V160" s="36">
        <f t="shared" si="28"/>
        <v>4.0748889648122358E-2</v>
      </c>
    </row>
    <row r="161" spans="2:22" x14ac:dyDescent="0.2">
      <c r="B161" s="41">
        <v>69.5</v>
      </c>
      <c r="F161" s="36">
        <f t="shared" si="25"/>
        <v>3.246276020803289E-2</v>
      </c>
      <c r="G161" s="36">
        <f t="shared" si="24"/>
        <v>4.0752613610233503E-2</v>
      </c>
      <c r="I161" s="36"/>
      <c r="K161" s="41">
        <v>69.5</v>
      </c>
      <c r="L161" s="36">
        <f t="shared" si="26"/>
        <v>3.246276020803289E-2</v>
      </c>
      <c r="M161" s="36">
        <f t="shared" si="26"/>
        <v>3.5331256087985902E-2</v>
      </c>
      <c r="N161" s="36">
        <f t="shared" si="26"/>
        <v>3.8041934849109713E-2</v>
      </c>
      <c r="O161" s="36">
        <f t="shared" si="26"/>
        <v>4.0752613610233503E-2</v>
      </c>
      <c r="P161" s="36">
        <f t="shared" si="27"/>
        <v>4.0752613610233503E-2</v>
      </c>
      <c r="Q161" s="36">
        <f t="shared" si="27"/>
        <v>4.0752613610233503E-2</v>
      </c>
      <c r="R161" s="36">
        <f t="shared" si="27"/>
        <v>4.0752613610233503E-2</v>
      </c>
      <c r="S161" s="36">
        <f t="shared" si="27"/>
        <v>4.0752613610233503E-2</v>
      </c>
      <c r="T161" s="36">
        <f t="shared" si="28"/>
        <v>4.0752613610233503E-2</v>
      </c>
      <c r="U161" s="36">
        <f t="shared" si="28"/>
        <v>4.0752613610233503E-2</v>
      </c>
      <c r="V161" s="36">
        <f t="shared" si="28"/>
        <v>4.0752613610233503E-2</v>
      </c>
    </row>
    <row r="162" spans="2:22" x14ac:dyDescent="0.2">
      <c r="B162" s="41">
        <f>B161+0.5</f>
        <v>70</v>
      </c>
      <c r="F162" s="36">
        <f t="shared" si="25"/>
        <v>3.2464377829621784E-2</v>
      </c>
      <c r="G162" s="36">
        <f t="shared" si="24"/>
        <v>4.0756284372885927E-2</v>
      </c>
      <c r="I162" s="36"/>
      <c r="K162" s="41">
        <f>K161+0.5</f>
        <v>70</v>
      </c>
      <c r="L162" s="36">
        <f t="shared" si="26"/>
        <v>3.2464377829621784E-2</v>
      </c>
      <c r="M162" s="36">
        <f t="shared" si="26"/>
        <v>3.5333759065110264E-2</v>
      </c>
      <c r="N162" s="36">
        <f t="shared" si="26"/>
        <v>3.8045021718998102E-2</v>
      </c>
      <c r="O162" s="36">
        <f t="shared" si="26"/>
        <v>4.0756284372885927E-2</v>
      </c>
      <c r="P162" s="36">
        <f t="shared" si="27"/>
        <v>4.0756284372885927E-2</v>
      </c>
      <c r="Q162" s="36">
        <f t="shared" si="27"/>
        <v>4.0756284372885927E-2</v>
      </c>
      <c r="R162" s="36">
        <f t="shared" si="27"/>
        <v>4.0756284372885927E-2</v>
      </c>
      <c r="S162" s="36">
        <f t="shared" si="27"/>
        <v>4.0756284372885927E-2</v>
      </c>
      <c r="T162" s="36">
        <f t="shared" si="28"/>
        <v>4.0756284372885927E-2</v>
      </c>
      <c r="U162" s="36">
        <f t="shared" si="28"/>
        <v>4.0756284372885927E-2</v>
      </c>
      <c r="V162" s="36">
        <f t="shared" si="28"/>
        <v>4.0756284372885927E-2</v>
      </c>
    </row>
    <row r="163" spans="2:22" x14ac:dyDescent="0.2">
      <c r="B163" s="41">
        <v>70.5</v>
      </c>
      <c r="F163" s="36">
        <f t="shared" si="25"/>
        <v>3.2465972506223607E-2</v>
      </c>
      <c r="G163" s="36">
        <f t="shared" si="24"/>
        <v>4.0759903067983001E-2</v>
      </c>
      <c r="I163" s="36"/>
      <c r="K163" s="41">
        <v>70.5</v>
      </c>
      <c r="L163" s="36">
        <f t="shared" si="26"/>
        <v>3.2465972506223607E-2</v>
      </c>
      <c r="M163" s="36">
        <f t="shared" si="26"/>
        <v>3.5336226539013006E-2</v>
      </c>
      <c r="N163" s="36">
        <f t="shared" si="26"/>
        <v>3.8048064803498004E-2</v>
      </c>
      <c r="O163" s="36">
        <f t="shared" si="26"/>
        <v>4.0759903067983001E-2</v>
      </c>
      <c r="P163" s="36">
        <f t="shared" si="27"/>
        <v>4.0759903067983001E-2</v>
      </c>
      <c r="Q163" s="36">
        <f t="shared" si="27"/>
        <v>4.0759903067983001E-2</v>
      </c>
      <c r="R163" s="36">
        <f t="shared" si="27"/>
        <v>4.0759903067983001E-2</v>
      </c>
      <c r="S163" s="36">
        <f t="shared" si="27"/>
        <v>4.0759903067983001E-2</v>
      </c>
      <c r="T163" s="36">
        <f t="shared" si="28"/>
        <v>4.0759903067983001E-2</v>
      </c>
      <c r="U163" s="36">
        <f t="shared" si="28"/>
        <v>4.0759903067983001E-2</v>
      </c>
      <c r="V163" s="36">
        <f t="shared" si="28"/>
        <v>4.0759903067983001E-2</v>
      </c>
    </row>
    <row r="164" spans="2:22" x14ac:dyDescent="0.2">
      <c r="B164" s="41">
        <f>B163+0.5</f>
        <v>71</v>
      </c>
      <c r="F164" s="36">
        <f t="shared" si="25"/>
        <v>3.2467544722591592E-2</v>
      </c>
      <c r="G164" s="36">
        <f t="shared" si="24"/>
        <v>4.0763470795543488E-2</v>
      </c>
      <c r="I164" s="36"/>
      <c r="K164" s="41">
        <f>K163+0.5</f>
        <v>71</v>
      </c>
      <c r="L164" s="36">
        <f t="shared" si="26"/>
        <v>3.2467544722591592E-2</v>
      </c>
      <c r="M164" s="36">
        <f t="shared" si="26"/>
        <v>3.5338659259762185E-2</v>
      </c>
      <c r="N164" s="36">
        <f t="shared" si="26"/>
        <v>3.805106502765284E-2</v>
      </c>
      <c r="O164" s="36">
        <f t="shared" si="26"/>
        <v>4.0763470795543488E-2</v>
      </c>
      <c r="P164" s="36">
        <f t="shared" si="27"/>
        <v>4.0763470795543488E-2</v>
      </c>
      <c r="Q164" s="36">
        <f t="shared" si="27"/>
        <v>4.0763470795543488E-2</v>
      </c>
      <c r="R164" s="36">
        <f t="shared" si="27"/>
        <v>4.0763470795543488E-2</v>
      </c>
      <c r="S164" s="36">
        <f t="shared" si="27"/>
        <v>4.0763470795543488E-2</v>
      </c>
      <c r="T164" s="36">
        <f t="shared" si="28"/>
        <v>4.0763470795543488E-2</v>
      </c>
      <c r="U164" s="36">
        <f t="shared" si="28"/>
        <v>4.0763470795543488E-2</v>
      </c>
      <c r="V164" s="36">
        <f t="shared" si="28"/>
        <v>4.0763470795543488E-2</v>
      </c>
    </row>
    <row r="165" spans="2:22" x14ac:dyDescent="0.2">
      <c r="B165" s="41">
        <v>71.5</v>
      </c>
      <c r="F165" s="36">
        <f t="shared" si="25"/>
        <v>3.2469094949919466E-2</v>
      </c>
      <c r="G165" s="36">
        <f t="shared" si="24"/>
        <v>4.0766988624816418E-2</v>
      </c>
      <c r="I165" s="36"/>
      <c r="K165" s="41">
        <v>71.5</v>
      </c>
      <c r="L165" s="36">
        <f t="shared" si="26"/>
        <v>3.2469094949919466E-2</v>
      </c>
      <c r="M165" s="36">
        <f t="shared" si="26"/>
        <v>3.5341057956444946E-2</v>
      </c>
      <c r="N165" s="36">
        <f t="shared" si="26"/>
        <v>3.8054023290630692E-2</v>
      </c>
      <c r="O165" s="36">
        <f t="shared" si="26"/>
        <v>4.0766988624816418E-2</v>
      </c>
      <c r="P165" s="36">
        <f t="shared" si="27"/>
        <v>4.0766988624816418E-2</v>
      </c>
      <c r="Q165" s="36">
        <f t="shared" si="27"/>
        <v>4.0766988624816418E-2</v>
      </c>
      <c r="R165" s="36">
        <f t="shared" si="27"/>
        <v>4.0766988624816418E-2</v>
      </c>
      <c r="S165" s="36">
        <f t="shared" si="27"/>
        <v>4.0766988624816418E-2</v>
      </c>
      <c r="T165" s="36">
        <f t="shared" si="28"/>
        <v>4.0766988624816418E-2</v>
      </c>
      <c r="U165" s="36">
        <f t="shared" si="28"/>
        <v>4.0766988624816418E-2</v>
      </c>
      <c r="V165" s="36">
        <f t="shared" si="28"/>
        <v>4.0766988624816418E-2</v>
      </c>
    </row>
    <row r="166" spans="2:22" x14ac:dyDescent="0.2">
      <c r="B166" s="41">
        <f>B165+0.5</f>
        <v>72</v>
      </c>
      <c r="F166" s="36">
        <f t="shared" si="25"/>
        <v>3.247062364631223E-2</v>
      </c>
      <c r="G166" s="36">
        <f t="shared" si="24"/>
        <v>4.0770457595349453E-2</v>
      </c>
      <c r="I166" s="36"/>
      <c r="K166" s="41">
        <f>K165+0.5</f>
        <v>72</v>
      </c>
      <c r="L166" s="36">
        <f t="shared" si="26"/>
        <v>3.247062364631223E-2</v>
      </c>
      <c r="M166" s="36">
        <f t="shared" si="26"/>
        <v>3.5343423337895995E-2</v>
      </c>
      <c r="N166" s="36">
        <f t="shared" si="26"/>
        <v>3.8056940466622731E-2</v>
      </c>
      <c r="O166" s="36">
        <f t="shared" si="26"/>
        <v>4.0770457595349453E-2</v>
      </c>
      <c r="P166" s="36">
        <f t="shared" si="27"/>
        <v>4.0770457595349453E-2</v>
      </c>
      <c r="Q166" s="36">
        <f t="shared" si="27"/>
        <v>4.0770457595349453E-2</v>
      </c>
      <c r="R166" s="36">
        <f t="shared" si="27"/>
        <v>4.0770457595349453E-2</v>
      </c>
      <c r="S166" s="36">
        <f t="shared" si="27"/>
        <v>4.0770457595349453E-2</v>
      </c>
      <c r="T166" s="36">
        <f t="shared" si="28"/>
        <v>4.0770457595349453E-2</v>
      </c>
      <c r="U166" s="36">
        <f t="shared" si="28"/>
        <v>4.0770457595349453E-2</v>
      </c>
      <c r="V166" s="36">
        <f t="shared" si="28"/>
        <v>4.0770457595349453E-2</v>
      </c>
    </row>
    <row r="167" spans="2:22" x14ac:dyDescent="0.2">
      <c r="B167" s="41">
        <v>72.5</v>
      </c>
      <c r="F167" s="36">
        <f t="shared" si="25"/>
        <v>3.247213125723751E-2</v>
      </c>
      <c r="G167" s="36">
        <f t="shared" si="24"/>
        <v>4.0773878718013058E-2</v>
      </c>
      <c r="I167" s="36"/>
      <c r="K167" s="41">
        <v>72.5</v>
      </c>
      <c r="L167" s="36">
        <f t="shared" si="26"/>
        <v>3.247213125723751E-2</v>
      </c>
      <c r="M167" s="36">
        <f t="shared" si="26"/>
        <v>3.5345756093395998E-2</v>
      </c>
      <c r="N167" s="36">
        <f t="shared" si="26"/>
        <v>3.8059817405704535E-2</v>
      </c>
      <c r="O167" s="36">
        <f t="shared" si="26"/>
        <v>4.0773878718013058E-2</v>
      </c>
      <c r="P167" s="36">
        <f t="shared" si="27"/>
        <v>4.0773878718013058E-2</v>
      </c>
      <c r="Q167" s="36">
        <f t="shared" si="27"/>
        <v>4.0773878718013058E-2</v>
      </c>
      <c r="R167" s="36">
        <f t="shared" si="27"/>
        <v>4.0773878718013058E-2</v>
      </c>
      <c r="S167" s="36">
        <f t="shared" si="27"/>
        <v>4.0773878718013058E-2</v>
      </c>
      <c r="T167" s="36">
        <f t="shared" si="28"/>
        <v>4.0773878718013058E-2</v>
      </c>
      <c r="U167" s="36">
        <f t="shared" si="28"/>
        <v>4.0773878718013058E-2</v>
      </c>
      <c r="V167" s="36">
        <f t="shared" si="28"/>
        <v>4.0773878718013058E-2</v>
      </c>
    </row>
    <row r="168" spans="2:22" x14ac:dyDescent="0.2">
      <c r="B168" s="41">
        <f>B167+0.5</f>
        <v>73</v>
      </c>
      <c r="F168" s="36">
        <f t="shared" si="25"/>
        <v>3.2473618215958337E-2</v>
      </c>
      <c r="G168" s="36">
        <f t="shared" si="24"/>
        <v>4.0777252975982649E-2</v>
      </c>
      <c r="I168" s="36"/>
      <c r="K168" s="41">
        <f>K167+0.5</f>
        <v>73</v>
      </c>
      <c r="L168" s="36">
        <f t="shared" si="26"/>
        <v>3.2473618215958337E-2</v>
      </c>
      <c r="M168" s="36">
        <f t="shared" si="26"/>
        <v>3.5348056893341209E-2</v>
      </c>
      <c r="N168" s="36">
        <f t="shared" si="26"/>
        <v>3.8062654934661933E-2</v>
      </c>
      <c r="O168" s="36">
        <f t="shared" si="26"/>
        <v>4.0777252975982649E-2</v>
      </c>
      <c r="P168" s="36">
        <f t="shared" si="27"/>
        <v>4.0777252975982649E-2</v>
      </c>
      <c r="Q168" s="36">
        <f t="shared" si="27"/>
        <v>4.0777252975982649E-2</v>
      </c>
      <c r="R168" s="36">
        <f t="shared" si="27"/>
        <v>4.0777252975982649E-2</v>
      </c>
      <c r="S168" s="36">
        <f t="shared" si="27"/>
        <v>4.0777252975982649E-2</v>
      </c>
      <c r="T168" s="36">
        <f t="shared" si="28"/>
        <v>4.0777252975982649E-2</v>
      </c>
      <c r="U168" s="36">
        <f t="shared" si="28"/>
        <v>4.0777252975982649E-2</v>
      </c>
      <c r="V168" s="36">
        <f t="shared" si="28"/>
        <v>4.0777252975982649E-2</v>
      </c>
    </row>
    <row r="169" spans="2:22" x14ac:dyDescent="0.2">
      <c r="B169" s="41">
        <v>73.5</v>
      </c>
      <c r="F169" s="36">
        <f t="shared" si="25"/>
        <v>3.2475084943948261E-2</v>
      </c>
      <c r="G169" s="36">
        <f t="shared" si="24"/>
        <v>4.0780581325680541E-2</v>
      </c>
      <c r="I169" s="36"/>
      <c r="K169" s="41">
        <v>73.5</v>
      </c>
      <c r="L169" s="36">
        <f t="shared" si="26"/>
        <v>3.2475084943948261E-2</v>
      </c>
      <c r="M169" s="36">
        <f t="shared" si="26"/>
        <v>3.5350326389885806E-2</v>
      </c>
      <c r="N169" s="36">
        <f t="shared" si="26"/>
        <v>3.8065453857783184E-2</v>
      </c>
      <c r="O169" s="36">
        <f t="shared" si="26"/>
        <v>4.0780581325680541E-2</v>
      </c>
      <c r="P169" s="36">
        <f t="shared" si="27"/>
        <v>4.0780581325680541E-2</v>
      </c>
      <c r="Q169" s="36">
        <f t="shared" si="27"/>
        <v>4.0780581325680541E-2</v>
      </c>
      <c r="R169" s="36">
        <f t="shared" si="27"/>
        <v>4.0780581325680541E-2</v>
      </c>
      <c r="S169" s="36">
        <f t="shared" si="27"/>
        <v>4.0780581325680541E-2</v>
      </c>
      <c r="T169" s="36">
        <f t="shared" si="28"/>
        <v>4.0780581325680541E-2</v>
      </c>
      <c r="U169" s="36">
        <f t="shared" si="28"/>
        <v>4.0780581325680541E-2</v>
      </c>
      <c r="V169" s="36">
        <f t="shared" si="28"/>
        <v>4.0780581325680541E-2</v>
      </c>
    </row>
    <row r="170" spans="2:22" x14ac:dyDescent="0.2">
      <c r="B170" s="41">
        <f>B169+0.5</f>
        <v>74</v>
      </c>
      <c r="F170" s="36">
        <f t="shared" si="25"/>
        <v>3.2476531851289681E-2</v>
      </c>
      <c r="G170" s="36">
        <f t="shared" si="24"/>
        <v>4.0783864697679813E-2</v>
      </c>
      <c r="I170" s="36"/>
      <c r="K170" s="41">
        <f>K169+0.5</f>
        <v>74</v>
      </c>
      <c r="L170" s="36">
        <f t="shared" si="26"/>
        <v>3.2476531851289681E-2</v>
      </c>
      <c r="M170" s="36">
        <f t="shared" si="26"/>
        <v>3.5352565217558182E-2</v>
      </c>
      <c r="N170" s="36">
        <f t="shared" si="26"/>
        <v>3.8068214957619001E-2</v>
      </c>
      <c r="O170" s="36">
        <f t="shared" si="26"/>
        <v>4.0783864697679813E-2</v>
      </c>
      <c r="P170" s="36">
        <f t="shared" si="27"/>
        <v>4.0783864697679813E-2</v>
      </c>
      <c r="Q170" s="36">
        <f t="shared" si="27"/>
        <v>4.0783864697679813E-2</v>
      </c>
      <c r="R170" s="36">
        <f t="shared" si="27"/>
        <v>4.0783864697679813E-2</v>
      </c>
      <c r="S170" s="36">
        <f t="shared" si="27"/>
        <v>4.0783864697679813E-2</v>
      </c>
      <c r="T170" s="36">
        <f t="shared" si="28"/>
        <v>4.0783864697679813E-2</v>
      </c>
      <c r="U170" s="36">
        <f t="shared" si="28"/>
        <v>4.0783864697679813E-2</v>
      </c>
      <c r="V170" s="36">
        <f t="shared" si="28"/>
        <v>4.0783864697679813E-2</v>
      </c>
    </row>
    <row r="171" spans="2:22" x14ac:dyDescent="0.2">
      <c r="B171" s="41">
        <v>74.5</v>
      </c>
      <c r="F171" s="36">
        <f t="shared" si="25"/>
        <v>3.2477959337056043E-2</v>
      </c>
      <c r="G171" s="36">
        <f t="shared" si="24"/>
        <v>4.0787103997571704E-2</v>
      </c>
      <c r="I171" s="36"/>
      <c r="K171" s="41">
        <v>74.5</v>
      </c>
      <c r="L171" s="36">
        <f t="shared" si="26"/>
        <v>3.2477959337056043E-2</v>
      </c>
      <c r="M171" s="36">
        <f t="shared" si="26"/>
        <v>3.5354773993852402E-2</v>
      </c>
      <c r="N171" s="36">
        <f t="shared" si="26"/>
        <v>3.807093899571206E-2</v>
      </c>
      <c r="O171" s="36">
        <f t="shared" si="26"/>
        <v>4.0787103997571704E-2</v>
      </c>
      <c r="P171" s="36">
        <f t="shared" si="27"/>
        <v>4.0787103997571704E-2</v>
      </c>
      <c r="Q171" s="36">
        <f t="shared" si="27"/>
        <v>4.0787103997571704E-2</v>
      </c>
      <c r="R171" s="36">
        <f t="shared" si="27"/>
        <v>4.0787103997571704E-2</v>
      </c>
      <c r="S171" s="36">
        <f t="shared" si="27"/>
        <v>4.0787103997571704E-2</v>
      </c>
      <c r="T171" s="36">
        <f t="shared" si="28"/>
        <v>4.0787103997571704E-2</v>
      </c>
      <c r="U171" s="36">
        <f t="shared" si="28"/>
        <v>4.0787103997571704E-2</v>
      </c>
      <c r="V171" s="36">
        <f t="shared" si="28"/>
        <v>4.0787103997571704E-2</v>
      </c>
    </row>
    <row r="172" spans="2:22" x14ac:dyDescent="0.2">
      <c r="B172" s="41">
        <f>B171+0.5</f>
        <v>75</v>
      </c>
      <c r="F172" s="36">
        <f t="shared" si="25"/>
        <v>3.2479367789678852E-2</v>
      </c>
      <c r="G172" s="36">
        <f t="shared" si="24"/>
        <v>4.0790300106798384E-2</v>
      </c>
      <c r="I172" s="36"/>
      <c r="K172" s="41">
        <f>K171+0.5</f>
        <v>75</v>
      </c>
      <c r="L172" s="36">
        <f t="shared" si="26"/>
        <v>3.2479367789678852E-2</v>
      </c>
      <c r="M172" s="36">
        <f t="shared" si="26"/>
        <v>3.5356953319796026E-2</v>
      </c>
      <c r="N172" s="36">
        <f t="shared" si="26"/>
        <v>3.8073626713297212E-2</v>
      </c>
      <c r="O172" s="36">
        <f t="shared" si="26"/>
        <v>4.0790300106798384E-2</v>
      </c>
      <c r="P172" s="36">
        <f t="shared" si="27"/>
        <v>4.0790300106798384E-2</v>
      </c>
      <c r="Q172" s="36">
        <f t="shared" si="27"/>
        <v>4.0790300106798384E-2</v>
      </c>
      <c r="R172" s="36">
        <f t="shared" si="27"/>
        <v>4.0790300106798384E-2</v>
      </c>
      <c r="S172" s="36">
        <f t="shared" si="27"/>
        <v>4.0790300106798384E-2</v>
      </c>
      <c r="T172" s="36">
        <f t="shared" si="28"/>
        <v>4.0790300106798384E-2</v>
      </c>
      <c r="U172" s="36">
        <f t="shared" si="28"/>
        <v>4.0790300106798384E-2</v>
      </c>
      <c r="V172" s="36">
        <f t="shared" si="28"/>
        <v>4.0790300106798384E-2</v>
      </c>
    </row>
    <row r="173" spans="2:22" x14ac:dyDescent="0.2">
      <c r="B173" s="41">
        <v>75.5</v>
      </c>
      <c r="F173" s="36">
        <f t="shared" si="25"/>
        <v>3.2480757587300041E-2</v>
      </c>
      <c r="G173" s="36">
        <f t="shared" si="24"/>
        <v>4.0793453883452513E-2</v>
      </c>
      <c r="I173" s="36"/>
      <c r="K173" s="41">
        <v>75.5</v>
      </c>
      <c r="L173" s="36">
        <f t="shared" si="26"/>
        <v>3.2480757587300041E-2</v>
      </c>
      <c r="M173" s="36">
        <f t="shared" si="26"/>
        <v>3.5359103780495366E-2</v>
      </c>
      <c r="N173" s="36">
        <f t="shared" si="26"/>
        <v>3.8076278831973953E-2</v>
      </c>
      <c r="O173" s="36">
        <f t="shared" si="26"/>
        <v>4.0793453883452513E-2</v>
      </c>
      <c r="P173" s="36">
        <f t="shared" si="27"/>
        <v>4.0793453883452513E-2</v>
      </c>
      <c r="Q173" s="36">
        <f t="shared" si="27"/>
        <v>4.0793453883452513E-2</v>
      </c>
      <c r="R173" s="36">
        <f t="shared" si="27"/>
        <v>4.0793453883452513E-2</v>
      </c>
      <c r="S173" s="36">
        <f t="shared" si="27"/>
        <v>4.0793453883452513E-2</v>
      </c>
      <c r="T173" s="36">
        <f t="shared" si="28"/>
        <v>4.0793453883452513E-2</v>
      </c>
      <c r="U173" s="36">
        <f t="shared" si="28"/>
        <v>4.0793453883452513E-2</v>
      </c>
      <c r="V173" s="36">
        <f t="shared" si="28"/>
        <v>4.0793453883452513E-2</v>
      </c>
    </row>
    <row r="174" spans="2:22" x14ac:dyDescent="0.2">
      <c r="B174" s="41">
        <f>B173+0.5</f>
        <v>76</v>
      </c>
      <c r="F174" s="36">
        <f t="shared" si="25"/>
        <v>3.2482129098110421E-2</v>
      </c>
      <c r="G174" s="36">
        <f t="shared" si="24"/>
        <v>4.0796566163045417E-2</v>
      </c>
      <c r="I174" s="36"/>
      <c r="K174" s="41">
        <f>K173+0.5</f>
        <v>76</v>
      </c>
      <c r="L174" s="36">
        <f t="shared" si="26"/>
        <v>3.2482129098110421E-2</v>
      </c>
      <c r="M174" s="36">
        <f t="shared" si="26"/>
        <v>3.5361225945659193E-2</v>
      </c>
      <c r="N174" s="36">
        <f t="shared" si="26"/>
        <v>3.8078896054352308E-2</v>
      </c>
      <c r="O174" s="36">
        <f t="shared" si="26"/>
        <v>4.0796566163045417E-2</v>
      </c>
      <c r="P174" s="36">
        <f t="shared" si="27"/>
        <v>4.0796566163045417E-2</v>
      </c>
      <c r="Q174" s="36">
        <f t="shared" si="27"/>
        <v>4.0796566163045417E-2</v>
      </c>
      <c r="R174" s="36">
        <f t="shared" si="27"/>
        <v>4.0796566163045417E-2</v>
      </c>
      <c r="S174" s="36">
        <f t="shared" si="27"/>
        <v>4.0796566163045417E-2</v>
      </c>
      <c r="T174" s="36">
        <f t="shared" si="28"/>
        <v>4.0796566163045417E-2</v>
      </c>
      <c r="U174" s="36">
        <f t="shared" si="28"/>
        <v>4.0796566163045417E-2</v>
      </c>
      <c r="V174" s="36">
        <f t="shared" si="28"/>
        <v>4.0796566163045417E-2</v>
      </c>
    </row>
    <row r="175" spans="2:22" x14ac:dyDescent="0.2">
      <c r="B175" s="41">
        <v>76.5</v>
      </c>
      <c r="F175" s="36">
        <f t="shared" si="25"/>
        <v>3.2483482680674913E-2</v>
      </c>
      <c r="G175" s="36">
        <f t="shared" si="24"/>
        <v>4.0799637759244937E-2</v>
      </c>
      <c r="I175" s="36"/>
      <c r="K175" s="41">
        <v>76.5</v>
      </c>
      <c r="L175" s="36">
        <f t="shared" si="26"/>
        <v>3.2483482680674913E-2</v>
      </c>
      <c r="M175" s="36">
        <f t="shared" si="26"/>
        <v>3.5363320370101918E-2</v>
      </c>
      <c r="N175" s="36">
        <f t="shared" si="26"/>
        <v>3.8081479064673435E-2</v>
      </c>
      <c r="O175" s="36">
        <f t="shared" si="26"/>
        <v>4.0799637759244937E-2</v>
      </c>
      <c r="P175" s="36">
        <f t="shared" si="27"/>
        <v>4.0799637759244937E-2</v>
      </c>
      <c r="Q175" s="36">
        <f t="shared" si="27"/>
        <v>4.0799637759244937E-2</v>
      </c>
      <c r="R175" s="36">
        <f t="shared" si="27"/>
        <v>4.0799637759244937E-2</v>
      </c>
      <c r="S175" s="36">
        <f t="shared" si="27"/>
        <v>4.0799637759244937E-2</v>
      </c>
      <c r="T175" s="36">
        <f t="shared" si="28"/>
        <v>4.0799637759244937E-2</v>
      </c>
      <c r="U175" s="36">
        <f t="shared" si="28"/>
        <v>4.0799637759244937E-2</v>
      </c>
      <c r="V175" s="36">
        <f t="shared" si="28"/>
        <v>4.0799637759244937E-2</v>
      </c>
    </row>
    <row r="176" spans="2:22" x14ac:dyDescent="0.2">
      <c r="B176" s="41">
        <f>B175+0.5</f>
        <v>77</v>
      </c>
      <c r="F176" s="36">
        <f t="shared" si="25"/>
        <v>3.2484818684245062E-2</v>
      </c>
      <c r="G176" s="36">
        <f t="shared" si="24"/>
        <v>4.0802669464584732E-2</v>
      </c>
      <c r="I176" s="36"/>
      <c r="K176" s="41">
        <f>K175+0.5</f>
        <v>77</v>
      </c>
      <c r="L176" s="36">
        <f t="shared" si="26"/>
        <v>3.2484818684245062E-2</v>
      </c>
      <c r="M176" s="36">
        <f t="shared" si="26"/>
        <v>3.5365387594227207E-2</v>
      </c>
      <c r="N176" s="36">
        <f t="shared" si="26"/>
        <v>3.8084028529405983E-2</v>
      </c>
      <c r="O176" s="36">
        <f t="shared" si="26"/>
        <v>4.0802669464584732E-2</v>
      </c>
      <c r="P176" s="36">
        <f t="shared" si="27"/>
        <v>4.0802669464584732E-2</v>
      </c>
      <c r="Q176" s="36">
        <f t="shared" si="27"/>
        <v>4.0802669464584732E-2</v>
      </c>
      <c r="R176" s="36">
        <f t="shared" si="27"/>
        <v>4.0802669464584732E-2</v>
      </c>
      <c r="S176" s="36">
        <f t="shared" si="27"/>
        <v>4.0802669464584732E-2</v>
      </c>
      <c r="T176" s="36">
        <f t="shared" si="28"/>
        <v>4.0802669464584732E-2</v>
      </c>
      <c r="U176" s="36">
        <f t="shared" si="28"/>
        <v>4.0802669464584732E-2</v>
      </c>
      <c r="V176" s="36">
        <f t="shared" si="28"/>
        <v>4.0802669464584732E-2</v>
      </c>
    </row>
    <row r="177" spans="2:22" x14ac:dyDescent="0.2">
      <c r="B177" s="41">
        <v>77.5</v>
      </c>
      <c r="F177" s="36">
        <f t="shared" si="25"/>
        <v>3.2486137449059468E-2</v>
      </c>
      <c r="G177" s="36">
        <f t="shared" si="24"/>
        <v>4.0805662051145941E-2</v>
      </c>
      <c r="I177" s="36"/>
      <c r="K177" s="41">
        <v>77.5</v>
      </c>
      <c r="L177" s="36">
        <f t="shared" si="26"/>
        <v>3.2486137449059468E-2</v>
      </c>
      <c r="M177" s="36">
        <f t="shared" si="26"/>
        <v>3.536742814449282E-2</v>
      </c>
      <c r="N177" s="36">
        <f t="shared" si="26"/>
        <v>3.8086545097819384E-2</v>
      </c>
      <c r="O177" s="36">
        <f t="shared" si="26"/>
        <v>4.0805662051145941E-2</v>
      </c>
      <c r="P177" s="36">
        <f t="shared" si="27"/>
        <v>4.0805662051145941E-2</v>
      </c>
      <c r="Q177" s="36">
        <f t="shared" si="27"/>
        <v>4.0805662051145941E-2</v>
      </c>
      <c r="R177" s="36">
        <f t="shared" si="27"/>
        <v>4.0805662051145941E-2</v>
      </c>
      <c r="S177" s="36">
        <f t="shared" si="27"/>
        <v>4.0805662051145941E-2</v>
      </c>
      <c r="T177" s="36">
        <f t="shared" si="28"/>
        <v>4.0805662051145941E-2</v>
      </c>
      <c r="U177" s="36">
        <f t="shared" si="28"/>
        <v>4.0805662051145941E-2</v>
      </c>
      <c r="V177" s="36">
        <f t="shared" si="28"/>
        <v>4.0805662051145941E-2</v>
      </c>
    </row>
    <row r="178" spans="2:22" x14ac:dyDescent="0.2">
      <c r="B178" s="41">
        <f>B177+0.5</f>
        <v>78</v>
      </c>
      <c r="F178" s="36">
        <f t="shared" si="25"/>
        <v>3.2487439306632657E-2</v>
      </c>
      <c r="G178" s="36">
        <f t="shared" si="24"/>
        <v>4.080861627121278E-2</v>
      </c>
      <c r="I178" s="36"/>
      <c r="K178" s="41">
        <f>K177+0.5</f>
        <v>78</v>
      </c>
      <c r="L178" s="36">
        <f t="shared" si="26"/>
        <v>3.2487439306632657E-2</v>
      </c>
      <c r="M178" s="36">
        <f t="shared" si="26"/>
        <v>3.5369442533857591E-2</v>
      </c>
      <c r="N178" s="36">
        <f t="shared" si="26"/>
        <v>3.8089029402535196E-2</v>
      </c>
      <c r="O178" s="36">
        <f t="shared" si="26"/>
        <v>4.080861627121278E-2</v>
      </c>
      <c r="P178" s="36">
        <f t="shared" si="27"/>
        <v>4.080861627121278E-2</v>
      </c>
      <c r="Q178" s="36">
        <f t="shared" si="27"/>
        <v>4.080861627121278E-2</v>
      </c>
      <c r="R178" s="36">
        <f t="shared" si="27"/>
        <v>4.080861627121278E-2</v>
      </c>
      <c r="S178" s="36">
        <f t="shared" si="27"/>
        <v>4.080861627121278E-2</v>
      </c>
      <c r="T178" s="36">
        <f t="shared" si="28"/>
        <v>4.080861627121278E-2</v>
      </c>
      <c r="U178" s="36">
        <f t="shared" si="28"/>
        <v>4.080861627121278E-2</v>
      </c>
      <c r="V178" s="36">
        <f t="shared" si="28"/>
        <v>4.080861627121278E-2</v>
      </c>
    </row>
    <row r="179" spans="2:22" x14ac:dyDescent="0.2">
      <c r="B179" s="41">
        <v>78.5</v>
      </c>
      <c r="F179" s="36">
        <f t="shared" si="25"/>
        <v>3.2488724580032949E-2</v>
      </c>
      <c r="G179" s="36">
        <f t="shared" si="24"/>
        <v>4.0811532857902968E-2</v>
      </c>
      <c r="I179" s="36"/>
      <c r="K179" s="41">
        <v>78.5</v>
      </c>
      <c r="L179" s="36">
        <f t="shared" si="26"/>
        <v>3.2488724580032949E-2</v>
      </c>
      <c r="M179" s="36">
        <f t="shared" si="26"/>
        <v>3.5371431262211345E-2</v>
      </c>
      <c r="N179" s="36">
        <f t="shared" si="26"/>
        <v>3.8091482060057164E-2</v>
      </c>
      <c r="O179" s="36">
        <f t="shared" si="26"/>
        <v>4.0811532857902968E-2</v>
      </c>
      <c r="P179" s="36">
        <f t="shared" si="27"/>
        <v>4.0811532857902968E-2</v>
      </c>
      <c r="Q179" s="36">
        <f t="shared" si="27"/>
        <v>4.0811532857902968E-2</v>
      </c>
      <c r="R179" s="36">
        <f t="shared" si="27"/>
        <v>4.0811532857902968E-2</v>
      </c>
      <c r="S179" s="36">
        <f t="shared" si="27"/>
        <v>4.0811532857902968E-2</v>
      </c>
      <c r="T179" s="36">
        <f t="shared" si="28"/>
        <v>4.0811532857902968E-2</v>
      </c>
      <c r="U179" s="36">
        <f t="shared" si="28"/>
        <v>4.0811532857902968E-2</v>
      </c>
      <c r="V179" s="36">
        <f t="shared" si="28"/>
        <v>4.0811532857902968E-2</v>
      </c>
    </row>
    <row r="180" spans="2:22" x14ac:dyDescent="0.2">
      <c r="B180" s="41">
        <f>B179+0.5</f>
        <v>79</v>
      </c>
      <c r="F180" s="36">
        <f t="shared" si="25"/>
        <v>3.2489993584149689E-2</v>
      </c>
      <c r="G180" s="36">
        <f t="shared" si="24"/>
        <v>4.08144125257743E-2</v>
      </c>
      <c r="I180" s="36"/>
      <c r="K180" s="41">
        <f>K179+0.5</f>
        <v>79</v>
      </c>
      <c r="L180" s="36">
        <f t="shared" si="26"/>
        <v>3.2489993584149689E-2</v>
      </c>
      <c r="M180" s="36">
        <f t="shared" si="26"/>
        <v>3.5373394816788473E-2</v>
      </c>
      <c r="N180" s="36">
        <f t="shared" si="26"/>
        <v>3.809390367128139E-2</v>
      </c>
      <c r="O180" s="36">
        <f t="shared" si="26"/>
        <v>4.08144125257743E-2</v>
      </c>
      <c r="P180" s="36">
        <f t="shared" si="27"/>
        <v>4.08144125257743E-2</v>
      </c>
      <c r="Q180" s="36">
        <f t="shared" si="27"/>
        <v>4.08144125257743E-2</v>
      </c>
      <c r="R180" s="36">
        <f t="shared" si="27"/>
        <v>4.08144125257743E-2</v>
      </c>
      <c r="S180" s="36">
        <f t="shared" si="27"/>
        <v>4.08144125257743E-2</v>
      </c>
      <c r="T180" s="36">
        <f t="shared" si="28"/>
        <v>4.08144125257743E-2</v>
      </c>
      <c r="U180" s="36">
        <f t="shared" si="28"/>
        <v>4.08144125257743E-2</v>
      </c>
      <c r="V180" s="36">
        <f t="shared" si="28"/>
        <v>4.08144125257743E-2</v>
      </c>
    </row>
    <row r="181" spans="2:22" x14ac:dyDescent="0.2">
      <c r="B181" s="41">
        <v>79.5</v>
      </c>
      <c r="F181" s="36">
        <f t="shared" si="25"/>
        <v>3.2491246625950494E-2</v>
      </c>
      <c r="G181" s="36">
        <f t="shared" si="24"/>
        <v>4.0817255971408249E-2</v>
      </c>
      <c r="I181" s="36"/>
      <c r="K181" s="41">
        <v>79.5</v>
      </c>
      <c r="L181" s="36">
        <f t="shared" si="26"/>
        <v>3.2491246625950494E-2</v>
      </c>
      <c r="M181" s="36">
        <f t="shared" si="26"/>
        <v>3.537533367256588E-2</v>
      </c>
      <c r="N181" s="36">
        <f t="shared" si="26"/>
        <v>3.8096294821987071E-2</v>
      </c>
      <c r="O181" s="36">
        <f t="shared" si="26"/>
        <v>4.0817255971408249E-2</v>
      </c>
      <c r="P181" s="36">
        <f t="shared" si="27"/>
        <v>4.0817255971408249E-2</v>
      </c>
      <c r="Q181" s="36">
        <f t="shared" si="27"/>
        <v>4.0817255971408249E-2</v>
      </c>
      <c r="R181" s="36">
        <f t="shared" si="27"/>
        <v>4.0817255971408249E-2</v>
      </c>
      <c r="S181" s="36">
        <f t="shared" si="27"/>
        <v>4.0817255971408249E-2</v>
      </c>
      <c r="T181" s="36">
        <f t="shared" si="28"/>
        <v>4.0817255971408249E-2</v>
      </c>
      <c r="U181" s="36">
        <f t="shared" si="28"/>
        <v>4.0817255971408249E-2</v>
      </c>
      <c r="V181" s="36">
        <f t="shared" si="28"/>
        <v>4.0817255971408249E-2</v>
      </c>
    </row>
    <row r="182" spans="2:22" x14ac:dyDescent="0.2">
      <c r="B182" s="41">
        <f>B181+0.5</f>
        <v>80</v>
      </c>
      <c r="F182" s="36">
        <f t="shared" si="25"/>
        <v>3.2492484004728789E-2</v>
      </c>
      <c r="G182" s="36">
        <f t="shared" si="24"/>
        <v>4.0820063873971781E-2</v>
      </c>
      <c r="I182" s="36"/>
      <c r="K182" s="41">
        <f>K181+0.5</f>
        <v>80</v>
      </c>
      <c r="L182" s="36">
        <f t="shared" si="26"/>
        <v>3.2492484004728789E-2</v>
      </c>
      <c r="M182" s="36">
        <f t="shared" si="26"/>
        <v>3.5377248292646067E-2</v>
      </c>
      <c r="N182" s="36">
        <f t="shared" si="26"/>
        <v>3.8098656083308931E-2</v>
      </c>
      <c r="O182" s="36">
        <f t="shared" si="26"/>
        <v>4.0820063873971781E-2</v>
      </c>
      <c r="P182" s="36">
        <f t="shared" si="27"/>
        <v>4.0820063873971781E-2</v>
      </c>
      <c r="Q182" s="36">
        <f t="shared" si="27"/>
        <v>4.0820063873971781E-2</v>
      </c>
      <c r="R182" s="36">
        <f t="shared" si="27"/>
        <v>4.0820063873971781E-2</v>
      </c>
      <c r="S182" s="36">
        <f t="shared" si="27"/>
        <v>4.0820063873971781E-2</v>
      </c>
      <c r="T182" s="36">
        <f t="shared" si="28"/>
        <v>4.0820063873971781E-2</v>
      </c>
      <c r="U182" s="36">
        <f t="shared" si="28"/>
        <v>4.0820063873971781E-2</v>
      </c>
      <c r="V182" s="36">
        <f t="shared" si="28"/>
        <v>4.0820063873971781E-2</v>
      </c>
    </row>
    <row r="183" spans="2:22" x14ac:dyDescent="0.2">
      <c r="B183" s="41">
        <v>80.5</v>
      </c>
      <c r="F183" s="36">
        <f t="shared" si="25"/>
        <v>3.2493706012342138E-2</v>
      </c>
      <c r="G183" s="36">
        <f t="shared" ref="G183:G214" si="29">G$18+G$19*(B$18/$B183)*(1-EXP(-$B183/B$18))+G$20*(B$18/$B183)*(1-(1+$B183/B$18)*EXP(-$B183/B$18))</f>
        <v>4.0822836895758122E-2</v>
      </c>
      <c r="I183" s="36"/>
      <c r="K183" s="41">
        <v>80.5</v>
      </c>
      <c r="L183" s="36">
        <f t="shared" si="26"/>
        <v>3.2493706012342138E-2</v>
      </c>
      <c r="M183" s="36">
        <f t="shared" si="26"/>
        <v>3.5379139128625885E-2</v>
      </c>
      <c r="N183" s="36">
        <f t="shared" si="26"/>
        <v>3.8100988012192014E-2</v>
      </c>
      <c r="O183" s="36">
        <f t="shared" si="26"/>
        <v>4.0822836895758122E-2</v>
      </c>
      <c r="P183" s="36">
        <f t="shared" si="27"/>
        <v>4.0822836895758122E-2</v>
      </c>
      <c r="Q183" s="36">
        <f t="shared" si="27"/>
        <v>4.0822836895758122E-2</v>
      </c>
      <c r="R183" s="36">
        <f t="shared" si="27"/>
        <v>4.0822836895758122E-2</v>
      </c>
      <c r="S183" s="36">
        <f t="shared" si="27"/>
        <v>4.0822836895758122E-2</v>
      </c>
      <c r="T183" s="36">
        <f t="shared" si="28"/>
        <v>4.0822836895758122E-2</v>
      </c>
      <c r="U183" s="36">
        <f t="shared" si="28"/>
        <v>4.0822836895758122E-2</v>
      </c>
      <c r="V183" s="36">
        <f t="shared" si="28"/>
        <v>4.0822836895758122E-2</v>
      </c>
    </row>
    <row r="184" spans="2:22" x14ac:dyDescent="0.2">
      <c r="B184" s="41">
        <f>B183+0.5</f>
        <v>81</v>
      </c>
      <c r="F184" s="36">
        <f t="shared" si="25"/>
        <v>3.2494912933441741E-2</v>
      </c>
      <c r="G184" s="36">
        <f t="shared" si="29"/>
        <v>4.0825575682707595E-2</v>
      </c>
      <c r="I184" s="36"/>
      <c r="K184" s="41">
        <f>K183+0.5</f>
        <v>81</v>
      </c>
      <c r="L184" s="36">
        <f t="shared" si="26"/>
        <v>3.2494912933441741E-2</v>
      </c>
      <c r="M184" s="36">
        <f t="shared" si="26"/>
        <v>3.5381006620951637E-2</v>
      </c>
      <c r="N184" s="36">
        <f t="shared" si="26"/>
        <v>3.8103291151829623E-2</v>
      </c>
      <c r="O184" s="36">
        <f t="shared" si="26"/>
        <v>4.0825575682707595E-2</v>
      </c>
      <c r="P184" s="36">
        <f t="shared" si="27"/>
        <v>4.0825575682707595E-2</v>
      </c>
      <c r="Q184" s="36">
        <f t="shared" si="27"/>
        <v>4.0825575682707595E-2</v>
      </c>
      <c r="R184" s="36">
        <f t="shared" si="27"/>
        <v>4.0825575682707595E-2</v>
      </c>
      <c r="S184" s="36">
        <f t="shared" si="27"/>
        <v>4.0825575682707595E-2</v>
      </c>
      <c r="T184" s="36">
        <f t="shared" si="28"/>
        <v>4.0825575682707595E-2</v>
      </c>
      <c r="U184" s="36">
        <f t="shared" si="28"/>
        <v>4.0825575682707595E-2</v>
      </c>
      <c r="V184" s="36">
        <f t="shared" si="28"/>
        <v>4.0825575682707595E-2</v>
      </c>
    </row>
    <row r="185" spans="2:22" x14ac:dyDescent="0.2">
      <c r="B185" s="41">
        <v>81.5</v>
      </c>
      <c r="F185" s="36">
        <f t="shared" si="25"/>
        <v>3.2496105045693495E-2</v>
      </c>
      <c r="G185" s="36">
        <f t="shared" si="29"/>
        <v>4.0828280864909215E-2</v>
      </c>
      <c r="I185" s="36"/>
      <c r="K185" s="41">
        <v>81.5</v>
      </c>
      <c r="L185" s="36">
        <f t="shared" si="26"/>
        <v>3.2496105045693495E-2</v>
      </c>
      <c r="M185" s="36">
        <f t="shared" si="26"/>
        <v>3.5382851199261107E-2</v>
      </c>
      <c r="N185" s="36">
        <f t="shared" si="26"/>
        <v>3.8105566032085168E-2</v>
      </c>
      <c r="O185" s="36">
        <f t="shared" si="26"/>
        <v>4.0828280864909215E-2</v>
      </c>
      <c r="P185" s="36">
        <f t="shared" si="27"/>
        <v>4.0828280864909215E-2</v>
      </c>
      <c r="Q185" s="36">
        <f t="shared" si="27"/>
        <v>4.0828280864909215E-2</v>
      </c>
      <c r="R185" s="36">
        <f t="shared" si="27"/>
        <v>4.0828280864909215E-2</v>
      </c>
      <c r="S185" s="36">
        <f t="shared" si="27"/>
        <v>4.0828280864909215E-2</v>
      </c>
      <c r="T185" s="36">
        <f t="shared" si="28"/>
        <v>4.0828280864909215E-2</v>
      </c>
      <c r="U185" s="36">
        <f t="shared" si="28"/>
        <v>4.0828280864909215E-2</v>
      </c>
      <c r="V185" s="36">
        <f t="shared" si="28"/>
        <v>4.0828280864909215E-2</v>
      </c>
    </row>
    <row r="186" spans="2:22" x14ac:dyDescent="0.2">
      <c r="B186" s="41">
        <f>B185+0.5</f>
        <v>82</v>
      </c>
      <c r="F186" s="36">
        <f t="shared" si="25"/>
        <v>3.2497282619990964E-2</v>
      </c>
      <c r="G186" s="36">
        <f t="shared" si="29"/>
        <v>4.0830953057083993E-2</v>
      </c>
      <c r="I186" s="36"/>
      <c r="K186" s="41">
        <f>K185+0.5</f>
        <v>82</v>
      </c>
      <c r="L186" s="36">
        <f t="shared" si="26"/>
        <v>3.2497282619990964E-2</v>
      </c>
      <c r="M186" s="36">
        <f t="shared" si="26"/>
        <v>3.5384673282713157E-2</v>
      </c>
      <c r="N186" s="36">
        <f t="shared" si="26"/>
        <v>3.8107813169898586E-2</v>
      </c>
      <c r="O186" s="36">
        <f t="shared" si="26"/>
        <v>4.0830953057083993E-2</v>
      </c>
      <c r="P186" s="36">
        <f t="shared" si="27"/>
        <v>4.0830953057083993E-2</v>
      </c>
      <c r="Q186" s="36">
        <f t="shared" si="27"/>
        <v>4.0830953057083993E-2</v>
      </c>
      <c r="R186" s="36">
        <f t="shared" si="27"/>
        <v>4.0830953057083993E-2</v>
      </c>
      <c r="S186" s="36">
        <f t="shared" si="27"/>
        <v>4.0830953057083993E-2</v>
      </c>
      <c r="T186" s="36">
        <f t="shared" si="28"/>
        <v>4.0830953057083993E-2</v>
      </c>
      <c r="U186" s="36">
        <f t="shared" si="28"/>
        <v>4.0830953057083993E-2</v>
      </c>
      <c r="V186" s="36">
        <f t="shared" si="28"/>
        <v>4.0830953057083993E-2</v>
      </c>
    </row>
    <row r="187" spans="2:22" x14ac:dyDescent="0.2">
      <c r="B187" s="41">
        <v>82.5</v>
      </c>
      <c r="F187" s="36">
        <f t="shared" si="25"/>
        <v>3.2498445920660576E-2</v>
      </c>
      <c r="G187" s="36">
        <f t="shared" si="29"/>
        <v>4.0833592859050589E-2</v>
      </c>
      <c r="I187" s="36"/>
      <c r="K187" s="41">
        <v>82.5</v>
      </c>
      <c r="L187" s="36">
        <f t="shared" si="26"/>
        <v>3.2498445920660576E-2</v>
      </c>
      <c r="M187" s="36">
        <f t="shared" si="26"/>
        <v>3.5386473280305177E-2</v>
      </c>
      <c r="N187" s="36">
        <f t="shared" si="26"/>
        <v>3.811003306967789E-2</v>
      </c>
      <c r="O187" s="36">
        <f t="shared" si="26"/>
        <v>4.0833592859050589E-2</v>
      </c>
      <c r="P187" s="36">
        <f t="shared" si="27"/>
        <v>4.0833592859050589E-2</v>
      </c>
      <c r="Q187" s="36">
        <f t="shared" si="27"/>
        <v>4.0833592859050589E-2</v>
      </c>
      <c r="R187" s="36">
        <f t="shared" si="27"/>
        <v>4.0833592859050589E-2</v>
      </c>
      <c r="S187" s="36">
        <f t="shared" si="27"/>
        <v>4.0833592859050589E-2</v>
      </c>
      <c r="T187" s="36">
        <f t="shared" si="28"/>
        <v>4.0833592859050589E-2</v>
      </c>
      <c r="U187" s="36">
        <f t="shared" si="28"/>
        <v>4.0833592859050589E-2</v>
      </c>
      <c r="V187" s="36">
        <f t="shared" si="28"/>
        <v>4.0833592859050589E-2</v>
      </c>
    </row>
    <row r="188" spans="2:22" x14ac:dyDescent="0.2">
      <c r="B188" s="41">
        <f>B187+0.5</f>
        <v>83</v>
      </c>
      <c r="F188" s="36">
        <f t="shared" si="25"/>
        <v>3.2499595205659482E-2</v>
      </c>
      <c r="G188" s="36">
        <f t="shared" si="29"/>
        <v>4.0836200856174218E-2</v>
      </c>
      <c r="I188" s="36"/>
      <c r="K188" s="41">
        <f>K187+0.5</f>
        <v>83</v>
      </c>
      <c r="L188" s="36">
        <f t="shared" si="26"/>
        <v>3.2499595205659482E-2</v>
      </c>
      <c r="M188" s="36">
        <f t="shared" si="26"/>
        <v>3.5388251591179226E-2</v>
      </c>
      <c r="N188" s="36">
        <f t="shared" si="26"/>
        <v>3.8112226223676736E-2</v>
      </c>
      <c r="O188" s="36">
        <f t="shared" si="26"/>
        <v>4.0836200856174218E-2</v>
      </c>
      <c r="P188" s="36">
        <f t="shared" si="27"/>
        <v>4.0836200856174218E-2</v>
      </c>
      <c r="Q188" s="36">
        <f t="shared" si="27"/>
        <v>4.0836200856174218E-2</v>
      </c>
      <c r="R188" s="36">
        <f t="shared" si="27"/>
        <v>4.0836200856174218E-2</v>
      </c>
      <c r="S188" s="36">
        <f t="shared" si="27"/>
        <v>4.0836200856174218E-2</v>
      </c>
      <c r="T188" s="36">
        <f t="shared" si="28"/>
        <v>4.0836200856174218E-2</v>
      </c>
      <c r="U188" s="36">
        <f t="shared" si="28"/>
        <v>4.0836200856174218E-2</v>
      </c>
      <c r="V188" s="36">
        <f t="shared" si="28"/>
        <v>4.0836200856174218E-2</v>
      </c>
    </row>
    <row r="189" spans="2:22" x14ac:dyDescent="0.2">
      <c r="B189" s="41">
        <v>83.5</v>
      </c>
      <c r="F189" s="36">
        <f t="shared" si="25"/>
        <v>3.2500730726766174E-2</v>
      </c>
      <c r="G189" s="36">
        <f t="shared" si="29"/>
        <v>4.0838777619799364E-2</v>
      </c>
      <c r="I189" s="36"/>
      <c r="K189" s="41">
        <v>83.5</v>
      </c>
      <c r="L189" s="36">
        <f t="shared" si="26"/>
        <v>3.2500730726766174E-2</v>
      </c>
      <c r="M189" s="36">
        <f t="shared" si="26"/>
        <v>3.5390008604917061E-2</v>
      </c>
      <c r="N189" s="36">
        <f t="shared" si="26"/>
        <v>3.8114393112358216E-2</v>
      </c>
      <c r="O189" s="36">
        <f t="shared" si="26"/>
        <v>4.0838777619799364E-2</v>
      </c>
      <c r="P189" s="36">
        <f t="shared" si="27"/>
        <v>4.0838777619799364E-2</v>
      </c>
      <c r="Q189" s="36">
        <f t="shared" si="27"/>
        <v>4.0838777619799364E-2</v>
      </c>
      <c r="R189" s="36">
        <f t="shared" si="27"/>
        <v>4.0838777619799364E-2</v>
      </c>
      <c r="S189" s="36">
        <f t="shared" si="27"/>
        <v>4.0838777619799364E-2</v>
      </c>
      <c r="T189" s="36">
        <f t="shared" si="28"/>
        <v>4.0838777619799364E-2</v>
      </c>
      <c r="U189" s="36">
        <f t="shared" si="28"/>
        <v>4.0838777619799364E-2</v>
      </c>
      <c r="V189" s="36">
        <f t="shared" si="28"/>
        <v>4.0838777619799364E-2</v>
      </c>
    </row>
    <row r="190" spans="2:22" x14ac:dyDescent="0.2">
      <c r="B190" s="41">
        <f>B189+0.5</f>
        <v>84</v>
      </c>
      <c r="F190" s="36">
        <f t="shared" si="25"/>
        <v>3.2501852729764462E-2</v>
      </c>
      <c r="G190" s="36">
        <f t="shared" si="29"/>
        <v>4.0841323707667063E-2</v>
      </c>
      <c r="I190" s="36"/>
      <c r="K190" s="41">
        <f>K189+0.5</f>
        <v>84</v>
      </c>
      <c r="L190" s="36">
        <f t="shared" si="26"/>
        <v>3.2501852729764462E-2</v>
      </c>
      <c r="M190" s="36">
        <f t="shared" si="26"/>
        <v>3.5391744701824678E-2</v>
      </c>
      <c r="N190" s="36">
        <f t="shared" si="26"/>
        <v>3.8116534204745874E-2</v>
      </c>
      <c r="O190" s="36">
        <f t="shared" si="26"/>
        <v>4.0841323707667063E-2</v>
      </c>
      <c r="P190" s="36">
        <f t="shared" si="27"/>
        <v>4.0841323707667063E-2</v>
      </c>
      <c r="Q190" s="36">
        <f t="shared" si="27"/>
        <v>4.0841323707667063E-2</v>
      </c>
      <c r="R190" s="36">
        <f t="shared" si="27"/>
        <v>4.0841323707667063E-2</v>
      </c>
      <c r="S190" s="36">
        <f t="shared" si="27"/>
        <v>4.0841323707667063E-2</v>
      </c>
      <c r="T190" s="36">
        <f t="shared" si="28"/>
        <v>4.0841323707667063E-2</v>
      </c>
      <c r="U190" s="36">
        <f t="shared" si="28"/>
        <v>4.0841323707667063E-2</v>
      </c>
      <c r="V190" s="36">
        <f t="shared" si="28"/>
        <v>4.0841323707667063E-2</v>
      </c>
    </row>
    <row r="191" spans="2:22" x14ac:dyDescent="0.2">
      <c r="B191" s="41">
        <v>84.5</v>
      </c>
      <c r="F191" s="36">
        <f t="shared" si="25"/>
        <v>3.2502961454620748E-2</v>
      </c>
      <c r="G191" s="36">
        <f t="shared" si="29"/>
        <v>4.0843839664317386E-2</v>
      </c>
      <c r="I191" s="36"/>
      <c r="K191" s="41">
        <v>84.5</v>
      </c>
      <c r="L191" s="36">
        <f t="shared" si="26"/>
        <v>3.2502961454620748E-2</v>
      </c>
      <c r="M191" s="36">
        <f t="shared" si="26"/>
        <v>3.5393460253206756E-2</v>
      </c>
      <c r="N191" s="36">
        <f t="shared" si="26"/>
        <v>3.8118649958762081E-2</v>
      </c>
      <c r="O191" s="36">
        <f t="shared" si="26"/>
        <v>4.0843839664317386E-2</v>
      </c>
      <c r="P191" s="36">
        <f t="shared" si="27"/>
        <v>4.0843839664317386E-2</v>
      </c>
      <c r="Q191" s="36">
        <f t="shared" si="27"/>
        <v>4.0843839664317386E-2</v>
      </c>
      <c r="R191" s="36">
        <f t="shared" si="27"/>
        <v>4.0843839664317386E-2</v>
      </c>
      <c r="S191" s="36">
        <f t="shared" si="27"/>
        <v>4.0843839664317386E-2</v>
      </c>
      <c r="T191" s="36">
        <f t="shared" si="28"/>
        <v>4.0843839664317386E-2</v>
      </c>
      <c r="U191" s="36">
        <f t="shared" si="28"/>
        <v>4.0843839664317386E-2</v>
      </c>
      <c r="V191" s="36">
        <f t="shared" si="28"/>
        <v>4.0843839664317386E-2</v>
      </c>
    </row>
    <row r="192" spans="2:22" x14ac:dyDescent="0.2">
      <c r="B192" s="41">
        <f>B191+0.5</f>
        <v>85</v>
      </c>
      <c r="F192" s="36">
        <f t="shared" si="25"/>
        <v>3.2504057135655198E-2</v>
      </c>
      <c r="G192" s="36">
        <f t="shared" si="29"/>
        <v>4.0846326021477718E-2</v>
      </c>
      <c r="I192" s="36"/>
      <c r="K192" s="41">
        <f>K191+0.5</f>
        <v>85</v>
      </c>
      <c r="L192" s="36">
        <f t="shared" si="26"/>
        <v>3.2504057135655198E-2</v>
      </c>
      <c r="M192" s="36">
        <f t="shared" si="26"/>
        <v>3.5395155621631404E-2</v>
      </c>
      <c r="N192" s="36">
        <f t="shared" si="26"/>
        <v>3.8120740821554568E-2</v>
      </c>
      <c r="O192" s="36">
        <f t="shared" si="26"/>
        <v>4.0846326021477718E-2</v>
      </c>
      <c r="P192" s="36">
        <f t="shared" si="27"/>
        <v>4.0846326021477718E-2</v>
      </c>
      <c r="Q192" s="36">
        <f t="shared" si="27"/>
        <v>4.0846326021477718E-2</v>
      </c>
      <c r="R192" s="36">
        <f t="shared" si="27"/>
        <v>4.0846326021477718E-2</v>
      </c>
      <c r="S192" s="36">
        <f t="shared" si="27"/>
        <v>4.0846326021477718E-2</v>
      </c>
      <c r="T192" s="36">
        <f t="shared" si="28"/>
        <v>4.0846326021477718E-2</v>
      </c>
      <c r="U192" s="36">
        <f t="shared" si="28"/>
        <v>4.0846326021477718E-2</v>
      </c>
      <c r="V192" s="36">
        <f t="shared" si="28"/>
        <v>4.0846326021477718E-2</v>
      </c>
    </row>
    <row r="193" spans="2:22" x14ac:dyDescent="0.2">
      <c r="B193" s="41">
        <v>85.5</v>
      </c>
      <c r="F193" s="36">
        <f t="shared" si="25"/>
        <v>3.2505140001706796E-2</v>
      </c>
      <c r="G193" s="36">
        <f t="shared" si="29"/>
        <v>4.084878329843733E-2</v>
      </c>
      <c r="I193" s="36"/>
      <c r="K193" s="41">
        <v>85.5</v>
      </c>
      <c r="L193" s="36">
        <f t="shared" si="26"/>
        <v>3.2505140001706796E-2</v>
      </c>
      <c r="M193" s="36">
        <f t="shared" si="26"/>
        <v>3.5396831161185589E-2</v>
      </c>
      <c r="N193" s="36">
        <f t="shared" si="26"/>
        <v>3.812280722981147E-2</v>
      </c>
      <c r="O193" s="36">
        <f t="shared" si="26"/>
        <v>4.084878329843733E-2</v>
      </c>
      <c r="P193" s="36">
        <f t="shared" si="27"/>
        <v>4.084878329843733E-2</v>
      </c>
      <c r="Q193" s="36">
        <f t="shared" si="27"/>
        <v>4.084878329843733E-2</v>
      </c>
      <c r="R193" s="36">
        <f t="shared" si="27"/>
        <v>4.084878329843733E-2</v>
      </c>
      <c r="S193" s="36">
        <f t="shared" si="27"/>
        <v>4.084878329843733E-2</v>
      </c>
      <c r="T193" s="36">
        <f t="shared" si="28"/>
        <v>4.084878329843733E-2</v>
      </c>
      <c r="U193" s="36">
        <f t="shared" si="28"/>
        <v>4.084878329843733E-2</v>
      </c>
      <c r="V193" s="36">
        <f t="shared" si="28"/>
        <v>4.084878329843733E-2</v>
      </c>
    </row>
    <row r="194" spans="2:22" x14ac:dyDescent="0.2">
      <c r="B194" s="41">
        <f>B193+0.5</f>
        <v>86</v>
      </c>
      <c r="F194" s="36">
        <f t="shared" si="25"/>
        <v>3.2506210276292677E-2</v>
      </c>
      <c r="G194" s="36">
        <f t="shared" si="29"/>
        <v>4.0851212002409057E-2</v>
      </c>
      <c r="I194" s="36"/>
      <c r="K194" s="41">
        <f>K193+0.5</f>
        <v>86</v>
      </c>
      <c r="L194" s="36">
        <f t="shared" si="26"/>
        <v>3.2506210276292677E-2</v>
      </c>
      <c r="M194" s="36">
        <f t="shared" si="26"/>
        <v>3.5398487217721701E-2</v>
      </c>
      <c r="N194" s="36">
        <f t="shared" si="26"/>
        <v>3.8124849610065382E-2</v>
      </c>
      <c r="O194" s="36">
        <f t="shared" si="26"/>
        <v>4.0851212002409057E-2</v>
      </c>
      <c r="P194" s="36">
        <f t="shared" si="27"/>
        <v>4.0851212002409057E-2</v>
      </c>
      <c r="Q194" s="36">
        <f t="shared" si="27"/>
        <v>4.0851212002409057E-2</v>
      </c>
      <c r="R194" s="36">
        <f t="shared" si="27"/>
        <v>4.0851212002409057E-2</v>
      </c>
      <c r="S194" s="36">
        <f t="shared" si="27"/>
        <v>4.0851212002409057E-2</v>
      </c>
      <c r="T194" s="36">
        <f t="shared" si="28"/>
        <v>4.0851212002409057E-2</v>
      </c>
      <c r="U194" s="36">
        <f t="shared" si="28"/>
        <v>4.0851212002409057E-2</v>
      </c>
      <c r="V194" s="36">
        <f t="shared" si="28"/>
        <v>4.0851212002409057E-2</v>
      </c>
    </row>
    <row r="195" spans="2:22" x14ac:dyDescent="0.2">
      <c r="B195" s="41">
        <v>86.5</v>
      </c>
      <c r="F195" s="36">
        <f t="shared" si="25"/>
        <v>3.250726817776195E-2</v>
      </c>
      <c r="G195" s="36">
        <f t="shared" si="29"/>
        <v>4.0853612628878204E-2</v>
      </c>
      <c r="I195" s="36"/>
      <c r="K195" s="41">
        <v>86.5</v>
      </c>
      <c r="L195" s="36">
        <f t="shared" si="26"/>
        <v>3.250726817776195E-2</v>
      </c>
      <c r="M195" s="36">
        <f t="shared" si="26"/>
        <v>3.5400124129095538E-2</v>
      </c>
      <c r="N195" s="36">
        <f t="shared" si="26"/>
        <v>3.8126868378986885E-2</v>
      </c>
      <c r="O195" s="36">
        <f t="shared" si="26"/>
        <v>4.0853612628878204E-2</v>
      </c>
      <c r="P195" s="36">
        <f t="shared" si="27"/>
        <v>4.0853612628878204E-2</v>
      </c>
      <c r="Q195" s="36">
        <f t="shared" si="27"/>
        <v>4.0853612628878204E-2</v>
      </c>
      <c r="R195" s="36">
        <f t="shared" si="27"/>
        <v>4.0853612628878204E-2</v>
      </c>
      <c r="S195" s="36">
        <f t="shared" si="27"/>
        <v>4.0853612628878204E-2</v>
      </c>
      <c r="T195" s="36">
        <f t="shared" si="28"/>
        <v>4.0853612628878204E-2</v>
      </c>
      <c r="U195" s="36">
        <f t="shared" si="28"/>
        <v>4.0853612628878204E-2</v>
      </c>
      <c r="V195" s="36">
        <f t="shared" si="28"/>
        <v>4.0853612628878204E-2</v>
      </c>
    </row>
    <row r="196" spans="2:22" x14ac:dyDescent="0.2">
      <c r="B196" s="41">
        <f>B195+0.5</f>
        <v>87</v>
      </c>
      <c r="F196" s="36">
        <f t="shared" si="25"/>
        <v>3.2508313919444226E-2</v>
      </c>
      <c r="G196" s="36">
        <f t="shared" si="29"/>
        <v>4.0855985661939667E-2</v>
      </c>
      <c r="I196" s="36"/>
      <c r="K196" s="41">
        <f>K195+0.5</f>
        <v>87</v>
      </c>
      <c r="L196" s="36">
        <f t="shared" si="26"/>
        <v>3.2508313919444226E-2</v>
      </c>
      <c r="M196" s="36">
        <f t="shared" si="26"/>
        <v>3.5401742225396125E-2</v>
      </c>
      <c r="N196" s="36">
        <f t="shared" si="26"/>
        <v>3.8128863943667907E-2</v>
      </c>
      <c r="O196" s="36">
        <f t="shared" si="26"/>
        <v>4.0855985661939667E-2</v>
      </c>
      <c r="P196" s="36">
        <f t="shared" si="27"/>
        <v>4.0855985661939667E-2</v>
      </c>
      <c r="Q196" s="36">
        <f t="shared" si="27"/>
        <v>4.0855985661939667E-2</v>
      </c>
      <c r="R196" s="36">
        <f t="shared" si="27"/>
        <v>4.0855985661939667E-2</v>
      </c>
      <c r="S196" s="36">
        <f t="shared" si="27"/>
        <v>4.0855985661939667E-2</v>
      </c>
      <c r="T196" s="36">
        <f t="shared" si="28"/>
        <v>4.0855985661939667E-2</v>
      </c>
      <c r="U196" s="36">
        <f t="shared" si="28"/>
        <v>4.0855985661939667E-2</v>
      </c>
      <c r="V196" s="36">
        <f t="shared" si="28"/>
        <v>4.0855985661939667E-2</v>
      </c>
    </row>
    <row r="197" spans="2:22" x14ac:dyDescent="0.2">
      <c r="B197" s="41">
        <v>87.5</v>
      </c>
      <c r="F197" s="36">
        <f t="shared" si="25"/>
        <v>3.2509347709792996E-2</v>
      </c>
      <c r="G197" s="36">
        <f t="shared" si="29"/>
        <v>4.0858331574623291E-2</v>
      </c>
      <c r="I197" s="36"/>
      <c r="K197" s="41">
        <v>87.5</v>
      </c>
      <c r="L197" s="36">
        <f t="shared" si="26"/>
        <v>3.2509347709792996E-2</v>
      </c>
      <c r="M197" s="36">
        <f t="shared" si="26"/>
        <v>3.5403341829167559E-2</v>
      </c>
      <c r="N197" s="36">
        <f t="shared" si="26"/>
        <v>3.8130836701895432E-2</v>
      </c>
      <c r="O197" s="36">
        <f t="shared" si="26"/>
        <v>4.0858331574623291E-2</v>
      </c>
      <c r="P197" s="36">
        <f t="shared" si="27"/>
        <v>4.0858331574623291E-2</v>
      </c>
      <c r="Q197" s="36">
        <f t="shared" si="27"/>
        <v>4.0858331574623291E-2</v>
      </c>
      <c r="R197" s="36">
        <f t="shared" si="27"/>
        <v>4.0858331574623291E-2</v>
      </c>
      <c r="S197" s="36">
        <f t="shared" si="27"/>
        <v>4.0858331574623291E-2</v>
      </c>
      <c r="T197" s="36">
        <f t="shared" si="28"/>
        <v>4.0858331574623291E-2</v>
      </c>
      <c r="U197" s="36">
        <f t="shared" si="28"/>
        <v>4.0858331574623291E-2</v>
      </c>
      <c r="V197" s="36">
        <f t="shared" si="28"/>
        <v>4.0858331574623291E-2</v>
      </c>
    </row>
    <row r="198" spans="2:22" x14ac:dyDescent="0.2">
      <c r="B198" s="41">
        <f>B197+0.5</f>
        <v>88</v>
      </c>
      <c r="F198" s="36">
        <f t="shared" si="25"/>
        <v>3.2510369752524158E-2</v>
      </c>
      <c r="G198" s="36">
        <f t="shared" si="29"/>
        <v>4.0860650829208228E-2</v>
      </c>
      <c r="I198" s="36"/>
      <c r="K198" s="41">
        <f>K197+0.5</f>
        <v>88</v>
      </c>
      <c r="L198" s="36">
        <f t="shared" si="26"/>
        <v>3.2510369752524158E-2</v>
      </c>
      <c r="M198" s="36">
        <f t="shared" si="26"/>
        <v>3.5404923255623409E-2</v>
      </c>
      <c r="N198" s="36">
        <f t="shared" si="26"/>
        <v>3.8132787042415822E-2</v>
      </c>
      <c r="O198" s="36">
        <f t="shared" si="26"/>
        <v>4.0860650829208228E-2</v>
      </c>
      <c r="P198" s="36">
        <f t="shared" si="27"/>
        <v>4.0860650829208228E-2</v>
      </c>
      <c r="Q198" s="36">
        <f t="shared" si="27"/>
        <v>4.0860650829208228E-2</v>
      </c>
      <c r="R198" s="36">
        <f t="shared" si="27"/>
        <v>4.0860650829208228E-2</v>
      </c>
      <c r="S198" s="36">
        <f t="shared" si="27"/>
        <v>4.0860650829208228E-2</v>
      </c>
      <c r="T198" s="36">
        <f t="shared" si="28"/>
        <v>4.0860650829208228E-2</v>
      </c>
      <c r="U198" s="36">
        <f t="shared" si="28"/>
        <v>4.0860650829208228E-2</v>
      </c>
      <c r="V198" s="36">
        <f t="shared" si="28"/>
        <v>4.0860650829208228E-2</v>
      </c>
    </row>
    <row r="199" spans="2:22" x14ac:dyDescent="0.2">
      <c r="B199" s="41">
        <v>88.5</v>
      </c>
      <c r="F199" s="36">
        <f t="shared" si="25"/>
        <v>3.2511380246749884E-2</v>
      </c>
      <c r="G199" s="36">
        <f t="shared" si="29"/>
        <v>4.0862943877526675E-2</v>
      </c>
      <c r="I199" s="36"/>
      <c r="K199" s="41">
        <v>88.5</v>
      </c>
      <c r="L199" s="36">
        <f t="shared" si="26"/>
        <v>3.2511380246749884E-2</v>
      </c>
      <c r="M199" s="36">
        <f t="shared" si="26"/>
        <v>3.5406486812853757E-2</v>
      </c>
      <c r="N199" s="36">
        <f t="shared" si="26"/>
        <v>3.8134715345190223E-2</v>
      </c>
      <c r="O199" s="36">
        <f t="shared" si="26"/>
        <v>4.0862943877526675E-2</v>
      </c>
      <c r="P199" s="36">
        <f t="shared" si="27"/>
        <v>4.0862943877526675E-2</v>
      </c>
      <c r="Q199" s="36">
        <f t="shared" si="27"/>
        <v>4.0862943877526675E-2</v>
      </c>
      <c r="R199" s="36">
        <f t="shared" si="27"/>
        <v>4.0862943877526675E-2</v>
      </c>
      <c r="S199" s="36">
        <f t="shared" si="27"/>
        <v>4.0862943877526675E-2</v>
      </c>
      <c r="T199" s="36">
        <f t="shared" si="28"/>
        <v>4.0862943877526675E-2</v>
      </c>
      <c r="U199" s="36">
        <f t="shared" si="28"/>
        <v>4.0862943877526675E-2</v>
      </c>
      <c r="V199" s="36">
        <f t="shared" si="28"/>
        <v>4.0862943877526675E-2</v>
      </c>
    </row>
    <row r="200" spans="2:22" x14ac:dyDescent="0.2">
      <c r="B200" s="41">
        <f>B199+0.5</f>
        <v>89</v>
      </c>
      <c r="F200" s="36">
        <f t="shared" si="25"/>
        <v>3.2512379387107902E-2</v>
      </c>
      <c r="G200" s="36">
        <f t="shared" si="29"/>
        <v>4.086521116125727E-2</v>
      </c>
      <c r="I200" s="36"/>
      <c r="K200" s="41">
        <f>K199+0.5</f>
        <v>89</v>
      </c>
      <c r="L200" s="36">
        <f t="shared" si="26"/>
        <v>3.2512379387107902E-2</v>
      </c>
      <c r="M200" s="36">
        <f t="shared" si="26"/>
        <v>3.5408032802025355E-2</v>
      </c>
      <c r="N200" s="36">
        <f t="shared" si="26"/>
        <v>3.8136621981641319E-2</v>
      </c>
      <c r="O200" s="36">
        <f t="shared" si="26"/>
        <v>4.086521116125727E-2</v>
      </c>
      <c r="P200" s="36">
        <f t="shared" si="27"/>
        <v>4.086521116125727E-2</v>
      </c>
      <c r="Q200" s="36">
        <f t="shared" si="27"/>
        <v>4.086521116125727E-2</v>
      </c>
      <c r="R200" s="36">
        <f t="shared" si="27"/>
        <v>4.086521116125727E-2</v>
      </c>
      <c r="S200" s="36">
        <f t="shared" si="27"/>
        <v>4.086521116125727E-2</v>
      </c>
      <c r="T200" s="36">
        <f t="shared" si="28"/>
        <v>4.086521116125727E-2</v>
      </c>
      <c r="U200" s="36">
        <f t="shared" si="28"/>
        <v>4.086521116125727E-2</v>
      </c>
      <c r="V200" s="36">
        <f t="shared" si="28"/>
        <v>4.086521116125727E-2</v>
      </c>
    </row>
    <row r="201" spans="2:22" x14ac:dyDescent="0.2">
      <c r="B201" s="41">
        <v>89.5</v>
      </c>
      <c r="F201" s="36">
        <f t="shared" si="25"/>
        <v>3.2513367363886506E-2</v>
      </c>
      <c r="G201" s="36">
        <f t="shared" si="29"/>
        <v>4.0867453112208747E-2</v>
      </c>
      <c r="I201" s="36"/>
      <c r="K201" s="41">
        <v>89.5</v>
      </c>
      <c r="L201" s="36">
        <f t="shared" si="26"/>
        <v>3.2513367363886506E-2</v>
      </c>
      <c r="M201" s="36">
        <f t="shared" si="26"/>
        <v>3.5409561517574913E-2</v>
      </c>
      <c r="N201" s="36">
        <f t="shared" si="26"/>
        <v>3.8138507314891837E-2</v>
      </c>
      <c r="O201" s="36">
        <f t="shared" si="26"/>
        <v>4.0867453112208747E-2</v>
      </c>
      <c r="P201" s="36">
        <f t="shared" si="27"/>
        <v>4.0867453112208747E-2</v>
      </c>
      <c r="Q201" s="36">
        <f t="shared" si="27"/>
        <v>4.0867453112208747E-2</v>
      </c>
      <c r="R201" s="36">
        <f t="shared" si="27"/>
        <v>4.0867453112208747E-2</v>
      </c>
      <c r="S201" s="36">
        <f t="shared" si="27"/>
        <v>4.0867453112208747E-2</v>
      </c>
      <c r="T201" s="36">
        <f t="shared" si="28"/>
        <v>4.0867453112208747E-2</v>
      </c>
      <c r="U201" s="36">
        <f t="shared" si="28"/>
        <v>4.0867453112208747E-2</v>
      </c>
      <c r="V201" s="36">
        <f t="shared" si="28"/>
        <v>4.0867453112208747E-2</v>
      </c>
    </row>
    <row r="202" spans="2:22" x14ac:dyDescent="0.2">
      <c r="B202" s="41">
        <f>B201+0.5</f>
        <v>90</v>
      </c>
      <c r="F202" s="36">
        <f t="shared" si="25"/>
        <v>3.2514344363145348E-2</v>
      </c>
      <c r="G202" s="36">
        <f t="shared" si="29"/>
        <v>4.0869670152594101E-2</v>
      </c>
      <c r="I202" s="36"/>
      <c r="K202" s="41">
        <f>K201+0.5</f>
        <v>90</v>
      </c>
      <c r="L202" s="36">
        <f t="shared" si="26"/>
        <v>3.2514344363145348E-2</v>
      </c>
      <c r="M202" s="36">
        <f t="shared" si="26"/>
        <v>3.5411073247396146E-2</v>
      </c>
      <c r="N202" s="36">
        <f t="shared" si="26"/>
        <v>3.8140371699995131E-2</v>
      </c>
      <c r="O202" s="36">
        <f t="shared" si="26"/>
        <v>4.0869670152594101E-2</v>
      </c>
      <c r="P202" s="36">
        <f t="shared" si="27"/>
        <v>4.0869670152594101E-2</v>
      </c>
      <c r="Q202" s="36">
        <f t="shared" si="27"/>
        <v>4.0869670152594101E-2</v>
      </c>
      <c r="R202" s="36">
        <f t="shared" si="27"/>
        <v>4.0869670152594101E-2</v>
      </c>
      <c r="S202" s="36">
        <f t="shared" si="27"/>
        <v>4.0869670152594101E-2</v>
      </c>
      <c r="T202" s="36">
        <f t="shared" si="28"/>
        <v>4.0869670152594101E-2</v>
      </c>
      <c r="U202" s="36">
        <f t="shared" si="28"/>
        <v>4.0869670152594101E-2</v>
      </c>
      <c r="V202" s="36">
        <f t="shared" si="28"/>
        <v>4.0869670152594101E-2</v>
      </c>
    </row>
    <row r="203" spans="2:22" x14ac:dyDescent="0.2">
      <c r="B203" s="41">
        <v>90.5</v>
      </c>
      <c r="F203" s="36">
        <f t="shared" si="25"/>
        <v>3.2515310566832267E-2</v>
      </c>
      <c r="G203" s="36">
        <f t="shared" si="29"/>
        <v>4.0871862695295649E-2</v>
      </c>
      <c r="I203" s="36"/>
      <c r="K203" s="41">
        <v>90.5</v>
      </c>
      <c r="L203" s="36">
        <f t="shared" si="26"/>
        <v>3.2515310566832267E-2</v>
      </c>
      <c r="M203" s="36">
        <f t="shared" si="26"/>
        <v>3.5412568273020459E-2</v>
      </c>
      <c r="N203" s="36">
        <f t="shared" si="26"/>
        <v>3.8142215484158054E-2</v>
      </c>
      <c r="O203" s="36">
        <f t="shared" si="26"/>
        <v>4.0871862695295649E-2</v>
      </c>
      <c r="P203" s="36">
        <f t="shared" si="27"/>
        <v>4.0871862695295649E-2</v>
      </c>
      <c r="Q203" s="36">
        <f t="shared" si="27"/>
        <v>4.0871862695295649E-2</v>
      </c>
      <c r="R203" s="36">
        <f t="shared" si="27"/>
        <v>4.0871862695295649E-2</v>
      </c>
      <c r="S203" s="36">
        <f t="shared" si="27"/>
        <v>4.0871862695295649E-2</v>
      </c>
      <c r="T203" s="36">
        <f t="shared" si="28"/>
        <v>4.0871862695295649E-2</v>
      </c>
      <c r="U203" s="36">
        <f t="shared" si="28"/>
        <v>4.0871862695295649E-2</v>
      </c>
      <c r="V203" s="36">
        <f t="shared" si="28"/>
        <v>4.0871862695295649E-2</v>
      </c>
    </row>
    <row r="204" spans="2:22" x14ac:dyDescent="0.2">
      <c r="B204" s="41">
        <f>B203+0.5</f>
        <v>91</v>
      </c>
      <c r="F204" s="36">
        <f t="shared" si="25"/>
        <v>3.2516266152896253E-2</v>
      </c>
      <c r="G204" s="36">
        <f t="shared" si="29"/>
        <v>4.0874031144121345E-2</v>
      </c>
      <c r="I204" s="36"/>
      <c r="K204" s="41">
        <f>K203+0.5</f>
        <v>91</v>
      </c>
      <c r="L204" s="36">
        <f t="shared" si="26"/>
        <v>3.2516266152896253E-2</v>
      </c>
      <c r="M204" s="36">
        <f t="shared" si="26"/>
        <v>3.541404686979175E-2</v>
      </c>
      <c r="N204" s="36">
        <f t="shared" si="26"/>
        <v>3.8144039006956558E-2</v>
      </c>
      <c r="O204" s="36">
        <f t="shared" si="26"/>
        <v>4.0874031144121345E-2</v>
      </c>
      <c r="P204" s="36">
        <f t="shared" si="27"/>
        <v>4.0874031144121345E-2</v>
      </c>
      <c r="Q204" s="36">
        <f t="shared" si="27"/>
        <v>4.0874031144121345E-2</v>
      </c>
      <c r="R204" s="36">
        <f t="shared" si="27"/>
        <v>4.0874031144121345E-2</v>
      </c>
      <c r="S204" s="36">
        <f t="shared" si="27"/>
        <v>4.0874031144121345E-2</v>
      </c>
      <c r="T204" s="36">
        <f t="shared" si="28"/>
        <v>4.0874031144121345E-2</v>
      </c>
      <c r="U204" s="36">
        <f t="shared" si="28"/>
        <v>4.0874031144121345E-2</v>
      </c>
      <c r="V204" s="36">
        <f t="shared" si="28"/>
        <v>4.0874031144121345E-2</v>
      </c>
    </row>
    <row r="205" spans="2:22" x14ac:dyDescent="0.2">
      <c r="B205" s="41">
        <v>91.5</v>
      </c>
      <c r="F205" s="36">
        <f t="shared" si="25"/>
        <v>3.2517211295396697E-2</v>
      </c>
      <c r="G205" s="36">
        <f t="shared" si="29"/>
        <v>4.087617589405277E-2</v>
      </c>
      <c r="I205" s="36"/>
      <c r="K205" s="41">
        <v>91.5</v>
      </c>
      <c r="L205" s="36">
        <f t="shared" si="26"/>
        <v>3.2517211295396697E-2</v>
      </c>
      <c r="M205" s="36">
        <f t="shared" si="26"/>
        <v>3.5415509307035499E-2</v>
      </c>
      <c r="N205" s="36">
        <f t="shared" si="26"/>
        <v>3.8145842600544141E-2</v>
      </c>
      <c r="O205" s="36">
        <f t="shared" si="26"/>
        <v>4.087617589405277E-2</v>
      </c>
      <c r="P205" s="36">
        <f t="shared" si="27"/>
        <v>4.087617589405277E-2</v>
      </c>
      <c r="Q205" s="36">
        <f t="shared" si="27"/>
        <v>4.087617589405277E-2</v>
      </c>
      <c r="R205" s="36">
        <f t="shared" si="27"/>
        <v>4.087617589405277E-2</v>
      </c>
      <c r="S205" s="36">
        <f t="shared" si="27"/>
        <v>4.087617589405277E-2</v>
      </c>
      <c r="T205" s="36">
        <f t="shared" si="28"/>
        <v>4.087617589405277E-2</v>
      </c>
      <c r="U205" s="36">
        <f t="shared" si="28"/>
        <v>4.087617589405277E-2</v>
      </c>
      <c r="V205" s="36">
        <f t="shared" si="28"/>
        <v>4.087617589405277E-2</v>
      </c>
    </row>
    <row r="206" spans="2:22" x14ac:dyDescent="0.2">
      <c r="B206" s="41">
        <f>B205+0.5</f>
        <v>92</v>
      </c>
      <c r="F206" s="36">
        <f t="shared" si="25"/>
        <v>3.2518146164609102E-2</v>
      </c>
      <c r="G206" s="36">
        <f t="shared" si="29"/>
        <v>4.0878297331484945E-2</v>
      </c>
      <c r="I206" s="36"/>
      <c r="K206" s="41">
        <f>K205+0.5</f>
        <v>92</v>
      </c>
      <c r="L206" s="36">
        <f t="shared" si="26"/>
        <v>3.2518146164609102E-2</v>
      </c>
      <c r="M206" s="36">
        <f t="shared" si="26"/>
        <v>3.5416955848222242E-2</v>
      </c>
      <c r="N206" s="36">
        <f t="shared" si="26"/>
        <v>3.81476265898536E-2</v>
      </c>
      <c r="O206" s="36">
        <f t="shared" si="26"/>
        <v>4.0878297331484945E-2</v>
      </c>
      <c r="P206" s="36">
        <f t="shared" si="27"/>
        <v>4.0878297331484945E-2</v>
      </c>
      <c r="Q206" s="36">
        <f t="shared" si="27"/>
        <v>4.0878297331484945E-2</v>
      </c>
      <c r="R206" s="36">
        <f t="shared" si="27"/>
        <v>4.0878297331484945E-2</v>
      </c>
      <c r="S206" s="36">
        <f t="shared" si="27"/>
        <v>4.0878297331484945E-2</v>
      </c>
      <c r="T206" s="36">
        <f t="shared" si="28"/>
        <v>4.0878297331484945E-2</v>
      </c>
      <c r="U206" s="36">
        <f t="shared" si="28"/>
        <v>4.0878297331484945E-2</v>
      </c>
      <c r="V206" s="36">
        <f t="shared" si="28"/>
        <v>4.0878297331484945E-2</v>
      </c>
    </row>
    <row r="207" spans="2:22" x14ac:dyDescent="0.2">
      <c r="B207" s="41">
        <v>92.5</v>
      </c>
      <c r="F207" s="36">
        <f t="shared" si="25"/>
        <v>3.2519070927127303E-2</v>
      </c>
      <c r="G207" s="36">
        <f t="shared" si="29"/>
        <v>4.0880395834458391E-2</v>
      </c>
      <c r="I207" s="36"/>
      <c r="K207" s="41">
        <v>92.5</v>
      </c>
      <c r="L207" s="36">
        <f t="shared" si="26"/>
        <v>3.2519070927127303E-2</v>
      </c>
      <c r="M207" s="36">
        <f t="shared" si="26"/>
        <v>3.5418386751125894E-2</v>
      </c>
      <c r="N207" s="36">
        <f t="shared" si="26"/>
        <v>3.8149391292792149E-2</v>
      </c>
      <c r="O207" s="36">
        <f t="shared" si="26"/>
        <v>4.0880395834458391E-2</v>
      </c>
      <c r="P207" s="36">
        <f t="shared" si="27"/>
        <v>4.0880395834458391E-2</v>
      </c>
      <c r="Q207" s="36">
        <f t="shared" si="27"/>
        <v>4.0880395834458391E-2</v>
      </c>
      <c r="R207" s="36">
        <f t="shared" si="27"/>
        <v>4.0880395834458391E-2</v>
      </c>
      <c r="S207" s="36">
        <f t="shared" si="27"/>
        <v>4.0880395834458391E-2</v>
      </c>
      <c r="T207" s="36">
        <f t="shared" si="28"/>
        <v>4.0880395834458391E-2</v>
      </c>
      <c r="U207" s="36">
        <f t="shared" si="28"/>
        <v>4.0880395834458391E-2</v>
      </c>
      <c r="V207" s="36">
        <f t="shared" si="28"/>
        <v>4.0880395834458391E-2</v>
      </c>
    </row>
    <row r="208" spans="2:22" x14ac:dyDescent="0.2">
      <c r="B208" s="41">
        <f>B207+0.5</f>
        <v>93</v>
      </c>
      <c r="F208" s="36">
        <f t="shared" si="25"/>
        <v>3.2519985745962522E-2</v>
      </c>
      <c r="G208" s="36">
        <f t="shared" si="29"/>
        <v>4.088247177288374E-2</v>
      </c>
      <c r="I208" s="36"/>
      <c r="K208" s="41">
        <f>K207+0.5</f>
        <v>93</v>
      </c>
      <c r="L208" s="36">
        <f t="shared" si="26"/>
        <v>3.2519985745962522E-2</v>
      </c>
      <c r="M208" s="36">
        <f t="shared" si="26"/>
        <v>3.5419802267976808E-2</v>
      </c>
      <c r="N208" s="36">
        <f t="shared" si="26"/>
        <v>3.8151137020430284E-2</v>
      </c>
      <c r="O208" s="36">
        <f t="shared" si="26"/>
        <v>4.088247177288374E-2</v>
      </c>
      <c r="P208" s="36">
        <f t="shared" si="27"/>
        <v>4.088247177288374E-2</v>
      </c>
      <c r="Q208" s="36">
        <f t="shared" si="27"/>
        <v>4.088247177288374E-2</v>
      </c>
      <c r="R208" s="36">
        <f t="shared" si="27"/>
        <v>4.088247177288374E-2</v>
      </c>
      <c r="S208" s="36">
        <f t="shared" si="27"/>
        <v>4.088247177288374E-2</v>
      </c>
      <c r="T208" s="36">
        <f t="shared" si="28"/>
        <v>4.088247177288374E-2</v>
      </c>
      <c r="U208" s="36">
        <f t="shared" si="28"/>
        <v>4.088247177288374E-2</v>
      </c>
      <c r="V208" s="36">
        <f t="shared" si="28"/>
        <v>4.088247177288374E-2</v>
      </c>
    </row>
    <row r="209" spans="2:22" x14ac:dyDescent="0.2">
      <c r="B209" s="41">
        <v>93.5</v>
      </c>
      <c r="F209" s="36">
        <f t="shared" si="25"/>
        <v>3.2520890780639078E-2</v>
      </c>
      <c r="G209" s="36">
        <f t="shared" si="29"/>
        <v>4.0884525508759081E-2</v>
      </c>
      <c r="I209" s="36"/>
      <c r="K209" s="41">
        <v>93.5</v>
      </c>
      <c r="L209" s="36">
        <f t="shared" si="26"/>
        <v>3.2520890780639078E-2</v>
      </c>
      <c r="M209" s="36">
        <f t="shared" si="26"/>
        <v>3.5421202645610078E-2</v>
      </c>
      <c r="N209" s="36">
        <f t="shared" si="26"/>
        <v>3.815286407718458E-2</v>
      </c>
      <c r="O209" s="36">
        <f t="shared" si="26"/>
        <v>4.0884525508759081E-2</v>
      </c>
      <c r="P209" s="36">
        <f t="shared" si="27"/>
        <v>4.0884525508759081E-2</v>
      </c>
      <c r="Q209" s="36">
        <f t="shared" si="27"/>
        <v>4.0884525508759081E-2</v>
      </c>
      <c r="R209" s="36">
        <f t="shared" si="27"/>
        <v>4.0884525508759081E-2</v>
      </c>
      <c r="S209" s="36">
        <f t="shared" si="27"/>
        <v>4.0884525508759081E-2</v>
      </c>
      <c r="T209" s="36">
        <f t="shared" si="28"/>
        <v>4.0884525508759081E-2</v>
      </c>
      <c r="U209" s="36">
        <f t="shared" si="28"/>
        <v>4.0884525508759081E-2</v>
      </c>
      <c r="V209" s="36">
        <f t="shared" si="28"/>
        <v>4.0884525508759081E-2</v>
      </c>
    </row>
    <row r="210" spans="2:22" x14ac:dyDescent="0.2">
      <c r="B210" s="41">
        <f>B209+0.5</f>
        <v>94</v>
      </c>
      <c r="F210" s="36">
        <f t="shared" si="25"/>
        <v>3.2521786187287155E-2</v>
      </c>
      <c r="G210" s="36">
        <f t="shared" si="29"/>
        <v>4.0886557396380425E-2</v>
      </c>
      <c r="I210" s="36"/>
      <c r="K210" s="41">
        <f>K209+0.5</f>
        <v>94</v>
      </c>
      <c r="L210" s="36">
        <f t="shared" si="26"/>
        <v>3.2521786187287155E-2</v>
      </c>
      <c r="M210" s="36">
        <f t="shared" si="26"/>
        <v>3.5422588125608938E-2</v>
      </c>
      <c r="N210" s="36">
        <f t="shared" si="26"/>
        <v>3.8154572760994689E-2</v>
      </c>
      <c r="O210" s="36">
        <f t="shared" si="26"/>
        <v>4.0886557396380425E-2</v>
      </c>
      <c r="P210" s="36">
        <f t="shared" si="27"/>
        <v>4.0886557396380425E-2</v>
      </c>
      <c r="Q210" s="36">
        <f t="shared" si="27"/>
        <v>4.0886557396380425E-2</v>
      </c>
      <c r="R210" s="36">
        <f t="shared" si="27"/>
        <v>4.0886557396380425E-2</v>
      </c>
      <c r="S210" s="36">
        <f t="shared" si="27"/>
        <v>4.0886557396380425E-2</v>
      </c>
      <c r="T210" s="36">
        <f t="shared" si="28"/>
        <v>4.0886557396380425E-2</v>
      </c>
      <c r="U210" s="36">
        <f t="shared" si="28"/>
        <v>4.0886557396380425E-2</v>
      </c>
      <c r="V210" s="36">
        <f t="shared" si="28"/>
        <v>4.0886557396380425E-2</v>
      </c>
    </row>
    <row r="211" spans="2:22" x14ac:dyDescent="0.2">
      <c r="B211" s="41">
        <v>94.5</v>
      </c>
      <c r="F211" s="36">
        <f t="shared" si="25"/>
        <v>3.2522672118732603E-2</v>
      </c>
      <c r="G211" s="36">
        <f t="shared" si="29"/>
        <v>4.0888567782545467E-2</v>
      </c>
      <c r="I211" s="36"/>
      <c r="K211" s="41">
        <v>94.5</v>
      </c>
      <c r="L211" s="36">
        <f t="shared" si="26"/>
        <v>3.2522672118732603E-2</v>
      </c>
      <c r="M211" s="36">
        <f t="shared" si="26"/>
        <v>3.5423958944443792E-2</v>
      </c>
      <c r="N211" s="36">
        <f t="shared" si="26"/>
        <v>3.8156263363494633E-2</v>
      </c>
      <c r="O211" s="36">
        <f t="shared" si="26"/>
        <v>4.0888567782545467E-2</v>
      </c>
      <c r="P211" s="36">
        <f t="shared" si="27"/>
        <v>4.0888567782545467E-2</v>
      </c>
      <c r="Q211" s="36">
        <f t="shared" si="27"/>
        <v>4.0888567782545467E-2</v>
      </c>
      <c r="R211" s="36">
        <f t="shared" si="27"/>
        <v>4.0888567782545467E-2</v>
      </c>
      <c r="S211" s="36">
        <f t="shared" si="27"/>
        <v>4.0888567782545467E-2</v>
      </c>
      <c r="T211" s="36">
        <f t="shared" si="28"/>
        <v>4.0888567782545467E-2</v>
      </c>
      <c r="U211" s="36">
        <f t="shared" si="28"/>
        <v>4.0888567782545467E-2</v>
      </c>
      <c r="V211" s="36">
        <f t="shared" si="28"/>
        <v>4.0888567782545467E-2</v>
      </c>
    </row>
    <row r="212" spans="2:22" x14ac:dyDescent="0.2">
      <c r="B212" s="41">
        <f>B211+0.5</f>
        <v>95</v>
      </c>
      <c r="F212" s="36">
        <f t="shared" si="25"/>
        <v>3.2523548724583899E-2</v>
      </c>
      <c r="G212" s="36">
        <f t="shared" si="29"/>
        <v>4.0890557006750872E-2</v>
      </c>
      <c r="I212" s="36"/>
      <c r="K212" s="41">
        <f>K211+0.5</f>
        <v>95</v>
      </c>
      <c r="L212" s="36">
        <f t="shared" si="26"/>
        <v>3.2523548724583899E-2</v>
      </c>
      <c r="M212" s="36">
        <f t="shared" si="26"/>
        <v>3.5425315333606697E-2</v>
      </c>
      <c r="N212" s="36">
        <f t="shared" si="26"/>
        <v>3.8157936170178791E-2</v>
      </c>
      <c r="O212" s="36">
        <f t="shared" si="26"/>
        <v>4.0890557006750872E-2</v>
      </c>
      <c r="P212" s="36">
        <f t="shared" si="27"/>
        <v>4.0890557006750872E-2</v>
      </c>
      <c r="Q212" s="36">
        <f t="shared" si="27"/>
        <v>4.0890557006750872E-2</v>
      </c>
      <c r="R212" s="36">
        <f t="shared" si="27"/>
        <v>4.0890557006750872E-2</v>
      </c>
      <c r="S212" s="36">
        <f t="shared" si="27"/>
        <v>4.0890557006750872E-2</v>
      </c>
      <c r="T212" s="36">
        <f t="shared" si="28"/>
        <v>4.0890557006750872E-2</v>
      </c>
      <c r="U212" s="36">
        <f t="shared" si="28"/>
        <v>4.0890557006750872E-2</v>
      </c>
      <c r="V212" s="36">
        <f t="shared" si="28"/>
        <v>4.0890557006750872E-2</v>
      </c>
    </row>
    <row r="213" spans="2:22" x14ac:dyDescent="0.2">
      <c r="B213" s="41">
        <v>95.5</v>
      </c>
      <c r="F213" s="36">
        <f t="shared" si="25"/>
        <v>3.2524416151316328E-2</v>
      </c>
      <c r="G213" s="36">
        <f t="shared" si="29"/>
        <v>4.0892525401383453E-2</v>
      </c>
      <c r="I213" s="36"/>
      <c r="K213" s="41">
        <v>95.5</v>
      </c>
      <c r="L213" s="36">
        <f t="shared" si="26"/>
        <v>3.2524416151316328E-2</v>
      </c>
      <c r="M213" s="36">
        <f t="shared" si="26"/>
        <v>3.5426657519741729E-2</v>
      </c>
      <c r="N213" s="36">
        <f t="shared" si="26"/>
        <v>3.8159591460562595E-2</v>
      </c>
      <c r="O213" s="36">
        <f t="shared" si="26"/>
        <v>4.0892525401383453E-2</v>
      </c>
      <c r="P213" s="36">
        <f t="shared" si="27"/>
        <v>4.0892525401383453E-2</v>
      </c>
      <c r="Q213" s="36">
        <f t="shared" si="27"/>
        <v>4.0892525401383453E-2</v>
      </c>
      <c r="R213" s="36">
        <f t="shared" si="27"/>
        <v>4.0892525401383453E-2</v>
      </c>
      <c r="S213" s="36">
        <f t="shared" si="27"/>
        <v>4.0892525401383453E-2</v>
      </c>
      <c r="T213" s="36">
        <f t="shared" si="28"/>
        <v>4.0892525401383453E-2</v>
      </c>
      <c r="U213" s="36">
        <f t="shared" si="28"/>
        <v>4.0892525401383453E-2</v>
      </c>
      <c r="V213" s="36">
        <f t="shared" si="28"/>
        <v>4.0892525401383453E-2</v>
      </c>
    </row>
    <row r="214" spans="2:22" x14ac:dyDescent="0.2">
      <c r="B214" s="41">
        <f>B213+0.5</f>
        <v>96</v>
      </c>
      <c r="F214" s="36">
        <f t="shared" si="25"/>
        <v>3.2525274542353627E-2</v>
      </c>
      <c r="G214" s="36">
        <f t="shared" si="29"/>
        <v>4.0894473291905264E-2</v>
      </c>
      <c r="I214" s="36"/>
      <c r="K214" s="41">
        <f>K213+0.5</f>
        <v>96</v>
      </c>
      <c r="L214" s="36">
        <f t="shared" si="26"/>
        <v>3.2525274542353627E-2</v>
      </c>
      <c r="M214" s="36">
        <f t="shared" si="26"/>
        <v>3.5427985724771183E-2</v>
      </c>
      <c r="N214" s="36">
        <f t="shared" si="26"/>
        <v>3.8161229508338231E-2</v>
      </c>
      <c r="O214" s="36">
        <f t="shared" si="26"/>
        <v>4.0894473291905264E-2</v>
      </c>
      <c r="P214" s="36">
        <f t="shared" si="27"/>
        <v>4.0894473291905264E-2</v>
      </c>
      <c r="Q214" s="36">
        <f t="shared" si="27"/>
        <v>4.0894473291905264E-2</v>
      </c>
      <c r="R214" s="36">
        <f t="shared" si="27"/>
        <v>4.0894473291905264E-2</v>
      </c>
      <c r="S214" s="36">
        <f t="shared" si="27"/>
        <v>4.0894473291905264E-2</v>
      </c>
      <c r="T214" s="36">
        <f t="shared" si="28"/>
        <v>4.0894473291905264E-2</v>
      </c>
      <c r="U214" s="36">
        <f t="shared" si="28"/>
        <v>4.0894473291905264E-2</v>
      </c>
      <c r="V214" s="36">
        <f t="shared" si="28"/>
        <v>4.0894473291905264E-2</v>
      </c>
    </row>
    <row r="215" spans="2:22" x14ac:dyDescent="0.2">
      <c r="B215" s="41">
        <v>96.5</v>
      </c>
      <c r="F215" s="36">
        <f t="shared" si="25"/>
        <v>3.2526124038147017E-2</v>
      </c>
      <c r="G215" s="36">
        <f t="shared" ref="G215:G222" si="30">G$18+G$19*(B$18/$B215)*(1-EXP(-$B215/B$18))+G$20*(B$18/$B215)*(1-(1+$B215/B$18)*EXP(-$B215/B$18))</f>
        <v>4.0896400997033081E-2</v>
      </c>
      <c r="I215" s="36"/>
      <c r="K215" s="41">
        <v>96.5</v>
      </c>
      <c r="L215" s="36">
        <f t="shared" si="26"/>
        <v>3.2526124038147017E-2</v>
      </c>
      <c r="M215" s="36">
        <f t="shared" si="26"/>
        <v>3.5429300166017946E-2</v>
      </c>
      <c r="N215" s="36">
        <f t="shared" si="26"/>
        <v>3.816285058152552E-2</v>
      </c>
      <c r="O215" s="36">
        <f t="shared" ref="O215:R222" si="31">O$18+O$19*($B$18/$B215)*(1-EXP(-$B215/$B$18))+O$20*($B$18/$B215)*(1-(1+$B215/$B$18)*EXP(-$B215/$B$18))</f>
        <v>4.0896400997033081E-2</v>
      </c>
      <c r="P215" s="36">
        <f t="shared" si="27"/>
        <v>4.0896400997033081E-2</v>
      </c>
      <c r="Q215" s="36">
        <f t="shared" si="27"/>
        <v>4.0896400997033081E-2</v>
      </c>
      <c r="R215" s="36">
        <f t="shared" si="27"/>
        <v>4.0896400997033081E-2</v>
      </c>
      <c r="S215" s="36">
        <f t="shared" ref="S215:S222" si="32">S$18+S$19*($B$18/$B215)*(1-EXP(-$B215/$B$18))+S$20*($B$18/$B215)*(1-(1+$B215/$B$18)*EXP(-$B215/$B$18))</f>
        <v>4.0896400997033081E-2</v>
      </c>
      <c r="T215" s="36">
        <f t="shared" si="28"/>
        <v>4.0896400997033081E-2</v>
      </c>
      <c r="U215" s="36">
        <f t="shared" si="28"/>
        <v>4.0896400997033081E-2</v>
      </c>
      <c r="V215" s="36">
        <f t="shared" si="28"/>
        <v>4.0896400997033081E-2</v>
      </c>
    </row>
    <row r="216" spans="2:22" x14ac:dyDescent="0.2">
      <c r="B216" s="41">
        <f>B215+0.5</f>
        <v>97</v>
      </c>
      <c r="F216" s="36">
        <f t="shared" ref="F216:F222" si="33">D$18+D$19*(B$18/$B216)*(1-EXP(-$B216/B$18))+D$20*(B$18/$B216)*(1-(1+$B216/B$18)*EXP(-$B216/B$18))</f>
        <v>3.2526964776251811E-2</v>
      </c>
      <c r="G216" s="36">
        <f t="shared" si="30"/>
        <v>4.0898308828912149E-2</v>
      </c>
      <c r="I216" s="36"/>
      <c r="K216" s="41">
        <f>K215+0.5</f>
        <v>97</v>
      </c>
      <c r="L216" s="36">
        <f t="shared" ref="L216:N222" si="34">L$18+L$19*($B$18/$B216)*(1-EXP(-$B216/$B$18))+L$20*($B$18/$B216)*(1-(1+$B216/$B$18)*EXP(-$B216/$B$18))</f>
        <v>3.2526964776251811E-2</v>
      </c>
      <c r="M216" s="36">
        <f t="shared" si="34"/>
        <v>3.5430601056324028E-2</v>
      </c>
      <c r="N216" s="36">
        <f t="shared" si="34"/>
        <v>3.8164454942618095E-2</v>
      </c>
      <c r="O216" s="36">
        <f t="shared" si="31"/>
        <v>4.0898308828912149E-2</v>
      </c>
      <c r="P216" s="36">
        <f t="shared" si="31"/>
        <v>4.0898308828912149E-2</v>
      </c>
      <c r="Q216" s="36">
        <f t="shared" si="31"/>
        <v>4.0898308828912149E-2</v>
      </c>
      <c r="R216" s="36">
        <f t="shared" si="31"/>
        <v>4.0898308828912149E-2</v>
      </c>
      <c r="S216" s="36">
        <f t="shared" si="32"/>
        <v>4.0898308828912149E-2</v>
      </c>
      <c r="T216" s="36">
        <f t="shared" ref="T216:V222" si="35">T$18+T$19*($B$18/$B216)*(1-EXP(-$B216/$B$18))+T$20*($B$18/$B216)*(1-(1+$B216/$B$18)*EXP(-$B216/$B$18))</f>
        <v>4.0898308828912149E-2</v>
      </c>
      <c r="U216" s="36">
        <f t="shared" si="35"/>
        <v>4.0898308828912149E-2</v>
      </c>
      <c r="V216" s="36">
        <f t="shared" si="35"/>
        <v>4.0898308828912149E-2</v>
      </c>
    </row>
    <row r="217" spans="2:22" x14ac:dyDescent="0.2">
      <c r="B217" s="41">
        <v>97.5</v>
      </c>
      <c r="F217" s="36">
        <f t="shared" si="33"/>
        <v>3.2527796891401686E-2</v>
      </c>
      <c r="G217" s="36">
        <f t="shared" si="30"/>
        <v>4.0900197093284768E-2</v>
      </c>
      <c r="I217" s="36"/>
      <c r="K217" s="41">
        <v>97.5</v>
      </c>
      <c r="L217" s="36">
        <f t="shared" si="34"/>
        <v>3.2527796891401686E-2</v>
      </c>
      <c r="M217" s="36">
        <f t="shared" si="34"/>
        <v>3.5431888604165421E-2</v>
      </c>
      <c r="N217" s="36">
        <f t="shared" si="34"/>
        <v>3.8166042848725101E-2</v>
      </c>
      <c r="O217" s="36">
        <f t="shared" si="31"/>
        <v>4.0900197093284768E-2</v>
      </c>
      <c r="P217" s="36">
        <f t="shared" si="31"/>
        <v>4.0900197093284768E-2</v>
      </c>
      <c r="Q217" s="36">
        <f t="shared" si="31"/>
        <v>4.0900197093284768E-2</v>
      </c>
      <c r="R217" s="36">
        <f t="shared" si="31"/>
        <v>4.0900197093284768E-2</v>
      </c>
      <c r="S217" s="36">
        <f t="shared" si="32"/>
        <v>4.0900197093284768E-2</v>
      </c>
      <c r="T217" s="36">
        <f t="shared" si="35"/>
        <v>4.0900197093284768E-2</v>
      </c>
      <c r="U217" s="36">
        <f t="shared" si="35"/>
        <v>4.0900197093284768E-2</v>
      </c>
      <c r="V217" s="36">
        <f t="shared" si="35"/>
        <v>4.0900197093284768E-2</v>
      </c>
    </row>
    <row r="218" spans="2:22" x14ac:dyDescent="0.2">
      <c r="B218" s="41">
        <f>B217+0.5</f>
        <v>98</v>
      </c>
      <c r="F218" s="36">
        <f t="shared" si="33"/>
        <v>3.2528620515580649E-2</v>
      </c>
      <c r="G218" s="36">
        <f t="shared" si="30"/>
        <v>4.0902066089653584E-2</v>
      </c>
      <c r="I218" s="36"/>
      <c r="K218" s="41">
        <f>K217+0.5</f>
        <v>98</v>
      </c>
      <c r="L218" s="36">
        <f t="shared" si="34"/>
        <v>3.2528620515580649E-2</v>
      </c>
      <c r="M218" s="36">
        <f t="shared" si="34"/>
        <v>3.5433163013763543E-2</v>
      </c>
      <c r="N218" s="36">
        <f t="shared" si="34"/>
        <v>3.816761455170857E-2</v>
      </c>
      <c r="O218" s="36">
        <f t="shared" si="31"/>
        <v>4.0902066089653584E-2</v>
      </c>
      <c r="P218" s="36">
        <f t="shared" si="31"/>
        <v>4.0902066089653584E-2</v>
      </c>
      <c r="Q218" s="36">
        <f t="shared" si="31"/>
        <v>4.0902066089653584E-2</v>
      </c>
      <c r="R218" s="36">
        <f t="shared" si="31"/>
        <v>4.0902066089653584E-2</v>
      </c>
      <c r="S218" s="36">
        <f t="shared" si="32"/>
        <v>4.0902066089653584E-2</v>
      </c>
      <c r="T218" s="36">
        <f t="shared" si="35"/>
        <v>4.0902066089653584E-2</v>
      </c>
      <c r="U218" s="36">
        <f t="shared" si="35"/>
        <v>4.0902066089653584E-2</v>
      </c>
      <c r="V218" s="36">
        <f t="shared" si="35"/>
        <v>4.0902066089653584E-2</v>
      </c>
    </row>
    <row r="219" spans="2:22" x14ac:dyDescent="0.2">
      <c r="B219" s="41">
        <v>98.5</v>
      </c>
      <c r="F219" s="36">
        <f t="shared" si="33"/>
        <v>3.2529435778092815E-2</v>
      </c>
      <c r="G219" s="36">
        <f t="shared" si="30"/>
        <v>4.0903916111439981E-2</v>
      </c>
      <c r="I219" s="36"/>
      <c r="K219" s="41">
        <v>98.5</v>
      </c>
      <c r="L219" s="36">
        <f t="shared" si="34"/>
        <v>3.2529435778092815E-2</v>
      </c>
      <c r="M219" s="36">
        <f t="shared" si="34"/>
        <v>3.5434424485193149E-2</v>
      </c>
      <c r="N219" s="36">
        <f t="shared" si="34"/>
        <v>3.8169170298316575E-2</v>
      </c>
      <c r="O219" s="36">
        <f t="shared" si="31"/>
        <v>4.0903916111439981E-2</v>
      </c>
      <c r="P219" s="36">
        <f t="shared" si="31"/>
        <v>4.0903916111439981E-2</v>
      </c>
      <c r="Q219" s="36">
        <f t="shared" si="31"/>
        <v>4.0903916111439981E-2</v>
      </c>
      <c r="R219" s="36">
        <f t="shared" si="31"/>
        <v>4.0903916111439981E-2</v>
      </c>
      <c r="S219" s="36">
        <f t="shared" si="32"/>
        <v>4.0903916111439981E-2</v>
      </c>
      <c r="T219" s="36">
        <f t="shared" si="35"/>
        <v>4.0903916111439981E-2</v>
      </c>
      <c r="U219" s="36">
        <f t="shared" si="35"/>
        <v>4.0903916111439981E-2</v>
      </c>
      <c r="V219" s="36">
        <f t="shared" si="35"/>
        <v>4.0903916111439981E-2</v>
      </c>
    </row>
    <row r="220" spans="2:22" x14ac:dyDescent="0.2">
      <c r="B220" s="41">
        <f>B219+0.5</f>
        <v>99</v>
      </c>
      <c r="F220" s="36">
        <f t="shared" si="33"/>
        <v>3.2530242805630112E-2</v>
      </c>
      <c r="G220" s="36">
        <f t="shared" si="30"/>
        <v>4.0905747446137612E-2</v>
      </c>
      <c r="I220" s="36"/>
      <c r="K220" s="41">
        <f>K219+0.5</f>
        <v>99</v>
      </c>
      <c r="L220" s="36">
        <f t="shared" si="34"/>
        <v>3.2530242805630112E-2</v>
      </c>
      <c r="M220" s="36">
        <f t="shared" si="34"/>
        <v>3.5435673214487109E-2</v>
      </c>
      <c r="N220" s="36">
        <f t="shared" si="34"/>
        <v>3.8170710330312371E-2</v>
      </c>
      <c r="O220" s="36">
        <f t="shared" si="31"/>
        <v>4.0905747446137612E-2</v>
      </c>
      <c r="P220" s="36">
        <f t="shared" si="31"/>
        <v>4.0905747446137612E-2</v>
      </c>
      <c r="Q220" s="36">
        <f t="shared" si="31"/>
        <v>4.0905747446137612E-2</v>
      </c>
      <c r="R220" s="36">
        <f t="shared" si="31"/>
        <v>4.0905747446137612E-2</v>
      </c>
      <c r="S220" s="36">
        <f t="shared" si="32"/>
        <v>4.0905747446137612E-2</v>
      </c>
      <c r="T220" s="36">
        <f t="shared" si="35"/>
        <v>4.0905747446137612E-2</v>
      </c>
      <c r="U220" s="36">
        <f t="shared" si="35"/>
        <v>4.0905747446137612E-2</v>
      </c>
      <c r="V220" s="36">
        <f t="shared" si="35"/>
        <v>4.0905747446137612E-2</v>
      </c>
    </row>
    <row r="221" spans="2:22" x14ac:dyDescent="0.2">
      <c r="B221" s="41">
        <v>99.5</v>
      </c>
      <c r="F221" s="36">
        <f t="shared" si="33"/>
        <v>3.2531041722337894E-2</v>
      </c>
      <c r="G221" s="36">
        <f t="shared" si="30"/>
        <v>4.0907560375461414E-2</v>
      </c>
      <c r="I221" s="36"/>
      <c r="K221" s="41">
        <v>99.5</v>
      </c>
      <c r="L221" s="36">
        <f t="shared" si="34"/>
        <v>3.2531041722337894E-2</v>
      </c>
      <c r="M221" s="36">
        <f t="shared" si="34"/>
        <v>3.5436909393737913E-2</v>
      </c>
      <c r="N221" s="36">
        <f t="shared" si="34"/>
        <v>3.8172234884599664E-2</v>
      </c>
      <c r="O221" s="36">
        <f t="shared" si="31"/>
        <v>4.0907560375461414E-2</v>
      </c>
      <c r="P221" s="36">
        <f t="shared" si="31"/>
        <v>4.0907560375461414E-2</v>
      </c>
      <c r="Q221" s="36">
        <f t="shared" si="31"/>
        <v>4.0907560375461414E-2</v>
      </c>
      <c r="R221" s="36">
        <f t="shared" si="31"/>
        <v>4.0907560375461414E-2</v>
      </c>
      <c r="S221" s="36">
        <f t="shared" si="32"/>
        <v>4.0907560375461414E-2</v>
      </c>
      <c r="T221" s="36">
        <f t="shared" si="35"/>
        <v>4.0907560375461414E-2</v>
      </c>
      <c r="U221" s="36">
        <f t="shared" si="35"/>
        <v>4.0907560375461414E-2</v>
      </c>
      <c r="V221" s="36">
        <f t="shared" si="35"/>
        <v>4.0907560375461414E-2</v>
      </c>
    </row>
    <row r="222" spans="2:22" x14ac:dyDescent="0.2">
      <c r="B222" s="41">
        <f>B221+0.5</f>
        <v>100</v>
      </c>
      <c r="F222" s="36">
        <f t="shared" si="33"/>
        <v>3.2531832649878599E-2</v>
      </c>
      <c r="G222" s="36">
        <f t="shared" si="30"/>
        <v>4.090935517549197E-2</v>
      </c>
      <c r="I222" s="36"/>
      <c r="K222" s="41">
        <f>K221+0.5</f>
        <v>100</v>
      </c>
      <c r="L222" s="36">
        <f t="shared" si="34"/>
        <v>3.2531832649878599E-2</v>
      </c>
      <c r="M222" s="36">
        <f t="shared" si="34"/>
        <v>3.5438133211196203E-2</v>
      </c>
      <c r="N222" s="36">
        <f t="shared" si="34"/>
        <v>3.8173744193344086E-2</v>
      </c>
      <c r="O222" s="36">
        <f t="shared" si="31"/>
        <v>4.090935517549197E-2</v>
      </c>
      <c r="P222" s="36">
        <f t="shared" si="31"/>
        <v>4.090935517549197E-2</v>
      </c>
      <c r="Q222" s="36">
        <f t="shared" si="31"/>
        <v>4.090935517549197E-2</v>
      </c>
      <c r="R222" s="36">
        <f t="shared" si="31"/>
        <v>4.090935517549197E-2</v>
      </c>
      <c r="S222" s="36">
        <f t="shared" si="32"/>
        <v>4.090935517549197E-2</v>
      </c>
      <c r="T222" s="36">
        <f t="shared" si="35"/>
        <v>4.090935517549197E-2</v>
      </c>
      <c r="U222" s="36">
        <f t="shared" si="35"/>
        <v>4.090935517549197E-2</v>
      </c>
      <c r="V222" s="36">
        <f t="shared" si="35"/>
        <v>4.090935517549197E-2</v>
      </c>
    </row>
    <row r="228" spans="2:2" x14ac:dyDescent="0.2">
      <c r="B228" s="41"/>
    </row>
    <row r="229" spans="2:2" x14ac:dyDescent="0.2">
      <c r="B229" s="41"/>
    </row>
    <row r="230" spans="2:2" x14ac:dyDescent="0.2">
      <c r="B230" s="41"/>
    </row>
    <row r="231" spans="2:2" x14ac:dyDescent="0.2">
      <c r="B231" s="41"/>
    </row>
    <row r="232" spans="2:2" x14ac:dyDescent="0.2">
      <c r="B232" s="41"/>
    </row>
    <row r="233" spans="2:2" x14ac:dyDescent="0.2">
      <c r="B233" s="41"/>
    </row>
    <row r="234" spans="2:2" x14ac:dyDescent="0.2">
      <c r="B234" s="41"/>
    </row>
    <row r="235" spans="2:2" x14ac:dyDescent="0.2">
      <c r="B235" s="41"/>
    </row>
    <row r="236" spans="2:2" x14ac:dyDescent="0.2">
      <c r="B236" s="41"/>
    </row>
    <row r="237" spans="2:2" x14ac:dyDescent="0.2">
      <c r="B237" s="41"/>
    </row>
    <row r="238" spans="2:2" x14ac:dyDescent="0.2">
      <c r="B238" s="41"/>
    </row>
    <row r="239" spans="2:2" x14ac:dyDescent="0.2">
      <c r="B239" s="41"/>
    </row>
    <row r="240" spans="2:2"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sheetData>
  <mergeCells count="2">
    <mergeCell ref="C5:D5"/>
    <mergeCell ref="E5:G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V289"/>
  <sheetViews>
    <sheetView workbookViewId="0">
      <selection activeCell="S13" sqref="S13"/>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9" style="32" customWidth="1"/>
    <col min="14" max="14" width="9.140625" style="32"/>
    <col min="15" max="16" width="8.7109375" style="32" customWidth="1"/>
    <col min="17" max="16384" width="9.140625" style="32"/>
  </cols>
  <sheetData>
    <row r="1" spans="1:9" x14ac:dyDescent="0.2">
      <c r="A1" s="32" t="s">
        <v>140</v>
      </c>
      <c r="B1" s="36">
        <f>'Building Blocks'!B4</f>
        <v>1.6E-2</v>
      </c>
    </row>
    <row r="2" spans="1:9" x14ac:dyDescent="0.2">
      <c r="A2" s="32" t="s">
        <v>153</v>
      </c>
      <c r="B2" s="36">
        <f>'Building Blocks'!B9</f>
        <v>5.0000000000000001E-3</v>
      </c>
      <c r="C2" s="36"/>
      <c r="D2" s="37"/>
    </row>
    <row r="3" spans="1:9" x14ac:dyDescent="0.2">
      <c r="A3" s="32" t="s">
        <v>129</v>
      </c>
      <c r="B3" s="36">
        <f>B2+B1</f>
        <v>2.1000000000000001E-2</v>
      </c>
    </row>
    <row r="4" spans="1:9" x14ac:dyDescent="0.2">
      <c r="A4" s="32" t="s">
        <v>152</v>
      </c>
      <c r="C4" s="61">
        <v>-2.5000000000000001E-3</v>
      </c>
    </row>
    <row r="5" spans="1:9" x14ac:dyDescent="0.2">
      <c r="C5" s="295" t="s">
        <v>162</v>
      </c>
      <c r="D5" s="295"/>
      <c r="E5" s="296" t="s">
        <v>164</v>
      </c>
      <c r="F5" s="297"/>
      <c r="G5" s="297"/>
    </row>
    <row r="6" spans="1:9" x14ac:dyDescent="0.2">
      <c r="C6" s="32" t="s">
        <v>141</v>
      </c>
      <c r="D6" s="32" t="s">
        <v>151</v>
      </c>
      <c r="E6" s="32" t="s">
        <v>131</v>
      </c>
      <c r="F6" s="32" t="s">
        <v>141</v>
      </c>
      <c r="G6" s="32" t="s">
        <v>151</v>
      </c>
    </row>
    <row r="7" spans="1:9" x14ac:dyDescent="0.2">
      <c r="B7" s="32" t="s">
        <v>165</v>
      </c>
      <c r="C7" s="48">
        <v>0</v>
      </c>
      <c r="D7" s="49">
        <v>0.25</v>
      </c>
      <c r="E7" s="36">
        <v>0</v>
      </c>
      <c r="F7" s="36">
        <f>B3</f>
        <v>2.1000000000000001E-2</v>
      </c>
      <c r="G7" s="34">
        <f t="shared" ref="G7:G12" si="0">D7</f>
        <v>0.25</v>
      </c>
      <c r="H7" s="40"/>
    </row>
    <row r="8" spans="1:9" x14ac:dyDescent="0.2">
      <c r="B8" s="32" t="s">
        <v>231</v>
      </c>
      <c r="C8" s="48">
        <v>4.5999999999999999E-3</v>
      </c>
      <c r="D8" s="49">
        <v>1.95</v>
      </c>
      <c r="E8" s="36">
        <f>VLOOKUP(MROUND(D8,0.5),'US Term Structure'!$B$23:$G$222,6,FALSE)-'US Term Structure'!$F$7+$C$4</f>
        <v>1.2304413278840438E-3</v>
      </c>
      <c r="F8" s="36">
        <f>E8+$F$7</f>
        <v>2.2230441327884046E-2</v>
      </c>
      <c r="G8" s="34">
        <f t="shared" si="0"/>
        <v>1.95</v>
      </c>
      <c r="H8" s="40"/>
    </row>
    <row r="9" spans="1:9" x14ac:dyDescent="0.2">
      <c r="B9" s="32" t="s">
        <v>352</v>
      </c>
      <c r="C9" s="48">
        <v>7.3000000000000001E-3</v>
      </c>
      <c r="D9" s="49">
        <v>3.87</v>
      </c>
      <c r="E9" s="36">
        <f>VLOOKUP(MROUND(D9,0.5),'US Term Structure'!$B$23:$G$222,6,FALSE)-'US Term Structure'!$F$7+$C$4</f>
        <v>4.2255867196145987E-3</v>
      </c>
      <c r="F9" s="36">
        <f>E9+$F$7</f>
        <v>2.5225586719614598E-2</v>
      </c>
      <c r="G9" s="34">
        <f t="shared" si="0"/>
        <v>3.87</v>
      </c>
      <c r="H9" s="40"/>
    </row>
    <row r="10" spans="1:9" x14ac:dyDescent="0.2">
      <c r="B10" s="32" t="s">
        <v>353</v>
      </c>
      <c r="C10" s="48">
        <v>9.9000000000000008E-3</v>
      </c>
      <c r="D10" s="49">
        <v>5.66</v>
      </c>
      <c r="E10" s="36">
        <f>VLOOKUP(MROUND(D10,0.5),'US Term Structure'!$B$23:$G$222,6,FALSE)-'US Term Structure'!$F$7+$C$4</f>
        <v>5.745024547701599E-3</v>
      </c>
      <c r="F10" s="36">
        <f>E10+$F$7</f>
        <v>2.6745024547701599E-2</v>
      </c>
      <c r="G10" s="34">
        <f t="shared" si="0"/>
        <v>5.66</v>
      </c>
      <c r="H10" s="40"/>
    </row>
    <row r="11" spans="1:9" x14ac:dyDescent="0.2">
      <c r="B11" s="32" t="s">
        <v>354</v>
      </c>
      <c r="C11" s="48">
        <v>1.2E-2</v>
      </c>
      <c r="D11" s="49">
        <v>7.85</v>
      </c>
      <c r="E11" s="36">
        <f>VLOOKUP(MROUND(D11,0.5),'US Term Structure'!$B$23:$G$222,6,FALSE)-'US Term Structure'!$F$7+$C$4</f>
        <v>7.3898701082254822E-3</v>
      </c>
      <c r="F11" s="36">
        <f>E11+$F$7</f>
        <v>2.8389870108225482E-2</v>
      </c>
      <c r="G11" s="34">
        <f t="shared" si="0"/>
        <v>7.85</v>
      </c>
      <c r="H11" s="40"/>
      <c r="I11" s="36"/>
    </row>
    <row r="12" spans="1:9" x14ac:dyDescent="0.2">
      <c r="B12" s="32" t="s">
        <v>161</v>
      </c>
      <c r="C12" s="48">
        <v>1.6E-2</v>
      </c>
      <c r="D12" s="49">
        <v>15.85</v>
      </c>
      <c r="E12" s="36">
        <f>VLOOKUP(MROUND(D12,0.5),'US Term Structure'!$B$23:$G$222,6,FALSE)-'US Term Structure'!$F$7+$C$4</f>
        <v>9.5347899001425648E-3</v>
      </c>
      <c r="F12" s="36">
        <f>E12+$F$7</f>
        <v>3.0534789900142564E-2</v>
      </c>
      <c r="G12" s="34">
        <f t="shared" si="0"/>
        <v>15.85</v>
      </c>
      <c r="H12" s="40"/>
      <c r="I12" s="36"/>
    </row>
    <row r="13" spans="1:9" x14ac:dyDescent="0.2">
      <c r="F13" s="36"/>
    </row>
    <row r="14" spans="1:9" x14ac:dyDescent="0.2">
      <c r="B14" s="53" t="s">
        <v>150</v>
      </c>
      <c r="C14" s="54" t="s">
        <v>154</v>
      </c>
      <c r="D14" s="55" t="s">
        <v>155</v>
      </c>
      <c r="F14" s="54" t="s">
        <v>154</v>
      </c>
      <c r="G14" s="55" t="s">
        <v>155</v>
      </c>
    </row>
    <row r="15" spans="1:9" x14ac:dyDescent="0.2">
      <c r="B15" s="42" t="s">
        <v>149</v>
      </c>
      <c r="C15" s="43">
        <f t="shared" ref="C15:C20" si="1">($B$22/D7)*(1-EXP(-D7/$B$22))</f>
        <v>0.92792791813583853</v>
      </c>
      <c r="D15" s="43">
        <f t="shared" ref="D15:D20" si="2">($B$22/D7)*(1-(1+D7/$B$22)*EXP(-D7/$B$22))</f>
        <v>6.8523057247328739E-2</v>
      </c>
      <c r="F15" s="43">
        <f t="shared" ref="F15:F20" si="3">($B$22/G7)*(1-EXP(-G7/$B$22))</f>
        <v>0.92792791813583853</v>
      </c>
      <c r="G15" s="43">
        <f t="shared" ref="G15:G20" si="4">($B$22/G7)*(1-(1+G7/$B$22)*EXP(-G7/$B$22))</f>
        <v>6.8523057247328739E-2</v>
      </c>
    </row>
    <row r="16" spans="1:9" x14ac:dyDescent="0.2">
      <c r="B16" s="225" t="s">
        <v>231</v>
      </c>
      <c r="C16" s="43">
        <f t="shared" si="1"/>
        <v>0.58662106666599034</v>
      </c>
      <c r="D16" s="43">
        <f t="shared" si="2"/>
        <v>0.2799005090894337</v>
      </c>
      <c r="F16" s="43">
        <f t="shared" si="3"/>
        <v>0.58662106666599034</v>
      </c>
      <c r="G16" s="43">
        <f t="shared" si="4"/>
        <v>0.2799005090894337</v>
      </c>
    </row>
    <row r="17" spans="2:22" x14ac:dyDescent="0.2">
      <c r="B17" s="225" t="s">
        <v>352</v>
      </c>
      <c r="C17" s="43">
        <f t="shared" si="1"/>
        <v>0.38551007378582913</v>
      </c>
      <c r="D17" s="43">
        <f t="shared" si="2"/>
        <v>0.28970642866531948</v>
      </c>
      <c r="F17" s="43">
        <f t="shared" si="3"/>
        <v>0.38551007378582913</v>
      </c>
      <c r="G17" s="43">
        <f t="shared" si="4"/>
        <v>0.28970642866531948</v>
      </c>
    </row>
    <row r="18" spans="2:22" x14ac:dyDescent="0.2">
      <c r="B18" s="225" t="s">
        <v>353</v>
      </c>
      <c r="C18" s="43">
        <f t="shared" si="1"/>
        <v>0.28208087256921932</v>
      </c>
      <c r="D18" s="43">
        <f t="shared" si="2"/>
        <v>0.2497037445339354</v>
      </c>
      <c r="F18" s="43">
        <f t="shared" si="3"/>
        <v>0.28208087256921932</v>
      </c>
      <c r="G18" s="43">
        <f t="shared" si="4"/>
        <v>0.2497037445339354</v>
      </c>
    </row>
    <row r="19" spans="2:22" x14ac:dyDescent="0.2">
      <c r="B19" s="56" t="s">
        <v>354</v>
      </c>
      <c r="C19" s="43">
        <f t="shared" si="1"/>
        <v>0.20838629815194024</v>
      </c>
      <c r="D19" s="43">
        <f t="shared" si="2"/>
        <v>0.19979989845056489</v>
      </c>
      <c r="F19" s="43">
        <f t="shared" si="3"/>
        <v>0.20838629815194024</v>
      </c>
      <c r="G19" s="43">
        <f t="shared" si="4"/>
        <v>0.19979989845056489</v>
      </c>
    </row>
    <row r="20" spans="2:22" x14ac:dyDescent="0.2">
      <c r="B20" s="44" t="s">
        <v>161</v>
      </c>
      <c r="C20" s="43">
        <f t="shared" si="1"/>
        <v>0.10409393834851161</v>
      </c>
      <c r="D20" s="43">
        <f t="shared" si="2"/>
        <v>0.1040266188478504</v>
      </c>
      <c r="F20" s="43">
        <f t="shared" si="3"/>
        <v>0.10409393834851161</v>
      </c>
      <c r="G20" s="43">
        <f t="shared" si="4"/>
        <v>0.1040266188478504</v>
      </c>
    </row>
    <row r="21" spans="2:22" x14ac:dyDescent="0.2">
      <c r="B21" s="53" t="s">
        <v>145</v>
      </c>
      <c r="C21" s="54" t="s">
        <v>144</v>
      </c>
      <c r="D21" s="55" t="s">
        <v>143</v>
      </c>
      <c r="F21" s="54" t="s">
        <v>144</v>
      </c>
      <c r="G21" s="55" t="s">
        <v>143</v>
      </c>
    </row>
    <row r="22" spans="2:22" x14ac:dyDescent="0.2">
      <c r="B22" s="45">
        <v>1.65</v>
      </c>
      <c r="C22" s="42" t="s">
        <v>156</v>
      </c>
      <c r="D22" s="45">
        <f>INDEX(LINEST(C$7:C$12,C$15:D$20,TRUE,TRUE),1,3)</f>
        <v>1.902901494881605E-2</v>
      </c>
      <c r="F22" s="42" t="s">
        <v>156</v>
      </c>
      <c r="G22" s="45">
        <f>INDEX(LINEST(F$7:F$12,F$15:G$20,TRUE,TRUE),1,3)</f>
        <v>3.325242377067144E-2</v>
      </c>
    </row>
    <row r="23" spans="2:22" x14ac:dyDescent="0.2">
      <c r="C23" s="44" t="s">
        <v>157</v>
      </c>
      <c r="D23" s="46">
        <f>INDEX(LINEST(C$7:C$12,C$15:D$20,TRUE,TRUE),1,2)</f>
        <v>-1.9283026892615799E-2</v>
      </c>
      <c r="F23" s="44" t="s">
        <v>157</v>
      </c>
      <c r="G23" s="46">
        <f>INDEX(LINEST(F$7:F$12,F$15:G$20,TRUE,TRUE),1,2)</f>
        <v>-1.2411596068618354E-2</v>
      </c>
    </row>
    <row r="24" spans="2:22" x14ac:dyDescent="0.2">
      <c r="C24" s="44" t="s">
        <v>158</v>
      </c>
      <c r="D24" s="45">
        <f>INDEX(LINEST(C$7:C$12,C$15:D$20,TRUE,TRUE),1,1)</f>
        <v>-1.3653440080580666E-2</v>
      </c>
      <c r="F24" s="44" t="s">
        <v>158</v>
      </c>
      <c r="G24" s="45">
        <f>INDEX(LINEST(F$7:F$12,F$15:G$20,TRUE,TRUE),1,1)</f>
        <v>-1.2106313080535161E-2</v>
      </c>
    </row>
    <row r="27" spans="2:22" x14ac:dyDescent="0.2">
      <c r="L27" s="32" t="s">
        <v>127</v>
      </c>
      <c r="M27" s="32" t="s">
        <v>124</v>
      </c>
      <c r="N27" s="32" t="s">
        <v>123</v>
      </c>
      <c r="O27" s="32" t="s">
        <v>122</v>
      </c>
      <c r="P27" s="32" t="s">
        <v>121</v>
      </c>
      <c r="Q27" s="32" t="s">
        <v>120</v>
      </c>
      <c r="R27" s="32" t="s">
        <v>119</v>
      </c>
      <c r="S27" s="32" t="s">
        <v>118</v>
      </c>
      <c r="T27" s="32" t="s">
        <v>117</v>
      </c>
      <c r="U27" s="32" t="s">
        <v>116</v>
      </c>
      <c r="V27" s="32" t="s">
        <v>115</v>
      </c>
    </row>
    <row r="28" spans="2:22" x14ac:dyDescent="0.2">
      <c r="K28" s="32" t="s">
        <v>142</v>
      </c>
      <c r="L28" s="32" t="s">
        <v>141</v>
      </c>
      <c r="M28" s="32" t="s">
        <v>141</v>
      </c>
      <c r="N28" s="32" t="s">
        <v>141</v>
      </c>
      <c r="O28" s="32" t="s">
        <v>141</v>
      </c>
      <c r="P28" s="32" t="s">
        <v>141</v>
      </c>
      <c r="Q28" s="32" t="s">
        <v>141</v>
      </c>
      <c r="R28" s="32" t="s">
        <v>141</v>
      </c>
      <c r="S28" s="32" t="s">
        <v>141</v>
      </c>
      <c r="T28" s="32" t="s">
        <v>141</v>
      </c>
      <c r="U28" s="32" t="s">
        <v>141</v>
      </c>
      <c r="V28" s="32" t="s">
        <v>141</v>
      </c>
    </row>
    <row r="29" spans="2:22" x14ac:dyDescent="0.2">
      <c r="B29" s="32" t="s">
        <v>142</v>
      </c>
      <c r="F29" s="32" t="s">
        <v>136</v>
      </c>
      <c r="G29" s="32" t="s">
        <v>319</v>
      </c>
      <c r="K29" s="41">
        <v>0.5</v>
      </c>
      <c r="L29" s="36">
        <f t="shared" ref="L29:L60" si="5">F30</f>
        <v>6.9894186703691602E-4</v>
      </c>
      <c r="M29" s="36">
        <f>($Q29-$L29)/5+L29</f>
        <v>4.7676218836816961E-3</v>
      </c>
      <c r="N29" s="36">
        <f t="shared" ref="N29:P29" si="6">($Q29-$L29)/5+M29</f>
        <v>8.8363019003264761E-3</v>
      </c>
      <c r="O29" s="36">
        <f t="shared" si="6"/>
        <v>1.2904981916971255E-2</v>
      </c>
      <c r="P29" s="36">
        <f t="shared" si="6"/>
        <v>1.6973661933616036E-2</v>
      </c>
      <c r="Q29" s="36">
        <f>G30</f>
        <v>2.1042341950260817E-2</v>
      </c>
      <c r="R29" s="36">
        <f>Q29</f>
        <v>2.1042341950260817E-2</v>
      </c>
      <c r="S29" s="36">
        <f>R29</f>
        <v>2.1042341950260817E-2</v>
      </c>
      <c r="T29" s="36">
        <f>S29</f>
        <v>2.1042341950260817E-2</v>
      </c>
      <c r="U29" s="36">
        <f>T29</f>
        <v>2.1042341950260817E-2</v>
      </c>
      <c r="V29" s="36">
        <f>U29</f>
        <v>2.1042341950260817E-2</v>
      </c>
    </row>
    <row r="30" spans="2:22" x14ac:dyDescent="0.2">
      <c r="B30" s="41">
        <v>0.5</v>
      </c>
      <c r="F30" s="36">
        <f>D$22+D$23*(B$22/$B30)*(1-EXP(-$B30/B$22))+D$24*(B$22/$B30)*(1-(1+$B30/B$22)*EXP(-$B30/B$22))</f>
        <v>6.9894186703691602E-4</v>
      </c>
      <c r="G30" s="36">
        <f t="shared" ref="G30:G61" si="7">G$22+G$23*(B$22/$B30)*(1-EXP(-$B30/B$22))+G$24*(B$22/$B30)*(1-(1+$B30/B$22)*EXP(-$B30/B$22))</f>
        <v>2.1042341950260817E-2</v>
      </c>
      <c r="I30" s="36"/>
      <c r="K30" s="41">
        <f>K29+0.5</f>
        <v>1</v>
      </c>
      <c r="L30" s="36">
        <f t="shared" si="5"/>
        <v>1.776784863838689E-3</v>
      </c>
      <c r="M30" s="36">
        <f t="shared" ref="M30:P30" si="8">($Q30-$L30)/5+L30</f>
        <v>5.7153461646683931E-3</v>
      </c>
      <c r="N30" s="36">
        <f t="shared" si="8"/>
        <v>9.6539074654980982E-3</v>
      </c>
      <c r="O30" s="36">
        <f t="shared" si="8"/>
        <v>1.3592468766327803E-2</v>
      </c>
      <c r="P30" s="36">
        <f t="shared" si="8"/>
        <v>1.7531030067157508E-2</v>
      </c>
      <c r="Q30" s="36">
        <f t="shared" ref="Q30:Q93" si="9">G31</f>
        <v>2.146959136798721E-2</v>
      </c>
      <c r="R30" s="36">
        <f t="shared" ref="R30:R60" si="10">G31</f>
        <v>2.146959136798721E-2</v>
      </c>
      <c r="S30" s="36">
        <f t="shared" ref="S30:V45" si="11">R30</f>
        <v>2.146959136798721E-2</v>
      </c>
      <c r="T30" s="36">
        <f t="shared" si="11"/>
        <v>2.146959136798721E-2</v>
      </c>
      <c r="U30" s="36">
        <f t="shared" si="11"/>
        <v>2.146959136798721E-2</v>
      </c>
      <c r="V30" s="36">
        <f t="shared" si="11"/>
        <v>2.146959136798721E-2</v>
      </c>
    </row>
    <row r="31" spans="2:22" x14ac:dyDescent="0.2">
      <c r="B31" s="41">
        <f>B30+0.5</f>
        <v>1</v>
      </c>
      <c r="F31" s="36">
        <f t="shared" ref="F31:F94" si="12">D$22+D$23*(B$22/$B31)*(1-EXP(-$B31/B$22))+D$24*(B$22/$B31)*(1-(1+$B31/B$22)*EXP(-$B31/B$22))</f>
        <v>1.776784863838689E-3</v>
      </c>
      <c r="G31" s="36">
        <f t="shared" si="7"/>
        <v>2.146959136798721E-2</v>
      </c>
      <c r="I31" s="36"/>
      <c r="K31" s="41">
        <v>1.5</v>
      </c>
      <c r="L31" s="36">
        <f t="shared" si="5"/>
        <v>2.8965022880951081E-3</v>
      </c>
      <c r="M31" s="36">
        <f t="shared" ref="M31:P31" si="13">($Q31-$L31)/5+L31</f>
        <v>6.7224160717778304E-3</v>
      </c>
      <c r="N31" s="36">
        <f t="shared" si="13"/>
        <v>1.0548329855460552E-2</v>
      </c>
      <c r="O31" s="36">
        <f t="shared" si="13"/>
        <v>1.4374243639143273E-2</v>
      </c>
      <c r="P31" s="36">
        <f t="shared" si="13"/>
        <v>1.8200157422825994E-2</v>
      </c>
      <c r="Q31" s="36">
        <f t="shared" si="9"/>
        <v>2.2026071206508718E-2</v>
      </c>
      <c r="R31" s="36">
        <f t="shared" si="10"/>
        <v>2.2026071206508718E-2</v>
      </c>
      <c r="S31" s="36">
        <f t="shared" si="11"/>
        <v>2.2026071206508718E-2</v>
      </c>
      <c r="T31" s="36">
        <f t="shared" si="11"/>
        <v>2.2026071206508718E-2</v>
      </c>
      <c r="U31" s="36">
        <f t="shared" si="11"/>
        <v>2.2026071206508718E-2</v>
      </c>
      <c r="V31" s="36">
        <f t="shared" si="11"/>
        <v>2.2026071206508718E-2</v>
      </c>
    </row>
    <row r="32" spans="2:22" x14ac:dyDescent="0.2">
      <c r="B32" s="41">
        <v>1.5</v>
      </c>
      <c r="F32" s="36">
        <f t="shared" si="12"/>
        <v>2.8965022880951081E-3</v>
      </c>
      <c r="G32" s="36">
        <f t="shared" si="7"/>
        <v>2.2026071206508718E-2</v>
      </c>
      <c r="I32" s="36"/>
      <c r="K32" s="41">
        <f>K31+0.5</f>
        <v>2</v>
      </c>
      <c r="L32" s="36">
        <f t="shared" si="5"/>
        <v>4.0048426689771911E-3</v>
      </c>
      <c r="M32" s="36">
        <f t="shared" ref="M32:P32" si="14">($Q32-$L32)/5+L32</f>
        <v>7.7331753623107883E-3</v>
      </c>
      <c r="N32" s="36">
        <f t="shared" si="14"/>
        <v>1.1461508055644385E-2</v>
      </c>
      <c r="O32" s="36">
        <f t="shared" si="14"/>
        <v>1.5189840748977983E-2</v>
      </c>
      <c r="P32" s="36">
        <f t="shared" si="14"/>
        <v>1.891817344231158E-2</v>
      </c>
      <c r="Q32" s="36">
        <f t="shared" si="9"/>
        <v>2.2646506135645176E-2</v>
      </c>
      <c r="R32" s="36">
        <f t="shared" si="10"/>
        <v>2.2646506135645176E-2</v>
      </c>
      <c r="S32" s="36">
        <f t="shared" si="11"/>
        <v>2.2646506135645176E-2</v>
      </c>
      <c r="T32" s="36">
        <f t="shared" si="11"/>
        <v>2.2646506135645176E-2</v>
      </c>
      <c r="U32" s="36">
        <f t="shared" si="11"/>
        <v>2.2646506135645176E-2</v>
      </c>
      <c r="V32" s="36">
        <f t="shared" si="11"/>
        <v>2.2646506135645176E-2</v>
      </c>
    </row>
    <row r="33" spans="2:22" x14ac:dyDescent="0.2">
      <c r="B33" s="41">
        <f>B32+0.5</f>
        <v>2</v>
      </c>
      <c r="F33" s="36">
        <f t="shared" si="12"/>
        <v>4.0048426689771911E-3</v>
      </c>
      <c r="G33" s="36">
        <f t="shared" si="7"/>
        <v>2.2646506135645176E-2</v>
      </c>
      <c r="I33" s="36"/>
      <c r="K33" s="41">
        <v>2.5</v>
      </c>
      <c r="L33" s="36">
        <f t="shared" si="5"/>
        <v>5.0691113421202647E-3</v>
      </c>
      <c r="M33" s="36">
        <f t="shared" ref="M33:P33" si="15">($Q33-$L33)/5+L33</f>
        <v>8.7128140500117301E-3</v>
      </c>
      <c r="N33" s="36">
        <f t="shared" si="15"/>
        <v>1.2356516757903196E-2</v>
      </c>
      <c r="O33" s="36">
        <f t="shared" si="15"/>
        <v>1.6000219465794663E-2</v>
      </c>
      <c r="P33" s="36">
        <f t="shared" si="15"/>
        <v>1.9643922173686129E-2</v>
      </c>
      <c r="Q33" s="36">
        <f t="shared" si="9"/>
        <v>2.3287624881577592E-2</v>
      </c>
      <c r="R33" s="36">
        <f t="shared" si="10"/>
        <v>2.3287624881577592E-2</v>
      </c>
      <c r="S33" s="36">
        <f t="shared" si="11"/>
        <v>2.3287624881577592E-2</v>
      </c>
      <c r="T33" s="36">
        <f t="shared" si="11"/>
        <v>2.3287624881577592E-2</v>
      </c>
      <c r="U33" s="36">
        <f t="shared" si="11"/>
        <v>2.3287624881577592E-2</v>
      </c>
      <c r="V33" s="36">
        <f t="shared" si="11"/>
        <v>2.3287624881577592E-2</v>
      </c>
    </row>
    <row r="34" spans="2:22" x14ac:dyDescent="0.2">
      <c r="B34" s="41">
        <v>2.5</v>
      </c>
      <c r="F34" s="36">
        <f t="shared" si="12"/>
        <v>5.0691113421202647E-3</v>
      </c>
      <c r="G34" s="36">
        <f t="shared" si="7"/>
        <v>2.3287624881577592E-2</v>
      </c>
      <c r="I34" s="36"/>
      <c r="K34" s="41">
        <f>K33+0.5</f>
        <v>3</v>
      </c>
      <c r="L34" s="36">
        <f t="shared" si="5"/>
        <v>6.0706399492655942E-3</v>
      </c>
      <c r="M34" s="36">
        <f t="shared" ref="M34:P34" si="16">($Q34-$L34)/5+L34</f>
        <v>9.64082135459721E-3</v>
      </c>
      <c r="N34" s="36">
        <f t="shared" si="16"/>
        <v>1.3211002759928826E-2</v>
      </c>
      <c r="O34" s="36">
        <f t="shared" si="16"/>
        <v>1.6781184165260442E-2</v>
      </c>
      <c r="P34" s="36">
        <f t="shared" si="16"/>
        <v>2.0351365570592056E-2</v>
      </c>
      <c r="Q34" s="36">
        <f t="shared" si="9"/>
        <v>2.392154697592367E-2</v>
      </c>
      <c r="R34" s="36">
        <f t="shared" si="10"/>
        <v>2.392154697592367E-2</v>
      </c>
      <c r="S34" s="36">
        <f t="shared" si="11"/>
        <v>2.392154697592367E-2</v>
      </c>
      <c r="T34" s="36">
        <f t="shared" si="11"/>
        <v>2.392154697592367E-2</v>
      </c>
      <c r="U34" s="36">
        <f t="shared" si="11"/>
        <v>2.392154697592367E-2</v>
      </c>
      <c r="V34" s="36">
        <f t="shared" si="11"/>
        <v>2.392154697592367E-2</v>
      </c>
    </row>
    <row r="35" spans="2:22" x14ac:dyDescent="0.2">
      <c r="B35" s="41">
        <f>B34+0.5</f>
        <v>3</v>
      </c>
      <c r="F35" s="36">
        <f t="shared" si="12"/>
        <v>6.0706399492655942E-3</v>
      </c>
      <c r="G35" s="36">
        <f t="shared" si="7"/>
        <v>2.392154697592367E-2</v>
      </c>
      <c r="I35" s="36"/>
      <c r="K35" s="41">
        <v>3.5</v>
      </c>
      <c r="L35" s="36">
        <f t="shared" si="5"/>
        <v>7.0001791119270055E-3</v>
      </c>
      <c r="M35" s="36">
        <f t="shared" ref="M35:P35" si="17">($Q35-$L35)/5+L35</f>
        <v>1.0506355112576879E-2</v>
      </c>
      <c r="N35" s="36">
        <f t="shared" si="17"/>
        <v>1.4012531113226753E-2</v>
      </c>
      <c r="O35" s="36">
        <f t="shared" si="17"/>
        <v>1.7518707113876625E-2</v>
      </c>
      <c r="P35" s="36">
        <f t="shared" si="17"/>
        <v>2.1024883114526497E-2</v>
      </c>
      <c r="Q35" s="36">
        <f t="shared" si="9"/>
        <v>2.4531059115176369E-2</v>
      </c>
      <c r="R35" s="36">
        <f t="shared" si="10"/>
        <v>2.4531059115176369E-2</v>
      </c>
      <c r="S35" s="36">
        <f t="shared" si="11"/>
        <v>2.4531059115176369E-2</v>
      </c>
      <c r="T35" s="36">
        <f t="shared" si="11"/>
        <v>2.4531059115176369E-2</v>
      </c>
      <c r="U35" s="36">
        <f t="shared" si="11"/>
        <v>2.4531059115176369E-2</v>
      </c>
      <c r="V35" s="36">
        <f t="shared" si="11"/>
        <v>2.4531059115176369E-2</v>
      </c>
    </row>
    <row r="36" spans="2:22" x14ac:dyDescent="0.2">
      <c r="B36" s="41">
        <v>3.5</v>
      </c>
      <c r="F36" s="36">
        <f t="shared" si="12"/>
        <v>7.0001791119270055E-3</v>
      </c>
      <c r="G36" s="36">
        <f t="shared" si="7"/>
        <v>2.4531059115176369E-2</v>
      </c>
      <c r="I36" s="36"/>
      <c r="K36" s="41">
        <f>K35+0.5</f>
        <v>4</v>
      </c>
      <c r="L36" s="36">
        <f t="shared" si="5"/>
        <v>7.8546691760053473E-3</v>
      </c>
      <c r="M36" s="36">
        <f t="shared" ref="M36:P36" si="18">($Q36-$L36)/5+L36</f>
        <v>1.1304986465605446E-2</v>
      </c>
      <c r="N36" s="36">
        <f t="shared" si="18"/>
        <v>1.4755303755205545E-2</v>
      </c>
      <c r="O36" s="36">
        <f t="shared" si="18"/>
        <v>1.8205621044805644E-2</v>
      </c>
      <c r="P36" s="36">
        <f t="shared" si="18"/>
        <v>2.1655938334405742E-2</v>
      </c>
      <c r="Q36" s="36">
        <f t="shared" si="9"/>
        <v>2.5106255624005841E-2</v>
      </c>
      <c r="R36" s="36">
        <f t="shared" si="10"/>
        <v>2.5106255624005841E-2</v>
      </c>
      <c r="S36" s="36">
        <f t="shared" si="11"/>
        <v>2.5106255624005841E-2</v>
      </c>
      <c r="T36" s="36">
        <f t="shared" si="11"/>
        <v>2.5106255624005841E-2</v>
      </c>
      <c r="U36" s="36">
        <f t="shared" si="11"/>
        <v>2.5106255624005841E-2</v>
      </c>
      <c r="V36" s="36">
        <f t="shared" si="11"/>
        <v>2.5106255624005841E-2</v>
      </c>
    </row>
    <row r="37" spans="2:22" x14ac:dyDescent="0.2">
      <c r="B37" s="41">
        <f>B36+0.5</f>
        <v>4</v>
      </c>
      <c r="F37" s="36">
        <f t="shared" si="12"/>
        <v>7.8546691760053473E-3</v>
      </c>
      <c r="G37" s="36">
        <f t="shared" si="7"/>
        <v>2.5106255624005841E-2</v>
      </c>
      <c r="I37" s="36"/>
      <c r="K37" s="41">
        <v>4.5</v>
      </c>
      <c r="L37" s="36">
        <f t="shared" si="5"/>
        <v>8.634995035993286E-3</v>
      </c>
      <c r="M37" s="36">
        <f t="shared" ref="M37:P37" si="19">($Q37-$L37)/5+L37</f>
        <v>1.203642828962715E-2</v>
      </c>
      <c r="N37" s="36">
        <f t="shared" si="19"/>
        <v>1.5437861543261015E-2</v>
      </c>
      <c r="O37" s="36">
        <f t="shared" si="19"/>
        <v>1.8839294796894879E-2</v>
      </c>
      <c r="P37" s="36">
        <f t="shared" si="19"/>
        <v>2.2240728050528746E-2</v>
      </c>
      <c r="Q37" s="36">
        <f t="shared" si="9"/>
        <v>2.5642161304162608E-2</v>
      </c>
      <c r="R37" s="36">
        <f t="shared" si="10"/>
        <v>2.5642161304162608E-2</v>
      </c>
      <c r="S37" s="36">
        <f t="shared" si="11"/>
        <v>2.5642161304162608E-2</v>
      </c>
      <c r="T37" s="36">
        <f t="shared" si="11"/>
        <v>2.5642161304162608E-2</v>
      </c>
      <c r="U37" s="36">
        <f t="shared" si="11"/>
        <v>2.5642161304162608E-2</v>
      </c>
      <c r="V37" s="36">
        <f t="shared" si="11"/>
        <v>2.5642161304162608E-2</v>
      </c>
    </row>
    <row r="38" spans="2:22" x14ac:dyDescent="0.2">
      <c r="B38" s="41">
        <v>4.5</v>
      </c>
      <c r="F38" s="36">
        <f t="shared" si="12"/>
        <v>8.634995035993286E-3</v>
      </c>
      <c r="G38" s="36">
        <f t="shared" si="7"/>
        <v>2.5642161304162608E-2</v>
      </c>
      <c r="I38" s="36"/>
      <c r="K38" s="41">
        <f>K37+0.5</f>
        <v>5</v>
      </c>
      <c r="L38" s="36">
        <f t="shared" si="5"/>
        <v>9.3444408545185712E-3</v>
      </c>
      <c r="M38" s="36">
        <f t="shared" ref="M38:P38" si="20">($Q38-$L38)/5+L38</f>
        <v>1.2702964645430284E-2</v>
      </c>
      <c r="N38" s="36">
        <f t="shared" si="20"/>
        <v>1.6061488436341996E-2</v>
      </c>
      <c r="O38" s="36">
        <f t="shared" si="20"/>
        <v>1.9420012227253709E-2</v>
      </c>
      <c r="P38" s="36">
        <f t="shared" si="20"/>
        <v>2.2778536018165423E-2</v>
      </c>
      <c r="Q38" s="36">
        <f t="shared" si="9"/>
        <v>2.6137059809077139E-2</v>
      </c>
      <c r="R38" s="36">
        <f t="shared" si="10"/>
        <v>2.6137059809077139E-2</v>
      </c>
      <c r="S38" s="36">
        <f t="shared" si="11"/>
        <v>2.6137059809077139E-2</v>
      </c>
      <c r="T38" s="36">
        <f t="shared" si="11"/>
        <v>2.6137059809077139E-2</v>
      </c>
      <c r="U38" s="36">
        <f t="shared" si="11"/>
        <v>2.6137059809077139E-2</v>
      </c>
      <c r="V38" s="36">
        <f t="shared" si="11"/>
        <v>2.6137059809077139E-2</v>
      </c>
    </row>
    <row r="39" spans="2:22" x14ac:dyDescent="0.2">
      <c r="B39" s="41">
        <f>B38+0.5</f>
        <v>5</v>
      </c>
      <c r="F39" s="36">
        <f t="shared" si="12"/>
        <v>9.3444408545185712E-3</v>
      </c>
      <c r="G39" s="36">
        <f t="shared" si="7"/>
        <v>2.6137059809077139E-2</v>
      </c>
      <c r="H39" s="36">
        <f>G39-$B$3</f>
        <v>5.137059809077138E-3</v>
      </c>
      <c r="I39" s="36"/>
      <c r="K39" s="41">
        <v>5.5</v>
      </c>
      <c r="L39" s="36">
        <f t="shared" si="5"/>
        <v>9.9876401785639994E-3</v>
      </c>
      <c r="M39" s="36">
        <f t="shared" ref="M39:P39" si="21">($Q39-$L39)/5+L39</f>
        <v>1.3308377558167757E-2</v>
      </c>
      <c r="N39" s="36">
        <f t="shared" si="21"/>
        <v>1.6629114937771514E-2</v>
      </c>
      <c r="O39" s="36">
        <f t="shared" si="21"/>
        <v>1.9949852317375269E-2</v>
      </c>
      <c r="P39" s="36">
        <f t="shared" si="21"/>
        <v>2.3270589696979024E-2</v>
      </c>
      <c r="Q39" s="36">
        <f t="shared" si="9"/>
        <v>2.6591327076582783E-2</v>
      </c>
      <c r="R39" s="36">
        <f t="shared" si="10"/>
        <v>2.6591327076582783E-2</v>
      </c>
      <c r="S39" s="36">
        <f t="shared" si="11"/>
        <v>2.6591327076582783E-2</v>
      </c>
      <c r="T39" s="36">
        <f t="shared" si="11"/>
        <v>2.6591327076582783E-2</v>
      </c>
      <c r="U39" s="36">
        <f t="shared" si="11"/>
        <v>2.6591327076582783E-2</v>
      </c>
      <c r="V39" s="36">
        <f t="shared" si="11"/>
        <v>2.6591327076582783E-2</v>
      </c>
    </row>
    <row r="40" spans="2:22" x14ac:dyDescent="0.2">
      <c r="B40" s="41">
        <v>5.5</v>
      </c>
      <c r="F40" s="36">
        <f t="shared" si="12"/>
        <v>9.9876401785639994E-3</v>
      </c>
      <c r="G40" s="36">
        <f t="shared" si="7"/>
        <v>2.6591327076582783E-2</v>
      </c>
      <c r="I40" s="36"/>
      <c r="K40" s="41">
        <f>K39+0.5</f>
        <v>6</v>
      </c>
      <c r="L40" s="36">
        <f t="shared" si="5"/>
        <v>1.0569874693455401E-2</v>
      </c>
      <c r="M40" s="36">
        <f t="shared" ref="M40:P40" si="22">($Q40-$L40)/5+L40</f>
        <v>1.3857224743644071E-2</v>
      </c>
      <c r="N40" s="36">
        <f t="shared" si="22"/>
        <v>1.7144574793832742E-2</v>
      </c>
      <c r="O40" s="36">
        <f t="shared" si="22"/>
        <v>2.0431924844021412E-2</v>
      </c>
      <c r="P40" s="36">
        <f t="shared" si="22"/>
        <v>2.3719274894210083E-2</v>
      </c>
      <c r="Q40" s="36">
        <f t="shared" si="9"/>
        <v>2.7006624944398754E-2</v>
      </c>
      <c r="R40" s="36">
        <f t="shared" si="10"/>
        <v>2.7006624944398754E-2</v>
      </c>
      <c r="S40" s="36">
        <f t="shared" si="11"/>
        <v>2.7006624944398754E-2</v>
      </c>
      <c r="T40" s="36">
        <f t="shared" si="11"/>
        <v>2.7006624944398754E-2</v>
      </c>
      <c r="U40" s="36">
        <f t="shared" si="11"/>
        <v>2.7006624944398754E-2</v>
      </c>
      <c r="V40" s="36">
        <f t="shared" si="11"/>
        <v>2.7006624944398754E-2</v>
      </c>
    </row>
    <row r="41" spans="2:22" x14ac:dyDescent="0.2">
      <c r="B41" s="41">
        <f>B40+0.5</f>
        <v>6</v>
      </c>
      <c r="F41" s="36">
        <f t="shared" si="12"/>
        <v>1.0569874693455401E-2</v>
      </c>
      <c r="G41" s="36">
        <f t="shared" si="7"/>
        <v>2.7006624944398754E-2</v>
      </c>
      <c r="I41" s="36"/>
      <c r="K41" s="41">
        <v>6.5</v>
      </c>
      <c r="L41" s="36">
        <f t="shared" si="5"/>
        <v>1.109661662265193E-2</v>
      </c>
      <c r="M41" s="36">
        <f t="shared" ref="M41:P41" si="23">($Q41-$L41)/5+L41</f>
        <v>1.435436339378553E-2</v>
      </c>
      <c r="N41" s="36">
        <f t="shared" si="23"/>
        <v>1.7612110164919131E-2</v>
      </c>
      <c r="O41" s="36">
        <f t="shared" si="23"/>
        <v>2.0869856936052731E-2</v>
      </c>
      <c r="P41" s="36">
        <f t="shared" si="23"/>
        <v>2.4127603707186331E-2</v>
      </c>
      <c r="Q41" s="36">
        <f t="shared" si="9"/>
        <v>2.7385350478319932E-2</v>
      </c>
      <c r="R41" s="36">
        <f t="shared" si="10"/>
        <v>2.7385350478319932E-2</v>
      </c>
      <c r="S41" s="36">
        <f t="shared" si="11"/>
        <v>2.7385350478319932E-2</v>
      </c>
      <c r="T41" s="36">
        <f t="shared" si="11"/>
        <v>2.7385350478319932E-2</v>
      </c>
      <c r="U41" s="36">
        <f t="shared" si="11"/>
        <v>2.7385350478319932E-2</v>
      </c>
      <c r="V41" s="36">
        <f t="shared" si="11"/>
        <v>2.7385350478319932E-2</v>
      </c>
    </row>
    <row r="42" spans="2:22" x14ac:dyDescent="0.2">
      <c r="B42" s="41">
        <v>6.5</v>
      </c>
      <c r="F42" s="36">
        <f t="shared" si="12"/>
        <v>1.109661662265193E-2</v>
      </c>
      <c r="G42" s="36">
        <f t="shared" si="7"/>
        <v>2.7385350478319932E-2</v>
      </c>
      <c r="I42" s="36"/>
      <c r="K42" s="41">
        <f>K41+0.5</f>
        <v>7</v>
      </c>
      <c r="L42" s="36">
        <f t="shared" si="5"/>
        <v>1.1573239936105442E-2</v>
      </c>
      <c r="M42" s="36">
        <f t="shared" ref="M42:P42" si="24">($Q42-$L42)/5+L42</f>
        <v>1.4804645122753233E-2</v>
      </c>
      <c r="N42" s="36">
        <f t="shared" si="24"/>
        <v>1.8036050309401024E-2</v>
      </c>
      <c r="O42" s="36">
        <f t="shared" si="24"/>
        <v>2.1267455496048814E-2</v>
      </c>
      <c r="P42" s="36">
        <f t="shared" si="24"/>
        <v>2.4498860682696605E-2</v>
      </c>
      <c r="Q42" s="36">
        <f t="shared" si="9"/>
        <v>2.7730265869344392E-2</v>
      </c>
      <c r="R42" s="36">
        <f t="shared" si="10"/>
        <v>2.7730265869344392E-2</v>
      </c>
      <c r="S42" s="36">
        <f t="shared" si="11"/>
        <v>2.7730265869344392E-2</v>
      </c>
      <c r="T42" s="36">
        <f t="shared" si="11"/>
        <v>2.7730265869344392E-2</v>
      </c>
      <c r="U42" s="36">
        <f t="shared" si="11"/>
        <v>2.7730265869344392E-2</v>
      </c>
      <c r="V42" s="36">
        <f t="shared" si="11"/>
        <v>2.7730265869344392E-2</v>
      </c>
    </row>
    <row r="43" spans="2:22" x14ac:dyDescent="0.2">
      <c r="B43" s="41">
        <f>B42+0.5</f>
        <v>7</v>
      </c>
      <c r="F43" s="36">
        <f t="shared" si="12"/>
        <v>1.1573239936105442E-2</v>
      </c>
      <c r="G43" s="36">
        <f t="shared" si="7"/>
        <v>2.7730265869344392E-2</v>
      </c>
      <c r="I43" s="36"/>
      <c r="K43" s="41">
        <v>7.5</v>
      </c>
      <c r="L43" s="36">
        <f t="shared" si="5"/>
        <v>1.2004847253359896E-2</v>
      </c>
      <c r="M43" s="36">
        <f t="shared" ref="M43:P43" si="25">($Q43-$L43)/5+L43</f>
        <v>1.5212728804211085E-2</v>
      </c>
      <c r="N43" s="36">
        <f t="shared" si="25"/>
        <v>1.8420610355062275E-2</v>
      </c>
      <c r="O43" s="36">
        <f t="shared" si="25"/>
        <v>2.1628491905913465E-2</v>
      </c>
      <c r="P43" s="36">
        <f t="shared" si="25"/>
        <v>2.4836373456764656E-2</v>
      </c>
      <c r="Q43" s="36">
        <f t="shared" si="9"/>
        <v>2.8044255007615843E-2</v>
      </c>
      <c r="R43" s="36">
        <f t="shared" si="10"/>
        <v>2.8044255007615843E-2</v>
      </c>
      <c r="S43" s="36">
        <f t="shared" si="11"/>
        <v>2.8044255007615843E-2</v>
      </c>
      <c r="T43" s="36">
        <f t="shared" si="11"/>
        <v>2.8044255007615843E-2</v>
      </c>
      <c r="U43" s="36">
        <f t="shared" si="11"/>
        <v>2.8044255007615843E-2</v>
      </c>
      <c r="V43" s="36">
        <f t="shared" si="11"/>
        <v>2.8044255007615843E-2</v>
      </c>
    </row>
    <row r="44" spans="2:22" x14ac:dyDescent="0.2">
      <c r="B44" s="41">
        <v>7.5</v>
      </c>
      <c r="F44" s="36">
        <f t="shared" si="12"/>
        <v>1.2004847253359896E-2</v>
      </c>
      <c r="G44" s="36">
        <f t="shared" si="7"/>
        <v>2.8044255007615843E-2</v>
      </c>
      <c r="I44" s="36"/>
      <c r="K44" s="41">
        <f>K43+0.5</f>
        <v>8</v>
      </c>
      <c r="L44" s="36">
        <f t="shared" si="5"/>
        <v>1.2396174937901237E-2</v>
      </c>
      <c r="M44" s="36">
        <f t="shared" ref="M44:P44" si="26">($Q44-$L44)/5+L44</f>
        <v>1.5582973593103816E-2</v>
      </c>
      <c r="N44" s="36">
        <f t="shared" si="26"/>
        <v>1.8769772248306393E-2</v>
      </c>
      <c r="O44" s="36">
        <f t="shared" si="26"/>
        <v>2.1956570903508971E-2</v>
      </c>
      <c r="P44" s="36">
        <f t="shared" si="26"/>
        <v>2.5143369558711548E-2</v>
      </c>
      <c r="Q44" s="36">
        <f t="shared" si="9"/>
        <v>2.8330168213914132E-2</v>
      </c>
      <c r="R44" s="36">
        <f t="shared" si="10"/>
        <v>2.8330168213914132E-2</v>
      </c>
      <c r="S44" s="36">
        <f t="shared" si="11"/>
        <v>2.8330168213914132E-2</v>
      </c>
      <c r="T44" s="36">
        <f t="shared" si="11"/>
        <v>2.8330168213914132E-2</v>
      </c>
      <c r="U44" s="36">
        <f t="shared" si="11"/>
        <v>2.8330168213914132E-2</v>
      </c>
      <c r="V44" s="36">
        <f t="shared" si="11"/>
        <v>2.8330168213914132E-2</v>
      </c>
    </row>
    <row r="45" spans="2:22" x14ac:dyDescent="0.2">
      <c r="B45" s="41">
        <f>B44+0.5</f>
        <v>8</v>
      </c>
      <c r="F45" s="36">
        <f t="shared" si="12"/>
        <v>1.2396174937901237E-2</v>
      </c>
      <c r="G45" s="36">
        <f t="shared" si="7"/>
        <v>2.8330168213914132E-2</v>
      </c>
      <c r="I45" s="36"/>
      <c r="K45" s="41">
        <v>8.5</v>
      </c>
      <c r="L45" s="36">
        <f t="shared" si="5"/>
        <v>1.2751550064462602E-2</v>
      </c>
      <c r="M45" s="36">
        <f t="shared" ref="M45:P45" si="27">($Q45-$L45)/5+L45</f>
        <v>1.5919385593011887E-2</v>
      </c>
      <c r="N45" s="36">
        <f t="shared" si="27"/>
        <v>1.9087221121561172E-2</v>
      </c>
      <c r="O45" s="36">
        <f t="shared" si="27"/>
        <v>2.2255056650110457E-2</v>
      </c>
      <c r="P45" s="36">
        <f t="shared" si="27"/>
        <v>2.5422892178659742E-2</v>
      </c>
      <c r="Q45" s="36">
        <f t="shared" si="9"/>
        <v>2.8590727707209034E-2</v>
      </c>
      <c r="R45" s="36">
        <f t="shared" si="10"/>
        <v>2.8590727707209034E-2</v>
      </c>
      <c r="S45" s="36">
        <f t="shared" si="11"/>
        <v>2.8590727707209034E-2</v>
      </c>
      <c r="T45" s="36">
        <f t="shared" si="11"/>
        <v>2.8590727707209034E-2</v>
      </c>
      <c r="U45" s="36">
        <f t="shared" si="11"/>
        <v>2.8590727707209034E-2</v>
      </c>
      <c r="V45" s="36">
        <f t="shared" si="11"/>
        <v>2.8590727707209034E-2</v>
      </c>
    </row>
    <row r="46" spans="2:22" x14ac:dyDescent="0.2">
      <c r="B46" s="41">
        <v>8.5</v>
      </c>
      <c r="F46" s="36">
        <f t="shared" si="12"/>
        <v>1.2751550064462602E-2</v>
      </c>
      <c r="G46" s="36">
        <f t="shared" si="7"/>
        <v>2.8590727707209034E-2</v>
      </c>
      <c r="I46" s="36"/>
      <c r="K46" s="41">
        <f>K45+0.5</f>
        <v>9</v>
      </c>
      <c r="L46" s="36">
        <f t="shared" si="5"/>
        <v>1.3074880928670067E-2</v>
      </c>
      <c r="M46" s="36">
        <f t="shared" ref="M46:P46" si="28">($Q46-$L46)/5+L46</f>
        <v>1.6225599618896927E-2</v>
      </c>
      <c r="N46" s="36">
        <f t="shared" si="28"/>
        <v>1.9376318309123786E-2</v>
      </c>
      <c r="O46" s="36">
        <f t="shared" si="28"/>
        <v>2.2527036999350644E-2</v>
      </c>
      <c r="P46" s="36">
        <f t="shared" si="28"/>
        <v>2.5677755689577503E-2</v>
      </c>
      <c r="Q46" s="36">
        <f t="shared" si="9"/>
        <v>2.8828474379804368E-2</v>
      </c>
      <c r="R46" s="36">
        <f t="shared" si="10"/>
        <v>2.8828474379804368E-2</v>
      </c>
      <c r="S46" s="36">
        <f t="shared" ref="S46:V61" si="29">R46</f>
        <v>2.8828474379804368E-2</v>
      </c>
      <c r="T46" s="36">
        <f t="shared" si="29"/>
        <v>2.8828474379804368E-2</v>
      </c>
      <c r="U46" s="36">
        <f t="shared" si="29"/>
        <v>2.8828474379804368E-2</v>
      </c>
      <c r="V46" s="36">
        <f t="shared" si="29"/>
        <v>2.8828474379804368E-2</v>
      </c>
    </row>
    <row r="47" spans="2:22" x14ac:dyDescent="0.2">
      <c r="B47" s="41">
        <f>B46+0.5</f>
        <v>9</v>
      </c>
      <c r="F47" s="36">
        <f t="shared" si="12"/>
        <v>1.3074880928670067E-2</v>
      </c>
      <c r="G47" s="36">
        <f t="shared" si="7"/>
        <v>2.8828474379804368E-2</v>
      </c>
      <c r="H47" s="36">
        <f>G47-$B$3</f>
        <v>7.828474379804367E-3</v>
      </c>
      <c r="I47" s="36"/>
      <c r="K47" s="41">
        <v>9.5</v>
      </c>
      <c r="L47" s="36">
        <f t="shared" si="5"/>
        <v>1.3369668450361919E-2</v>
      </c>
      <c r="M47" s="36">
        <f t="shared" ref="M47:P47" si="30">($Q47-$L47)/5+L47</f>
        <v>1.650488319890854E-2</v>
      </c>
      <c r="N47" s="36">
        <f t="shared" si="30"/>
        <v>1.9640097947455162E-2</v>
      </c>
      <c r="O47" s="36">
        <f t="shared" si="30"/>
        <v>2.2775312696001783E-2</v>
      </c>
      <c r="P47" s="36">
        <f t="shared" si="30"/>
        <v>2.5910527444548404E-2</v>
      </c>
      <c r="Q47" s="36">
        <f t="shared" si="9"/>
        <v>2.9045742193095022E-2</v>
      </c>
      <c r="R47" s="36">
        <f t="shared" si="10"/>
        <v>2.9045742193095022E-2</v>
      </c>
      <c r="S47" s="36">
        <f t="shared" si="29"/>
        <v>2.9045742193095022E-2</v>
      </c>
      <c r="T47" s="36">
        <f t="shared" si="29"/>
        <v>2.9045742193095022E-2</v>
      </c>
      <c r="U47" s="36">
        <f t="shared" si="29"/>
        <v>2.9045742193095022E-2</v>
      </c>
      <c r="V47" s="36">
        <f t="shared" si="29"/>
        <v>2.9045742193095022E-2</v>
      </c>
    </row>
    <row r="48" spans="2:22" x14ac:dyDescent="0.2">
      <c r="B48" s="41">
        <v>9.5</v>
      </c>
      <c r="F48" s="36">
        <f t="shared" si="12"/>
        <v>1.3369668450361919E-2</v>
      </c>
      <c r="G48" s="36">
        <f t="shared" si="7"/>
        <v>2.9045742193095022E-2</v>
      </c>
      <c r="I48" s="36"/>
      <c r="K48" s="41">
        <f>K47+0.5</f>
        <v>10</v>
      </c>
      <c r="L48" s="36">
        <f t="shared" si="5"/>
        <v>1.3639029845067888E-2</v>
      </c>
      <c r="M48" s="36">
        <f t="shared" ref="M48:P48" si="31">($Q48-$L48)/5+L48</f>
        <v>1.6760153999737262E-2</v>
      </c>
      <c r="N48" s="36">
        <f t="shared" si="31"/>
        <v>1.9881278154406636E-2</v>
      </c>
      <c r="O48" s="36">
        <f t="shared" si="31"/>
        <v>2.3002402309076009E-2</v>
      </c>
      <c r="P48" s="36">
        <f t="shared" si="31"/>
        <v>2.6123526463745383E-2</v>
      </c>
      <c r="Q48" s="36">
        <f t="shared" si="9"/>
        <v>2.9244650618414754E-2</v>
      </c>
      <c r="R48" s="36">
        <f t="shared" si="10"/>
        <v>2.9244650618414754E-2</v>
      </c>
      <c r="S48" s="36">
        <f t="shared" si="29"/>
        <v>2.9244650618414754E-2</v>
      </c>
      <c r="T48" s="36">
        <f t="shared" si="29"/>
        <v>2.9244650618414754E-2</v>
      </c>
      <c r="U48" s="36">
        <f t="shared" si="29"/>
        <v>2.9244650618414754E-2</v>
      </c>
      <c r="V48" s="36">
        <f t="shared" si="29"/>
        <v>2.9244650618414754E-2</v>
      </c>
    </row>
    <row r="49" spans="2:22" x14ac:dyDescent="0.2">
      <c r="B49" s="41">
        <f>B48+0.5</f>
        <v>10</v>
      </c>
      <c r="F49" s="36">
        <f t="shared" si="12"/>
        <v>1.3639029845067888E-2</v>
      </c>
      <c r="G49" s="36">
        <f t="shared" si="7"/>
        <v>2.9244650618414754E-2</v>
      </c>
      <c r="I49" s="36"/>
      <c r="K49" s="41">
        <v>10.5</v>
      </c>
      <c r="L49" s="36">
        <f t="shared" si="5"/>
        <v>1.3885728771101998E-2</v>
      </c>
      <c r="M49" s="36">
        <f t="shared" ref="M49:P49" si="32">($Q49-$L49)/5+L49</f>
        <v>1.6994004713086194E-2</v>
      </c>
      <c r="N49" s="36">
        <f t="shared" si="32"/>
        <v>2.010228065507039E-2</v>
      </c>
      <c r="O49" s="36">
        <f t="shared" si="32"/>
        <v>2.3210556597054587E-2</v>
      </c>
      <c r="P49" s="36">
        <f t="shared" si="32"/>
        <v>2.6318832539038783E-2</v>
      </c>
      <c r="Q49" s="36">
        <f t="shared" si="9"/>
        <v>2.9427108481022972E-2</v>
      </c>
      <c r="R49" s="36">
        <f t="shared" si="10"/>
        <v>2.9427108481022972E-2</v>
      </c>
      <c r="S49" s="36">
        <f t="shared" si="29"/>
        <v>2.9427108481022972E-2</v>
      </c>
      <c r="T49" s="36">
        <f t="shared" si="29"/>
        <v>2.9427108481022972E-2</v>
      </c>
      <c r="U49" s="36">
        <f t="shared" si="29"/>
        <v>2.9427108481022972E-2</v>
      </c>
      <c r="V49" s="36">
        <f t="shared" si="29"/>
        <v>2.9427108481022972E-2</v>
      </c>
    </row>
    <row r="50" spans="2:22" x14ac:dyDescent="0.2">
      <c r="B50" s="41">
        <v>10.5</v>
      </c>
      <c r="F50" s="36">
        <f t="shared" si="12"/>
        <v>1.3885728771101998E-2</v>
      </c>
      <c r="G50" s="36">
        <f t="shared" si="7"/>
        <v>2.9427108481022972E-2</v>
      </c>
      <c r="I50" s="36"/>
      <c r="K50" s="41">
        <f>K49+0.5</f>
        <v>11</v>
      </c>
      <c r="L50" s="36">
        <f t="shared" si="5"/>
        <v>1.4112208141362716E-2</v>
      </c>
      <c r="M50" s="36">
        <f t="shared" ref="M50:P50" si="33">($Q50-$L50)/5+L50</f>
        <v>1.7208731442994674E-2</v>
      </c>
      <c r="N50" s="36">
        <f t="shared" si="33"/>
        <v>2.0305254744626633E-2</v>
      </c>
      <c r="O50" s="36">
        <f t="shared" si="33"/>
        <v>2.3401778046258592E-2</v>
      </c>
      <c r="P50" s="36">
        <f t="shared" si="33"/>
        <v>2.6498301347890552E-2</v>
      </c>
      <c r="Q50" s="36">
        <f t="shared" si="9"/>
        <v>2.9594824649522511E-2</v>
      </c>
      <c r="R50" s="36">
        <f t="shared" si="10"/>
        <v>2.9594824649522511E-2</v>
      </c>
      <c r="S50" s="36">
        <f t="shared" si="29"/>
        <v>2.9594824649522511E-2</v>
      </c>
      <c r="T50" s="36">
        <f t="shared" si="29"/>
        <v>2.9594824649522511E-2</v>
      </c>
      <c r="U50" s="36">
        <f t="shared" si="29"/>
        <v>2.9594824649522511E-2</v>
      </c>
      <c r="V50" s="36">
        <f t="shared" si="29"/>
        <v>2.9594824649522511E-2</v>
      </c>
    </row>
    <row r="51" spans="2:22" x14ac:dyDescent="0.2">
      <c r="B51" s="41">
        <f>B50+0.5</f>
        <v>11</v>
      </c>
      <c r="F51" s="36">
        <f t="shared" si="12"/>
        <v>1.4112208141362716E-2</v>
      </c>
      <c r="G51" s="36">
        <f t="shared" si="7"/>
        <v>2.9594824649522511E-2</v>
      </c>
      <c r="I51" s="36"/>
      <c r="K51" s="41">
        <v>11.5</v>
      </c>
      <c r="L51" s="36">
        <f t="shared" si="5"/>
        <v>1.4320623163810059E-2</v>
      </c>
      <c r="M51" s="36">
        <f t="shared" ref="M51:P51" si="34">($Q51-$L51)/5+L51</f>
        <v>1.7406363028314779E-2</v>
      </c>
      <c r="N51" s="36">
        <f t="shared" si="34"/>
        <v>2.0492102892819497E-2</v>
      </c>
      <c r="O51" s="36">
        <f t="shared" si="34"/>
        <v>2.3577842757324215E-2</v>
      </c>
      <c r="P51" s="36">
        <f t="shared" si="34"/>
        <v>2.6663582621828934E-2</v>
      </c>
      <c r="Q51" s="36">
        <f t="shared" si="9"/>
        <v>2.9749322486333656E-2</v>
      </c>
      <c r="R51" s="36">
        <f t="shared" si="10"/>
        <v>2.9749322486333656E-2</v>
      </c>
      <c r="S51" s="36">
        <f t="shared" si="29"/>
        <v>2.9749322486333656E-2</v>
      </c>
      <c r="T51" s="36">
        <f t="shared" si="29"/>
        <v>2.9749322486333656E-2</v>
      </c>
      <c r="U51" s="36">
        <f t="shared" si="29"/>
        <v>2.9749322486333656E-2</v>
      </c>
      <c r="V51" s="36">
        <f t="shared" si="29"/>
        <v>2.9749322486333656E-2</v>
      </c>
    </row>
    <row r="52" spans="2:22" x14ac:dyDescent="0.2">
      <c r="B52" s="41">
        <v>11.5</v>
      </c>
      <c r="F52" s="36">
        <f t="shared" si="12"/>
        <v>1.4320623163810059E-2</v>
      </c>
      <c r="G52" s="36">
        <f t="shared" si="7"/>
        <v>2.9749322486333656E-2</v>
      </c>
      <c r="I52" s="36"/>
      <c r="K52" s="41">
        <f>K51+0.5</f>
        <v>12</v>
      </c>
      <c r="L52" s="36">
        <f t="shared" si="5"/>
        <v>1.4512873118825421E-2</v>
      </c>
      <c r="M52" s="36">
        <f t="shared" ref="M52:P52" si="35">($Q52-$L52)/5+L52</f>
        <v>1.7588689697061576E-2</v>
      </c>
      <c r="N52" s="36">
        <f t="shared" si="35"/>
        <v>2.0664506275297732E-2</v>
      </c>
      <c r="O52" s="36">
        <f t="shared" si="35"/>
        <v>2.3740322853533887E-2</v>
      </c>
      <c r="P52" s="36">
        <f t="shared" si="35"/>
        <v>2.6816139431770043E-2</v>
      </c>
      <c r="Q52" s="36">
        <f t="shared" si="9"/>
        <v>2.9891956010006195E-2</v>
      </c>
      <c r="R52" s="36">
        <f t="shared" si="10"/>
        <v>2.9891956010006195E-2</v>
      </c>
      <c r="S52" s="36">
        <f t="shared" si="29"/>
        <v>2.9891956010006195E-2</v>
      </c>
      <c r="T52" s="36">
        <f t="shared" si="29"/>
        <v>2.9891956010006195E-2</v>
      </c>
      <c r="U52" s="36">
        <f t="shared" si="29"/>
        <v>2.9891956010006195E-2</v>
      </c>
      <c r="V52" s="36">
        <f t="shared" si="29"/>
        <v>2.9891956010006195E-2</v>
      </c>
    </row>
    <row r="53" spans="2:22" x14ac:dyDescent="0.2">
      <c r="B53" s="41">
        <f>B52+0.5</f>
        <v>12</v>
      </c>
      <c r="F53" s="36">
        <f t="shared" si="12"/>
        <v>1.4512873118825421E-2</v>
      </c>
      <c r="G53" s="36">
        <f t="shared" si="7"/>
        <v>2.9891956010006195E-2</v>
      </c>
      <c r="I53" s="36"/>
      <c r="K53" s="41">
        <v>12.5</v>
      </c>
      <c r="L53" s="36">
        <f t="shared" si="5"/>
        <v>1.4690631021775837E-2</v>
      </c>
      <c r="M53" s="36">
        <f t="shared" ref="M53:P53" si="36">($Q53-$L53)/5+L53</f>
        <v>1.7757290105832428E-2</v>
      </c>
      <c r="N53" s="36">
        <f t="shared" si="36"/>
        <v>2.0823949189889019E-2</v>
      </c>
      <c r="O53" s="36">
        <f t="shared" si="36"/>
        <v>2.389060827394561E-2</v>
      </c>
      <c r="P53" s="36">
        <f t="shared" si="36"/>
        <v>2.6957267358002201E-2</v>
      </c>
      <c r="Q53" s="36">
        <f t="shared" si="9"/>
        <v>3.0023926442058785E-2</v>
      </c>
      <c r="R53" s="36">
        <f t="shared" si="10"/>
        <v>3.0023926442058785E-2</v>
      </c>
      <c r="S53" s="36">
        <f t="shared" si="29"/>
        <v>3.0023926442058785E-2</v>
      </c>
      <c r="T53" s="36">
        <f t="shared" si="29"/>
        <v>3.0023926442058785E-2</v>
      </c>
      <c r="U53" s="36">
        <f t="shared" si="29"/>
        <v>3.0023926442058785E-2</v>
      </c>
      <c r="V53" s="36">
        <f t="shared" si="29"/>
        <v>3.0023926442058785E-2</v>
      </c>
    </row>
    <row r="54" spans="2:22" x14ac:dyDescent="0.2">
      <c r="B54" s="41">
        <v>12.5</v>
      </c>
      <c r="F54" s="36">
        <f t="shared" si="12"/>
        <v>1.4690631021775837E-2</v>
      </c>
      <c r="G54" s="36">
        <f t="shared" si="7"/>
        <v>3.0023926442058785E-2</v>
      </c>
      <c r="I54" s="36"/>
      <c r="K54" s="41">
        <f>K53+0.5</f>
        <v>13</v>
      </c>
      <c r="L54" s="36">
        <f t="shared" si="5"/>
        <v>1.4855370745727807E-2</v>
      </c>
      <c r="M54" s="36">
        <f t="shared" ref="M54:P54" si="37">($Q54-$L54)/5+L54</f>
        <v>1.7913556258554984E-2</v>
      </c>
      <c r="N54" s="36">
        <f t="shared" si="37"/>
        <v>2.0971741771382162E-2</v>
      </c>
      <c r="O54" s="36">
        <f t="shared" si="37"/>
        <v>2.402992728420934E-2</v>
      </c>
      <c r="P54" s="36">
        <f t="shared" si="37"/>
        <v>2.7088112797036518E-2</v>
      </c>
      <c r="Q54" s="36">
        <f t="shared" si="9"/>
        <v>3.0146298309863692E-2</v>
      </c>
      <c r="R54" s="36">
        <f t="shared" si="10"/>
        <v>3.0146298309863692E-2</v>
      </c>
      <c r="S54" s="36">
        <f t="shared" si="29"/>
        <v>3.0146298309863692E-2</v>
      </c>
      <c r="T54" s="36">
        <f t="shared" si="29"/>
        <v>3.0146298309863692E-2</v>
      </c>
      <c r="U54" s="36">
        <f t="shared" si="29"/>
        <v>3.0146298309863692E-2</v>
      </c>
      <c r="V54" s="36">
        <f t="shared" si="29"/>
        <v>3.0146298309863692E-2</v>
      </c>
    </row>
    <row r="55" spans="2:22" x14ac:dyDescent="0.2">
      <c r="B55" s="41">
        <f>B54+0.5</f>
        <v>13</v>
      </c>
      <c r="F55" s="36">
        <f t="shared" si="12"/>
        <v>1.4855370745727807E-2</v>
      </c>
      <c r="G55" s="36">
        <f t="shared" si="7"/>
        <v>3.0146298309863692E-2</v>
      </c>
      <c r="I55" s="36"/>
      <c r="K55" s="41">
        <v>13.5</v>
      </c>
      <c r="L55" s="36">
        <f t="shared" si="5"/>
        <v>1.5008391457088367E-2</v>
      </c>
      <c r="M55" s="36">
        <f t="shared" ref="M55:P55" si="38">($Q55-$L55)/5+L55</f>
        <v>1.8058716089226851E-2</v>
      </c>
      <c r="N55" s="36">
        <f t="shared" si="38"/>
        <v>2.1109040721365335E-2</v>
      </c>
      <c r="O55" s="36">
        <f t="shared" si="38"/>
        <v>2.4159365353503819E-2</v>
      </c>
      <c r="P55" s="36">
        <f t="shared" si="38"/>
        <v>2.7209689985642303E-2</v>
      </c>
      <c r="Q55" s="36">
        <f t="shared" si="9"/>
        <v>3.026001461778078E-2</v>
      </c>
      <c r="R55" s="36">
        <f t="shared" si="10"/>
        <v>3.026001461778078E-2</v>
      </c>
      <c r="S55" s="36">
        <f t="shared" si="29"/>
        <v>3.026001461778078E-2</v>
      </c>
      <c r="T55" s="36">
        <f t="shared" si="29"/>
        <v>3.026001461778078E-2</v>
      </c>
      <c r="U55" s="36">
        <f t="shared" si="29"/>
        <v>3.026001461778078E-2</v>
      </c>
      <c r="V55" s="36">
        <f t="shared" si="29"/>
        <v>3.026001461778078E-2</v>
      </c>
    </row>
    <row r="56" spans="2:22" x14ac:dyDescent="0.2">
      <c r="B56" s="41">
        <v>13.5</v>
      </c>
      <c r="F56" s="36">
        <f t="shared" si="12"/>
        <v>1.5008391457088367E-2</v>
      </c>
      <c r="G56" s="36">
        <f t="shared" si="7"/>
        <v>3.026001461778078E-2</v>
      </c>
      <c r="I56" s="36"/>
      <c r="K56" s="41">
        <f>K55+0.5</f>
        <v>14</v>
      </c>
      <c r="L56" s="36">
        <f t="shared" si="5"/>
        <v>1.515083939200799E-2</v>
      </c>
      <c r="M56" s="36">
        <f t="shared" ref="M56:P56" si="39">($Q56-$L56)/5+L56</f>
        <v>1.8193853679192077E-2</v>
      </c>
      <c r="N56" s="36">
        <f t="shared" si="39"/>
        <v>2.1236867966376166E-2</v>
      </c>
      <c r="O56" s="36">
        <f t="shared" si="39"/>
        <v>2.4279882253560255E-2</v>
      </c>
      <c r="P56" s="36">
        <f t="shared" si="39"/>
        <v>2.7322896540744344E-2</v>
      </c>
      <c r="Q56" s="36">
        <f t="shared" si="9"/>
        <v>3.0365910827928434E-2</v>
      </c>
      <c r="R56" s="36">
        <f t="shared" si="10"/>
        <v>3.0365910827928434E-2</v>
      </c>
      <c r="S56" s="36">
        <f t="shared" si="29"/>
        <v>3.0365910827928434E-2</v>
      </c>
      <c r="T56" s="36">
        <f t="shared" si="29"/>
        <v>3.0365910827928434E-2</v>
      </c>
      <c r="U56" s="36">
        <f t="shared" si="29"/>
        <v>3.0365910827928434E-2</v>
      </c>
      <c r="V56" s="36">
        <f t="shared" si="29"/>
        <v>3.0365910827928434E-2</v>
      </c>
    </row>
    <row r="57" spans="2:22" x14ac:dyDescent="0.2">
      <c r="B57" s="41">
        <f>B56+0.5</f>
        <v>14</v>
      </c>
      <c r="F57" s="36">
        <f t="shared" si="12"/>
        <v>1.515083939200799E-2</v>
      </c>
      <c r="G57" s="36">
        <f t="shared" si="7"/>
        <v>3.0365910827928434E-2</v>
      </c>
      <c r="I57" s="36"/>
      <c r="K57" s="41">
        <v>14.5</v>
      </c>
      <c r="L57" s="36">
        <f t="shared" si="5"/>
        <v>1.5283727106237146E-2</v>
      </c>
      <c r="M57" s="36">
        <f t="shared" ref="M57:P57" si="40">($Q57-$L57)/5+L57</f>
        <v>1.8319927193601454E-2</v>
      </c>
      <c r="N57" s="36">
        <f t="shared" si="40"/>
        <v>2.135612728096576E-2</v>
      </c>
      <c r="O57" s="36">
        <f t="shared" si="40"/>
        <v>2.4392327368330066E-2</v>
      </c>
      <c r="P57" s="36">
        <f t="shared" si="40"/>
        <v>2.7428527455694372E-2</v>
      </c>
      <c r="Q57" s="36">
        <f t="shared" si="9"/>
        <v>3.0464727543058685E-2</v>
      </c>
      <c r="R57" s="36">
        <f t="shared" si="10"/>
        <v>3.0464727543058685E-2</v>
      </c>
      <c r="S57" s="36">
        <f t="shared" si="29"/>
        <v>3.0464727543058685E-2</v>
      </c>
      <c r="T57" s="36">
        <f t="shared" si="29"/>
        <v>3.0464727543058685E-2</v>
      </c>
      <c r="U57" s="36">
        <f t="shared" si="29"/>
        <v>3.0464727543058685E-2</v>
      </c>
      <c r="V57" s="36">
        <f t="shared" si="29"/>
        <v>3.0464727543058685E-2</v>
      </c>
    </row>
    <row r="58" spans="2:22" x14ac:dyDescent="0.2">
      <c r="B58" s="41">
        <v>14.5</v>
      </c>
      <c r="F58" s="36">
        <f t="shared" si="12"/>
        <v>1.5283727106237146E-2</v>
      </c>
      <c r="G58" s="36">
        <f t="shared" si="7"/>
        <v>3.0464727543058685E-2</v>
      </c>
      <c r="I58" s="36"/>
      <c r="K58" s="41">
        <f>K57+0.5</f>
        <v>15</v>
      </c>
      <c r="L58" s="36">
        <f t="shared" si="5"/>
        <v>1.5407950388724931E-2</v>
      </c>
      <c r="M58" s="36">
        <f t="shared" ref="M58:P58" si="41">($Q58-$L58)/5+L58</f>
        <v>1.843778468714247E-2</v>
      </c>
      <c r="N58" s="36">
        <f t="shared" si="41"/>
        <v>2.1467618985560009E-2</v>
      </c>
      <c r="O58" s="36">
        <f t="shared" si="41"/>
        <v>2.4497453283977549E-2</v>
      </c>
      <c r="P58" s="36">
        <f t="shared" si="41"/>
        <v>2.7527287582395088E-2</v>
      </c>
      <c r="Q58" s="36">
        <f t="shared" si="9"/>
        <v>3.0557121880812624E-2</v>
      </c>
      <c r="R58" s="36">
        <f t="shared" si="10"/>
        <v>3.0557121880812624E-2</v>
      </c>
      <c r="S58" s="36">
        <f t="shared" si="29"/>
        <v>3.0557121880812624E-2</v>
      </c>
      <c r="T58" s="36">
        <f t="shared" si="29"/>
        <v>3.0557121880812624E-2</v>
      </c>
      <c r="U58" s="36">
        <f t="shared" si="29"/>
        <v>3.0557121880812624E-2</v>
      </c>
      <c r="V58" s="36">
        <f t="shared" si="29"/>
        <v>3.0557121880812624E-2</v>
      </c>
    </row>
    <row r="59" spans="2:22" x14ac:dyDescent="0.2">
      <c r="B59" s="41">
        <f>B58+0.5</f>
        <v>15</v>
      </c>
      <c r="F59" s="36">
        <f t="shared" si="12"/>
        <v>1.5407950388724931E-2</v>
      </c>
      <c r="G59" s="36">
        <f t="shared" si="7"/>
        <v>3.0557121880812624E-2</v>
      </c>
      <c r="I59" s="36"/>
      <c r="K59" s="41">
        <v>15.5</v>
      </c>
      <c r="L59" s="36">
        <f t="shared" si="5"/>
        <v>1.5524303055630698E-2</v>
      </c>
      <c r="M59" s="36">
        <f t="shared" ref="M59:P59" si="42">($Q59-$L59)/5+L59</f>
        <v>1.8548177962125698E-2</v>
      </c>
      <c r="N59" s="36">
        <f t="shared" si="42"/>
        <v>2.1572052868620697E-2</v>
      </c>
      <c r="O59" s="36">
        <f t="shared" si="42"/>
        <v>2.4595927775115697E-2</v>
      </c>
      <c r="P59" s="36">
        <f t="shared" si="42"/>
        <v>2.7619802681610697E-2</v>
      </c>
      <c r="Q59" s="36">
        <f t="shared" si="9"/>
        <v>3.0643677588105704E-2</v>
      </c>
      <c r="R59" s="36">
        <f t="shared" si="10"/>
        <v>3.0643677588105704E-2</v>
      </c>
      <c r="S59" s="36">
        <f t="shared" si="29"/>
        <v>3.0643677588105704E-2</v>
      </c>
      <c r="T59" s="36">
        <f t="shared" si="29"/>
        <v>3.0643677588105704E-2</v>
      </c>
      <c r="U59" s="36">
        <f t="shared" si="29"/>
        <v>3.0643677588105704E-2</v>
      </c>
      <c r="V59" s="36">
        <f t="shared" si="29"/>
        <v>3.0643677588105704E-2</v>
      </c>
    </row>
    <row r="60" spans="2:22" x14ac:dyDescent="0.2">
      <c r="B60" s="41">
        <v>15.5</v>
      </c>
      <c r="F60" s="36">
        <f t="shared" si="12"/>
        <v>1.5524303055630698E-2</v>
      </c>
      <c r="G60" s="36">
        <f t="shared" si="7"/>
        <v>3.0643677588105704E-2</v>
      </c>
      <c r="I60" s="36"/>
      <c r="K60" s="41">
        <f>K59+0.5</f>
        <v>16</v>
      </c>
      <c r="L60" s="36">
        <f t="shared" si="5"/>
        <v>1.5633489847725713E-2</v>
      </c>
      <c r="M60" s="36">
        <f t="shared" ref="M60:P60" si="43">($Q60-$L60)/5+L60</f>
        <v>1.8651774673882005E-2</v>
      </c>
      <c r="N60" s="36">
        <f t="shared" si="43"/>
        <v>2.1670059500038297E-2</v>
      </c>
      <c r="O60" s="36">
        <f t="shared" si="43"/>
        <v>2.468834432619459E-2</v>
      </c>
      <c r="P60" s="36">
        <f t="shared" si="43"/>
        <v>2.7706629152350882E-2</v>
      </c>
      <c r="Q60" s="36">
        <f t="shared" si="9"/>
        <v>3.0724913978507178E-2</v>
      </c>
      <c r="R60" s="36">
        <f t="shared" si="10"/>
        <v>3.0724913978507178E-2</v>
      </c>
      <c r="S60" s="36">
        <f t="shared" si="29"/>
        <v>3.0724913978507178E-2</v>
      </c>
      <c r="T60" s="36">
        <f t="shared" si="29"/>
        <v>3.0724913978507178E-2</v>
      </c>
      <c r="U60" s="36">
        <f t="shared" si="29"/>
        <v>3.0724913978507178E-2</v>
      </c>
      <c r="V60" s="36">
        <f t="shared" si="29"/>
        <v>3.0724913978507178E-2</v>
      </c>
    </row>
    <row r="61" spans="2:22" x14ac:dyDescent="0.2">
      <c r="B61" s="41">
        <f>B60+0.5</f>
        <v>16</v>
      </c>
      <c r="F61" s="36">
        <f t="shared" si="12"/>
        <v>1.5633489847725713E-2</v>
      </c>
      <c r="G61" s="36">
        <f t="shared" si="7"/>
        <v>3.0724913978507178E-2</v>
      </c>
      <c r="I61" s="36"/>
      <c r="K61" s="41">
        <v>16.5</v>
      </c>
      <c r="L61" s="36">
        <f t="shared" ref="L61:L92" si="44">F62</f>
        <v>1.5736137648045798E-2</v>
      </c>
      <c r="M61" s="36">
        <f t="shared" ref="M61:P61" si="45">($Q61-$L61)/5+L61</f>
        <v>1.8749168876967631E-2</v>
      </c>
      <c r="N61" s="36">
        <f t="shared" si="45"/>
        <v>2.1762200105889463E-2</v>
      </c>
      <c r="O61" s="36">
        <f t="shared" si="45"/>
        <v>2.4775231334811295E-2</v>
      </c>
      <c r="P61" s="36">
        <f t="shared" si="45"/>
        <v>2.7788262563733127E-2</v>
      </c>
      <c r="Q61" s="36">
        <f t="shared" si="9"/>
        <v>3.0801293792654956E-2</v>
      </c>
      <c r="R61" s="36">
        <f t="shared" ref="R61:R92" si="46">G62</f>
        <v>3.0801293792654956E-2</v>
      </c>
      <c r="S61" s="36">
        <f t="shared" si="29"/>
        <v>3.0801293792654956E-2</v>
      </c>
      <c r="T61" s="36">
        <f t="shared" si="29"/>
        <v>3.0801293792654956E-2</v>
      </c>
      <c r="U61" s="36">
        <f t="shared" si="29"/>
        <v>3.0801293792654956E-2</v>
      </c>
      <c r="V61" s="36">
        <f t="shared" si="29"/>
        <v>3.0801293792654956E-2</v>
      </c>
    </row>
    <row r="62" spans="2:22" x14ac:dyDescent="0.2">
      <c r="B62" s="41">
        <v>16.5</v>
      </c>
      <c r="F62" s="36">
        <f t="shared" si="12"/>
        <v>1.5736137648045798E-2</v>
      </c>
      <c r="G62" s="36">
        <f t="shared" ref="G62:G93" si="47">G$22+G$23*(B$22/$B62)*(1-EXP(-$B62/B$22))+G$24*(B$22/$B62)*(1-(1+$B62/B$22)*EXP(-$B62/B$22))</f>
        <v>3.0801293792654956E-2</v>
      </c>
      <c r="I62" s="36"/>
      <c r="K62" s="41">
        <f>K61+0.5</f>
        <v>17</v>
      </c>
      <c r="L62" s="36">
        <f t="shared" si="44"/>
        <v>1.5832805223312388E-2</v>
      </c>
      <c r="M62" s="36">
        <f t="shared" ref="M62:P62" si="48">($Q62-$L62)/5+L62</f>
        <v>1.884089019622244E-2</v>
      </c>
      <c r="N62" s="36">
        <f t="shared" si="48"/>
        <v>2.1848975169132492E-2</v>
      </c>
      <c r="O62" s="36">
        <f t="shared" si="48"/>
        <v>2.4857060142042545E-2</v>
      </c>
      <c r="P62" s="36">
        <f t="shared" si="48"/>
        <v>2.7865145114952597E-2</v>
      </c>
      <c r="Q62" s="36">
        <f t="shared" si="9"/>
        <v>3.0873230087862642E-2</v>
      </c>
      <c r="R62" s="36">
        <f t="shared" si="46"/>
        <v>3.0873230087862642E-2</v>
      </c>
      <c r="S62" s="36">
        <f t="shared" ref="S62:V77" si="49">R62</f>
        <v>3.0873230087862642E-2</v>
      </c>
      <c r="T62" s="36">
        <f t="shared" si="49"/>
        <v>3.0873230087862642E-2</v>
      </c>
      <c r="U62" s="36">
        <f t="shared" si="49"/>
        <v>3.0873230087862642E-2</v>
      </c>
      <c r="V62" s="36">
        <f t="shared" si="49"/>
        <v>3.0873230087862642E-2</v>
      </c>
    </row>
    <row r="63" spans="2:22" x14ac:dyDescent="0.2">
      <c r="B63" s="41">
        <f>B62+0.5</f>
        <v>17</v>
      </c>
      <c r="F63" s="36">
        <f t="shared" si="12"/>
        <v>1.5832805223312388E-2</v>
      </c>
      <c r="G63" s="36">
        <f t="shared" si="47"/>
        <v>3.0873230087862642E-2</v>
      </c>
      <c r="I63" s="36"/>
      <c r="K63" s="41">
        <v>17.5</v>
      </c>
      <c r="L63" s="36">
        <f t="shared" si="44"/>
        <v>1.5923991675537669E-2</v>
      </c>
      <c r="M63" s="36">
        <f t="shared" ref="M63:P63" si="50">($Q63-$L63)/5+L63</f>
        <v>1.8927411792869869E-2</v>
      </c>
      <c r="N63" s="36">
        <f t="shared" si="50"/>
        <v>2.1930831910202068E-2</v>
      </c>
      <c r="O63" s="36">
        <f t="shared" si="50"/>
        <v>2.4934252027534267E-2</v>
      </c>
      <c r="P63" s="36">
        <f t="shared" si="50"/>
        <v>2.7937672144866466E-2</v>
      </c>
      <c r="Q63" s="36">
        <f t="shared" si="9"/>
        <v>3.0941092262198662E-2</v>
      </c>
      <c r="R63" s="36">
        <f t="shared" si="46"/>
        <v>3.0941092262198662E-2</v>
      </c>
      <c r="S63" s="36">
        <f t="shared" si="49"/>
        <v>3.0941092262198662E-2</v>
      </c>
      <c r="T63" s="36">
        <f t="shared" si="49"/>
        <v>3.0941092262198662E-2</v>
      </c>
      <c r="U63" s="36">
        <f t="shared" si="49"/>
        <v>3.0941092262198662E-2</v>
      </c>
      <c r="V63" s="36">
        <f t="shared" si="49"/>
        <v>3.0941092262198662E-2</v>
      </c>
    </row>
    <row r="64" spans="2:22" x14ac:dyDescent="0.2">
      <c r="B64" s="41">
        <v>17.5</v>
      </c>
      <c r="F64" s="36">
        <f t="shared" si="12"/>
        <v>1.5923991675537669E-2</v>
      </c>
      <c r="G64" s="36">
        <f t="shared" si="47"/>
        <v>3.0941092262198662E-2</v>
      </c>
      <c r="I64" s="36"/>
      <c r="K64" s="41">
        <f>K63+0.5</f>
        <v>18</v>
      </c>
      <c r="L64" s="36">
        <f t="shared" si="44"/>
        <v>1.6010143771635784E-2</v>
      </c>
      <c r="M64" s="36">
        <f t="shared" ref="M64:P64" si="51">($Q64-$L64)/5+L64</f>
        <v>1.9009157279954721E-2</v>
      </c>
      <c r="N64" s="36">
        <f t="shared" si="51"/>
        <v>2.2008170788273659E-2</v>
      </c>
      <c r="O64" s="36">
        <f t="shared" si="51"/>
        <v>2.5007184296592596E-2</v>
      </c>
      <c r="P64" s="36">
        <f t="shared" si="51"/>
        <v>2.8006197804911533E-2</v>
      </c>
      <c r="Q64" s="36">
        <f t="shared" si="9"/>
        <v>3.1005211313230474E-2</v>
      </c>
      <c r="R64" s="36">
        <f t="shared" si="46"/>
        <v>3.1005211313230474E-2</v>
      </c>
      <c r="S64" s="36">
        <f t="shared" si="49"/>
        <v>3.1005211313230474E-2</v>
      </c>
      <c r="T64" s="36">
        <f t="shared" si="49"/>
        <v>3.1005211313230474E-2</v>
      </c>
      <c r="U64" s="36">
        <f t="shared" si="49"/>
        <v>3.1005211313230474E-2</v>
      </c>
      <c r="V64" s="36">
        <f t="shared" si="49"/>
        <v>3.1005211313230474E-2</v>
      </c>
    </row>
    <row r="65" spans="2:22" x14ac:dyDescent="0.2">
      <c r="B65" s="41">
        <f>B64+0.5</f>
        <v>18</v>
      </c>
      <c r="F65" s="36">
        <f t="shared" si="12"/>
        <v>1.6010143771635784E-2</v>
      </c>
      <c r="G65" s="36">
        <f t="shared" si="47"/>
        <v>3.1005211313230474E-2</v>
      </c>
      <c r="I65" s="36"/>
      <c r="K65" s="41">
        <v>18.5</v>
      </c>
      <c r="L65" s="36">
        <f t="shared" si="44"/>
        <v>1.6091662300211702E-2</v>
      </c>
      <c r="M65" s="36">
        <f t="shared" ref="M65:P65" si="52">($Q65-$L65)/5+L65</f>
        <v>1.9086506725011304E-2</v>
      </c>
      <c r="N65" s="36">
        <f t="shared" si="52"/>
        <v>2.2081351149810906E-2</v>
      </c>
      <c r="O65" s="36">
        <f t="shared" si="52"/>
        <v>2.5076195574610508E-2</v>
      </c>
      <c r="P65" s="36">
        <f t="shared" si="52"/>
        <v>2.8071039999410109E-2</v>
      </c>
      <c r="Q65" s="36">
        <f t="shared" si="9"/>
        <v>3.1065884424209718E-2</v>
      </c>
      <c r="R65" s="36">
        <f t="shared" si="46"/>
        <v>3.1065884424209718E-2</v>
      </c>
      <c r="S65" s="36">
        <f t="shared" si="49"/>
        <v>3.1065884424209718E-2</v>
      </c>
      <c r="T65" s="36">
        <f t="shared" si="49"/>
        <v>3.1065884424209718E-2</v>
      </c>
      <c r="U65" s="36">
        <f t="shared" si="49"/>
        <v>3.1065884424209718E-2</v>
      </c>
      <c r="V65" s="36">
        <f t="shared" si="49"/>
        <v>3.1065884424209718E-2</v>
      </c>
    </row>
    <row r="66" spans="2:22" x14ac:dyDescent="0.2">
      <c r="B66" s="41">
        <v>18.5</v>
      </c>
      <c r="F66" s="36">
        <f t="shared" si="12"/>
        <v>1.6091662300211702E-2</v>
      </c>
      <c r="G66" s="36">
        <f t="shared" si="47"/>
        <v>3.1065884424209718E-2</v>
      </c>
      <c r="I66" s="36"/>
      <c r="K66" s="41">
        <f>K65+0.5</f>
        <v>19</v>
      </c>
      <c r="L66" s="36">
        <f t="shared" si="44"/>
        <v>1.6168907586860654E-2</v>
      </c>
      <c r="M66" s="36">
        <f t="shared" ref="M66:P66" si="53">($Q66-$L66)/5+L66</f>
        <v>1.9159801861882614E-2</v>
      </c>
      <c r="N66" s="36">
        <f t="shared" si="53"/>
        <v>2.2150696136904575E-2</v>
      </c>
      <c r="O66" s="36">
        <f t="shared" si="53"/>
        <v>2.5141590411926536E-2</v>
      </c>
      <c r="P66" s="36">
        <f t="shared" si="53"/>
        <v>2.8132484686948497E-2</v>
      </c>
      <c r="Q66" s="36">
        <f t="shared" si="9"/>
        <v>3.1123378961970458E-2</v>
      </c>
      <c r="R66" s="36">
        <f t="shared" si="46"/>
        <v>3.1123378961970458E-2</v>
      </c>
      <c r="S66" s="36">
        <f t="shared" si="49"/>
        <v>3.1123378961970458E-2</v>
      </c>
      <c r="T66" s="36">
        <f t="shared" si="49"/>
        <v>3.1123378961970458E-2</v>
      </c>
      <c r="U66" s="36">
        <f t="shared" si="49"/>
        <v>3.1123378961970458E-2</v>
      </c>
      <c r="V66" s="36">
        <f t="shared" si="49"/>
        <v>3.1123378961970458E-2</v>
      </c>
    </row>
    <row r="67" spans="2:22" x14ac:dyDescent="0.2">
      <c r="B67" s="41">
        <f>B66+0.5</f>
        <v>19</v>
      </c>
      <c r="F67" s="36">
        <f t="shared" si="12"/>
        <v>1.6168907586860654E-2</v>
      </c>
      <c r="G67" s="36">
        <f t="shared" si="47"/>
        <v>3.1123378961970458E-2</v>
      </c>
      <c r="H67" s="36">
        <f>G67-$B$3</f>
        <v>1.0123378961970457E-2</v>
      </c>
      <c r="I67" s="36"/>
      <c r="K67" s="41">
        <v>19.5</v>
      </c>
      <c r="L67" s="36">
        <f t="shared" si="44"/>
        <v>1.6242204282768846E-2</v>
      </c>
      <c r="M67" s="36">
        <f t="shared" ref="M67:P67" si="54">($Q67-$L67)/5+L67</f>
        <v>1.9229350618620227E-2</v>
      </c>
      <c r="N67" s="36">
        <f t="shared" si="54"/>
        <v>2.2216496954471608E-2</v>
      </c>
      <c r="O67" s="36">
        <f t="shared" si="54"/>
        <v>2.5203643290322989E-2</v>
      </c>
      <c r="P67" s="36">
        <f t="shared" si="54"/>
        <v>2.819078962617437E-2</v>
      </c>
      <c r="Q67" s="36">
        <f t="shared" si="9"/>
        <v>3.1177935962025744E-2</v>
      </c>
      <c r="R67" s="36">
        <f t="shared" si="46"/>
        <v>3.1177935962025744E-2</v>
      </c>
      <c r="S67" s="36">
        <f t="shared" si="49"/>
        <v>3.1177935962025744E-2</v>
      </c>
      <c r="T67" s="36">
        <f t="shared" si="49"/>
        <v>3.1177935962025744E-2</v>
      </c>
      <c r="U67" s="36">
        <f t="shared" si="49"/>
        <v>3.1177935962025744E-2</v>
      </c>
      <c r="V67" s="36">
        <f t="shared" si="49"/>
        <v>3.1177935962025744E-2</v>
      </c>
    </row>
    <row r="68" spans="2:22" x14ac:dyDescent="0.2">
      <c r="B68" s="41">
        <v>19.5</v>
      </c>
      <c r="F68" s="36">
        <f t="shared" si="12"/>
        <v>1.6242204282768846E-2</v>
      </c>
      <c r="G68" s="36">
        <f t="shared" si="47"/>
        <v>3.1177935962025744E-2</v>
      </c>
      <c r="I68" s="36"/>
      <c r="K68" s="41">
        <f>K67+0.5</f>
        <v>20</v>
      </c>
      <c r="L68" s="36">
        <f t="shared" si="44"/>
        <v>1.6311845526393622E-2</v>
      </c>
      <c r="M68" s="36">
        <f t="shared" ref="M68:P68" si="55">($Q68-$L68)/5+L68</f>
        <v>1.9295431054670433E-2</v>
      </c>
      <c r="N68" s="36">
        <f t="shared" si="55"/>
        <v>2.2279016582947245E-2</v>
      </c>
      <c r="O68" s="36">
        <f t="shared" si="55"/>
        <v>2.5262602111224056E-2</v>
      </c>
      <c r="P68" s="36">
        <f t="shared" si="55"/>
        <v>2.8246187639500868E-2</v>
      </c>
      <c r="Q68" s="36">
        <f t="shared" si="9"/>
        <v>3.1229773167777686E-2</v>
      </c>
      <c r="R68" s="36">
        <f t="shared" si="46"/>
        <v>3.1229773167777686E-2</v>
      </c>
      <c r="S68" s="36">
        <f t="shared" si="49"/>
        <v>3.1229773167777686E-2</v>
      </c>
      <c r="T68" s="36">
        <f t="shared" si="49"/>
        <v>3.1229773167777686E-2</v>
      </c>
      <c r="U68" s="36">
        <f t="shared" si="49"/>
        <v>3.1229773167777686E-2</v>
      </c>
      <c r="V68" s="36">
        <f t="shared" si="49"/>
        <v>3.1229773167777686E-2</v>
      </c>
    </row>
    <row r="69" spans="2:22" x14ac:dyDescent="0.2">
      <c r="B69" s="41">
        <f>B68+0.5</f>
        <v>20</v>
      </c>
      <c r="F69" s="36">
        <f t="shared" si="12"/>
        <v>1.6311845526393622E-2</v>
      </c>
      <c r="G69" s="36">
        <f t="shared" si="47"/>
        <v>3.1229773167777686E-2</v>
      </c>
      <c r="I69" s="36"/>
      <c r="K69" s="41">
        <v>20.5</v>
      </c>
      <c r="L69" s="36">
        <f t="shared" si="44"/>
        <v>1.6378096564587167E-2</v>
      </c>
      <c r="M69" s="36">
        <f t="shared" ref="M69:P69" si="56">($Q69-$L69)/5+L69</f>
        <v>1.9358294788208635E-2</v>
      </c>
      <c r="N69" s="36">
        <f t="shared" si="56"/>
        <v>2.2338493011830104E-2</v>
      </c>
      <c r="O69" s="36">
        <f t="shared" si="56"/>
        <v>2.5318691235451572E-2</v>
      </c>
      <c r="P69" s="36">
        <f t="shared" si="56"/>
        <v>2.8298889459073041E-2</v>
      </c>
      <c r="Q69" s="36">
        <f t="shared" si="9"/>
        <v>3.1279087682694516E-2</v>
      </c>
      <c r="R69" s="36">
        <f t="shared" si="46"/>
        <v>3.1279087682694516E-2</v>
      </c>
      <c r="S69" s="36">
        <f t="shared" si="49"/>
        <v>3.1279087682694516E-2</v>
      </c>
      <c r="T69" s="36">
        <f t="shared" si="49"/>
        <v>3.1279087682694516E-2</v>
      </c>
      <c r="U69" s="36">
        <f t="shared" si="49"/>
        <v>3.1279087682694516E-2</v>
      </c>
      <c r="V69" s="36">
        <f t="shared" si="49"/>
        <v>3.1279087682694516E-2</v>
      </c>
    </row>
    <row r="70" spans="2:22" x14ac:dyDescent="0.2">
      <c r="B70" s="41">
        <v>20.5</v>
      </c>
      <c r="F70" s="36">
        <f t="shared" si="12"/>
        <v>1.6378096564587167E-2</v>
      </c>
      <c r="G70" s="36">
        <f t="shared" si="47"/>
        <v>3.1279087682694516E-2</v>
      </c>
      <c r="I70" s="36"/>
      <c r="K70" s="41">
        <f>K69+0.5</f>
        <v>21</v>
      </c>
      <c r="L70" s="36">
        <f t="shared" si="44"/>
        <v>1.6441197907681157E-2</v>
      </c>
      <c r="M70" s="36">
        <f t="shared" ref="M70:P70" si="57">($Q70-$L70)/5+L70</f>
        <v>1.9418169983527068E-2</v>
      </c>
      <c r="N70" s="36">
        <f t="shared" si="57"/>
        <v>2.2395142059372979E-2</v>
      </c>
      <c r="O70" s="36">
        <f t="shared" si="57"/>
        <v>2.5372114135218889E-2</v>
      </c>
      <c r="P70" s="36">
        <f t="shared" si="57"/>
        <v>2.83490862110648E-2</v>
      </c>
      <c r="Q70" s="36">
        <f t="shared" si="9"/>
        <v>3.1326058286910714E-2</v>
      </c>
      <c r="R70" s="36">
        <f t="shared" si="46"/>
        <v>3.1326058286910714E-2</v>
      </c>
      <c r="S70" s="36">
        <f t="shared" si="49"/>
        <v>3.1326058286910714E-2</v>
      </c>
      <c r="T70" s="36">
        <f t="shared" si="49"/>
        <v>3.1326058286910714E-2</v>
      </c>
      <c r="U70" s="36">
        <f t="shared" si="49"/>
        <v>3.1326058286910714E-2</v>
      </c>
      <c r="V70" s="36">
        <f t="shared" si="49"/>
        <v>3.1326058286910714E-2</v>
      </c>
    </row>
    <row r="71" spans="2:22" x14ac:dyDescent="0.2">
      <c r="B71" s="41">
        <f>B70+0.5</f>
        <v>21</v>
      </c>
      <c r="F71" s="36">
        <f t="shared" si="12"/>
        <v>1.6441197907681157E-2</v>
      </c>
      <c r="G71" s="36">
        <f t="shared" si="47"/>
        <v>3.1326058286910714E-2</v>
      </c>
      <c r="I71" s="36"/>
      <c r="K71" s="41">
        <v>21.5</v>
      </c>
      <c r="L71" s="36">
        <f t="shared" si="44"/>
        <v>1.6501368082678332E-2</v>
      </c>
      <c r="M71" s="36">
        <f t="shared" ref="M71:P71" si="58">($Q71-$L71)/5+L71</f>
        <v>1.9475263958749729E-2</v>
      </c>
      <c r="N71" s="36">
        <f t="shared" si="58"/>
        <v>2.2449159834821125E-2</v>
      </c>
      <c r="O71" s="36">
        <f t="shared" si="58"/>
        <v>2.5423055710892522E-2</v>
      </c>
      <c r="P71" s="36">
        <f t="shared" si="58"/>
        <v>2.8396951586963919E-2</v>
      </c>
      <c r="Q71" s="36">
        <f t="shared" si="9"/>
        <v>3.1370847463035319E-2</v>
      </c>
      <c r="R71" s="36">
        <f t="shared" si="46"/>
        <v>3.1370847463035319E-2</v>
      </c>
      <c r="S71" s="36">
        <f t="shared" si="49"/>
        <v>3.1370847463035319E-2</v>
      </c>
      <c r="T71" s="36">
        <f t="shared" si="49"/>
        <v>3.1370847463035319E-2</v>
      </c>
      <c r="U71" s="36">
        <f t="shared" si="49"/>
        <v>3.1370847463035319E-2</v>
      </c>
      <c r="V71" s="36">
        <f t="shared" si="49"/>
        <v>3.1370847463035319E-2</v>
      </c>
    </row>
    <row r="72" spans="2:22" x14ac:dyDescent="0.2">
      <c r="B72" s="41">
        <v>21.5</v>
      </c>
      <c r="F72" s="36">
        <f t="shared" si="12"/>
        <v>1.6501368082678332E-2</v>
      </c>
      <c r="G72" s="36">
        <f t="shared" si="47"/>
        <v>3.1370847463035319E-2</v>
      </c>
      <c r="I72" s="36"/>
      <c r="K72" s="41">
        <f>K71+0.5</f>
        <v>22</v>
      </c>
      <c r="L72" s="36">
        <f t="shared" si="44"/>
        <v>1.6558806039678794E-2</v>
      </c>
      <c r="M72" s="36">
        <f t="shared" ref="M72:P72" si="59">($Q72-$L72)/5+L72</f>
        <v>1.9529765465746092E-2</v>
      </c>
      <c r="N72" s="36">
        <f t="shared" si="59"/>
        <v>2.250072489181339E-2</v>
      </c>
      <c r="O72" s="36">
        <f t="shared" si="59"/>
        <v>2.5471684317880688E-2</v>
      </c>
      <c r="P72" s="36">
        <f t="shared" si="59"/>
        <v>2.8442643743947987E-2</v>
      </c>
      <c r="Q72" s="36">
        <f t="shared" si="9"/>
        <v>3.1413603170015285E-2</v>
      </c>
      <c r="R72" s="36">
        <f t="shared" si="46"/>
        <v>3.1413603170015285E-2</v>
      </c>
      <c r="S72" s="36">
        <f t="shared" si="49"/>
        <v>3.1413603170015285E-2</v>
      </c>
      <c r="T72" s="36">
        <f t="shared" si="49"/>
        <v>3.1413603170015285E-2</v>
      </c>
      <c r="U72" s="36">
        <f t="shared" si="49"/>
        <v>3.1413603170015285E-2</v>
      </c>
      <c r="V72" s="36">
        <f t="shared" si="49"/>
        <v>3.1413603170015285E-2</v>
      </c>
    </row>
    <row r="73" spans="2:22" x14ac:dyDescent="0.2">
      <c r="B73" s="41">
        <f>B72+0.5</f>
        <v>22</v>
      </c>
      <c r="F73" s="36">
        <f t="shared" si="12"/>
        <v>1.6558806039678794E-2</v>
      </c>
      <c r="G73" s="36">
        <f t="shared" si="47"/>
        <v>3.1413603170015285E-2</v>
      </c>
      <c r="I73" s="36"/>
      <c r="K73" s="41">
        <v>22.5</v>
      </c>
      <c r="L73" s="36">
        <f t="shared" si="44"/>
        <v>1.6613693258867544E-2</v>
      </c>
      <c r="M73" s="36">
        <f t="shared" ref="M73:P73" si="60">($Q73-$L73)/5+L73</f>
        <v>1.9581846686827359E-2</v>
      </c>
      <c r="N73" s="36">
        <f t="shared" si="60"/>
        <v>2.2550000114787173E-2</v>
      </c>
      <c r="O73" s="36">
        <f t="shared" si="60"/>
        <v>2.5518153542746988E-2</v>
      </c>
      <c r="P73" s="36">
        <f t="shared" si="60"/>
        <v>2.8486306970706803E-2</v>
      </c>
      <c r="Q73" s="36">
        <f t="shared" si="9"/>
        <v>3.145446039866661E-2</v>
      </c>
      <c r="R73" s="36">
        <f t="shared" si="46"/>
        <v>3.145446039866661E-2</v>
      </c>
      <c r="S73" s="36">
        <f t="shared" si="49"/>
        <v>3.145446039866661E-2</v>
      </c>
      <c r="T73" s="36">
        <f t="shared" si="49"/>
        <v>3.145446039866661E-2</v>
      </c>
      <c r="U73" s="36">
        <f t="shared" si="49"/>
        <v>3.145446039866661E-2</v>
      </c>
      <c r="V73" s="36">
        <f t="shared" si="49"/>
        <v>3.145446039866661E-2</v>
      </c>
    </row>
    <row r="74" spans="2:22" x14ac:dyDescent="0.2">
      <c r="B74" s="41">
        <v>22.5</v>
      </c>
      <c r="F74" s="36">
        <f t="shared" si="12"/>
        <v>1.6613693258867544E-2</v>
      </c>
      <c r="G74" s="36">
        <f t="shared" si="47"/>
        <v>3.145446039866661E-2</v>
      </c>
      <c r="I74" s="36"/>
      <c r="K74" s="41">
        <f>K73+0.5</f>
        <v>23</v>
      </c>
      <c r="L74" s="36">
        <f t="shared" si="44"/>
        <v>1.6666195598668276E-2</v>
      </c>
      <c r="M74" s="36">
        <f t="shared" ref="M74:P74" si="61">($Q74-$L74)/5+L74</f>
        <v>1.9631664986515539E-2</v>
      </c>
      <c r="N74" s="36">
        <f t="shared" si="61"/>
        <v>2.2597134374362803E-2</v>
      </c>
      <c r="O74" s="36">
        <f t="shared" si="61"/>
        <v>2.5562603762210066E-2</v>
      </c>
      <c r="P74" s="36">
        <f t="shared" si="61"/>
        <v>2.8528073150057329E-2</v>
      </c>
      <c r="Q74" s="36">
        <f t="shared" si="9"/>
        <v>3.1493542537904588E-2</v>
      </c>
      <c r="R74" s="36">
        <f t="shared" si="46"/>
        <v>3.1493542537904588E-2</v>
      </c>
      <c r="S74" s="36">
        <f t="shared" si="49"/>
        <v>3.1493542537904588E-2</v>
      </c>
      <c r="T74" s="36">
        <f t="shared" si="49"/>
        <v>3.1493542537904588E-2</v>
      </c>
      <c r="U74" s="36">
        <f t="shared" si="49"/>
        <v>3.1493542537904588E-2</v>
      </c>
      <c r="V74" s="36">
        <f t="shared" si="49"/>
        <v>3.1493542537904588E-2</v>
      </c>
    </row>
    <row r="75" spans="2:22" x14ac:dyDescent="0.2">
      <c r="B75" s="41">
        <f>B74+0.5</f>
        <v>23</v>
      </c>
      <c r="F75" s="36">
        <f t="shared" si="12"/>
        <v>1.6666195598668276E-2</v>
      </c>
      <c r="G75" s="36">
        <f t="shared" si="47"/>
        <v>3.1493542537904588E-2</v>
      </c>
      <c r="I75" s="36"/>
      <c r="K75" s="41">
        <v>23.5</v>
      </c>
      <c r="L75" s="36">
        <f t="shared" si="44"/>
        <v>1.671646491989446E-2</v>
      </c>
      <c r="M75" s="36">
        <f t="shared" ref="M75:P75" si="62">($Q75-$L75)/5+L75</f>
        <v>1.9679364451259444E-2</v>
      </c>
      <c r="N75" s="36">
        <f t="shared" si="62"/>
        <v>2.2642263982624429E-2</v>
      </c>
      <c r="O75" s="36">
        <f t="shared" si="62"/>
        <v>2.5605163513989414E-2</v>
      </c>
      <c r="P75" s="36">
        <f t="shared" si="62"/>
        <v>2.8568063045354398E-2</v>
      </c>
      <c r="Q75" s="36">
        <f t="shared" si="9"/>
        <v>3.1530962576719376E-2</v>
      </c>
      <c r="R75" s="36">
        <f t="shared" si="46"/>
        <v>3.1530962576719376E-2</v>
      </c>
      <c r="S75" s="36">
        <f t="shared" si="49"/>
        <v>3.1530962576719376E-2</v>
      </c>
      <c r="T75" s="36">
        <f t="shared" si="49"/>
        <v>3.1530962576719376E-2</v>
      </c>
      <c r="U75" s="36">
        <f t="shared" si="49"/>
        <v>3.1530962576719376E-2</v>
      </c>
      <c r="V75" s="36">
        <f t="shared" si="49"/>
        <v>3.1530962576719376E-2</v>
      </c>
    </row>
    <row r="76" spans="2:22" x14ac:dyDescent="0.2">
      <c r="B76" s="41">
        <v>23.5</v>
      </c>
      <c r="F76" s="36">
        <f t="shared" si="12"/>
        <v>1.671646491989446E-2</v>
      </c>
      <c r="G76" s="36">
        <f t="shared" si="47"/>
        <v>3.1530962576719376E-2</v>
      </c>
      <c r="I76" s="36"/>
      <c r="K76" s="41">
        <f>K75+0.5</f>
        <v>24</v>
      </c>
      <c r="L76" s="36">
        <f t="shared" si="44"/>
        <v>1.676464051578009E-2</v>
      </c>
      <c r="M76" s="36">
        <f t="shared" ref="M76:P76" si="63">($Q76-$L76)/5+L76</f>
        <v>1.972507724532194E-2</v>
      </c>
      <c r="N76" s="36">
        <f t="shared" si="63"/>
        <v>2.2685513974863791E-2</v>
      </c>
      <c r="O76" s="36">
        <f t="shared" si="63"/>
        <v>2.5645950704405642E-2</v>
      </c>
      <c r="P76" s="36">
        <f t="shared" si="63"/>
        <v>2.8606387433947493E-2</v>
      </c>
      <c r="Q76" s="36">
        <f t="shared" si="9"/>
        <v>3.1566824163489347E-2</v>
      </c>
      <c r="R76" s="36">
        <f t="shared" si="46"/>
        <v>3.1566824163489347E-2</v>
      </c>
      <c r="S76" s="36">
        <f t="shared" si="49"/>
        <v>3.1566824163489347E-2</v>
      </c>
      <c r="T76" s="36">
        <f t="shared" si="49"/>
        <v>3.1566824163489347E-2</v>
      </c>
      <c r="U76" s="36">
        <f t="shared" si="49"/>
        <v>3.1566824163489347E-2</v>
      </c>
      <c r="V76" s="36">
        <f t="shared" si="49"/>
        <v>3.1566824163489347E-2</v>
      </c>
    </row>
    <row r="77" spans="2:22" x14ac:dyDescent="0.2">
      <c r="B77" s="41">
        <f>B76+0.5</f>
        <v>24</v>
      </c>
      <c r="F77" s="36">
        <f t="shared" si="12"/>
        <v>1.676464051578009E-2</v>
      </c>
      <c r="G77" s="36">
        <f t="shared" si="47"/>
        <v>3.1566824163489347E-2</v>
      </c>
      <c r="I77" s="36"/>
      <c r="K77" s="41">
        <v>24.5</v>
      </c>
      <c r="L77" s="36">
        <f t="shared" si="44"/>
        <v>1.6810850373537817E-2</v>
      </c>
      <c r="M77" s="36">
        <f t="shared" ref="M77:P77" si="64">($Q77-$L77)/5+L77</f>
        <v>1.9768924807078928E-2</v>
      </c>
      <c r="N77" s="36">
        <f t="shared" si="64"/>
        <v>2.2726999240620039E-2</v>
      </c>
      <c r="O77" s="36">
        <f t="shared" si="64"/>
        <v>2.568507367416115E-2</v>
      </c>
      <c r="P77" s="36">
        <f t="shared" si="64"/>
        <v>2.8643148107702261E-2</v>
      </c>
      <c r="Q77" s="36">
        <f t="shared" si="9"/>
        <v>3.1601222541243375E-2</v>
      </c>
      <c r="R77" s="36">
        <f t="shared" si="46"/>
        <v>3.1601222541243375E-2</v>
      </c>
      <c r="S77" s="36">
        <f t="shared" si="49"/>
        <v>3.1601222541243375E-2</v>
      </c>
      <c r="T77" s="36">
        <f t="shared" si="49"/>
        <v>3.1601222541243375E-2</v>
      </c>
      <c r="U77" s="36">
        <f t="shared" si="49"/>
        <v>3.1601222541243375E-2</v>
      </c>
      <c r="V77" s="36">
        <f t="shared" si="49"/>
        <v>3.1601222541243375E-2</v>
      </c>
    </row>
    <row r="78" spans="2:22" x14ac:dyDescent="0.2">
      <c r="B78" s="41">
        <v>24.5</v>
      </c>
      <c r="F78" s="36">
        <f t="shared" si="12"/>
        <v>1.6810850373537817E-2</v>
      </c>
      <c r="G78" s="36">
        <f t="shared" si="47"/>
        <v>3.1601222541243375E-2</v>
      </c>
      <c r="I78" s="36"/>
      <c r="K78" s="41">
        <f>K77+0.5</f>
        <v>25</v>
      </c>
      <c r="L78" s="36">
        <f t="shared" si="44"/>
        <v>1.6855212289472399E-2</v>
      </c>
      <c r="M78" s="36">
        <f t="shared" ref="M78:P78" si="65">($Q78-$L78)/5+L78</f>
        <v>1.9811018906560701E-2</v>
      </c>
      <c r="N78" s="36">
        <f t="shared" si="65"/>
        <v>2.2766825523649004E-2</v>
      </c>
      <c r="O78" s="36">
        <f t="shared" si="65"/>
        <v>2.5722632140737306E-2</v>
      </c>
      <c r="P78" s="36">
        <f t="shared" si="65"/>
        <v>2.8678438757825608E-2</v>
      </c>
      <c r="Q78" s="36">
        <f t="shared" si="9"/>
        <v>3.1634245374913911E-2</v>
      </c>
      <c r="R78" s="36">
        <f t="shared" si="46"/>
        <v>3.1634245374913911E-2</v>
      </c>
      <c r="S78" s="36">
        <f t="shared" ref="S78:V93" si="66">R78</f>
        <v>3.1634245374913911E-2</v>
      </c>
      <c r="T78" s="36">
        <f t="shared" si="66"/>
        <v>3.1634245374913911E-2</v>
      </c>
      <c r="U78" s="36">
        <f t="shared" si="66"/>
        <v>3.1634245374913911E-2</v>
      </c>
      <c r="V78" s="36">
        <f t="shared" si="66"/>
        <v>3.1634245374913911E-2</v>
      </c>
    </row>
    <row r="79" spans="2:22" x14ac:dyDescent="0.2">
      <c r="B79" s="41">
        <f>B78+0.5</f>
        <v>25</v>
      </c>
      <c r="F79" s="36">
        <f t="shared" si="12"/>
        <v>1.6855212289472399E-2</v>
      </c>
      <c r="G79" s="36">
        <f t="shared" si="47"/>
        <v>3.1634245374913911E-2</v>
      </c>
      <c r="I79" s="36"/>
      <c r="K79" s="41">
        <v>25.5</v>
      </c>
      <c r="L79" s="36">
        <f t="shared" si="44"/>
        <v>1.689783485658523E-2</v>
      </c>
      <c r="M79" s="36">
        <f t="shared" ref="M79:P79" si="67">($Q79-$L79)/5+L79</f>
        <v>1.9851462582151029E-2</v>
      </c>
      <c r="N79" s="36">
        <f t="shared" si="67"/>
        <v>2.2805090307716828E-2</v>
      </c>
      <c r="O79" s="36">
        <f t="shared" si="67"/>
        <v>2.5758718033282627E-2</v>
      </c>
      <c r="P79" s="36">
        <f t="shared" si="67"/>
        <v>2.8712345758848425E-2</v>
      </c>
      <c r="Q79" s="36">
        <f t="shared" si="9"/>
        <v>3.1665973484414217E-2</v>
      </c>
      <c r="R79" s="36">
        <f t="shared" si="46"/>
        <v>3.1665973484414217E-2</v>
      </c>
      <c r="S79" s="36">
        <f t="shared" si="66"/>
        <v>3.1665973484414217E-2</v>
      </c>
      <c r="T79" s="36">
        <f t="shared" si="66"/>
        <v>3.1665973484414217E-2</v>
      </c>
      <c r="U79" s="36">
        <f t="shared" si="66"/>
        <v>3.1665973484414217E-2</v>
      </c>
      <c r="V79" s="36">
        <f t="shared" si="66"/>
        <v>3.1665973484414217E-2</v>
      </c>
    </row>
    <row r="80" spans="2:22" x14ac:dyDescent="0.2">
      <c r="B80" s="41">
        <v>25.5</v>
      </c>
      <c r="F80" s="36">
        <f t="shared" si="12"/>
        <v>1.689783485658523E-2</v>
      </c>
      <c r="G80" s="36">
        <f t="shared" si="47"/>
        <v>3.1665973484414217E-2</v>
      </c>
      <c r="I80" s="36"/>
      <c r="K80" s="41">
        <f>K79+0.5</f>
        <v>26</v>
      </c>
      <c r="L80" s="36">
        <f t="shared" si="44"/>
        <v>1.6938818340964921E-2</v>
      </c>
      <c r="M80" s="36">
        <f t="shared" ref="M80:P80" si="68">($Q80-$L80)/5+L80</f>
        <v>1.9890350971867098E-2</v>
      </c>
      <c r="N80" s="36">
        <f t="shared" si="68"/>
        <v>2.2841883602769276E-2</v>
      </c>
      <c r="O80" s="36">
        <f t="shared" si="68"/>
        <v>2.5793416233671453E-2</v>
      </c>
      <c r="P80" s="36">
        <f t="shared" si="68"/>
        <v>2.8744948864573631E-2</v>
      </c>
      <c r="Q80" s="36">
        <f t="shared" si="9"/>
        <v>3.1696481495475805E-2</v>
      </c>
      <c r="R80" s="36">
        <f t="shared" si="46"/>
        <v>3.1696481495475805E-2</v>
      </c>
      <c r="S80" s="36">
        <f t="shared" si="66"/>
        <v>3.1696481495475805E-2</v>
      </c>
      <c r="T80" s="36">
        <f t="shared" si="66"/>
        <v>3.1696481495475805E-2</v>
      </c>
      <c r="U80" s="36">
        <f t="shared" si="66"/>
        <v>3.1696481495475805E-2</v>
      </c>
      <c r="V80" s="36">
        <f t="shared" si="66"/>
        <v>3.1696481495475805E-2</v>
      </c>
    </row>
    <row r="81" spans="2:22" x14ac:dyDescent="0.2">
      <c r="B81" s="41">
        <f>B80+0.5</f>
        <v>26</v>
      </c>
      <c r="F81" s="36">
        <f t="shared" si="12"/>
        <v>1.6938818340964921E-2</v>
      </c>
      <c r="G81" s="36">
        <f t="shared" si="47"/>
        <v>3.1696481495475805E-2</v>
      </c>
      <c r="I81" s="36"/>
      <c r="K81" s="41">
        <v>26.5</v>
      </c>
      <c r="L81" s="36">
        <f t="shared" si="44"/>
        <v>1.697825546100331E-2</v>
      </c>
      <c r="M81" s="36">
        <f t="shared" ref="M81:P81" si="69">($Q81-$L81)/5+L81</f>
        <v>1.9927772052513389E-2</v>
      </c>
      <c r="N81" s="36">
        <f t="shared" si="69"/>
        <v>2.2877288644023469E-2</v>
      </c>
      <c r="O81" s="36">
        <f t="shared" si="69"/>
        <v>2.5826805235533549E-2</v>
      </c>
      <c r="P81" s="36">
        <f t="shared" si="69"/>
        <v>2.8776321827043629E-2</v>
      </c>
      <c r="Q81" s="36">
        <f t="shared" si="9"/>
        <v>3.1725838418553712E-2</v>
      </c>
      <c r="R81" s="36">
        <f t="shared" si="46"/>
        <v>3.1725838418553712E-2</v>
      </c>
      <c r="S81" s="36">
        <f t="shared" si="66"/>
        <v>3.1725838418553712E-2</v>
      </c>
      <c r="T81" s="36">
        <f t="shared" si="66"/>
        <v>3.1725838418553712E-2</v>
      </c>
      <c r="U81" s="36">
        <f t="shared" si="66"/>
        <v>3.1725838418553712E-2</v>
      </c>
      <c r="V81" s="36">
        <f t="shared" si="66"/>
        <v>3.1725838418553712E-2</v>
      </c>
    </row>
    <row r="82" spans="2:22" x14ac:dyDescent="0.2">
      <c r="B82" s="41">
        <v>26.5</v>
      </c>
      <c r="F82" s="36">
        <f t="shared" si="12"/>
        <v>1.697825546100331E-2</v>
      </c>
      <c r="G82" s="36">
        <f t="shared" si="47"/>
        <v>3.1725838418553712E-2</v>
      </c>
      <c r="I82" s="36"/>
      <c r="K82" s="41">
        <f>K81+0.5</f>
        <v>27</v>
      </c>
      <c r="L82" s="36">
        <f t="shared" si="44"/>
        <v>1.7016232081549232E-2</v>
      </c>
      <c r="M82" s="36">
        <f t="shared" ref="M82:P82" si="70">($Q82-$L82)/5+L82</f>
        <v>1.9963807298181448E-2</v>
      </c>
      <c r="N82" s="36">
        <f t="shared" si="70"/>
        <v>2.2911382514813665E-2</v>
      </c>
      <c r="O82" s="36">
        <f t="shared" si="70"/>
        <v>2.5858957731445881E-2</v>
      </c>
      <c r="P82" s="36">
        <f t="shared" si="70"/>
        <v>2.8806532948078098E-2</v>
      </c>
      <c r="Q82" s="36">
        <f t="shared" si="9"/>
        <v>3.1754108164710318E-2</v>
      </c>
      <c r="R82" s="36">
        <f t="shared" si="46"/>
        <v>3.1754108164710318E-2</v>
      </c>
      <c r="S82" s="36">
        <f t="shared" si="66"/>
        <v>3.1754108164710318E-2</v>
      </c>
      <c r="T82" s="36">
        <f t="shared" si="66"/>
        <v>3.1754108164710318E-2</v>
      </c>
      <c r="U82" s="36">
        <f t="shared" si="66"/>
        <v>3.1754108164710318E-2</v>
      </c>
      <c r="V82" s="36">
        <f t="shared" si="66"/>
        <v>3.1754108164710318E-2</v>
      </c>
    </row>
    <row r="83" spans="2:22" x14ac:dyDescent="0.2">
      <c r="B83" s="41">
        <f>B82+0.5</f>
        <v>27</v>
      </c>
      <c r="F83" s="36">
        <f t="shared" si="12"/>
        <v>1.7016232081549232E-2</v>
      </c>
      <c r="G83" s="36">
        <f t="shared" si="47"/>
        <v>3.1754108164710318E-2</v>
      </c>
      <c r="I83" s="36"/>
      <c r="K83" s="41">
        <v>27.5</v>
      </c>
      <c r="L83" s="36">
        <f t="shared" si="44"/>
        <v>1.705282783346487E-2</v>
      </c>
      <c r="M83" s="36">
        <f t="shared" ref="M83:P83" si="71">($Q83-$L83)/5+L83</f>
        <v>1.9998532268009805E-2</v>
      </c>
      <c r="N83" s="36">
        <f t="shared" si="71"/>
        <v>2.294423670255474E-2</v>
      </c>
      <c r="O83" s="36">
        <f t="shared" si="71"/>
        <v>2.5889941137099675E-2</v>
      </c>
      <c r="P83" s="36">
        <f t="shared" si="71"/>
        <v>2.883564557164461E-2</v>
      </c>
      <c r="Q83" s="36">
        <f t="shared" si="9"/>
        <v>3.1781350006189542E-2</v>
      </c>
      <c r="R83" s="36">
        <f t="shared" si="46"/>
        <v>3.1781350006189542E-2</v>
      </c>
      <c r="S83" s="36">
        <f t="shared" si="66"/>
        <v>3.1781350006189542E-2</v>
      </c>
      <c r="T83" s="36">
        <f t="shared" si="66"/>
        <v>3.1781350006189542E-2</v>
      </c>
      <c r="U83" s="36">
        <f t="shared" si="66"/>
        <v>3.1781350006189542E-2</v>
      </c>
      <c r="V83" s="36">
        <f t="shared" si="66"/>
        <v>3.1781350006189542E-2</v>
      </c>
    </row>
    <row r="84" spans="2:22" x14ac:dyDescent="0.2">
      <c r="B84" s="41">
        <v>27.5</v>
      </c>
      <c r="F84" s="36">
        <f t="shared" si="12"/>
        <v>1.705282783346487E-2</v>
      </c>
      <c r="G84" s="36">
        <f t="shared" si="47"/>
        <v>3.1781350006189542E-2</v>
      </c>
      <c r="I84" s="36"/>
      <c r="K84" s="41">
        <f>K83+0.5</f>
        <v>28</v>
      </c>
      <c r="L84" s="36">
        <f t="shared" si="44"/>
        <v>1.7088116667640128E-2</v>
      </c>
      <c r="M84" s="36">
        <f t="shared" ref="M84:P84" si="72">($Q84-$L84)/5+L84</f>
        <v>2.0032017131785027E-2</v>
      </c>
      <c r="N84" s="36">
        <f t="shared" si="72"/>
        <v>2.2975917595929925E-2</v>
      </c>
      <c r="O84" s="36">
        <f t="shared" si="72"/>
        <v>2.5919818060074824E-2</v>
      </c>
      <c r="P84" s="36">
        <f t="shared" si="72"/>
        <v>2.8863718524219723E-2</v>
      </c>
      <c r="Q84" s="36">
        <f t="shared" si="9"/>
        <v>3.1807618988364629E-2</v>
      </c>
      <c r="R84" s="36">
        <f t="shared" si="46"/>
        <v>3.1807618988364629E-2</v>
      </c>
      <c r="S84" s="36">
        <f t="shared" si="66"/>
        <v>3.1807618988364629E-2</v>
      </c>
      <c r="T84" s="36">
        <f t="shared" si="66"/>
        <v>3.1807618988364629E-2</v>
      </c>
      <c r="U84" s="36">
        <f t="shared" si="66"/>
        <v>3.1807618988364629E-2</v>
      </c>
      <c r="V84" s="36">
        <f t="shared" si="66"/>
        <v>3.1807618988364629E-2</v>
      </c>
    </row>
    <row r="85" spans="2:22" x14ac:dyDescent="0.2">
      <c r="B85" s="41">
        <f>B84+0.5</f>
        <v>28</v>
      </c>
      <c r="F85" s="36">
        <f t="shared" si="12"/>
        <v>1.7088116667640128E-2</v>
      </c>
      <c r="G85" s="36">
        <f t="shared" si="47"/>
        <v>3.1807618988364629E-2</v>
      </c>
      <c r="I85" s="36"/>
      <c r="K85" s="41">
        <v>28.5</v>
      </c>
      <c r="L85" s="36">
        <f t="shared" si="44"/>
        <v>1.7122167351313382E-2</v>
      </c>
      <c r="M85" s="36">
        <f t="shared" ref="M85:P85" si="73">($Q85-$L85)/5+L85</f>
        <v>2.0064327140822541E-2</v>
      </c>
      <c r="N85" s="36">
        <f t="shared" si="73"/>
        <v>2.30064869303317E-2</v>
      </c>
      <c r="O85" s="36">
        <f t="shared" si="73"/>
        <v>2.5948646719840859E-2</v>
      </c>
      <c r="P85" s="36">
        <f t="shared" si="73"/>
        <v>2.8890806509350019E-2</v>
      </c>
      <c r="Q85" s="36">
        <f t="shared" si="9"/>
        <v>3.1832966298859171E-2</v>
      </c>
      <c r="R85" s="36">
        <f t="shared" si="46"/>
        <v>3.1832966298859171E-2</v>
      </c>
      <c r="S85" s="36">
        <f t="shared" si="66"/>
        <v>3.1832966298859171E-2</v>
      </c>
      <c r="T85" s="36">
        <f t="shared" si="66"/>
        <v>3.1832966298859171E-2</v>
      </c>
      <c r="U85" s="36">
        <f t="shared" si="66"/>
        <v>3.1832966298859171E-2</v>
      </c>
      <c r="V85" s="36">
        <f t="shared" si="66"/>
        <v>3.1832966298859171E-2</v>
      </c>
    </row>
    <row r="86" spans="2:22" x14ac:dyDescent="0.2">
      <c r="B86" s="41">
        <v>28.5</v>
      </c>
      <c r="F86" s="36">
        <f t="shared" si="12"/>
        <v>1.7122167351313382E-2</v>
      </c>
      <c r="G86" s="36">
        <f t="shared" si="47"/>
        <v>3.1832966298859171E-2</v>
      </c>
      <c r="I86" s="36"/>
      <c r="K86" s="41">
        <f>K85+0.5</f>
        <v>29</v>
      </c>
      <c r="L86" s="36">
        <f t="shared" si="44"/>
        <v>1.7155043913512139E-2</v>
      </c>
      <c r="M86" s="36">
        <f t="shared" ref="M86:P86" si="74">($Q86-$L86)/5+L86</f>
        <v>2.0095523050586105E-2</v>
      </c>
      <c r="N86" s="36">
        <f t="shared" si="74"/>
        <v>2.3036002187660071E-2</v>
      </c>
      <c r="O86" s="36">
        <f t="shared" si="74"/>
        <v>2.5976481324734037E-2</v>
      </c>
      <c r="P86" s="36">
        <f t="shared" si="74"/>
        <v>2.8916960461808004E-2</v>
      </c>
      <c r="Q86" s="36">
        <f t="shared" si="9"/>
        <v>3.1857439598881973E-2</v>
      </c>
      <c r="R86" s="36">
        <f t="shared" si="46"/>
        <v>3.1857439598881973E-2</v>
      </c>
      <c r="S86" s="36">
        <f t="shared" si="66"/>
        <v>3.1857439598881973E-2</v>
      </c>
      <c r="T86" s="36">
        <f t="shared" si="66"/>
        <v>3.1857439598881973E-2</v>
      </c>
      <c r="U86" s="36">
        <f t="shared" si="66"/>
        <v>3.1857439598881973E-2</v>
      </c>
      <c r="V86" s="36">
        <f t="shared" si="66"/>
        <v>3.1857439598881973E-2</v>
      </c>
    </row>
    <row r="87" spans="2:22" x14ac:dyDescent="0.2">
      <c r="B87" s="41">
        <f>B86+0.5</f>
        <v>29</v>
      </c>
      <c r="F87" s="36">
        <f t="shared" si="12"/>
        <v>1.7155043913512139E-2</v>
      </c>
      <c r="G87" s="36">
        <f t="shared" si="47"/>
        <v>3.1857439598881973E-2</v>
      </c>
      <c r="I87" s="36"/>
      <c r="K87" s="41">
        <v>29.5</v>
      </c>
      <c r="L87" s="36">
        <f t="shared" si="44"/>
        <v>1.7186806045538995E-2</v>
      </c>
      <c r="M87" s="36">
        <f t="shared" ref="M87:P87" si="75">($Q87-$L87)/5+L87</f>
        <v>2.0125661500663847E-2</v>
      </c>
      <c r="N87" s="36">
        <f t="shared" si="75"/>
        <v>2.3064516955788698E-2</v>
      </c>
      <c r="O87" s="36">
        <f t="shared" si="75"/>
        <v>2.600337241091355E-2</v>
      </c>
      <c r="P87" s="36">
        <f t="shared" si="75"/>
        <v>2.8942227866038402E-2</v>
      </c>
      <c r="Q87" s="36">
        <f t="shared" si="9"/>
        <v>3.188108332116326E-2</v>
      </c>
      <c r="R87" s="36">
        <f t="shared" si="46"/>
        <v>3.188108332116326E-2</v>
      </c>
      <c r="S87" s="36">
        <f t="shared" si="66"/>
        <v>3.188108332116326E-2</v>
      </c>
      <c r="T87" s="36">
        <f t="shared" si="66"/>
        <v>3.188108332116326E-2</v>
      </c>
      <c r="U87" s="36">
        <f t="shared" si="66"/>
        <v>3.188108332116326E-2</v>
      </c>
      <c r="V87" s="36">
        <f t="shared" si="66"/>
        <v>3.188108332116326E-2</v>
      </c>
    </row>
    <row r="88" spans="2:22" x14ac:dyDescent="0.2">
      <c r="B88" s="41">
        <v>29.5</v>
      </c>
      <c r="F88" s="36">
        <f t="shared" si="12"/>
        <v>1.7186806045538995E-2</v>
      </c>
      <c r="G88" s="36">
        <f t="shared" si="47"/>
        <v>3.188108332116326E-2</v>
      </c>
      <c r="I88" s="36"/>
      <c r="K88" s="41">
        <f>K87+0.5</f>
        <v>30</v>
      </c>
      <c r="L88" s="36">
        <f t="shared" si="44"/>
        <v>1.7217509461664744E-2</v>
      </c>
      <c r="M88" s="36">
        <f t="shared" ref="M88:P88" si="76">($Q88-$L88)/5+L88</f>
        <v>2.0154795356995308E-2</v>
      </c>
      <c r="N88" s="36">
        <f t="shared" si="76"/>
        <v>2.3092081252325872E-2</v>
      </c>
      <c r="O88" s="36">
        <f t="shared" si="76"/>
        <v>2.6029367147656437E-2</v>
      </c>
      <c r="P88" s="36">
        <f t="shared" si="76"/>
        <v>2.8966653042987001E-2</v>
      </c>
      <c r="Q88" s="36">
        <f t="shared" si="9"/>
        <v>3.1903938938317562E-2</v>
      </c>
      <c r="R88" s="36">
        <f t="shared" si="46"/>
        <v>3.1903938938317562E-2</v>
      </c>
      <c r="S88" s="36">
        <f t="shared" si="66"/>
        <v>3.1903938938317562E-2</v>
      </c>
      <c r="T88" s="36">
        <f t="shared" si="66"/>
        <v>3.1903938938317562E-2</v>
      </c>
      <c r="U88" s="36">
        <f t="shared" si="66"/>
        <v>3.1903938938317562E-2</v>
      </c>
      <c r="V88" s="36">
        <f t="shared" si="66"/>
        <v>3.1903938938317562E-2</v>
      </c>
    </row>
    <row r="89" spans="2:22" x14ac:dyDescent="0.2">
      <c r="B89" s="41">
        <f>B88+0.5</f>
        <v>30</v>
      </c>
      <c r="F89" s="36">
        <f t="shared" si="12"/>
        <v>1.7217509461664744E-2</v>
      </c>
      <c r="G89" s="36">
        <f t="shared" si="47"/>
        <v>3.1903938938317562E-2</v>
      </c>
      <c r="I89" s="36"/>
      <c r="K89" s="41">
        <v>30.5</v>
      </c>
      <c r="L89" s="36">
        <f t="shared" si="44"/>
        <v>1.7247206224533396E-2</v>
      </c>
      <c r="M89" s="36">
        <f t="shared" ref="M89:P89" si="77">($Q89-$L89)/5+L89</f>
        <v>2.0182974020621539E-2</v>
      </c>
      <c r="N89" s="36">
        <f t="shared" si="77"/>
        <v>2.3118741816709681E-2</v>
      </c>
      <c r="O89" s="36">
        <f t="shared" si="77"/>
        <v>2.6054509612797823E-2</v>
      </c>
      <c r="P89" s="36">
        <f t="shared" si="77"/>
        <v>2.8990277408885965E-2</v>
      </c>
      <c r="Q89" s="36">
        <f t="shared" si="9"/>
        <v>3.1926045204974107E-2</v>
      </c>
      <c r="R89" s="36">
        <f t="shared" si="46"/>
        <v>3.1926045204974107E-2</v>
      </c>
      <c r="S89" s="36">
        <f t="shared" si="66"/>
        <v>3.1926045204974107E-2</v>
      </c>
      <c r="T89" s="36">
        <f t="shared" si="66"/>
        <v>3.1926045204974107E-2</v>
      </c>
      <c r="U89" s="36">
        <f t="shared" si="66"/>
        <v>3.1926045204974107E-2</v>
      </c>
      <c r="V89" s="36">
        <f t="shared" si="66"/>
        <v>3.1926045204974107E-2</v>
      </c>
    </row>
    <row r="90" spans="2:22" x14ac:dyDescent="0.2">
      <c r="B90" s="41">
        <v>30.5</v>
      </c>
      <c r="F90" s="36">
        <f t="shared" si="12"/>
        <v>1.7247206224533396E-2</v>
      </c>
      <c r="G90" s="36">
        <f t="shared" si="47"/>
        <v>3.1926045204974107E-2</v>
      </c>
      <c r="I90" s="36"/>
      <c r="K90" s="41">
        <f>K89+0.5</f>
        <v>31</v>
      </c>
      <c r="L90" s="36">
        <f t="shared" si="44"/>
        <v>1.7275945039217408E-2</v>
      </c>
      <c r="M90" s="36">
        <f t="shared" ref="M90:P90" si="78">($Q90-$L90)/5+L90</f>
        <v>2.0210243706693273E-2</v>
      </c>
      <c r="N90" s="36">
        <f t="shared" si="78"/>
        <v>2.3144542374169137E-2</v>
      </c>
      <c r="O90" s="36">
        <f t="shared" si="78"/>
        <v>2.6078841041645002E-2</v>
      </c>
      <c r="P90" s="36">
        <f t="shared" si="78"/>
        <v>2.9013139709120866E-2</v>
      </c>
      <c r="Q90" s="36">
        <f t="shared" si="9"/>
        <v>3.1947438376596735E-2</v>
      </c>
      <c r="R90" s="36">
        <f t="shared" si="46"/>
        <v>3.1947438376596735E-2</v>
      </c>
      <c r="S90" s="36">
        <f t="shared" si="66"/>
        <v>3.1947438376596735E-2</v>
      </c>
      <c r="T90" s="36">
        <f t="shared" si="66"/>
        <v>3.1947438376596735E-2</v>
      </c>
      <c r="U90" s="36">
        <f t="shared" si="66"/>
        <v>3.1947438376596735E-2</v>
      </c>
      <c r="V90" s="36">
        <f t="shared" si="66"/>
        <v>3.1947438376596735E-2</v>
      </c>
    </row>
    <row r="91" spans="2:22" x14ac:dyDescent="0.2">
      <c r="B91" s="41">
        <f>B90+0.5</f>
        <v>31</v>
      </c>
      <c r="F91" s="36">
        <f t="shared" si="12"/>
        <v>1.7275945039217408E-2</v>
      </c>
      <c r="G91" s="36">
        <f t="shared" si="47"/>
        <v>3.1947438376596735E-2</v>
      </c>
      <c r="I91" s="36"/>
      <c r="K91" s="41">
        <v>31.5</v>
      </c>
      <c r="L91" s="36">
        <f t="shared" si="44"/>
        <v>1.7303771519372312E-2</v>
      </c>
      <c r="M91" s="36">
        <f t="shared" ref="M91:P91" si="79">($Q91-$L91)/5+L91</f>
        <v>2.0236647697008697E-2</v>
      </c>
      <c r="N91" s="36">
        <f t="shared" si="79"/>
        <v>2.3169523874645083E-2</v>
      </c>
      <c r="O91" s="36">
        <f t="shared" si="79"/>
        <v>2.6102400052281469E-2</v>
      </c>
      <c r="P91" s="36">
        <f t="shared" si="79"/>
        <v>2.9035276229917854E-2</v>
      </c>
      <c r="Q91" s="36">
        <f t="shared" si="9"/>
        <v>3.196815240755424E-2</v>
      </c>
      <c r="R91" s="36">
        <f t="shared" si="46"/>
        <v>3.196815240755424E-2</v>
      </c>
      <c r="S91" s="36">
        <f t="shared" si="66"/>
        <v>3.196815240755424E-2</v>
      </c>
      <c r="T91" s="36">
        <f t="shared" si="66"/>
        <v>3.196815240755424E-2</v>
      </c>
      <c r="U91" s="36">
        <f t="shared" si="66"/>
        <v>3.196815240755424E-2</v>
      </c>
      <c r="V91" s="36">
        <f t="shared" si="66"/>
        <v>3.196815240755424E-2</v>
      </c>
    </row>
    <row r="92" spans="2:22" x14ac:dyDescent="0.2">
      <c r="B92" s="41">
        <v>31.5</v>
      </c>
      <c r="F92" s="36">
        <f t="shared" si="12"/>
        <v>1.7303771519372312E-2</v>
      </c>
      <c r="G92" s="36">
        <f t="shared" si="47"/>
        <v>3.196815240755424E-2</v>
      </c>
      <c r="I92" s="36"/>
      <c r="K92" s="41">
        <f>K91+0.5</f>
        <v>32</v>
      </c>
      <c r="L92" s="36">
        <f t="shared" si="44"/>
        <v>1.7330728428517069E-2</v>
      </c>
      <c r="M92" s="36">
        <f t="shared" ref="M92:P92" si="80">($Q92-$L92)/5+L92</f>
        <v>2.0262226568951391E-2</v>
      </c>
      <c r="N92" s="36">
        <f t="shared" si="80"/>
        <v>2.3193724709385712E-2</v>
      </c>
      <c r="O92" s="36">
        <f t="shared" si="80"/>
        <v>2.6125222849820034E-2</v>
      </c>
      <c r="P92" s="36">
        <f t="shared" si="80"/>
        <v>2.9056720990254355E-2</v>
      </c>
      <c r="Q92" s="36">
        <f t="shared" si="9"/>
        <v>3.198821913068868E-2</v>
      </c>
      <c r="R92" s="36">
        <f t="shared" si="46"/>
        <v>3.198821913068868E-2</v>
      </c>
      <c r="S92" s="36">
        <f t="shared" si="66"/>
        <v>3.198821913068868E-2</v>
      </c>
      <c r="T92" s="36">
        <f t="shared" si="66"/>
        <v>3.198821913068868E-2</v>
      </c>
      <c r="U92" s="36">
        <f t="shared" si="66"/>
        <v>3.198821913068868E-2</v>
      </c>
      <c r="V92" s="36">
        <f t="shared" si="66"/>
        <v>3.198821913068868E-2</v>
      </c>
    </row>
    <row r="93" spans="2:22" x14ac:dyDescent="0.2">
      <c r="B93" s="41">
        <f>B92+0.5</f>
        <v>32</v>
      </c>
      <c r="F93" s="36">
        <f t="shared" si="12"/>
        <v>1.7330728428517069E-2</v>
      </c>
      <c r="G93" s="36">
        <f t="shared" si="47"/>
        <v>3.198821913068868E-2</v>
      </c>
      <c r="I93" s="36"/>
      <c r="K93" s="41">
        <v>32.5</v>
      </c>
      <c r="L93" s="36">
        <f t="shared" ref="L93:L124" si="81">F94</f>
        <v>1.73568558991E-2</v>
      </c>
      <c r="M93" s="36">
        <f t="shared" ref="M93:P93" si="82">($Q93-$L93)/5+L93</f>
        <v>2.0287018403351599E-2</v>
      </c>
      <c r="N93" s="36">
        <f t="shared" si="82"/>
        <v>2.3217180907603198E-2</v>
      </c>
      <c r="O93" s="36">
        <f t="shared" si="82"/>
        <v>2.6147343411854797E-2</v>
      </c>
      <c r="P93" s="36">
        <f t="shared" si="82"/>
        <v>2.9077505916106396E-2</v>
      </c>
      <c r="Q93" s="36">
        <f t="shared" si="9"/>
        <v>3.2007668420357994E-2</v>
      </c>
      <c r="R93" s="36">
        <f t="shared" ref="R93:R124" si="83">G94</f>
        <v>3.2007668420357994E-2</v>
      </c>
      <c r="S93" s="36">
        <f t="shared" si="66"/>
        <v>3.2007668420357994E-2</v>
      </c>
      <c r="T93" s="36">
        <f t="shared" si="66"/>
        <v>3.2007668420357994E-2</v>
      </c>
      <c r="U93" s="36">
        <f t="shared" si="66"/>
        <v>3.2007668420357994E-2</v>
      </c>
      <c r="V93" s="36">
        <f t="shared" si="66"/>
        <v>3.2007668420357994E-2</v>
      </c>
    </row>
    <row r="94" spans="2:22" x14ac:dyDescent="0.2">
      <c r="B94" s="41">
        <v>32.5</v>
      </c>
      <c r="F94" s="36">
        <f t="shared" si="12"/>
        <v>1.73568558991E-2</v>
      </c>
      <c r="G94" s="36">
        <f t="shared" ref="G94:G125" si="84">G$22+G$23*(B$22/$B94)*(1-EXP(-$B94/B$22))+G$24*(B$22/$B94)*(1-(1+$B94/B$22)*EXP(-$B94/B$22))</f>
        <v>3.2007668420357994E-2</v>
      </c>
      <c r="I94" s="36"/>
      <c r="K94" s="41">
        <f>K93+0.5</f>
        <v>33</v>
      </c>
      <c r="L94" s="36">
        <f t="shared" si="81"/>
        <v>1.7382191631692422E-2</v>
      </c>
      <c r="M94" s="36">
        <f t="shared" ref="M94:P94" si="85">($Q94-$L94)/5+L94</f>
        <v>2.0311058973492637E-2</v>
      </c>
      <c r="N94" s="36">
        <f t="shared" si="85"/>
        <v>2.3239926315292852E-2</v>
      </c>
      <c r="O94" s="36">
        <f t="shared" si="85"/>
        <v>2.6168793657093067E-2</v>
      </c>
      <c r="P94" s="36">
        <f t="shared" si="85"/>
        <v>2.9097660998893281E-2</v>
      </c>
      <c r="Q94" s="36">
        <f t="shared" ref="Q94:Q157" si="86">G95</f>
        <v>3.2026528340693493E-2</v>
      </c>
      <c r="R94" s="36">
        <f t="shared" si="83"/>
        <v>3.2026528340693493E-2</v>
      </c>
      <c r="S94" s="36">
        <f t="shared" ref="S94:V109" si="87">R94</f>
        <v>3.2026528340693493E-2</v>
      </c>
      <c r="T94" s="36">
        <f t="shared" si="87"/>
        <v>3.2026528340693493E-2</v>
      </c>
      <c r="U94" s="36">
        <f t="shared" si="87"/>
        <v>3.2026528340693493E-2</v>
      </c>
      <c r="V94" s="36">
        <f t="shared" si="87"/>
        <v>3.2026528340693493E-2</v>
      </c>
    </row>
    <row r="95" spans="2:22" x14ac:dyDescent="0.2">
      <c r="B95" s="41">
        <f>B94+0.5</f>
        <v>33</v>
      </c>
      <c r="F95" s="36">
        <f t="shared" ref="F95:F158" si="88">D$22+D$23*(B$22/$B95)*(1-EXP(-$B95/B$22))+D$24*(B$22/$B95)*(1-(1+$B95/B$22)*EXP(-$B95/B$22))</f>
        <v>1.7382191631692422E-2</v>
      </c>
      <c r="G95" s="36">
        <f t="shared" si="84"/>
        <v>3.2026528340693493E-2</v>
      </c>
      <c r="I95" s="36"/>
      <c r="K95" s="41">
        <v>33.5</v>
      </c>
      <c r="L95" s="36">
        <f t="shared" si="81"/>
        <v>1.7406771076375779E-2</v>
      </c>
      <c r="M95" s="36">
        <f t="shared" ref="M95:P95" si="89">($Q95-$L95)/5+L95</f>
        <v>2.0334381917222231E-2</v>
      </c>
      <c r="N95" s="36">
        <f t="shared" si="89"/>
        <v>2.3261992758068683E-2</v>
      </c>
      <c r="O95" s="36">
        <f t="shared" si="89"/>
        <v>2.6189603598915135E-2</v>
      </c>
      <c r="P95" s="36">
        <f t="shared" si="89"/>
        <v>2.9117214439761587E-2</v>
      </c>
      <c r="Q95" s="36">
        <f t="shared" si="86"/>
        <v>3.2044825280608036E-2</v>
      </c>
      <c r="R95" s="36">
        <f t="shared" si="83"/>
        <v>3.2044825280608036E-2</v>
      </c>
      <c r="S95" s="36">
        <f t="shared" si="87"/>
        <v>3.2044825280608036E-2</v>
      </c>
      <c r="T95" s="36">
        <f t="shared" si="87"/>
        <v>3.2044825280608036E-2</v>
      </c>
      <c r="U95" s="36">
        <f t="shared" si="87"/>
        <v>3.2044825280608036E-2</v>
      </c>
      <c r="V95" s="36">
        <f t="shared" si="87"/>
        <v>3.2044825280608036E-2</v>
      </c>
    </row>
    <row r="96" spans="2:22" x14ac:dyDescent="0.2">
      <c r="B96" s="41">
        <v>33.5</v>
      </c>
      <c r="F96" s="36">
        <f t="shared" si="88"/>
        <v>1.7406771076375779E-2</v>
      </c>
      <c r="G96" s="36">
        <f t="shared" si="84"/>
        <v>3.2044825280608036E-2</v>
      </c>
      <c r="I96" s="36"/>
      <c r="K96" s="41">
        <f>K95+0.5</f>
        <v>34</v>
      </c>
      <c r="L96" s="36">
        <f t="shared" si="81"/>
        <v>1.7430627598147556E-2</v>
      </c>
      <c r="M96" s="36">
        <f t="shared" ref="M96:P96" si="90">($Q96-$L96)/5+L96</f>
        <v>2.0357018893900455E-2</v>
      </c>
      <c r="N96" s="36">
        <f t="shared" si="90"/>
        <v>2.3283410189653353E-2</v>
      </c>
      <c r="O96" s="36">
        <f t="shared" si="90"/>
        <v>2.6209801485406251E-2</v>
      </c>
      <c r="P96" s="36">
        <f t="shared" si="90"/>
        <v>2.913619278115915E-2</v>
      </c>
      <c r="Q96" s="36">
        <f t="shared" si="86"/>
        <v>3.2062584076912051E-2</v>
      </c>
      <c r="R96" s="36">
        <f t="shared" si="83"/>
        <v>3.2062584076912051E-2</v>
      </c>
      <c r="S96" s="36">
        <f t="shared" si="87"/>
        <v>3.2062584076912051E-2</v>
      </c>
      <c r="T96" s="36">
        <f t="shared" si="87"/>
        <v>3.2062584076912051E-2</v>
      </c>
      <c r="U96" s="36">
        <f t="shared" si="87"/>
        <v>3.2062584076912051E-2</v>
      </c>
      <c r="V96" s="36">
        <f t="shared" si="87"/>
        <v>3.2062584076912051E-2</v>
      </c>
    </row>
    <row r="97" spans="2:22" x14ac:dyDescent="0.2">
      <c r="B97" s="41">
        <f>B96+0.5</f>
        <v>34</v>
      </c>
      <c r="F97" s="36">
        <f t="shared" si="88"/>
        <v>1.7430627598147556E-2</v>
      </c>
      <c r="G97" s="36">
        <f t="shared" si="84"/>
        <v>3.2062584076912051E-2</v>
      </c>
      <c r="I97" s="36"/>
      <c r="K97" s="41">
        <v>34.5</v>
      </c>
      <c r="L97" s="36">
        <f t="shared" si="81"/>
        <v>1.7453792627961519E-2</v>
      </c>
      <c r="M97" s="36">
        <f t="shared" ref="M97:P97" si="91">($Q97-$L97)/5+L97</f>
        <v>2.037899972771701E-2</v>
      </c>
      <c r="N97" s="36">
        <f t="shared" si="91"/>
        <v>2.3304206827472501E-2</v>
      </c>
      <c r="O97" s="36">
        <f t="shared" si="91"/>
        <v>2.6229413927227992E-2</v>
      </c>
      <c r="P97" s="36">
        <f t="shared" si="91"/>
        <v>2.9154621026983484E-2</v>
      </c>
      <c r="Q97" s="36">
        <f t="shared" si="86"/>
        <v>3.2079828126738978E-2</v>
      </c>
      <c r="R97" s="36">
        <f t="shared" si="83"/>
        <v>3.2079828126738978E-2</v>
      </c>
      <c r="S97" s="36">
        <f t="shared" si="87"/>
        <v>3.2079828126738978E-2</v>
      </c>
      <c r="T97" s="36">
        <f t="shared" si="87"/>
        <v>3.2079828126738978E-2</v>
      </c>
      <c r="U97" s="36">
        <f t="shared" si="87"/>
        <v>3.2079828126738978E-2</v>
      </c>
      <c r="V97" s="36">
        <f t="shared" si="87"/>
        <v>3.2079828126738978E-2</v>
      </c>
    </row>
    <row r="98" spans="2:22" x14ac:dyDescent="0.2">
      <c r="B98" s="41">
        <v>34.5</v>
      </c>
      <c r="F98" s="36">
        <f t="shared" si="88"/>
        <v>1.7453792627961519E-2</v>
      </c>
      <c r="G98" s="36">
        <f t="shared" si="84"/>
        <v>3.2079828126738978E-2</v>
      </c>
      <c r="I98" s="36"/>
      <c r="K98" s="41">
        <f>K97+0.5</f>
        <v>35</v>
      </c>
      <c r="L98" s="36">
        <f t="shared" si="81"/>
        <v>1.7476295800834579E-2</v>
      </c>
      <c r="M98" s="36">
        <f t="shared" ref="M98:P98" si="92">($Q98-$L98)/5+L98</f>
        <v>2.0400352538736743E-2</v>
      </c>
      <c r="N98" s="36">
        <f t="shared" si="92"/>
        <v>2.3324409276638907E-2</v>
      </c>
      <c r="O98" s="36">
        <f t="shared" si="92"/>
        <v>2.6248466014541071E-2</v>
      </c>
      <c r="P98" s="36">
        <f t="shared" si="92"/>
        <v>2.9172522752443236E-2</v>
      </c>
      <c r="Q98" s="36">
        <f t="shared" si="86"/>
        <v>3.2096579490345403E-2</v>
      </c>
      <c r="R98" s="36">
        <f t="shared" si="83"/>
        <v>3.2096579490345403E-2</v>
      </c>
      <c r="S98" s="36">
        <f t="shared" si="87"/>
        <v>3.2096579490345403E-2</v>
      </c>
      <c r="T98" s="36">
        <f t="shared" si="87"/>
        <v>3.2096579490345403E-2</v>
      </c>
      <c r="U98" s="36">
        <f t="shared" si="87"/>
        <v>3.2096579490345403E-2</v>
      </c>
      <c r="V98" s="36">
        <f t="shared" si="87"/>
        <v>3.2096579490345403E-2</v>
      </c>
    </row>
    <row r="99" spans="2:22" x14ac:dyDescent="0.2">
      <c r="B99" s="41">
        <f>B98+0.5</f>
        <v>35</v>
      </c>
      <c r="F99" s="36">
        <f t="shared" si="88"/>
        <v>1.7476295800834579E-2</v>
      </c>
      <c r="G99" s="36">
        <f t="shared" si="84"/>
        <v>3.2096579490345403E-2</v>
      </c>
      <c r="I99" s="36"/>
      <c r="K99" s="41">
        <v>35.5</v>
      </c>
      <c r="L99" s="36">
        <f t="shared" si="81"/>
        <v>1.7498165082292291E-2</v>
      </c>
      <c r="M99" s="36">
        <f t="shared" ref="M99:P99" si="93">($Q99-$L99)/5+L99</f>
        <v>2.0421103862880263E-2</v>
      </c>
      <c r="N99" s="36">
        <f t="shared" si="93"/>
        <v>2.3344042643468236E-2</v>
      </c>
      <c r="O99" s="36">
        <f t="shared" si="93"/>
        <v>2.6266981424056209E-2</v>
      </c>
      <c r="P99" s="36">
        <f t="shared" si="93"/>
        <v>2.9189920204644181E-2</v>
      </c>
      <c r="Q99" s="36">
        <f t="shared" si="86"/>
        <v>3.2112858985232161E-2</v>
      </c>
      <c r="R99" s="36">
        <f t="shared" si="83"/>
        <v>3.2112858985232161E-2</v>
      </c>
      <c r="S99" s="36">
        <f t="shared" si="87"/>
        <v>3.2112858985232161E-2</v>
      </c>
      <c r="T99" s="36">
        <f t="shared" si="87"/>
        <v>3.2112858985232161E-2</v>
      </c>
      <c r="U99" s="36">
        <f t="shared" si="87"/>
        <v>3.2112858985232161E-2</v>
      </c>
      <c r="V99" s="36">
        <f t="shared" si="87"/>
        <v>3.2112858985232161E-2</v>
      </c>
    </row>
    <row r="100" spans="2:22" x14ac:dyDescent="0.2">
      <c r="B100" s="41">
        <v>35.5</v>
      </c>
      <c r="F100" s="36">
        <f t="shared" si="88"/>
        <v>1.7498165082292291E-2</v>
      </c>
      <c r="G100" s="36">
        <f t="shared" si="84"/>
        <v>3.2112858985232161E-2</v>
      </c>
      <c r="I100" s="36"/>
      <c r="K100" s="41">
        <f>K99+0.5</f>
        <v>36</v>
      </c>
      <c r="L100" s="36">
        <f t="shared" si="81"/>
        <v>1.7519426884284272E-2</v>
      </c>
      <c r="M100" s="36">
        <f t="shared" ref="M100:P100" si="94">($Q100-$L100)/5+L100</f>
        <v>2.0441278761913068E-2</v>
      </c>
      <c r="N100" s="36">
        <f t="shared" si="94"/>
        <v>2.3363130639541863E-2</v>
      </c>
      <c r="O100" s="36">
        <f t="shared" si="94"/>
        <v>2.6284982517170659E-2</v>
      </c>
      <c r="P100" s="36">
        <f t="shared" si="94"/>
        <v>2.9206834394799455E-2</v>
      </c>
      <c r="Q100" s="36">
        <f t="shared" si="86"/>
        <v>3.212868627242825E-2</v>
      </c>
      <c r="R100" s="36">
        <f t="shared" si="83"/>
        <v>3.212868627242825E-2</v>
      </c>
      <c r="S100" s="36">
        <f t="shared" si="87"/>
        <v>3.212868627242825E-2</v>
      </c>
      <c r="T100" s="36">
        <f t="shared" si="87"/>
        <v>3.212868627242825E-2</v>
      </c>
      <c r="U100" s="36">
        <f t="shared" si="87"/>
        <v>3.212868627242825E-2</v>
      </c>
      <c r="V100" s="36">
        <f t="shared" si="87"/>
        <v>3.212868627242825E-2</v>
      </c>
    </row>
    <row r="101" spans="2:22" x14ac:dyDescent="0.2">
      <c r="B101" s="41">
        <f>B100+0.5</f>
        <v>36</v>
      </c>
      <c r="F101" s="36">
        <f t="shared" si="88"/>
        <v>1.7519426884284272E-2</v>
      </c>
      <c r="G101" s="36">
        <f t="shared" si="84"/>
        <v>3.212868627242825E-2</v>
      </c>
      <c r="I101" s="36"/>
      <c r="K101" s="41">
        <v>36.5</v>
      </c>
      <c r="L101" s="36">
        <f t="shared" si="81"/>
        <v>1.7540106171577668E-2</v>
      </c>
      <c r="M101" s="36">
        <f t="shared" ref="M101:P101" si="95">($Q101-$L101)/5+L101</f>
        <v>2.046090092439962E-2</v>
      </c>
      <c r="N101" s="36">
        <f t="shared" si="95"/>
        <v>2.3381695677221571E-2</v>
      </c>
      <c r="O101" s="36">
        <f t="shared" si="95"/>
        <v>2.6302490430043523E-2</v>
      </c>
      <c r="P101" s="36">
        <f t="shared" si="95"/>
        <v>2.9223285182865474E-2</v>
      </c>
      <c r="Q101" s="36">
        <f t="shared" si="86"/>
        <v>3.2144079935687422E-2</v>
      </c>
      <c r="R101" s="36">
        <f t="shared" si="83"/>
        <v>3.2144079935687422E-2</v>
      </c>
      <c r="S101" s="36">
        <f t="shared" si="87"/>
        <v>3.2144079935687422E-2</v>
      </c>
      <c r="T101" s="36">
        <f t="shared" si="87"/>
        <v>3.2144079935687422E-2</v>
      </c>
      <c r="U101" s="36">
        <f t="shared" si="87"/>
        <v>3.2144079935687422E-2</v>
      </c>
      <c r="V101" s="36">
        <f t="shared" si="87"/>
        <v>3.2144079935687422E-2</v>
      </c>
    </row>
    <row r="102" spans="2:22" x14ac:dyDescent="0.2">
      <c r="B102" s="41">
        <v>36.5</v>
      </c>
      <c r="F102" s="36">
        <f t="shared" si="88"/>
        <v>1.7540106171577668E-2</v>
      </c>
      <c r="G102" s="36">
        <f t="shared" si="84"/>
        <v>3.2144079935687422E-2</v>
      </c>
      <c r="I102" s="36"/>
      <c r="K102" s="41">
        <f>K101+0.5</f>
        <v>37</v>
      </c>
      <c r="L102" s="36">
        <f t="shared" si="81"/>
        <v>1.7560226559527988E-2</v>
      </c>
      <c r="M102" s="36">
        <f t="shared" ref="M102:P102" si="96">($Q102-$L102)/5+L102</f>
        <v>2.047999275847576E-2</v>
      </c>
      <c r="N102" s="36">
        <f t="shared" si="96"/>
        <v>2.3399758957423532E-2</v>
      </c>
      <c r="O102" s="36">
        <f t="shared" si="96"/>
        <v>2.6319525156371305E-2</v>
      </c>
      <c r="P102" s="36">
        <f t="shared" si="96"/>
        <v>2.9239291355319077E-2</v>
      </c>
      <c r="Q102" s="36">
        <f t="shared" si="86"/>
        <v>3.2159057554266846E-2</v>
      </c>
      <c r="R102" s="36">
        <f t="shared" si="83"/>
        <v>3.2159057554266846E-2</v>
      </c>
      <c r="S102" s="36">
        <f t="shared" si="87"/>
        <v>3.2159057554266846E-2</v>
      </c>
      <c r="T102" s="36">
        <f t="shared" si="87"/>
        <v>3.2159057554266846E-2</v>
      </c>
      <c r="U102" s="36">
        <f t="shared" si="87"/>
        <v>3.2159057554266846E-2</v>
      </c>
      <c r="V102" s="36">
        <f t="shared" si="87"/>
        <v>3.2159057554266846E-2</v>
      </c>
    </row>
    <row r="103" spans="2:22" x14ac:dyDescent="0.2">
      <c r="B103" s="41">
        <f>B102+0.5</f>
        <v>37</v>
      </c>
      <c r="F103" s="36">
        <f t="shared" si="88"/>
        <v>1.7560226559527988E-2</v>
      </c>
      <c r="G103" s="36">
        <f t="shared" si="84"/>
        <v>3.2159057554266846E-2</v>
      </c>
      <c r="I103" s="36"/>
      <c r="K103" s="41">
        <v>37.5</v>
      </c>
      <c r="L103" s="36">
        <f t="shared" si="81"/>
        <v>1.7579810404031154E-2</v>
      </c>
      <c r="M103" s="36">
        <f t="shared" ref="M103:P103" si="97">($Q103-$L103)/5+L103</f>
        <v>2.0498575477202116E-2</v>
      </c>
      <c r="N103" s="36">
        <f t="shared" si="97"/>
        <v>2.3417340550373079E-2</v>
      </c>
      <c r="O103" s="36">
        <f t="shared" si="97"/>
        <v>2.6336105623544041E-2</v>
      </c>
      <c r="P103" s="36">
        <f t="shared" si="97"/>
        <v>2.9254870696715004E-2</v>
      </c>
      <c r="Q103" s="36">
        <f t="shared" si="86"/>
        <v>3.217363576988596E-2</v>
      </c>
      <c r="R103" s="36">
        <f t="shared" si="83"/>
        <v>3.217363576988596E-2</v>
      </c>
      <c r="S103" s="36">
        <f t="shared" si="87"/>
        <v>3.217363576988596E-2</v>
      </c>
      <c r="T103" s="36">
        <f t="shared" si="87"/>
        <v>3.217363576988596E-2</v>
      </c>
      <c r="U103" s="36">
        <f t="shared" si="87"/>
        <v>3.217363576988596E-2</v>
      </c>
      <c r="V103" s="36">
        <f t="shared" si="87"/>
        <v>3.217363576988596E-2</v>
      </c>
    </row>
    <row r="104" spans="2:22" x14ac:dyDescent="0.2">
      <c r="B104" s="41">
        <v>37.5</v>
      </c>
      <c r="F104" s="36">
        <f t="shared" si="88"/>
        <v>1.7579810404031154E-2</v>
      </c>
      <c r="G104" s="36">
        <f t="shared" si="84"/>
        <v>3.217363576988596E-2</v>
      </c>
      <c r="I104" s="36"/>
      <c r="K104" s="41">
        <f>K103+0.5</f>
        <v>38</v>
      </c>
      <c r="L104" s="36">
        <f t="shared" si="81"/>
        <v>1.7598878884376282E-2</v>
      </c>
      <c r="M104" s="36">
        <f t="shared" ref="M104:P104" si="98">($Q104-$L104)/5+L104</f>
        <v>2.0516669177181229E-2</v>
      </c>
      <c r="N104" s="36">
        <f t="shared" si="98"/>
        <v>2.3434459469986176E-2</v>
      </c>
      <c r="O104" s="36">
        <f t="shared" si="98"/>
        <v>2.6352249762791123E-2</v>
      </c>
      <c r="P104" s="36">
        <f t="shared" si="98"/>
        <v>2.927004005559607E-2</v>
      </c>
      <c r="Q104" s="36">
        <f t="shared" si="86"/>
        <v>3.218783034840101E-2</v>
      </c>
      <c r="R104" s="36">
        <f t="shared" si="83"/>
        <v>3.218783034840101E-2</v>
      </c>
      <c r="S104" s="36">
        <f t="shared" si="87"/>
        <v>3.218783034840101E-2</v>
      </c>
      <c r="T104" s="36">
        <f t="shared" si="87"/>
        <v>3.218783034840101E-2</v>
      </c>
      <c r="U104" s="36">
        <f t="shared" si="87"/>
        <v>3.218783034840101E-2</v>
      </c>
      <c r="V104" s="36">
        <f t="shared" si="87"/>
        <v>3.218783034840101E-2</v>
      </c>
    </row>
    <row r="105" spans="2:22" x14ac:dyDescent="0.2">
      <c r="B105" s="41">
        <f>B104+0.5</f>
        <v>38</v>
      </c>
      <c r="F105" s="36">
        <f t="shared" si="88"/>
        <v>1.7598878884376282E-2</v>
      </c>
      <c r="G105" s="36">
        <f t="shared" si="84"/>
        <v>3.218783034840101E-2</v>
      </c>
      <c r="I105" s="36"/>
      <c r="K105" s="41">
        <v>38.5</v>
      </c>
      <c r="L105" s="36">
        <f t="shared" si="81"/>
        <v>1.7617452079643926E-2</v>
      </c>
      <c r="M105" s="36">
        <f t="shared" ref="M105:P105" si="99">($Q105-$L105)/5+L105</f>
        <v>2.0534292911050172E-2</v>
      </c>
      <c r="N105" s="36">
        <f t="shared" si="99"/>
        <v>2.3451133742456418E-2</v>
      </c>
      <c r="O105" s="36">
        <f t="shared" si="99"/>
        <v>2.6367974573862665E-2</v>
      </c>
      <c r="P105" s="36">
        <f t="shared" si="99"/>
        <v>2.9284815405268911E-2</v>
      </c>
      <c r="Q105" s="36">
        <f t="shared" si="86"/>
        <v>3.2201656236675154E-2</v>
      </c>
      <c r="R105" s="36">
        <f t="shared" si="83"/>
        <v>3.2201656236675154E-2</v>
      </c>
      <c r="S105" s="36">
        <f t="shared" si="87"/>
        <v>3.2201656236675154E-2</v>
      </c>
      <c r="T105" s="36">
        <f t="shared" si="87"/>
        <v>3.2201656236675154E-2</v>
      </c>
      <c r="U105" s="36">
        <f t="shared" si="87"/>
        <v>3.2201656236675154E-2</v>
      </c>
      <c r="V105" s="36">
        <f t="shared" si="87"/>
        <v>3.2201656236675154E-2</v>
      </c>
    </row>
    <row r="106" spans="2:22" x14ac:dyDescent="0.2">
      <c r="B106" s="41">
        <v>38.5</v>
      </c>
      <c r="F106" s="36">
        <f t="shared" si="88"/>
        <v>1.7617452079643926E-2</v>
      </c>
      <c r="G106" s="36">
        <f t="shared" si="84"/>
        <v>3.2201656236675154E-2</v>
      </c>
      <c r="I106" s="36"/>
      <c r="K106" s="41">
        <f>K105+0.5</f>
        <v>39</v>
      </c>
      <c r="L106" s="36">
        <f t="shared" si="81"/>
        <v>1.7635549039228742E-2</v>
      </c>
      <c r="M106" s="36">
        <f t="shared" ref="M106:P106" si="100">($Q106-$L106)/5+L106</f>
        <v>2.0551464754397973E-2</v>
      </c>
      <c r="N106" s="36">
        <f t="shared" si="100"/>
        <v>2.3467380469567204E-2</v>
      </c>
      <c r="O106" s="36">
        <f t="shared" si="100"/>
        <v>2.6383296184736435E-2</v>
      </c>
      <c r="P106" s="36">
        <f t="shared" si="100"/>
        <v>2.9299211899905666E-2</v>
      </c>
      <c r="Q106" s="36">
        <f t="shared" si="86"/>
        <v>3.2215127615074897E-2</v>
      </c>
      <c r="R106" s="36">
        <f t="shared" si="83"/>
        <v>3.2215127615074897E-2</v>
      </c>
      <c r="S106" s="36">
        <f t="shared" si="87"/>
        <v>3.2215127615074897E-2</v>
      </c>
      <c r="T106" s="36">
        <f t="shared" si="87"/>
        <v>3.2215127615074897E-2</v>
      </c>
      <c r="U106" s="36">
        <f t="shared" si="87"/>
        <v>3.2215127615074897E-2</v>
      </c>
      <c r="V106" s="36">
        <f t="shared" si="87"/>
        <v>3.2215127615074897E-2</v>
      </c>
    </row>
    <row r="107" spans="2:22" x14ac:dyDescent="0.2">
      <c r="B107" s="41">
        <f>B106+0.5</f>
        <v>39</v>
      </c>
      <c r="F107" s="36">
        <f t="shared" si="88"/>
        <v>1.7635549039228742E-2</v>
      </c>
      <c r="G107" s="36">
        <f t="shared" si="84"/>
        <v>3.2215127615074897E-2</v>
      </c>
      <c r="I107" s="36"/>
      <c r="K107" s="41">
        <v>39.5</v>
      </c>
      <c r="L107" s="36">
        <f t="shared" si="81"/>
        <v>1.7653187848006874E-2</v>
      </c>
      <c r="M107" s="36">
        <f t="shared" ref="M107:P107" si="101">($Q107-$L107)/5+L107</f>
        <v>2.0568201867601558E-2</v>
      </c>
      <c r="N107" s="36">
        <f t="shared" si="101"/>
        <v>2.3483215887196242E-2</v>
      </c>
      <c r="O107" s="36">
        <f t="shared" si="101"/>
        <v>2.6398229906790926E-2</v>
      </c>
      <c r="P107" s="36">
        <f t="shared" si="101"/>
        <v>2.931324392638561E-2</v>
      </c>
      <c r="Q107" s="36">
        <f t="shared" si="86"/>
        <v>3.2228257945980297E-2</v>
      </c>
      <c r="R107" s="36">
        <f t="shared" si="83"/>
        <v>3.2228257945980297E-2</v>
      </c>
      <c r="S107" s="36">
        <f t="shared" si="87"/>
        <v>3.2228257945980297E-2</v>
      </c>
      <c r="T107" s="36">
        <f t="shared" si="87"/>
        <v>3.2228257945980297E-2</v>
      </c>
      <c r="U107" s="36">
        <f t="shared" si="87"/>
        <v>3.2228257945980297E-2</v>
      </c>
      <c r="V107" s="36">
        <f t="shared" si="87"/>
        <v>3.2228257945980297E-2</v>
      </c>
    </row>
    <row r="108" spans="2:22" x14ac:dyDescent="0.2">
      <c r="B108" s="41">
        <v>39.5</v>
      </c>
      <c r="F108" s="36">
        <f t="shared" si="88"/>
        <v>1.7653187848006874E-2</v>
      </c>
      <c r="G108" s="36">
        <f t="shared" si="84"/>
        <v>3.2228257945980297E-2</v>
      </c>
      <c r="I108" s="36"/>
      <c r="K108" s="41">
        <f>K107+0.5</f>
        <v>40</v>
      </c>
      <c r="L108" s="36">
        <f t="shared" si="81"/>
        <v>1.767038568661642E-2</v>
      </c>
      <c r="M108" s="36">
        <f t="shared" ref="M108:P108" si="102">($Q108-$L108)/5+L108</f>
        <v>2.0584520553024628E-2</v>
      </c>
      <c r="N108" s="36">
        <f t="shared" si="102"/>
        <v>2.3498655419432836E-2</v>
      </c>
      <c r="O108" s="36">
        <f t="shared" si="102"/>
        <v>2.6412790285841044E-2</v>
      </c>
      <c r="P108" s="36">
        <f t="shared" si="102"/>
        <v>2.9326925152249252E-2</v>
      </c>
      <c r="Q108" s="36">
        <f t="shared" si="86"/>
        <v>3.2241060018657459E-2</v>
      </c>
      <c r="R108" s="36">
        <f t="shared" si="83"/>
        <v>3.2241060018657459E-2</v>
      </c>
      <c r="S108" s="36">
        <f t="shared" si="87"/>
        <v>3.2241060018657459E-2</v>
      </c>
      <c r="T108" s="36">
        <f t="shared" si="87"/>
        <v>3.2241060018657459E-2</v>
      </c>
      <c r="U108" s="36">
        <f t="shared" si="87"/>
        <v>3.2241060018657459E-2</v>
      </c>
      <c r="V108" s="36">
        <f t="shared" si="87"/>
        <v>3.2241060018657459E-2</v>
      </c>
    </row>
    <row r="109" spans="2:22" x14ac:dyDescent="0.2">
      <c r="B109" s="41">
        <f>B108+0.5</f>
        <v>40</v>
      </c>
      <c r="F109" s="36">
        <f t="shared" si="88"/>
        <v>1.767038568661642E-2</v>
      </c>
      <c r="G109" s="36">
        <f t="shared" si="84"/>
        <v>3.2241060018657459E-2</v>
      </c>
      <c r="I109" s="36"/>
      <c r="K109" s="41">
        <v>40.5</v>
      </c>
      <c r="L109" s="36">
        <f t="shared" si="81"/>
        <v>1.768715888727318E-2</v>
      </c>
      <c r="M109" s="36">
        <f t="shared" ref="M109:P109" si="103">($Q109-$L109)/5+L109</f>
        <v>2.0600436307980041E-2</v>
      </c>
      <c r="N109" s="36">
        <f t="shared" si="103"/>
        <v>2.3513713728686901E-2</v>
      </c>
      <c r="O109" s="36">
        <f t="shared" si="103"/>
        <v>2.6426991149393762E-2</v>
      </c>
      <c r="P109" s="36">
        <f t="shared" si="103"/>
        <v>2.9340268570100622E-2</v>
      </c>
      <c r="Q109" s="36">
        <f t="shared" si="86"/>
        <v>3.2253545990807486E-2</v>
      </c>
      <c r="R109" s="36">
        <f t="shared" si="83"/>
        <v>3.2253545990807486E-2</v>
      </c>
      <c r="S109" s="36">
        <f t="shared" si="87"/>
        <v>3.2253545990807486E-2</v>
      </c>
      <c r="T109" s="36">
        <f t="shared" si="87"/>
        <v>3.2253545990807486E-2</v>
      </c>
      <c r="U109" s="36">
        <f t="shared" si="87"/>
        <v>3.2253545990807486E-2</v>
      </c>
      <c r="V109" s="36">
        <f t="shared" si="87"/>
        <v>3.2253545990807486E-2</v>
      </c>
    </row>
    <row r="110" spans="2:22" x14ac:dyDescent="0.2">
      <c r="B110" s="41">
        <v>40.5</v>
      </c>
      <c r="F110" s="36">
        <f t="shared" si="88"/>
        <v>1.768715888727318E-2</v>
      </c>
      <c r="G110" s="36">
        <f t="shared" si="84"/>
        <v>3.2253545990807486E-2</v>
      </c>
      <c r="I110" s="36"/>
      <c r="K110" s="41">
        <f>K109+0.5</f>
        <v>41</v>
      </c>
      <c r="L110" s="36">
        <f t="shared" si="81"/>
        <v>1.7703522985502641E-2</v>
      </c>
      <c r="M110" s="36">
        <f t="shared" ref="M110:P110" si="104">($Q110-$L110)/5+L110</f>
        <v>2.0615963873817238E-2</v>
      </c>
      <c r="N110" s="36">
        <f t="shared" si="104"/>
        <v>2.3528404762131836E-2</v>
      </c>
      <c r="O110" s="36">
        <f t="shared" si="104"/>
        <v>2.6440845650446434E-2</v>
      </c>
      <c r="P110" s="36">
        <f t="shared" si="104"/>
        <v>2.9353286538761032E-2</v>
      </c>
      <c r="Q110" s="36">
        <f t="shared" si="86"/>
        <v>3.2265727427075626E-2</v>
      </c>
      <c r="R110" s="36">
        <f t="shared" si="83"/>
        <v>3.2265727427075626E-2</v>
      </c>
      <c r="S110" s="36">
        <f t="shared" ref="S110:V125" si="105">R110</f>
        <v>3.2265727427075626E-2</v>
      </c>
      <c r="T110" s="36">
        <f t="shared" si="105"/>
        <v>3.2265727427075626E-2</v>
      </c>
      <c r="U110" s="36">
        <f t="shared" si="105"/>
        <v>3.2265727427075626E-2</v>
      </c>
      <c r="V110" s="36">
        <f t="shared" si="105"/>
        <v>3.2265727427075626E-2</v>
      </c>
    </row>
    <row r="111" spans="2:22" x14ac:dyDescent="0.2">
      <c r="B111" s="41">
        <f>B110+0.5</f>
        <v>41</v>
      </c>
      <c r="F111" s="36">
        <f t="shared" si="88"/>
        <v>1.7703522985502641E-2</v>
      </c>
      <c r="G111" s="36">
        <f t="shared" si="84"/>
        <v>3.2265727427075626E-2</v>
      </c>
      <c r="I111" s="36"/>
      <c r="K111" s="41">
        <v>41.5</v>
      </c>
      <c r="L111" s="36">
        <f t="shared" si="81"/>
        <v>1.7719492768132613E-2</v>
      </c>
      <c r="M111" s="36">
        <f t="shared" ref="M111:P111" si="106">($Q111-$L111)/5+L111</f>
        <v>2.063111728146147E-2</v>
      </c>
      <c r="N111" s="36">
        <f t="shared" si="106"/>
        <v>2.3542741794790326E-2</v>
      </c>
      <c r="O111" s="36">
        <f t="shared" si="106"/>
        <v>2.6454366308119183E-2</v>
      </c>
      <c r="P111" s="36">
        <f t="shared" si="106"/>
        <v>2.936599082144804E-2</v>
      </c>
      <c r="Q111" s="36">
        <f t="shared" si="86"/>
        <v>3.2277615334776889E-2</v>
      </c>
      <c r="R111" s="36">
        <f t="shared" si="83"/>
        <v>3.2277615334776889E-2</v>
      </c>
      <c r="S111" s="36">
        <f t="shared" si="105"/>
        <v>3.2277615334776889E-2</v>
      </c>
      <c r="T111" s="36">
        <f t="shared" si="105"/>
        <v>3.2277615334776889E-2</v>
      </c>
      <c r="U111" s="36">
        <f t="shared" si="105"/>
        <v>3.2277615334776889E-2</v>
      </c>
      <c r="V111" s="36">
        <f t="shared" si="105"/>
        <v>3.2277615334776889E-2</v>
      </c>
    </row>
    <row r="112" spans="2:22" x14ac:dyDescent="0.2">
      <c r="B112" s="41">
        <v>41.5</v>
      </c>
      <c r="F112" s="36">
        <f t="shared" si="88"/>
        <v>1.7719492768132613E-2</v>
      </c>
      <c r="G112" s="36">
        <f t="shared" si="84"/>
        <v>3.2277615334776889E-2</v>
      </c>
      <c r="I112" s="36"/>
      <c r="K112" s="41">
        <f>K111+0.5</f>
        <v>42</v>
      </c>
      <c r="L112" s="36">
        <f t="shared" si="81"/>
        <v>1.7735082317857954E-2</v>
      </c>
      <c r="M112" s="36">
        <f t="shared" ref="M112:P112" si="107">($Q112-$L112)/5+L112</f>
        <v>2.0645909893700343E-2</v>
      </c>
      <c r="N112" s="36">
        <f t="shared" si="107"/>
        <v>2.3556737469542732E-2</v>
      </c>
      <c r="O112" s="36">
        <f t="shared" si="107"/>
        <v>2.6467565045385121E-2</v>
      </c>
      <c r="P112" s="36">
        <f t="shared" si="107"/>
        <v>2.937839262122751E-2</v>
      </c>
      <c r="Q112" s="36">
        <f t="shared" si="86"/>
        <v>3.2289220197069902E-2</v>
      </c>
      <c r="R112" s="36">
        <f t="shared" si="83"/>
        <v>3.2289220197069902E-2</v>
      </c>
      <c r="S112" s="36">
        <f t="shared" si="105"/>
        <v>3.2289220197069902E-2</v>
      </c>
      <c r="T112" s="36">
        <f t="shared" si="105"/>
        <v>3.2289220197069902E-2</v>
      </c>
      <c r="U112" s="36">
        <f t="shared" si="105"/>
        <v>3.2289220197069902E-2</v>
      </c>
      <c r="V112" s="36">
        <f t="shared" si="105"/>
        <v>3.2289220197069902E-2</v>
      </c>
    </row>
    <row r="113" spans="2:22" x14ac:dyDescent="0.2">
      <c r="B113" s="41">
        <f>B112+0.5</f>
        <v>42</v>
      </c>
      <c r="F113" s="36">
        <f t="shared" si="88"/>
        <v>1.7735082317857954E-2</v>
      </c>
      <c r="G113" s="36">
        <f t="shared" si="84"/>
        <v>3.2289220197069902E-2</v>
      </c>
      <c r="I113" s="36"/>
      <c r="K113" s="41">
        <v>42.5</v>
      </c>
      <c r="L113" s="36">
        <f t="shared" si="81"/>
        <v>1.7750305054659757E-2</v>
      </c>
      <c r="M113" s="36">
        <f t="shared" ref="M113:P113" si="108">($Q113-$L113)/5+L113</f>
        <v>2.0660354444485669E-2</v>
      </c>
      <c r="N113" s="36">
        <f t="shared" si="108"/>
        <v>2.3570403834311582E-2</v>
      </c>
      <c r="O113" s="36">
        <f t="shared" si="108"/>
        <v>2.6480453224137494E-2</v>
      </c>
      <c r="P113" s="36">
        <f t="shared" si="108"/>
        <v>2.9390502613963407E-2</v>
      </c>
      <c r="Q113" s="36">
        <f t="shared" si="86"/>
        <v>3.2300552003789319E-2</v>
      </c>
      <c r="R113" s="36">
        <f t="shared" si="83"/>
        <v>3.2300552003789319E-2</v>
      </c>
      <c r="S113" s="36">
        <f t="shared" si="105"/>
        <v>3.2300552003789319E-2</v>
      </c>
      <c r="T113" s="36">
        <f t="shared" si="105"/>
        <v>3.2300552003789319E-2</v>
      </c>
      <c r="U113" s="36">
        <f t="shared" si="105"/>
        <v>3.2300552003789319E-2</v>
      </c>
      <c r="V113" s="36">
        <f t="shared" si="105"/>
        <v>3.2300552003789319E-2</v>
      </c>
    </row>
    <row r="114" spans="2:22" x14ac:dyDescent="0.2">
      <c r="B114" s="41">
        <v>42.5</v>
      </c>
      <c r="F114" s="36">
        <f t="shared" si="88"/>
        <v>1.7750305054659757E-2</v>
      </c>
      <c r="G114" s="36">
        <f t="shared" si="84"/>
        <v>3.2300552003789319E-2</v>
      </c>
      <c r="I114" s="36"/>
      <c r="K114" s="41">
        <f>K113+0.5</f>
        <v>43</v>
      </c>
      <c r="L114" s="36">
        <f t="shared" si="81"/>
        <v>1.7765173774334894E-2</v>
      </c>
      <c r="M114" s="36">
        <f t="shared" ref="M114:P114" si="109">($Q114-$L114)/5+L114</f>
        <v>2.0674463075493338E-2</v>
      </c>
      <c r="N114" s="36">
        <f t="shared" si="109"/>
        <v>2.3583752376651782E-2</v>
      </c>
      <c r="O114" s="36">
        <f t="shared" si="109"/>
        <v>2.6493041677810227E-2</v>
      </c>
      <c r="P114" s="36">
        <f t="shared" si="109"/>
        <v>2.9402330978968671E-2</v>
      </c>
      <c r="Q114" s="36">
        <f t="shared" si="86"/>
        <v>3.2311620280127122E-2</v>
      </c>
      <c r="R114" s="36">
        <f t="shared" si="83"/>
        <v>3.2311620280127122E-2</v>
      </c>
      <c r="S114" s="36">
        <f t="shared" si="105"/>
        <v>3.2311620280127122E-2</v>
      </c>
      <c r="T114" s="36">
        <f t="shared" si="105"/>
        <v>3.2311620280127122E-2</v>
      </c>
      <c r="U114" s="36">
        <f t="shared" si="105"/>
        <v>3.2311620280127122E-2</v>
      </c>
      <c r="V114" s="36">
        <f t="shared" si="105"/>
        <v>3.2311620280127122E-2</v>
      </c>
    </row>
    <row r="115" spans="2:22" x14ac:dyDescent="0.2">
      <c r="B115" s="41">
        <f>B114+0.5</f>
        <v>43</v>
      </c>
      <c r="F115" s="36">
        <f t="shared" si="88"/>
        <v>1.7765173774334894E-2</v>
      </c>
      <c r="G115" s="36">
        <f t="shared" si="84"/>
        <v>3.2311620280127122E-2</v>
      </c>
      <c r="I115" s="36"/>
      <c r="K115" s="41">
        <v>43.5</v>
      </c>
      <c r="L115" s="36">
        <f t="shared" si="81"/>
        <v>1.7779700684368422E-2</v>
      </c>
      <c r="M115" s="36">
        <f t="shared" ref="M115:P115" si="110">($Q115-$L115)/5+L115</f>
        <v>2.068824737016195E-2</v>
      </c>
      <c r="N115" s="36">
        <f t="shared" si="110"/>
        <v>2.3596794055955477E-2</v>
      </c>
      <c r="O115" s="36">
        <f t="shared" si="110"/>
        <v>2.6505340741749005E-2</v>
      </c>
      <c r="P115" s="36">
        <f t="shared" si="110"/>
        <v>2.9413887427542532E-2</v>
      </c>
      <c r="Q115" s="36">
        <f t="shared" si="86"/>
        <v>3.2322434113336053E-2</v>
      </c>
      <c r="R115" s="36">
        <f t="shared" si="83"/>
        <v>3.2322434113336053E-2</v>
      </c>
      <c r="S115" s="36">
        <f t="shared" si="105"/>
        <v>3.2322434113336053E-2</v>
      </c>
      <c r="T115" s="36">
        <f t="shared" si="105"/>
        <v>3.2322434113336053E-2</v>
      </c>
      <c r="U115" s="36">
        <f t="shared" si="105"/>
        <v>3.2322434113336053E-2</v>
      </c>
      <c r="V115" s="36">
        <f t="shared" si="105"/>
        <v>3.2322434113336053E-2</v>
      </c>
    </row>
    <row r="116" spans="2:22" x14ac:dyDescent="0.2">
      <c r="B116" s="41">
        <v>43.5</v>
      </c>
      <c r="F116" s="36">
        <f t="shared" si="88"/>
        <v>1.7779700684368422E-2</v>
      </c>
      <c r="G116" s="36">
        <f t="shared" si="84"/>
        <v>3.2322434113336053E-2</v>
      </c>
      <c r="I116" s="36"/>
      <c r="K116" s="41">
        <f>K115+0.5</f>
        <v>44</v>
      </c>
      <c r="L116" s="36">
        <f t="shared" si="81"/>
        <v>1.7793897437360238E-2</v>
      </c>
      <c r="M116" s="36">
        <f t="shared" ref="M116:P116" si="111">($Q116-$L116)/5+L116</f>
        <v>2.0701718385410663E-2</v>
      </c>
      <c r="N116" s="36">
        <f t="shared" si="111"/>
        <v>2.3609539333461087E-2</v>
      </c>
      <c r="O116" s="36">
        <f t="shared" si="111"/>
        <v>2.6517360281511512E-2</v>
      </c>
      <c r="P116" s="36">
        <f t="shared" si="111"/>
        <v>2.9425181229561937E-2</v>
      </c>
      <c r="Q116" s="36">
        <f t="shared" si="86"/>
        <v>3.2333002177612355E-2</v>
      </c>
      <c r="R116" s="36">
        <f t="shared" si="83"/>
        <v>3.2333002177612355E-2</v>
      </c>
      <c r="S116" s="36">
        <f t="shared" si="105"/>
        <v>3.2333002177612355E-2</v>
      </c>
      <c r="T116" s="36">
        <f t="shared" si="105"/>
        <v>3.2333002177612355E-2</v>
      </c>
      <c r="U116" s="36">
        <f t="shared" si="105"/>
        <v>3.2333002177612355E-2</v>
      </c>
      <c r="V116" s="36">
        <f t="shared" si="105"/>
        <v>3.2333002177612355E-2</v>
      </c>
    </row>
    <row r="117" spans="2:22" x14ac:dyDescent="0.2">
      <c r="B117" s="41">
        <f>B116+0.5</f>
        <v>44</v>
      </c>
      <c r="F117" s="36">
        <f t="shared" si="88"/>
        <v>1.7793897437360238E-2</v>
      </c>
      <c r="G117" s="36">
        <f t="shared" si="84"/>
        <v>3.2333002177612355E-2</v>
      </c>
      <c r="I117" s="36"/>
      <c r="K117" s="41">
        <v>44.5</v>
      </c>
      <c r="L117" s="36">
        <f t="shared" si="81"/>
        <v>1.7807775162198256E-2</v>
      </c>
      <c r="M117" s="36">
        <f t="shared" ref="M117:P117" si="112">($Q117-$L117)/5+L117</f>
        <v>2.0714886681218819E-2</v>
      </c>
      <c r="N117" s="36">
        <f t="shared" si="112"/>
        <v>2.3621998200239382E-2</v>
      </c>
      <c r="O117" s="36">
        <f t="shared" si="112"/>
        <v>2.6529109719259945E-2</v>
      </c>
      <c r="P117" s="36">
        <f t="shared" si="112"/>
        <v>2.9436221238280508E-2</v>
      </c>
      <c r="Q117" s="36">
        <f t="shared" si="86"/>
        <v>3.2343332757301078E-2</v>
      </c>
      <c r="R117" s="36">
        <f t="shared" si="83"/>
        <v>3.2343332757301078E-2</v>
      </c>
      <c r="S117" s="36">
        <f t="shared" si="105"/>
        <v>3.2343332757301078E-2</v>
      </c>
      <c r="T117" s="36">
        <f t="shared" si="105"/>
        <v>3.2343332757301078E-2</v>
      </c>
      <c r="U117" s="36">
        <f t="shared" si="105"/>
        <v>3.2343332757301078E-2</v>
      </c>
      <c r="V117" s="36">
        <f t="shared" si="105"/>
        <v>3.2343332757301078E-2</v>
      </c>
    </row>
    <row r="118" spans="2:22" x14ac:dyDescent="0.2">
      <c r="B118" s="41">
        <v>44.5</v>
      </c>
      <c r="F118" s="36">
        <f t="shared" si="88"/>
        <v>1.7807775162198256E-2</v>
      </c>
      <c r="G118" s="36">
        <f t="shared" si="84"/>
        <v>3.2343332757301078E-2</v>
      </c>
      <c r="I118" s="36"/>
      <c r="K118" s="41">
        <f>K117+0.5</f>
        <v>45</v>
      </c>
      <c r="L118" s="36">
        <f t="shared" si="81"/>
        <v>1.7821344493153445E-2</v>
      </c>
      <c r="M118" s="36">
        <f t="shared" ref="M118:P118" si="113">($Q118-$L118)/5+L118</f>
        <v>2.072776234823364E-2</v>
      </c>
      <c r="N118" s="36">
        <f t="shared" si="113"/>
        <v>2.3634180203313836E-2</v>
      </c>
      <c r="O118" s="36">
        <f t="shared" si="113"/>
        <v>2.6540598058394031E-2</v>
      </c>
      <c r="P118" s="36">
        <f t="shared" si="113"/>
        <v>2.9447015913474227E-2</v>
      </c>
      <c r="Q118" s="36">
        <f t="shared" si="86"/>
        <v>3.2353433768554422E-2</v>
      </c>
      <c r="R118" s="36">
        <f t="shared" si="83"/>
        <v>3.2353433768554422E-2</v>
      </c>
      <c r="S118" s="36">
        <f t="shared" si="105"/>
        <v>3.2353433768554422E-2</v>
      </c>
      <c r="T118" s="36">
        <f t="shared" si="105"/>
        <v>3.2353433768554422E-2</v>
      </c>
      <c r="U118" s="36">
        <f t="shared" si="105"/>
        <v>3.2353433768554422E-2</v>
      </c>
      <c r="V118" s="36">
        <f t="shared" si="105"/>
        <v>3.2353433768554422E-2</v>
      </c>
    </row>
    <row r="119" spans="2:22" x14ac:dyDescent="0.2">
      <c r="B119" s="41">
        <f>B118+0.5</f>
        <v>45</v>
      </c>
      <c r="F119" s="36">
        <f t="shared" si="88"/>
        <v>1.7821344493153445E-2</v>
      </c>
      <c r="G119" s="36">
        <f t="shared" si="84"/>
        <v>3.2353433768554422E-2</v>
      </c>
      <c r="I119" s="36"/>
      <c r="K119" s="41">
        <v>45.5</v>
      </c>
      <c r="L119" s="36">
        <f t="shared" si="81"/>
        <v>1.7834615597056486E-2</v>
      </c>
      <c r="M119" s="36">
        <f t="shared" ref="M119:P119" si="114">($Q119-$L119)/5+L119</f>
        <v>2.0740355033557593E-2</v>
      </c>
      <c r="N119" s="36">
        <f t="shared" si="114"/>
        <v>2.36460944700587E-2</v>
      </c>
      <c r="O119" s="36">
        <f t="shared" si="114"/>
        <v>2.6551833906559807E-2</v>
      </c>
      <c r="P119" s="36">
        <f t="shared" si="114"/>
        <v>2.9457573343060914E-2</v>
      </c>
      <c r="Q119" s="36">
        <f t="shared" si="86"/>
        <v>3.2363312779562024E-2</v>
      </c>
      <c r="R119" s="36">
        <f t="shared" si="83"/>
        <v>3.2363312779562024E-2</v>
      </c>
      <c r="S119" s="36">
        <f t="shared" si="105"/>
        <v>3.2363312779562024E-2</v>
      </c>
      <c r="T119" s="36">
        <f t="shared" si="105"/>
        <v>3.2363312779562024E-2</v>
      </c>
      <c r="U119" s="36">
        <f t="shared" si="105"/>
        <v>3.2363312779562024E-2</v>
      </c>
      <c r="V119" s="36">
        <f t="shared" si="105"/>
        <v>3.2363312779562024E-2</v>
      </c>
    </row>
    <row r="120" spans="2:22" x14ac:dyDescent="0.2">
      <c r="B120" s="41">
        <v>45.5</v>
      </c>
      <c r="F120" s="36">
        <f t="shared" si="88"/>
        <v>1.7834615597056486E-2</v>
      </c>
      <c r="G120" s="36">
        <f t="shared" si="84"/>
        <v>3.2363312779562024E-2</v>
      </c>
      <c r="I120" s="36"/>
      <c r="K120" s="41">
        <f>K119+0.5</f>
        <v>46</v>
      </c>
      <c r="L120" s="36">
        <f t="shared" si="81"/>
        <v>1.7847598198702103E-2</v>
      </c>
      <c r="M120" s="36">
        <f t="shared" ref="M120:P120" si="115">($Q120-$L120)/5+L120</f>
        <v>2.0752673964854071E-2</v>
      </c>
      <c r="N120" s="36">
        <f t="shared" si="115"/>
        <v>2.3657749731006039E-2</v>
      </c>
      <c r="O120" s="36">
        <f t="shared" si="115"/>
        <v>2.6562825497158007E-2</v>
      </c>
      <c r="P120" s="36">
        <f t="shared" si="115"/>
        <v>2.9467901263309976E-2</v>
      </c>
      <c r="Q120" s="36">
        <f t="shared" si="86"/>
        <v>3.2372977029461944E-2</v>
      </c>
      <c r="R120" s="36">
        <f t="shared" si="83"/>
        <v>3.2372977029461944E-2</v>
      </c>
      <c r="S120" s="36">
        <f t="shared" si="105"/>
        <v>3.2372977029461944E-2</v>
      </c>
      <c r="T120" s="36">
        <f t="shared" si="105"/>
        <v>3.2372977029461944E-2</v>
      </c>
      <c r="U120" s="36">
        <f t="shared" si="105"/>
        <v>3.2372977029461944E-2</v>
      </c>
      <c r="V120" s="36">
        <f t="shared" si="105"/>
        <v>3.2372977029461944E-2</v>
      </c>
    </row>
    <row r="121" spans="2:22" x14ac:dyDescent="0.2">
      <c r="B121" s="41">
        <f>B120+0.5</f>
        <v>46</v>
      </c>
      <c r="F121" s="36">
        <f t="shared" si="88"/>
        <v>1.7847598198702103E-2</v>
      </c>
      <c r="G121" s="36">
        <f t="shared" si="84"/>
        <v>3.2372977029461944E-2</v>
      </c>
      <c r="I121" s="36"/>
      <c r="K121" s="41">
        <v>46.5</v>
      </c>
      <c r="L121" s="36">
        <f t="shared" si="81"/>
        <v>1.7860301604614395E-2</v>
      </c>
      <c r="M121" s="36">
        <f t="shared" ref="M121:P121" si="116">($Q121-$L121)/5+L121</f>
        <v>2.0764727972897825E-2</v>
      </c>
      <c r="N121" s="36">
        <f t="shared" si="116"/>
        <v>2.3669154341181255E-2</v>
      </c>
      <c r="O121" s="36">
        <f t="shared" si="116"/>
        <v>2.6573580709464684E-2</v>
      </c>
      <c r="P121" s="36">
        <f t="shared" si="116"/>
        <v>2.9478007077748114E-2</v>
      </c>
      <c r="Q121" s="36">
        <f t="shared" si="86"/>
        <v>3.238243344603154E-2</v>
      </c>
      <c r="R121" s="36">
        <f t="shared" si="83"/>
        <v>3.238243344603154E-2</v>
      </c>
      <c r="S121" s="36">
        <f t="shared" si="105"/>
        <v>3.238243344603154E-2</v>
      </c>
      <c r="T121" s="36">
        <f t="shared" si="105"/>
        <v>3.238243344603154E-2</v>
      </c>
      <c r="U121" s="36">
        <f t="shared" si="105"/>
        <v>3.238243344603154E-2</v>
      </c>
      <c r="V121" s="36">
        <f t="shared" si="105"/>
        <v>3.238243344603154E-2</v>
      </c>
    </row>
    <row r="122" spans="2:22" x14ac:dyDescent="0.2">
      <c r="B122" s="41">
        <v>46.5</v>
      </c>
      <c r="F122" s="36">
        <f t="shared" si="88"/>
        <v>1.7860301604614395E-2</v>
      </c>
      <c r="G122" s="36">
        <f t="shared" si="84"/>
        <v>3.238243344603154E-2</v>
      </c>
      <c r="I122" s="36"/>
      <c r="K122" s="41">
        <f>K121+0.5</f>
        <v>47</v>
      </c>
      <c r="L122" s="36">
        <f t="shared" si="81"/>
        <v>1.7872734725295249E-2</v>
      </c>
      <c r="M122" s="36">
        <f t="shared" ref="M122:P122" si="117">($Q122-$L122)/5+L122</f>
        <v>2.0776525512686043E-2</v>
      </c>
      <c r="N122" s="36">
        <f t="shared" si="117"/>
        <v>2.3680316300076838E-2</v>
      </c>
      <c r="O122" s="36">
        <f t="shared" si="117"/>
        <v>2.6584107087467633E-2</v>
      </c>
      <c r="P122" s="36">
        <f t="shared" si="117"/>
        <v>2.9487897874858428E-2</v>
      </c>
      <c r="Q122" s="36">
        <f t="shared" si="86"/>
        <v>3.2391688662249229E-2</v>
      </c>
      <c r="R122" s="36">
        <f t="shared" si="83"/>
        <v>3.2391688662249229E-2</v>
      </c>
      <c r="S122" s="36">
        <f t="shared" si="105"/>
        <v>3.2391688662249229E-2</v>
      </c>
      <c r="T122" s="36">
        <f t="shared" si="105"/>
        <v>3.2391688662249229E-2</v>
      </c>
      <c r="U122" s="36">
        <f t="shared" si="105"/>
        <v>3.2391688662249229E-2</v>
      </c>
      <c r="V122" s="36">
        <f t="shared" si="105"/>
        <v>3.2391688662249229E-2</v>
      </c>
    </row>
    <row r="123" spans="2:22" x14ac:dyDescent="0.2">
      <c r="B123" s="41">
        <f>B122+0.5</f>
        <v>47</v>
      </c>
      <c r="F123" s="36">
        <f t="shared" si="88"/>
        <v>1.7872734725295249E-2</v>
      </c>
      <c r="G123" s="36">
        <f t="shared" si="84"/>
        <v>3.2391688662249229E-2</v>
      </c>
      <c r="I123" s="36"/>
      <c r="K123" s="41">
        <v>47.5</v>
      </c>
      <c r="L123" s="36">
        <f t="shared" si="81"/>
        <v>1.7884906096067563E-2</v>
      </c>
      <c r="M123" s="36">
        <f t="shared" ref="M123:P123" si="118">($Q123-$L123)/5+L123</f>
        <v>2.0788074683216085E-2</v>
      </c>
      <c r="N123" s="36">
        <f t="shared" si="118"/>
        <v>2.3691243270364606E-2</v>
      </c>
      <c r="O123" s="36">
        <f t="shared" si="118"/>
        <v>2.6594411857513128E-2</v>
      </c>
      <c r="P123" s="36">
        <f t="shared" si="118"/>
        <v>2.949758044466165E-2</v>
      </c>
      <c r="Q123" s="36">
        <f t="shared" si="86"/>
        <v>3.2400749031810179E-2</v>
      </c>
      <c r="R123" s="36">
        <f t="shared" si="83"/>
        <v>3.2400749031810179E-2</v>
      </c>
      <c r="S123" s="36">
        <f t="shared" si="105"/>
        <v>3.2400749031810179E-2</v>
      </c>
      <c r="T123" s="36">
        <f t="shared" si="105"/>
        <v>3.2400749031810179E-2</v>
      </c>
      <c r="U123" s="36">
        <f t="shared" si="105"/>
        <v>3.2400749031810179E-2</v>
      </c>
      <c r="V123" s="36">
        <f t="shared" si="105"/>
        <v>3.2400749031810179E-2</v>
      </c>
    </row>
    <row r="124" spans="2:22" x14ac:dyDescent="0.2">
      <c r="B124" s="41">
        <v>47.5</v>
      </c>
      <c r="F124" s="36">
        <f t="shared" si="88"/>
        <v>1.7884906096067563E-2</v>
      </c>
      <c r="G124" s="36">
        <f t="shared" si="84"/>
        <v>3.2400749031810179E-2</v>
      </c>
      <c r="I124" s="36"/>
      <c r="K124" s="41">
        <f>K123+0.5</f>
        <v>48</v>
      </c>
      <c r="L124" s="36">
        <f t="shared" si="81"/>
        <v>1.7896823896615857E-2</v>
      </c>
      <c r="M124" s="36">
        <f t="shared" ref="M124:P124" si="119">($Q124-$L124)/5+L124</f>
        <v>2.0799383246027144E-2</v>
      </c>
      <c r="N124" s="36">
        <f t="shared" si="119"/>
        <v>2.3701942595438431E-2</v>
      </c>
      <c r="O124" s="36">
        <f t="shared" si="119"/>
        <v>2.6604501944849718E-2</v>
      </c>
      <c r="P124" s="36">
        <f t="shared" si="119"/>
        <v>2.9507061294261006E-2</v>
      </c>
      <c r="Q124" s="36">
        <f t="shared" si="86"/>
        <v>3.2409620643672296E-2</v>
      </c>
      <c r="R124" s="36">
        <f t="shared" si="83"/>
        <v>3.2409620643672296E-2</v>
      </c>
      <c r="S124" s="36">
        <f t="shared" si="105"/>
        <v>3.2409620643672296E-2</v>
      </c>
      <c r="T124" s="36">
        <f t="shared" si="105"/>
        <v>3.2409620643672296E-2</v>
      </c>
      <c r="U124" s="36">
        <f t="shared" si="105"/>
        <v>3.2409620643672296E-2</v>
      </c>
      <c r="V124" s="36">
        <f t="shared" si="105"/>
        <v>3.2409620643672296E-2</v>
      </c>
    </row>
    <row r="125" spans="2:22" x14ac:dyDescent="0.2">
      <c r="B125" s="41">
        <f>B124+0.5</f>
        <v>48</v>
      </c>
      <c r="F125" s="36">
        <f t="shared" si="88"/>
        <v>1.7896823896615857E-2</v>
      </c>
      <c r="G125" s="36">
        <f t="shared" si="84"/>
        <v>3.2409620643672296E-2</v>
      </c>
      <c r="I125" s="36"/>
      <c r="K125" s="41">
        <v>48.5</v>
      </c>
      <c r="L125" s="36">
        <f t="shared" ref="L125:L156" si="120">F126</f>
        <v>1.7908495969318088E-2</v>
      </c>
      <c r="M125" s="36">
        <f t="shared" ref="M125:P125" si="121">($Q125-$L125)/5+L125</f>
        <v>2.081045864259496E-2</v>
      </c>
      <c r="N125" s="36">
        <f t="shared" si="121"/>
        <v>2.3712421315871833E-2</v>
      </c>
      <c r="O125" s="36">
        <f t="shared" si="121"/>
        <v>2.6614383989148706E-2</v>
      </c>
      <c r="P125" s="36">
        <f t="shared" si="121"/>
        <v>2.9516346662425579E-2</v>
      </c>
      <c r="Q125" s="36">
        <f t="shared" si="86"/>
        <v>3.2418309335702458E-2</v>
      </c>
      <c r="R125" s="36">
        <f t="shared" ref="R125:R156" si="122">G126</f>
        <v>3.2418309335702458E-2</v>
      </c>
      <c r="S125" s="36">
        <f t="shared" si="105"/>
        <v>3.2418309335702458E-2</v>
      </c>
      <c r="T125" s="36">
        <f t="shared" si="105"/>
        <v>3.2418309335702458E-2</v>
      </c>
      <c r="U125" s="36">
        <f t="shared" si="105"/>
        <v>3.2418309335702458E-2</v>
      </c>
      <c r="V125" s="36">
        <f t="shared" si="105"/>
        <v>3.2418309335702458E-2</v>
      </c>
    </row>
    <row r="126" spans="2:22" x14ac:dyDescent="0.2">
      <c r="B126" s="41">
        <v>48.5</v>
      </c>
      <c r="F126" s="36">
        <f t="shared" si="88"/>
        <v>1.7908495969318088E-2</v>
      </c>
      <c r="G126" s="36">
        <f t="shared" ref="G126:G157" si="123">G$22+G$23*(B$22/$B126)*(1-EXP(-$B126/B$22))+G$24*(B$22/$B126)*(1-(1+$B126/B$22)*EXP(-$B126/B$22))</f>
        <v>3.2418309335702458E-2</v>
      </c>
      <c r="I126" s="36"/>
      <c r="K126" s="41">
        <f>K125+0.5</f>
        <v>49</v>
      </c>
      <c r="L126" s="36">
        <f t="shared" si="120"/>
        <v>1.7919929836455184E-2</v>
      </c>
      <c r="M126" s="36">
        <f t="shared" ref="M126:P126" si="124">($Q126-$L126)/5+L126</f>
        <v>2.0821308010661607E-2</v>
      </c>
      <c r="N126" s="36">
        <f t="shared" si="124"/>
        <v>2.372268618486803E-2</v>
      </c>
      <c r="O126" s="36">
        <f t="shared" si="124"/>
        <v>2.6624064359074454E-2</v>
      </c>
      <c r="P126" s="36">
        <f t="shared" si="124"/>
        <v>2.9525442533280877E-2</v>
      </c>
      <c r="Q126" s="36">
        <f t="shared" si="86"/>
        <v>3.24268207074873E-2</v>
      </c>
      <c r="R126" s="36">
        <f t="shared" si="122"/>
        <v>3.24268207074873E-2</v>
      </c>
      <c r="S126" s="36">
        <f t="shared" ref="S126:V141" si="125">R126</f>
        <v>3.24268207074873E-2</v>
      </c>
      <c r="T126" s="36">
        <f t="shared" si="125"/>
        <v>3.24268207074873E-2</v>
      </c>
      <c r="U126" s="36">
        <f t="shared" si="125"/>
        <v>3.24268207074873E-2</v>
      </c>
      <c r="V126" s="36">
        <f t="shared" si="125"/>
        <v>3.24268207074873E-2</v>
      </c>
    </row>
    <row r="127" spans="2:22" x14ac:dyDescent="0.2">
      <c r="B127" s="41">
        <f>B126+0.5</f>
        <v>49</v>
      </c>
      <c r="F127" s="36">
        <f t="shared" si="88"/>
        <v>1.7919929836455184E-2</v>
      </c>
      <c r="G127" s="36">
        <f t="shared" si="123"/>
        <v>3.24268207074873E-2</v>
      </c>
      <c r="I127" s="36"/>
      <c r="K127" s="41">
        <v>49.5</v>
      </c>
      <c r="L127" s="36">
        <f t="shared" si="120"/>
        <v>1.7931132716377546E-2</v>
      </c>
      <c r="M127" s="36">
        <f t="shared" ref="M127:P127" si="126">($Q127-$L127)/5+L127</f>
        <v>2.0831938199575545E-2</v>
      </c>
      <c r="N127" s="36">
        <f t="shared" si="126"/>
        <v>2.3732743682773543E-2</v>
      </c>
      <c r="O127" s="36">
        <f t="shared" si="126"/>
        <v>2.6633549165971541E-2</v>
      </c>
      <c r="P127" s="36">
        <f t="shared" si="126"/>
        <v>2.953435464916954E-2</v>
      </c>
      <c r="Q127" s="36">
        <f t="shared" si="86"/>
        <v>3.2435160132367531E-2</v>
      </c>
      <c r="R127" s="36">
        <f t="shared" si="122"/>
        <v>3.2435160132367531E-2</v>
      </c>
      <c r="S127" s="36">
        <f t="shared" si="125"/>
        <v>3.2435160132367531E-2</v>
      </c>
      <c r="T127" s="36">
        <f t="shared" si="125"/>
        <v>3.2435160132367531E-2</v>
      </c>
      <c r="U127" s="36">
        <f t="shared" si="125"/>
        <v>3.2435160132367531E-2</v>
      </c>
      <c r="V127" s="36">
        <f t="shared" si="125"/>
        <v>3.2435160132367531E-2</v>
      </c>
    </row>
    <row r="128" spans="2:22" x14ac:dyDescent="0.2">
      <c r="B128" s="41">
        <v>49.5</v>
      </c>
      <c r="F128" s="36">
        <f t="shared" si="88"/>
        <v>1.7931132716377546E-2</v>
      </c>
      <c r="G128" s="36">
        <f t="shared" si="123"/>
        <v>3.2435160132367531E-2</v>
      </c>
      <c r="I128" s="36"/>
      <c r="K128" s="41">
        <f>K127+0.5</f>
        <v>50</v>
      </c>
      <c r="L128" s="36">
        <f t="shared" si="120"/>
        <v>1.7942111538701584E-2</v>
      </c>
      <c r="M128" s="36">
        <f t="shared" ref="M128:P128" si="127">($Q128-$L128)/5+L128</f>
        <v>2.084235578471132E-2</v>
      </c>
      <c r="N128" s="36">
        <f t="shared" si="127"/>
        <v>2.3742600030721057E-2</v>
      </c>
      <c r="O128" s="36">
        <f t="shared" si="127"/>
        <v>2.6642844276730793E-2</v>
      </c>
      <c r="P128" s="36">
        <f t="shared" si="127"/>
        <v>2.954308852274053E-2</v>
      </c>
      <c r="Q128" s="36">
        <f t="shared" si="86"/>
        <v>3.2443332768750263E-2</v>
      </c>
      <c r="R128" s="36">
        <f t="shared" si="122"/>
        <v>3.2443332768750263E-2</v>
      </c>
      <c r="S128" s="36">
        <f t="shared" si="125"/>
        <v>3.2443332768750263E-2</v>
      </c>
      <c r="T128" s="36">
        <f t="shared" si="125"/>
        <v>3.2443332768750263E-2</v>
      </c>
      <c r="U128" s="36">
        <f t="shared" si="125"/>
        <v>3.2443332768750263E-2</v>
      </c>
      <c r="V128" s="36">
        <f t="shared" si="125"/>
        <v>3.2443332768750263E-2</v>
      </c>
    </row>
    <row r="129" spans="2:22" x14ac:dyDescent="0.2">
      <c r="B129" s="41">
        <f>B128+0.5</f>
        <v>50</v>
      </c>
      <c r="F129" s="36">
        <f t="shared" si="88"/>
        <v>1.7942111538701584E-2</v>
      </c>
      <c r="G129" s="36">
        <f t="shared" si="123"/>
        <v>3.2443332768750263E-2</v>
      </c>
      <c r="I129" s="36"/>
      <c r="K129" s="41">
        <v>50.5</v>
      </c>
      <c r="L129" s="36">
        <f t="shared" si="120"/>
        <v>1.7952872958603452E-2</v>
      </c>
      <c r="M129" s="36">
        <f t="shared" ref="M129:P129" si="128">($Q129-$L129)/5+L129</f>
        <v>2.0852567081032614E-2</v>
      </c>
      <c r="N129" s="36">
        <f t="shared" si="128"/>
        <v>2.3752261203461775E-2</v>
      </c>
      <c r="O129" s="36">
        <f t="shared" si="128"/>
        <v>2.6651955325890937E-2</v>
      </c>
      <c r="P129" s="36">
        <f t="shared" si="128"/>
        <v>2.9551649448320099E-2</v>
      </c>
      <c r="Q129" s="36">
        <f t="shared" si="86"/>
        <v>3.2451343570749261E-2</v>
      </c>
      <c r="R129" s="36">
        <f t="shared" si="122"/>
        <v>3.2451343570749261E-2</v>
      </c>
      <c r="S129" s="36">
        <f t="shared" si="125"/>
        <v>3.2451343570749261E-2</v>
      </c>
      <c r="T129" s="36">
        <f t="shared" si="125"/>
        <v>3.2451343570749261E-2</v>
      </c>
      <c r="U129" s="36">
        <f t="shared" si="125"/>
        <v>3.2451343570749261E-2</v>
      </c>
      <c r="V129" s="36">
        <f t="shared" si="125"/>
        <v>3.2451343570749261E-2</v>
      </c>
    </row>
    <row r="130" spans="2:22" x14ac:dyDescent="0.2">
      <c r="B130" s="41">
        <v>50.5</v>
      </c>
      <c r="F130" s="36">
        <f t="shared" si="88"/>
        <v>1.7952872958603452E-2</v>
      </c>
      <c r="G130" s="36">
        <f t="shared" si="123"/>
        <v>3.2451343570749261E-2</v>
      </c>
      <c r="I130" s="36"/>
      <c r="K130" s="41">
        <f>K129+0.5</f>
        <v>51</v>
      </c>
      <c r="L130" s="36">
        <f t="shared" si="120"/>
        <v>1.7963423370272014E-2</v>
      </c>
      <c r="M130" s="36">
        <f t="shared" ref="M130:P130" si="129">($Q130-$L130)/5+L130</f>
        <v>2.0862578155857472E-2</v>
      </c>
      <c r="N130" s="36">
        <f t="shared" si="129"/>
        <v>2.3761732941442931E-2</v>
      </c>
      <c r="O130" s="36">
        <f t="shared" si="129"/>
        <v>2.666088772702839E-2</v>
      </c>
      <c r="P130" s="36">
        <f t="shared" si="129"/>
        <v>2.9560042512613849E-2</v>
      </c>
      <c r="Q130" s="36">
        <f t="shared" si="86"/>
        <v>3.2459197298199308E-2</v>
      </c>
      <c r="R130" s="36">
        <f t="shared" si="122"/>
        <v>3.2459197298199308E-2</v>
      </c>
      <c r="S130" s="36">
        <f t="shared" si="125"/>
        <v>3.2459197298199308E-2</v>
      </c>
      <c r="T130" s="36">
        <f t="shared" si="125"/>
        <v>3.2459197298199308E-2</v>
      </c>
      <c r="U130" s="36">
        <f t="shared" si="125"/>
        <v>3.2459197298199308E-2</v>
      </c>
      <c r="V130" s="36">
        <f t="shared" si="125"/>
        <v>3.2459197298199308E-2</v>
      </c>
    </row>
    <row r="131" spans="2:22" x14ac:dyDescent="0.2">
      <c r="B131" s="41">
        <f>B130+0.5</f>
        <v>51</v>
      </c>
      <c r="F131" s="36">
        <f t="shared" si="88"/>
        <v>1.7963423370272014E-2</v>
      </c>
      <c r="G131" s="36">
        <f t="shared" si="123"/>
        <v>3.2459197298199308E-2</v>
      </c>
      <c r="I131" s="36"/>
      <c r="K131" s="41">
        <v>51.5</v>
      </c>
      <c r="L131" s="36">
        <f t="shared" si="120"/>
        <v>1.7973768919578127E-2</v>
      </c>
      <c r="M131" s="36">
        <f t="shared" ref="M131:P131" si="130">($Q131-$L131)/5+L131</f>
        <v>2.0872394840879955E-2</v>
      </c>
      <c r="N131" s="36">
        <f t="shared" si="130"/>
        <v>2.3771020762181783E-2</v>
      </c>
      <c r="O131" s="36">
        <f t="shared" si="130"/>
        <v>2.6669646683483612E-2</v>
      </c>
      <c r="P131" s="36">
        <f t="shared" si="130"/>
        <v>2.956827260478544E-2</v>
      </c>
      <c r="Q131" s="36">
        <f t="shared" si="86"/>
        <v>3.2466898526087272E-2</v>
      </c>
      <c r="R131" s="36">
        <f t="shared" si="122"/>
        <v>3.2466898526087272E-2</v>
      </c>
      <c r="S131" s="36">
        <f t="shared" si="125"/>
        <v>3.2466898526087272E-2</v>
      </c>
      <c r="T131" s="36">
        <f t="shared" si="125"/>
        <v>3.2466898526087272E-2</v>
      </c>
      <c r="U131" s="36">
        <f t="shared" si="125"/>
        <v>3.2466898526087272E-2</v>
      </c>
      <c r="V131" s="36">
        <f t="shared" si="125"/>
        <v>3.2466898526087272E-2</v>
      </c>
    </row>
    <row r="132" spans="2:22" x14ac:dyDescent="0.2">
      <c r="B132" s="41">
        <v>51.5</v>
      </c>
      <c r="F132" s="36">
        <f t="shared" si="88"/>
        <v>1.7973768919578127E-2</v>
      </c>
      <c r="G132" s="36">
        <f t="shared" si="123"/>
        <v>3.2466898526087272E-2</v>
      </c>
      <c r="I132" s="36"/>
      <c r="K132" s="41">
        <f>K131+0.5</f>
        <v>52</v>
      </c>
      <c r="L132" s="36">
        <f t="shared" si="120"/>
        <v>1.7983915516013006E-2</v>
      </c>
      <c r="M132" s="36">
        <f t="shared" ref="M132:P132" si="131">($Q132-$L132)/5+L132</f>
        <v>2.0882022743498194E-2</v>
      </c>
      <c r="N132" s="36">
        <f t="shared" si="131"/>
        <v>2.3780129970983381E-2</v>
      </c>
      <c r="O132" s="36">
        <f t="shared" si="131"/>
        <v>2.6678237198468568E-2</v>
      </c>
      <c r="P132" s="36">
        <f t="shared" si="131"/>
        <v>2.9576344425953756E-2</v>
      </c>
      <c r="Q132" s="36">
        <f t="shared" si="86"/>
        <v>3.247445165343895E-2</v>
      </c>
      <c r="R132" s="36">
        <f t="shared" si="122"/>
        <v>3.247445165343895E-2</v>
      </c>
      <c r="S132" s="36">
        <f t="shared" si="125"/>
        <v>3.247445165343895E-2</v>
      </c>
      <c r="T132" s="36">
        <f t="shared" si="125"/>
        <v>3.247445165343895E-2</v>
      </c>
      <c r="U132" s="36">
        <f t="shared" si="125"/>
        <v>3.247445165343895E-2</v>
      </c>
      <c r="V132" s="36">
        <f t="shared" si="125"/>
        <v>3.247445165343895E-2</v>
      </c>
    </row>
    <row r="133" spans="2:22" x14ac:dyDescent="0.2">
      <c r="B133" s="41">
        <f>B132+0.5</f>
        <v>52</v>
      </c>
      <c r="F133" s="36">
        <f t="shared" si="88"/>
        <v>1.7983915516013006E-2</v>
      </c>
      <c r="G133" s="36">
        <f t="shared" si="123"/>
        <v>3.247445165343895E-2</v>
      </c>
      <c r="I133" s="36"/>
      <c r="K133" s="41">
        <v>52.5</v>
      </c>
      <c r="L133" s="36">
        <f t="shared" si="120"/>
        <v>1.7993868843944386E-2</v>
      </c>
      <c r="M133" s="36">
        <f t="shared" ref="M133:P133" si="132">($Q133-$L133)/5+L133</f>
        <v>2.0891467257495158E-2</v>
      </c>
      <c r="N133" s="36">
        <f t="shared" si="132"/>
        <v>2.3789065671045929E-2</v>
      </c>
      <c r="O133" s="36">
        <f t="shared" si="132"/>
        <v>2.66866640845967E-2</v>
      </c>
      <c r="P133" s="36">
        <f t="shared" si="132"/>
        <v>2.9584262498147471E-2</v>
      </c>
      <c r="Q133" s="36">
        <f t="shared" si="86"/>
        <v>3.2481860911698239E-2</v>
      </c>
      <c r="R133" s="36">
        <f t="shared" si="122"/>
        <v>3.2481860911698239E-2</v>
      </c>
      <c r="S133" s="36">
        <f t="shared" si="125"/>
        <v>3.2481860911698239E-2</v>
      </c>
      <c r="T133" s="36">
        <f t="shared" si="125"/>
        <v>3.2481860911698239E-2</v>
      </c>
      <c r="U133" s="36">
        <f t="shared" si="125"/>
        <v>3.2481860911698239E-2</v>
      </c>
      <c r="V133" s="36">
        <f t="shared" si="125"/>
        <v>3.2481860911698239E-2</v>
      </c>
    </row>
    <row r="134" spans="2:22" x14ac:dyDescent="0.2">
      <c r="B134" s="41">
        <v>52.5</v>
      </c>
      <c r="F134" s="36">
        <f t="shared" si="88"/>
        <v>1.7993868843944386E-2</v>
      </c>
      <c r="G134" s="36">
        <f t="shared" si="123"/>
        <v>3.2481860911698239E-2</v>
      </c>
      <c r="I134" s="36"/>
      <c r="K134" s="41">
        <f>K133+0.5</f>
        <v>53</v>
      </c>
      <c r="L134" s="36">
        <f t="shared" si="120"/>
        <v>1.8003634373235572E-2</v>
      </c>
      <c r="M134" s="36">
        <f t="shared" ref="M134:P134" si="133">($Q134-$L134)/5+L134</f>
        <v>2.0900733573114838E-2</v>
      </c>
      <c r="N134" s="36">
        <f t="shared" si="133"/>
        <v>2.3797832772994104E-2</v>
      </c>
      <c r="O134" s="36">
        <f t="shared" si="133"/>
        <v>2.669493197287337E-2</v>
      </c>
      <c r="P134" s="36">
        <f t="shared" si="133"/>
        <v>2.9592031172752636E-2</v>
      </c>
      <c r="Q134" s="36">
        <f t="shared" si="86"/>
        <v>3.2489130372631903E-2</v>
      </c>
      <c r="R134" s="36">
        <f t="shared" si="122"/>
        <v>3.2489130372631903E-2</v>
      </c>
      <c r="S134" s="36">
        <f t="shared" si="125"/>
        <v>3.2489130372631903E-2</v>
      </c>
      <c r="T134" s="36">
        <f t="shared" si="125"/>
        <v>3.2489130372631903E-2</v>
      </c>
      <c r="U134" s="36">
        <f t="shared" si="125"/>
        <v>3.2489130372631903E-2</v>
      </c>
      <c r="V134" s="36">
        <f t="shared" si="125"/>
        <v>3.2489130372631903E-2</v>
      </c>
    </row>
    <row r="135" spans="2:22" x14ac:dyDescent="0.2">
      <c r="B135" s="41">
        <f>B134+0.5</f>
        <v>53</v>
      </c>
      <c r="F135" s="36">
        <f t="shared" si="88"/>
        <v>1.8003634373235572E-2</v>
      </c>
      <c r="G135" s="36">
        <f t="shared" si="123"/>
        <v>3.2489130372631903E-2</v>
      </c>
      <c r="I135" s="36"/>
      <c r="K135" s="41">
        <v>53.5</v>
      </c>
      <c r="L135" s="36">
        <f t="shared" si="120"/>
        <v>1.8013217369268988E-2</v>
      </c>
      <c r="M135" s="36">
        <f t="shared" ref="M135:P135" si="134">($Q135-$L135)/5+L135</f>
        <v>2.0909826686573412E-2</v>
      </c>
      <c r="N135" s="36">
        <f t="shared" si="134"/>
        <v>2.3806436003877836E-2</v>
      </c>
      <c r="O135" s="36">
        <f t="shared" si="134"/>
        <v>2.670304532118226E-2</v>
      </c>
      <c r="P135" s="36">
        <f t="shared" si="134"/>
        <v>2.9599654638486683E-2</v>
      </c>
      <c r="Q135" s="36">
        <f t="shared" si="86"/>
        <v>3.249626395579111E-2</v>
      </c>
      <c r="R135" s="36">
        <f t="shared" si="122"/>
        <v>3.249626395579111E-2</v>
      </c>
      <c r="S135" s="36">
        <f t="shared" si="125"/>
        <v>3.249626395579111E-2</v>
      </c>
      <c r="T135" s="36">
        <f t="shared" si="125"/>
        <v>3.249626395579111E-2</v>
      </c>
      <c r="U135" s="36">
        <f t="shared" si="125"/>
        <v>3.249626395579111E-2</v>
      </c>
      <c r="V135" s="36">
        <f t="shared" si="125"/>
        <v>3.249626395579111E-2</v>
      </c>
    </row>
    <row r="136" spans="2:22" x14ac:dyDescent="0.2">
      <c r="B136" s="41">
        <v>53.5</v>
      </c>
      <c r="F136" s="36">
        <f t="shared" si="88"/>
        <v>1.8013217369268988E-2</v>
      </c>
      <c r="G136" s="36">
        <f t="shared" si="123"/>
        <v>3.249626395579111E-2</v>
      </c>
      <c r="I136" s="36"/>
      <c r="K136" s="41">
        <f>K135+0.5</f>
        <v>54</v>
      </c>
      <c r="L136" s="36">
        <f t="shared" si="120"/>
        <v>1.8022622902412914E-2</v>
      </c>
      <c r="M136" s="36">
        <f t="shared" ref="M136:P136" si="135">($Q136-$L136)/5+L136</f>
        <v>2.0918751409042029E-2</v>
      </c>
      <c r="N136" s="36">
        <f t="shared" si="135"/>
        <v>2.3814879915671144E-2</v>
      </c>
      <c r="O136" s="36">
        <f t="shared" si="135"/>
        <v>2.6711008422300259E-2</v>
      </c>
      <c r="P136" s="36">
        <f t="shared" si="135"/>
        <v>2.9607136928929374E-2</v>
      </c>
      <c r="Q136" s="36">
        <f t="shared" si="86"/>
        <v>3.2503265435558495E-2</v>
      </c>
      <c r="R136" s="36">
        <f t="shared" si="122"/>
        <v>3.2503265435558495E-2</v>
      </c>
      <c r="S136" s="36">
        <f t="shared" si="125"/>
        <v>3.2503265435558495E-2</v>
      </c>
      <c r="T136" s="36">
        <f t="shared" si="125"/>
        <v>3.2503265435558495E-2</v>
      </c>
      <c r="U136" s="36">
        <f t="shared" si="125"/>
        <v>3.2503265435558495E-2</v>
      </c>
      <c r="V136" s="36">
        <f t="shared" si="125"/>
        <v>3.2503265435558495E-2</v>
      </c>
    </row>
    <row r="137" spans="2:22" x14ac:dyDescent="0.2">
      <c r="B137" s="41">
        <f>B136+0.5</f>
        <v>54</v>
      </c>
      <c r="F137" s="36">
        <f t="shared" si="88"/>
        <v>1.8022622902412914E-2</v>
      </c>
      <c r="G137" s="36">
        <f t="shared" si="123"/>
        <v>3.2503265435558495E-2</v>
      </c>
      <c r="I137" s="36"/>
      <c r="K137" s="41">
        <v>54.5</v>
      </c>
      <c r="L137" s="36">
        <f t="shared" si="120"/>
        <v>1.8031855856967049E-2</v>
      </c>
      <c r="M137" s="36">
        <f t="shared" ref="M137:P137" si="136">($Q137-$L137)/5+L137</f>
        <v>2.0927512375135082E-2</v>
      </c>
      <c r="N137" s="36">
        <f t="shared" si="136"/>
        <v>2.3823168893303114E-2</v>
      </c>
      <c r="O137" s="36">
        <f t="shared" si="136"/>
        <v>2.6718825411471147E-2</v>
      </c>
      <c r="P137" s="36">
        <f t="shared" si="136"/>
        <v>2.961448192963918E-2</v>
      </c>
      <c r="Q137" s="36">
        <f t="shared" si="86"/>
        <v>3.2510138447807216E-2</v>
      </c>
      <c r="R137" s="36">
        <f t="shared" si="122"/>
        <v>3.2510138447807216E-2</v>
      </c>
      <c r="S137" s="36">
        <f t="shared" si="125"/>
        <v>3.2510138447807216E-2</v>
      </c>
      <c r="T137" s="36">
        <f t="shared" si="125"/>
        <v>3.2510138447807216E-2</v>
      </c>
      <c r="U137" s="36">
        <f t="shared" si="125"/>
        <v>3.2510138447807216E-2</v>
      </c>
      <c r="V137" s="36">
        <f t="shared" si="125"/>
        <v>3.2510138447807216E-2</v>
      </c>
    </row>
    <row r="138" spans="2:22" x14ac:dyDescent="0.2">
      <c r="B138" s="41">
        <v>54.5</v>
      </c>
      <c r="F138" s="36">
        <f t="shared" si="88"/>
        <v>1.8031855856967049E-2</v>
      </c>
      <c r="G138" s="36">
        <f t="shared" si="123"/>
        <v>3.2510138447807216E-2</v>
      </c>
      <c r="I138" s="36"/>
      <c r="K138" s="41">
        <f>K137+0.5</f>
        <v>55</v>
      </c>
      <c r="L138" s="36">
        <f t="shared" si="120"/>
        <v>1.8040920939620207E-2</v>
      </c>
      <c r="M138" s="36">
        <f t="shared" ref="M138:P138" si="137">($Q138-$L138)/5+L138</f>
        <v>2.0936114050935539E-2</v>
      </c>
      <c r="N138" s="36">
        <f t="shared" si="137"/>
        <v>2.3831307162250872E-2</v>
      </c>
      <c r="O138" s="36">
        <f t="shared" si="137"/>
        <v>2.6726500273566205E-2</v>
      </c>
      <c r="P138" s="36">
        <f t="shared" si="137"/>
        <v>2.9621693384881537E-2</v>
      </c>
      <c r="Q138" s="36">
        <f t="shared" si="86"/>
        <v>3.2516886496196877E-2</v>
      </c>
      <c r="R138" s="36">
        <f t="shared" si="122"/>
        <v>3.2516886496196877E-2</v>
      </c>
      <c r="S138" s="36">
        <f t="shared" si="125"/>
        <v>3.2516886496196877E-2</v>
      </c>
      <c r="T138" s="36">
        <f t="shared" si="125"/>
        <v>3.2516886496196877E-2</v>
      </c>
      <c r="U138" s="36">
        <f t="shared" si="125"/>
        <v>3.2516886496196877E-2</v>
      </c>
      <c r="V138" s="36">
        <f t="shared" si="125"/>
        <v>3.2516886496196877E-2</v>
      </c>
    </row>
    <row r="139" spans="2:22" x14ac:dyDescent="0.2">
      <c r="B139" s="41">
        <f>B138+0.5</f>
        <v>55</v>
      </c>
      <c r="F139" s="36">
        <f t="shared" si="88"/>
        <v>1.8040920939620207E-2</v>
      </c>
      <c r="G139" s="36">
        <f t="shared" si="123"/>
        <v>3.2516886496196877E-2</v>
      </c>
      <c r="I139" s="36"/>
      <c r="K139" s="41">
        <v>55.5</v>
      </c>
      <c r="L139" s="36">
        <f t="shared" si="120"/>
        <v>1.8049822687450787E-2</v>
      </c>
      <c r="M139" s="36">
        <f t="shared" ref="M139:P139" si="138">($Q139-$L139)/5+L139</f>
        <v>2.0944560741586443E-2</v>
      </c>
      <c r="N139" s="36">
        <f t="shared" si="138"/>
        <v>2.3839298795722098E-2</v>
      </c>
      <c r="O139" s="36">
        <f t="shared" si="138"/>
        <v>2.6734036849857753E-2</v>
      </c>
      <c r="P139" s="36">
        <f t="shared" si="138"/>
        <v>2.9628774903993408E-2</v>
      </c>
      <c r="Q139" s="36">
        <f t="shared" si="86"/>
        <v>3.2523512958129067E-2</v>
      </c>
      <c r="R139" s="36">
        <f t="shared" si="122"/>
        <v>3.2523512958129067E-2</v>
      </c>
      <c r="S139" s="36">
        <f t="shared" si="125"/>
        <v>3.2523512958129067E-2</v>
      </c>
      <c r="T139" s="36">
        <f t="shared" si="125"/>
        <v>3.2523512958129067E-2</v>
      </c>
      <c r="U139" s="36">
        <f t="shared" si="125"/>
        <v>3.2523512958129067E-2</v>
      </c>
      <c r="V139" s="36">
        <f t="shared" si="125"/>
        <v>3.2523512958129067E-2</v>
      </c>
    </row>
    <row r="140" spans="2:22" x14ac:dyDescent="0.2">
      <c r="B140" s="41">
        <v>55.5</v>
      </c>
      <c r="F140" s="36">
        <f t="shared" si="88"/>
        <v>1.8049822687450787E-2</v>
      </c>
      <c r="G140" s="36">
        <f t="shared" si="123"/>
        <v>3.2523512958129067E-2</v>
      </c>
      <c r="I140" s="36"/>
      <c r="K140" s="41">
        <f>K139+0.5</f>
        <v>56</v>
      </c>
      <c r="L140" s="36">
        <f t="shared" si="120"/>
        <v>1.8058565475498681E-2</v>
      </c>
      <c r="M140" s="36">
        <f t="shared" ref="M140:P140" si="139">($Q140-$L140)/5+L140</f>
        <v>2.0952856598475726E-2</v>
      </c>
      <c r="N140" s="36">
        <f t="shared" si="139"/>
        <v>2.3847147721452772E-2</v>
      </c>
      <c r="O140" s="36">
        <f t="shared" si="139"/>
        <v>2.6741438844429817E-2</v>
      </c>
      <c r="P140" s="36">
        <f t="shared" si="139"/>
        <v>2.9635729967406862E-2</v>
      </c>
      <c r="Q140" s="36">
        <f t="shared" si="86"/>
        <v>3.2530021090383901E-2</v>
      </c>
      <c r="R140" s="36">
        <f t="shared" si="122"/>
        <v>3.2530021090383901E-2</v>
      </c>
      <c r="S140" s="36">
        <f t="shared" si="125"/>
        <v>3.2530021090383901E-2</v>
      </c>
      <c r="T140" s="36">
        <f t="shared" si="125"/>
        <v>3.2530021090383901E-2</v>
      </c>
      <c r="U140" s="36">
        <f t="shared" si="125"/>
        <v>3.2530021090383901E-2</v>
      </c>
      <c r="V140" s="36">
        <f t="shared" si="125"/>
        <v>3.2530021090383901E-2</v>
      </c>
    </row>
    <row r="141" spans="2:22" x14ac:dyDescent="0.2">
      <c r="B141" s="41">
        <f>B140+0.5</f>
        <v>56</v>
      </c>
      <c r="F141" s="36">
        <f t="shared" si="88"/>
        <v>1.8058565475498681E-2</v>
      </c>
      <c r="G141" s="36">
        <f t="shared" si="123"/>
        <v>3.2530021090383901E-2</v>
      </c>
      <c r="I141" s="36"/>
      <c r="K141" s="41">
        <v>56.5</v>
      </c>
      <c r="L141" s="36">
        <f t="shared" si="120"/>
        <v>1.806715352393511E-2</v>
      </c>
      <c r="M141" s="36">
        <f t="shared" ref="M141:P141" si="140">($Q141-$L141)/5+L141</f>
        <v>2.0961005626039537E-2</v>
      </c>
      <c r="N141" s="36">
        <f t="shared" si="140"/>
        <v>2.3854857728143965E-2</v>
      </c>
      <c r="O141" s="36">
        <f t="shared" si="140"/>
        <v>2.6748709830248393E-2</v>
      </c>
      <c r="P141" s="36">
        <f t="shared" si="140"/>
        <v>2.9642561932352821E-2</v>
      </c>
      <c r="Q141" s="36">
        <f t="shared" si="86"/>
        <v>3.2536414034457242E-2</v>
      </c>
      <c r="R141" s="36">
        <f t="shared" si="122"/>
        <v>3.2536414034457242E-2</v>
      </c>
      <c r="S141" s="36">
        <f t="shared" si="125"/>
        <v>3.2536414034457242E-2</v>
      </c>
      <c r="T141" s="36">
        <f t="shared" si="125"/>
        <v>3.2536414034457242E-2</v>
      </c>
      <c r="U141" s="36">
        <f t="shared" si="125"/>
        <v>3.2536414034457242E-2</v>
      </c>
      <c r="V141" s="36">
        <f t="shared" si="125"/>
        <v>3.2536414034457242E-2</v>
      </c>
    </row>
    <row r="142" spans="2:22" x14ac:dyDescent="0.2">
      <c r="B142" s="41">
        <v>56.5</v>
      </c>
      <c r="F142" s="36">
        <f t="shared" si="88"/>
        <v>1.806715352393511E-2</v>
      </c>
      <c r="G142" s="36">
        <f t="shared" si="123"/>
        <v>3.2536414034457242E-2</v>
      </c>
      <c r="I142" s="36"/>
      <c r="K142" s="41">
        <f>K141+0.5</f>
        <v>57</v>
      </c>
      <c r="L142" s="36">
        <f t="shared" si="120"/>
        <v>1.8075590904855117E-2</v>
      </c>
      <c r="M142" s="36">
        <f t="shared" ref="M142:P142" si="141">($Q142-$L142)/5+L142</f>
        <v>2.0969011688207494E-2</v>
      </c>
      <c r="N142" s="36">
        <f t="shared" si="141"/>
        <v>2.386243247155987E-2</v>
      </c>
      <c r="O142" s="36">
        <f t="shared" si="141"/>
        <v>2.6755853254912247E-2</v>
      </c>
      <c r="P142" s="36">
        <f t="shared" si="141"/>
        <v>2.9649274038264624E-2</v>
      </c>
      <c r="Q142" s="36">
        <f t="shared" si="86"/>
        <v>3.2542694821617008E-2</v>
      </c>
      <c r="R142" s="36">
        <f t="shared" si="122"/>
        <v>3.2542694821617008E-2</v>
      </c>
      <c r="S142" s="36">
        <f t="shared" ref="S142:V157" si="142">R142</f>
        <v>3.2542694821617008E-2</v>
      </c>
      <c r="T142" s="36">
        <f t="shared" si="142"/>
        <v>3.2542694821617008E-2</v>
      </c>
      <c r="U142" s="36">
        <f t="shared" si="142"/>
        <v>3.2542694821617008E-2</v>
      </c>
      <c r="V142" s="36">
        <f t="shared" si="142"/>
        <v>3.2542694821617008E-2</v>
      </c>
    </row>
    <row r="143" spans="2:22" x14ac:dyDescent="0.2">
      <c r="B143" s="41">
        <f>B142+0.5</f>
        <v>57</v>
      </c>
      <c r="F143" s="36">
        <f t="shared" si="88"/>
        <v>1.8075590904855117E-2</v>
      </c>
      <c r="G143" s="36">
        <f t="shared" si="123"/>
        <v>3.2542694821617008E-2</v>
      </c>
      <c r="I143" s="36"/>
      <c r="K143" s="41">
        <v>57.5</v>
      </c>
      <c r="L143" s="36">
        <f t="shared" si="120"/>
        <v>1.8083881548715642E-2</v>
      </c>
      <c r="M143" s="36">
        <f t="shared" ref="M143:P143" si="143">($Q143-$L143)/5+L143</f>
        <v>2.097687851451166E-2</v>
      </c>
      <c r="N143" s="36">
        <f t="shared" si="143"/>
        <v>2.3869875480307678E-2</v>
      </c>
      <c r="O143" s="36">
        <f t="shared" si="143"/>
        <v>2.6762872446103696E-2</v>
      </c>
      <c r="P143" s="36">
        <f t="shared" si="143"/>
        <v>2.9655869411899714E-2</v>
      </c>
      <c r="Q143" s="36">
        <f t="shared" si="86"/>
        <v>3.2548866377695738E-2</v>
      </c>
      <c r="R143" s="36">
        <f t="shared" si="122"/>
        <v>3.2548866377695738E-2</v>
      </c>
      <c r="S143" s="36">
        <f t="shared" si="142"/>
        <v>3.2548866377695738E-2</v>
      </c>
      <c r="T143" s="36">
        <f t="shared" si="142"/>
        <v>3.2548866377695738E-2</v>
      </c>
      <c r="U143" s="36">
        <f t="shared" si="142"/>
        <v>3.2548866377695738E-2</v>
      </c>
      <c r="V143" s="36">
        <f t="shared" si="142"/>
        <v>3.2548866377695738E-2</v>
      </c>
    </row>
    <row r="144" spans="2:22" x14ac:dyDescent="0.2">
      <c r="B144" s="41">
        <v>57.5</v>
      </c>
      <c r="F144" s="36">
        <f t="shared" si="88"/>
        <v>1.8083881548715642E-2</v>
      </c>
      <c r="G144" s="36">
        <f t="shared" si="123"/>
        <v>3.2548866377695738E-2</v>
      </c>
      <c r="I144" s="36"/>
      <c r="K144" s="41">
        <f>K143+0.5</f>
        <v>58</v>
      </c>
      <c r="L144" s="36">
        <f t="shared" si="120"/>
        <v>1.809202925044064E-2</v>
      </c>
      <c r="M144" s="36">
        <f t="shared" ref="M144:P144" si="144">($Q144-$L144)/5+L144</f>
        <v>2.0984609705879547E-2</v>
      </c>
      <c r="N144" s="36">
        <f t="shared" si="144"/>
        <v>2.3877190161318455E-2</v>
      </c>
      <c r="O144" s="36">
        <f t="shared" si="144"/>
        <v>2.6769770616757362E-2</v>
      </c>
      <c r="P144" s="36">
        <f t="shared" si="144"/>
        <v>2.966235107219627E-2</v>
      </c>
      <c r="Q144" s="36">
        <f t="shared" si="86"/>
        <v>3.2554931527635181E-2</v>
      </c>
      <c r="R144" s="36">
        <f t="shared" si="122"/>
        <v>3.2554931527635181E-2</v>
      </c>
      <c r="S144" s="36">
        <f t="shared" si="142"/>
        <v>3.2554931527635181E-2</v>
      </c>
      <c r="T144" s="36">
        <f t="shared" si="142"/>
        <v>3.2554931527635181E-2</v>
      </c>
      <c r="U144" s="36">
        <f t="shared" si="142"/>
        <v>3.2554931527635181E-2</v>
      </c>
      <c r="V144" s="36">
        <f t="shared" si="142"/>
        <v>3.2554931527635181E-2</v>
      </c>
    </row>
    <row r="145" spans="2:22" x14ac:dyDescent="0.2">
      <c r="B145" s="41">
        <f>B144+0.5</f>
        <v>58</v>
      </c>
      <c r="F145" s="36">
        <f t="shared" si="88"/>
        <v>1.809202925044064E-2</v>
      </c>
      <c r="G145" s="36">
        <f t="shared" si="123"/>
        <v>3.2554931527635181E-2</v>
      </c>
      <c r="I145" s="36"/>
      <c r="K145" s="41">
        <v>58.5</v>
      </c>
      <c r="L145" s="36">
        <f t="shared" si="120"/>
        <v>1.8100037675213079E-2</v>
      </c>
      <c r="M145" s="36">
        <f t="shared" ref="M145:P145" si="145">($Q145-$L145)/5+L145</f>
        <v>2.0992208740130039E-2</v>
      </c>
      <c r="N145" s="36">
        <f t="shared" si="145"/>
        <v>2.3884379805046999E-2</v>
      </c>
      <c r="O145" s="36">
        <f t="shared" si="145"/>
        <v>2.6776550869963958E-2</v>
      </c>
      <c r="P145" s="36">
        <f t="shared" si="145"/>
        <v>2.9668721934880918E-2</v>
      </c>
      <c r="Q145" s="36">
        <f t="shared" si="86"/>
        <v>3.2560892999797884E-2</v>
      </c>
      <c r="R145" s="36">
        <f t="shared" si="122"/>
        <v>3.2560892999797884E-2</v>
      </c>
      <c r="S145" s="36">
        <f t="shared" si="142"/>
        <v>3.2560892999797884E-2</v>
      </c>
      <c r="T145" s="36">
        <f t="shared" si="142"/>
        <v>3.2560892999797884E-2</v>
      </c>
      <c r="U145" s="36">
        <f t="shared" si="142"/>
        <v>3.2560892999797884E-2</v>
      </c>
      <c r="V145" s="36">
        <f t="shared" si="142"/>
        <v>3.2560892999797884E-2</v>
      </c>
    </row>
    <row r="146" spans="2:22" x14ac:dyDescent="0.2">
      <c r="B146" s="41">
        <v>58.5</v>
      </c>
      <c r="F146" s="36">
        <f t="shared" si="88"/>
        <v>1.8100037675213079E-2</v>
      </c>
      <c r="G146" s="36">
        <f t="shared" si="123"/>
        <v>3.2560892999797884E-2</v>
      </c>
      <c r="I146" s="36"/>
      <c r="K146" s="41">
        <f>K145+0.5</f>
        <v>59</v>
      </c>
      <c r="L146" s="36">
        <f t="shared" si="120"/>
        <v>1.8107910363972426E-2</v>
      </c>
      <c r="M146" s="36">
        <f t="shared" ref="M146:P146" si="146">($Q146-$L146)/5+L146</f>
        <v>2.0999678977189847E-2</v>
      </c>
      <c r="N146" s="36">
        <f t="shared" si="146"/>
        <v>2.3891447590407268E-2</v>
      </c>
      <c r="O146" s="36">
        <f t="shared" si="146"/>
        <v>2.6783216203624689E-2</v>
      </c>
      <c r="P146" s="36">
        <f t="shared" si="146"/>
        <v>2.9674984816842109E-2</v>
      </c>
      <c r="Q146" s="36">
        <f t="shared" si="86"/>
        <v>3.2566753430059527E-2</v>
      </c>
      <c r="R146" s="36">
        <f t="shared" si="122"/>
        <v>3.2566753430059527E-2</v>
      </c>
      <c r="S146" s="36">
        <f t="shared" si="142"/>
        <v>3.2566753430059527E-2</v>
      </c>
      <c r="T146" s="36">
        <f t="shared" si="142"/>
        <v>3.2566753430059527E-2</v>
      </c>
      <c r="U146" s="36">
        <f t="shared" si="142"/>
        <v>3.2566753430059527E-2</v>
      </c>
      <c r="V146" s="36">
        <f t="shared" si="142"/>
        <v>3.2566753430059527E-2</v>
      </c>
    </row>
    <row r="147" spans="2:22" x14ac:dyDescent="0.2">
      <c r="B147" s="41">
        <f>B146+0.5</f>
        <v>59</v>
      </c>
      <c r="F147" s="36">
        <f t="shared" si="88"/>
        <v>1.8107910363972426E-2</v>
      </c>
      <c r="G147" s="36">
        <f t="shared" si="123"/>
        <v>3.2566753430059527E-2</v>
      </c>
      <c r="I147" s="36"/>
      <c r="K147" s="41">
        <v>59.5</v>
      </c>
      <c r="L147" s="36">
        <f t="shared" si="120"/>
        <v>1.8115650738634973E-2</v>
      </c>
      <c r="M147" s="36">
        <f t="shared" ref="M147:P147" si="147">($Q147-$L147)/5+L147</f>
        <v>2.1007023664046963E-2</v>
      </c>
      <c r="N147" s="36">
        <f t="shared" si="147"/>
        <v>2.3898396589458953E-2</v>
      </c>
      <c r="O147" s="36">
        <f t="shared" si="147"/>
        <v>2.6789769514870942E-2</v>
      </c>
      <c r="P147" s="36">
        <f t="shared" si="147"/>
        <v>2.9681142440282932E-2</v>
      </c>
      <c r="Q147" s="36">
        <f t="shared" si="86"/>
        <v>3.2572515365694915E-2</v>
      </c>
      <c r="R147" s="36">
        <f t="shared" si="122"/>
        <v>3.2572515365694915E-2</v>
      </c>
      <c r="S147" s="36">
        <f t="shared" si="142"/>
        <v>3.2572515365694915E-2</v>
      </c>
      <c r="T147" s="36">
        <f t="shared" si="142"/>
        <v>3.2572515365694915E-2</v>
      </c>
      <c r="U147" s="36">
        <f t="shared" si="142"/>
        <v>3.2572515365694915E-2</v>
      </c>
      <c r="V147" s="36">
        <f t="shared" si="142"/>
        <v>3.2572515365694915E-2</v>
      </c>
    </row>
    <row r="148" spans="2:22" x14ac:dyDescent="0.2">
      <c r="B148" s="41">
        <v>59.5</v>
      </c>
      <c r="F148" s="36">
        <f t="shared" si="88"/>
        <v>1.8115650738634973E-2</v>
      </c>
      <c r="G148" s="36">
        <f t="shared" si="123"/>
        <v>3.2572515365694915E-2</v>
      </c>
      <c r="I148" s="36"/>
      <c r="K148" s="41">
        <f>K147+0.5</f>
        <v>60</v>
      </c>
      <c r="L148" s="36">
        <f t="shared" si="120"/>
        <v>1.8123262107053152E-2</v>
      </c>
      <c r="M148" s="36">
        <f t="shared" ref="M148:P148" si="148">($Q148-$L148)/5+L148</f>
        <v>2.1014245939456465E-2</v>
      </c>
      <c r="N148" s="36">
        <f t="shared" si="148"/>
        <v>2.3905229771859778E-2</v>
      </c>
      <c r="O148" s="36">
        <f t="shared" si="148"/>
        <v>2.679621360426309E-2</v>
      </c>
      <c r="P148" s="36">
        <f t="shared" si="148"/>
        <v>2.9687197436666403E-2</v>
      </c>
      <c r="Q148" s="36">
        <f t="shared" si="86"/>
        <v>3.2578181269069723E-2</v>
      </c>
      <c r="R148" s="36">
        <f t="shared" si="122"/>
        <v>3.2578181269069723E-2</v>
      </c>
      <c r="S148" s="36">
        <f t="shared" si="142"/>
        <v>3.2578181269069723E-2</v>
      </c>
      <c r="T148" s="36">
        <f t="shared" si="142"/>
        <v>3.2578181269069723E-2</v>
      </c>
      <c r="U148" s="36">
        <f t="shared" si="142"/>
        <v>3.2578181269069723E-2</v>
      </c>
      <c r="V148" s="36">
        <f t="shared" si="142"/>
        <v>3.2578181269069723E-2</v>
      </c>
    </row>
    <row r="149" spans="2:22" x14ac:dyDescent="0.2">
      <c r="B149" s="41">
        <f>B148+0.5</f>
        <v>60</v>
      </c>
      <c r="F149" s="36">
        <f t="shared" si="88"/>
        <v>1.8123262107053152E-2</v>
      </c>
      <c r="G149" s="36">
        <f t="shared" si="123"/>
        <v>3.2578181269069723E-2</v>
      </c>
      <c r="I149" s="36"/>
      <c r="K149" s="41">
        <v>60.5</v>
      </c>
      <c r="L149" s="36">
        <f t="shared" si="120"/>
        <v>1.8130747667728878E-2</v>
      </c>
      <c r="M149" s="36">
        <f t="shared" ref="M149:P149" si="149">($Q149-$L149)/5+L149</f>
        <v>2.1021348838412918E-2</v>
      </c>
      <c r="N149" s="36">
        <f t="shared" si="149"/>
        <v>2.3911950009096957E-2</v>
      </c>
      <c r="O149" s="36">
        <f t="shared" si="149"/>
        <v>2.6802551179780996E-2</v>
      </c>
      <c r="P149" s="36">
        <f t="shared" si="149"/>
        <v>2.9693152350465036E-2</v>
      </c>
      <c r="Q149" s="36">
        <f t="shared" si="86"/>
        <v>3.2583753521149075E-2</v>
      </c>
      <c r="R149" s="36">
        <f t="shared" si="122"/>
        <v>3.2583753521149075E-2</v>
      </c>
      <c r="S149" s="36">
        <f t="shared" si="142"/>
        <v>3.2583753521149075E-2</v>
      </c>
      <c r="T149" s="36">
        <f t="shared" si="142"/>
        <v>3.2583753521149075E-2</v>
      </c>
      <c r="U149" s="36">
        <f t="shared" si="142"/>
        <v>3.2583753521149075E-2</v>
      </c>
      <c r="V149" s="36">
        <f t="shared" si="142"/>
        <v>3.2583753521149075E-2</v>
      </c>
    </row>
    <row r="150" spans="2:22" x14ac:dyDescent="0.2">
      <c r="B150" s="41">
        <v>60.5</v>
      </c>
      <c r="F150" s="36">
        <f t="shared" si="88"/>
        <v>1.8130747667728878E-2</v>
      </c>
      <c r="G150" s="36">
        <f t="shared" si="123"/>
        <v>3.2583753521149075E-2</v>
      </c>
      <c r="I150" s="36"/>
      <c r="K150" s="41">
        <f>K149+0.5</f>
        <v>61</v>
      </c>
      <c r="L150" s="36">
        <f t="shared" si="120"/>
        <v>1.8138110514295161E-2</v>
      </c>
      <c r="M150" s="36">
        <f t="shared" ref="M150:P150" si="150">($Q150-$L150)/5+L150</f>
        <v>2.1028335296402866E-2</v>
      </c>
      <c r="N150" s="36">
        <f t="shared" si="150"/>
        <v>2.3918560078510571E-2</v>
      </c>
      <c r="O150" s="36">
        <f t="shared" si="150"/>
        <v>2.6808784860618277E-2</v>
      </c>
      <c r="P150" s="36">
        <f t="shared" si="150"/>
        <v>2.9699009642725982E-2</v>
      </c>
      <c r="Q150" s="36">
        <f t="shared" si="86"/>
        <v>3.2589234424833684E-2</v>
      </c>
      <c r="R150" s="36">
        <f t="shared" si="122"/>
        <v>3.2589234424833684E-2</v>
      </c>
      <c r="S150" s="36">
        <f t="shared" si="142"/>
        <v>3.2589234424833684E-2</v>
      </c>
      <c r="T150" s="36">
        <f t="shared" si="142"/>
        <v>3.2589234424833684E-2</v>
      </c>
      <c r="U150" s="36">
        <f t="shared" si="142"/>
        <v>3.2589234424833684E-2</v>
      </c>
      <c r="V150" s="36">
        <f t="shared" si="142"/>
        <v>3.2589234424833684E-2</v>
      </c>
    </row>
    <row r="151" spans="2:22" x14ac:dyDescent="0.2">
      <c r="B151" s="41">
        <f>B150+0.5</f>
        <v>61</v>
      </c>
      <c r="F151" s="36">
        <f t="shared" si="88"/>
        <v>1.8138110514295161E-2</v>
      </c>
      <c r="G151" s="36">
        <f t="shared" si="123"/>
        <v>3.2589234424833684E-2</v>
      </c>
      <c r="I151" s="36"/>
      <c r="K151" s="41">
        <v>61.5</v>
      </c>
      <c r="L151" s="36">
        <f t="shared" si="120"/>
        <v>1.8145353639779073E-2</v>
      </c>
      <c r="M151" s="36">
        <f t="shared" ref="M151:P151" si="151">($Q151-$L151)/5+L151</f>
        <v>2.1035208153449895E-2</v>
      </c>
      <c r="N151" s="36">
        <f t="shared" si="151"/>
        <v>2.3925062667120717E-2</v>
      </c>
      <c r="O151" s="36">
        <f t="shared" si="151"/>
        <v>2.6814917180791539E-2</v>
      </c>
      <c r="P151" s="36">
        <f t="shared" si="151"/>
        <v>2.970477169446236E-2</v>
      </c>
      <c r="Q151" s="36">
        <f t="shared" si="86"/>
        <v>3.2594626208133179E-2</v>
      </c>
      <c r="R151" s="36">
        <f t="shared" si="122"/>
        <v>3.2594626208133179E-2</v>
      </c>
      <c r="S151" s="36">
        <f t="shared" si="142"/>
        <v>3.2594626208133179E-2</v>
      </c>
      <c r="T151" s="36">
        <f t="shared" si="142"/>
        <v>3.2594626208133179E-2</v>
      </c>
      <c r="U151" s="36">
        <f t="shared" si="142"/>
        <v>3.2594626208133179E-2</v>
      </c>
      <c r="V151" s="36">
        <f t="shared" si="142"/>
        <v>3.2594626208133179E-2</v>
      </c>
    </row>
    <row r="152" spans="2:22" x14ac:dyDescent="0.2">
      <c r="B152" s="41">
        <v>61.5</v>
      </c>
      <c r="F152" s="36">
        <f t="shared" si="88"/>
        <v>1.8145353639779073E-2</v>
      </c>
      <c r="G152" s="36">
        <f t="shared" si="123"/>
        <v>3.2594626208133179E-2</v>
      </c>
      <c r="I152" s="36"/>
      <c r="K152" s="41">
        <f>K151+0.5</f>
        <v>62</v>
      </c>
      <c r="L152" s="36">
        <f t="shared" si="120"/>
        <v>1.8152479940658401E-2</v>
      </c>
      <c r="M152" s="36">
        <f t="shared" ref="M152:P152" si="152">($Q152-$L152)/5+L152</f>
        <v>2.1041970157963902E-2</v>
      </c>
      <c r="N152" s="36">
        <f t="shared" si="152"/>
        <v>2.3931460375269404E-2</v>
      </c>
      <c r="O152" s="36">
        <f t="shared" si="152"/>
        <v>2.6820950592574905E-2</v>
      </c>
      <c r="P152" s="36">
        <f t="shared" si="152"/>
        <v>2.9710440809880407E-2</v>
      </c>
      <c r="Q152" s="36">
        <f t="shared" si="86"/>
        <v>3.2599931027185905E-2</v>
      </c>
      <c r="R152" s="36">
        <f t="shared" si="122"/>
        <v>3.2599931027185905E-2</v>
      </c>
      <c r="S152" s="36">
        <f t="shared" si="142"/>
        <v>3.2599931027185905E-2</v>
      </c>
      <c r="T152" s="36">
        <f t="shared" si="142"/>
        <v>3.2599931027185905E-2</v>
      </c>
      <c r="U152" s="36">
        <f t="shared" si="142"/>
        <v>3.2599931027185905E-2</v>
      </c>
      <c r="V152" s="36">
        <f t="shared" si="142"/>
        <v>3.2599931027185905E-2</v>
      </c>
    </row>
    <row r="153" spans="2:22" x14ac:dyDescent="0.2">
      <c r="B153" s="41">
        <f>B152+0.5</f>
        <v>62</v>
      </c>
      <c r="F153" s="36">
        <f t="shared" si="88"/>
        <v>1.8152479940658401E-2</v>
      </c>
      <c r="G153" s="36">
        <f t="shared" si="123"/>
        <v>3.2599931027185905E-2</v>
      </c>
      <c r="I153" s="36"/>
      <c r="K153" s="41">
        <v>62.5</v>
      </c>
      <c r="L153" s="36">
        <f t="shared" si="120"/>
        <v>1.8159492220723664E-2</v>
      </c>
      <c r="M153" s="36">
        <f t="shared" ref="M153:P153" si="153">($Q153-$L153)/5+L153</f>
        <v>2.1048623970405689E-2</v>
      </c>
      <c r="N153" s="36">
        <f t="shared" si="153"/>
        <v>2.3937755720087713E-2</v>
      </c>
      <c r="O153" s="36">
        <f t="shared" si="153"/>
        <v>2.6826887469769738E-2</v>
      </c>
      <c r="P153" s="36">
        <f t="shared" si="153"/>
        <v>2.9716019219451762E-2</v>
      </c>
      <c r="Q153" s="36">
        <f t="shared" si="86"/>
        <v>3.2605150969133787E-2</v>
      </c>
      <c r="R153" s="36">
        <f t="shared" si="122"/>
        <v>3.2605150969133787E-2</v>
      </c>
      <c r="S153" s="36">
        <f t="shared" si="142"/>
        <v>3.2605150969133787E-2</v>
      </c>
      <c r="T153" s="36">
        <f t="shared" si="142"/>
        <v>3.2605150969133787E-2</v>
      </c>
      <c r="U153" s="36">
        <f t="shared" si="142"/>
        <v>3.2605150969133787E-2</v>
      </c>
      <c r="V153" s="36">
        <f t="shared" si="142"/>
        <v>3.2605150969133787E-2</v>
      </c>
    </row>
    <row r="154" spans="2:22" x14ac:dyDescent="0.2">
      <c r="B154" s="41">
        <v>62.5</v>
      </c>
      <c r="F154" s="36">
        <f t="shared" si="88"/>
        <v>1.8159492220723664E-2</v>
      </c>
      <c r="G154" s="36">
        <f t="shared" si="123"/>
        <v>3.2605150969133787E-2</v>
      </c>
      <c r="I154" s="36"/>
      <c r="K154" s="41">
        <f>K153+0.5</f>
        <v>63</v>
      </c>
      <c r="L154" s="36">
        <f t="shared" si="120"/>
        <v>1.8166393194756145E-2</v>
      </c>
      <c r="M154" s="36">
        <f t="shared" ref="M154:P154" si="154">($Q154-$L154)/5+L154</f>
        <v>2.1055172166776971E-2</v>
      </c>
      <c r="N154" s="36">
        <f t="shared" si="154"/>
        <v>2.3943951138797798E-2</v>
      </c>
      <c r="O154" s="36">
        <f t="shared" si="154"/>
        <v>2.6832730110818624E-2</v>
      </c>
      <c r="P154" s="36">
        <f t="shared" si="154"/>
        <v>2.9721509082839451E-2</v>
      </c>
      <c r="Q154" s="36">
        <f t="shared" si="86"/>
        <v>3.2610288054860277E-2</v>
      </c>
      <c r="R154" s="36">
        <f t="shared" si="122"/>
        <v>3.2610288054860277E-2</v>
      </c>
      <c r="S154" s="36">
        <f t="shared" si="142"/>
        <v>3.2610288054860277E-2</v>
      </c>
      <c r="T154" s="36">
        <f t="shared" si="142"/>
        <v>3.2610288054860277E-2</v>
      </c>
      <c r="U154" s="36">
        <f t="shared" si="142"/>
        <v>3.2610288054860277E-2</v>
      </c>
      <c r="V154" s="36">
        <f t="shared" si="142"/>
        <v>3.2610288054860277E-2</v>
      </c>
    </row>
    <row r="155" spans="2:22" x14ac:dyDescent="0.2">
      <c r="B155" s="41">
        <f>B154+0.5</f>
        <v>63</v>
      </c>
      <c r="F155" s="36">
        <f t="shared" si="88"/>
        <v>1.8166393194756145E-2</v>
      </c>
      <c r="G155" s="36">
        <f t="shared" si="123"/>
        <v>3.2610288054860277E-2</v>
      </c>
      <c r="I155" s="36"/>
      <c r="K155" s="41">
        <v>63.5</v>
      </c>
      <c r="L155" s="36">
        <f t="shared" si="120"/>
        <v>1.8173185492032208E-2</v>
      </c>
      <c r="M155" s="36">
        <f t="shared" ref="M155:P155" si="155">($Q155-$L155)/5+L155</f>
        <v>2.1061617241945555E-2</v>
      </c>
      <c r="N155" s="36">
        <f t="shared" si="155"/>
        <v>2.3950048991858902E-2</v>
      </c>
      <c r="O155" s="36">
        <f t="shared" si="155"/>
        <v>2.6838480741772249E-2</v>
      </c>
      <c r="P155" s="36">
        <f t="shared" si="155"/>
        <v>2.9726912491685596E-2</v>
      </c>
      <c r="Q155" s="36">
        <f t="shared" si="86"/>
        <v>3.2615344241598947E-2</v>
      </c>
      <c r="R155" s="36">
        <f t="shared" si="122"/>
        <v>3.2615344241598947E-2</v>
      </c>
      <c r="S155" s="36">
        <f t="shared" si="142"/>
        <v>3.2615344241598947E-2</v>
      </c>
      <c r="T155" s="36">
        <f t="shared" si="142"/>
        <v>3.2615344241598947E-2</v>
      </c>
      <c r="U155" s="36">
        <f t="shared" si="142"/>
        <v>3.2615344241598947E-2</v>
      </c>
      <c r="V155" s="36">
        <f t="shared" si="142"/>
        <v>3.2615344241598947E-2</v>
      </c>
    </row>
    <row r="156" spans="2:22" x14ac:dyDescent="0.2">
      <c r="B156" s="41">
        <v>63.5</v>
      </c>
      <c r="F156" s="36">
        <f t="shared" si="88"/>
        <v>1.8173185492032208E-2</v>
      </c>
      <c r="G156" s="36">
        <f t="shared" si="123"/>
        <v>3.2615344241598947E-2</v>
      </c>
      <c r="I156" s="36"/>
      <c r="K156" s="41">
        <f>K155+0.5</f>
        <v>64</v>
      </c>
      <c r="L156" s="36">
        <f t="shared" si="120"/>
        <v>1.8179871659663328E-2</v>
      </c>
      <c r="M156" s="36">
        <f t="shared" ref="M156:P156" si="156">($Q156-$L156)/5+L156</f>
        <v>2.1067961612814629E-2</v>
      </c>
      <c r="N156" s="36">
        <f t="shared" si="156"/>
        <v>2.3956051565965929E-2</v>
      </c>
      <c r="O156" s="36">
        <f t="shared" si="156"/>
        <v>2.684414151911723E-2</v>
      </c>
      <c r="P156" s="36">
        <f t="shared" si="156"/>
        <v>2.9732231472268531E-2</v>
      </c>
      <c r="Q156" s="36">
        <f t="shared" si="86"/>
        <v>3.2620321425419825E-2</v>
      </c>
      <c r="R156" s="36">
        <f t="shared" si="122"/>
        <v>3.2620321425419825E-2</v>
      </c>
      <c r="S156" s="36">
        <f t="shared" si="142"/>
        <v>3.2620321425419825E-2</v>
      </c>
      <c r="T156" s="36">
        <f t="shared" si="142"/>
        <v>3.2620321425419825E-2</v>
      </c>
      <c r="U156" s="36">
        <f t="shared" si="142"/>
        <v>3.2620321425419825E-2</v>
      </c>
      <c r="V156" s="36">
        <f t="shared" si="142"/>
        <v>3.2620321425419825E-2</v>
      </c>
    </row>
    <row r="157" spans="2:22" x14ac:dyDescent="0.2">
      <c r="B157" s="41">
        <f>B156+0.5</f>
        <v>64</v>
      </c>
      <c r="F157" s="36">
        <f t="shared" si="88"/>
        <v>1.8179871659663328E-2</v>
      </c>
      <c r="G157" s="36">
        <f t="shared" si="123"/>
        <v>3.2620321425419825E-2</v>
      </c>
      <c r="I157" s="36"/>
      <c r="K157" s="41">
        <v>64.5</v>
      </c>
      <c r="L157" s="36">
        <f t="shared" ref="L157:L188" si="157">F158</f>
        <v>1.8186454165780793E-2</v>
      </c>
      <c r="M157" s="36">
        <f t="shared" ref="M157:P157" si="158">($Q157-$L157)/5+L157</f>
        <v>2.107420762134465E-2</v>
      </c>
      <c r="N157" s="36">
        <f t="shared" si="158"/>
        <v>2.3961961076908508E-2</v>
      </c>
      <c r="O157" s="36">
        <f t="shared" si="158"/>
        <v>2.6849714532472365E-2</v>
      </c>
      <c r="P157" s="36">
        <f t="shared" si="158"/>
        <v>2.9737467988036222E-2</v>
      </c>
      <c r="Q157" s="36">
        <f t="shared" si="86"/>
        <v>3.2625221443600076E-2</v>
      </c>
      <c r="R157" s="36">
        <f t="shared" ref="R157:R188" si="159">G158</f>
        <v>3.2625221443600076E-2</v>
      </c>
      <c r="S157" s="36">
        <f t="shared" si="142"/>
        <v>3.2625221443600076E-2</v>
      </c>
      <c r="T157" s="36">
        <f t="shared" si="142"/>
        <v>3.2625221443600076E-2</v>
      </c>
      <c r="U157" s="36">
        <f t="shared" si="142"/>
        <v>3.2625221443600076E-2</v>
      </c>
      <c r="V157" s="36">
        <f t="shared" si="142"/>
        <v>3.2625221443600076E-2</v>
      </c>
    </row>
    <row r="158" spans="2:22" x14ac:dyDescent="0.2">
      <c r="B158" s="41">
        <v>64.5</v>
      </c>
      <c r="F158" s="36">
        <f t="shared" si="88"/>
        <v>1.8186454165780793E-2</v>
      </c>
      <c r="G158" s="36">
        <f t="shared" ref="G158:G189" si="160">G$22+G$23*(B$22/$B158)*(1-EXP(-$B158/B$22))+G$24*(B$22/$B158)*(1-(1+$B158/B$22)*EXP(-$B158/B$22))</f>
        <v>3.2625221443600076E-2</v>
      </c>
      <c r="I158" s="36"/>
      <c r="K158" s="41">
        <f>K157+0.5</f>
        <v>65</v>
      </c>
      <c r="L158" s="36">
        <f t="shared" si="157"/>
        <v>1.8192935402573371E-2</v>
      </c>
      <c r="M158" s="36">
        <f t="shared" ref="M158:P158" si="161">($Q158-$L158)/5+L158</f>
        <v>2.1080357537435743E-2</v>
      </c>
      <c r="N158" s="36">
        <f t="shared" si="161"/>
        <v>2.3967779672298115E-2</v>
      </c>
      <c r="O158" s="36">
        <f t="shared" si="161"/>
        <v>2.6855201807160486E-2</v>
      </c>
      <c r="P158" s="36">
        <f t="shared" si="161"/>
        <v>2.9742623942022858E-2</v>
      </c>
      <c r="Q158" s="36">
        <f t="shared" ref="Q158:Q221" si="162">G159</f>
        <v>3.2630046076885237E-2</v>
      </c>
      <c r="R158" s="36">
        <f t="shared" si="159"/>
        <v>3.2630046076885237E-2</v>
      </c>
      <c r="S158" s="36">
        <f t="shared" ref="S158:V173" si="163">R158</f>
        <v>3.2630046076885237E-2</v>
      </c>
      <c r="T158" s="36">
        <f t="shared" si="163"/>
        <v>3.2630046076885237E-2</v>
      </c>
      <c r="U158" s="36">
        <f t="shared" si="163"/>
        <v>3.2630046076885237E-2</v>
      </c>
      <c r="V158" s="36">
        <f t="shared" si="163"/>
        <v>3.2630046076885237E-2</v>
      </c>
    </row>
    <row r="159" spans="2:22" x14ac:dyDescent="0.2">
      <c r="B159" s="41">
        <f>B158+0.5</f>
        <v>65</v>
      </c>
      <c r="F159" s="36">
        <f t="shared" ref="F159:F222" si="164">D$22+D$23*(B$22/$B159)*(1-EXP(-$B159/B$22))+D$24*(B$22/$B159)*(1-(1+$B159/B$22)*EXP(-$B159/B$22))</f>
        <v>1.8192935402573371E-2</v>
      </c>
      <c r="G159" s="36">
        <f t="shared" si="160"/>
        <v>3.2630046076885237E-2</v>
      </c>
      <c r="I159" s="36"/>
      <c r="K159" s="41">
        <v>65.5</v>
      </c>
      <c r="L159" s="36">
        <f t="shared" si="157"/>
        <v>1.8199317689185913E-2</v>
      </c>
      <c r="M159" s="36">
        <f t="shared" ref="M159:P159" si="165">($Q159-$L159)/5+L159</f>
        <v>2.1086413561678122E-2</v>
      </c>
      <c r="N159" s="36">
        <f t="shared" si="165"/>
        <v>2.3973509434170332E-2</v>
      </c>
      <c r="O159" s="36">
        <f t="shared" si="165"/>
        <v>2.6860605306662542E-2</v>
      </c>
      <c r="P159" s="36">
        <f t="shared" si="165"/>
        <v>2.9747701179154751E-2</v>
      </c>
      <c r="Q159" s="36">
        <f t="shared" si="162"/>
        <v>3.2634797051646965E-2</v>
      </c>
      <c r="R159" s="36">
        <f t="shared" si="159"/>
        <v>3.2634797051646965E-2</v>
      </c>
      <c r="S159" s="36">
        <f t="shared" si="163"/>
        <v>3.2634797051646965E-2</v>
      </c>
      <c r="T159" s="36">
        <f t="shared" si="163"/>
        <v>3.2634797051646965E-2</v>
      </c>
      <c r="U159" s="36">
        <f t="shared" si="163"/>
        <v>3.2634797051646965E-2</v>
      </c>
      <c r="V159" s="36">
        <f t="shared" si="163"/>
        <v>3.2634797051646965E-2</v>
      </c>
    </row>
    <row r="160" spans="2:22" x14ac:dyDescent="0.2">
      <c r="B160" s="41">
        <v>65.5</v>
      </c>
      <c r="F160" s="36">
        <f t="shared" si="164"/>
        <v>1.8199317689185913E-2</v>
      </c>
      <c r="G160" s="36">
        <f t="shared" si="160"/>
        <v>3.2634797051646965E-2</v>
      </c>
      <c r="I160" s="36"/>
      <c r="K160" s="41">
        <f>K159+0.5</f>
        <v>66</v>
      </c>
      <c r="L160" s="36">
        <f t="shared" si="157"/>
        <v>1.8205603274486136E-2</v>
      </c>
      <c r="M160" s="36">
        <f t="shared" ref="M160:P160" si="166">($Q160-$L160)/5+L160</f>
        <v>2.1092377827977429E-2</v>
      </c>
      <c r="N160" s="36">
        <f t="shared" si="166"/>
        <v>2.3979152381468721E-2</v>
      </c>
      <c r="O160" s="36">
        <f t="shared" si="166"/>
        <v>2.6865926934960014E-2</v>
      </c>
      <c r="P160" s="36">
        <f t="shared" si="166"/>
        <v>2.9752701488451307E-2</v>
      </c>
      <c r="Q160" s="36">
        <f t="shared" si="162"/>
        <v>3.2639476041942603E-2</v>
      </c>
      <c r="R160" s="36">
        <f t="shared" si="159"/>
        <v>3.2639476041942603E-2</v>
      </c>
      <c r="S160" s="36">
        <f t="shared" si="163"/>
        <v>3.2639476041942603E-2</v>
      </c>
      <c r="T160" s="36">
        <f t="shared" si="163"/>
        <v>3.2639476041942603E-2</v>
      </c>
      <c r="U160" s="36">
        <f t="shared" si="163"/>
        <v>3.2639476041942603E-2</v>
      </c>
      <c r="V160" s="36">
        <f t="shared" si="163"/>
        <v>3.2639476041942603E-2</v>
      </c>
    </row>
    <row r="161" spans="2:22" x14ac:dyDescent="0.2">
      <c r="B161" s="41">
        <f>B160+0.5</f>
        <v>66</v>
      </c>
      <c r="F161" s="36">
        <f t="shared" si="164"/>
        <v>1.8205603274486136E-2</v>
      </c>
      <c r="G161" s="36">
        <f t="shared" si="160"/>
        <v>3.2639476041942603E-2</v>
      </c>
      <c r="I161" s="36"/>
      <c r="K161" s="41">
        <v>66.5</v>
      </c>
      <c r="L161" s="36">
        <f t="shared" si="157"/>
        <v>1.8211794339706662E-2</v>
      </c>
      <c r="M161" s="36">
        <f t="shared" ref="M161:P161" si="167">($Q161-$L161)/5+L161</f>
        <v>2.1098252406061713E-2</v>
      </c>
      <c r="N161" s="36">
        <f t="shared" si="167"/>
        <v>2.3984710472416765E-2</v>
      </c>
      <c r="O161" s="36">
        <f t="shared" si="167"/>
        <v>2.6871168538771816E-2</v>
      </c>
      <c r="P161" s="36">
        <f t="shared" si="167"/>
        <v>2.9757626605126868E-2</v>
      </c>
      <c r="Q161" s="36">
        <f t="shared" si="162"/>
        <v>3.2644084671481916E-2</v>
      </c>
      <c r="R161" s="36">
        <f t="shared" si="159"/>
        <v>3.2644084671481916E-2</v>
      </c>
      <c r="S161" s="36">
        <f t="shared" si="163"/>
        <v>3.2644084671481916E-2</v>
      </c>
      <c r="T161" s="36">
        <f t="shared" si="163"/>
        <v>3.2644084671481916E-2</v>
      </c>
      <c r="U161" s="36">
        <f t="shared" si="163"/>
        <v>3.2644084671481916E-2</v>
      </c>
      <c r="V161" s="36">
        <f t="shared" si="163"/>
        <v>3.2644084671481916E-2</v>
      </c>
    </row>
    <row r="162" spans="2:22" x14ac:dyDescent="0.2">
      <c r="B162" s="41">
        <v>66.5</v>
      </c>
      <c r="F162" s="36">
        <f t="shared" si="164"/>
        <v>1.8211794339706662E-2</v>
      </c>
      <c r="G162" s="36">
        <f t="shared" si="160"/>
        <v>3.2644084671481916E-2</v>
      </c>
      <c r="I162" s="36"/>
      <c r="K162" s="41">
        <f>K161+0.5</f>
        <v>67</v>
      </c>
      <c r="L162" s="36">
        <f t="shared" si="157"/>
        <v>1.8217893000968675E-2</v>
      </c>
      <c r="M162" s="36">
        <f t="shared" ref="M162:P162" si="168">($Q162-$L162)/5+L162</f>
        <v>2.1104039303876082E-2</v>
      </c>
      <c r="N162" s="36">
        <f t="shared" si="168"/>
        <v>2.3990185606783489E-2</v>
      </c>
      <c r="O162" s="36">
        <f t="shared" si="168"/>
        <v>2.6876331909690895E-2</v>
      </c>
      <c r="P162" s="36">
        <f t="shared" si="168"/>
        <v>2.9762478212598302E-2</v>
      </c>
      <c r="Q162" s="36">
        <f t="shared" si="162"/>
        <v>3.2648624515505716E-2</v>
      </c>
      <c r="R162" s="36">
        <f t="shared" si="159"/>
        <v>3.2648624515505716E-2</v>
      </c>
      <c r="S162" s="36">
        <f t="shared" si="163"/>
        <v>3.2648624515505716E-2</v>
      </c>
      <c r="T162" s="36">
        <f t="shared" si="163"/>
        <v>3.2648624515505716E-2</v>
      </c>
      <c r="U162" s="36">
        <f t="shared" si="163"/>
        <v>3.2648624515505716E-2</v>
      </c>
      <c r="V162" s="36">
        <f t="shared" si="163"/>
        <v>3.2648624515505716E-2</v>
      </c>
    </row>
    <row r="163" spans="2:22" x14ac:dyDescent="0.2">
      <c r="B163" s="41">
        <f>B162+0.5</f>
        <v>67</v>
      </c>
      <c r="F163" s="36">
        <f t="shared" si="164"/>
        <v>1.8217893000968675E-2</v>
      </c>
      <c r="G163" s="36">
        <f t="shared" si="160"/>
        <v>3.2648624515505716E-2</v>
      </c>
      <c r="I163" s="36"/>
      <c r="K163" s="41">
        <v>67.5</v>
      </c>
      <c r="L163" s="36">
        <f t="shared" si="157"/>
        <v>1.822390131169347E-2</v>
      </c>
      <c r="M163" s="36">
        <f t="shared" ref="M163:P163" si="169">($Q163-$L163)/5+L163</f>
        <v>2.1109740469870981E-2</v>
      </c>
      <c r="N163" s="36">
        <f t="shared" si="169"/>
        <v>2.3995579628048491E-2</v>
      </c>
      <c r="O163" s="36">
        <f t="shared" si="169"/>
        <v>2.6881418786226002E-2</v>
      </c>
      <c r="P163" s="36">
        <f t="shared" si="169"/>
        <v>2.9767257944403512E-2</v>
      </c>
      <c r="Q163" s="36">
        <f t="shared" si="162"/>
        <v>3.2653097102581019E-2</v>
      </c>
      <c r="R163" s="36">
        <f t="shared" si="159"/>
        <v>3.2653097102581019E-2</v>
      </c>
      <c r="S163" s="36">
        <f t="shared" si="163"/>
        <v>3.2653097102581019E-2</v>
      </c>
      <c r="T163" s="36">
        <f t="shared" si="163"/>
        <v>3.2653097102581019E-2</v>
      </c>
      <c r="U163" s="36">
        <f t="shared" si="163"/>
        <v>3.2653097102581019E-2</v>
      </c>
      <c r="V163" s="36">
        <f t="shared" si="163"/>
        <v>3.2653097102581019E-2</v>
      </c>
    </row>
    <row r="164" spans="2:22" x14ac:dyDescent="0.2">
      <c r="B164" s="41">
        <v>67.5</v>
      </c>
      <c r="F164" s="36">
        <f t="shared" si="164"/>
        <v>1.822390131169347E-2</v>
      </c>
      <c r="G164" s="36">
        <f t="shared" si="160"/>
        <v>3.2653097102581019E-2</v>
      </c>
      <c r="I164" s="36"/>
      <c r="K164" s="41">
        <f>K163+0.5</f>
        <v>68</v>
      </c>
      <c r="L164" s="36">
        <f t="shared" si="157"/>
        <v>1.8229821264907606E-2</v>
      </c>
      <c r="M164" s="36">
        <f t="shared" ref="M164:P164" si="170">($Q164-$L164)/5+L164</f>
        <v>2.1115357795189481E-2</v>
      </c>
      <c r="N164" s="36">
        <f t="shared" si="170"/>
        <v>2.4000894325471357E-2</v>
      </c>
      <c r="O164" s="36">
        <f t="shared" si="170"/>
        <v>2.6886430855753232E-2</v>
      </c>
      <c r="P164" s="36">
        <f t="shared" si="170"/>
        <v>2.9771967386035107E-2</v>
      </c>
      <c r="Q164" s="36">
        <f t="shared" si="162"/>
        <v>3.2657503916316978E-2</v>
      </c>
      <c r="R164" s="36">
        <f t="shared" si="159"/>
        <v>3.2657503916316978E-2</v>
      </c>
      <c r="S164" s="36">
        <f t="shared" si="163"/>
        <v>3.2657503916316978E-2</v>
      </c>
      <c r="T164" s="36">
        <f t="shared" si="163"/>
        <v>3.2657503916316978E-2</v>
      </c>
      <c r="U164" s="36">
        <f t="shared" si="163"/>
        <v>3.2657503916316978E-2</v>
      </c>
      <c r="V164" s="36">
        <f t="shared" si="163"/>
        <v>3.2657503916316978E-2</v>
      </c>
    </row>
    <row r="165" spans="2:22" x14ac:dyDescent="0.2">
      <c r="B165" s="41">
        <f>B164+0.5</f>
        <v>68</v>
      </c>
      <c r="F165" s="36">
        <f t="shared" si="164"/>
        <v>1.8229821264907606E-2</v>
      </c>
      <c r="G165" s="36">
        <f t="shared" si="160"/>
        <v>3.2657503916316978E-2</v>
      </c>
      <c r="I165" s="36"/>
      <c r="K165" s="41">
        <v>68.5</v>
      </c>
      <c r="L165" s="36">
        <f t="shared" si="157"/>
        <v>1.8235654795447084E-2</v>
      </c>
      <c r="M165" s="36">
        <f t="shared" ref="M165:P165" si="171">($Q165-$L165)/5+L165</f>
        <v>2.1120893115758807E-2</v>
      </c>
      <c r="N165" s="36">
        <f t="shared" si="171"/>
        <v>2.400613143607053E-2</v>
      </c>
      <c r="O165" s="36">
        <f t="shared" si="171"/>
        <v>2.6891369756382254E-2</v>
      </c>
      <c r="P165" s="36">
        <f t="shared" si="171"/>
        <v>2.9776608076693977E-2</v>
      </c>
      <c r="Q165" s="36">
        <f t="shared" si="162"/>
        <v>3.26618463970057E-2</v>
      </c>
      <c r="R165" s="36">
        <f t="shared" si="159"/>
        <v>3.26618463970057E-2</v>
      </c>
      <c r="S165" s="36">
        <f t="shared" si="163"/>
        <v>3.26618463970057E-2</v>
      </c>
      <c r="T165" s="36">
        <f t="shared" si="163"/>
        <v>3.26618463970057E-2</v>
      </c>
      <c r="U165" s="36">
        <f t="shared" si="163"/>
        <v>3.26618463970057E-2</v>
      </c>
      <c r="V165" s="36">
        <f t="shared" si="163"/>
        <v>3.26618463970057E-2</v>
      </c>
    </row>
    <row r="166" spans="2:22" x14ac:dyDescent="0.2">
      <c r="B166" s="41">
        <v>68.5</v>
      </c>
      <c r="F166" s="36">
        <f t="shared" si="164"/>
        <v>1.8235654795447084E-2</v>
      </c>
      <c r="G166" s="36">
        <f t="shared" si="160"/>
        <v>3.26618463970057E-2</v>
      </c>
      <c r="I166" s="36"/>
      <c r="K166" s="41">
        <f>K165+0.5</f>
        <v>69</v>
      </c>
      <c r="L166" s="36">
        <f t="shared" si="157"/>
        <v>1.82414037820657E-2</v>
      </c>
      <c r="M166" s="36">
        <f t="shared" ref="M166:P166" si="172">($Q166-$L166)/5+L166</f>
        <v>2.1126348214290897E-2</v>
      </c>
      <c r="N166" s="36">
        <f t="shared" si="172"/>
        <v>2.4011292646516094E-2</v>
      </c>
      <c r="O166" s="36">
        <f t="shared" si="172"/>
        <v>2.6896237078741291E-2</v>
      </c>
      <c r="P166" s="36">
        <f t="shared" si="172"/>
        <v>2.9781181510966488E-2</v>
      </c>
      <c r="Q166" s="36">
        <f t="shared" si="162"/>
        <v>3.2666125943191682E-2</v>
      </c>
      <c r="R166" s="36">
        <f t="shared" si="159"/>
        <v>3.2666125943191682E-2</v>
      </c>
      <c r="S166" s="36">
        <f t="shared" si="163"/>
        <v>3.2666125943191682E-2</v>
      </c>
      <c r="T166" s="36">
        <f t="shared" si="163"/>
        <v>3.2666125943191682E-2</v>
      </c>
      <c r="U166" s="36">
        <f t="shared" si="163"/>
        <v>3.2666125943191682E-2</v>
      </c>
      <c r="V166" s="36">
        <f t="shared" si="163"/>
        <v>3.2666125943191682E-2</v>
      </c>
    </row>
    <row r="167" spans="2:22" x14ac:dyDescent="0.2">
      <c r="B167" s="41">
        <f>B166+0.5</f>
        <v>69</v>
      </c>
      <c r="F167" s="36">
        <f t="shared" si="164"/>
        <v>1.82414037820657E-2</v>
      </c>
      <c r="G167" s="36">
        <f t="shared" si="160"/>
        <v>3.2666125943191682E-2</v>
      </c>
      <c r="I167" s="36"/>
      <c r="K167" s="41">
        <v>69.5</v>
      </c>
      <c r="L167" s="36">
        <f t="shared" si="157"/>
        <v>1.8247070049452391E-2</v>
      </c>
      <c r="M167" s="36">
        <f t="shared" ref="M167:P167" si="173">($Q167-$L167)/5+L167</f>
        <v>2.1131724822196621E-2</v>
      </c>
      <c r="N167" s="36">
        <f t="shared" si="173"/>
        <v>2.4016379594940851E-2</v>
      </c>
      <c r="O167" s="36">
        <f t="shared" si="173"/>
        <v>2.6901034367685081E-2</v>
      </c>
      <c r="P167" s="36">
        <f t="shared" si="173"/>
        <v>2.9785689140429311E-2</v>
      </c>
      <c r="Q167" s="36">
        <f t="shared" si="162"/>
        <v>3.2670343913173548E-2</v>
      </c>
      <c r="R167" s="36">
        <f t="shared" si="159"/>
        <v>3.2670343913173548E-2</v>
      </c>
      <c r="S167" s="36">
        <f t="shared" si="163"/>
        <v>3.2670343913173548E-2</v>
      </c>
      <c r="T167" s="36">
        <f t="shared" si="163"/>
        <v>3.2670343913173548E-2</v>
      </c>
      <c r="U167" s="36">
        <f t="shared" si="163"/>
        <v>3.2670343913173548E-2</v>
      </c>
      <c r="V167" s="36">
        <f t="shared" si="163"/>
        <v>3.2670343913173548E-2</v>
      </c>
    </row>
    <row r="168" spans="2:22" x14ac:dyDescent="0.2">
      <c r="B168" s="41">
        <v>69.5</v>
      </c>
      <c r="F168" s="36">
        <f t="shared" si="164"/>
        <v>1.8247070049452391E-2</v>
      </c>
      <c r="G168" s="36">
        <f t="shared" si="160"/>
        <v>3.2670343913173548E-2</v>
      </c>
      <c r="I168" s="36"/>
      <c r="K168" s="41">
        <f>K167+0.5</f>
        <v>70</v>
      </c>
      <c r="L168" s="36">
        <f t="shared" si="157"/>
        <v>1.8252655370162133E-2</v>
      </c>
      <c r="M168" s="36">
        <f t="shared" ref="M168:P168" si="174">($Q168-$L168)/5+L168</f>
        <v>2.1137024621417984E-2</v>
      </c>
      <c r="N168" s="36">
        <f t="shared" si="174"/>
        <v>2.4021393872673834E-2</v>
      </c>
      <c r="O168" s="36">
        <f t="shared" si="174"/>
        <v>2.6905763123929685E-2</v>
      </c>
      <c r="P168" s="36">
        <f t="shared" si="174"/>
        <v>2.9790132375185536E-2</v>
      </c>
      <c r="Q168" s="36">
        <f t="shared" si="162"/>
        <v>3.2674501626441393E-2</v>
      </c>
      <c r="R168" s="36">
        <f t="shared" si="159"/>
        <v>3.2674501626441393E-2</v>
      </c>
      <c r="S168" s="36">
        <f t="shared" si="163"/>
        <v>3.2674501626441393E-2</v>
      </c>
      <c r="T168" s="36">
        <f t="shared" si="163"/>
        <v>3.2674501626441393E-2</v>
      </c>
      <c r="U168" s="36">
        <f t="shared" si="163"/>
        <v>3.2674501626441393E-2</v>
      </c>
      <c r="V168" s="36">
        <f t="shared" si="163"/>
        <v>3.2674501626441393E-2</v>
      </c>
    </row>
    <row r="169" spans="2:22" x14ac:dyDescent="0.2">
      <c r="B169" s="41">
        <f>B168+0.5</f>
        <v>70</v>
      </c>
      <c r="F169" s="36">
        <f t="shared" si="164"/>
        <v>1.8252655370162133E-2</v>
      </c>
      <c r="G169" s="36">
        <f t="shared" si="160"/>
        <v>3.2674501626441393E-2</v>
      </c>
      <c r="I169" s="36"/>
      <c r="K169" s="41">
        <v>70.5</v>
      </c>
      <c r="L169" s="36">
        <f t="shared" si="157"/>
        <v>1.8258161466464643E-2</v>
      </c>
      <c r="M169" s="36">
        <f t="shared" ref="M169:P169" si="175">($Q169-$L169)/5+L169</f>
        <v>2.1142249246182306E-2</v>
      </c>
      <c r="N169" s="36">
        <f t="shared" si="175"/>
        <v>2.4026337025899968E-2</v>
      </c>
      <c r="O169" s="36">
        <f t="shared" si="175"/>
        <v>2.691042480561763E-2</v>
      </c>
      <c r="P169" s="36">
        <f t="shared" si="175"/>
        <v>2.9794512585335293E-2</v>
      </c>
      <c r="Q169" s="36">
        <f t="shared" si="162"/>
        <v>3.2678600365052955E-2</v>
      </c>
      <c r="R169" s="36">
        <f t="shared" si="159"/>
        <v>3.2678600365052955E-2</v>
      </c>
      <c r="S169" s="36">
        <f t="shared" si="163"/>
        <v>3.2678600365052955E-2</v>
      </c>
      <c r="T169" s="36">
        <f t="shared" si="163"/>
        <v>3.2678600365052955E-2</v>
      </c>
      <c r="U169" s="36">
        <f t="shared" si="163"/>
        <v>3.2678600365052955E-2</v>
      </c>
      <c r="V169" s="36">
        <f t="shared" si="163"/>
        <v>3.2678600365052955E-2</v>
      </c>
    </row>
    <row r="170" spans="2:22" x14ac:dyDescent="0.2">
      <c r="B170" s="41">
        <v>70.5</v>
      </c>
      <c r="F170" s="36">
        <f t="shared" si="164"/>
        <v>1.8258161466464643E-2</v>
      </c>
      <c r="G170" s="36">
        <f t="shared" si="160"/>
        <v>3.2678600365052955E-2</v>
      </c>
      <c r="I170" s="36"/>
      <c r="K170" s="41">
        <f>K169+0.5</f>
        <v>71</v>
      </c>
      <c r="L170" s="36">
        <f t="shared" si="157"/>
        <v>1.8263590012115007E-2</v>
      </c>
      <c r="M170" s="36">
        <f t="shared" ref="M170:P170" si="176">($Q170-$L170)/5+L170</f>
        <v>2.114740028468234E-2</v>
      </c>
      <c r="N170" s="36">
        <f t="shared" si="176"/>
        <v>2.4031210557249674E-2</v>
      </c>
      <c r="O170" s="36">
        <f t="shared" si="176"/>
        <v>2.6915020829817008E-2</v>
      </c>
      <c r="P170" s="36">
        <f t="shared" si="176"/>
        <v>2.9798831102384342E-2</v>
      </c>
      <c r="Q170" s="36">
        <f t="shared" si="162"/>
        <v>3.2682641374951679E-2</v>
      </c>
      <c r="R170" s="36">
        <f t="shared" si="159"/>
        <v>3.2682641374951679E-2</v>
      </c>
      <c r="S170" s="36">
        <f t="shared" si="163"/>
        <v>3.2682641374951679E-2</v>
      </c>
      <c r="T170" s="36">
        <f t="shared" si="163"/>
        <v>3.2682641374951679E-2</v>
      </c>
      <c r="U170" s="36">
        <f t="shared" si="163"/>
        <v>3.2682641374951679E-2</v>
      </c>
      <c r="V170" s="36">
        <f t="shared" si="163"/>
        <v>3.2682641374951679E-2</v>
      </c>
    </row>
    <row r="171" spans="2:22" x14ac:dyDescent="0.2">
      <c r="B171" s="41">
        <f>B170+0.5</f>
        <v>71</v>
      </c>
      <c r="F171" s="36">
        <f t="shared" si="164"/>
        <v>1.8263590012115007E-2</v>
      </c>
      <c r="G171" s="36">
        <f t="shared" si="160"/>
        <v>3.2682641374951679E-2</v>
      </c>
      <c r="I171" s="36"/>
      <c r="K171" s="41">
        <v>71.5</v>
      </c>
      <c r="L171" s="36">
        <f t="shared" si="157"/>
        <v>1.8268942634049979E-2</v>
      </c>
      <c r="M171" s="36">
        <f t="shared" ref="M171:P171" si="177">($Q171-$L171)/5+L171</f>
        <v>2.1152479280685869E-2</v>
      </c>
      <c r="N171" s="36">
        <f t="shared" si="177"/>
        <v>2.4036015927321758E-2</v>
      </c>
      <c r="O171" s="36">
        <f t="shared" si="177"/>
        <v>2.6919552573957648E-2</v>
      </c>
      <c r="P171" s="36">
        <f t="shared" si="177"/>
        <v>2.9803089220593538E-2</v>
      </c>
      <c r="Q171" s="36">
        <f t="shared" si="162"/>
        <v>3.2686625867229431E-2</v>
      </c>
      <c r="R171" s="36">
        <f t="shared" si="159"/>
        <v>3.2686625867229431E-2</v>
      </c>
      <c r="S171" s="36">
        <f t="shared" si="163"/>
        <v>3.2686625867229431E-2</v>
      </c>
      <c r="T171" s="36">
        <f t="shared" si="163"/>
        <v>3.2686625867229431E-2</v>
      </c>
      <c r="U171" s="36">
        <f t="shared" si="163"/>
        <v>3.2686625867229431E-2</v>
      </c>
      <c r="V171" s="36">
        <f t="shared" si="163"/>
        <v>3.2686625867229431E-2</v>
      </c>
    </row>
    <row r="172" spans="2:22" x14ac:dyDescent="0.2">
      <c r="B172" s="41">
        <v>71.5</v>
      </c>
      <c r="F172" s="36">
        <f t="shared" si="164"/>
        <v>1.8268942634049979E-2</v>
      </c>
      <c r="G172" s="36">
        <f t="shared" si="160"/>
        <v>3.2686625867229431E-2</v>
      </c>
      <c r="I172" s="36"/>
      <c r="K172" s="41">
        <f>K171+0.5</f>
        <v>72</v>
      </c>
      <c r="L172" s="36">
        <f t="shared" si="157"/>
        <v>1.8274220914013633E-2</v>
      </c>
      <c r="M172" s="36">
        <f t="shared" ref="M172:P172" si="178">($Q172-$L172)/5+L172</f>
        <v>2.115748773507824E-2</v>
      </c>
      <c r="N172" s="36">
        <f t="shared" si="178"/>
        <v>2.4040754556142848E-2</v>
      </c>
      <c r="O172" s="36">
        <f t="shared" si="178"/>
        <v>2.6924021377207456E-2</v>
      </c>
      <c r="P172" s="36">
        <f t="shared" si="178"/>
        <v>2.9807288198272063E-2</v>
      </c>
      <c r="Q172" s="36">
        <f t="shared" si="162"/>
        <v>3.2690555019336667E-2</v>
      </c>
      <c r="R172" s="36">
        <f t="shared" si="159"/>
        <v>3.2690555019336667E-2</v>
      </c>
      <c r="S172" s="36">
        <f t="shared" si="163"/>
        <v>3.2690555019336667E-2</v>
      </c>
      <c r="T172" s="36">
        <f t="shared" si="163"/>
        <v>3.2690555019336667E-2</v>
      </c>
      <c r="U172" s="36">
        <f t="shared" si="163"/>
        <v>3.2690555019336667E-2</v>
      </c>
      <c r="V172" s="36">
        <f t="shared" si="163"/>
        <v>3.2690555019336667E-2</v>
      </c>
    </row>
    <row r="173" spans="2:22" x14ac:dyDescent="0.2">
      <c r="B173" s="41">
        <f>B172+0.5</f>
        <v>72</v>
      </c>
      <c r="F173" s="36">
        <f t="shared" si="164"/>
        <v>1.8274220914013633E-2</v>
      </c>
      <c r="G173" s="36">
        <f t="shared" si="160"/>
        <v>3.2690555019336667E-2</v>
      </c>
      <c r="I173" s="36"/>
      <c r="K173" s="41">
        <v>72.5</v>
      </c>
      <c r="L173" s="36">
        <f t="shared" si="157"/>
        <v>1.8279426390115715E-2</v>
      </c>
      <c r="M173" s="36">
        <f t="shared" ref="M173:P173" si="179">($Q173-$L173)/5+L173</f>
        <v>2.1162427107341057E-2</v>
      </c>
      <c r="N173" s="36">
        <f t="shared" si="179"/>
        <v>2.4045427824566399E-2</v>
      </c>
      <c r="O173" s="36">
        <f t="shared" si="179"/>
        <v>2.6928428541791741E-2</v>
      </c>
      <c r="P173" s="36">
        <f t="shared" si="179"/>
        <v>2.9811429259017082E-2</v>
      </c>
      <c r="Q173" s="36">
        <f t="shared" si="162"/>
        <v>3.2694429976242424E-2</v>
      </c>
      <c r="R173" s="36">
        <f t="shared" si="159"/>
        <v>3.2694429976242424E-2</v>
      </c>
      <c r="S173" s="36">
        <f t="shared" si="163"/>
        <v>3.2694429976242424E-2</v>
      </c>
      <c r="T173" s="36">
        <f t="shared" si="163"/>
        <v>3.2694429976242424E-2</v>
      </c>
      <c r="U173" s="36">
        <f t="shared" si="163"/>
        <v>3.2694429976242424E-2</v>
      </c>
      <c r="V173" s="36">
        <f t="shared" si="163"/>
        <v>3.2694429976242424E-2</v>
      </c>
    </row>
    <row r="174" spans="2:22" x14ac:dyDescent="0.2">
      <c r="B174" s="41">
        <v>72.5</v>
      </c>
      <c r="F174" s="36">
        <f t="shared" si="164"/>
        <v>1.8279426390115715E-2</v>
      </c>
      <c r="G174" s="36">
        <f t="shared" si="160"/>
        <v>3.2694429976242424E-2</v>
      </c>
      <c r="I174" s="36"/>
      <c r="K174" s="41">
        <f>K173+0.5</f>
        <v>73</v>
      </c>
      <c r="L174" s="36">
        <f t="shared" si="157"/>
        <v>1.8284560558325995E-2</v>
      </c>
      <c r="M174" s="36">
        <f t="shared" ref="M174:P174" si="180">($Q174-$L174)/5+L174</f>
        <v>2.1167298816970145E-2</v>
      </c>
      <c r="N174" s="36">
        <f t="shared" si="180"/>
        <v>2.4050037075614296E-2</v>
      </c>
      <c r="O174" s="36">
        <f t="shared" si="180"/>
        <v>2.6932775334258446E-2</v>
      </c>
      <c r="P174" s="36">
        <f t="shared" si="180"/>
        <v>2.9815513592902597E-2</v>
      </c>
      <c r="Q174" s="36">
        <f t="shared" si="162"/>
        <v>3.269825185154674E-2</v>
      </c>
      <c r="R174" s="36">
        <f t="shared" si="159"/>
        <v>3.269825185154674E-2</v>
      </c>
      <c r="S174" s="36">
        <f t="shared" ref="S174:V189" si="181">R174</f>
        <v>3.269825185154674E-2</v>
      </c>
      <c r="T174" s="36">
        <f t="shared" si="181"/>
        <v>3.269825185154674E-2</v>
      </c>
      <c r="U174" s="36">
        <f t="shared" si="181"/>
        <v>3.269825185154674E-2</v>
      </c>
      <c r="V174" s="36">
        <f t="shared" si="181"/>
        <v>3.269825185154674E-2</v>
      </c>
    </row>
    <row r="175" spans="2:22" x14ac:dyDescent="0.2">
      <c r="B175" s="41">
        <f>B174+0.5</f>
        <v>73</v>
      </c>
      <c r="F175" s="36">
        <f t="shared" si="164"/>
        <v>1.8284560558325995E-2</v>
      </c>
      <c r="G175" s="36">
        <f t="shared" si="160"/>
        <v>3.269825185154674E-2</v>
      </c>
      <c r="I175" s="36"/>
      <c r="K175" s="41">
        <v>73.5</v>
      </c>
      <c r="L175" s="36">
        <f t="shared" si="157"/>
        <v>1.8289624873907558E-2</v>
      </c>
      <c r="M175" s="36">
        <f t="shared" ref="M175:P175" si="182">($Q175-$L175)/5+L175</f>
        <v>2.1172104244835566E-2</v>
      </c>
      <c r="N175" s="36">
        <f t="shared" si="182"/>
        <v>2.4054583615763573E-2</v>
      </c>
      <c r="O175" s="36">
        <f t="shared" si="182"/>
        <v>2.693706298669158E-2</v>
      </c>
      <c r="P175" s="36">
        <f t="shared" si="182"/>
        <v>2.9819542357619588E-2</v>
      </c>
      <c r="Q175" s="36">
        <f t="shared" si="162"/>
        <v>3.2702021728547588E-2</v>
      </c>
      <c r="R175" s="36">
        <f t="shared" si="159"/>
        <v>3.2702021728547588E-2</v>
      </c>
      <c r="S175" s="36">
        <f t="shared" si="181"/>
        <v>3.2702021728547588E-2</v>
      </c>
      <c r="T175" s="36">
        <f t="shared" si="181"/>
        <v>3.2702021728547588E-2</v>
      </c>
      <c r="U175" s="36">
        <f t="shared" si="181"/>
        <v>3.2702021728547588E-2</v>
      </c>
      <c r="V175" s="36">
        <f t="shared" si="181"/>
        <v>3.2702021728547588E-2</v>
      </c>
    </row>
    <row r="176" spans="2:22" x14ac:dyDescent="0.2">
      <c r="B176" s="41">
        <v>73.5</v>
      </c>
      <c r="F176" s="36">
        <f t="shared" si="164"/>
        <v>1.8289624873907558E-2</v>
      </c>
      <c r="G176" s="36">
        <f t="shared" si="160"/>
        <v>3.2702021728547588E-2</v>
      </c>
      <c r="I176" s="36"/>
      <c r="K176" s="41">
        <f>K175+0.5</f>
        <v>74</v>
      </c>
      <c r="L176" s="36">
        <f t="shared" si="157"/>
        <v>1.8294620752792073E-2</v>
      </c>
      <c r="M176" s="36">
        <f t="shared" ref="M176:P176" si="183">($Q176-$L176)/5+L176</f>
        <v>2.1176844734486586E-2</v>
      </c>
      <c r="N176" s="36">
        <f t="shared" si="183"/>
        <v>2.40590687161811E-2</v>
      </c>
      <c r="O176" s="36">
        <f t="shared" si="183"/>
        <v>2.6941292697875614E-2</v>
      </c>
      <c r="P176" s="36">
        <f t="shared" si="183"/>
        <v>2.9823516679570127E-2</v>
      </c>
      <c r="Q176" s="36">
        <f t="shared" si="162"/>
        <v>3.2705740661264637E-2</v>
      </c>
      <c r="R176" s="36">
        <f t="shared" si="159"/>
        <v>3.2705740661264637E-2</v>
      </c>
      <c r="S176" s="36">
        <f t="shared" si="181"/>
        <v>3.2705740661264637E-2</v>
      </c>
      <c r="T176" s="36">
        <f t="shared" si="181"/>
        <v>3.2705740661264637E-2</v>
      </c>
      <c r="U176" s="36">
        <f t="shared" si="181"/>
        <v>3.2705740661264637E-2</v>
      </c>
      <c r="V176" s="36">
        <f t="shared" si="181"/>
        <v>3.2705740661264637E-2</v>
      </c>
    </row>
    <row r="177" spans="2:22" x14ac:dyDescent="0.2">
      <c r="B177" s="41">
        <f>B176+0.5</f>
        <v>74</v>
      </c>
      <c r="F177" s="36">
        <f t="shared" si="164"/>
        <v>1.8294620752792073E-2</v>
      </c>
      <c r="G177" s="36">
        <f t="shared" si="160"/>
        <v>3.2705740661264637E-2</v>
      </c>
      <c r="I177" s="36"/>
      <c r="K177" s="41">
        <v>74.5</v>
      </c>
      <c r="L177" s="36">
        <f t="shared" si="157"/>
        <v>1.8299549572899618E-2</v>
      </c>
      <c r="M177" s="36">
        <f t="shared" ref="M177:P177" si="184">($Q177-$L177)/5+L177</f>
        <v>2.1181521593404043E-2</v>
      </c>
      <c r="N177" s="36">
        <f t="shared" si="184"/>
        <v>2.4063493613908467E-2</v>
      </c>
      <c r="O177" s="36">
        <f t="shared" si="184"/>
        <v>2.6945465634412892E-2</v>
      </c>
      <c r="P177" s="36">
        <f t="shared" si="184"/>
        <v>2.9827437654917317E-2</v>
      </c>
      <c r="Q177" s="36">
        <f t="shared" si="162"/>
        <v>3.2709409675421734E-2</v>
      </c>
      <c r="R177" s="36">
        <f t="shared" si="159"/>
        <v>3.2709409675421734E-2</v>
      </c>
      <c r="S177" s="36">
        <f t="shared" si="181"/>
        <v>3.2709409675421734E-2</v>
      </c>
      <c r="T177" s="36">
        <f t="shared" si="181"/>
        <v>3.2709409675421734E-2</v>
      </c>
      <c r="U177" s="36">
        <f t="shared" si="181"/>
        <v>3.2709409675421734E-2</v>
      </c>
      <c r="V177" s="36">
        <f t="shared" si="181"/>
        <v>3.2709409675421734E-2</v>
      </c>
    </row>
    <row r="178" spans="2:22" x14ac:dyDescent="0.2">
      <c r="B178" s="41">
        <v>74.5</v>
      </c>
      <c r="F178" s="36">
        <f t="shared" si="164"/>
        <v>1.8299549572899618E-2</v>
      </c>
      <c r="G178" s="36">
        <f t="shared" si="160"/>
        <v>3.2709409675421734E-2</v>
      </c>
      <c r="I178" s="36"/>
      <c r="K178" s="41">
        <f>K177+0.5</f>
        <v>75</v>
      </c>
      <c r="L178" s="36">
        <f t="shared" si="157"/>
        <v>1.8304412675405727E-2</v>
      </c>
      <c r="M178" s="36">
        <f t="shared" ref="M178:P178" si="185">($Q178-$L178)/5+L178</f>
        <v>2.1186136094202595E-2</v>
      </c>
      <c r="N178" s="36">
        <f t="shared" si="185"/>
        <v>2.4067859512999463E-2</v>
      </c>
      <c r="O178" s="36">
        <f t="shared" si="185"/>
        <v>2.6949582931796331E-2</v>
      </c>
      <c r="P178" s="36">
        <f t="shared" si="185"/>
        <v>2.9831306350593199E-2</v>
      </c>
      <c r="Q178" s="36">
        <f t="shared" si="162"/>
        <v>3.2713029769390063E-2</v>
      </c>
      <c r="R178" s="36">
        <f t="shared" si="159"/>
        <v>3.2713029769390063E-2</v>
      </c>
      <c r="S178" s="36">
        <f t="shared" si="181"/>
        <v>3.2713029769390063E-2</v>
      </c>
      <c r="T178" s="36">
        <f t="shared" si="181"/>
        <v>3.2713029769390063E-2</v>
      </c>
      <c r="U178" s="36">
        <f t="shared" si="181"/>
        <v>3.2713029769390063E-2</v>
      </c>
      <c r="V178" s="36">
        <f t="shared" si="181"/>
        <v>3.2713029769390063E-2</v>
      </c>
    </row>
    <row r="179" spans="2:22" x14ac:dyDescent="0.2">
      <c r="B179" s="41">
        <f>B178+0.5</f>
        <v>75</v>
      </c>
      <c r="F179" s="36">
        <f t="shared" si="164"/>
        <v>1.8304412675405727E-2</v>
      </c>
      <c r="G179" s="36">
        <f t="shared" si="160"/>
        <v>3.2713029769390063E-2</v>
      </c>
      <c r="I179" s="36"/>
      <c r="K179" s="41">
        <v>75.5</v>
      </c>
      <c r="L179" s="36">
        <f t="shared" si="157"/>
        <v>1.8309211365958113E-2</v>
      </c>
      <c r="M179" s="36">
        <f t="shared" ref="M179:P179" si="186">($Q179-$L179)/5+L179</f>
        <v>2.1190689475785274E-2</v>
      </c>
      <c r="N179" s="36">
        <f t="shared" si="186"/>
        <v>2.4072167585612435E-2</v>
      </c>
      <c r="O179" s="36">
        <f t="shared" si="186"/>
        <v>2.6953645695439597E-2</v>
      </c>
      <c r="P179" s="36">
        <f t="shared" si="186"/>
        <v>2.9835123805266758E-2</v>
      </c>
      <c r="Q179" s="36">
        <f t="shared" si="162"/>
        <v>3.2716601915093915E-2</v>
      </c>
      <c r="R179" s="36">
        <f t="shared" si="159"/>
        <v>3.2716601915093915E-2</v>
      </c>
      <c r="S179" s="36">
        <f t="shared" si="181"/>
        <v>3.2716601915093915E-2</v>
      </c>
      <c r="T179" s="36">
        <f t="shared" si="181"/>
        <v>3.2716601915093915E-2</v>
      </c>
      <c r="U179" s="36">
        <f t="shared" si="181"/>
        <v>3.2716601915093915E-2</v>
      </c>
      <c r="V179" s="36">
        <f t="shared" si="181"/>
        <v>3.2716601915093915E-2</v>
      </c>
    </row>
    <row r="180" spans="2:22" x14ac:dyDescent="0.2">
      <c r="B180" s="41">
        <v>75.5</v>
      </c>
      <c r="F180" s="36">
        <f t="shared" si="164"/>
        <v>1.8309211365958113E-2</v>
      </c>
      <c r="G180" s="36">
        <f t="shared" si="160"/>
        <v>3.2716601915093915E-2</v>
      </c>
      <c r="I180" s="36"/>
      <c r="K180" s="41">
        <f>K179+0.5</f>
        <v>76</v>
      </c>
      <c r="L180" s="36">
        <f t="shared" si="157"/>
        <v>1.8313946915845338E-2</v>
      </c>
      <c r="M180" s="36">
        <f t="shared" ref="M180:P180" si="187">($Q180-$L180)/5+L180</f>
        <v>2.1195182944452391E-2</v>
      </c>
      <c r="N180" s="36">
        <f t="shared" si="187"/>
        <v>2.4076418973059444E-2</v>
      </c>
      <c r="O180" s="36">
        <f t="shared" si="187"/>
        <v>2.6957655001666497E-2</v>
      </c>
      <c r="P180" s="36">
        <f t="shared" si="187"/>
        <v>2.983889103027355E-2</v>
      </c>
      <c r="Q180" s="36">
        <f t="shared" si="162"/>
        <v>3.272012705888061E-2</v>
      </c>
      <c r="R180" s="36">
        <f t="shared" si="159"/>
        <v>3.272012705888061E-2</v>
      </c>
      <c r="S180" s="36">
        <f t="shared" si="181"/>
        <v>3.272012705888061E-2</v>
      </c>
      <c r="T180" s="36">
        <f t="shared" si="181"/>
        <v>3.272012705888061E-2</v>
      </c>
      <c r="U180" s="36">
        <f t="shared" si="181"/>
        <v>3.272012705888061E-2</v>
      </c>
      <c r="V180" s="36">
        <f t="shared" si="181"/>
        <v>3.272012705888061E-2</v>
      </c>
    </row>
    <row r="181" spans="2:22" x14ac:dyDescent="0.2">
      <c r="B181" s="41">
        <f>B180+0.5</f>
        <v>76</v>
      </c>
      <c r="F181" s="36">
        <f t="shared" si="164"/>
        <v>1.8313946915845338E-2</v>
      </c>
      <c r="G181" s="36">
        <f t="shared" si="160"/>
        <v>3.272012705888061E-2</v>
      </c>
      <c r="I181" s="36"/>
      <c r="K181" s="41">
        <v>76.5</v>
      </c>
      <c r="L181" s="36">
        <f t="shared" si="157"/>
        <v>1.8318620563119656E-2</v>
      </c>
      <c r="M181" s="36">
        <f t="shared" ref="M181:P181" si="188">($Q181-$L181)/5+L181</f>
        <v>2.1199617674966996E-2</v>
      </c>
      <c r="N181" s="36">
        <f t="shared" si="188"/>
        <v>2.4080614786814336E-2</v>
      </c>
      <c r="O181" s="36">
        <f t="shared" si="188"/>
        <v>2.6961611898661676E-2</v>
      </c>
      <c r="P181" s="36">
        <f t="shared" si="188"/>
        <v>2.9842609010509016E-2</v>
      </c>
      <c r="Q181" s="36">
        <f t="shared" si="162"/>
        <v>3.2723606122356363E-2</v>
      </c>
      <c r="R181" s="36">
        <f t="shared" si="159"/>
        <v>3.2723606122356363E-2</v>
      </c>
      <c r="S181" s="36">
        <f t="shared" si="181"/>
        <v>3.2723606122356363E-2</v>
      </c>
      <c r="T181" s="36">
        <f t="shared" si="181"/>
        <v>3.2723606122356363E-2</v>
      </c>
      <c r="U181" s="36">
        <f t="shared" si="181"/>
        <v>3.2723606122356363E-2</v>
      </c>
      <c r="V181" s="36">
        <f t="shared" si="181"/>
        <v>3.2723606122356363E-2</v>
      </c>
    </row>
    <row r="182" spans="2:22" x14ac:dyDescent="0.2">
      <c r="B182" s="41">
        <v>76.5</v>
      </c>
      <c r="F182" s="36">
        <f t="shared" si="164"/>
        <v>1.8318620563119656E-2</v>
      </c>
      <c r="G182" s="36">
        <f t="shared" si="160"/>
        <v>3.2723606122356363E-2</v>
      </c>
      <c r="I182" s="36"/>
      <c r="K182" s="41">
        <f>K181+0.5</f>
        <v>77</v>
      </c>
      <c r="L182" s="36">
        <f t="shared" si="157"/>
        <v>1.8323233513676124E-2</v>
      </c>
      <c r="M182" s="36">
        <f t="shared" ref="M182:P182" si="189">($Q182-$L182)/5+L182</f>
        <v>2.1203994811578815E-2</v>
      </c>
      <c r="N182" s="36">
        <f t="shared" si="189"/>
        <v>2.4084756109481506E-2</v>
      </c>
      <c r="O182" s="36">
        <f t="shared" si="189"/>
        <v>2.6965517407384197E-2</v>
      </c>
      <c r="P182" s="36">
        <f t="shared" si="189"/>
        <v>2.9846278705286888E-2</v>
      </c>
      <c r="Q182" s="36">
        <f t="shared" si="162"/>
        <v>3.2727040003189579E-2</v>
      </c>
      <c r="R182" s="36">
        <f t="shared" si="159"/>
        <v>3.2727040003189579E-2</v>
      </c>
      <c r="S182" s="36">
        <f t="shared" si="181"/>
        <v>3.2727040003189579E-2</v>
      </c>
      <c r="T182" s="36">
        <f t="shared" si="181"/>
        <v>3.2727040003189579E-2</v>
      </c>
      <c r="U182" s="36">
        <f t="shared" si="181"/>
        <v>3.2727040003189579E-2</v>
      </c>
      <c r="V182" s="36">
        <f t="shared" si="181"/>
        <v>3.2727040003189579E-2</v>
      </c>
    </row>
    <row r="183" spans="2:22" x14ac:dyDescent="0.2">
      <c r="B183" s="41">
        <f>B182+0.5</f>
        <v>77</v>
      </c>
      <c r="F183" s="36">
        <f t="shared" si="164"/>
        <v>1.8323233513676124E-2</v>
      </c>
      <c r="G183" s="36">
        <f t="shared" si="160"/>
        <v>3.2727040003189579E-2</v>
      </c>
      <c r="I183" s="36"/>
      <c r="K183" s="41">
        <v>77.5</v>
      </c>
      <c r="L183" s="36">
        <f t="shared" si="157"/>
        <v>1.8327786942289932E-2</v>
      </c>
      <c r="M183" s="36">
        <f t="shared" ref="M183:P183" si="190">($Q183-$L183)/5+L183</f>
        <v>2.1208315469008549E-2</v>
      </c>
      <c r="N183" s="36">
        <f t="shared" si="190"/>
        <v>2.4088843995727166E-2</v>
      </c>
      <c r="O183" s="36">
        <f t="shared" si="190"/>
        <v>2.6969372522445783E-2</v>
      </c>
      <c r="P183" s="36">
        <f t="shared" si="190"/>
        <v>2.98499010491644E-2</v>
      </c>
      <c r="Q183" s="36">
        <f t="shared" si="162"/>
        <v>3.2730429575883013E-2</v>
      </c>
      <c r="R183" s="36">
        <f t="shared" si="159"/>
        <v>3.2730429575883013E-2</v>
      </c>
      <c r="S183" s="36">
        <f t="shared" si="181"/>
        <v>3.2730429575883013E-2</v>
      </c>
      <c r="T183" s="36">
        <f t="shared" si="181"/>
        <v>3.2730429575883013E-2</v>
      </c>
      <c r="U183" s="36">
        <f t="shared" si="181"/>
        <v>3.2730429575883013E-2</v>
      </c>
      <c r="V183" s="36">
        <f t="shared" si="181"/>
        <v>3.2730429575883013E-2</v>
      </c>
    </row>
    <row r="184" spans="2:22" x14ac:dyDescent="0.2">
      <c r="B184" s="41">
        <v>77.5</v>
      </c>
      <c r="F184" s="36">
        <f t="shared" si="164"/>
        <v>1.8327786942289932E-2</v>
      </c>
      <c r="G184" s="36">
        <f t="shared" si="160"/>
        <v>3.2730429575883013E-2</v>
      </c>
      <c r="I184" s="36"/>
      <c r="K184" s="41">
        <f>K183+0.5</f>
        <v>78</v>
      </c>
      <c r="L184" s="36">
        <f t="shared" si="157"/>
        <v>1.8332281993613815E-2</v>
      </c>
      <c r="M184" s="36">
        <f t="shared" ref="M184:P184" si="191">($Q184-$L184)/5+L184</f>
        <v>2.1212580733394305E-2</v>
      </c>
      <c r="N184" s="36">
        <f t="shared" si="191"/>
        <v>2.4092879473174796E-2</v>
      </c>
      <c r="O184" s="36">
        <f t="shared" si="191"/>
        <v>2.6973178212955286E-2</v>
      </c>
      <c r="P184" s="36">
        <f t="shared" si="191"/>
        <v>2.9853476952735776E-2</v>
      </c>
      <c r="Q184" s="36">
        <f t="shared" si="162"/>
        <v>3.2733775692516266E-2</v>
      </c>
      <c r="R184" s="36">
        <f t="shared" si="159"/>
        <v>3.2733775692516266E-2</v>
      </c>
      <c r="S184" s="36">
        <f t="shared" si="181"/>
        <v>3.2733775692516266E-2</v>
      </c>
      <c r="T184" s="36">
        <f t="shared" si="181"/>
        <v>3.2733775692516266E-2</v>
      </c>
      <c r="U184" s="36">
        <f t="shared" si="181"/>
        <v>3.2733775692516266E-2</v>
      </c>
      <c r="V184" s="36">
        <f t="shared" si="181"/>
        <v>3.2733775692516266E-2</v>
      </c>
    </row>
    <row r="185" spans="2:22" x14ac:dyDescent="0.2">
      <c r="B185" s="41">
        <f>B184+0.5</f>
        <v>78</v>
      </c>
      <c r="F185" s="36">
        <f t="shared" si="164"/>
        <v>1.8332281993613815E-2</v>
      </c>
      <c r="G185" s="36">
        <f t="shared" si="160"/>
        <v>3.2733775692516266E-2</v>
      </c>
      <c r="I185" s="36"/>
      <c r="K185" s="41">
        <v>78.5</v>
      </c>
      <c r="L185" s="36">
        <f t="shared" si="157"/>
        <v>1.8336719783137397E-2</v>
      </c>
      <c r="M185" s="36">
        <f t="shared" ref="M185:P185" si="192">($Q185-$L185)/5+L185</f>
        <v>2.1216791663201905E-2</v>
      </c>
      <c r="N185" s="36">
        <f t="shared" si="192"/>
        <v>2.4096863543266414E-2</v>
      </c>
      <c r="O185" s="36">
        <f t="shared" si="192"/>
        <v>2.6976935423330923E-2</v>
      </c>
      <c r="P185" s="36">
        <f t="shared" si="192"/>
        <v>2.9857007303395432E-2</v>
      </c>
      <c r="Q185" s="36">
        <f t="shared" si="162"/>
        <v>3.2737079183459937E-2</v>
      </c>
      <c r="R185" s="36">
        <f t="shared" si="159"/>
        <v>3.2737079183459937E-2</v>
      </c>
      <c r="S185" s="36">
        <f t="shared" si="181"/>
        <v>3.2737079183459937E-2</v>
      </c>
      <c r="T185" s="36">
        <f t="shared" si="181"/>
        <v>3.2737079183459937E-2</v>
      </c>
      <c r="U185" s="36">
        <f t="shared" si="181"/>
        <v>3.2737079183459937E-2</v>
      </c>
      <c r="V185" s="36">
        <f t="shared" si="181"/>
        <v>3.2737079183459937E-2</v>
      </c>
    </row>
    <row r="186" spans="2:22" x14ac:dyDescent="0.2">
      <c r="B186" s="41">
        <v>78.5</v>
      </c>
      <c r="F186" s="36">
        <f t="shared" si="164"/>
        <v>1.8336719783137397E-2</v>
      </c>
      <c r="G186" s="36">
        <f t="shared" si="160"/>
        <v>3.2737079183459937E-2</v>
      </c>
      <c r="I186" s="36"/>
      <c r="K186" s="41">
        <f>K185+0.5</f>
        <v>79</v>
      </c>
      <c r="L186" s="36">
        <f t="shared" si="157"/>
        <v>1.8341101398110047E-2</v>
      </c>
      <c r="M186" s="36">
        <f t="shared" ref="M186:P186" si="193">($Q186-$L186)/5+L186</f>
        <v>2.1220949290100544E-2</v>
      </c>
      <c r="N186" s="36">
        <f t="shared" si="193"/>
        <v>2.410079718209104E-2</v>
      </c>
      <c r="O186" s="36">
        <f t="shared" si="193"/>
        <v>2.6980645074081537E-2</v>
      </c>
      <c r="P186" s="36">
        <f t="shared" si="193"/>
        <v>2.9860492966072034E-2</v>
      </c>
      <c r="Q186" s="36">
        <f t="shared" si="162"/>
        <v>3.2740340858062537E-2</v>
      </c>
      <c r="R186" s="36">
        <f t="shared" si="159"/>
        <v>3.2740340858062537E-2</v>
      </c>
      <c r="S186" s="36">
        <f t="shared" si="181"/>
        <v>3.2740340858062537E-2</v>
      </c>
      <c r="T186" s="36">
        <f t="shared" si="181"/>
        <v>3.2740340858062537E-2</v>
      </c>
      <c r="U186" s="36">
        <f t="shared" si="181"/>
        <v>3.2740340858062537E-2</v>
      </c>
      <c r="V186" s="36">
        <f t="shared" si="181"/>
        <v>3.2740340858062537E-2</v>
      </c>
    </row>
    <row r="187" spans="2:22" x14ac:dyDescent="0.2">
      <c r="B187" s="41">
        <f>B186+0.5</f>
        <v>79</v>
      </c>
      <c r="F187" s="36">
        <f t="shared" si="164"/>
        <v>1.8341101398110047E-2</v>
      </c>
      <c r="G187" s="36">
        <f t="shared" si="160"/>
        <v>3.2740340858062537E-2</v>
      </c>
      <c r="I187" s="36"/>
      <c r="K187" s="41">
        <v>79.5</v>
      </c>
      <c r="L187" s="36">
        <f t="shared" si="157"/>
        <v>1.8345427898428954E-2</v>
      </c>
      <c r="M187" s="36">
        <f t="shared" ref="M187:P187" si="194">($Q187-$L187)/5+L187</f>
        <v>2.1225054619805492E-2</v>
      </c>
      <c r="N187" s="36">
        <f t="shared" si="194"/>
        <v>2.410468134118203E-2</v>
      </c>
      <c r="O187" s="36">
        <f t="shared" si="194"/>
        <v>2.6984308062558568E-2</v>
      </c>
      <c r="P187" s="36">
        <f t="shared" si="194"/>
        <v>2.9863934783935106E-2</v>
      </c>
      <c r="Q187" s="36">
        <f t="shared" si="162"/>
        <v>3.2743561505311651E-2</v>
      </c>
      <c r="R187" s="36">
        <f t="shared" si="159"/>
        <v>3.2743561505311651E-2</v>
      </c>
      <c r="S187" s="36">
        <f t="shared" si="181"/>
        <v>3.2743561505311651E-2</v>
      </c>
      <c r="T187" s="36">
        <f t="shared" si="181"/>
        <v>3.2743561505311651E-2</v>
      </c>
      <c r="U187" s="36">
        <f t="shared" si="181"/>
        <v>3.2743561505311651E-2</v>
      </c>
      <c r="V187" s="36">
        <f t="shared" si="181"/>
        <v>3.2743561505311651E-2</v>
      </c>
    </row>
    <row r="188" spans="2:22" x14ac:dyDescent="0.2">
      <c r="B188" s="41">
        <v>79.5</v>
      </c>
      <c r="F188" s="36">
        <f t="shared" si="164"/>
        <v>1.8345427898428954E-2</v>
      </c>
      <c r="G188" s="36">
        <f t="shared" si="160"/>
        <v>3.2743561505311651E-2</v>
      </c>
      <c r="I188" s="36"/>
      <c r="K188" s="41">
        <f>K187+0.5</f>
        <v>80</v>
      </c>
      <c r="L188" s="36">
        <f t="shared" si="157"/>
        <v>1.8349700317493872E-2</v>
      </c>
      <c r="M188" s="36">
        <f t="shared" ref="M188:P188" si="195">($Q188-$L188)/5+L188</f>
        <v>2.1229108632889127E-2</v>
      </c>
      <c r="N188" s="36">
        <f t="shared" si="195"/>
        <v>2.4108516948284382E-2</v>
      </c>
      <c r="O188" s="36">
        <f t="shared" si="195"/>
        <v>2.6987925263679637E-2</v>
      </c>
      <c r="P188" s="36">
        <f t="shared" si="195"/>
        <v>2.9867333579074892E-2</v>
      </c>
      <c r="Q188" s="36">
        <f t="shared" si="162"/>
        <v>3.2746741894470147E-2</v>
      </c>
      <c r="R188" s="36">
        <f t="shared" si="159"/>
        <v>3.2746741894470147E-2</v>
      </c>
      <c r="S188" s="36">
        <f t="shared" si="181"/>
        <v>3.2746741894470147E-2</v>
      </c>
      <c r="T188" s="36">
        <f t="shared" si="181"/>
        <v>3.2746741894470147E-2</v>
      </c>
      <c r="U188" s="36">
        <f t="shared" si="181"/>
        <v>3.2746741894470147E-2</v>
      </c>
      <c r="V188" s="36">
        <f t="shared" si="181"/>
        <v>3.2746741894470147E-2</v>
      </c>
    </row>
    <row r="189" spans="2:22" x14ac:dyDescent="0.2">
      <c r="B189" s="41">
        <f>B188+0.5</f>
        <v>80</v>
      </c>
      <c r="F189" s="36">
        <f t="shared" si="164"/>
        <v>1.8349700317493872E-2</v>
      </c>
      <c r="G189" s="36">
        <f t="shared" si="160"/>
        <v>3.2746741894470147E-2</v>
      </c>
      <c r="I189" s="36"/>
      <c r="K189" s="41">
        <v>80.5</v>
      </c>
      <c r="L189" s="36">
        <f t="shared" ref="L189:L220" si="196">F190</f>
        <v>1.8353919663030033E-2</v>
      </c>
      <c r="M189" s="36">
        <f t="shared" ref="M189:P189" si="197">($Q189-$L189)/5+L189</f>
        <v>2.1233112285561784E-2</v>
      </c>
      <c r="N189" s="36">
        <f t="shared" si="197"/>
        <v>2.4112304908093535E-2</v>
      </c>
      <c r="O189" s="36">
        <f t="shared" si="197"/>
        <v>2.6991497530625286E-2</v>
      </c>
      <c r="P189" s="36">
        <f t="shared" si="197"/>
        <v>2.9870690153157037E-2</v>
      </c>
      <c r="Q189" s="36">
        <f t="shared" si="162"/>
        <v>3.2749882775688792E-2</v>
      </c>
      <c r="R189" s="36">
        <f t="shared" ref="R189:R220" si="198">G190</f>
        <v>3.2749882775688792E-2</v>
      </c>
      <c r="S189" s="36">
        <f t="shared" si="181"/>
        <v>3.2749882775688792E-2</v>
      </c>
      <c r="T189" s="36">
        <f t="shared" si="181"/>
        <v>3.2749882775688792E-2</v>
      </c>
      <c r="U189" s="36">
        <f t="shared" si="181"/>
        <v>3.2749882775688792E-2</v>
      </c>
      <c r="V189" s="36">
        <f t="shared" si="181"/>
        <v>3.2749882775688792E-2</v>
      </c>
    </row>
    <row r="190" spans="2:22" x14ac:dyDescent="0.2">
      <c r="B190" s="41">
        <v>80.5</v>
      </c>
      <c r="F190" s="36">
        <f t="shared" si="164"/>
        <v>1.8353919663030033E-2</v>
      </c>
      <c r="G190" s="36">
        <f t="shared" ref="G190:G221" si="199">G$22+G$23*(B$22/$B190)*(1-EXP(-$B190/B$22))+G$24*(B$22/$B190)*(1-(1+$B190/B$22)*EXP(-$B190/B$22))</f>
        <v>3.2749882775688792E-2</v>
      </c>
      <c r="I190" s="36"/>
      <c r="K190" s="41">
        <f>K189+0.5</f>
        <v>81</v>
      </c>
      <c r="L190" s="36">
        <f t="shared" si="196"/>
        <v>1.8358086917880566E-2</v>
      </c>
      <c r="M190" s="36">
        <f t="shared" ref="M190:P190" si="200">($Q190-$L190)/5+L190</f>
        <v>2.1237066510423671E-2</v>
      </c>
      <c r="N190" s="36">
        <f t="shared" si="200"/>
        <v>2.4116046102966776E-2</v>
      </c>
      <c r="O190" s="36">
        <f t="shared" si="200"/>
        <v>2.6995025695509881E-2</v>
      </c>
      <c r="P190" s="36">
        <f t="shared" si="200"/>
        <v>2.9874005288052986E-2</v>
      </c>
      <c r="Q190" s="36">
        <f t="shared" si="162"/>
        <v>3.2752984880596095E-2</v>
      </c>
      <c r="R190" s="36">
        <f t="shared" si="198"/>
        <v>3.2752984880596095E-2</v>
      </c>
      <c r="S190" s="36">
        <f t="shared" ref="S190:V205" si="201">R190</f>
        <v>3.2752984880596095E-2</v>
      </c>
      <c r="T190" s="36">
        <f t="shared" si="201"/>
        <v>3.2752984880596095E-2</v>
      </c>
      <c r="U190" s="36">
        <f t="shared" si="201"/>
        <v>3.2752984880596095E-2</v>
      </c>
      <c r="V190" s="36">
        <f t="shared" si="201"/>
        <v>3.2752984880596095E-2</v>
      </c>
    </row>
    <row r="191" spans="2:22" x14ac:dyDescent="0.2">
      <c r="B191" s="41">
        <f>B190+0.5</f>
        <v>81</v>
      </c>
      <c r="F191" s="36">
        <f t="shared" si="164"/>
        <v>1.8358086917880566E-2</v>
      </c>
      <c r="G191" s="36">
        <f t="shared" si="199"/>
        <v>3.2752984880596095E-2</v>
      </c>
      <c r="I191" s="36"/>
      <c r="K191" s="41">
        <v>81.5</v>
      </c>
      <c r="L191" s="36">
        <f t="shared" si="196"/>
        <v>1.8362203040769742E-2</v>
      </c>
      <c r="M191" s="36">
        <f t="shared" ref="M191:P191" si="202">($Q191-$L191)/5+L191</f>
        <v>2.1240972217189093E-2</v>
      </c>
      <c r="N191" s="36">
        <f t="shared" si="202"/>
        <v>2.4119741393608445E-2</v>
      </c>
      <c r="O191" s="36">
        <f t="shared" si="202"/>
        <v>2.6998510570027796E-2</v>
      </c>
      <c r="P191" s="36">
        <f t="shared" si="202"/>
        <v>2.9877279746447147E-2</v>
      </c>
      <c r="Q191" s="36">
        <f t="shared" si="162"/>
        <v>3.2756048922866494E-2</v>
      </c>
      <c r="R191" s="36">
        <f t="shared" si="198"/>
        <v>3.2756048922866494E-2</v>
      </c>
      <c r="S191" s="36">
        <f t="shared" si="201"/>
        <v>3.2756048922866494E-2</v>
      </c>
      <c r="T191" s="36">
        <f t="shared" si="201"/>
        <v>3.2756048922866494E-2</v>
      </c>
      <c r="U191" s="36">
        <f t="shared" si="201"/>
        <v>3.2756048922866494E-2</v>
      </c>
      <c r="V191" s="36">
        <f t="shared" si="201"/>
        <v>3.2756048922866494E-2</v>
      </c>
    </row>
    <row r="192" spans="2:22" x14ac:dyDescent="0.2">
      <c r="B192" s="41">
        <v>81.5</v>
      </c>
      <c r="F192" s="36">
        <f t="shared" si="164"/>
        <v>1.8362203040769742E-2</v>
      </c>
      <c r="G192" s="36">
        <f t="shared" si="199"/>
        <v>3.2756048922866494E-2</v>
      </c>
      <c r="I192" s="36"/>
      <c r="K192" s="41">
        <f>K191+0.5</f>
        <v>82</v>
      </c>
      <c r="L192" s="36">
        <f t="shared" si="196"/>
        <v>1.8366268967038316E-2</v>
      </c>
      <c r="M192" s="36">
        <f t="shared" ref="M192:P192" si="203">($Q192-$L192)/5+L192</f>
        <v>2.1244830293384202E-2</v>
      </c>
      <c r="N192" s="36">
        <f t="shared" si="203"/>
        <v>2.4123391619730088E-2</v>
      </c>
      <c r="O192" s="36">
        <f t="shared" si="203"/>
        <v>2.7001952946075974E-2</v>
      </c>
      <c r="P192" s="36">
        <f t="shared" si="203"/>
        <v>2.988051427242186E-2</v>
      </c>
      <c r="Q192" s="36">
        <f t="shared" si="162"/>
        <v>3.2759075598767742E-2</v>
      </c>
      <c r="R192" s="36">
        <f t="shared" si="198"/>
        <v>3.2759075598767742E-2</v>
      </c>
      <c r="S192" s="36">
        <f t="shared" si="201"/>
        <v>3.2759075598767742E-2</v>
      </c>
      <c r="T192" s="36">
        <f t="shared" si="201"/>
        <v>3.2759075598767742E-2</v>
      </c>
      <c r="U192" s="36">
        <f t="shared" si="201"/>
        <v>3.2759075598767742E-2</v>
      </c>
      <c r="V192" s="36">
        <f t="shared" si="201"/>
        <v>3.2759075598767742E-2</v>
      </c>
    </row>
    <row r="193" spans="2:22" x14ac:dyDescent="0.2">
      <c r="B193" s="41">
        <f>B192+0.5</f>
        <v>82</v>
      </c>
      <c r="F193" s="36">
        <f t="shared" si="164"/>
        <v>1.8366268967038316E-2</v>
      </c>
      <c r="G193" s="36">
        <f t="shared" si="199"/>
        <v>3.2759075598767742E-2</v>
      </c>
      <c r="I193" s="36"/>
      <c r="K193" s="41">
        <v>82.5</v>
      </c>
      <c r="L193" s="36">
        <f t="shared" si="196"/>
        <v>1.8370285609352124E-2</v>
      </c>
      <c r="M193" s="36">
        <f t="shared" ref="M193:P193" si="204">($Q193-$L193)/5+L193</f>
        <v>2.1248641605019374E-2</v>
      </c>
      <c r="N193" s="36">
        <f t="shared" si="204"/>
        <v>2.4126997600686623E-2</v>
      </c>
      <c r="O193" s="36">
        <f t="shared" si="204"/>
        <v>2.7005353596353872E-2</v>
      </c>
      <c r="P193" s="36">
        <f t="shared" si="204"/>
        <v>2.9883709592021121E-2</v>
      </c>
      <c r="Q193" s="36">
        <f t="shared" si="162"/>
        <v>3.276206558768837E-2</v>
      </c>
      <c r="R193" s="36">
        <f t="shared" si="198"/>
        <v>3.276206558768837E-2</v>
      </c>
      <c r="S193" s="36">
        <f t="shared" si="201"/>
        <v>3.276206558768837E-2</v>
      </c>
      <c r="T193" s="36">
        <f t="shared" si="201"/>
        <v>3.276206558768837E-2</v>
      </c>
      <c r="U193" s="36">
        <f t="shared" si="201"/>
        <v>3.276206558768837E-2</v>
      </c>
      <c r="V193" s="36">
        <f t="shared" si="201"/>
        <v>3.276206558768837E-2</v>
      </c>
    </row>
    <row r="194" spans="2:22" x14ac:dyDescent="0.2">
      <c r="B194" s="41">
        <v>82.5</v>
      </c>
      <c r="F194" s="36">
        <f t="shared" si="164"/>
        <v>1.8370285609352124E-2</v>
      </c>
      <c r="G194" s="36">
        <f t="shared" si="199"/>
        <v>3.276206558768837E-2</v>
      </c>
      <c r="I194" s="36"/>
      <c r="K194" s="41">
        <f>K193+0.5</f>
        <v>83</v>
      </c>
      <c r="L194" s="36">
        <f t="shared" si="196"/>
        <v>1.8374253858385037E-2</v>
      </c>
      <c r="M194" s="36">
        <f t="shared" ref="M194:P194" si="205">($Q194-$L194)/5+L194</f>
        <v>2.1252406997237249E-2</v>
      </c>
      <c r="N194" s="36">
        <f t="shared" si="205"/>
        <v>2.4130560136089461E-2</v>
      </c>
      <c r="O194" s="36">
        <f t="shared" si="205"/>
        <v>2.7008713274941674E-2</v>
      </c>
      <c r="P194" s="36">
        <f t="shared" si="205"/>
        <v>2.9886866413793886E-2</v>
      </c>
      <c r="Q194" s="36">
        <f t="shared" si="162"/>
        <v>3.2765019552646102E-2</v>
      </c>
      <c r="R194" s="36">
        <f t="shared" si="198"/>
        <v>3.2765019552646102E-2</v>
      </c>
      <c r="S194" s="36">
        <f t="shared" si="201"/>
        <v>3.2765019552646102E-2</v>
      </c>
      <c r="T194" s="36">
        <f t="shared" si="201"/>
        <v>3.2765019552646102E-2</v>
      </c>
      <c r="U194" s="36">
        <f t="shared" si="201"/>
        <v>3.2765019552646102E-2</v>
      </c>
      <c r="V194" s="36">
        <f t="shared" si="201"/>
        <v>3.2765019552646102E-2</v>
      </c>
    </row>
    <row r="195" spans="2:22" x14ac:dyDescent="0.2">
      <c r="B195" s="41">
        <f>B194+0.5</f>
        <v>83</v>
      </c>
      <c r="F195" s="36">
        <f t="shared" si="164"/>
        <v>1.8374253858385037E-2</v>
      </c>
      <c r="G195" s="36">
        <f t="shared" si="199"/>
        <v>3.2765019552646102E-2</v>
      </c>
      <c r="I195" s="36"/>
      <c r="K195" s="41">
        <v>83.5</v>
      </c>
      <c r="L195" s="36">
        <f t="shared" si="196"/>
        <v>1.8378174583477441E-2</v>
      </c>
      <c r="M195" s="36">
        <f t="shared" ref="M195:P195" si="206">($Q195-$L195)/5+L195</f>
        <v>2.125612729493755E-2</v>
      </c>
      <c r="N195" s="36">
        <f t="shared" si="206"/>
        <v>2.4134080006397659E-2</v>
      </c>
      <c r="O195" s="36">
        <f t="shared" si="206"/>
        <v>2.7012032717857768E-2</v>
      </c>
      <c r="P195" s="36">
        <f t="shared" si="206"/>
        <v>2.9889985429317877E-2</v>
      </c>
      <c r="Q195" s="36">
        <f t="shared" si="162"/>
        <v>3.276793814077799E-2</v>
      </c>
      <c r="R195" s="36">
        <f t="shared" si="198"/>
        <v>3.276793814077799E-2</v>
      </c>
      <c r="S195" s="36">
        <f t="shared" si="201"/>
        <v>3.276793814077799E-2</v>
      </c>
      <c r="T195" s="36">
        <f t="shared" si="201"/>
        <v>3.276793814077799E-2</v>
      </c>
      <c r="U195" s="36">
        <f t="shared" si="201"/>
        <v>3.276793814077799E-2</v>
      </c>
      <c r="V195" s="36">
        <f t="shared" si="201"/>
        <v>3.276793814077799E-2</v>
      </c>
    </row>
    <row r="196" spans="2:22" x14ac:dyDescent="0.2">
      <c r="B196" s="41">
        <v>83.5</v>
      </c>
      <c r="F196" s="36">
        <f t="shared" si="164"/>
        <v>1.8378174583477441E-2</v>
      </c>
      <c r="G196" s="36">
        <f t="shared" si="199"/>
        <v>3.276793814077799E-2</v>
      </c>
      <c r="I196" s="36"/>
      <c r="K196" s="41">
        <f>K195+0.5</f>
        <v>84</v>
      </c>
      <c r="L196" s="36">
        <f t="shared" si="196"/>
        <v>1.8382048633271121E-2</v>
      </c>
      <c r="M196" s="36">
        <f t="shared" ref="M196:P196" si="207">($Q196-$L196)/5+L196</f>
        <v>2.125980330337951E-2</v>
      </c>
      <c r="N196" s="36">
        <f t="shared" si="207"/>
        <v>2.4137557973487898E-2</v>
      </c>
      <c r="O196" s="36">
        <f t="shared" si="207"/>
        <v>2.7015312643596287E-2</v>
      </c>
      <c r="P196" s="36">
        <f t="shared" si="207"/>
        <v>2.9893067313704676E-2</v>
      </c>
      <c r="Q196" s="36">
        <f t="shared" si="162"/>
        <v>3.2770821983813064E-2</v>
      </c>
      <c r="R196" s="36">
        <f t="shared" si="198"/>
        <v>3.2770821983813064E-2</v>
      </c>
      <c r="S196" s="36">
        <f t="shared" si="201"/>
        <v>3.2770821983813064E-2</v>
      </c>
      <c r="T196" s="36">
        <f t="shared" si="201"/>
        <v>3.2770821983813064E-2</v>
      </c>
      <c r="U196" s="36">
        <f t="shared" si="201"/>
        <v>3.2770821983813064E-2</v>
      </c>
      <c r="V196" s="36">
        <f t="shared" si="201"/>
        <v>3.2770821983813064E-2</v>
      </c>
    </row>
    <row r="197" spans="2:22" x14ac:dyDescent="0.2">
      <c r="B197" s="41">
        <f>B196+0.5</f>
        <v>84</v>
      </c>
      <c r="F197" s="36">
        <f t="shared" si="164"/>
        <v>1.8382048633271121E-2</v>
      </c>
      <c r="G197" s="36">
        <f t="shared" si="199"/>
        <v>3.2770821983813064E-2</v>
      </c>
      <c r="I197" s="36"/>
      <c r="K197" s="41">
        <v>84.5</v>
      </c>
      <c r="L197" s="36">
        <f t="shared" si="196"/>
        <v>1.8385876836321681E-2</v>
      </c>
      <c r="M197" s="36">
        <f t="shared" ref="M197:P197" si="208">($Q197-$L197)/5+L197</f>
        <v>2.1263435808762984E-2</v>
      </c>
      <c r="N197" s="36">
        <f t="shared" si="208"/>
        <v>2.4140994781204288E-2</v>
      </c>
      <c r="O197" s="36">
        <f t="shared" si="208"/>
        <v>2.7018553753645591E-2</v>
      </c>
      <c r="P197" s="36">
        <f t="shared" si="208"/>
        <v>2.9896112726086894E-2</v>
      </c>
      <c r="Q197" s="36">
        <f t="shared" si="162"/>
        <v>3.2773671698528205E-2</v>
      </c>
      <c r="R197" s="36">
        <f t="shared" si="198"/>
        <v>3.2773671698528205E-2</v>
      </c>
      <c r="S197" s="36">
        <f t="shared" si="201"/>
        <v>3.2773671698528205E-2</v>
      </c>
      <c r="T197" s="36">
        <f t="shared" si="201"/>
        <v>3.2773671698528205E-2</v>
      </c>
      <c r="U197" s="36">
        <f t="shared" si="201"/>
        <v>3.2773671698528205E-2</v>
      </c>
      <c r="V197" s="36">
        <f t="shared" si="201"/>
        <v>3.2773671698528205E-2</v>
      </c>
    </row>
    <row r="198" spans="2:22" x14ac:dyDescent="0.2">
      <c r="B198" s="41">
        <v>84.5</v>
      </c>
      <c r="F198" s="36">
        <f t="shared" si="164"/>
        <v>1.8385876836321681E-2</v>
      </c>
      <c r="G198" s="36">
        <f t="shared" si="199"/>
        <v>3.2773671698528205E-2</v>
      </c>
      <c r="I198" s="36"/>
      <c r="K198" s="41">
        <f>K197+0.5</f>
        <v>85</v>
      </c>
      <c r="L198" s="36">
        <f t="shared" si="196"/>
        <v>1.8389660001689293E-2</v>
      </c>
      <c r="M198" s="36">
        <f t="shared" ref="M198:P198" si="209">($Q198-$L198)/5+L198</f>
        <v>2.1267025578789008E-2</v>
      </c>
      <c r="N198" s="36">
        <f t="shared" si="209"/>
        <v>2.4144391155888723E-2</v>
      </c>
      <c r="O198" s="36">
        <f t="shared" si="209"/>
        <v>2.7021756732988438E-2</v>
      </c>
      <c r="P198" s="36">
        <f t="shared" si="209"/>
        <v>2.9899122310088153E-2</v>
      </c>
      <c r="Q198" s="36">
        <f t="shared" si="162"/>
        <v>3.2776487887187872E-2</v>
      </c>
      <c r="R198" s="36">
        <f t="shared" si="198"/>
        <v>3.2776487887187872E-2</v>
      </c>
      <c r="S198" s="36">
        <f t="shared" si="201"/>
        <v>3.2776487887187872E-2</v>
      </c>
      <c r="T198" s="36">
        <f t="shared" si="201"/>
        <v>3.2776487887187872E-2</v>
      </c>
      <c r="U198" s="36">
        <f t="shared" si="201"/>
        <v>3.2776487887187872E-2</v>
      </c>
      <c r="V198" s="36">
        <f t="shared" si="201"/>
        <v>3.2776487887187872E-2</v>
      </c>
    </row>
    <row r="199" spans="2:22" x14ac:dyDescent="0.2">
      <c r="B199" s="41">
        <f>B198+0.5</f>
        <v>85</v>
      </c>
      <c r="F199" s="36">
        <f t="shared" si="164"/>
        <v>1.8389660001689293E-2</v>
      </c>
      <c r="G199" s="36">
        <f t="shared" si="199"/>
        <v>3.2776487887187872E-2</v>
      </c>
      <c r="I199" s="36"/>
      <c r="K199" s="41">
        <v>85.5</v>
      </c>
      <c r="L199" s="36">
        <f t="shared" si="196"/>
        <v>1.8393398919508749E-2</v>
      </c>
      <c r="M199" s="36">
        <f t="shared" ref="M199:P199" si="210">($Q199-$L199)/5+L199</f>
        <v>2.1270573363200693E-2</v>
      </c>
      <c r="N199" s="36">
        <f t="shared" si="210"/>
        <v>2.4147747806892637E-2</v>
      </c>
      <c r="O199" s="36">
        <f t="shared" si="210"/>
        <v>2.7024922250584581E-2</v>
      </c>
      <c r="P199" s="36">
        <f t="shared" si="210"/>
        <v>2.9902096694276525E-2</v>
      </c>
      <c r="Q199" s="36">
        <f t="shared" si="162"/>
        <v>3.2779271137968476E-2</v>
      </c>
      <c r="R199" s="36">
        <f t="shared" si="198"/>
        <v>3.2779271137968476E-2</v>
      </c>
      <c r="S199" s="36">
        <f t="shared" si="201"/>
        <v>3.2779271137968476E-2</v>
      </c>
      <c r="T199" s="36">
        <f t="shared" si="201"/>
        <v>3.2779271137968476E-2</v>
      </c>
      <c r="U199" s="36">
        <f t="shared" si="201"/>
        <v>3.2779271137968476E-2</v>
      </c>
      <c r="V199" s="36">
        <f t="shared" si="201"/>
        <v>3.2779271137968476E-2</v>
      </c>
    </row>
    <row r="200" spans="2:22" x14ac:dyDescent="0.2">
      <c r="B200" s="41">
        <v>85.5</v>
      </c>
      <c r="F200" s="36">
        <f t="shared" si="164"/>
        <v>1.8393398919508749E-2</v>
      </c>
      <c r="G200" s="36">
        <f t="shared" si="199"/>
        <v>3.2779271137968476E-2</v>
      </c>
      <c r="I200" s="36"/>
      <c r="K200" s="41">
        <f>K199+0.5</f>
        <v>86</v>
      </c>
      <c r="L200" s="36">
        <f t="shared" si="196"/>
        <v>1.8397094361539607E-2</v>
      </c>
      <c r="M200" s="36">
        <f t="shared" ref="M200:P200" si="211">($Q200-$L200)/5+L200</f>
        <v>2.1274079894305267E-2</v>
      </c>
      <c r="N200" s="36">
        <f t="shared" si="211"/>
        <v>2.4151065427070927E-2</v>
      </c>
      <c r="O200" s="36">
        <f t="shared" si="211"/>
        <v>2.7028050959836587E-2</v>
      </c>
      <c r="P200" s="36">
        <f t="shared" si="211"/>
        <v>2.9905036492602247E-2</v>
      </c>
      <c r="Q200" s="36">
        <f t="shared" si="162"/>
        <v>3.278202202536791E-2</v>
      </c>
      <c r="R200" s="36">
        <f t="shared" si="198"/>
        <v>3.278202202536791E-2</v>
      </c>
      <c r="S200" s="36">
        <f t="shared" si="201"/>
        <v>3.278202202536791E-2</v>
      </c>
      <c r="T200" s="36">
        <f t="shared" si="201"/>
        <v>3.278202202536791E-2</v>
      </c>
      <c r="U200" s="36">
        <f t="shared" si="201"/>
        <v>3.278202202536791E-2</v>
      </c>
      <c r="V200" s="36">
        <f t="shared" si="201"/>
        <v>3.278202202536791E-2</v>
      </c>
    </row>
    <row r="201" spans="2:22" x14ac:dyDescent="0.2">
      <c r="B201" s="41">
        <f>B200+0.5</f>
        <v>86</v>
      </c>
      <c r="F201" s="36">
        <f t="shared" si="164"/>
        <v>1.8397094361539607E-2</v>
      </c>
      <c r="G201" s="36">
        <f t="shared" si="199"/>
        <v>3.278202202536791E-2</v>
      </c>
      <c r="I201" s="36"/>
      <c r="K201" s="41">
        <v>86.5</v>
      </c>
      <c r="L201" s="36">
        <f t="shared" si="196"/>
        <v>1.8400747081697276E-2</v>
      </c>
      <c r="M201" s="36">
        <f t="shared" ref="M201:P201" si="212">($Q201-$L201)/5+L201</f>
        <v>2.1277545887477996E-2</v>
      </c>
      <c r="N201" s="36">
        <f t="shared" si="212"/>
        <v>2.4154344693258716E-2</v>
      </c>
      <c r="O201" s="36">
        <f t="shared" si="212"/>
        <v>2.7031143499039435E-2</v>
      </c>
      <c r="P201" s="36">
        <f t="shared" si="212"/>
        <v>2.9907942304820155E-2</v>
      </c>
      <c r="Q201" s="36">
        <f t="shared" si="162"/>
        <v>3.2784741110600875E-2</v>
      </c>
      <c r="R201" s="36">
        <f t="shared" si="198"/>
        <v>3.2784741110600875E-2</v>
      </c>
      <c r="S201" s="36">
        <f t="shared" si="201"/>
        <v>3.2784741110600875E-2</v>
      </c>
      <c r="T201" s="36">
        <f t="shared" si="201"/>
        <v>3.2784741110600875E-2</v>
      </c>
      <c r="U201" s="36">
        <f t="shared" si="201"/>
        <v>3.2784741110600875E-2</v>
      </c>
      <c r="V201" s="36">
        <f t="shared" si="201"/>
        <v>3.2784741110600875E-2</v>
      </c>
    </row>
    <row r="202" spans="2:22" x14ac:dyDescent="0.2">
      <c r="B202" s="41">
        <v>86.5</v>
      </c>
      <c r="F202" s="36">
        <f t="shared" si="164"/>
        <v>1.8400747081697276E-2</v>
      </c>
      <c r="G202" s="36">
        <f t="shared" si="199"/>
        <v>3.2784741110600875E-2</v>
      </c>
      <c r="I202" s="36"/>
      <c r="K202" s="41">
        <f>K201+0.5</f>
        <v>87</v>
      </c>
      <c r="L202" s="36">
        <f t="shared" si="196"/>
        <v>1.8404357816565773E-2</v>
      </c>
      <c r="M202" s="36">
        <f t="shared" ref="M202:P202" si="213">($Q202-$L202)/5+L202</f>
        <v>2.1280972041648739E-2</v>
      </c>
      <c r="N202" s="36">
        <f t="shared" si="213"/>
        <v>2.4157586266731704E-2</v>
      </c>
      <c r="O202" s="36">
        <f t="shared" si="213"/>
        <v>2.703420049181467E-2</v>
      </c>
      <c r="P202" s="36">
        <f t="shared" si="213"/>
        <v>2.9910814716897636E-2</v>
      </c>
      <c r="Q202" s="36">
        <f t="shared" si="162"/>
        <v>3.2787428941980598E-2</v>
      </c>
      <c r="R202" s="36">
        <f t="shared" si="198"/>
        <v>3.2787428941980598E-2</v>
      </c>
      <c r="S202" s="36">
        <f t="shared" si="201"/>
        <v>3.2787428941980598E-2</v>
      </c>
      <c r="T202" s="36">
        <f t="shared" si="201"/>
        <v>3.2787428941980598E-2</v>
      </c>
      <c r="U202" s="36">
        <f t="shared" si="201"/>
        <v>3.2787428941980598E-2</v>
      </c>
      <c r="V202" s="36">
        <f t="shared" si="201"/>
        <v>3.2787428941980598E-2</v>
      </c>
    </row>
    <row r="203" spans="2:22" x14ac:dyDescent="0.2">
      <c r="B203" s="41">
        <f>B202+0.5</f>
        <v>87</v>
      </c>
      <c r="F203" s="36">
        <f t="shared" si="164"/>
        <v>1.8404357816565773E-2</v>
      </c>
      <c r="G203" s="36">
        <f t="shared" si="199"/>
        <v>3.2787428941980598E-2</v>
      </c>
      <c r="I203" s="36"/>
      <c r="K203" s="41">
        <v>87.5</v>
      </c>
      <c r="L203" s="36">
        <f t="shared" si="196"/>
        <v>1.8407927285892918E-2</v>
      </c>
      <c r="M203" s="36">
        <f t="shared" ref="M203:P203" si="214">($Q203-$L203)/5+L203</f>
        <v>2.1284359039771814E-2</v>
      </c>
      <c r="N203" s="36">
        <f t="shared" si="214"/>
        <v>2.4160790793650709E-2</v>
      </c>
      <c r="O203" s="36">
        <f t="shared" si="214"/>
        <v>2.7037222547529605E-2</v>
      </c>
      <c r="P203" s="36">
        <f t="shared" si="214"/>
        <v>2.99136543014085E-2</v>
      </c>
      <c r="Q203" s="36">
        <f t="shared" si="162"/>
        <v>3.2790086055287403E-2</v>
      </c>
      <c r="R203" s="36">
        <f t="shared" si="198"/>
        <v>3.2790086055287403E-2</v>
      </c>
      <c r="S203" s="36">
        <f t="shared" si="201"/>
        <v>3.2790086055287403E-2</v>
      </c>
      <c r="T203" s="36">
        <f t="shared" si="201"/>
        <v>3.2790086055287403E-2</v>
      </c>
      <c r="U203" s="36">
        <f t="shared" si="201"/>
        <v>3.2790086055287403E-2</v>
      </c>
      <c r="V203" s="36">
        <f t="shared" si="201"/>
        <v>3.2790086055287403E-2</v>
      </c>
    </row>
    <row r="204" spans="2:22" x14ac:dyDescent="0.2">
      <c r="B204" s="41">
        <v>87.5</v>
      </c>
      <c r="F204" s="36">
        <f t="shared" si="164"/>
        <v>1.8407927285892918E-2</v>
      </c>
      <c r="G204" s="36">
        <f t="shared" si="199"/>
        <v>3.2790086055287403E-2</v>
      </c>
      <c r="I204" s="36"/>
      <c r="K204" s="41">
        <f>K203+0.5</f>
        <v>88</v>
      </c>
      <c r="L204" s="36">
        <f t="shared" si="196"/>
        <v>1.8411456193068616E-2</v>
      </c>
      <c r="M204" s="36">
        <f t="shared" ref="M204:P204" si="215">($Q204-$L204)/5+L204</f>
        <v>2.1287707549279854E-2</v>
      </c>
      <c r="N204" s="36">
        <f t="shared" si="215"/>
        <v>2.4163958905491091E-2</v>
      </c>
      <c r="O204" s="36">
        <f t="shared" si="215"/>
        <v>2.7040210261702328E-2</v>
      </c>
      <c r="P204" s="36">
        <f t="shared" si="215"/>
        <v>2.9916461617913566E-2</v>
      </c>
      <c r="Q204" s="36">
        <f t="shared" si="162"/>
        <v>3.279271297412481E-2</v>
      </c>
      <c r="R204" s="36">
        <f t="shared" si="198"/>
        <v>3.279271297412481E-2</v>
      </c>
      <c r="S204" s="36">
        <f t="shared" si="201"/>
        <v>3.279271297412481E-2</v>
      </c>
      <c r="T204" s="36">
        <f t="shared" si="201"/>
        <v>3.279271297412481E-2</v>
      </c>
      <c r="U204" s="36">
        <f t="shared" si="201"/>
        <v>3.279271297412481E-2</v>
      </c>
      <c r="V204" s="36">
        <f t="shared" si="201"/>
        <v>3.279271297412481E-2</v>
      </c>
    </row>
    <row r="205" spans="2:22" x14ac:dyDescent="0.2">
      <c r="B205" s="41">
        <f>B204+0.5</f>
        <v>88</v>
      </c>
      <c r="F205" s="36">
        <f t="shared" si="164"/>
        <v>1.8411456193068616E-2</v>
      </c>
      <c r="G205" s="36">
        <f t="shared" si="199"/>
        <v>3.279271297412481E-2</v>
      </c>
      <c r="I205" s="36"/>
      <c r="K205" s="41">
        <v>88.5</v>
      </c>
      <c r="L205" s="36">
        <f t="shared" si="196"/>
        <v>1.8414945225586964E-2</v>
      </c>
      <c r="M205" s="36">
        <f t="shared" ref="M205:P205" si="216">($Q205-$L205)/5+L205</f>
        <v>2.129101822252227E-2</v>
      </c>
      <c r="N205" s="36">
        <f t="shared" si="216"/>
        <v>2.4167091219457575E-2</v>
      </c>
      <c r="O205" s="36">
        <f t="shared" si="216"/>
        <v>2.7043164216392881E-2</v>
      </c>
      <c r="P205" s="36">
        <f t="shared" si="216"/>
        <v>2.9919237213328186E-2</v>
      </c>
      <c r="Q205" s="36">
        <f t="shared" si="162"/>
        <v>3.2795310210263495E-2</v>
      </c>
      <c r="R205" s="36">
        <f t="shared" si="198"/>
        <v>3.2795310210263495E-2</v>
      </c>
      <c r="S205" s="36">
        <f t="shared" si="201"/>
        <v>3.2795310210263495E-2</v>
      </c>
      <c r="T205" s="36">
        <f t="shared" si="201"/>
        <v>3.2795310210263495E-2</v>
      </c>
      <c r="U205" s="36">
        <f t="shared" si="201"/>
        <v>3.2795310210263495E-2</v>
      </c>
      <c r="V205" s="36">
        <f t="shared" si="201"/>
        <v>3.2795310210263495E-2</v>
      </c>
    </row>
    <row r="206" spans="2:22" x14ac:dyDescent="0.2">
      <c r="B206" s="41">
        <v>88.5</v>
      </c>
      <c r="F206" s="36">
        <f t="shared" si="164"/>
        <v>1.8414945225586964E-2</v>
      </c>
      <c r="G206" s="36">
        <f t="shared" si="199"/>
        <v>3.2795310210263495E-2</v>
      </c>
      <c r="I206" s="36"/>
      <c r="K206" s="41">
        <f>K205+0.5</f>
        <v>89</v>
      </c>
      <c r="L206" s="36">
        <f t="shared" si="196"/>
        <v>1.8418395055492743E-2</v>
      </c>
      <c r="M206" s="36">
        <f t="shared" ref="M206:P206" si="217">($Q206-$L206)/5+L206</f>
        <v>2.1294291697188925E-2</v>
      </c>
      <c r="N206" s="36">
        <f t="shared" si="217"/>
        <v>2.4170188338885106E-2</v>
      </c>
      <c r="O206" s="36">
        <f t="shared" si="217"/>
        <v>2.7046084980581288E-2</v>
      </c>
      <c r="P206" s="36">
        <f t="shared" si="217"/>
        <v>2.9921981622277469E-2</v>
      </c>
      <c r="Q206" s="36">
        <f t="shared" si="162"/>
        <v>3.2797878263973651E-2</v>
      </c>
      <c r="R206" s="36">
        <f t="shared" si="198"/>
        <v>3.2797878263973651E-2</v>
      </c>
      <c r="S206" s="36">
        <f t="shared" ref="S206:V221" si="218">R206</f>
        <v>3.2797878263973651E-2</v>
      </c>
      <c r="T206" s="36">
        <f t="shared" si="218"/>
        <v>3.2797878263973651E-2</v>
      </c>
      <c r="U206" s="36">
        <f t="shared" si="218"/>
        <v>3.2797878263973651E-2</v>
      </c>
      <c r="V206" s="36">
        <f t="shared" si="218"/>
        <v>3.2797878263973651E-2</v>
      </c>
    </row>
    <row r="207" spans="2:22" x14ac:dyDescent="0.2">
      <c r="B207" s="41">
        <f>B206+0.5</f>
        <v>89</v>
      </c>
      <c r="F207" s="36">
        <f t="shared" si="164"/>
        <v>1.8418395055492743E-2</v>
      </c>
      <c r="G207" s="36">
        <f t="shared" si="199"/>
        <v>3.2797878263973651E-2</v>
      </c>
      <c r="I207" s="36"/>
      <c r="K207" s="41">
        <v>89.5</v>
      </c>
      <c r="L207" s="36">
        <f t="shared" si="196"/>
        <v>1.8421806339812989E-2</v>
      </c>
      <c r="M207" s="36">
        <f t="shared" ref="M207:P207" si="219">($Q207-$L207)/5+L207</f>
        <v>2.1297528596719642E-2</v>
      </c>
      <c r="N207" s="36">
        <f t="shared" si="219"/>
        <v>2.4173250853626295E-2</v>
      </c>
      <c r="O207" s="36">
        <f t="shared" si="219"/>
        <v>2.7048973110532948E-2</v>
      </c>
      <c r="P207" s="36">
        <f t="shared" si="219"/>
        <v>2.9924695367439601E-2</v>
      </c>
      <c r="Q207" s="36">
        <f t="shared" si="162"/>
        <v>3.2800417624346261E-2</v>
      </c>
      <c r="R207" s="36">
        <f t="shared" si="198"/>
        <v>3.2800417624346261E-2</v>
      </c>
      <c r="S207" s="36">
        <f t="shared" si="218"/>
        <v>3.2800417624346261E-2</v>
      </c>
      <c r="T207" s="36">
        <f t="shared" si="218"/>
        <v>3.2800417624346261E-2</v>
      </c>
      <c r="U207" s="36">
        <f t="shared" si="218"/>
        <v>3.2800417624346261E-2</v>
      </c>
      <c r="V207" s="36">
        <f t="shared" si="218"/>
        <v>3.2800417624346261E-2</v>
      </c>
    </row>
    <row r="208" spans="2:22" x14ac:dyDescent="0.2">
      <c r="B208" s="41">
        <v>89.5</v>
      </c>
      <c r="F208" s="36">
        <f t="shared" si="164"/>
        <v>1.8421806339812989E-2</v>
      </c>
      <c r="G208" s="36">
        <f t="shared" si="199"/>
        <v>3.2800417624346261E-2</v>
      </c>
      <c r="I208" s="36"/>
      <c r="K208" s="41">
        <f>K207+0.5</f>
        <v>90</v>
      </c>
      <c r="L208" s="36">
        <f t="shared" si="196"/>
        <v>1.8425179720974117E-2</v>
      </c>
      <c r="M208" s="36">
        <f t="shared" ref="M208:P208" si="220">($Q208-$L208)/5+L208</f>
        <v>2.130072953070002E-2</v>
      </c>
      <c r="N208" s="36">
        <f t="shared" si="220"/>
        <v>2.4176279340425922E-2</v>
      </c>
      <c r="O208" s="36">
        <f t="shared" si="220"/>
        <v>2.7051829150151824E-2</v>
      </c>
      <c r="P208" s="36">
        <f t="shared" si="220"/>
        <v>2.9927378959877727E-2</v>
      </c>
      <c r="Q208" s="36">
        <f t="shared" si="162"/>
        <v>3.2802928769603626E-2</v>
      </c>
      <c r="R208" s="36">
        <f t="shared" si="198"/>
        <v>3.2802928769603626E-2</v>
      </c>
      <c r="S208" s="36">
        <f t="shared" si="218"/>
        <v>3.2802928769603626E-2</v>
      </c>
      <c r="T208" s="36">
        <f t="shared" si="218"/>
        <v>3.2802928769603626E-2</v>
      </c>
      <c r="U208" s="36">
        <f t="shared" si="218"/>
        <v>3.2802928769603626E-2</v>
      </c>
      <c r="V208" s="36">
        <f t="shared" si="218"/>
        <v>3.2802928769603626E-2</v>
      </c>
    </row>
    <row r="209" spans="2:22" x14ac:dyDescent="0.2">
      <c r="B209" s="41">
        <f>B208+0.5</f>
        <v>90</v>
      </c>
      <c r="F209" s="36">
        <f t="shared" si="164"/>
        <v>1.8425179720974117E-2</v>
      </c>
      <c r="G209" s="36">
        <f t="shared" si="199"/>
        <v>3.2802928769603626E-2</v>
      </c>
      <c r="I209" s="36"/>
      <c r="K209" s="41">
        <v>90.5</v>
      </c>
      <c r="L209" s="36">
        <f t="shared" si="196"/>
        <v>1.8428515827205286E-2</v>
      </c>
      <c r="M209" s="36">
        <f t="shared" ref="M209:P209" si="221">($Q209-$L209)/5+L209</f>
        <v>2.1303895095244146E-2</v>
      </c>
      <c r="N209" s="36">
        <f t="shared" si="221"/>
        <v>2.4179274363283005E-2</v>
      </c>
      <c r="O209" s="36">
        <f t="shared" si="221"/>
        <v>2.7054653631321864E-2</v>
      </c>
      <c r="P209" s="36">
        <f t="shared" si="221"/>
        <v>2.9930032899360724E-2</v>
      </c>
      <c r="Q209" s="36">
        <f t="shared" si="162"/>
        <v>3.2805412167399579E-2</v>
      </c>
      <c r="R209" s="36">
        <f t="shared" si="198"/>
        <v>3.2805412167399579E-2</v>
      </c>
      <c r="S209" s="36">
        <f t="shared" si="218"/>
        <v>3.2805412167399579E-2</v>
      </c>
      <c r="T209" s="36">
        <f t="shared" si="218"/>
        <v>3.2805412167399579E-2</v>
      </c>
      <c r="U209" s="36">
        <f t="shared" si="218"/>
        <v>3.2805412167399579E-2</v>
      </c>
      <c r="V209" s="36">
        <f t="shared" si="218"/>
        <v>3.2805412167399579E-2</v>
      </c>
    </row>
    <row r="210" spans="2:22" x14ac:dyDescent="0.2">
      <c r="B210" s="41">
        <v>90.5</v>
      </c>
      <c r="F210" s="36">
        <f t="shared" si="164"/>
        <v>1.8428515827205286E-2</v>
      </c>
      <c r="G210" s="36">
        <f t="shared" si="199"/>
        <v>3.2805412167399579E-2</v>
      </c>
      <c r="I210" s="36"/>
      <c r="K210" s="41">
        <f>K209+0.5</f>
        <v>91</v>
      </c>
      <c r="L210" s="36">
        <f t="shared" si="196"/>
        <v>1.8431815272928424E-2</v>
      </c>
      <c r="M210" s="36">
        <f t="shared" ref="M210:P210" si="222">($Q210-$L210)/5+L210</f>
        <v>2.1307025873364711E-2</v>
      </c>
      <c r="N210" s="36">
        <f t="shared" si="222"/>
        <v>2.4182236473800998E-2</v>
      </c>
      <c r="O210" s="36">
        <f t="shared" si="222"/>
        <v>2.7057447074237285E-2</v>
      </c>
      <c r="P210" s="36">
        <f t="shared" si="222"/>
        <v>2.9932657674673572E-2</v>
      </c>
      <c r="Q210" s="36">
        <f t="shared" si="162"/>
        <v>3.2807868275109862E-2</v>
      </c>
      <c r="R210" s="36">
        <f t="shared" si="198"/>
        <v>3.2807868275109862E-2</v>
      </c>
      <c r="S210" s="36">
        <f t="shared" si="218"/>
        <v>3.2807868275109862E-2</v>
      </c>
      <c r="T210" s="36">
        <f t="shared" si="218"/>
        <v>3.2807868275109862E-2</v>
      </c>
      <c r="U210" s="36">
        <f t="shared" si="218"/>
        <v>3.2807868275109862E-2</v>
      </c>
      <c r="V210" s="36">
        <f t="shared" si="218"/>
        <v>3.2807868275109862E-2</v>
      </c>
    </row>
    <row r="211" spans="2:22" x14ac:dyDescent="0.2">
      <c r="B211" s="41">
        <f>B210+0.5</f>
        <v>91</v>
      </c>
      <c r="F211" s="36">
        <f t="shared" si="164"/>
        <v>1.8431815272928424E-2</v>
      </c>
      <c r="G211" s="36">
        <f t="shared" si="199"/>
        <v>3.2807868275109862E-2</v>
      </c>
      <c r="I211" s="36"/>
      <c r="K211" s="41">
        <v>91.5</v>
      </c>
      <c r="L211" s="36">
        <f t="shared" si="196"/>
        <v>1.8435078659135459E-2</v>
      </c>
      <c r="M211" s="36">
        <f t="shared" ref="M211:P211" si="223">($Q211-$L211)/5+L211</f>
        <v>2.1310122435330953E-2</v>
      </c>
      <c r="N211" s="36">
        <f t="shared" si="223"/>
        <v>2.4185166211526447E-2</v>
      </c>
      <c r="O211" s="36">
        <f t="shared" si="223"/>
        <v>2.7060209987721941E-2</v>
      </c>
      <c r="P211" s="36">
        <f t="shared" si="223"/>
        <v>2.9935253763917435E-2</v>
      </c>
      <c r="Q211" s="36">
        <f t="shared" si="162"/>
        <v>3.2810297540112936E-2</v>
      </c>
      <c r="R211" s="36">
        <f t="shared" si="198"/>
        <v>3.2810297540112936E-2</v>
      </c>
      <c r="S211" s="36">
        <f t="shared" si="218"/>
        <v>3.2810297540112936E-2</v>
      </c>
      <c r="T211" s="36">
        <f t="shared" si="218"/>
        <v>3.2810297540112936E-2</v>
      </c>
      <c r="U211" s="36">
        <f t="shared" si="218"/>
        <v>3.2810297540112936E-2</v>
      </c>
      <c r="V211" s="36">
        <f t="shared" si="218"/>
        <v>3.2810297540112936E-2</v>
      </c>
    </row>
    <row r="212" spans="2:22" x14ac:dyDescent="0.2">
      <c r="B212" s="41">
        <v>91.5</v>
      </c>
      <c r="F212" s="36">
        <f t="shared" si="164"/>
        <v>1.8435078659135459E-2</v>
      </c>
      <c r="G212" s="36">
        <f t="shared" si="199"/>
        <v>3.2810297540112936E-2</v>
      </c>
      <c r="I212" s="36"/>
      <c r="K212" s="41">
        <f>K211+0.5</f>
        <v>92</v>
      </c>
      <c r="L212" s="36">
        <f t="shared" si="196"/>
        <v>1.8438306573753286E-2</v>
      </c>
      <c r="M212" s="36">
        <f t="shared" ref="M212:P212" si="224">($Q212-$L212)/5+L212</f>
        <v>2.1313185339014953E-2</v>
      </c>
      <c r="N212" s="36">
        <f t="shared" si="224"/>
        <v>2.4188064104276621E-2</v>
      </c>
      <c r="O212" s="36">
        <f t="shared" si="224"/>
        <v>2.7062942869538288E-2</v>
      </c>
      <c r="P212" s="36">
        <f t="shared" si="224"/>
        <v>2.9937821634799956E-2</v>
      </c>
      <c r="Q212" s="36">
        <f t="shared" si="162"/>
        <v>3.2812700400061623E-2</v>
      </c>
      <c r="R212" s="36">
        <f t="shared" si="198"/>
        <v>3.2812700400061623E-2</v>
      </c>
      <c r="S212" s="36">
        <f t="shared" si="218"/>
        <v>3.2812700400061623E-2</v>
      </c>
      <c r="T212" s="36">
        <f t="shared" si="218"/>
        <v>3.2812700400061623E-2</v>
      </c>
      <c r="U212" s="36">
        <f t="shared" si="218"/>
        <v>3.2812700400061623E-2</v>
      </c>
      <c r="V212" s="36">
        <f t="shared" si="218"/>
        <v>3.2812700400061623E-2</v>
      </c>
    </row>
    <row r="213" spans="2:22" x14ac:dyDescent="0.2">
      <c r="B213" s="41">
        <f>B212+0.5</f>
        <v>92</v>
      </c>
      <c r="F213" s="36">
        <f t="shared" si="164"/>
        <v>1.8438306573753286E-2</v>
      </c>
      <c r="G213" s="36">
        <f t="shared" si="199"/>
        <v>3.2812700400061623E-2</v>
      </c>
      <c r="I213" s="36"/>
      <c r="K213" s="41">
        <v>92.5</v>
      </c>
      <c r="L213" s="36">
        <f t="shared" si="196"/>
        <v>1.8441499591996872E-2</v>
      </c>
      <c r="M213" s="36">
        <f t="shared" ref="M213:P213" si="225">($Q213-$L213)/5+L213</f>
        <v>2.1316215130226697E-2</v>
      </c>
      <c r="N213" s="36">
        <f t="shared" si="225"/>
        <v>2.4190930668456522E-2</v>
      </c>
      <c r="O213" s="36">
        <f t="shared" si="225"/>
        <v>2.7065646206686347E-2</v>
      </c>
      <c r="P213" s="36">
        <f t="shared" si="225"/>
        <v>2.9940361744916173E-2</v>
      </c>
      <c r="Q213" s="36">
        <f t="shared" si="162"/>
        <v>3.2815077283145998E-2</v>
      </c>
      <c r="R213" s="36">
        <f t="shared" si="198"/>
        <v>3.2815077283145998E-2</v>
      </c>
      <c r="S213" s="36">
        <f t="shared" si="218"/>
        <v>3.2815077283145998E-2</v>
      </c>
      <c r="T213" s="36">
        <f t="shared" si="218"/>
        <v>3.2815077283145998E-2</v>
      </c>
      <c r="U213" s="36">
        <f t="shared" si="218"/>
        <v>3.2815077283145998E-2</v>
      </c>
      <c r="V213" s="36">
        <f t="shared" si="218"/>
        <v>3.2815077283145998E-2</v>
      </c>
    </row>
    <row r="214" spans="2:22" x14ac:dyDescent="0.2">
      <c r="B214" s="41">
        <v>92.5</v>
      </c>
      <c r="F214" s="36">
        <f t="shared" si="164"/>
        <v>1.8441499591996872E-2</v>
      </c>
      <c r="G214" s="36">
        <f t="shared" si="199"/>
        <v>3.2815077283145998E-2</v>
      </c>
      <c r="I214" s="36"/>
      <c r="K214" s="41">
        <f>K213+0.5</f>
        <v>93</v>
      </c>
      <c r="L214" s="36">
        <f t="shared" si="196"/>
        <v>1.8444658276710952E-2</v>
      </c>
      <c r="M214" s="36">
        <f t="shared" ref="M214:P214" si="226">($Q214-$L214)/5+L214</f>
        <v>2.131921234303831E-2</v>
      </c>
      <c r="N214" s="36">
        <f t="shared" si="226"/>
        <v>2.4193766409365668E-2</v>
      </c>
      <c r="O214" s="36">
        <f t="shared" si="226"/>
        <v>2.7068320475693027E-2</v>
      </c>
      <c r="P214" s="36">
        <f t="shared" si="226"/>
        <v>2.9942874542020385E-2</v>
      </c>
      <c r="Q214" s="36">
        <f t="shared" si="162"/>
        <v>3.281742860834775E-2</v>
      </c>
      <c r="R214" s="36">
        <f t="shared" si="198"/>
        <v>3.281742860834775E-2</v>
      </c>
      <c r="S214" s="36">
        <f t="shared" si="218"/>
        <v>3.281742860834775E-2</v>
      </c>
      <c r="T214" s="36">
        <f t="shared" si="218"/>
        <v>3.281742860834775E-2</v>
      </c>
      <c r="U214" s="36">
        <f t="shared" si="218"/>
        <v>3.281742860834775E-2</v>
      </c>
      <c r="V214" s="36">
        <f t="shared" si="218"/>
        <v>3.281742860834775E-2</v>
      </c>
    </row>
    <row r="215" spans="2:22" x14ac:dyDescent="0.2">
      <c r="B215" s="41">
        <f>B214+0.5</f>
        <v>93</v>
      </c>
      <c r="F215" s="36">
        <f t="shared" si="164"/>
        <v>1.8444658276710952E-2</v>
      </c>
      <c r="G215" s="36">
        <f t="shared" si="199"/>
        <v>3.281742860834775E-2</v>
      </c>
      <c r="I215" s="36"/>
      <c r="K215" s="41">
        <v>93.5</v>
      </c>
      <c r="L215" s="36">
        <f t="shared" si="196"/>
        <v>1.8447783178700817E-2</v>
      </c>
      <c r="M215" s="36">
        <f t="shared" ref="M215:P215" si="227">($Q215-$L215)/5+L215</f>
        <v>2.132217750009793E-2</v>
      </c>
      <c r="N215" s="36">
        <f t="shared" si="227"/>
        <v>2.4196571821495042E-2</v>
      </c>
      <c r="O215" s="36">
        <f t="shared" si="227"/>
        <v>2.7070966142892155E-2</v>
      </c>
      <c r="P215" s="36">
        <f t="shared" si="227"/>
        <v>2.9945360464289267E-2</v>
      </c>
      <c r="Q215" s="36">
        <f t="shared" si="162"/>
        <v>3.2819754785686377E-2</v>
      </c>
      <c r="R215" s="36">
        <f t="shared" si="198"/>
        <v>3.2819754785686377E-2</v>
      </c>
      <c r="S215" s="36">
        <f t="shared" si="218"/>
        <v>3.2819754785686377E-2</v>
      </c>
      <c r="T215" s="36">
        <f t="shared" si="218"/>
        <v>3.2819754785686377E-2</v>
      </c>
      <c r="U215" s="36">
        <f t="shared" si="218"/>
        <v>3.2819754785686377E-2</v>
      </c>
      <c r="V215" s="36">
        <f t="shared" si="218"/>
        <v>3.2819754785686377E-2</v>
      </c>
    </row>
    <row r="216" spans="2:22" x14ac:dyDescent="0.2">
      <c r="B216" s="41">
        <v>93.5</v>
      </c>
      <c r="F216" s="36">
        <f t="shared" si="164"/>
        <v>1.8447783178700817E-2</v>
      </c>
      <c r="G216" s="36">
        <f t="shared" si="199"/>
        <v>3.2819754785686377E-2</v>
      </c>
      <c r="I216" s="36"/>
      <c r="K216" s="41">
        <f>K215+0.5</f>
        <v>94</v>
      </c>
      <c r="L216" s="36">
        <f t="shared" si="196"/>
        <v>1.8450874837052496E-2</v>
      </c>
      <c r="M216" s="36">
        <f t="shared" ref="M216:P216" si="228">($Q216-$L216)/5+L216</f>
        <v>2.1325111112933511E-2</v>
      </c>
      <c r="N216" s="36">
        <f t="shared" si="228"/>
        <v>2.4199347388814525E-2</v>
      </c>
      <c r="O216" s="36">
        <f t="shared" si="228"/>
        <v>2.707358366469554E-2</v>
      </c>
      <c r="P216" s="36">
        <f t="shared" si="228"/>
        <v>2.9947819940576555E-2</v>
      </c>
      <c r="Q216" s="36">
        <f t="shared" si="162"/>
        <v>3.2822056216457576E-2</v>
      </c>
      <c r="R216" s="36">
        <f t="shared" si="198"/>
        <v>3.2822056216457576E-2</v>
      </c>
      <c r="S216" s="36">
        <f t="shared" si="218"/>
        <v>3.2822056216457576E-2</v>
      </c>
      <c r="T216" s="36">
        <f t="shared" si="218"/>
        <v>3.2822056216457576E-2</v>
      </c>
      <c r="U216" s="36">
        <f t="shared" si="218"/>
        <v>3.2822056216457576E-2</v>
      </c>
      <c r="V216" s="36">
        <f t="shared" si="218"/>
        <v>3.2822056216457576E-2</v>
      </c>
    </row>
    <row r="217" spans="2:22" x14ac:dyDescent="0.2">
      <c r="B217" s="41">
        <f>B216+0.5</f>
        <v>94</v>
      </c>
      <c r="F217" s="36">
        <f t="shared" si="164"/>
        <v>1.8450874837052496E-2</v>
      </c>
      <c r="G217" s="36">
        <f t="shared" si="199"/>
        <v>3.2822056216457576E-2</v>
      </c>
      <c r="I217" s="36"/>
      <c r="K217" s="41">
        <v>94.5</v>
      </c>
      <c r="L217" s="36">
        <f t="shared" si="196"/>
        <v>1.845393377944278E-2</v>
      </c>
      <c r="M217" s="36">
        <f t="shared" ref="M217:P217" si="229">($Q217-$L217)/5+L217</f>
        <v>2.1328013682247023E-2</v>
      </c>
      <c r="N217" s="36">
        <f t="shared" si="229"/>
        <v>2.4202093585051265E-2</v>
      </c>
      <c r="O217" s="36">
        <f t="shared" si="229"/>
        <v>2.7076173487855508E-2</v>
      </c>
      <c r="P217" s="36">
        <f t="shared" si="229"/>
        <v>2.9950253390659751E-2</v>
      </c>
      <c r="Q217" s="36">
        <f t="shared" si="162"/>
        <v>3.2824333293464E-2</v>
      </c>
      <c r="R217" s="36">
        <f t="shared" si="198"/>
        <v>3.2824333293464E-2</v>
      </c>
      <c r="S217" s="36">
        <f t="shared" si="218"/>
        <v>3.2824333293464E-2</v>
      </c>
      <c r="T217" s="36">
        <f t="shared" si="218"/>
        <v>3.2824333293464E-2</v>
      </c>
      <c r="U217" s="36">
        <f t="shared" si="218"/>
        <v>3.2824333293464E-2</v>
      </c>
      <c r="V217" s="36">
        <f t="shared" si="218"/>
        <v>3.2824333293464E-2</v>
      </c>
    </row>
    <row r="218" spans="2:22" x14ac:dyDescent="0.2">
      <c r="B218" s="41">
        <v>94.5</v>
      </c>
      <c r="F218" s="36">
        <f t="shared" si="164"/>
        <v>1.845393377944278E-2</v>
      </c>
      <c r="G218" s="36">
        <f t="shared" si="199"/>
        <v>3.2824333293464E-2</v>
      </c>
      <c r="I218" s="36"/>
      <c r="K218" s="41">
        <f>K217+0.5</f>
        <v>95</v>
      </c>
      <c r="L218" s="36">
        <f t="shared" si="196"/>
        <v>1.8456960522439482E-2</v>
      </c>
      <c r="M218" s="36">
        <f t="shared" ref="M218:P218" si="230">($Q218-$L218)/5+L218</f>
        <v>2.1330885698199339E-2</v>
      </c>
      <c r="N218" s="36">
        <f t="shared" si="230"/>
        <v>2.4204810873959197E-2</v>
      </c>
      <c r="O218" s="36">
        <f t="shared" si="230"/>
        <v>2.7078736049719054E-2</v>
      </c>
      <c r="P218" s="36">
        <f t="shared" si="230"/>
        <v>2.9952661225478912E-2</v>
      </c>
      <c r="Q218" s="36">
        <f t="shared" si="162"/>
        <v>3.2826586401238769E-2</v>
      </c>
      <c r="R218" s="36">
        <f t="shared" si="198"/>
        <v>3.2826586401238769E-2</v>
      </c>
      <c r="S218" s="36">
        <f t="shared" si="218"/>
        <v>3.2826586401238769E-2</v>
      </c>
      <c r="T218" s="36">
        <f t="shared" si="218"/>
        <v>3.2826586401238769E-2</v>
      </c>
      <c r="U218" s="36">
        <f t="shared" si="218"/>
        <v>3.2826586401238769E-2</v>
      </c>
      <c r="V218" s="36">
        <f t="shared" si="218"/>
        <v>3.2826586401238769E-2</v>
      </c>
    </row>
    <row r="219" spans="2:22" x14ac:dyDescent="0.2">
      <c r="B219" s="41">
        <f>B218+0.5</f>
        <v>95</v>
      </c>
      <c r="F219" s="36">
        <f t="shared" si="164"/>
        <v>1.8456960522439482E-2</v>
      </c>
      <c r="G219" s="36">
        <f t="shared" si="199"/>
        <v>3.2826586401238769E-2</v>
      </c>
      <c r="I219" s="36"/>
      <c r="K219" s="41">
        <v>95.5</v>
      </c>
      <c r="L219" s="36">
        <f t="shared" si="196"/>
        <v>1.8459955571792235E-2</v>
      </c>
      <c r="M219" s="36">
        <f t="shared" ref="M219:P219" si="231">($Q219-$L219)/5+L219</f>
        <v>2.1333727640686185E-2</v>
      </c>
      <c r="N219" s="36">
        <f t="shared" si="231"/>
        <v>2.4207499709580135E-2</v>
      </c>
      <c r="O219" s="36">
        <f t="shared" si="231"/>
        <v>2.7081271778474084E-2</v>
      </c>
      <c r="P219" s="36">
        <f t="shared" si="231"/>
        <v>2.9955043847368034E-2</v>
      </c>
      <c r="Q219" s="36">
        <f t="shared" si="162"/>
        <v>3.282881591626198E-2</v>
      </c>
      <c r="R219" s="36">
        <f t="shared" si="198"/>
        <v>3.282881591626198E-2</v>
      </c>
      <c r="S219" s="36">
        <f t="shared" si="218"/>
        <v>3.282881591626198E-2</v>
      </c>
      <c r="T219" s="36">
        <f t="shared" si="218"/>
        <v>3.282881591626198E-2</v>
      </c>
      <c r="U219" s="36">
        <f t="shared" si="218"/>
        <v>3.282881591626198E-2</v>
      </c>
      <c r="V219" s="36">
        <f t="shared" si="218"/>
        <v>3.282881591626198E-2</v>
      </c>
    </row>
    <row r="220" spans="2:22" x14ac:dyDescent="0.2">
      <c r="B220" s="41">
        <v>95.5</v>
      </c>
      <c r="F220" s="36">
        <f t="shared" si="164"/>
        <v>1.8459955571792235E-2</v>
      </c>
      <c r="G220" s="36">
        <f t="shared" si="199"/>
        <v>3.282881591626198E-2</v>
      </c>
      <c r="I220" s="36"/>
      <c r="K220" s="41">
        <f>K219+0.5</f>
        <v>96</v>
      </c>
      <c r="L220" s="36">
        <f t="shared" si="196"/>
        <v>1.8462919422714236E-2</v>
      </c>
      <c r="M220" s="36">
        <f t="shared" ref="M220:P220" si="232">($Q220-$L220)/5+L220</f>
        <v>2.1336539979605461E-2</v>
      </c>
      <c r="N220" s="36">
        <f t="shared" si="232"/>
        <v>2.4210160536496685E-2</v>
      </c>
      <c r="O220" s="36">
        <f t="shared" si="232"/>
        <v>2.708378109338791E-2</v>
      </c>
      <c r="P220" s="36">
        <f t="shared" si="232"/>
        <v>2.9957401650279134E-2</v>
      </c>
      <c r="Q220" s="36">
        <f t="shared" si="162"/>
        <v>3.2831022207170359E-2</v>
      </c>
      <c r="R220" s="36">
        <f t="shared" si="198"/>
        <v>3.2831022207170359E-2</v>
      </c>
      <c r="S220" s="36">
        <f t="shared" si="218"/>
        <v>3.2831022207170359E-2</v>
      </c>
      <c r="T220" s="36">
        <f t="shared" si="218"/>
        <v>3.2831022207170359E-2</v>
      </c>
      <c r="U220" s="36">
        <f t="shared" si="218"/>
        <v>3.2831022207170359E-2</v>
      </c>
      <c r="V220" s="36">
        <f t="shared" si="218"/>
        <v>3.2831022207170359E-2</v>
      </c>
    </row>
    <row r="221" spans="2:22" x14ac:dyDescent="0.2">
      <c r="B221" s="41">
        <f>B220+0.5</f>
        <v>96</v>
      </c>
      <c r="F221" s="36">
        <f t="shared" si="164"/>
        <v>1.8462919422714236E-2</v>
      </c>
      <c r="G221" s="36">
        <f t="shared" si="199"/>
        <v>3.2831022207170359E-2</v>
      </c>
      <c r="I221" s="36"/>
      <c r="K221" s="41">
        <v>96.5</v>
      </c>
      <c r="L221" s="36">
        <f t="shared" ref="L221:L228" si="233">F222</f>
        <v>1.8465852560155181E-2</v>
      </c>
      <c r="M221" s="36">
        <f t="shared" ref="M221:P221" si="234">($Q221-$L221)/5+L221</f>
        <v>2.1339323175116248E-2</v>
      </c>
      <c r="N221" s="36">
        <f t="shared" si="234"/>
        <v>2.4212793790077316E-2</v>
      </c>
      <c r="O221" s="36">
        <f t="shared" si="234"/>
        <v>2.7086264405038384E-2</v>
      </c>
      <c r="P221" s="36">
        <f t="shared" si="234"/>
        <v>2.9959735019999451E-2</v>
      </c>
      <c r="Q221" s="36">
        <f t="shared" si="162"/>
        <v>3.2833205634960519E-2</v>
      </c>
      <c r="R221" s="36">
        <f t="shared" ref="R221:R228" si="235">G222</f>
        <v>3.2833205634960519E-2</v>
      </c>
      <c r="S221" s="36">
        <f t="shared" si="218"/>
        <v>3.2833205634960519E-2</v>
      </c>
      <c r="T221" s="36">
        <f t="shared" si="218"/>
        <v>3.2833205634960519E-2</v>
      </c>
      <c r="U221" s="36">
        <f t="shared" si="218"/>
        <v>3.2833205634960519E-2</v>
      </c>
      <c r="V221" s="36">
        <f t="shared" si="218"/>
        <v>3.2833205634960519E-2</v>
      </c>
    </row>
    <row r="222" spans="2:22" x14ac:dyDescent="0.2">
      <c r="B222" s="41">
        <v>96.5</v>
      </c>
      <c r="F222" s="36">
        <f t="shared" si="164"/>
        <v>1.8465852560155181E-2</v>
      </c>
      <c r="G222" s="36">
        <f t="shared" ref="G222:G229" si="236">G$22+G$23*(B$22/$B222)*(1-EXP(-$B222/B$22))+G$24*(B$22/$B222)*(1-(1+$B222/B$22)*EXP(-$B222/B$22))</f>
        <v>3.2833205634960519E-2</v>
      </c>
      <c r="I222" s="36"/>
      <c r="K222" s="41">
        <f>K221+0.5</f>
        <v>97</v>
      </c>
      <c r="L222" s="36">
        <f t="shared" si="233"/>
        <v>1.8468755459065803E-2</v>
      </c>
      <c r="M222" s="36">
        <f t="shared" ref="M222:P222" si="237">($Q222-$L222)/5+L222</f>
        <v>2.1342077677889811E-2</v>
      </c>
      <c r="N222" s="36">
        <f t="shared" si="237"/>
        <v>2.421539989671382E-2</v>
      </c>
      <c r="O222" s="36">
        <f t="shared" si="237"/>
        <v>2.7088722115537828E-2</v>
      </c>
      <c r="P222" s="36">
        <f t="shared" si="237"/>
        <v>2.9962044334361837E-2</v>
      </c>
      <c r="Q222" s="36">
        <f t="shared" ref="Q222:Q228" si="238">G223</f>
        <v>3.2835366553185842E-2</v>
      </c>
      <c r="R222" s="36">
        <f t="shared" si="235"/>
        <v>3.2835366553185842E-2</v>
      </c>
      <c r="S222" s="36">
        <f t="shared" ref="S222:V228" si="239">R222</f>
        <v>3.2835366553185842E-2</v>
      </c>
      <c r="T222" s="36">
        <f t="shared" si="239"/>
        <v>3.2835366553185842E-2</v>
      </c>
      <c r="U222" s="36">
        <f t="shared" si="239"/>
        <v>3.2835366553185842E-2</v>
      </c>
      <c r="V222" s="36">
        <f t="shared" si="239"/>
        <v>3.2835366553185842E-2</v>
      </c>
    </row>
    <row r="223" spans="2:22" x14ac:dyDescent="0.2">
      <c r="B223" s="41">
        <f>B222+0.5</f>
        <v>97</v>
      </c>
      <c r="F223" s="36">
        <f t="shared" ref="F223:F229" si="240">D$22+D$23*(B$22/$B223)*(1-EXP(-$B223/B$22))+D$24*(B$22/$B223)*(1-(1+$B223/B$22)*EXP(-$B223/B$22))</f>
        <v>1.8468755459065803E-2</v>
      </c>
      <c r="G223" s="36">
        <f t="shared" si="236"/>
        <v>3.2835366553185842E-2</v>
      </c>
      <c r="I223" s="36"/>
      <c r="K223" s="41">
        <v>97.5</v>
      </c>
      <c r="L223" s="36">
        <f t="shared" si="233"/>
        <v>1.8471628584654263E-2</v>
      </c>
      <c r="M223" s="36">
        <f t="shared" ref="M223:P223" si="241">($Q223-$L223)/5+L223</f>
        <v>2.1344803929352871E-2</v>
      </c>
      <c r="N223" s="36">
        <f t="shared" si="241"/>
        <v>2.421797927405148E-2</v>
      </c>
      <c r="O223" s="36">
        <f t="shared" si="241"/>
        <v>2.7091154618750089E-2</v>
      </c>
      <c r="P223" s="36">
        <f t="shared" si="241"/>
        <v>2.9964329963448697E-2</v>
      </c>
      <c r="Q223" s="36">
        <f t="shared" si="238"/>
        <v>3.2837505308147302E-2</v>
      </c>
      <c r="R223" s="36">
        <f t="shared" si="235"/>
        <v>3.2837505308147302E-2</v>
      </c>
      <c r="S223" s="36">
        <f t="shared" si="239"/>
        <v>3.2837505308147302E-2</v>
      </c>
      <c r="T223" s="36">
        <f t="shared" si="239"/>
        <v>3.2837505308147302E-2</v>
      </c>
      <c r="U223" s="36">
        <f t="shared" si="239"/>
        <v>3.2837505308147302E-2</v>
      </c>
      <c r="V223" s="36">
        <f t="shared" si="239"/>
        <v>3.2837505308147302E-2</v>
      </c>
    </row>
    <row r="224" spans="2:22" x14ac:dyDescent="0.2">
      <c r="B224" s="41">
        <v>97.5</v>
      </c>
      <c r="F224" s="36">
        <f t="shared" si="240"/>
        <v>1.8471628584654263E-2</v>
      </c>
      <c r="G224" s="36">
        <f t="shared" si="236"/>
        <v>3.2837505308147302E-2</v>
      </c>
      <c r="I224" s="36"/>
      <c r="K224" s="41">
        <f>K223+0.5</f>
        <v>98</v>
      </c>
      <c r="L224" s="36">
        <f t="shared" si="233"/>
        <v>1.847447239263468E-2</v>
      </c>
      <c r="M224" s="36">
        <f t="shared" ref="M224:P224" si="242">($Q224-$L224)/5+L224</f>
        <v>2.1347502361923454E-2</v>
      </c>
      <c r="N224" s="36">
        <f t="shared" si="242"/>
        <v>2.4220532331212227E-2</v>
      </c>
      <c r="O224" s="36">
        <f t="shared" si="242"/>
        <v>2.7093562300501001E-2</v>
      </c>
      <c r="P224" s="36">
        <f t="shared" si="242"/>
        <v>2.9966592269789774E-2</v>
      </c>
      <c r="Q224" s="36">
        <f t="shared" si="238"/>
        <v>3.2839622239078547E-2</v>
      </c>
      <c r="R224" s="36">
        <f t="shared" si="235"/>
        <v>3.2839622239078547E-2</v>
      </c>
      <c r="S224" s="36">
        <f t="shared" si="239"/>
        <v>3.2839622239078547E-2</v>
      </c>
      <c r="T224" s="36">
        <f t="shared" si="239"/>
        <v>3.2839622239078547E-2</v>
      </c>
      <c r="U224" s="36">
        <f t="shared" si="239"/>
        <v>3.2839622239078547E-2</v>
      </c>
      <c r="V224" s="36">
        <f t="shared" si="239"/>
        <v>3.2839622239078547E-2</v>
      </c>
    </row>
    <row r="225" spans="2:22" x14ac:dyDescent="0.2">
      <c r="B225" s="41">
        <f>B224+0.5</f>
        <v>98</v>
      </c>
      <c r="F225" s="36">
        <f t="shared" si="240"/>
        <v>1.847447239263468E-2</v>
      </c>
      <c r="G225" s="36">
        <f t="shared" si="236"/>
        <v>3.2839622239078547E-2</v>
      </c>
      <c r="I225" s="36"/>
      <c r="K225" s="41">
        <v>98.5</v>
      </c>
      <c r="L225" s="36">
        <f t="shared" si="233"/>
        <v>1.847728732946809E-2</v>
      </c>
      <c r="M225" s="36">
        <f t="shared" ref="M225:P225" si="243">($Q225-$L225)/5+L225</f>
        <v>2.1350173399239517E-2</v>
      </c>
      <c r="N225" s="36">
        <f t="shared" si="243"/>
        <v>2.4223059469010943E-2</v>
      </c>
      <c r="O225" s="36">
        <f t="shared" si="243"/>
        <v>2.7095945538782369E-2</v>
      </c>
      <c r="P225" s="36">
        <f t="shared" si="243"/>
        <v>2.9968831608553795E-2</v>
      </c>
      <c r="Q225" s="36">
        <f t="shared" si="238"/>
        <v>3.2841717678325215E-2</v>
      </c>
      <c r="R225" s="36">
        <f t="shared" si="235"/>
        <v>3.2841717678325215E-2</v>
      </c>
      <c r="S225" s="36">
        <f t="shared" si="239"/>
        <v>3.2841717678325215E-2</v>
      </c>
      <c r="T225" s="36">
        <f t="shared" si="239"/>
        <v>3.2841717678325215E-2</v>
      </c>
      <c r="U225" s="36">
        <f t="shared" si="239"/>
        <v>3.2841717678325215E-2</v>
      </c>
      <c r="V225" s="36">
        <f t="shared" si="239"/>
        <v>3.2841717678325215E-2</v>
      </c>
    </row>
    <row r="226" spans="2:22" x14ac:dyDescent="0.2">
      <c r="B226" s="41">
        <v>98.5</v>
      </c>
      <c r="F226" s="36">
        <f t="shared" si="240"/>
        <v>1.847728732946809E-2</v>
      </c>
      <c r="G226" s="36">
        <f t="shared" si="236"/>
        <v>3.2841717678325215E-2</v>
      </c>
      <c r="I226" s="36"/>
      <c r="K226" s="41">
        <f>K225+0.5</f>
        <v>99</v>
      </c>
      <c r="L226" s="36">
        <f t="shared" si="233"/>
        <v>1.848007383259611E-2</v>
      </c>
      <c r="M226" s="36">
        <f t="shared" ref="M226:P226" si="244">($Q226-$L226)/5+L226</f>
        <v>2.1352817456380666E-2</v>
      </c>
      <c r="N226" s="36">
        <f t="shared" si="244"/>
        <v>2.4225561080165221E-2</v>
      </c>
      <c r="O226" s="36">
        <f t="shared" si="244"/>
        <v>2.7098304703949777E-2</v>
      </c>
      <c r="P226" s="36">
        <f t="shared" si="244"/>
        <v>2.9971048327734333E-2</v>
      </c>
      <c r="Q226" s="36">
        <f t="shared" si="238"/>
        <v>3.2843791951518882E-2</v>
      </c>
      <c r="R226" s="36">
        <f t="shared" si="235"/>
        <v>3.2843791951518882E-2</v>
      </c>
      <c r="S226" s="36">
        <f t="shared" si="239"/>
        <v>3.2843791951518882E-2</v>
      </c>
      <c r="T226" s="36">
        <f t="shared" si="239"/>
        <v>3.2843791951518882E-2</v>
      </c>
      <c r="U226" s="36">
        <f t="shared" si="239"/>
        <v>3.2843791951518882E-2</v>
      </c>
      <c r="V226" s="36">
        <f t="shared" si="239"/>
        <v>3.2843791951518882E-2</v>
      </c>
    </row>
    <row r="227" spans="2:22" x14ac:dyDescent="0.2">
      <c r="B227" s="41">
        <f>B226+0.5</f>
        <v>99</v>
      </c>
      <c r="F227" s="36">
        <f t="shared" si="240"/>
        <v>1.848007383259611E-2</v>
      </c>
      <c r="G227" s="36">
        <f t="shared" si="236"/>
        <v>3.2843791951518882E-2</v>
      </c>
      <c r="I227" s="36"/>
      <c r="K227" s="41">
        <v>99.5</v>
      </c>
      <c r="L227" s="36">
        <f t="shared" si="233"/>
        <v>1.8482832330667567E-2</v>
      </c>
      <c r="M227" s="36">
        <f t="shared" ref="M227:P227" si="245">($Q227-$L227)/5+L227</f>
        <v>2.1355434940083209E-2</v>
      </c>
      <c r="N227" s="36">
        <f t="shared" si="245"/>
        <v>2.422803754949885E-2</v>
      </c>
      <c r="O227" s="36">
        <f t="shared" si="245"/>
        <v>2.7100640158914491E-2</v>
      </c>
      <c r="P227" s="36">
        <f t="shared" si="245"/>
        <v>2.9973242768330133E-2</v>
      </c>
      <c r="Q227" s="36">
        <f t="shared" si="238"/>
        <v>3.2845845377745778E-2</v>
      </c>
      <c r="R227" s="36">
        <f t="shared" si="235"/>
        <v>3.2845845377745778E-2</v>
      </c>
      <c r="S227" s="36">
        <f t="shared" si="239"/>
        <v>3.2845845377745778E-2</v>
      </c>
      <c r="T227" s="36">
        <f t="shared" si="239"/>
        <v>3.2845845377745778E-2</v>
      </c>
      <c r="U227" s="36">
        <f t="shared" si="239"/>
        <v>3.2845845377745778E-2</v>
      </c>
      <c r="V227" s="36">
        <f t="shared" si="239"/>
        <v>3.2845845377745778E-2</v>
      </c>
    </row>
    <row r="228" spans="2:22" x14ac:dyDescent="0.2">
      <c r="B228" s="41">
        <v>99.5</v>
      </c>
      <c r="F228" s="36">
        <f t="shared" si="240"/>
        <v>1.8482832330667567E-2</v>
      </c>
      <c r="G228" s="36">
        <f t="shared" si="236"/>
        <v>3.2845845377745778E-2</v>
      </c>
      <c r="I228" s="36"/>
      <c r="K228" s="41">
        <f>K227+0.5</f>
        <v>100</v>
      </c>
      <c r="L228" s="36">
        <f t="shared" si="233"/>
        <v>1.8485563243758309E-2</v>
      </c>
      <c r="M228" s="36">
        <f t="shared" ref="M228:P228" si="246">($Q228-$L228)/5+L228</f>
        <v>2.1358026248948728E-2</v>
      </c>
      <c r="N228" s="36">
        <f t="shared" si="246"/>
        <v>2.4230489254139148E-2</v>
      </c>
      <c r="O228" s="36">
        <f t="shared" si="246"/>
        <v>2.7102952259329568E-2</v>
      </c>
      <c r="P228" s="36">
        <f t="shared" si="246"/>
        <v>2.9975415264519988E-2</v>
      </c>
      <c r="Q228" s="36">
        <f t="shared" si="238"/>
        <v>3.2847878269710404E-2</v>
      </c>
      <c r="R228" s="36">
        <f t="shared" si="235"/>
        <v>3.2847878269710404E-2</v>
      </c>
      <c r="S228" s="36">
        <f t="shared" si="239"/>
        <v>3.2847878269710404E-2</v>
      </c>
      <c r="T228" s="36">
        <f t="shared" si="239"/>
        <v>3.2847878269710404E-2</v>
      </c>
      <c r="U228" s="36">
        <f t="shared" si="239"/>
        <v>3.2847878269710404E-2</v>
      </c>
      <c r="V228" s="36">
        <f t="shared" si="239"/>
        <v>3.2847878269710404E-2</v>
      </c>
    </row>
    <row r="229" spans="2:22" x14ac:dyDescent="0.2">
      <c r="B229" s="41">
        <f>B228+0.5</f>
        <v>100</v>
      </c>
      <c r="F229" s="36">
        <f t="shared" si="240"/>
        <v>1.8485563243758309E-2</v>
      </c>
      <c r="G229" s="36">
        <f t="shared" si="236"/>
        <v>3.2847878269710404E-2</v>
      </c>
      <c r="I229" s="36"/>
    </row>
    <row r="235" spans="2:22" x14ac:dyDescent="0.2">
      <c r="B235" s="41"/>
    </row>
    <row r="236" spans="2:22" x14ac:dyDescent="0.2">
      <c r="B236" s="41"/>
    </row>
    <row r="237" spans="2:22" x14ac:dyDescent="0.2">
      <c r="B237" s="41"/>
    </row>
    <row r="238" spans="2:22" x14ac:dyDescent="0.2">
      <c r="B238" s="41"/>
    </row>
    <row r="239" spans="2:22" x14ac:dyDescent="0.2">
      <c r="B239" s="41"/>
    </row>
    <row r="240" spans="2:22"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row r="283" spans="2:2" x14ac:dyDescent="0.2">
      <c r="B283" s="41"/>
    </row>
    <row r="284" spans="2:2" x14ac:dyDescent="0.2">
      <c r="B284" s="41"/>
    </row>
    <row r="285" spans="2:2" x14ac:dyDescent="0.2">
      <c r="B285" s="41"/>
    </row>
    <row r="286" spans="2:2" x14ac:dyDescent="0.2">
      <c r="B286" s="41"/>
    </row>
    <row r="287" spans="2:2" x14ac:dyDescent="0.2">
      <c r="B287" s="41"/>
    </row>
    <row r="288" spans="2:2" x14ac:dyDescent="0.2">
      <c r="B288" s="41"/>
    </row>
    <row r="289" spans="2:2" x14ac:dyDescent="0.2">
      <c r="B289" s="41"/>
    </row>
  </sheetData>
  <mergeCells count="2">
    <mergeCell ref="C5:D5"/>
    <mergeCell ref="E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E288"/>
  <sheetViews>
    <sheetView topLeftCell="A2" workbookViewId="0">
      <selection activeCell="F48" sqref="F48:G48"/>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9" style="32" customWidth="1"/>
    <col min="14" max="16384" width="9.140625" style="32"/>
  </cols>
  <sheetData>
    <row r="1" spans="1:9" x14ac:dyDescent="0.2">
      <c r="A1" s="32" t="s">
        <v>140</v>
      </c>
      <c r="B1" s="36">
        <f>'Building Blocks'!B5</f>
        <v>0.03</v>
      </c>
    </row>
    <row r="2" spans="1:9" x14ac:dyDescent="0.2">
      <c r="A2" s="32" t="s">
        <v>153</v>
      </c>
      <c r="B2" s="36">
        <f>'Building Blocks'!B10</f>
        <v>0.02</v>
      </c>
      <c r="C2" s="36"/>
      <c r="D2" s="37"/>
    </row>
    <row r="3" spans="1:9" x14ac:dyDescent="0.2">
      <c r="A3" s="32" t="s">
        <v>129</v>
      </c>
      <c r="B3" s="36">
        <f>B2+B1</f>
        <v>0.05</v>
      </c>
    </row>
    <row r="4" spans="1:9" x14ac:dyDescent="0.2">
      <c r="A4" s="32" t="s">
        <v>152</v>
      </c>
      <c r="C4" s="48">
        <v>0</v>
      </c>
    </row>
    <row r="5" spans="1:9" x14ac:dyDescent="0.2">
      <c r="C5" s="295" t="s">
        <v>162</v>
      </c>
      <c r="D5" s="295"/>
      <c r="E5" s="296" t="s">
        <v>164</v>
      </c>
      <c r="F5" s="297"/>
      <c r="G5" s="297"/>
    </row>
    <row r="6" spans="1:9" x14ac:dyDescent="0.2">
      <c r="C6" s="32" t="s">
        <v>141</v>
      </c>
      <c r="D6" s="32" t="s">
        <v>151</v>
      </c>
      <c r="E6" s="32" t="s">
        <v>131</v>
      </c>
      <c r="F6" s="32" t="s">
        <v>141</v>
      </c>
      <c r="G6" s="32" t="s">
        <v>151</v>
      </c>
    </row>
    <row r="7" spans="1:9" x14ac:dyDescent="0.2">
      <c r="B7" s="101" t="s">
        <v>230</v>
      </c>
      <c r="C7" s="61">
        <v>4.4999999999999998E-2</v>
      </c>
      <c r="D7" s="255">
        <v>0.25</v>
      </c>
      <c r="E7" s="36">
        <v>0</v>
      </c>
      <c r="F7" s="36">
        <f>B3</f>
        <v>0.05</v>
      </c>
      <c r="G7" s="34">
        <f t="shared" ref="G7:G12" si="0">D7</f>
        <v>0.25</v>
      </c>
      <c r="H7" s="40"/>
    </row>
    <row r="8" spans="1:9" x14ac:dyDescent="0.2">
      <c r="B8" s="101" t="s">
        <v>231</v>
      </c>
      <c r="C8" s="48">
        <v>5.0999999999999997E-2</v>
      </c>
      <c r="D8" s="49">
        <v>1.79</v>
      </c>
      <c r="E8" s="36">
        <f>VLOOKUP(MROUND(D8,0.5),'US Term Structure'!$B$23:$G$222,6,FALSE)-'US Term Structure'!$F$7</f>
        <v>3.7304413278840438E-3</v>
      </c>
      <c r="F8" s="36">
        <f>E8+$F$7</f>
        <v>5.3730441327884043E-2</v>
      </c>
      <c r="G8" s="34">
        <f t="shared" si="0"/>
        <v>1.79</v>
      </c>
      <c r="H8" s="40"/>
    </row>
    <row r="9" spans="1:9" x14ac:dyDescent="0.2">
      <c r="B9" s="101" t="s">
        <v>352</v>
      </c>
      <c r="C9" s="48">
        <v>5.3499999999999999E-2</v>
      </c>
      <c r="D9" s="49">
        <v>3.55</v>
      </c>
      <c r="E9" s="36">
        <f>VLOOKUP(MROUND(D9,0.5),'US Term Structure'!$B$23:$G$222,6,FALSE)-'US Term Structure'!$F$7</f>
        <v>6.0942821413882652E-3</v>
      </c>
      <c r="F9" s="36">
        <f>E9+$F$7</f>
        <v>5.6094282141388271E-2</v>
      </c>
      <c r="G9" s="34">
        <f t="shared" si="0"/>
        <v>3.55</v>
      </c>
      <c r="H9" s="40"/>
    </row>
    <row r="10" spans="1:9" x14ac:dyDescent="0.2">
      <c r="B10" s="101" t="s">
        <v>353</v>
      </c>
      <c r="C10" s="48">
        <v>5.3400000000000003E-2</v>
      </c>
      <c r="D10" s="49">
        <v>5</v>
      </c>
      <c r="E10" s="36">
        <f>VLOOKUP(MROUND(D10,0.5),'US Term Structure'!$B$23:$G$222,6,FALSE)-'US Term Structure'!$F$7</f>
        <v>7.7942141052562107E-3</v>
      </c>
      <c r="F10" s="36">
        <f>E10+$F$7</f>
        <v>5.7794214105256217E-2</v>
      </c>
      <c r="G10" s="34">
        <f t="shared" si="0"/>
        <v>5</v>
      </c>
      <c r="H10" s="40"/>
    </row>
    <row r="11" spans="1:9" x14ac:dyDescent="0.2">
      <c r="B11" s="32" t="s">
        <v>354</v>
      </c>
      <c r="C11" s="47">
        <v>5.4199999999999998E-2</v>
      </c>
      <c r="D11" s="49">
        <v>6.73</v>
      </c>
      <c r="E11" s="36">
        <f>VLOOKUP(MROUND(D11,0.5),'US Term Structure'!$B$23:$G$222,6,FALSE)-'US Term Structure'!$F$7</f>
        <v>9.0099306561044444E-3</v>
      </c>
      <c r="F11" s="36">
        <f>E11+$F$7</f>
        <v>5.9009930656104451E-2</v>
      </c>
      <c r="G11" s="34">
        <f t="shared" si="0"/>
        <v>6.73</v>
      </c>
      <c r="H11" s="40"/>
      <c r="I11" s="36"/>
    </row>
    <row r="12" spans="1:9" x14ac:dyDescent="0.2">
      <c r="B12" s="32" t="s">
        <v>232</v>
      </c>
      <c r="C12" s="48">
        <v>5.2900000000000003E-2</v>
      </c>
      <c r="D12" s="49">
        <v>11.99</v>
      </c>
      <c r="E12" s="36">
        <f>VLOOKUP(MROUND(D12,0.5),'US Term Structure'!$B$23:$G$222,6,FALSE)-'US Term Structure'!$F$7</f>
        <v>1.1296894971363904E-2</v>
      </c>
      <c r="F12" s="36">
        <f>E12+$F$7</f>
        <v>6.1296894971363911E-2</v>
      </c>
      <c r="G12" s="34">
        <f t="shared" si="0"/>
        <v>11.99</v>
      </c>
      <c r="H12" s="40"/>
      <c r="I12" s="36"/>
    </row>
    <row r="14" spans="1:9" x14ac:dyDescent="0.2">
      <c r="B14" s="53" t="s">
        <v>150</v>
      </c>
      <c r="C14" s="54" t="s">
        <v>154</v>
      </c>
      <c r="D14" s="55" t="s">
        <v>155</v>
      </c>
      <c r="F14" s="54" t="s">
        <v>154</v>
      </c>
      <c r="G14" s="55" t="s">
        <v>155</v>
      </c>
    </row>
    <row r="15" spans="1:9" x14ac:dyDescent="0.2">
      <c r="B15" s="101" t="s">
        <v>230</v>
      </c>
      <c r="C15" s="43">
        <f t="shared" ref="C15:C20" si="1">($B$22/D7)*(1-EXP(-D7/$B$22))</f>
        <v>0.92792791813583853</v>
      </c>
      <c r="D15" s="43">
        <f t="shared" ref="D15:D20" si="2">($B$22/D7)*(1-(1+D7/$B$22)*EXP(-D7/$B$22))</f>
        <v>6.8523057247328739E-2</v>
      </c>
      <c r="F15" s="43">
        <f t="shared" ref="F15:F20" si="3">($B$22/G7)*(1-EXP(-G7/$B$22))</f>
        <v>0.92792791813583853</v>
      </c>
      <c r="G15" s="43">
        <f t="shared" ref="G15:G20" si="4">($B$22/G7)*(1-(1+G7/$B$22)*EXP(-G7/$B$22))</f>
        <v>6.8523057247328739E-2</v>
      </c>
    </row>
    <row r="16" spans="1:9" x14ac:dyDescent="0.2">
      <c r="B16" s="101" t="s">
        <v>231</v>
      </c>
      <c r="C16" s="43">
        <f t="shared" si="1"/>
        <v>0.61026679968004005</v>
      </c>
      <c r="D16" s="43">
        <f t="shared" si="2"/>
        <v>0.27231381266626514</v>
      </c>
      <c r="F16" s="43">
        <f t="shared" si="3"/>
        <v>0.61026679968004005</v>
      </c>
      <c r="G16" s="43">
        <f t="shared" si="4"/>
        <v>0.27231381266626514</v>
      </c>
    </row>
    <row r="17" spans="2:31" x14ac:dyDescent="0.2">
      <c r="B17" s="101" t="s">
        <v>352</v>
      </c>
      <c r="C17" s="43">
        <f t="shared" si="1"/>
        <v>0.41073017734242467</v>
      </c>
      <c r="D17" s="43">
        <f t="shared" si="2"/>
        <v>0.29442237707915647</v>
      </c>
      <c r="F17" s="43">
        <f t="shared" si="3"/>
        <v>0.41073017734242467</v>
      </c>
      <c r="G17" s="43">
        <f t="shared" si="4"/>
        <v>0.29442237707915647</v>
      </c>
    </row>
    <row r="18" spans="2:31" x14ac:dyDescent="0.2">
      <c r="B18" s="101" t="s">
        <v>353</v>
      </c>
      <c r="C18" s="43">
        <f t="shared" si="1"/>
        <v>0.31406067025022899</v>
      </c>
      <c r="D18" s="43">
        <f t="shared" si="2"/>
        <v>0.2657596710084989</v>
      </c>
      <c r="F18" s="43">
        <f t="shared" si="3"/>
        <v>0.31406067025022899</v>
      </c>
      <c r="G18" s="43">
        <f t="shared" si="4"/>
        <v>0.2657596710084989</v>
      </c>
    </row>
    <row r="19" spans="2:31" x14ac:dyDescent="0.2">
      <c r="B19" s="32" t="s">
        <v>354</v>
      </c>
      <c r="C19" s="43">
        <f t="shared" si="1"/>
        <v>0.24102063094198367</v>
      </c>
      <c r="D19" s="43">
        <f t="shared" si="2"/>
        <v>0.22409265896595351</v>
      </c>
      <c r="F19" s="43">
        <f t="shared" si="3"/>
        <v>0.24102063094198367</v>
      </c>
      <c r="G19" s="43">
        <f t="shared" si="4"/>
        <v>0.22409265896595351</v>
      </c>
    </row>
    <row r="20" spans="2:31" x14ac:dyDescent="0.2">
      <c r="B20" s="32" t="s">
        <v>232</v>
      </c>
      <c r="C20" s="43">
        <f t="shared" si="1"/>
        <v>0.13751856382036762</v>
      </c>
      <c r="D20" s="43">
        <f t="shared" si="2"/>
        <v>0.13682012758170575</v>
      </c>
      <c r="F20" s="43">
        <f t="shared" si="3"/>
        <v>0.13751856382036762</v>
      </c>
      <c r="G20" s="43">
        <f t="shared" si="4"/>
        <v>0.13682012758170575</v>
      </c>
    </row>
    <row r="21" spans="2:31" x14ac:dyDescent="0.2">
      <c r="B21" s="53" t="s">
        <v>145</v>
      </c>
      <c r="C21" s="54" t="s">
        <v>144</v>
      </c>
      <c r="D21" s="55" t="s">
        <v>143</v>
      </c>
      <c r="F21" s="54" t="s">
        <v>144</v>
      </c>
      <c r="G21" s="55" t="s">
        <v>143</v>
      </c>
    </row>
    <row r="22" spans="2:31" x14ac:dyDescent="0.2">
      <c r="B22" s="45">
        <v>1.65</v>
      </c>
      <c r="C22" s="42" t="s">
        <v>156</v>
      </c>
      <c r="D22" s="45">
        <f>INDEX(LINEST(C$7:C$12,C$15:D$20,TRUE,TRUE),1,3)</f>
        <v>5.2070088604284144E-2</v>
      </c>
      <c r="F22" s="42" t="s">
        <v>156</v>
      </c>
      <c r="G22" s="45">
        <f>INDEX(LINEST(F$7:F$12,F$15:G$20,TRUE,TRUE),1,3)</f>
        <v>6.3980958420916681E-2</v>
      </c>
    </row>
    <row r="23" spans="2:31" x14ac:dyDescent="0.2">
      <c r="C23" s="44" t="s">
        <v>157</v>
      </c>
      <c r="D23" s="46">
        <f>INDEX(LINEST(C$7:C$12,C$15:D$20,TRUE,TRUE),1,2)</f>
        <v>-8.9217192700581649E-3</v>
      </c>
      <c r="F23" s="44" t="s">
        <v>157</v>
      </c>
      <c r="G23" s="46">
        <f>INDEX(LINEST(F$7:F$12,F$15:G$20,TRUE,TRUE),1,2)</f>
        <v>-1.454559157098447E-2</v>
      </c>
    </row>
    <row r="24" spans="2:31" x14ac:dyDescent="0.2">
      <c r="C24" s="44" t="s">
        <v>158</v>
      </c>
      <c r="D24" s="45">
        <f>INDEX(LINEST(C$7:C$12,C$15:D$20,TRUE,TRUE),1,1)</f>
        <v>1.6757175252211053E-2</v>
      </c>
      <c r="F24" s="44" t="s">
        <v>158</v>
      </c>
      <c r="G24" s="45">
        <f>INDEX(LINEST(F$7:F$12,F$15:G$20,TRUE,TRUE),1,1)</f>
        <v>-5.9729437102217457E-3</v>
      </c>
    </row>
    <row r="26" spans="2:31" ht="15" x14ac:dyDescent="0.25">
      <c r="L26" s="32" t="s">
        <v>127</v>
      </c>
      <c r="M26" s="32" t="s">
        <v>124</v>
      </c>
      <c r="N26" s="32" t="s">
        <v>123</v>
      </c>
      <c r="O26" s="32" t="s">
        <v>122</v>
      </c>
      <c r="P26" s="32" t="s">
        <v>121</v>
      </c>
      <c r="Q26" s="32" t="s">
        <v>120</v>
      </c>
      <c r="R26" s="32" t="s">
        <v>119</v>
      </c>
      <c r="S26" s="32" t="s">
        <v>118</v>
      </c>
      <c r="T26" s="32" t="s">
        <v>117</v>
      </c>
      <c r="U26" s="32" t="s">
        <v>116</v>
      </c>
      <c r="V26" s="32" t="s">
        <v>115</v>
      </c>
      <c r="AC26">
        <v>5.19496105879373</v>
      </c>
      <c r="AD26">
        <v>6.04124878769042</v>
      </c>
      <c r="AE26" s="32">
        <f>AVERAGE(AC26:AD26)/100</f>
        <v>5.6181049232420753E-2</v>
      </c>
    </row>
    <row r="27" spans="2:31" ht="15" x14ac:dyDescent="0.25">
      <c r="K27" s="32" t="s">
        <v>142</v>
      </c>
      <c r="L27" s="32" t="s">
        <v>141</v>
      </c>
      <c r="M27" s="32" t="s">
        <v>141</v>
      </c>
      <c r="N27" s="32" t="s">
        <v>141</v>
      </c>
      <c r="O27" s="32" t="s">
        <v>141</v>
      </c>
      <c r="P27" s="32" t="s">
        <v>141</v>
      </c>
      <c r="Q27" s="32" t="s">
        <v>141</v>
      </c>
      <c r="R27" s="32" t="s">
        <v>141</v>
      </c>
      <c r="S27" s="32" t="s">
        <v>141</v>
      </c>
      <c r="T27" s="32" t="s">
        <v>141</v>
      </c>
      <c r="U27" s="32" t="s">
        <v>141</v>
      </c>
      <c r="V27" s="32" t="s">
        <v>141</v>
      </c>
      <c r="AC27">
        <v>5.1709377078540797</v>
      </c>
      <c r="AD27">
        <v>6.1921172501580104</v>
      </c>
      <c r="AE27" s="32">
        <f t="shared" ref="AE27:AE88" si="5">AVERAGE(AC27:AD27)/100</f>
        <v>5.6815274790060447E-2</v>
      </c>
    </row>
    <row r="28" spans="2:31" ht="15" x14ac:dyDescent="0.25">
      <c r="B28" s="32" t="s">
        <v>142</v>
      </c>
      <c r="F28" s="32" t="s">
        <v>136</v>
      </c>
      <c r="G28" s="32" t="s">
        <v>319</v>
      </c>
      <c r="K28" s="41">
        <v>0.5</v>
      </c>
      <c r="L28" s="36">
        <f t="shared" ref="L28:L59" si="6">F29</f>
        <v>4.6453252276967283E-2</v>
      </c>
      <c r="M28" s="36">
        <f t="shared" ref="M28:P47" si="7">($Q28-$L28)/5+L28</f>
        <v>4.7300833821678726E-2</v>
      </c>
      <c r="N28" s="36">
        <f t="shared" si="7"/>
        <v>4.8148415366390168E-2</v>
      </c>
      <c r="O28" s="36">
        <f t="shared" si="7"/>
        <v>4.8995996911101611E-2</v>
      </c>
      <c r="P28" s="36">
        <f t="shared" si="7"/>
        <v>4.9843578455813053E-2</v>
      </c>
      <c r="Q28" s="36">
        <f t="shared" ref="Q28:Q59" si="8">G29</f>
        <v>5.0691160000524496E-2</v>
      </c>
      <c r="R28" s="36">
        <f>Q28</f>
        <v>5.0691160000524496E-2</v>
      </c>
      <c r="S28" s="36">
        <f>R28</f>
        <v>5.0691160000524496E-2</v>
      </c>
      <c r="T28" s="36">
        <f>S28</f>
        <v>5.0691160000524496E-2</v>
      </c>
      <c r="U28" s="36">
        <f>T28</f>
        <v>5.0691160000524496E-2</v>
      </c>
      <c r="V28" s="36">
        <f>U28</f>
        <v>5.0691160000524496E-2</v>
      </c>
      <c r="AC28">
        <v>4.8705503006995903</v>
      </c>
      <c r="AD28">
        <v>5.9346393401610902</v>
      </c>
      <c r="AE28" s="32">
        <f t="shared" si="5"/>
        <v>5.4025948204303405E-2</v>
      </c>
    </row>
    <row r="29" spans="2:31" ht="15" x14ac:dyDescent="0.25">
      <c r="B29" s="41">
        <v>0.5</v>
      </c>
      <c r="F29" s="36">
        <f>D$22+D$23*(B$22/$B29)*(1-EXP(-$B29/B$22))+D$24*(B$22/$B29)*(1-(1+$B29/B$22)*EXP(-$B29/B$22))</f>
        <v>4.6453252276967283E-2</v>
      </c>
      <c r="G29" s="36">
        <f t="shared" ref="G29:G60" si="9">G$22+G$23*(B$22/$B29)*(1-EXP(-$B29/B$22))+G$24*(B$22/$B29)*(1-(1+$B29/B$22)*EXP(-$B29/B$22))</f>
        <v>5.0691160000524496E-2</v>
      </c>
      <c r="I29" s="36"/>
      <c r="K29" s="41">
        <f>K28+0.5</f>
        <v>1</v>
      </c>
      <c r="L29" s="36">
        <f t="shared" si="6"/>
        <v>4.8805185522621142E-2</v>
      </c>
      <c r="M29" s="36">
        <f t="shared" si="7"/>
        <v>4.941448040961275E-2</v>
      </c>
      <c r="N29" s="36">
        <f t="shared" si="7"/>
        <v>5.0023775296604359E-2</v>
      </c>
      <c r="O29" s="36">
        <f t="shared" si="7"/>
        <v>5.0633070183595967E-2</v>
      </c>
      <c r="P29" s="36">
        <f t="shared" si="7"/>
        <v>5.1242365070587576E-2</v>
      </c>
      <c r="Q29" s="36">
        <f t="shared" si="8"/>
        <v>5.1851659957579198E-2</v>
      </c>
      <c r="R29" s="36">
        <f t="shared" ref="R29:V44" si="10">Q29</f>
        <v>5.1851659957579198E-2</v>
      </c>
      <c r="S29" s="36">
        <f t="shared" si="10"/>
        <v>5.1851659957579198E-2</v>
      </c>
      <c r="T29" s="36">
        <f t="shared" si="10"/>
        <v>5.1851659957579198E-2</v>
      </c>
      <c r="U29" s="36">
        <f t="shared" si="10"/>
        <v>5.1851659957579198E-2</v>
      </c>
      <c r="V29" s="36">
        <f t="shared" si="10"/>
        <v>5.1851659957579198E-2</v>
      </c>
      <c r="AC29">
        <v>4.7964318228118401</v>
      </c>
      <c r="AD29">
        <v>5.8183861939013601</v>
      </c>
      <c r="AE29" s="32">
        <f t="shared" si="5"/>
        <v>5.3074090083566006E-2</v>
      </c>
    </row>
    <row r="30" spans="2:31" ht="15" x14ac:dyDescent="0.25">
      <c r="B30" s="41">
        <f>B29+0.5</f>
        <v>1</v>
      </c>
      <c r="F30" s="36">
        <f t="shared" ref="F30:F93" si="11">D$22+D$23*(B$22/$B30)*(1-EXP(-$B30/B$22))+D$24*(B$22/$B30)*(1-(1+$B30/B$22)*EXP(-$B30/B$22))</f>
        <v>4.8805185522621142E-2</v>
      </c>
      <c r="G30" s="36">
        <f t="shared" si="9"/>
        <v>5.1851659957579198E-2</v>
      </c>
      <c r="I30" s="36"/>
      <c r="K30" s="41">
        <v>1.5</v>
      </c>
      <c r="L30" s="36">
        <f t="shared" si="6"/>
        <v>5.0465274141394338E-2</v>
      </c>
      <c r="M30" s="36">
        <f t="shared" si="7"/>
        <v>5.0954299718696215E-2</v>
      </c>
      <c r="N30" s="36">
        <f t="shared" si="7"/>
        <v>5.1443325295998092E-2</v>
      </c>
      <c r="O30" s="36">
        <f t="shared" si="7"/>
        <v>5.1932350873299969E-2</v>
      </c>
      <c r="P30" s="36">
        <f t="shared" si="7"/>
        <v>5.2421376450601846E-2</v>
      </c>
      <c r="Q30" s="36">
        <f t="shared" si="8"/>
        <v>5.291040202790373E-2</v>
      </c>
      <c r="R30" s="36">
        <f t="shared" si="10"/>
        <v>5.291040202790373E-2</v>
      </c>
      <c r="S30" s="36">
        <f t="shared" si="10"/>
        <v>5.291040202790373E-2</v>
      </c>
      <c r="T30" s="36">
        <f t="shared" si="10"/>
        <v>5.291040202790373E-2</v>
      </c>
      <c r="U30" s="36">
        <f t="shared" si="10"/>
        <v>5.291040202790373E-2</v>
      </c>
      <c r="V30" s="36">
        <f t="shared" si="10"/>
        <v>5.291040202790373E-2</v>
      </c>
      <c r="AC30">
        <v>4.3989386509363202</v>
      </c>
      <c r="AD30">
        <v>5.0688081641276499</v>
      </c>
      <c r="AE30" s="32">
        <f t="shared" si="5"/>
        <v>4.7338734075319848E-2</v>
      </c>
    </row>
    <row r="31" spans="2:31" ht="15" x14ac:dyDescent="0.25">
      <c r="B31" s="41">
        <v>1.5</v>
      </c>
      <c r="F31" s="36">
        <f t="shared" si="11"/>
        <v>5.0465274141394338E-2</v>
      </c>
      <c r="G31" s="36">
        <f t="shared" si="9"/>
        <v>5.291040202790373E-2</v>
      </c>
      <c r="I31" s="36"/>
      <c r="K31" s="41">
        <f>K30+0.5</f>
        <v>2</v>
      </c>
      <c r="L31" s="36">
        <f t="shared" si="6"/>
        <v>5.1624446507477884E-2</v>
      </c>
      <c r="M31" s="36">
        <f t="shared" si="7"/>
        <v>5.2073083908236312E-2</v>
      </c>
      <c r="N31" s="36">
        <f t="shared" si="7"/>
        <v>5.252172130899474E-2</v>
      </c>
      <c r="O31" s="36">
        <f t="shared" si="7"/>
        <v>5.2970358709753168E-2</v>
      </c>
      <c r="P31" s="36">
        <f t="shared" si="7"/>
        <v>5.3418996110511596E-2</v>
      </c>
      <c r="Q31" s="36">
        <f t="shared" si="8"/>
        <v>5.3867633511270024E-2</v>
      </c>
      <c r="R31" s="36">
        <f t="shared" si="10"/>
        <v>5.3867633511270024E-2</v>
      </c>
      <c r="S31" s="36">
        <f t="shared" si="10"/>
        <v>5.3867633511270024E-2</v>
      </c>
      <c r="T31" s="36">
        <f t="shared" si="10"/>
        <v>5.3867633511270024E-2</v>
      </c>
      <c r="U31" s="36">
        <f t="shared" si="10"/>
        <v>5.3867633511270024E-2</v>
      </c>
      <c r="V31" s="36">
        <f t="shared" si="10"/>
        <v>5.3867633511270024E-2</v>
      </c>
      <c r="AC31">
        <v>4.2127505540066199</v>
      </c>
      <c r="AD31">
        <v>4.61464619476462</v>
      </c>
      <c r="AE31" s="32">
        <f t="shared" si="5"/>
        <v>4.4136983743856197E-2</v>
      </c>
    </row>
    <row r="32" spans="2:31" ht="15" x14ac:dyDescent="0.25">
      <c r="B32" s="41">
        <f>B31+0.5</f>
        <v>2</v>
      </c>
      <c r="F32" s="36">
        <f t="shared" si="11"/>
        <v>5.1624446507477884E-2</v>
      </c>
      <c r="G32" s="36">
        <f t="shared" si="9"/>
        <v>5.3867633511270024E-2</v>
      </c>
      <c r="I32" s="36"/>
      <c r="K32" s="41">
        <v>2.5</v>
      </c>
      <c r="L32" s="36">
        <f t="shared" si="6"/>
        <v>5.2422139281500114E-2</v>
      </c>
      <c r="M32" s="36">
        <f t="shared" si="7"/>
        <v>5.2883245600851531E-2</v>
      </c>
      <c r="N32" s="36">
        <f t="shared" si="7"/>
        <v>5.3344351920202947E-2</v>
      </c>
      <c r="O32" s="36">
        <f t="shared" si="7"/>
        <v>5.3805458239554363E-2</v>
      </c>
      <c r="P32" s="36">
        <f t="shared" si="7"/>
        <v>5.4266564558905779E-2</v>
      </c>
      <c r="Q32" s="36">
        <f t="shared" si="8"/>
        <v>5.4727670878257209E-2</v>
      </c>
      <c r="R32" s="36">
        <f t="shared" si="10"/>
        <v>5.4727670878257209E-2</v>
      </c>
      <c r="S32" s="36">
        <f t="shared" si="10"/>
        <v>5.4727670878257209E-2</v>
      </c>
      <c r="T32" s="36">
        <f t="shared" si="10"/>
        <v>5.4727670878257209E-2</v>
      </c>
      <c r="U32" s="36">
        <f t="shared" si="10"/>
        <v>5.4727670878257209E-2</v>
      </c>
      <c r="V32" s="36">
        <f t="shared" si="10"/>
        <v>5.4727670878257209E-2</v>
      </c>
      <c r="AC32">
        <v>4.3655037354720196</v>
      </c>
      <c r="AD32">
        <v>4.8724196734442797</v>
      </c>
      <c r="AE32" s="32">
        <f t="shared" si="5"/>
        <v>4.6189617044581494E-2</v>
      </c>
    </row>
    <row r="33" spans="2:31" ht="15" x14ac:dyDescent="0.25">
      <c r="B33" s="41">
        <v>2.5</v>
      </c>
      <c r="F33" s="36">
        <f t="shared" si="11"/>
        <v>5.2422139281500114E-2</v>
      </c>
      <c r="G33" s="36">
        <f t="shared" si="9"/>
        <v>5.4727670878257209E-2</v>
      </c>
      <c r="I33" s="36"/>
      <c r="K33" s="41">
        <f>K32+0.5</f>
        <v>3</v>
      </c>
      <c r="L33" s="36">
        <f t="shared" si="6"/>
        <v>5.2960033663696657E-2</v>
      </c>
      <c r="M33" s="36">
        <f t="shared" si="7"/>
        <v>5.3467450039541758E-2</v>
      </c>
      <c r="N33" s="36">
        <f t="shared" si="7"/>
        <v>5.397486641538686E-2</v>
      </c>
      <c r="O33" s="36">
        <f t="shared" si="7"/>
        <v>5.4482282791231962E-2</v>
      </c>
      <c r="P33" s="36">
        <f t="shared" si="7"/>
        <v>5.4989699167077064E-2</v>
      </c>
      <c r="Q33" s="36">
        <f t="shared" si="8"/>
        <v>5.5497115542922172E-2</v>
      </c>
      <c r="R33" s="36">
        <f t="shared" si="10"/>
        <v>5.5497115542922172E-2</v>
      </c>
      <c r="S33" s="36">
        <f t="shared" si="10"/>
        <v>5.5497115542922172E-2</v>
      </c>
      <c r="T33" s="36">
        <f t="shared" si="10"/>
        <v>5.5497115542922172E-2</v>
      </c>
      <c r="U33" s="36">
        <f t="shared" si="10"/>
        <v>5.5497115542922172E-2</v>
      </c>
      <c r="V33" s="36">
        <f t="shared" si="10"/>
        <v>5.5497115542922172E-2</v>
      </c>
      <c r="AC33">
        <v>4.2854159881879204</v>
      </c>
      <c r="AD33">
        <v>4.7947965122423399</v>
      </c>
      <c r="AE33" s="32">
        <f t="shared" si="5"/>
        <v>4.5401062502151299E-2</v>
      </c>
    </row>
    <row r="34" spans="2:31" ht="15" x14ac:dyDescent="0.25">
      <c r="B34" s="41">
        <f>B33+0.5</f>
        <v>3</v>
      </c>
      <c r="F34" s="36">
        <f t="shared" si="11"/>
        <v>5.2960033663696657E-2</v>
      </c>
      <c r="G34" s="36">
        <f t="shared" si="9"/>
        <v>5.5497115542922172E-2</v>
      </c>
      <c r="I34" s="36"/>
      <c r="K34" s="41">
        <v>3.5</v>
      </c>
      <c r="L34" s="36">
        <f t="shared" si="6"/>
        <v>5.3312149297194092E-2</v>
      </c>
      <c r="M34" s="36">
        <f t="shared" si="7"/>
        <v>5.3886453558670888E-2</v>
      </c>
      <c r="N34" s="36">
        <f t="shared" si="7"/>
        <v>5.4460757820147684E-2</v>
      </c>
      <c r="O34" s="36">
        <f t="shared" si="7"/>
        <v>5.5035062081624481E-2</v>
      </c>
      <c r="P34" s="36">
        <f t="shared" si="7"/>
        <v>5.5609366343101277E-2</v>
      </c>
      <c r="Q34" s="36">
        <f t="shared" si="8"/>
        <v>5.6183670604578087E-2</v>
      </c>
      <c r="R34" s="36">
        <f t="shared" si="10"/>
        <v>5.6183670604578087E-2</v>
      </c>
      <c r="S34" s="36">
        <f t="shared" si="10"/>
        <v>5.6183670604578087E-2</v>
      </c>
      <c r="T34" s="36">
        <f t="shared" si="10"/>
        <v>5.6183670604578087E-2</v>
      </c>
      <c r="U34" s="36">
        <f t="shared" si="10"/>
        <v>5.6183670604578087E-2</v>
      </c>
      <c r="V34" s="36">
        <f t="shared" si="10"/>
        <v>5.6183670604578087E-2</v>
      </c>
      <c r="AC34">
        <v>4.2646545163768597</v>
      </c>
      <c r="AD34">
        <v>4.7766480274285401</v>
      </c>
      <c r="AE34" s="32">
        <f t="shared" si="5"/>
        <v>4.5206512719027002E-2</v>
      </c>
    </row>
    <row r="35" spans="2:31" ht="15" x14ac:dyDescent="0.25">
      <c r="B35" s="41">
        <v>3.5</v>
      </c>
      <c r="F35" s="36">
        <f t="shared" si="11"/>
        <v>5.3312149297194092E-2</v>
      </c>
      <c r="G35" s="36">
        <f t="shared" si="9"/>
        <v>5.6183670604578087E-2</v>
      </c>
      <c r="I35" s="36"/>
      <c r="K35" s="41">
        <f>K34+0.5</f>
        <v>4</v>
      </c>
      <c r="L35" s="36">
        <f t="shared" si="6"/>
        <v>5.3532258089143608E-2</v>
      </c>
      <c r="M35" s="36">
        <f t="shared" si="7"/>
        <v>5.4184881486175056E-2</v>
      </c>
      <c r="N35" s="36">
        <f t="shared" si="7"/>
        <v>5.4837504883206503E-2</v>
      </c>
      <c r="O35" s="36">
        <f t="shared" si="7"/>
        <v>5.5490128280237951E-2</v>
      </c>
      <c r="P35" s="36">
        <f t="shared" si="7"/>
        <v>5.6142751677269398E-2</v>
      </c>
      <c r="Q35" s="36">
        <f t="shared" si="8"/>
        <v>5.6795375074300845E-2</v>
      </c>
      <c r="R35" s="36">
        <f t="shared" si="10"/>
        <v>5.6795375074300845E-2</v>
      </c>
      <c r="S35" s="36">
        <f t="shared" si="10"/>
        <v>5.6795375074300845E-2</v>
      </c>
      <c r="T35" s="36">
        <f t="shared" si="10"/>
        <v>5.6795375074300845E-2</v>
      </c>
      <c r="U35" s="36">
        <f t="shared" si="10"/>
        <v>5.6795375074300845E-2</v>
      </c>
      <c r="V35" s="36">
        <f t="shared" si="10"/>
        <v>5.6795375074300845E-2</v>
      </c>
      <c r="AC35">
        <v>4.1536777008182604</v>
      </c>
      <c r="AD35">
        <v>4.7236858759658</v>
      </c>
      <c r="AE35" s="32">
        <f t="shared" si="5"/>
        <v>4.43868178839203E-2</v>
      </c>
    </row>
    <row r="36" spans="2:31" ht="15" x14ac:dyDescent="0.25">
      <c r="B36" s="41">
        <f>B35+0.5</f>
        <v>4</v>
      </c>
      <c r="F36" s="36">
        <f t="shared" si="11"/>
        <v>5.3532258089143608E-2</v>
      </c>
      <c r="G36" s="36">
        <f t="shared" si="9"/>
        <v>5.6795375074300845E-2</v>
      </c>
      <c r="I36" s="36"/>
      <c r="K36" s="41">
        <v>4.5</v>
      </c>
      <c r="L36" s="36">
        <f t="shared" si="6"/>
        <v>5.3659326610181204E-2</v>
      </c>
      <c r="M36" s="36">
        <f t="shared" si="7"/>
        <v>5.4395486374565052E-2</v>
      </c>
      <c r="N36" s="36">
        <f t="shared" si="7"/>
        <v>5.51316461389489E-2</v>
      </c>
      <c r="O36" s="36">
        <f t="shared" si="7"/>
        <v>5.5867805903332748E-2</v>
      </c>
      <c r="P36" s="36">
        <f t="shared" si="7"/>
        <v>5.6603965667716596E-2</v>
      </c>
      <c r="Q36" s="36">
        <f t="shared" si="8"/>
        <v>5.7340125432100458E-2</v>
      </c>
      <c r="R36" s="36">
        <f t="shared" si="10"/>
        <v>5.7340125432100458E-2</v>
      </c>
      <c r="S36" s="36">
        <f t="shared" si="10"/>
        <v>5.7340125432100458E-2</v>
      </c>
      <c r="T36" s="36">
        <f t="shared" si="10"/>
        <v>5.7340125432100458E-2</v>
      </c>
      <c r="U36" s="36">
        <f t="shared" si="10"/>
        <v>5.7340125432100458E-2</v>
      </c>
      <c r="V36" s="36">
        <f t="shared" si="10"/>
        <v>5.7340125432100458E-2</v>
      </c>
      <c r="AC36">
        <v>4.2811970956799499</v>
      </c>
      <c r="AD36">
        <v>4.8463988401643103</v>
      </c>
      <c r="AE36" s="32">
        <f t="shared" si="5"/>
        <v>4.5637979679221299E-2</v>
      </c>
    </row>
    <row r="37" spans="2:31" ht="15" x14ac:dyDescent="0.25">
      <c r="B37" s="41">
        <v>4.5</v>
      </c>
      <c r="F37" s="36">
        <f t="shared" si="11"/>
        <v>5.3659326610181204E-2</v>
      </c>
      <c r="G37" s="36">
        <f t="shared" si="9"/>
        <v>5.7340125432100458E-2</v>
      </c>
      <c r="I37" s="36"/>
      <c r="K37" s="41">
        <f>K36+0.5</f>
        <v>5</v>
      </c>
      <c r="L37" s="36">
        <f t="shared" si="6"/>
        <v>5.3721508852604662E-2</v>
      </c>
      <c r="M37" s="36">
        <f t="shared" si="7"/>
        <v>5.454228560759701E-2</v>
      </c>
      <c r="N37" s="36">
        <f t="shared" si="7"/>
        <v>5.5363062362589359E-2</v>
      </c>
      <c r="O37" s="36">
        <f t="shared" si="7"/>
        <v>5.6183839117581708E-2</v>
      </c>
      <c r="P37" s="36">
        <f t="shared" si="7"/>
        <v>5.7004615872574056E-2</v>
      </c>
      <c r="Q37" s="36">
        <f t="shared" si="8"/>
        <v>5.7825392627566398E-2</v>
      </c>
      <c r="R37" s="36">
        <f t="shared" si="10"/>
        <v>5.7825392627566398E-2</v>
      </c>
      <c r="S37" s="36">
        <f t="shared" si="10"/>
        <v>5.7825392627566398E-2</v>
      </c>
      <c r="T37" s="36">
        <f t="shared" si="10"/>
        <v>5.7825392627566398E-2</v>
      </c>
      <c r="U37" s="36">
        <f t="shared" si="10"/>
        <v>5.7825392627566398E-2</v>
      </c>
      <c r="V37" s="36">
        <f t="shared" si="10"/>
        <v>5.7825392627566398E-2</v>
      </c>
      <c r="AC37">
        <v>4.4206874785604402</v>
      </c>
      <c r="AD37">
        <v>4.9174215955552896</v>
      </c>
      <c r="AE37" s="32">
        <f t="shared" si="5"/>
        <v>4.6690545370578651E-2</v>
      </c>
    </row>
    <row r="38" spans="2:31" ht="15" x14ac:dyDescent="0.25">
      <c r="B38" s="41">
        <f>B37+0.5</f>
        <v>5</v>
      </c>
      <c r="F38" s="36">
        <f t="shared" si="11"/>
        <v>5.3721508852604662E-2</v>
      </c>
      <c r="G38" s="36">
        <f t="shared" si="9"/>
        <v>5.7825392627566398E-2</v>
      </c>
      <c r="H38" s="36">
        <f>G38-$B$3</f>
        <v>7.8253926275663951E-3</v>
      </c>
      <c r="I38" s="36"/>
      <c r="K38" s="41">
        <v>5.5</v>
      </c>
      <c r="L38" s="36">
        <f t="shared" si="6"/>
        <v>5.3739073439089888E-2</v>
      </c>
      <c r="M38" s="36">
        <f t="shared" si="7"/>
        <v>5.4642872754886294E-2</v>
      </c>
      <c r="N38" s="36">
        <f t="shared" si="7"/>
        <v>5.5546672070682701E-2</v>
      </c>
      <c r="O38" s="36">
        <f t="shared" si="7"/>
        <v>5.6450471386479108E-2</v>
      </c>
      <c r="P38" s="36">
        <f t="shared" si="7"/>
        <v>5.7354270702275514E-2</v>
      </c>
      <c r="Q38" s="36">
        <f t="shared" si="8"/>
        <v>5.8258070018071914E-2</v>
      </c>
      <c r="R38" s="36">
        <f t="shared" si="10"/>
        <v>5.8258070018071914E-2</v>
      </c>
      <c r="S38" s="36">
        <f t="shared" si="10"/>
        <v>5.8258070018071914E-2</v>
      </c>
      <c r="T38" s="36">
        <f t="shared" si="10"/>
        <v>5.8258070018071914E-2</v>
      </c>
      <c r="U38" s="36">
        <f t="shared" si="10"/>
        <v>5.8258070018071914E-2</v>
      </c>
      <c r="V38" s="36">
        <f t="shared" si="10"/>
        <v>5.8258070018071914E-2</v>
      </c>
      <c r="AC38">
        <v>4.5206940256102399</v>
      </c>
      <c r="AD38">
        <v>5.0570797639980603</v>
      </c>
      <c r="AE38" s="32">
        <f t="shared" si="5"/>
        <v>4.7888868948041508E-2</v>
      </c>
    </row>
    <row r="39" spans="2:31" ht="15" x14ac:dyDescent="0.25">
      <c r="B39" s="41">
        <v>5.5</v>
      </c>
      <c r="F39" s="36">
        <f t="shared" si="11"/>
        <v>5.3739073439089888E-2</v>
      </c>
      <c r="G39" s="36">
        <f t="shared" si="9"/>
        <v>5.8258070018071914E-2</v>
      </c>
      <c r="I39" s="36"/>
      <c r="K39" s="41">
        <f>K38+0.5</f>
        <v>6</v>
      </c>
      <c r="L39" s="36">
        <f t="shared" si="6"/>
        <v>5.3726547945256761E-2</v>
      </c>
      <c r="M39" s="36">
        <f t="shared" si="7"/>
        <v>5.4710119809745085E-2</v>
      </c>
      <c r="N39" s="36">
        <f t="shared" si="7"/>
        <v>5.5693691674233409E-2</v>
      </c>
      <c r="O39" s="36">
        <f t="shared" si="7"/>
        <v>5.6677263538721732E-2</v>
      </c>
      <c r="P39" s="36">
        <f t="shared" si="7"/>
        <v>5.7660835403210056E-2</v>
      </c>
      <c r="Q39" s="36">
        <f t="shared" si="8"/>
        <v>5.8644407267698373E-2</v>
      </c>
      <c r="R39" s="36">
        <f t="shared" si="10"/>
        <v>5.8644407267698373E-2</v>
      </c>
      <c r="S39" s="36">
        <f t="shared" si="10"/>
        <v>5.8644407267698373E-2</v>
      </c>
      <c r="T39" s="36">
        <f t="shared" si="10"/>
        <v>5.8644407267698373E-2</v>
      </c>
      <c r="U39" s="36">
        <f t="shared" si="10"/>
        <v>5.8644407267698373E-2</v>
      </c>
      <c r="V39" s="36">
        <f t="shared" si="10"/>
        <v>5.8644407267698373E-2</v>
      </c>
      <c r="AC39">
        <v>4.4395497618764299</v>
      </c>
      <c r="AD39">
        <v>5.16245322189463</v>
      </c>
      <c r="AE39" s="32">
        <f t="shared" si="5"/>
        <v>4.8010014918855301E-2</v>
      </c>
    </row>
    <row r="40" spans="2:31" ht="15" x14ac:dyDescent="0.25">
      <c r="B40" s="41">
        <f>B39+0.5</f>
        <v>6</v>
      </c>
      <c r="F40" s="36">
        <f t="shared" si="11"/>
        <v>5.3726547945256761E-2</v>
      </c>
      <c r="G40" s="36">
        <f t="shared" si="9"/>
        <v>5.8644407267698373E-2</v>
      </c>
      <c r="I40" s="36"/>
      <c r="K40" s="41">
        <v>6.5</v>
      </c>
      <c r="L40" s="36">
        <f t="shared" si="6"/>
        <v>5.3694288295598726E-2</v>
      </c>
      <c r="M40" s="36">
        <f t="shared" si="7"/>
        <v>5.4753430457800574E-2</v>
      </c>
      <c r="N40" s="36">
        <f t="shared" si="7"/>
        <v>5.5812572620002422E-2</v>
      </c>
      <c r="O40" s="36">
        <f t="shared" si="7"/>
        <v>5.687171478220427E-2</v>
      </c>
      <c r="P40" s="36">
        <f t="shared" si="7"/>
        <v>5.7930856944406119E-2</v>
      </c>
      <c r="Q40" s="36">
        <f t="shared" si="8"/>
        <v>5.8989999106607967E-2</v>
      </c>
      <c r="R40" s="36">
        <f t="shared" si="10"/>
        <v>5.8989999106607967E-2</v>
      </c>
      <c r="S40" s="36">
        <f t="shared" si="10"/>
        <v>5.8989999106607967E-2</v>
      </c>
      <c r="T40" s="36">
        <f t="shared" si="10"/>
        <v>5.8989999106607967E-2</v>
      </c>
      <c r="U40" s="36">
        <f t="shared" si="10"/>
        <v>5.8989999106607967E-2</v>
      </c>
      <c r="V40" s="36">
        <f t="shared" si="10"/>
        <v>5.8989999106607967E-2</v>
      </c>
      <c r="AC40">
        <v>4.4673880656047098</v>
      </c>
      <c r="AD40">
        <v>5.1438068003310597</v>
      </c>
      <c r="AE40" s="32">
        <f t="shared" si="5"/>
        <v>4.8055974329678841E-2</v>
      </c>
    </row>
    <row r="41" spans="2:31" ht="15" x14ac:dyDescent="0.25">
      <c r="B41" s="41">
        <v>6.5</v>
      </c>
      <c r="F41" s="36">
        <f t="shared" si="11"/>
        <v>5.3694288295598726E-2</v>
      </c>
      <c r="G41" s="36">
        <f t="shared" si="9"/>
        <v>5.8989999106607967E-2</v>
      </c>
      <c r="I41" s="36"/>
      <c r="K41" s="41">
        <f>K40+0.5</f>
        <v>7</v>
      </c>
      <c r="L41" s="36">
        <f t="shared" si="6"/>
        <v>5.3649626182754206E-2</v>
      </c>
      <c r="M41" s="36">
        <f t="shared" si="7"/>
        <v>5.4779662479714976E-2</v>
      </c>
      <c r="N41" s="36">
        <f t="shared" si="7"/>
        <v>5.5909698776675745E-2</v>
      </c>
      <c r="O41" s="36">
        <f t="shared" si="7"/>
        <v>5.7039735073636515E-2</v>
      </c>
      <c r="P41" s="36">
        <f t="shared" si="7"/>
        <v>5.8169771370597284E-2</v>
      </c>
      <c r="Q41" s="36">
        <f t="shared" si="8"/>
        <v>5.9299807667558047E-2</v>
      </c>
      <c r="R41" s="36">
        <f t="shared" si="10"/>
        <v>5.9299807667558047E-2</v>
      </c>
      <c r="S41" s="36">
        <f t="shared" si="10"/>
        <v>5.9299807667558047E-2</v>
      </c>
      <c r="T41" s="36">
        <f t="shared" si="10"/>
        <v>5.9299807667558047E-2</v>
      </c>
      <c r="U41" s="36">
        <f t="shared" si="10"/>
        <v>5.9299807667558047E-2</v>
      </c>
      <c r="V41" s="36">
        <f t="shared" si="10"/>
        <v>5.9299807667558047E-2</v>
      </c>
      <c r="AC41">
        <v>4.82519435991503</v>
      </c>
      <c r="AD41">
        <v>5.5514214247183</v>
      </c>
      <c r="AE41" s="32">
        <f t="shared" si="5"/>
        <v>5.1883078923166653E-2</v>
      </c>
    </row>
    <row r="42" spans="2:31" ht="15" x14ac:dyDescent="0.25">
      <c r="B42" s="41">
        <f>B41+0.5</f>
        <v>7</v>
      </c>
      <c r="F42" s="36">
        <f t="shared" si="11"/>
        <v>5.3649626182754206E-2</v>
      </c>
      <c r="G42" s="36">
        <f t="shared" si="9"/>
        <v>5.9299807667558047E-2</v>
      </c>
      <c r="I42" s="36"/>
      <c r="K42" s="41">
        <v>7.5</v>
      </c>
      <c r="L42" s="36">
        <f t="shared" si="6"/>
        <v>5.3597706961745109E-2</v>
      </c>
      <c r="M42" s="36">
        <f t="shared" si="7"/>
        <v>5.4793806374462427E-2</v>
      </c>
      <c r="N42" s="36">
        <f t="shared" si="7"/>
        <v>5.5989905787179745E-2</v>
      </c>
      <c r="O42" s="36">
        <f t="shared" si="7"/>
        <v>5.7186005199897062E-2</v>
      </c>
      <c r="P42" s="36">
        <f t="shared" si="7"/>
        <v>5.838210461261438E-2</v>
      </c>
      <c r="Q42" s="36">
        <f t="shared" si="8"/>
        <v>5.9578204025331705E-2</v>
      </c>
      <c r="R42" s="36">
        <f t="shared" si="10"/>
        <v>5.9578204025331705E-2</v>
      </c>
      <c r="S42" s="36">
        <f t="shared" si="10"/>
        <v>5.9578204025331705E-2</v>
      </c>
      <c r="T42" s="36">
        <f t="shared" si="10"/>
        <v>5.9578204025331705E-2</v>
      </c>
      <c r="U42" s="36">
        <f t="shared" si="10"/>
        <v>5.9578204025331705E-2</v>
      </c>
      <c r="V42" s="36">
        <f t="shared" si="10"/>
        <v>5.9578204025331705E-2</v>
      </c>
      <c r="AC42">
        <v>5.0416874275943604</v>
      </c>
      <c r="AD42">
        <v>5.7739975859521797</v>
      </c>
      <c r="AE42" s="32">
        <f t="shared" si="5"/>
        <v>5.4078425067732701E-2</v>
      </c>
    </row>
    <row r="43" spans="2:31" ht="15" x14ac:dyDescent="0.25">
      <c r="B43" s="41">
        <v>7.5</v>
      </c>
      <c r="F43" s="36">
        <f t="shared" si="11"/>
        <v>5.3597706961745109E-2</v>
      </c>
      <c r="G43" s="36">
        <f t="shared" si="9"/>
        <v>5.9578204025331705E-2</v>
      </c>
      <c r="I43" s="36"/>
      <c r="K43" s="41">
        <f>K42+0.5</f>
        <v>8</v>
      </c>
      <c r="L43" s="36">
        <f t="shared" si="6"/>
        <v>5.3542100662928055E-2</v>
      </c>
      <c r="M43" s="36">
        <f t="shared" si="7"/>
        <v>5.4799484409809869E-2</v>
      </c>
      <c r="N43" s="36">
        <f t="shared" si="7"/>
        <v>5.6056868156691683E-2</v>
      </c>
      <c r="O43" s="36">
        <f t="shared" si="7"/>
        <v>5.7314251903573497E-2</v>
      </c>
      <c r="P43" s="36">
        <f t="shared" si="7"/>
        <v>5.8571635650455312E-2</v>
      </c>
      <c r="Q43" s="36">
        <f t="shared" si="8"/>
        <v>5.9829019397337119E-2</v>
      </c>
      <c r="R43" s="36">
        <f t="shared" si="10"/>
        <v>5.9829019397337119E-2</v>
      </c>
      <c r="S43" s="36">
        <f t="shared" si="10"/>
        <v>5.9829019397337119E-2</v>
      </c>
      <c r="T43" s="36">
        <f t="shared" si="10"/>
        <v>5.9829019397337119E-2</v>
      </c>
      <c r="U43" s="36">
        <f t="shared" si="10"/>
        <v>5.9829019397337119E-2</v>
      </c>
      <c r="V43" s="36">
        <f t="shared" si="10"/>
        <v>5.9829019397337119E-2</v>
      </c>
      <c r="AC43">
        <v>5.0676570180082097</v>
      </c>
      <c r="AD43">
        <v>5.80726672688695</v>
      </c>
      <c r="AE43" s="32">
        <f t="shared" si="5"/>
        <v>5.4374618724475798E-2</v>
      </c>
    </row>
    <row r="44" spans="2:31" ht="15" x14ac:dyDescent="0.25">
      <c r="B44" s="41">
        <f>B43+0.5</f>
        <v>8</v>
      </c>
      <c r="F44" s="36">
        <f t="shared" si="11"/>
        <v>5.3542100662928055E-2</v>
      </c>
      <c r="G44" s="36">
        <f t="shared" si="9"/>
        <v>5.9829019397337119E-2</v>
      </c>
      <c r="I44" s="36"/>
      <c r="K44" s="41">
        <v>8.5</v>
      </c>
      <c r="L44" s="36">
        <f t="shared" si="6"/>
        <v>5.3485246833892205E-2</v>
      </c>
      <c r="M44" s="36">
        <f t="shared" si="7"/>
        <v>5.4799317430780266E-2</v>
      </c>
      <c r="N44" s="36">
        <f t="shared" si="7"/>
        <v>5.6113388027668326E-2</v>
      </c>
      <c r="O44" s="36">
        <f t="shared" si="7"/>
        <v>5.7427458624556386E-2</v>
      </c>
      <c r="P44" s="36">
        <f t="shared" si="7"/>
        <v>5.8741529221444447E-2</v>
      </c>
      <c r="Q44" s="36">
        <f t="shared" si="8"/>
        <v>6.0055599818332514E-2</v>
      </c>
      <c r="R44" s="36">
        <f t="shared" si="10"/>
        <v>6.0055599818332514E-2</v>
      </c>
      <c r="S44" s="36">
        <f t="shared" si="10"/>
        <v>6.0055599818332514E-2</v>
      </c>
      <c r="T44" s="36">
        <f t="shared" si="10"/>
        <v>6.0055599818332514E-2</v>
      </c>
      <c r="U44" s="36">
        <f t="shared" si="10"/>
        <v>6.0055599818332514E-2</v>
      </c>
      <c r="V44" s="36">
        <f t="shared" si="10"/>
        <v>6.0055599818332514E-2</v>
      </c>
      <c r="AC44">
        <v>5.1588391295140097</v>
      </c>
      <c r="AD44">
        <v>5.8669628984855802</v>
      </c>
      <c r="AE44" s="32">
        <f t="shared" si="5"/>
        <v>5.5129010139997943E-2</v>
      </c>
    </row>
    <row r="45" spans="2:31" ht="15" x14ac:dyDescent="0.25">
      <c r="B45" s="41">
        <v>8.5</v>
      </c>
      <c r="F45" s="36">
        <f t="shared" si="11"/>
        <v>5.3485246833892205E-2</v>
      </c>
      <c r="G45" s="36">
        <f t="shared" si="9"/>
        <v>6.0055599818332514E-2</v>
      </c>
      <c r="I45" s="36"/>
      <c r="K45" s="41">
        <f>K44+0.5</f>
        <v>9</v>
      </c>
      <c r="L45" s="36">
        <f t="shared" si="6"/>
        <v>5.3428777786006791E-2</v>
      </c>
      <c r="M45" s="36">
        <f t="shared" si="7"/>
        <v>5.4795194310723765E-2</v>
      </c>
      <c r="N45" s="36">
        <f t="shared" si="7"/>
        <v>5.6161610835440738E-2</v>
      </c>
      <c r="O45" s="36">
        <f t="shared" si="7"/>
        <v>5.7528027360157712E-2</v>
      </c>
      <c r="P45" s="36">
        <f t="shared" si="7"/>
        <v>5.8894443884874685E-2</v>
      </c>
      <c r="Q45" s="36">
        <f t="shared" si="8"/>
        <v>6.0260860409591652E-2</v>
      </c>
      <c r="R45" s="36">
        <f t="shared" ref="R45:V60" si="12">Q45</f>
        <v>6.0260860409591652E-2</v>
      </c>
      <c r="S45" s="36">
        <f t="shared" si="12"/>
        <v>6.0260860409591652E-2</v>
      </c>
      <c r="T45" s="36">
        <f t="shared" si="12"/>
        <v>6.0260860409591652E-2</v>
      </c>
      <c r="U45" s="36">
        <f t="shared" si="12"/>
        <v>6.0260860409591652E-2</v>
      </c>
      <c r="V45" s="36">
        <f t="shared" si="12"/>
        <v>6.0260860409591652E-2</v>
      </c>
      <c r="AC45">
        <v>5.0088042703392999</v>
      </c>
      <c r="AD45">
        <v>5.7681275464702901</v>
      </c>
      <c r="AE45" s="32">
        <f t="shared" si="5"/>
        <v>5.3884659084047951E-2</v>
      </c>
    </row>
    <row r="46" spans="2:31" ht="15" x14ac:dyDescent="0.25">
      <c r="B46" s="41">
        <f>B45+0.5</f>
        <v>9</v>
      </c>
      <c r="F46" s="36">
        <f t="shared" si="11"/>
        <v>5.3428777786006791E-2</v>
      </c>
      <c r="G46" s="36">
        <f t="shared" si="9"/>
        <v>6.0260860409591652E-2</v>
      </c>
      <c r="H46" s="36">
        <f>G46-$B$3</f>
        <v>1.0260860409591649E-2</v>
      </c>
      <c r="I46" s="36"/>
      <c r="K46" s="41">
        <v>9.5</v>
      </c>
      <c r="L46" s="36">
        <f t="shared" si="6"/>
        <v>5.3373752956491528E-2</v>
      </c>
      <c r="M46" s="36">
        <f t="shared" si="7"/>
        <v>5.4788469751482757E-2</v>
      </c>
      <c r="N46" s="36">
        <f t="shared" si="7"/>
        <v>5.6203186546473986E-2</v>
      </c>
      <c r="O46" s="36">
        <f t="shared" si="7"/>
        <v>5.7617903341465215E-2</v>
      </c>
      <c r="P46" s="36">
        <f t="shared" si="7"/>
        <v>5.9032620136456444E-2</v>
      </c>
      <c r="Q46" s="36">
        <f t="shared" si="8"/>
        <v>6.0447336931447687E-2</v>
      </c>
      <c r="R46" s="36">
        <f t="shared" si="12"/>
        <v>6.0447336931447687E-2</v>
      </c>
      <c r="S46" s="36">
        <f t="shared" si="12"/>
        <v>6.0447336931447687E-2</v>
      </c>
      <c r="T46" s="36">
        <f t="shared" si="12"/>
        <v>6.0447336931447687E-2</v>
      </c>
      <c r="U46" s="36">
        <f t="shared" si="12"/>
        <v>6.0447336931447687E-2</v>
      </c>
      <c r="V46" s="36">
        <f t="shared" si="12"/>
        <v>6.0447336931447687E-2</v>
      </c>
      <c r="AC46">
        <v>5.1101344171629197</v>
      </c>
      <c r="AD46">
        <v>5.6355541861330396</v>
      </c>
      <c r="AE46" s="32">
        <f t="shared" si="5"/>
        <v>5.3728443016479804E-2</v>
      </c>
    </row>
    <row r="47" spans="2:31" ht="15" x14ac:dyDescent="0.25">
      <c r="B47" s="41">
        <v>9.5</v>
      </c>
      <c r="F47" s="36">
        <f t="shared" si="11"/>
        <v>5.3373752956491528E-2</v>
      </c>
      <c r="G47" s="36">
        <f t="shared" si="9"/>
        <v>6.0447336931447687E-2</v>
      </c>
      <c r="I47" s="36"/>
      <c r="K47" s="41">
        <f>K46+0.5</f>
        <v>10</v>
      </c>
      <c r="L47" s="36">
        <f t="shared" si="6"/>
        <v>5.3320828375047376E-2</v>
      </c>
      <c r="M47" s="36">
        <f t="shared" si="7"/>
        <v>5.4780109371773369E-2</v>
      </c>
      <c r="N47" s="36">
        <f t="shared" si="7"/>
        <v>5.6239390368499363E-2</v>
      </c>
      <c r="O47" s="36">
        <f t="shared" si="7"/>
        <v>5.7698671365225357E-2</v>
      </c>
      <c r="P47" s="36">
        <f t="shared" si="7"/>
        <v>5.9157952361951351E-2</v>
      </c>
      <c r="Q47" s="36">
        <f t="shared" si="8"/>
        <v>6.0617233358677344E-2</v>
      </c>
      <c r="R47" s="36">
        <f t="shared" si="12"/>
        <v>6.0617233358677344E-2</v>
      </c>
      <c r="S47" s="36">
        <f t="shared" si="12"/>
        <v>6.0617233358677344E-2</v>
      </c>
      <c r="T47" s="36">
        <f t="shared" si="12"/>
        <v>6.0617233358677344E-2</v>
      </c>
      <c r="U47" s="36">
        <f t="shared" si="12"/>
        <v>6.0617233358677344E-2</v>
      </c>
      <c r="V47" s="36">
        <f t="shared" si="12"/>
        <v>6.0617233358677344E-2</v>
      </c>
      <c r="AC47">
        <v>6.2576031819202003</v>
      </c>
      <c r="AD47">
        <v>5.7976018844532096</v>
      </c>
      <c r="AE47" s="32">
        <f t="shared" si="5"/>
        <v>6.0276025331867052E-2</v>
      </c>
    </row>
    <row r="48" spans="2:31" ht="15" x14ac:dyDescent="0.25">
      <c r="B48" s="41">
        <f>B47+0.5</f>
        <v>10</v>
      </c>
      <c r="F48" s="36">
        <f t="shared" si="11"/>
        <v>5.3320828375047376E-2</v>
      </c>
      <c r="G48" s="36">
        <f t="shared" si="9"/>
        <v>6.0617233358677344E-2</v>
      </c>
      <c r="I48" s="36"/>
      <c r="K48" s="41">
        <v>10.5</v>
      </c>
      <c r="L48" s="36">
        <f t="shared" si="6"/>
        <v>5.3270378815274418E-2</v>
      </c>
      <c r="M48" s="36">
        <f t="shared" ref="M48:P67" si="13">($Q48-$L48)/5+L48</f>
        <v>5.4770796033786547E-2</v>
      </c>
      <c r="N48" s="36">
        <f t="shared" si="13"/>
        <v>5.6271213252298675E-2</v>
      </c>
      <c r="O48" s="36">
        <f t="shared" si="13"/>
        <v>5.7771630470810804E-2</v>
      </c>
      <c r="P48" s="36">
        <f t="shared" si="13"/>
        <v>5.9272047689322933E-2</v>
      </c>
      <c r="Q48" s="36">
        <f t="shared" si="8"/>
        <v>6.0772464907835076E-2</v>
      </c>
      <c r="R48" s="36">
        <f t="shared" si="12"/>
        <v>6.0772464907835076E-2</v>
      </c>
      <c r="S48" s="36">
        <f t="shared" si="12"/>
        <v>6.0772464907835076E-2</v>
      </c>
      <c r="T48" s="36">
        <f t="shared" si="12"/>
        <v>6.0772464907835076E-2</v>
      </c>
      <c r="U48" s="36">
        <f t="shared" si="12"/>
        <v>6.0772464907835076E-2</v>
      </c>
      <c r="V48" s="36">
        <f t="shared" si="12"/>
        <v>6.0772464907835076E-2</v>
      </c>
      <c r="AC48">
        <v>6.1939568485293499</v>
      </c>
      <c r="AD48">
        <v>6.0150046781739697</v>
      </c>
      <c r="AE48" s="32">
        <f t="shared" si="5"/>
        <v>6.10448076335166E-2</v>
      </c>
    </row>
    <row r="49" spans="2:31" ht="15" x14ac:dyDescent="0.25">
      <c r="B49" s="41">
        <v>10.5</v>
      </c>
      <c r="F49" s="36">
        <f t="shared" si="11"/>
        <v>5.3270378815274418E-2</v>
      </c>
      <c r="G49" s="36">
        <f t="shared" si="9"/>
        <v>6.0772464907835076E-2</v>
      </c>
      <c r="I49" s="36"/>
      <c r="K49" s="41">
        <f>K48+0.5</f>
        <v>11</v>
      </c>
      <c r="L49" s="36">
        <f t="shared" si="6"/>
        <v>5.322258550404637E-2</v>
      </c>
      <c r="M49" s="36">
        <f t="shared" si="13"/>
        <v>5.4761007680442654E-2</v>
      </c>
      <c r="N49" s="36">
        <f t="shared" si="13"/>
        <v>5.6299429856838938E-2</v>
      </c>
      <c r="O49" s="36">
        <f t="shared" si="13"/>
        <v>5.7837852033235222E-2</v>
      </c>
      <c r="P49" s="36">
        <f t="shared" si="13"/>
        <v>5.9376274209631506E-2</v>
      </c>
      <c r="Q49" s="36">
        <f t="shared" si="8"/>
        <v>6.0914696386027804E-2</v>
      </c>
      <c r="R49" s="36">
        <f t="shared" si="12"/>
        <v>6.0914696386027804E-2</v>
      </c>
      <c r="S49" s="36">
        <f t="shared" si="12"/>
        <v>6.0914696386027804E-2</v>
      </c>
      <c r="T49" s="36">
        <f t="shared" si="12"/>
        <v>6.0914696386027804E-2</v>
      </c>
      <c r="U49" s="36">
        <f t="shared" si="12"/>
        <v>6.0914696386027804E-2</v>
      </c>
      <c r="V49" s="36">
        <f t="shared" si="12"/>
        <v>6.0914696386027804E-2</v>
      </c>
      <c r="AC49">
        <v>6.1926711157697696</v>
      </c>
      <c r="AD49">
        <v>5.86224163814141</v>
      </c>
      <c r="AE49" s="32">
        <f t="shared" si="5"/>
        <v>6.0274563769555894E-2</v>
      </c>
    </row>
    <row r="50" spans="2:31" ht="15" x14ac:dyDescent="0.25">
      <c r="B50" s="41">
        <f>B49+0.5</f>
        <v>11</v>
      </c>
      <c r="F50" s="36">
        <f t="shared" si="11"/>
        <v>5.322258550404637E-2</v>
      </c>
      <c r="G50" s="36">
        <f t="shared" si="9"/>
        <v>6.0914696386027804E-2</v>
      </c>
      <c r="I50" s="36"/>
      <c r="K50" s="41">
        <v>11.5</v>
      </c>
      <c r="L50" s="36">
        <f t="shared" si="6"/>
        <v>5.3177498806593476E-2</v>
      </c>
      <c r="M50" s="36">
        <f t="shared" si="13"/>
        <v>5.4751074245396013E-2</v>
      </c>
      <c r="N50" s="36">
        <f t="shared" si="13"/>
        <v>5.6324649684198549E-2</v>
      </c>
      <c r="O50" s="36">
        <f t="shared" si="13"/>
        <v>5.7898225123001086E-2</v>
      </c>
      <c r="P50" s="36">
        <f t="shared" si="13"/>
        <v>5.9471800561803623E-2</v>
      </c>
      <c r="Q50" s="36">
        <f t="shared" si="8"/>
        <v>6.1045376000606173E-2</v>
      </c>
      <c r="R50" s="36">
        <f t="shared" si="12"/>
        <v>6.1045376000606173E-2</v>
      </c>
      <c r="S50" s="36">
        <f t="shared" si="12"/>
        <v>6.1045376000606173E-2</v>
      </c>
      <c r="T50" s="36">
        <f t="shared" si="12"/>
        <v>6.1045376000606173E-2</v>
      </c>
      <c r="U50" s="36">
        <f t="shared" si="12"/>
        <v>6.1045376000606173E-2</v>
      </c>
      <c r="V50" s="36">
        <f t="shared" si="12"/>
        <v>6.1045376000606173E-2</v>
      </c>
      <c r="AC50">
        <v>6.2768023548785203</v>
      </c>
      <c r="AD50">
        <v>6.0689060634560699</v>
      </c>
      <c r="AE50" s="32">
        <f t="shared" si="5"/>
        <v>6.1728542091672951E-2</v>
      </c>
    </row>
    <row r="51" spans="2:31" ht="15" x14ac:dyDescent="0.25">
      <c r="B51" s="41">
        <v>11.5</v>
      </c>
      <c r="F51" s="36">
        <f t="shared" si="11"/>
        <v>5.3177498806593476E-2</v>
      </c>
      <c r="G51" s="36">
        <f t="shared" si="9"/>
        <v>6.1045376000606173E-2</v>
      </c>
      <c r="I51" s="36"/>
      <c r="K51" s="41">
        <f>K50+0.5</f>
        <v>12</v>
      </c>
      <c r="L51" s="36">
        <f t="shared" si="6"/>
        <v>5.3135082769896549E-2</v>
      </c>
      <c r="M51" s="36">
        <f t="shared" si="13"/>
        <v>5.4741219200775064E-2</v>
      </c>
      <c r="N51" s="36">
        <f t="shared" si="13"/>
        <v>5.6347355631653578E-2</v>
      </c>
      <c r="O51" s="36">
        <f t="shared" si="13"/>
        <v>5.7953492062532093E-2</v>
      </c>
      <c r="P51" s="36">
        <f t="shared" si="13"/>
        <v>5.9559628493410607E-2</v>
      </c>
      <c r="Q51" s="36">
        <f t="shared" si="8"/>
        <v>6.1165764924289122E-2</v>
      </c>
      <c r="R51" s="36">
        <f t="shared" si="12"/>
        <v>6.1165764924289122E-2</v>
      </c>
      <c r="S51" s="36">
        <f t="shared" si="12"/>
        <v>6.1165764924289122E-2</v>
      </c>
      <c r="T51" s="36">
        <f t="shared" si="12"/>
        <v>6.1165764924289122E-2</v>
      </c>
      <c r="U51" s="36">
        <f t="shared" si="12"/>
        <v>6.1165764924289122E-2</v>
      </c>
      <c r="V51" s="36">
        <f t="shared" si="12"/>
        <v>6.1165764924289122E-2</v>
      </c>
      <c r="AC51">
        <v>6.2094217090111403</v>
      </c>
      <c r="AD51">
        <v>5.5667085233754596</v>
      </c>
      <c r="AE51" s="32">
        <f t="shared" si="5"/>
        <v>5.8880651161932994E-2</v>
      </c>
    </row>
    <row r="52" spans="2:31" ht="15" x14ac:dyDescent="0.25">
      <c r="B52" s="41">
        <f>B51+0.5</f>
        <v>12</v>
      </c>
      <c r="F52" s="36">
        <f t="shared" si="11"/>
        <v>5.3135082769896549E-2</v>
      </c>
      <c r="G52" s="36">
        <f t="shared" si="9"/>
        <v>6.1165764924289122E-2</v>
      </c>
      <c r="I52" s="36"/>
      <c r="K52" s="41">
        <v>12.5</v>
      </c>
      <c r="L52" s="36">
        <f t="shared" si="6"/>
        <v>5.3095246548218247E-2</v>
      </c>
      <c r="M52" s="36">
        <f t="shared" si="13"/>
        <v>5.4731589836387901E-2</v>
      </c>
      <c r="N52" s="36">
        <f t="shared" si="13"/>
        <v>5.6367933124557554E-2</v>
      </c>
      <c r="O52" s="36">
        <f t="shared" si="13"/>
        <v>5.8004276412727207E-2</v>
      </c>
      <c r="P52" s="36">
        <f t="shared" si="13"/>
        <v>5.964061970089686E-2</v>
      </c>
      <c r="Q52" s="36">
        <f t="shared" si="8"/>
        <v>6.1276962989066514E-2</v>
      </c>
      <c r="R52" s="36">
        <f t="shared" si="12"/>
        <v>6.1276962989066514E-2</v>
      </c>
      <c r="S52" s="36">
        <f t="shared" si="12"/>
        <v>6.1276962989066514E-2</v>
      </c>
      <c r="T52" s="36">
        <f t="shared" si="12"/>
        <v>6.1276962989066514E-2</v>
      </c>
      <c r="U52" s="36">
        <f t="shared" si="12"/>
        <v>6.1276962989066514E-2</v>
      </c>
      <c r="V52" s="36">
        <f t="shared" si="12"/>
        <v>6.1276962989066514E-2</v>
      </c>
      <c r="AC52">
        <v>6.7833871434927699</v>
      </c>
      <c r="AD52">
        <v>5.9961284309970297</v>
      </c>
      <c r="AE52" s="32">
        <f t="shared" si="5"/>
        <v>6.3897577872448999E-2</v>
      </c>
    </row>
    <row r="53" spans="2:31" ht="15" x14ac:dyDescent="0.25">
      <c r="B53" s="41">
        <v>12.5</v>
      </c>
      <c r="F53" s="36">
        <f t="shared" si="11"/>
        <v>5.3095246548218247E-2</v>
      </c>
      <c r="G53" s="36">
        <f t="shared" si="9"/>
        <v>6.1276962989066514E-2</v>
      </c>
      <c r="I53" s="36"/>
      <c r="K53" s="41">
        <f>K52+0.5</f>
        <v>13</v>
      </c>
      <c r="L53" s="36">
        <f t="shared" si="6"/>
        <v>5.3057866372727622E-2</v>
      </c>
      <c r="M53" s="36">
        <f t="shared" si="13"/>
        <v>5.4722279280521077E-2</v>
      </c>
      <c r="N53" s="36">
        <f t="shared" si="13"/>
        <v>5.6386692188314533E-2</v>
      </c>
      <c r="O53" s="36">
        <f t="shared" si="13"/>
        <v>5.8051105096107988E-2</v>
      </c>
      <c r="P53" s="36">
        <f t="shared" si="13"/>
        <v>5.9715518003901444E-2</v>
      </c>
      <c r="Q53" s="36">
        <f t="shared" si="8"/>
        <v>6.1379930911694885E-2</v>
      </c>
      <c r="R53" s="36">
        <f t="shared" si="12"/>
        <v>6.1379930911694885E-2</v>
      </c>
      <c r="S53" s="36">
        <f t="shared" si="12"/>
        <v>6.1379930911694885E-2</v>
      </c>
      <c r="T53" s="36">
        <f t="shared" si="12"/>
        <v>6.1379930911694885E-2</v>
      </c>
      <c r="U53" s="36">
        <f t="shared" si="12"/>
        <v>6.1379930911694885E-2</v>
      </c>
      <c r="V53" s="36">
        <f t="shared" si="12"/>
        <v>6.1379930911694885E-2</v>
      </c>
      <c r="AC53">
        <v>6.76074106312727</v>
      </c>
      <c r="AD53">
        <v>6.1328014332029399</v>
      </c>
      <c r="AE53" s="32">
        <f t="shared" si="5"/>
        <v>6.4467712481651049E-2</v>
      </c>
    </row>
    <row r="54" spans="2:31" ht="15" x14ac:dyDescent="0.25">
      <c r="B54" s="41">
        <f>B53+0.5</f>
        <v>13</v>
      </c>
      <c r="F54" s="36">
        <f t="shared" si="11"/>
        <v>5.3057866372727622E-2</v>
      </c>
      <c r="G54" s="36">
        <f t="shared" si="9"/>
        <v>6.1379930911694885E-2</v>
      </c>
      <c r="I54" s="36"/>
      <c r="K54" s="41">
        <v>13.5</v>
      </c>
      <c r="L54" s="36">
        <f t="shared" si="6"/>
        <v>5.3022800730193102E-2</v>
      </c>
      <c r="M54" s="36">
        <f t="shared" si="13"/>
        <v>5.471334247458521E-2</v>
      </c>
      <c r="N54" s="36">
        <f t="shared" si="13"/>
        <v>5.6403884218977317E-2</v>
      </c>
      <c r="O54" s="36">
        <f t="shared" si="13"/>
        <v>5.8094425963369424E-2</v>
      </c>
      <c r="P54" s="36">
        <f t="shared" si="13"/>
        <v>5.9784967707761531E-2</v>
      </c>
      <c r="Q54" s="36">
        <f t="shared" si="8"/>
        <v>6.1475509452153625E-2</v>
      </c>
      <c r="R54" s="36">
        <f t="shared" si="12"/>
        <v>6.1475509452153625E-2</v>
      </c>
      <c r="S54" s="36">
        <f t="shared" si="12"/>
        <v>6.1475509452153625E-2</v>
      </c>
      <c r="T54" s="36">
        <f t="shared" si="12"/>
        <v>6.1475509452153625E-2</v>
      </c>
      <c r="U54" s="36">
        <f t="shared" si="12"/>
        <v>6.1475509452153625E-2</v>
      </c>
      <c r="V54" s="36">
        <f t="shared" si="12"/>
        <v>6.1475509452153625E-2</v>
      </c>
      <c r="AC54">
        <v>6.7605492771555804</v>
      </c>
      <c r="AD54">
        <v>6.0840571841995903</v>
      </c>
      <c r="AE54" s="32">
        <f t="shared" si="5"/>
        <v>6.4223032306775854E-2</v>
      </c>
    </row>
    <row r="55" spans="2:31" ht="15" x14ac:dyDescent="0.25">
      <c r="B55" s="41">
        <v>13.5</v>
      </c>
      <c r="F55" s="36">
        <f t="shared" si="11"/>
        <v>5.3022800730193102E-2</v>
      </c>
      <c r="G55" s="36">
        <f t="shared" si="9"/>
        <v>6.1475509452153625E-2</v>
      </c>
      <c r="I55" s="36"/>
      <c r="K55" s="41">
        <f>K54+0.5</f>
        <v>14</v>
      </c>
      <c r="L55" s="36">
        <f t="shared" si="6"/>
        <v>5.2989900686543127E-2</v>
      </c>
      <c r="M55" s="36">
        <f t="shared" si="13"/>
        <v>5.4704807726550814E-2</v>
      </c>
      <c r="N55" s="36">
        <f t="shared" si="13"/>
        <v>5.64197147665585E-2</v>
      </c>
      <c r="O55" s="36">
        <f t="shared" si="13"/>
        <v>5.8134621806566186E-2</v>
      </c>
      <c r="P55" s="36">
        <f t="shared" si="13"/>
        <v>5.9849528846573873E-2</v>
      </c>
      <c r="Q55" s="36">
        <f t="shared" si="8"/>
        <v>6.1564435886581573E-2</v>
      </c>
      <c r="R55" s="36">
        <f t="shared" si="12"/>
        <v>6.1564435886581573E-2</v>
      </c>
      <c r="S55" s="36">
        <f t="shared" si="12"/>
        <v>6.1564435886581573E-2</v>
      </c>
      <c r="T55" s="36">
        <f t="shared" si="12"/>
        <v>6.1564435886581573E-2</v>
      </c>
      <c r="U55" s="36">
        <f t="shared" si="12"/>
        <v>6.1564435886581573E-2</v>
      </c>
      <c r="V55" s="36">
        <f t="shared" si="12"/>
        <v>6.1564435886581573E-2</v>
      </c>
      <c r="AC55">
        <v>6.8733357442696796</v>
      </c>
      <c r="AD55">
        <v>6.2315730080801703</v>
      </c>
      <c r="AE55" s="32">
        <f t="shared" si="5"/>
        <v>6.5524543761749252E-2</v>
      </c>
    </row>
    <row r="56" spans="2:31" ht="15" x14ac:dyDescent="0.25">
      <c r="B56" s="41">
        <f>B55+0.5</f>
        <v>14</v>
      </c>
      <c r="F56" s="36">
        <f t="shared" si="11"/>
        <v>5.2989900686543127E-2</v>
      </c>
      <c r="G56" s="36">
        <f t="shared" si="9"/>
        <v>6.1564435886581573E-2</v>
      </c>
      <c r="I56" s="36"/>
      <c r="K56" s="41">
        <v>14.5</v>
      </c>
      <c r="L56" s="36">
        <f t="shared" si="6"/>
        <v>5.2959016758354314E-2</v>
      </c>
      <c r="M56" s="36">
        <f t="shared" si="13"/>
        <v>5.4696685035949877E-2</v>
      </c>
      <c r="N56" s="36">
        <f t="shared" si="13"/>
        <v>5.6434353313545439E-2</v>
      </c>
      <c r="O56" s="36">
        <f t="shared" si="13"/>
        <v>5.8172021591141002E-2</v>
      </c>
      <c r="P56" s="36">
        <f t="shared" si="13"/>
        <v>5.9909689868736564E-2</v>
      </c>
      <c r="Q56" s="36">
        <f t="shared" si="8"/>
        <v>6.1647358146332133E-2</v>
      </c>
      <c r="R56" s="36">
        <f t="shared" si="12"/>
        <v>6.1647358146332133E-2</v>
      </c>
      <c r="S56" s="36">
        <f t="shared" si="12"/>
        <v>6.1647358146332133E-2</v>
      </c>
      <c r="T56" s="36">
        <f t="shared" si="12"/>
        <v>6.1647358146332133E-2</v>
      </c>
      <c r="U56" s="36">
        <f t="shared" si="12"/>
        <v>6.1647358146332133E-2</v>
      </c>
      <c r="V56" s="36">
        <f t="shared" si="12"/>
        <v>6.1647358146332133E-2</v>
      </c>
      <c r="AC56">
        <v>6.9076217779711104</v>
      </c>
      <c r="AD56">
        <v>6.3389027753456197</v>
      </c>
      <c r="AE56" s="32">
        <f t="shared" si="5"/>
        <v>6.6232622766583649E-2</v>
      </c>
    </row>
    <row r="57" spans="2:31" ht="15" x14ac:dyDescent="0.25">
      <c r="B57" s="41">
        <v>14.5</v>
      </c>
      <c r="F57" s="36">
        <f t="shared" si="11"/>
        <v>5.2959016758354314E-2</v>
      </c>
      <c r="G57" s="36">
        <f t="shared" si="9"/>
        <v>6.1647358146332133E-2</v>
      </c>
      <c r="I57" s="36"/>
      <c r="K57" s="41">
        <f>K56+0.5</f>
        <v>15</v>
      </c>
      <c r="L57" s="36">
        <f t="shared" si="6"/>
        <v>5.2930003346580351E-2</v>
      </c>
      <c r="M57" s="36">
        <f t="shared" si="13"/>
        <v>5.4688972065334254E-2</v>
      </c>
      <c r="N57" s="36">
        <f t="shared" si="13"/>
        <v>5.6447940784088158E-2</v>
      </c>
      <c r="O57" s="36">
        <f t="shared" si="13"/>
        <v>5.8206909502842061E-2</v>
      </c>
      <c r="P57" s="36">
        <f t="shared" si="13"/>
        <v>5.9965878221595964E-2</v>
      </c>
      <c r="Q57" s="36">
        <f t="shared" si="8"/>
        <v>6.1724846940349853E-2</v>
      </c>
      <c r="R57" s="36">
        <f t="shared" si="12"/>
        <v>6.1724846940349853E-2</v>
      </c>
      <c r="S57" s="36">
        <f t="shared" si="12"/>
        <v>6.1724846940349853E-2</v>
      </c>
      <c r="T57" s="36">
        <f t="shared" si="12"/>
        <v>6.1724846940349853E-2</v>
      </c>
      <c r="U57" s="36">
        <f t="shared" si="12"/>
        <v>6.1724846940349853E-2</v>
      </c>
      <c r="V57" s="36">
        <f t="shared" si="12"/>
        <v>6.1724846940349853E-2</v>
      </c>
      <c r="AC57">
        <v>6.9512616099499098</v>
      </c>
      <c r="AD57">
        <v>6.2670383329462096</v>
      </c>
      <c r="AE57" s="32">
        <f t="shared" si="5"/>
        <v>6.6091499714480598E-2</v>
      </c>
    </row>
    <row r="58" spans="2:31" ht="15" x14ac:dyDescent="0.25">
      <c r="B58" s="41">
        <f>B57+0.5</f>
        <v>15</v>
      </c>
      <c r="F58" s="36">
        <f t="shared" si="11"/>
        <v>5.2930003346580351E-2</v>
      </c>
      <c r="G58" s="36">
        <f t="shared" si="9"/>
        <v>6.1724846940349853E-2</v>
      </c>
      <c r="I58" s="36"/>
      <c r="K58" s="41">
        <v>15.5</v>
      </c>
      <c r="L58" s="36">
        <f t="shared" si="6"/>
        <v>5.2902721463559087E-2</v>
      </c>
      <c r="M58" s="36">
        <f t="shared" si="13"/>
        <v>5.4681658399361906E-2</v>
      </c>
      <c r="N58" s="36">
        <f t="shared" si="13"/>
        <v>5.6460595335164725E-2</v>
      </c>
      <c r="O58" s="36">
        <f t="shared" si="13"/>
        <v>5.8239532270967544E-2</v>
      </c>
      <c r="P58" s="36">
        <f t="shared" si="13"/>
        <v>6.0018469206770363E-2</v>
      </c>
      <c r="Q58" s="36">
        <f t="shared" si="8"/>
        <v>6.1797406142573168E-2</v>
      </c>
      <c r="R58" s="36">
        <f t="shared" si="12"/>
        <v>6.1797406142573168E-2</v>
      </c>
      <c r="S58" s="36">
        <f t="shared" si="12"/>
        <v>6.1797406142573168E-2</v>
      </c>
      <c r="T58" s="36">
        <f t="shared" si="12"/>
        <v>6.1797406142573168E-2</v>
      </c>
      <c r="U58" s="36">
        <f t="shared" si="12"/>
        <v>6.1797406142573168E-2</v>
      </c>
      <c r="V58" s="36">
        <f t="shared" si="12"/>
        <v>6.1797406142573168E-2</v>
      </c>
      <c r="AC58">
        <v>7.0295321866458602</v>
      </c>
      <c r="AD58">
        <v>6.1471807672196004</v>
      </c>
      <c r="AE58" s="32">
        <f t="shared" si="5"/>
        <v>6.5883564769327302E-2</v>
      </c>
    </row>
    <row r="59" spans="2:31" ht="15" x14ac:dyDescent="0.25">
      <c r="B59" s="41">
        <v>15.5</v>
      </c>
      <c r="F59" s="36">
        <f t="shared" si="11"/>
        <v>5.2902721463559087E-2</v>
      </c>
      <c r="G59" s="36">
        <f t="shared" si="9"/>
        <v>6.1797406142573168E-2</v>
      </c>
      <c r="I59" s="36"/>
      <c r="K59" s="41">
        <f>K58+0.5</f>
        <v>16</v>
      </c>
      <c r="L59" s="36">
        <f t="shared" si="6"/>
        <v>5.2877040278249701E-2</v>
      </c>
      <c r="M59" s="36">
        <f t="shared" si="13"/>
        <v>5.4674728560927609E-2</v>
      </c>
      <c r="N59" s="36">
        <f t="shared" si="13"/>
        <v>5.6472416843605516E-2</v>
      </c>
      <c r="O59" s="36">
        <f t="shared" si="13"/>
        <v>5.8270105126283424E-2</v>
      </c>
      <c r="P59" s="36">
        <f t="shared" si="13"/>
        <v>6.0067793408961331E-2</v>
      </c>
      <c r="Q59" s="36">
        <f t="shared" si="8"/>
        <v>6.1865481691639246E-2</v>
      </c>
      <c r="R59" s="36">
        <f t="shared" si="12"/>
        <v>6.1865481691639246E-2</v>
      </c>
      <c r="S59" s="36">
        <f t="shared" si="12"/>
        <v>6.1865481691639246E-2</v>
      </c>
      <c r="T59" s="36">
        <f t="shared" si="12"/>
        <v>6.1865481691639246E-2</v>
      </c>
      <c r="U59" s="36">
        <f t="shared" si="12"/>
        <v>6.1865481691639246E-2</v>
      </c>
      <c r="V59" s="36">
        <f t="shared" si="12"/>
        <v>6.1865481691639246E-2</v>
      </c>
      <c r="AC59">
        <v>6.5673330227666904</v>
      </c>
      <c r="AD59">
        <v>5.6512683222037499</v>
      </c>
      <c r="AE59" s="32">
        <f t="shared" si="5"/>
        <v>6.1093006724852204E-2</v>
      </c>
    </row>
    <row r="60" spans="2:31" ht="15" x14ac:dyDescent="0.25">
      <c r="B60" s="41">
        <f>B59+0.5</f>
        <v>16</v>
      </c>
      <c r="F60" s="36">
        <f t="shared" si="11"/>
        <v>5.2877040278249701E-2</v>
      </c>
      <c r="G60" s="36">
        <f t="shared" si="9"/>
        <v>6.1865481691639246E-2</v>
      </c>
      <c r="I60" s="36"/>
      <c r="K60" s="41">
        <v>16.5</v>
      </c>
      <c r="L60" s="36">
        <f t="shared" ref="L60:L91" si="14">F61</f>
        <v>5.2852837855004844E-2</v>
      </c>
      <c r="M60" s="36">
        <f t="shared" si="13"/>
        <v>5.4668164127609283E-2</v>
      </c>
      <c r="N60" s="36">
        <f t="shared" si="13"/>
        <v>5.6483490400213721E-2</v>
      </c>
      <c r="O60" s="36">
        <f t="shared" si="13"/>
        <v>5.8298816672818159E-2</v>
      </c>
      <c r="P60" s="36">
        <f t="shared" si="13"/>
        <v>6.0114142945422597E-2</v>
      </c>
      <c r="Q60" s="36">
        <f t="shared" ref="Q60:Q91" si="15">G61</f>
        <v>6.1929469218027035E-2</v>
      </c>
      <c r="R60" s="36">
        <f t="shared" si="12"/>
        <v>6.1929469218027035E-2</v>
      </c>
      <c r="S60" s="36">
        <f t="shared" si="12"/>
        <v>6.1929469218027035E-2</v>
      </c>
      <c r="T60" s="36">
        <f t="shared" si="12"/>
        <v>6.1929469218027035E-2</v>
      </c>
      <c r="U60" s="36">
        <f t="shared" si="12"/>
        <v>6.1929469218027035E-2</v>
      </c>
      <c r="V60" s="36">
        <f t="shared" si="12"/>
        <v>6.1929469218027035E-2</v>
      </c>
      <c r="AC60">
        <v>6.4292145781799102</v>
      </c>
      <c r="AD60">
        <v>5.5644182066189103</v>
      </c>
      <c r="AE60" s="32">
        <f t="shared" si="5"/>
        <v>5.9968163923994094E-2</v>
      </c>
    </row>
    <row r="61" spans="2:31" ht="15" x14ac:dyDescent="0.25">
      <c r="B61" s="41">
        <v>16.5</v>
      </c>
      <c r="F61" s="36">
        <f t="shared" si="11"/>
        <v>5.2852837855004844E-2</v>
      </c>
      <c r="G61" s="36">
        <f t="shared" ref="G61:G92" si="16">G$22+G$23*(B$22/$B61)*(1-EXP(-$B61/B$22))+G$24*(B$22/$B61)*(1-(1+$B61/B$22)*EXP(-$B61/B$22))</f>
        <v>6.1929469218027035E-2</v>
      </c>
      <c r="I61" s="36"/>
      <c r="K61" s="41">
        <f>K60+0.5</f>
        <v>17</v>
      </c>
      <c r="L61" s="36">
        <f t="shared" si="14"/>
        <v>5.2830001352756811E-2</v>
      </c>
      <c r="M61" s="36">
        <f t="shared" si="13"/>
        <v>5.4661945199113118E-2</v>
      </c>
      <c r="N61" s="36">
        <f t="shared" si="13"/>
        <v>5.6493889045469425E-2</v>
      </c>
      <c r="O61" s="36">
        <f t="shared" si="13"/>
        <v>5.8325832891825732E-2</v>
      </c>
      <c r="P61" s="36">
        <f t="shared" si="13"/>
        <v>6.0157776738182039E-2</v>
      </c>
      <c r="Q61" s="36">
        <f t="shared" si="15"/>
        <v>6.1989720584538346E-2</v>
      </c>
      <c r="R61" s="36">
        <f t="shared" ref="R61:V76" si="17">Q61</f>
        <v>6.1989720584538346E-2</v>
      </c>
      <c r="S61" s="36">
        <f t="shared" si="17"/>
        <v>6.1989720584538346E-2</v>
      </c>
      <c r="T61" s="36">
        <f t="shared" si="17"/>
        <v>6.1989720584538346E-2</v>
      </c>
      <c r="U61" s="36">
        <f t="shared" si="17"/>
        <v>6.1989720584538346E-2</v>
      </c>
      <c r="V61" s="36">
        <f t="shared" si="17"/>
        <v>6.1989720584538346E-2</v>
      </c>
      <c r="AC61">
        <v>6.1869001263853098</v>
      </c>
      <c r="AD61">
        <v>5.2087421623015597</v>
      </c>
      <c r="AE61" s="32">
        <f t="shared" si="5"/>
        <v>5.6978211443434346E-2</v>
      </c>
    </row>
    <row r="62" spans="2:31" ht="15" x14ac:dyDescent="0.25">
      <c r="B62" s="41">
        <f>B61+0.5</f>
        <v>17</v>
      </c>
      <c r="F62" s="36">
        <f t="shared" si="11"/>
        <v>5.2830001352756811E-2</v>
      </c>
      <c r="G62" s="36">
        <f t="shared" si="16"/>
        <v>6.1989720584538346E-2</v>
      </c>
      <c r="I62" s="36"/>
      <c r="K62" s="41">
        <v>17.5</v>
      </c>
      <c r="L62" s="36">
        <f t="shared" si="14"/>
        <v>5.2808426873139712E-2</v>
      </c>
      <c r="M62" s="36">
        <f t="shared" si="13"/>
        <v>5.4656051398493569E-2</v>
      </c>
      <c r="N62" s="36">
        <f t="shared" si="13"/>
        <v>5.6503675923847425E-2</v>
      </c>
      <c r="O62" s="36">
        <f t="shared" si="13"/>
        <v>5.8351300449201282E-2</v>
      </c>
      <c r="P62" s="36">
        <f t="shared" si="13"/>
        <v>6.0198924974555139E-2</v>
      </c>
      <c r="Q62" s="36">
        <f t="shared" si="15"/>
        <v>6.2046549499908982E-2</v>
      </c>
      <c r="R62" s="36">
        <f t="shared" si="17"/>
        <v>6.2046549499908982E-2</v>
      </c>
      <c r="S62" s="36">
        <f t="shared" si="17"/>
        <v>6.2046549499908982E-2</v>
      </c>
      <c r="T62" s="36">
        <f t="shared" si="17"/>
        <v>6.2046549499908982E-2</v>
      </c>
      <c r="U62" s="36">
        <f t="shared" si="17"/>
        <v>6.2046549499908982E-2</v>
      </c>
      <c r="V62" s="36">
        <f t="shared" si="17"/>
        <v>6.2046549499908982E-2</v>
      </c>
      <c r="AC62">
        <v>6.09465689867287</v>
      </c>
      <c r="AD62">
        <v>5.1006047592741997</v>
      </c>
      <c r="AE62" s="32">
        <f t="shared" si="5"/>
        <v>5.5976308289735349E-2</v>
      </c>
    </row>
    <row r="63" spans="2:31" ht="15" x14ac:dyDescent="0.25">
      <c r="B63" s="41">
        <v>17.5</v>
      </c>
      <c r="F63" s="36">
        <f t="shared" si="11"/>
        <v>5.2808426873139712E-2</v>
      </c>
      <c r="G63" s="36">
        <f t="shared" si="16"/>
        <v>6.2046549499908982E-2</v>
      </c>
      <c r="I63" s="36"/>
      <c r="K63" s="41">
        <f>K62+0.5</f>
        <v>18</v>
      </c>
      <c r="L63" s="36">
        <f t="shared" si="14"/>
        <v>5.2788019089615279E-2</v>
      </c>
      <c r="M63" s="36">
        <f t="shared" si="13"/>
        <v>5.4650462540161211E-2</v>
      </c>
      <c r="N63" s="36">
        <f t="shared" si="13"/>
        <v>5.6512905990707143E-2</v>
      </c>
      <c r="O63" s="36">
        <f t="shared" si="13"/>
        <v>5.8375349441253076E-2</v>
      </c>
      <c r="P63" s="36">
        <f t="shared" si="13"/>
        <v>6.0237792891799008E-2</v>
      </c>
      <c r="Q63" s="36">
        <f t="shared" si="15"/>
        <v>6.210023634234494E-2</v>
      </c>
      <c r="R63" s="36">
        <f t="shared" si="17"/>
        <v>6.210023634234494E-2</v>
      </c>
      <c r="S63" s="36">
        <f t="shared" si="17"/>
        <v>6.210023634234494E-2</v>
      </c>
      <c r="T63" s="36">
        <f t="shared" si="17"/>
        <v>6.210023634234494E-2</v>
      </c>
      <c r="U63" s="36">
        <f t="shared" si="17"/>
        <v>6.210023634234494E-2</v>
      </c>
      <c r="V63" s="36">
        <f t="shared" si="17"/>
        <v>6.210023634234494E-2</v>
      </c>
      <c r="AC63">
        <v>6.0166626202226396</v>
      </c>
      <c r="AD63">
        <v>5.2400257566303097</v>
      </c>
      <c r="AE63" s="32">
        <f t="shared" si="5"/>
        <v>5.6283441884264748E-2</v>
      </c>
    </row>
    <row r="64" spans="2:31" ht="15" x14ac:dyDescent="0.25">
      <c r="B64" s="41">
        <f>B63+0.5</f>
        <v>18</v>
      </c>
      <c r="F64" s="36">
        <f t="shared" si="11"/>
        <v>5.2788019089615279E-2</v>
      </c>
      <c r="G64" s="36">
        <f t="shared" si="16"/>
        <v>6.210023634234494E-2</v>
      </c>
      <c r="I64" s="36"/>
      <c r="K64" s="41">
        <v>18.5</v>
      </c>
      <c r="L64" s="36">
        <f t="shared" si="14"/>
        <v>5.276869074914451E-2</v>
      </c>
      <c r="M64" s="36">
        <f t="shared" si="13"/>
        <v>5.4645159061261599E-2</v>
      </c>
      <c r="N64" s="36">
        <f t="shared" si="13"/>
        <v>5.6521627373378687E-2</v>
      </c>
      <c r="O64" s="36">
        <f t="shared" si="13"/>
        <v>5.8398095685495775E-2</v>
      </c>
      <c r="P64" s="36">
        <f t="shared" si="13"/>
        <v>6.0274563997612864E-2</v>
      </c>
      <c r="Q64" s="36">
        <f t="shared" si="15"/>
        <v>6.2151032309729938E-2</v>
      </c>
      <c r="R64" s="36">
        <f t="shared" si="17"/>
        <v>6.2151032309729938E-2</v>
      </c>
      <c r="S64" s="36">
        <f t="shared" si="17"/>
        <v>6.2151032309729938E-2</v>
      </c>
      <c r="T64" s="36">
        <f t="shared" si="17"/>
        <v>6.2151032309729938E-2</v>
      </c>
      <c r="U64" s="36">
        <f t="shared" si="17"/>
        <v>6.2151032309729938E-2</v>
      </c>
      <c r="V64" s="36">
        <f t="shared" si="17"/>
        <v>6.2151032309729938E-2</v>
      </c>
      <c r="AC64">
        <v>6.2599385847572204</v>
      </c>
      <c r="AD64">
        <v>5.57087868130251</v>
      </c>
      <c r="AE64" s="32">
        <f t="shared" si="5"/>
        <v>5.9154086330298651E-2</v>
      </c>
    </row>
    <row r="65" spans="2:31" ht="15" x14ac:dyDescent="0.25">
      <c r="B65" s="41">
        <v>18.5</v>
      </c>
      <c r="F65" s="36">
        <f t="shared" si="11"/>
        <v>5.276869074914451E-2</v>
      </c>
      <c r="G65" s="36">
        <f t="shared" si="16"/>
        <v>6.2151032309729938E-2</v>
      </c>
      <c r="I65" s="36"/>
      <c r="K65" s="41">
        <f>K64+0.5</f>
        <v>19</v>
      </c>
      <c r="L65" s="36">
        <f t="shared" si="14"/>
        <v>5.2750362108982159E-2</v>
      </c>
      <c r="M65" s="36">
        <f t="shared" si="13"/>
        <v>5.4640122286367998E-2</v>
      </c>
      <c r="N65" s="36">
        <f t="shared" si="13"/>
        <v>5.6529882463753837E-2</v>
      </c>
      <c r="O65" s="36">
        <f t="shared" si="13"/>
        <v>5.8419642641139677E-2</v>
      </c>
      <c r="P65" s="36">
        <f t="shared" si="13"/>
        <v>6.0309402818525516E-2</v>
      </c>
      <c r="Q65" s="36">
        <f t="shared" si="15"/>
        <v>6.2199162995911356E-2</v>
      </c>
      <c r="R65" s="36">
        <f t="shared" si="17"/>
        <v>6.2199162995911356E-2</v>
      </c>
      <c r="S65" s="36">
        <f t="shared" si="17"/>
        <v>6.2199162995911356E-2</v>
      </c>
      <c r="T65" s="36">
        <f t="shared" si="17"/>
        <v>6.2199162995911356E-2</v>
      </c>
      <c r="U65" s="36">
        <f t="shared" si="17"/>
        <v>6.2199162995911356E-2</v>
      </c>
      <c r="V65" s="36">
        <f t="shared" si="17"/>
        <v>6.2199162995911356E-2</v>
      </c>
      <c r="AC65">
        <v>6.28128669158931</v>
      </c>
      <c r="AD65">
        <v>5.7386841061545102</v>
      </c>
      <c r="AE65" s="32">
        <f t="shared" si="5"/>
        <v>6.0099853988719101E-2</v>
      </c>
    </row>
    <row r="66" spans="2:31" ht="15" x14ac:dyDescent="0.25">
      <c r="B66" s="41">
        <f>B65+0.5</f>
        <v>19</v>
      </c>
      <c r="F66" s="36">
        <f t="shared" si="11"/>
        <v>5.2750362108982159E-2</v>
      </c>
      <c r="G66" s="36">
        <f t="shared" si="16"/>
        <v>6.2199162995911356E-2</v>
      </c>
      <c r="H66" s="36">
        <f>G66-$B$3</f>
        <v>1.2199162995911353E-2</v>
      </c>
      <c r="I66" s="36"/>
      <c r="K66" s="41">
        <v>19.5</v>
      </c>
      <c r="L66" s="36">
        <f t="shared" si="14"/>
        <v>5.2732960350580019E-2</v>
      </c>
      <c r="M66" s="36">
        <f t="shared" si="13"/>
        <v>5.4635334575977614E-2</v>
      </c>
      <c r="N66" s="36">
        <f t="shared" si="13"/>
        <v>5.6537708801375208E-2</v>
      </c>
      <c r="O66" s="36">
        <f t="shared" si="13"/>
        <v>5.8440083026772803E-2</v>
      </c>
      <c r="P66" s="36">
        <f t="shared" si="13"/>
        <v>6.0342457252170398E-2</v>
      </c>
      <c r="Q66" s="36">
        <f t="shared" si="15"/>
        <v>6.2244831477567979E-2</v>
      </c>
      <c r="R66" s="36">
        <f t="shared" si="17"/>
        <v>6.2244831477567979E-2</v>
      </c>
      <c r="S66" s="36">
        <f t="shared" si="17"/>
        <v>6.2244831477567979E-2</v>
      </c>
      <c r="T66" s="36">
        <f t="shared" si="17"/>
        <v>6.2244831477567979E-2</v>
      </c>
      <c r="U66" s="36">
        <f t="shared" si="17"/>
        <v>6.2244831477567979E-2</v>
      </c>
      <c r="V66" s="36">
        <f t="shared" si="17"/>
        <v>6.2244831477567979E-2</v>
      </c>
      <c r="AC66">
        <v>6.56885832575884</v>
      </c>
      <c r="AD66">
        <v>5.7446001838032696</v>
      </c>
      <c r="AE66" s="32">
        <f t="shared" si="5"/>
        <v>6.156729254781055E-2</v>
      </c>
    </row>
    <row r="67" spans="2:31" ht="15" x14ac:dyDescent="0.25">
      <c r="B67" s="41">
        <v>19.5</v>
      </c>
      <c r="F67" s="36">
        <f t="shared" si="11"/>
        <v>5.2732960350580019E-2</v>
      </c>
      <c r="G67" s="36">
        <f t="shared" si="16"/>
        <v>6.2244831477567979E-2</v>
      </c>
      <c r="I67" s="36"/>
      <c r="K67" s="41">
        <f>K66+0.5</f>
        <v>20</v>
      </c>
      <c r="L67" s="36">
        <f t="shared" si="14"/>
        <v>5.2716418998040755E-2</v>
      </c>
      <c r="M67" s="36">
        <f t="shared" si="13"/>
        <v>5.4630779395115403E-2</v>
      </c>
      <c r="N67" s="36">
        <f t="shared" si="13"/>
        <v>5.6545139792190051E-2</v>
      </c>
      <c r="O67" s="36">
        <f t="shared" si="13"/>
        <v>5.8459500189264699E-2</v>
      </c>
      <c r="P67" s="36">
        <f t="shared" si="13"/>
        <v>6.0373860586339347E-2</v>
      </c>
      <c r="Q67" s="36">
        <f t="shared" si="15"/>
        <v>6.2288220983413981E-2</v>
      </c>
      <c r="R67" s="36">
        <f t="shared" si="17"/>
        <v>6.2288220983413981E-2</v>
      </c>
      <c r="S67" s="36">
        <f t="shared" si="17"/>
        <v>6.2288220983413981E-2</v>
      </c>
      <c r="T67" s="36">
        <f t="shared" si="17"/>
        <v>6.2288220983413981E-2</v>
      </c>
      <c r="U67" s="36">
        <f t="shared" si="17"/>
        <v>6.2288220983413981E-2</v>
      </c>
      <c r="V67" s="36">
        <f t="shared" si="17"/>
        <v>6.2288220983413981E-2</v>
      </c>
      <c r="AC67">
        <v>6.4946984528271603</v>
      </c>
      <c r="AD67">
        <v>5.6750994210308603</v>
      </c>
      <c r="AE67" s="32">
        <f t="shared" si="5"/>
        <v>6.0848989369290098E-2</v>
      </c>
    </row>
    <row r="68" spans="2:31" ht="15" x14ac:dyDescent="0.25">
      <c r="B68" s="41">
        <f>B67+0.5</f>
        <v>20</v>
      </c>
      <c r="F68" s="36">
        <f t="shared" si="11"/>
        <v>5.2716418998040755E-2</v>
      </c>
      <c r="G68" s="36">
        <f t="shared" si="16"/>
        <v>6.2288220983413981E-2</v>
      </c>
      <c r="I68" s="36"/>
      <c r="K68" s="41">
        <v>20.5</v>
      </c>
      <c r="L68" s="36">
        <f t="shared" si="14"/>
        <v>5.2700677358376337E-2</v>
      </c>
      <c r="M68" s="36">
        <f t="shared" ref="M68:P87" si="18">($Q68-$L68)/5+L68</f>
        <v>5.4626441328026791E-2</v>
      </c>
      <c r="N68" s="36">
        <f t="shared" si="18"/>
        <v>5.6552205297677245E-2</v>
      </c>
      <c r="O68" s="36">
        <f t="shared" si="18"/>
        <v>5.8477969267327699E-2</v>
      </c>
      <c r="P68" s="36">
        <f t="shared" si="18"/>
        <v>6.0403733236978153E-2</v>
      </c>
      <c r="Q68" s="36">
        <f t="shared" si="15"/>
        <v>6.2329497206628594E-2</v>
      </c>
      <c r="R68" s="36">
        <f t="shared" si="17"/>
        <v>6.2329497206628594E-2</v>
      </c>
      <c r="S68" s="36">
        <f t="shared" si="17"/>
        <v>6.2329497206628594E-2</v>
      </c>
      <c r="T68" s="36">
        <f t="shared" si="17"/>
        <v>6.2329497206628594E-2</v>
      </c>
      <c r="U68" s="36">
        <f t="shared" si="17"/>
        <v>6.2329497206628594E-2</v>
      </c>
      <c r="V68" s="36">
        <f t="shared" si="17"/>
        <v>6.2329497206628594E-2</v>
      </c>
      <c r="AC68">
        <v>6.5047958894873101</v>
      </c>
      <c r="AD68">
        <v>5.6952961190078</v>
      </c>
      <c r="AE68" s="32">
        <f t="shared" si="5"/>
        <v>6.100046004247555E-2</v>
      </c>
    </row>
    <row r="69" spans="2:31" ht="15" x14ac:dyDescent="0.25">
      <c r="B69" s="41">
        <v>20.5</v>
      </c>
      <c r="F69" s="36">
        <f t="shared" si="11"/>
        <v>5.2700677358376337E-2</v>
      </c>
      <c r="G69" s="36">
        <f t="shared" si="16"/>
        <v>6.2329497206628594E-2</v>
      </c>
      <c r="I69" s="36"/>
      <c r="K69" s="41">
        <f>K68+0.5</f>
        <v>21</v>
      </c>
      <c r="L69" s="36">
        <f t="shared" si="14"/>
        <v>5.2685679993761426E-2</v>
      </c>
      <c r="M69" s="36">
        <f t="shared" si="18"/>
        <v>5.4622306057442754E-2</v>
      </c>
      <c r="N69" s="36">
        <f t="shared" si="18"/>
        <v>5.6558932121124082E-2</v>
      </c>
      <c r="O69" s="36">
        <f t="shared" si="18"/>
        <v>5.849555818480541E-2</v>
      </c>
      <c r="P69" s="36">
        <f t="shared" si="18"/>
        <v>6.0432184248486738E-2</v>
      </c>
      <c r="Q69" s="36">
        <f t="shared" si="15"/>
        <v>6.2368810312168066E-2</v>
      </c>
      <c r="R69" s="36">
        <f t="shared" si="17"/>
        <v>6.2368810312168066E-2</v>
      </c>
      <c r="S69" s="36">
        <f t="shared" si="17"/>
        <v>6.2368810312168066E-2</v>
      </c>
      <c r="T69" s="36">
        <f t="shared" si="17"/>
        <v>6.2368810312168066E-2</v>
      </c>
      <c r="U69" s="36">
        <f t="shared" si="17"/>
        <v>6.2368810312168066E-2</v>
      </c>
      <c r="V69" s="36">
        <f t="shared" si="17"/>
        <v>6.2368810312168066E-2</v>
      </c>
      <c r="AC69">
        <v>6.7090715805141103</v>
      </c>
      <c r="AD69">
        <v>5.9326596869595196</v>
      </c>
      <c r="AE69" s="32">
        <f t="shared" si="5"/>
        <v>6.3208656337368149E-2</v>
      </c>
    </row>
    <row r="70" spans="2:31" ht="15" x14ac:dyDescent="0.25">
      <c r="B70" s="41">
        <f>B69+0.5</f>
        <v>21</v>
      </c>
      <c r="F70" s="36">
        <f t="shared" si="11"/>
        <v>5.2685679993761426E-2</v>
      </c>
      <c r="G70" s="36">
        <f t="shared" si="16"/>
        <v>6.2368810312168066E-2</v>
      </c>
      <c r="I70" s="36"/>
      <c r="K70" s="41">
        <v>21.5</v>
      </c>
      <c r="L70" s="36">
        <f t="shared" si="14"/>
        <v>5.2671376231141112E-2</v>
      </c>
      <c r="M70" s="36">
        <f t="shared" si="18"/>
        <v>5.461836032147032E-2</v>
      </c>
      <c r="N70" s="36">
        <f t="shared" si="18"/>
        <v>5.6565344411799529E-2</v>
      </c>
      <c r="O70" s="36">
        <f t="shared" si="18"/>
        <v>5.8512328502128737E-2</v>
      </c>
      <c r="P70" s="36">
        <f t="shared" si="18"/>
        <v>6.0459312592457945E-2</v>
      </c>
      <c r="Q70" s="36">
        <f t="shared" si="15"/>
        <v>6.2406296682787153E-2</v>
      </c>
      <c r="R70" s="36">
        <f t="shared" si="17"/>
        <v>6.2406296682787153E-2</v>
      </c>
      <c r="S70" s="36">
        <f t="shared" si="17"/>
        <v>6.2406296682787153E-2</v>
      </c>
      <c r="T70" s="36">
        <f t="shared" si="17"/>
        <v>6.2406296682787153E-2</v>
      </c>
      <c r="U70" s="36">
        <f t="shared" si="17"/>
        <v>6.2406296682787153E-2</v>
      </c>
      <c r="V70" s="36">
        <f t="shared" si="17"/>
        <v>6.2406296682787153E-2</v>
      </c>
      <c r="AC70">
        <v>6.9210147451303197</v>
      </c>
      <c r="AD70">
        <v>5.98362953996158</v>
      </c>
      <c r="AE70" s="32">
        <f t="shared" si="5"/>
        <v>6.4523221425459493E-2</v>
      </c>
    </row>
    <row r="71" spans="2:31" ht="15" x14ac:dyDescent="0.25">
      <c r="B71" s="41">
        <v>21.5</v>
      </c>
      <c r="F71" s="36">
        <f t="shared" si="11"/>
        <v>5.2671376231141112E-2</v>
      </c>
      <c r="G71" s="36">
        <f t="shared" si="16"/>
        <v>6.2406296682787153E-2</v>
      </c>
      <c r="I71" s="36"/>
      <c r="K71" s="41">
        <f>K70+0.5</f>
        <v>22</v>
      </c>
      <c r="L71" s="36">
        <f t="shared" si="14"/>
        <v>5.2657719711307366E-2</v>
      </c>
      <c r="M71" s="36">
        <f t="shared" si="18"/>
        <v>5.461459185723954E-2</v>
      </c>
      <c r="N71" s="36">
        <f t="shared" si="18"/>
        <v>5.6571464003171715E-2</v>
      </c>
      <c r="O71" s="36">
        <f t="shared" si="18"/>
        <v>5.8528336149103889E-2</v>
      </c>
      <c r="P71" s="36">
        <f t="shared" si="18"/>
        <v>6.0485208295036064E-2</v>
      </c>
      <c r="Q71" s="36">
        <f t="shared" si="15"/>
        <v>6.2442080440968238E-2</v>
      </c>
      <c r="R71" s="36">
        <f t="shared" si="17"/>
        <v>6.2442080440968238E-2</v>
      </c>
      <c r="S71" s="36">
        <f t="shared" si="17"/>
        <v>6.2442080440968238E-2</v>
      </c>
      <c r="T71" s="36">
        <f t="shared" si="17"/>
        <v>6.2442080440968238E-2</v>
      </c>
      <c r="U71" s="36">
        <f t="shared" si="17"/>
        <v>6.2442080440968238E-2</v>
      </c>
      <c r="V71" s="36">
        <f t="shared" si="17"/>
        <v>6.2442080440968238E-2</v>
      </c>
      <c r="AC71">
        <v>6.13361468949571</v>
      </c>
      <c r="AD71">
        <v>6.70596166382854</v>
      </c>
      <c r="AE71" s="32">
        <f t="shared" si="5"/>
        <v>6.4197881766621251E-2</v>
      </c>
    </row>
    <row r="72" spans="2:31" ht="15" x14ac:dyDescent="0.25">
      <c r="B72" s="41">
        <f>B71+0.5</f>
        <v>22</v>
      </c>
      <c r="F72" s="36">
        <f t="shared" si="11"/>
        <v>5.2657719711307366E-2</v>
      </c>
      <c r="G72" s="36">
        <f t="shared" si="16"/>
        <v>6.2442080440968238E-2</v>
      </c>
      <c r="I72" s="36"/>
      <c r="K72" s="41">
        <v>22.5</v>
      </c>
      <c r="L72" s="36">
        <f t="shared" si="14"/>
        <v>5.2644667977433376E-2</v>
      </c>
      <c r="M72" s="36">
        <f t="shared" si="18"/>
        <v>5.4610989337616787E-2</v>
      </c>
      <c r="N72" s="36">
        <f t="shared" si="18"/>
        <v>5.6577310697800198E-2</v>
      </c>
      <c r="O72" s="36">
        <f t="shared" si="18"/>
        <v>5.8543632057983609E-2</v>
      </c>
      <c r="P72" s="36">
        <f t="shared" si="18"/>
        <v>6.050995341816702E-2</v>
      </c>
      <c r="Q72" s="36">
        <f t="shared" si="15"/>
        <v>6.2476274778350431E-2</v>
      </c>
      <c r="R72" s="36">
        <f t="shared" si="17"/>
        <v>6.2476274778350431E-2</v>
      </c>
      <c r="S72" s="36">
        <f t="shared" si="17"/>
        <v>6.2476274778350431E-2</v>
      </c>
      <c r="T72" s="36">
        <f t="shared" si="17"/>
        <v>6.2476274778350431E-2</v>
      </c>
      <c r="U72" s="36">
        <f t="shared" si="17"/>
        <v>6.2476274778350431E-2</v>
      </c>
      <c r="V72" s="36">
        <f t="shared" si="17"/>
        <v>6.2476274778350431E-2</v>
      </c>
      <c r="AC72">
        <v>6.1416793458386296</v>
      </c>
      <c r="AD72">
        <v>6.7678786753241598</v>
      </c>
      <c r="AE72" s="32">
        <f t="shared" si="5"/>
        <v>6.4547790105813949E-2</v>
      </c>
    </row>
    <row r="73" spans="2:31" ht="15" x14ac:dyDescent="0.25">
      <c r="B73" s="41">
        <v>22.5</v>
      </c>
      <c r="F73" s="36">
        <f t="shared" si="11"/>
        <v>5.2644667977433376E-2</v>
      </c>
      <c r="G73" s="36">
        <f t="shared" si="16"/>
        <v>6.2476274778350431E-2</v>
      </c>
      <c r="I73" s="36"/>
      <c r="K73" s="41">
        <f>K72+0.5</f>
        <v>23</v>
      </c>
      <c r="L73" s="36">
        <f t="shared" si="14"/>
        <v>5.2632182101713103E-2</v>
      </c>
      <c r="M73" s="36">
        <f t="shared" si="18"/>
        <v>5.460754230527283E-2</v>
      </c>
      <c r="N73" s="36">
        <f t="shared" si="18"/>
        <v>5.6582902508832557E-2</v>
      </c>
      <c r="O73" s="36">
        <f t="shared" si="18"/>
        <v>5.8558262712392284E-2</v>
      </c>
      <c r="P73" s="36">
        <f t="shared" si="18"/>
        <v>6.0533622915952011E-2</v>
      </c>
      <c r="Q73" s="36">
        <f t="shared" si="15"/>
        <v>6.2508983119511724E-2</v>
      </c>
      <c r="R73" s="36">
        <f t="shared" si="17"/>
        <v>6.2508983119511724E-2</v>
      </c>
      <c r="S73" s="36">
        <f t="shared" si="17"/>
        <v>6.2508983119511724E-2</v>
      </c>
      <c r="T73" s="36">
        <f t="shared" si="17"/>
        <v>6.2508983119511724E-2</v>
      </c>
      <c r="U73" s="36">
        <f t="shared" si="17"/>
        <v>6.2508983119511724E-2</v>
      </c>
      <c r="V73" s="36">
        <f t="shared" si="17"/>
        <v>6.2508983119511724E-2</v>
      </c>
      <c r="AC73">
        <v>6.3340533291380998</v>
      </c>
      <c r="AD73">
        <v>6.8783198459086403</v>
      </c>
      <c r="AE73" s="32">
        <f t="shared" si="5"/>
        <v>6.6061865875233702E-2</v>
      </c>
    </row>
    <row r="74" spans="2:31" ht="15" x14ac:dyDescent="0.25">
      <c r="B74" s="41">
        <f>B73+0.5</f>
        <v>23</v>
      </c>
      <c r="F74" s="36">
        <f t="shared" si="11"/>
        <v>5.2632182101713103E-2</v>
      </c>
      <c r="G74" s="36">
        <f t="shared" si="16"/>
        <v>6.2508983119511724E-2</v>
      </c>
      <c r="I74" s="36"/>
      <c r="K74" s="41">
        <v>23.5</v>
      </c>
      <c r="L74" s="36">
        <f t="shared" si="14"/>
        <v>5.2620226347955885E-2</v>
      </c>
      <c r="M74" s="36">
        <f t="shared" si="18"/>
        <v>5.4604241106955408E-2</v>
      </c>
      <c r="N74" s="36">
        <f t="shared" si="18"/>
        <v>5.658825586595493E-2</v>
      </c>
      <c r="O74" s="36">
        <f t="shared" si="18"/>
        <v>5.8572270624954452E-2</v>
      </c>
      <c r="P74" s="36">
        <f t="shared" si="18"/>
        <v>6.0556285383953974E-2</v>
      </c>
      <c r="Q74" s="36">
        <f t="shared" si="15"/>
        <v>6.2540300142953503E-2</v>
      </c>
      <c r="R74" s="36">
        <f t="shared" si="17"/>
        <v>6.2540300142953503E-2</v>
      </c>
      <c r="S74" s="36">
        <f t="shared" si="17"/>
        <v>6.2540300142953503E-2</v>
      </c>
      <c r="T74" s="36">
        <f t="shared" si="17"/>
        <v>6.2540300142953503E-2</v>
      </c>
      <c r="U74" s="36">
        <f t="shared" si="17"/>
        <v>6.2540300142953503E-2</v>
      </c>
      <c r="V74" s="36">
        <f t="shared" si="17"/>
        <v>6.2540300142953503E-2</v>
      </c>
      <c r="AC74">
        <v>6.3684505485912304</v>
      </c>
      <c r="AD74">
        <v>6.8976418126308898</v>
      </c>
      <c r="AE74" s="32">
        <f t="shared" si="5"/>
        <v>6.6330461806110602E-2</v>
      </c>
    </row>
    <row r="75" spans="2:31" ht="15" x14ac:dyDescent="0.25">
      <c r="B75" s="41">
        <v>23.5</v>
      </c>
      <c r="F75" s="36">
        <f t="shared" si="11"/>
        <v>5.2620226347955885E-2</v>
      </c>
      <c r="G75" s="36">
        <f t="shared" si="16"/>
        <v>6.2540300142953503E-2</v>
      </c>
      <c r="I75" s="36"/>
      <c r="K75" s="41">
        <f>K74+0.5</f>
        <v>24</v>
      </c>
      <c r="L75" s="36">
        <f t="shared" si="14"/>
        <v>5.2608767867558477E-2</v>
      </c>
      <c r="M75" s="36">
        <f t="shared" si="18"/>
        <v>5.4601076829797368E-2</v>
      </c>
      <c r="N75" s="36">
        <f t="shared" si="18"/>
        <v>5.6593385792036259E-2</v>
      </c>
      <c r="O75" s="36">
        <f t="shared" si="18"/>
        <v>5.858569475427515E-2</v>
      </c>
      <c r="P75" s="36">
        <f t="shared" si="18"/>
        <v>6.0578003716514041E-2</v>
      </c>
      <c r="Q75" s="36">
        <f t="shared" si="15"/>
        <v>6.2570312678752918E-2</v>
      </c>
      <c r="R75" s="36">
        <f t="shared" si="17"/>
        <v>6.2570312678752918E-2</v>
      </c>
      <c r="S75" s="36">
        <f t="shared" si="17"/>
        <v>6.2570312678752918E-2</v>
      </c>
      <c r="T75" s="36">
        <f t="shared" si="17"/>
        <v>6.2570312678752918E-2</v>
      </c>
      <c r="U75" s="36">
        <f t="shared" si="17"/>
        <v>6.2570312678752918E-2</v>
      </c>
      <c r="V75" s="36">
        <f t="shared" si="17"/>
        <v>6.2570312678752918E-2</v>
      </c>
      <c r="AC75">
        <v>6.4755292695907398</v>
      </c>
      <c r="AD75">
        <v>6.8223871248475696</v>
      </c>
      <c r="AE75" s="32">
        <f t="shared" si="5"/>
        <v>6.6489581972191555E-2</v>
      </c>
    </row>
    <row r="76" spans="2:31" ht="15" x14ac:dyDescent="0.25">
      <c r="B76" s="41">
        <f>B75+0.5</f>
        <v>24</v>
      </c>
      <c r="F76" s="36">
        <f t="shared" si="11"/>
        <v>5.2608767867558477E-2</v>
      </c>
      <c r="G76" s="36">
        <f t="shared" si="16"/>
        <v>6.2570312678752918E-2</v>
      </c>
      <c r="I76" s="36"/>
      <c r="K76" s="41">
        <v>24.5</v>
      </c>
      <c r="L76" s="36">
        <f t="shared" si="14"/>
        <v>5.2597776426100314E-2</v>
      </c>
      <c r="M76" s="36">
        <f t="shared" si="18"/>
        <v>5.4598041240777932E-2</v>
      </c>
      <c r="N76" s="36">
        <f t="shared" si="18"/>
        <v>5.6598306055455551E-2</v>
      </c>
      <c r="O76" s="36">
        <f t="shared" si="18"/>
        <v>5.859857087013317E-2</v>
      </c>
      <c r="P76" s="36">
        <f t="shared" si="18"/>
        <v>6.0598835684810788E-2</v>
      </c>
      <c r="Q76" s="36">
        <f t="shared" si="15"/>
        <v>6.2599100499488414E-2</v>
      </c>
      <c r="R76" s="36">
        <f t="shared" si="17"/>
        <v>6.2599100499488414E-2</v>
      </c>
      <c r="S76" s="36">
        <f t="shared" si="17"/>
        <v>6.2599100499488414E-2</v>
      </c>
      <c r="T76" s="36">
        <f t="shared" si="17"/>
        <v>6.2599100499488414E-2</v>
      </c>
      <c r="U76" s="36">
        <f t="shared" si="17"/>
        <v>6.2599100499488414E-2</v>
      </c>
      <c r="V76" s="36">
        <f t="shared" si="17"/>
        <v>6.2599100499488414E-2</v>
      </c>
      <c r="AC76">
        <v>6.2723779640138702</v>
      </c>
      <c r="AD76">
        <v>6.8517344190878697</v>
      </c>
      <c r="AE76" s="32">
        <f t="shared" si="5"/>
        <v>6.5620561915508691E-2</v>
      </c>
    </row>
    <row r="77" spans="2:31" ht="15" x14ac:dyDescent="0.25">
      <c r="B77" s="41">
        <v>24.5</v>
      </c>
      <c r="F77" s="36">
        <f t="shared" si="11"/>
        <v>5.2597776426100314E-2</v>
      </c>
      <c r="G77" s="36">
        <f t="shared" si="16"/>
        <v>6.2599100499488414E-2</v>
      </c>
      <c r="I77" s="36"/>
      <c r="K77" s="41">
        <f>K76+0.5</f>
        <v>25</v>
      </c>
      <c r="L77" s="36">
        <f t="shared" si="14"/>
        <v>5.2587224157793391E-2</v>
      </c>
      <c r="M77" s="36">
        <f t="shared" si="18"/>
        <v>5.4595126729959691E-2</v>
      </c>
      <c r="N77" s="36">
        <f t="shared" si="18"/>
        <v>5.660302930212599E-2</v>
      </c>
      <c r="O77" s="36">
        <f t="shared" si="18"/>
        <v>5.8610931874292289E-2</v>
      </c>
      <c r="P77" s="36">
        <f t="shared" si="18"/>
        <v>6.0618834446458589E-2</v>
      </c>
      <c r="Q77" s="36">
        <f t="shared" si="15"/>
        <v>6.2626737018624895E-2</v>
      </c>
      <c r="R77" s="36">
        <f t="shared" ref="R77:V92" si="19">Q77</f>
        <v>6.2626737018624895E-2</v>
      </c>
      <c r="S77" s="36">
        <f t="shared" si="19"/>
        <v>6.2626737018624895E-2</v>
      </c>
      <c r="T77" s="36">
        <f t="shared" si="19"/>
        <v>6.2626737018624895E-2</v>
      </c>
      <c r="U77" s="36">
        <f t="shared" si="19"/>
        <v>6.2626737018624895E-2</v>
      </c>
      <c r="V77" s="36">
        <f t="shared" si="19"/>
        <v>6.2626737018624895E-2</v>
      </c>
      <c r="AC77">
        <v>6.5084815514549801</v>
      </c>
      <c r="AD77">
        <v>6.8825371497337899</v>
      </c>
      <c r="AE77" s="32">
        <f t="shared" si="5"/>
        <v>6.695509350594385E-2</v>
      </c>
    </row>
    <row r="78" spans="2:31" ht="15" x14ac:dyDescent="0.25">
      <c r="B78" s="41">
        <f>B77+0.5</f>
        <v>25</v>
      </c>
      <c r="F78" s="36">
        <f t="shared" si="11"/>
        <v>5.2587224157793391E-2</v>
      </c>
      <c r="G78" s="36">
        <f t="shared" si="16"/>
        <v>6.2626737018624895E-2</v>
      </c>
      <c r="I78" s="36"/>
      <c r="K78" s="41">
        <v>25.5</v>
      </c>
      <c r="L78" s="36">
        <f t="shared" si="14"/>
        <v>5.2577085345107917E-2</v>
      </c>
      <c r="M78" s="36">
        <f t="shared" si="18"/>
        <v>5.4592326257785741E-2</v>
      </c>
      <c r="N78" s="36">
        <f t="shared" si="18"/>
        <v>5.6607567170463564E-2</v>
      </c>
      <c r="O78" s="36">
        <f t="shared" si="18"/>
        <v>5.8622808083141388E-2</v>
      </c>
      <c r="P78" s="36">
        <f t="shared" si="18"/>
        <v>6.0638048995819212E-2</v>
      </c>
      <c r="Q78" s="36">
        <f t="shared" si="15"/>
        <v>6.2653289908497042E-2</v>
      </c>
      <c r="R78" s="36">
        <f t="shared" si="19"/>
        <v>6.2653289908497042E-2</v>
      </c>
      <c r="S78" s="36">
        <f t="shared" si="19"/>
        <v>6.2653289908497042E-2</v>
      </c>
      <c r="T78" s="36">
        <f t="shared" si="19"/>
        <v>6.2653289908497042E-2</v>
      </c>
      <c r="U78" s="36">
        <f t="shared" si="19"/>
        <v>6.2653289908497042E-2</v>
      </c>
      <c r="V78" s="36">
        <f t="shared" si="19"/>
        <v>6.2653289908497042E-2</v>
      </c>
      <c r="AC78">
        <v>6.39301281655389</v>
      </c>
      <c r="AD78">
        <v>6.7904367753025499</v>
      </c>
      <c r="AE78" s="32">
        <f t="shared" si="5"/>
        <v>6.5917247959282207E-2</v>
      </c>
    </row>
    <row r="79" spans="2:31" ht="15" x14ac:dyDescent="0.25">
      <c r="B79" s="41">
        <v>25.5</v>
      </c>
      <c r="F79" s="36">
        <f t="shared" si="11"/>
        <v>5.2577085345107917E-2</v>
      </c>
      <c r="G79" s="36">
        <f t="shared" si="16"/>
        <v>6.2653289908497042E-2</v>
      </c>
      <c r="I79" s="36"/>
      <c r="K79" s="41">
        <f>K78+0.5</f>
        <v>26</v>
      </c>
      <c r="L79" s="36">
        <f t="shared" si="14"/>
        <v>5.2567336221045598E-2</v>
      </c>
      <c r="M79" s="36">
        <f t="shared" si="18"/>
        <v>5.4589633306495494E-2</v>
      </c>
      <c r="N79" s="36">
        <f t="shared" si="18"/>
        <v>5.6611930391945391E-2</v>
      </c>
      <c r="O79" s="36">
        <f t="shared" si="18"/>
        <v>5.8634227477395287E-2</v>
      </c>
      <c r="P79" s="36">
        <f t="shared" si="18"/>
        <v>6.0656524562845184E-2</v>
      </c>
      <c r="Q79" s="36">
        <f t="shared" si="15"/>
        <v>6.2678821648295066E-2</v>
      </c>
      <c r="R79" s="36">
        <f t="shared" si="19"/>
        <v>6.2678821648295066E-2</v>
      </c>
      <c r="S79" s="36">
        <f t="shared" si="19"/>
        <v>6.2678821648295066E-2</v>
      </c>
      <c r="T79" s="36">
        <f t="shared" si="19"/>
        <v>6.2678821648295066E-2</v>
      </c>
      <c r="U79" s="36">
        <f t="shared" si="19"/>
        <v>6.2678821648295066E-2</v>
      </c>
      <c r="V79" s="36">
        <f t="shared" si="19"/>
        <v>6.2678821648295066E-2</v>
      </c>
      <c r="AC79">
        <v>6.04699971632472</v>
      </c>
      <c r="AD79">
        <v>6.4489833856535297</v>
      </c>
      <c r="AE79" s="32">
        <f t="shared" si="5"/>
        <v>6.2479915509891251E-2</v>
      </c>
    </row>
    <row r="80" spans="2:31" ht="15" x14ac:dyDescent="0.25">
      <c r="B80" s="41">
        <f>B79+0.5</f>
        <v>26</v>
      </c>
      <c r="F80" s="36">
        <f t="shared" si="11"/>
        <v>5.2567336221045598E-2</v>
      </c>
      <c r="G80" s="36">
        <f t="shared" si="16"/>
        <v>6.2678821648295066E-2</v>
      </c>
      <c r="I80" s="36"/>
      <c r="K80" s="41">
        <v>26.5</v>
      </c>
      <c r="L80" s="36">
        <f t="shared" si="14"/>
        <v>5.2557954791716682E-2</v>
      </c>
      <c r="M80" s="36">
        <f t="shared" si="18"/>
        <v>5.4587041835570525E-2</v>
      </c>
      <c r="N80" s="36">
        <f t="shared" si="18"/>
        <v>5.6616128879424368E-2</v>
      </c>
      <c r="O80" s="36">
        <f t="shared" si="18"/>
        <v>5.8645215923278211E-2</v>
      </c>
      <c r="P80" s="36">
        <f t="shared" si="18"/>
        <v>6.0674302967132054E-2</v>
      </c>
      <c r="Q80" s="36">
        <f t="shared" si="15"/>
        <v>6.2703390010985904E-2</v>
      </c>
      <c r="R80" s="36">
        <f t="shared" si="19"/>
        <v>6.2703390010985904E-2</v>
      </c>
      <c r="S80" s="36">
        <f t="shared" si="19"/>
        <v>6.2703390010985904E-2</v>
      </c>
      <c r="T80" s="36">
        <f t="shared" si="19"/>
        <v>6.2703390010985904E-2</v>
      </c>
      <c r="U80" s="36">
        <f t="shared" si="19"/>
        <v>6.2703390010985904E-2</v>
      </c>
      <c r="V80" s="36">
        <f t="shared" si="19"/>
        <v>6.2703390010985904E-2</v>
      </c>
      <c r="AC80">
        <v>6.2102648767975799</v>
      </c>
      <c r="AD80">
        <v>6.5806390879896099</v>
      </c>
      <c r="AE80" s="32">
        <f t="shared" si="5"/>
        <v>6.3954519823935949E-2</v>
      </c>
    </row>
    <row r="81" spans="2:31" ht="15" x14ac:dyDescent="0.25">
      <c r="B81" s="41">
        <v>26.5</v>
      </c>
      <c r="F81" s="36">
        <f t="shared" si="11"/>
        <v>5.2557954791716682E-2</v>
      </c>
      <c r="G81" s="36">
        <f t="shared" si="16"/>
        <v>6.2703390010985904E-2</v>
      </c>
      <c r="I81" s="36"/>
      <c r="K81" s="41">
        <f>K80+0.5</f>
        <v>27</v>
      </c>
      <c r="L81" s="36">
        <f t="shared" si="14"/>
        <v>5.2548920677074749E-2</v>
      </c>
      <c r="M81" s="36">
        <f t="shared" si="18"/>
        <v>5.4584546241030402E-2</v>
      </c>
      <c r="N81" s="36">
        <f t="shared" si="18"/>
        <v>5.6620171804986054E-2</v>
      </c>
      <c r="O81" s="36">
        <f t="shared" si="18"/>
        <v>5.8655797368941706E-2</v>
      </c>
      <c r="P81" s="36">
        <f t="shared" si="18"/>
        <v>6.0691422932897358E-2</v>
      </c>
      <c r="Q81" s="36">
        <f t="shared" si="15"/>
        <v>6.2727048496853025E-2</v>
      </c>
      <c r="R81" s="36">
        <f t="shared" si="19"/>
        <v>6.2727048496853025E-2</v>
      </c>
      <c r="S81" s="36">
        <f t="shared" si="19"/>
        <v>6.2727048496853025E-2</v>
      </c>
      <c r="T81" s="36">
        <f t="shared" si="19"/>
        <v>6.2727048496853025E-2</v>
      </c>
      <c r="U81" s="36">
        <f t="shared" si="19"/>
        <v>6.2727048496853025E-2</v>
      </c>
      <c r="V81" s="36">
        <f t="shared" si="19"/>
        <v>6.2727048496853025E-2</v>
      </c>
      <c r="AC81">
        <v>6.15916937410445</v>
      </c>
      <c r="AD81">
        <v>6.65144284041342</v>
      </c>
      <c r="AE81" s="32">
        <f t="shared" si="5"/>
        <v>6.405306107258936E-2</v>
      </c>
    </row>
    <row r="82" spans="2:31" ht="15" x14ac:dyDescent="0.25">
      <c r="B82" s="41">
        <f>B81+0.5</f>
        <v>27</v>
      </c>
      <c r="F82" s="36">
        <f t="shared" si="11"/>
        <v>5.2548920677074749E-2</v>
      </c>
      <c r="G82" s="36">
        <f t="shared" si="16"/>
        <v>6.2727048496853025E-2</v>
      </c>
      <c r="I82" s="36"/>
      <c r="K82" s="41">
        <v>27.5</v>
      </c>
      <c r="L82" s="36">
        <f t="shared" si="14"/>
        <v>5.2540214967863097E-2</v>
      </c>
      <c r="M82" s="36">
        <f t="shared" si="18"/>
        <v>5.4582141318345781E-2</v>
      </c>
      <c r="N82" s="36">
        <f t="shared" si="18"/>
        <v>5.6624067668828465E-2</v>
      </c>
      <c r="O82" s="36">
        <f t="shared" si="18"/>
        <v>5.8665994019311149E-2</v>
      </c>
      <c r="P82" s="36">
        <f t="shared" si="18"/>
        <v>6.0707920369793833E-2</v>
      </c>
      <c r="Q82" s="36">
        <f t="shared" si="15"/>
        <v>6.2749846720276531E-2</v>
      </c>
      <c r="R82" s="36">
        <f t="shared" si="19"/>
        <v>6.2749846720276531E-2</v>
      </c>
      <c r="S82" s="36">
        <f t="shared" si="19"/>
        <v>6.2749846720276531E-2</v>
      </c>
      <c r="T82" s="36">
        <f t="shared" si="19"/>
        <v>6.2749846720276531E-2</v>
      </c>
      <c r="U82" s="36">
        <f t="shared" si="19"/>
        <v>6.2749846720276531E-2</v>
      </c>
      <c r="V82" s="36">
        <f t="shared" si="19"/>
        <v>6.2749846720276531E-2</v>
      </c>
      <c r="AC82">
        <v>5.6203605134231696</v>
      </c>
      <c r="AD82">
        <v>6.2197140799849597</v>
      </c>
      <c r="AE82" s="32">
        <f t="shared" si="5"/>
        <v>5.9200372967040643E-2</v>
      </c>
    </row>
    <row r="83" spans="2:31" ht="15" x14ac:dyDescent="0.25">
      <c r="B83" s="41">
        <v>27.5</v>
      </c>
      <c r="F83" s="36">
        <f t="shared" si="11"/>
        <v>5.2540214967863097E-2</v>
      </c>
      <c r="G83" s="36">
        <f t="shared" si="16"/>
        <v>6.2749846720276531E-2</v>
      </c>
      <c r="I83" s="36"/>
      <c r="K83" s="41">
        <f>K82+0.5</f>
        <v>28</v>
      </c>
      <c r="L83" s="36">
        <f t="shared" si="14"/>
        <v>5.2531820097019621E-2</v>
      </c>
      <c r="M83" s="36">
        <f t="shared" si="18"/>
        <v>5.4579822228709649E-2</v>
      </c>
      <c r="N83" s="36">
        <f t="shared" si="18"/>
        <v>5.6627824360399676E-2</v>
      </c>
      <c r="O83" s="36">
        <f t="shared" si="18"/>
        <v>5.8675826492089703E-2</v>
      </c>
      <c r="P83" s="36">
        <f t="shared" si="18"/>
        <v>6.072382862377973E-2</v>
      </c>
      <c r="Q83" s="36">
        <f t="shared" si="15"/>
        <v>6.2771830755469757E-2</v>
      </c>
      <c r="R83" s="36">
        <f t="shared" si="19"/>
        <v>6.2771830755469757E-2</v>
      </c>
      <c r="S83" s="36">
        <f t="shared" si="19"/>
        <v>6.2771830755469757E-2</v>
      </c>
      <c r="T83" s="36">
        <f t="shared" si="19"/>
        <v>6.2771830755469757E-2</v>
      </c>
      <c r="U83" s="36">
        <f t="shared" si="19"/>
        <v>6.2771830755469757E-2</v>
      </c>
      <c r="V83" s="36">
        <f t="shared" si="19"/>
        <v>6.2771830755469757E-2</v>
      </c>
      <c r="AC83">
        <v>5.88779549604571</v>
      </c>
      <c r="AD83">
        <v>5.9266249964095099</v>
      </c>
      <c r="AE83" s="32">
        <f t="shared" si="5"/>
        <v>5.9072102462276101E-2</v>
      </c>
    </row>
    <row r="84" spans="2:31" ht="15" x14ac:dyDescent="0.25">
      <c r="B84" s="41">
        <f>B83+0.5</f>
        <v>28</v>
      </c>
      <c r="F84" s="36">
        <f t="shared" si="11"/>
        <v>5.2531820097019621E-2</v>
      </c>
      <c r="G84" s="36">
        <f t="shared" si="16"/>
        <v>6.2771830755469757E-2</v>
      </c>
      <c r="I84" s="36"/>
      <c r="K84" s="41">
        <v>28.5</v>
      </c>
      <c r="L84" s="36">
        <f t="shared" si="14"/>
        <v>5.2523719723969554E-2</v>
      </c>
      <c r="M84" s="36">
        <f t="shared" si="18"/>
        <v>5.4577584468399082E-2</v>
      </c>
      <c r="N84" s="36">
        <f t="shared" si="18"/>
        <v>5.6631449212828609E-2</v>
      </c>
      <c r="O84" s="36">
        <f t="shared" si="18"/>
        <v>5.8685313957258137E-2</v>
      </c>
      <c r="P84" s="36">
        <f t="shared" si="18"/>
        <v>6.0739178701687664E-2</v>
      </c>
      <c r="Q84" s="36">
        <f t="shared" si="15"/>
        <v>6.2793043446117178E-2</v>
      </c>
      <c r="R84" s="36">
        <f t="shared" si="19"/>
        <v>6.2793043446117178E-2</v>
      </c>
      <c r="S84" s="36">
        <f t="shared" si="19"/>
        <v>6.2793043446117178E-2</v>
      </c>
      <c r="T84" s="36">
        <f t="shared" si="19"/>
        <v>6.2793043446117178E-2</v>
      </c>
      <c r="U84" s="36">
        <f t="shared" si="19"/>
        <v>6.2793043446117178E-2</v>
      </c>
      <c r="V84" s="36">
        <f t="shared" si="19"/>
        <v>6.2793043446117178E-2</v>
      </c>
      <c r="AC84">
        <v>7.1628310718124402</v>
      </c>
      <c r="AD84">
        <v>7.0760009135541999</v>
      </c>
      <c r="AE84" s="32">
        <f t="shared" si="5"/>
        <v>7.11941599268332E-2</v>
      </c>
    </row>
    <row r="85" spans="2:31" ht="15" x14ac:dyDescent="0.25">
      <c r="B85" s="41">
        <v>28.5</v>
      </c>
      <c r="F85" s="36">
        <f t="shared" si="11"/>
        <v>5.2523719723969554E-2</v>
      </c>
      <c r="G85" s="36">
        <f t="shared" si="16"/>
        <v>6.2793043446117178E-2</v>
      </c>
      <c r="I85" s="36"/>
      <c r="K85" s="41">
        <f>K84+0.5</f>
        <v>29</v>
      </c>
      <c r="L85" s="36">
        <f t="shared" si="14"/>
        <v>5.2515898630403991E-2</v>
      </c>
      <c r="M85" s="36">
        <f t="shared" si="18"/>
        <v>5.4575423840963116E-2</v>
      </c>
      <c r="N85" s="36">
        <f t="shared" si="18"/>
        <v>5.6634949051522242E-2</v>
      </c>
      <c r="O85" s="36">
        <f t="shared" si="18"/>
        <v>5.8694474262081367E-2</v>
      </c>
      <c r="P85" s="36">
        <f t="shared" si="18"/>
        <v>6.0753999472640492E-2</v>
      </c>
      <c r="Q85" s="36">
        <f t="shared" si="15"/>
        <v>6.2813524683199617E-2</v>
      </c>
      <c r="R85" s="36">
        <f t="shared" si="19"/>
        <v>6.2813524683199617E-2</v>
      </c>
      <c r="S85" s="36">
        <f t="shared" si="19"/>
        <v>6.2813524683199617E-2</v>
      </c>
      <c r="T85" s="36">
        <f t="shared" si="19"/>
        <v>6.2813524683199617E-2</v>
      </c>
      <c r="U85" s="36">
        <f t="shared" si="19"/>
        <v>6.2813524683199617E-2</v>
      </c>
      <c r="V85" s="36">
        <f t="shared" si="19"/>
        <v>6.2813524683199617E-2</v>
      </c>
      <c r="AC85">
        <v>7.5078134437381996</v>
      </c>
      <c r="AD85">
        <v>7.4260163941922501</v>
      </c>
      <c r="AE85" s="32">
        <f t="shared" si="5"/>
        <v>7.4669149189652242E-2</v>
      </c>
    </row>
    <row r="86" spans="2:31" ht="15" x14ac:dyDescent="0.25">
      <c r="B86" s="41">
        <f>B85+0.5</f>
        <v>29</v>
      </c>
      <c r="F86" s="36">
        <f t="shared" si="11"/>
        <v>5.2515898630403991E-2</v>
      </c>
      <c r="G86" s="36">
        <f t="shared" si="16"/>
        <v>6.2813524683199617E-2</v>
      </c>
      <c r="I86" s="36"/>
      <c r="K86" s="41">
        <v>29.5</v>
      </c>
      <c r="L86" s="36">
        <f t="shared" si="14"/>
        <v>5.2508342626296167E-2</v>
      </c>
      <c r="M86" s="36">
        <f t="shared" si="18"/>
        <v>5.4573336431982568E-2</v>
      </c>
      <c r="N86" s="36">
        <f t="shared" si="18"/>
        <v>5.6638330237668968E-2</v>
      </c>
      <c r="O86" s="36">
        <f t="shared" si="18"/>
        <v>5.8703324043355369E-2</v>
      </c>
      <c r="P86" s="36">
        <f t="shared" si="18"/>
        <v>6.076831784904177E-2</v>
      </c>
      <c r="Q86" s="36">
        <f t="shared" si="15"/>
        <v>6.2833311654728177E-2</v>
      </c>
      <c r="R86" s="36">
        <f t="shared" si="19"/>
        <v>6.2833311654728177E-2</v>
      </c>
      <c r="S86" s="36">
        <f t="shared" si="19"/>
        <v>6.2833311654728177E-2</v>
      </c>
      <c r="T86" s="36">
        <f t="shared" si="19"/>
        <v>6.2833311654728177E-2</v>
      </c>
      <c r="U86" s="36">
        <f t="shared" si="19"/>
        <v>6.2833311654728177E-2</v>
      </c>
      <c r="V86" s="36">
        <f t="shared" si="19"/>
        <v>6.2833311654728177E-2</v>
      </c>
      <c r="AC86">
        <v>7.2932191460140903</v>
      </c>
      <c r="AD86">
        <v>6.9839995345358004</v>
      </c>
      <c r="AE86" s="32">
        <f t="shared" si="5"/>
        <v>7.1386093402749443E-2</v>
      </c>
    </row>
    <row r="87" spans="2:31" ht="15" x14ac:dyDescent="0.25">
      <c r="B87" s="41">
        <v>29.5</v>
      </c>
      <c r="F87" s="36">
        <f t="shared" si="11"/>
        <v>5.2508342626296167E-2</v>
      </c>
      <c r="G87" s="36">
        <f t="shared" si="16"/>
        <v>6.2833311654728177E-2</v>
      </c>
      <c r="I87" s="36"/>
      <c r="K87" s="41">
        <f>K86+0.5</f>
        <v>30</v>
      </c>
      <c r="L87" s="36">
        <f t="shared" si="14"/>
        <v>5.2501038465047049E-2</v>
      </c>
      <c r="M87" s="36">
        <f t="shared" si="18"/>
        <v>5.457131858616264E-2</v>
      </c>
      <c r="N87" s="36">
        <f t="shared" si="18"/>
        <v>5.664159870727823E-2</v>
      </c>
      <c r="O87" s="36">
        <f t="shared" si="18"/>
        <v>5.8711878828393821E-2</v>
      </c>
      <c r="P87" s="36">
        <f t="shared" si="18"/>
        <v>6.0782158949509411E-2</v>
      </c>
      <c r="Q87" s="36">
        <f t="shared" si="15"/>
        <v>6.2852439070625002E-2</v>
      </c>
      <c r="R87" s="36">
        <f t="shared" si="19"/>
        <v>6.2852439070625002E-2</v>
      </c>
      <c r="S87" s="36">
        <f t="shared" si="19"/>
        <v>6.2852439070625002E-2</v>
      </c>
      <c r="T87" s="36">
        <f t="shared" si="19"/>
        <v>6.2852439070625002E-2</v>
      </c>
      <c r="U87" s="36">
        <f t="shared" si="19"/>
        <v>6.2852439070625002E-2</v>
      </c>
      <c r="V87" s="36">
        <f t="shared" si="19"/>
        <v>6.2852439070625002E-2</v>
      </c>
      <c r="AC87">
        <v>7.3824678302378102</v>
      </c>
      <c r="AD87">
        <v>7.0213277052231096</v>
      </c>
      <c r="AE87" s="32">
        <f t="shared" si="5"/>
        <v>7.2018977677304599E-2</v>
      </c>
    </row>
    <row r="88" spans="2:31" ht="15" x14ac:dyDescent="0.25">
      <c r="B88" s="41">
        <f>B87+0.5</f>
        <v>30</v>
      </c>
      <c r="F88" s="36">
        <f t="shared" si="11"/>
        <v>5.2501038465047049E-2</v>
      </c>
      <c r="G88" s="36">
        <f t="shared" si="16"/>
        <v>6.2852439070625002E-2</v>
      </c>
      <c r="I88" s="36"/>
      <c r="K88" s="41">
        <v>30.5</v>
      </c>
      <c r="L88" s="36">
        <f t="shared" si="14"/>
        <v>5.2493973766776635E-2</v>
      </c>
      <c r="M88" s="36">
        <f t="shared" ref="M88:P107" si="20">($Q88-$L88)/5+L88</f>
        <v>5.4569366886536089E-2</v>
      </c>
      <c r="N88" s="36">
        <f t="shared" si="20"/>
        <v>5.6644760006295543E-2</v>
      </c>
      <c r="O88" s="36">
        <f t="shared" si="20"/>
        <v>5.8720153126054997E-2</v>
      </c>
      <c r="P88" s="36">
        <f t="shared" si="20"/>
        <v>6.0795546245814451E-2</v>
      </c>
      <c r="Q88" s="36">
        <f t="shared" si="15"/>
        <v>6.2870939365573905E-2</v>
      </c>
      <c r="R88" s="36">
        <f t="shared" si="19"/>
        <v>6.2870939365573905E-2</v>
      </c>
      <c r="S88" s="36">
        <f t="shared" si="19"/>
        <v>6.2870939365573905E-2</v>
      </c>
      <c r="T88" s="36">
        <f t="shared" si="19"/>
        <v>6.2870939365573905E-2</v>
      </c>
      <c r="U88" s="36">
        <f t="shared" si="19"/>
        <v>6.2870939365573905E-2</v>
      </c>
      <c r="V88" s="36">
        <f t="shared" si="19"/>
        <v>6.2870939365573905E-2</v>
      </c>
      <c r="AC88">
        <v>7.44891753808992</v>
      </c>
      <c r="AD88">
        <v>7.1729603675695399</v>
      </c>
      <c r="AE88" s="32">
        <f t="shared" si="5"/>
        <v>7.3109389528297306E-2</v>
      </c>
    </row>
    <row r="89" spans="2:31" x14ac:dyDescent="0.2">
      <c r="B89" s="41">
        <v>30.5</v>
      </c>
      <c r="F89" s="36">
        <f t="shared" si="11"/>
        <v>5.2493973766776635E-2</v>
      </c>
      <c r="G89" s="36">
        <f t="shared" si="16"/>
        <v>6.2870939365573905E-2</v>
      </c>
      <c r="I89" s="36"/>
      <c r="K89" s="41">
        <f>K88+0.5</f>
        <v>31</v>
      </c>
      <c r="L89" s="36">
        <f t="shared" si="14"/>
        <v>5.2487136948889228E-2</v>
      </c>
      <c r="M89" s="36">
        <f t="shared" si="20"/>
        <v>5.4567478135572646E-2</v>
      </c>
      <c r="N89" s="36">
        <f t="shared" si="20"/>
        <v>5.6647819322256064E-2</v>
      </c>
      <c r="O89" s="36">
        <f t="shared" si="20"/>
        <v>5.8728160508939482E-2</v>
      </c>
      <c r="P89" s="36">
        <f t="shared" si="20"/>
        <v>6.08085016956229E-2</v>
      </c>
      <c r="Q89" s="36">
        <f t="shared" si="15"/>
        <v>6.2888842882306326E-2</v>
      </c>
      <c r="R89" s="36">
        <f t="shared" si="19"/>
        <v>6.2888842882306326E-2</v>
      </c>
      <c r="S89" s="36">
        <f t="shared" si="19"/>
        <v>6.2888842882306326E-2</v>
      </c>
      <c r="T89" s="36">
        <f t="shared" si="19"/>
        <v>6.2888842882306326E-2</v>
      </c>
      <c r="U89" s="36">
        <f t="shared" si="19"/>
        <v>6.2888842882306326E-2</v>
      </c>
      <c r="V89" s="36">
        <f t="shared" si="19"/>
        <v>6.2888842882306326E-2</v>
      </c>
    </row>
    <row r="90" spans="2:31" x14ac:dyDescent="0.2">
      <c r="B90" s="41">
        <f>B89+0.5</f>
        <v>31</v>
      </c>
      <c r="F90" s="36">
        <f t="shared" si="11"/>
        <v>5.2487136948889228E-2</v>
      </c>
      <c r="G90" s="36">
        <f t="shared" si="16"/>
        <v>6.2888842882306326E-2</v>
      </c>
      <c r="I90" s="36"/>
      <c r="K90" s="41">
        <v>31.5</v>
      </c>
      <c r="L90" s="36">
        <f t="shared" si="14"/>
        <v>5.2480517163140297E-2</v>
      </c>
      <c r="M90" s="36">
        <f t="shared" si="20"/>
        <v>5.4565649338008337E-2</v>
      </c>
      <c r="N90" s="36">
        <f t="shared" si="20"/>
        <v>5.6650781512876378E-2</v>
      </c>
      <c r="O90" s="36">
        <f t="shared" si="20"/>
        <v>5.8735913687744418E-2</v>
      </c>
      <c r="P90" s="36">
        <f t="shared" si="20"/>
        <v>6.0821045862612458E-2</v>
      </c>
      <c r="Q90" s="36">
        <f t="shared" si="15"/>
        <v>6.2906178037480498E-2</v>
      </c>
      <c r="R90" s="36">
        <f t="shared" si="19"/>
        <v>6.2906178037480498E-2</v>
      </c>
      <c r="S90" s="36">
        <f t="shared" si="19"/>
        <v>6.2906178037480498E-2</v>
      </c>
      <c r="T90" s="36">
        <f t="shared" si="19"/>
        <v>6.2906178037480498E-2</v>
      </c>
      <c r="U90" s="36">
        <f t="shared" si="19"/>
        <v>6.2906178037480498E-2</v>
      </c>
      <c r="V90" s="36">
        <f t="shared" si="19"/>
        <v>6.2906178037480498E-2</v>
      </c>
    </row>
    <row r="91" spans="2:31" x14ac:dyDescent="0.2">
      <c r="B91" s="41">
        <v>31.5</v>
      </c>
      <c r="F91" s="36">
        <f t="shared" si="11"/>
        <v>5.2480517163140297E-2</v>
      </c>
      <c r="G91" s="36">
        <f t="shared" si="16"/>
        <v>6.2906178037480498E-2</v>
      </c>
      <c r="I91" s="36"/>
      <c r="K91" s="41">
        <f>K90+0.5</f>
        <v>32</v>
      </c>
      <c r="L91" s="36">
        <f t="shared" si="14"/>
        <v>5.2474104238520385E-2</v>
      </c>
      <c r="M91" s="36">
        <f t="shared" si="20"/>
        <v>5.4563877685225477E-2</v>
      </c>
      <c r="N91" s="36">
        <f t="shared" si="20"/>
        <v>5.665365113193057E-2</v>
      </c>
      <c r="O91" s="36">
        <f t="shared" si="20"/>
        <v>5.8743424578635663E-2</v>
      </c>
      <c r="P91" s="36">
        <f t="shared" si="20"/>
        <v>6.0833198025340755E-2</v>
      </c>
      <c r="Q91" s="36">
        <f t="shared" si="15"/>
        <v>6.2922971472045841E-2</v>
      </c>
      <c r="R91" s="36">
        <f t="shared" si="19"/>
        <v>6.2922971472045841E-2</v>
      </c>
      <c r="S91" s="36">
        <f t="shared" si="19"/>
        <v>6.2922971472045841E-2</v>
      </c>
      <c r="T91" s="36">
        <f t="shared" si="19"/>
        <v>6.2922971472045841E-2</v>
      </c>
      <c r="U91" s="36">
        <f t="shared" si="19"/>
        <v>6.2922971472045841E-2</v>
      </c>
      <c r="V91" s="36">
        <f t="shared" si="19"/>
        <v>6.2922971472045841E-2</v>
      </c>
    </row>
    <row r="92" spans="2:31" x14ac:dyDescent="0.2">
      <c r="B92" s="41">
        <f>B91+0.5</f>
        <v>32</v>
      </c>
      <c r="F92" s="36">
        <f t="shared" si="11"/>
        <v>5.2474104238520385E-2</v>
      </c>
      <c r="G92" s="36">
        <f t="shared" si="16"/>
        <v>6.2922971472045841E-2</v>
      </c>
      <c r="I92" s="36"/>
      <c r="K92" s="41">
        <v>32.5</v>
      </c>
      <c r="L92" s="36">
        <f t="shared" ref="L92:L123" si="21">F93</f>
        <v>5.2467888629349646E-2</v>
      </c>
      <c r="M92" s="36">
        <f t="shared" si="20"/>
        <v>5.4562160541030594E-2</v>
      </c>
      <c r="N92" s="36">
        <f t="shared" si="20"/>
        <v>5.6656432452711541E-2</v>
      </c>
      <c r="O92" s="36">
        <f t="shared" si="20"/>
        <v>5.8750704364392489E-2</v>
      </c>
      <c r="P92" s="36">
        <f t="shared" si="20"/>
        <v>6.0844976276073437E-2</v>
      </c>
      <c r="Q92" s="36">
        <f t="shared" ref="Q92:Q123" si="22">G93</f>
        <v>6.2939248187754385E-2</v>
      </c>
      <c r="R92" s="36">
        <f t="shared" si="19"/>
        <v>6.2939248187754385E-2</v>
      </c>
      <c r="S92" s="36">
        <f t="shared" si="19"/>
        <v>6.2939248187754385E-2</v>
      </c>
      <c r="T92" s="36">
        <f t="shared" si="19"/>
        <v>6.2939248187754385E-2</v>
      </c>
      <c r="U92" s="36">
        <f t="shared" si="19"/>
        <v>6.2939248187754385E-2</v>
      </c>
      <c r="V92" s="36">
        <f t="shared" si="19"/>
        <v>6.2939248187754385E-2</v>
      </c>
    </row>
    <row r="93" spans="2:31" x14ac:dyDescent="0.2">
      <c r="B93" s="41">
        <v>32.5</v>
      </c>
      <c r="F93" s="36">
        <f t="shared" si="11"/>
        <v>5.2467888629349646E-2</v>
      </c>
      <c r="G93" s="36">
        <f t="shared" ref="G93:G124" si="23">G$22+G$23*(B$22/$B93)*(1-EXP(-$B93/B$22))+G$24*(B$22/$B93)*(1-(1+$B93/B$22)*EXP(-$B93/B$22))</f>
        <v>6.2939248187754385E-2</v>
      </c>
      <c r="I93" s="36"/>
      <c r="K93" s="41">
        <f>K92+0.5</f>
        <v>33</v>
      </c>
      <c r="L93" s="36">
        <f t="shared" si="21"/>
        <v>5.2461861368045169E-2</v>
      </c>
      <c r="M93" s="36">
        <f t="shared" si="20"/>
        <v>5.4560495428692561E-2</v>
      </c>
      <c r="N93" s="36">
        <f t="shared" si="20"/>
        <v>5.6659129489339953E-2</v>
      </c>
      <c r="O93" s="36">
        <f t="shared" si="20"/>
        <v>5.8757763549987345E-2</v>
      </c>
      <c r="P93" s="36">
        <f t="shared" si="20"/>
        <v>6.0856397610634737E-2</v>
      </c>
      <c r="Q93" s="36">
        <f t="shared" si="22"/>
        <v>6.2955031671282122E-2</v>
      </c>
      <c r="R93" s="36">
        <f t="shared" ref="R93:V108" si="24">Q93</f>
        <v>6.2955031671282122E-2</v>
      </c>
      <c r="S93" s="36">
        <f t="shared" si="24"/>
        <v>6.2955031671282122E-2</v>
      </c>
      <c r="T93" s="36">
        <f t="shared" si="24"/>
        <v>6.2955031671282122E-2</v>
      </c>
      <c r="U93" s="36">
        <f t="shared" si="24"/>
        <v>6.2955031671282122E-2</v>
      </c>
      <c r="V93" s="36">
        <f t="shared" si="24"/>
        <v>6.2955031671282122E-2</v>
      </c>
    </row>
    <row r="94" spans="2:31" x14ac:dyDescent="0.2">
      <c r="B94" s="41">
        <f>B93+0.5</f>
        <v>33</v>
      </c>
      <c r="F94" s="36">
        <f t="shared" ref="F94:F157" si="25">D$22+D$23*(B$22/$B94)*(1-EXP(-$B94/B$22))+D$24*(B$22/$B94)*(1-(1+$B94/B$22)*EXP(-$B94/B$22))</f>
        <v>5.2461861368045169E-2</v>
      </c>
      <c r="G94" s="36">
        <f t="shared" si="23"/>
        <v>6.2955031671282122E-2</v>
      </c>
      <c r="I94" s="36"/>
      <c r="K94" s="41">
        <v>33.5</v>
      </c>
      <c r="L94" s="36">
        <f t="shared" si="21"/>
        <v>5.2456014022083941E-2</v>
      </c>
      <c r="M94" s="36">
        <f t="shared" si="20"/>
        <v>5.4558880019117087E-2</v>
      </c>
      <c r="N94" s="36">
        <f t="shared" si="20"/>
        <v>5.6661746016150233E-2</v>
      </c>
      <c r="O94" s="36">
        <f t="shared" si="20"/>
        <v>5.8764612013183379E-2</v>
      </c>
      <c r="P94" s="36">
        <f t="shared" si="20"/>
        <v>6.0867478010216525E-2</v>
      </c>
      <c r="Q94" s="36">
        <f t="shared" si="22"/>
        <v>6.2970344007249671E-2</v>
      </c>
      <c r="R94" s="36">
        <f t="shared" si="24"/>
        <v>6.2970344007249671E-2</v>
      </c>
      <c r="S94" s="36">
        <f t="shared" si="24"/>
        <v>6.2970344007249671E-2</v>
      </c>
      <c r="T94" s="36">
        <f t="shared" si="24"/>
        <v>6.2970344007249671E-2</v>
      </c>
      <c r="U94" s="36">
        <f t="shared" si="24"/>
        <v>6.2970344007249671E-2</v>
      </c>
      <c r="V94" s="36">
        <f t="shared" si="24"/>
        <v>6.2970344007249671E-2</v>
      </c>
    </row>
    <row r="95" spans="2:31" x14ac:dyDescent="0.2">
      <c r="B95" s="41">
        <v>33.5</v>
      </c>
      <c r="F95" s="36">
        <f t="shared" si="25"/>
        <v>5.2456014022083941E-2</v>
      </c>
      <c r="G95" s="36">
        <f t="shared" si="23"/>
        <v>6.2970344007249671E-2</v>
      </c>
      <c r="I95" s="36"/>
      <c r="K95" s="41">
        <f>K94+0.5</f>
        <v>34</v>
      </c>
      <c r="L95" s="36">
        <f t="shared" si="21"/>
        <v>5.2450338654737805E-2</v>
      </c>
      <c r="M95" s="36">
        <f t="shared" si="20"/>
        <v>5.4557312120046574E-2</v>
      </c>
      <c r="N95" s="36">
        <f t="shared" si="20"/>
        <v>5.6664285585355342E-2</v>
      </c>
      <c r="O95" s="36">
        <f t="shared" si="20"/>
        <v>5.8771259050664111E-2</v>
      </c>
      <c r="P95" s="36">
        <f t="shared" si="20"/>
        <v>6.087823251597288E-2</v>
      </c>
      <c r="Q95" s="36">
        <f t="shared" si="22"/>
        <v>6.2985205981281642E-2</v>
      </c>
      <c r="R95" s="36">
        <f t="shared" si="24"/>
        <v>6.2985205981281642E-2</v>
      </c>
      <c r="S95" s="36">
        <f t="shared" si="24"/>
        <v>6.2985205981281642E-2</v>
      </c>
      <c r="T95" s="36">
        <f t="shared" si="24"/>
        <v>6.2985205981281642E-2</v>
      </c>
      <c r="U95" s="36">
        <f t="shared" si="24"/>
        <v>6.2985205981281642E-2</v>
      </c>
      <c r="V95" s="36">
        <f t="shared" si="24"/>
        <v>6.2985205981281642E-2</v>
      </c>
    </row>
    <row r="96" spans="2:31" x14ac:dyDescent="0.2">
      <c r="B96" s="41">
        <f>B95+0.5</f>
        <v>34</v>
      </c>
      <c r="F96" s="36">
        <f t="shared" si="25"/>
        <v>5.2450338654737805E-2</v>
      </c>
      <c r="G96" s="36">
        <f t="shared" si="23"/>
        <v>6.2985205981281642E-2</v>
      </c>
      <c r="I96" s="36"/>
      <c r="K96" s="41">
        <v>34.5</v>
      </c>
      <c r="L96" s="36">
        <f t="shared" si="21"/>
        <v>5.2444827789203917E-2</v>
      </c>
      <c r="M96" s="36">
        <f t="shared" si="20"/>
        <v>5.4555789666185572E-2</v>
      </c>
      <c r="N96" s="36">
        <f t="shared" si="20"/>
        <v>5.6666751543167228E-2</v>
      </c>
      <c r="O96" s="36">
        <f t="shared" si="20"/>
        <v>5.8777713420148883E-2</v>
      </c>
      <c r="P96" s="36">
        <f t="shared" si="20"/>
        <v>6.0888675297130539E-2</v>
      </c>
      <c r="Q96" s="36">
        <f t="shared" si="22"/>
        <v>6.2999637174112208E-2</v>
      </c>
      <c r="R96" s="36">
        <f t="shared" si="24"/>
        <v>6.2999637174112208E-2</v>
      </c>
      <c r="S96" s="36">
        <f t="shared" si="24"/>
        <v>6.2999637174112208E-2</v>
      </c>
      <c r="T96" s="36">
        <f t="shared" si="24"/>
        <v>6.2999637174112208E-2</v>
      </c>
      <c r="U96" s="36">
        <f t="shared" si="24"/>
        <v>6.2999637174112208E-2</v>
      </c>
      <c r="V96" s="36">
        <f t="shared" si="24"/>
        <v>6.2999637174112208E-2</v>
      </c>
    </row>
    <row r="97" spans="2:22" x14ac:dyDescent="0.2">
      <c r="B97" s="41">
        <v>34.5</v>
      </c>
      <c r="F97" s="36">
        <f t="shared" si="25"/>
        <v>5.2444827789203917E-2</v>
      </c>
      <c r="G97" s="36">
        <f t="shared" si="23"/>
        <v>6.2999637174112208E-2</v>
      </c>
      <c r="I97" s="36"/>
      <c r="K97" s="41">
        <f>K96+0.5</f>
        <v>35</v>
      </c>
      <c r="L97" s="36">
        <f t="shared" si="21"/>
        <v>5.2439474375795721E-2</v>
      </c>
      <c r="M97" s="36">
        <f t="shared" si="20"/>
        <v>5.4554310710162729E-2</v>
      </c>
      <c r="N97" s="36">
        <f t="shared" si="20"/>
        <v>5.6669147044529737E-2</v>
      </c>
      <c r="O97" s="36">
        <f t="shared" si="20"/>
        <v>5.8783983378896745E-2</v>
      </c>
      <c r="P97" s="36">
        <f t="shared" si="20"/>
        <v>6.0898819713263753E-2</v>
      </c>
      <c r="Q97" s="36">
        <f t="shared" si="22"/>
        <v>6.3013656047630748E-2</v>
      </c>
      <c r="R97" s="36">
        <f t="shared" si="24"/>
        <v>6.3013656047630748E-2</v>
      </c>
      <c r="S97" s="36">
        <f t="shared" si="24"/>
        <v>6.3013656047630748E-2</v>
      </c>
      <c r="T97" s="36">
        <f t="shared" si="24"/>
        <v>6.3013656047630748E-2</v>
      </c>
      <c r="U97" s="36">
        <f t="shared" si="24"/>
        <v>6.3013656047630748E-2</v>
      </c>
      <c r="V97" s="36">
        <f t="shared" si="24"/>
        <v>6.3013656047630748E-2</v>
      </c>
    </row>
    <row r="98" spans="2:22" x14ac:dyDescent="0.2">
      <c r="B98" s="41">
        <f>B97+0.5</f>
        <v>35</v>
      </c>
      <c r="F98" s="36">
        <f t="shared" si="25"/>
        <v>5.2439474375795721E-2</v>
      </c>
      <c r="G98" s="36">
        <f t="shared" si="23"/>
        <v>6.3013656047630748E-2</v>
      </c>
      <c r="I98" s="36"/>
      <c r="K98" s="41">
        <v>35.5</v>
      </c>
      <c r="L98" s="36">
        <f t="shared" si="21"/>
        <v>5.2434271761896009E-2</v>
      </c>
      <c r="M98" s="36">
        <f t="shared" si="20"/>
        <v>5.4552873414248859E-2</v>
      </c>
      <c r="N98" s="36">
        <f t="shared" si="20"/>
        <v>5.6671475066601709E-2</v>
      </c>
      <c r="O98" s="36">
        <f t="shared" si="20"/>
        <v>5.8790076718954559E-2</v>
      </c>
      <c r="P98" s="36">
        <f t="shared" si="20"/>
        <v>6.0908678371307409E-2</v>
      </c>
      <c r="Q98" s="36">
        <f t="shared" si="22"/>
        <v>6.3027280023660273E-2</v>
      </c>
      <c r="R98" s="36">
        <f t="shared" si="24"/>
        <v>6.3027280023660273E-2</v>
      </c>
      <c r="S98" s="36">
        <f t="shared" si="24"/>
        <v>6.3027280023660273E-2</v>
      </c>
      <c r="T98" s="36">
        <f t="shared" si="24"/>
        <v>6.3027280023660273E-2</v>
      </c>
      <c r="U98" s="36">
        <f t="shared" si="24"/>
        <v>6.3027280023660273E-2</v>
      </c>
      <c r="V98" s="36">
        <f t="shared" si="24"/>
        <v>6.3027280023660273E-2</v>
      </c>
    </row>
    <row r="99" spans="2:22" x14ac:dyDescent="0.2">
      <c r="B99" s="41">
        <v>35.5</v>
      </c>
      <c r="F99" s="36">
        <f t="shared" si="25"/>
        <v>5.2434271761896009E-2</v>
      </c>
      <c r="G99" s="36">
        <f t="shared" si="23"/>
        <v>6.3027280023660273E-2</v>
      </c>
      <c r="I99" s="36"/>
      <c r="K99" s="41">
        <f>K98+0.5</f>
        <v>36</v>
      </c>
      <c r="L99" s="36">
        <f t="shared" si="21"/>
        <v>5.2429213664406261E-2</v>
      </c>
      <c r="M99" s="36">
        <f t="shared" si="20"/>
        <v>5.4551476042759887E-2</v>
      </c>
      <c r="N99" s="36">
        <f t="shared" si="20"/>
        <v>5.6673738421113513E-2</v>
      </c>
      <c r="O99" s="36">
        <f t="shared" si="20"/>
        <v>5.8796000799467139E-2</v>
      </c>
      <c r="P99" s="36">
        <f t="shared" si="20"/>
        <v>6.0918263177820765E-2</v>
      </c>
      <c r="Q99" s="36">
        <f t="shared" si="22"/>
        <v>6.3040525556174384E-2</v>
      </c>
      <c r="R99" s="36">
        <f t="shared" si="24"/>
        <v>6.3040525556174384E-2</v>
      </c>
      <c r="S99" s="36">
        <f t="shared" si="24"/>
        <v>6.3040525556174384E-2</v>
      </c>
      <c r="T99" s="36">
        <f t="shared" si="24"/>
        <v>6.3040525556174384E-2</v>
      </c>
      <c r="U99" s="36">
        <f t="shared" si="24"/>
        <v>6.3040525556174384E-2</v>
      </c>
      <c r="V99" s="36">
        <f t="shared" si="24"/>
        <v>6.3040525556174384E-2</v>
      </c>
    </row>
    <row r="100" spans="2:22" x14ac:dyDescent="0.2">
      <c r="B100" s="41">
        <f>B99+0.5</f>
        <v>36</v>
      </c>
      <c r="F100" s="36">
        <f t="shared" si="25"/>
        <v>5.2429213664406261E-2</v>
      </c>
      <c r="G100" s="36">
        <f t="shared" si="23"/>
        <v>6.3040525556174384E-2</v>
      </c>
      <c r="I100" s="36"/>
      <c r="K100" s="41">
        <v>36.5</v>
      </c>
      <c r="L100" s="36">
        <f t="shared" si="21"/>
        <v>5.2424294144454549E-2</v>
      </c>
      <c r="M100" s="36">
        <f t="shared" si="20"/>
        <v>5.4550116955079837E-2</v>
      </c>
      <c r="N100" s="36">
        <f t="shared" si="20"/>
        <v>5.6675939765705126E-2</v>
      </c>
      <c r="O100" s="36">
        <f t="shared" si="20"/>
        <v>5.8801762576330414E-2</v>
      </c>
      <c r="P100" s="36">
        <f t="shared" si="20"/>
        <v>6.0927585386955703E-2</v>
      </c>
      <c r="Q100" s="36">
        <f t="shared" si="22"/>
        <v>6.3053408197580985E-2</v>
      </c>
      <c r="R100" s="36">
        <f t="shared" si="24"/>
        <v>6.3053408197580985E-2</v>
      </c>
      <c r="S100" s="36">
        <f t="shared" si="24"/>
        <v>6.3053408197580985E-2</v>
      </c>
      <c r="T100" s="36">
        <f t="shared" si="24"/>
        <v>6.3053408197580985E-2</v>
      </c>
      <c r="U100" s="36">
        <f t="shared" si="24"/>
        <v>6.3053408197580985E-2</v>
      </c>
      <c r="V100" s="36">
        <f t="shared" si="24"/>
        <v>6.3053408197580985E-2</v>
      </c>
    </row>
    <row r="101" spans="2:22" x14ac:dyDescent="0.2">
      <c r="B101" s="41">
        <v>36.5</v>
      </c>
      <c r="F101" s="36">
        <f t="shared" si="25"/>
        <v>5.2424294144454549E-2</v>
      </c>
      <c r="G101" s="36">
        <f t="shared" si="23"/>
        <v>6.3053408197580985E-2</v>
      </c>
      <c r="I101" s="36"/>
      <c r="K101" s="41">
        <f>K100+0.5</f>
        <v>37</v>
      </c>
      <c r="L101" s="36">
        <f t="shared" si="21"/>
        <v>5.2419507584150003E-2</v>
      </c>
      <c r="M101" s="36">
        <f t="shared" si="20"/>
        <v>5.4548794599246705E-2</v>
      </c>
      <c r="N101" s="36">
        <f t="shared" si="20"/>
        <v>5.6678081614343408E-2</v>
      </c>
      <c r="O101" s="36">
        <f t="shared" si="20"/>
        <v>5.880736862944011E-2</v>
      </c>
      <c r="P101" s="36">
        <f t="shared" si="20"/>
        <v>6.0936655644536812E-2</v>
      </c>
      <c r="Q101" s="36">
        <f t="shared" si="22"/>
        <v>6.30659426596335E-2</v>
      </c>
      <c r="R101" s="36">
        <f t="shared" si="24"/>
        <v>6.30659426596335E-2</v>
      </c>
      <c r="S101" s="36">
        <f t="shared" si="24"/>
        <v>6.30659426596335E-2</v>
      </c>
      <c r="T101" s="36">
        <f t="shared" si="24"/>
        <v>6.30659426596335E-2</v>
      </c>
      <c r="U101" s="36">
        <f t="shared" si="24"/>
        <v>6.30659426596335E-2</v>
      </c>
      <c r="V101" s="36">
        <f t="shared" si="24"/>
        <v>6.30659426596335E-2</v>
      </c>
    </row>
    <row r="102" spans="2:22" x14ac:dyDescent="0.2">
      <c r="B102" s="41">
        <f>B101+0.5</f>
        <v>37</v>
      </c>
      <c r="F102" s="36">
        <f t="shared" si="25"/>
        <v>5.2419507584150003E-2</v>
      </c>
      <c r="G102" s="36">
        <f t="shared" si="23"/>
        <v>6.30659426596335E-2</v>
      </c>
      <c r="I102" s="36"/>
      <c r="K102" s="41">
        <v>37.5</v>
      </c>
      <c r="L102" s="36">
        <f t="shared" si="21"/>
        <v>5.2414848665193629E-2</v>
      </c>
      <c r="M102" s="36">
        <f t="shared" si="20"/>
        <v>5.4547507506048989E-2</v>
      </c>
      <c r="N102" s="36">
        <f t="shared" si="20"/>
        <v>5.668016634690435E-2</v>
      </c>
      <c r="O102" s="36">
        <f t="shared" si="20"/>
        <v>5.881282518775971E-2</v>
      </c>
      <c r="P102" s="36">
        <f t="shared" si="20"/>
        <v>6.094548402861507E-2</v>
      </c>
      <c r="Q102" s="36">
        <f t="shared" si="22"/>
        <v>6.3078142869470416E-2</v>
      </c>
      <c r="R102" s="36">
        <f t="shared" si="24"/>
        <v>6.3078142869470416E-2</v>
      </c>
      <c r="S102" s="36">
        <f t="shared" si="24"/>
        <v>6.3078142869470416E-2</v>
      </c>
      <c r="T102" s="36">
        <f t="shared" si="24"/>
        <v>6.3078142869470416E-2</v>
      </c>
      <c r="U102" s="36">
        <f t="shared" si="24"/>
        <v>6.3078142869470416E-2</v>
      </c>
      <c r="V102" s="36">
        <f t="shared" si="24"/>
        <v>6.3078142869470416E-2</v>
      </c>
    </row>
    <row r="103" spans="2:22" x14ac:dyDescent="0.2">
      <c r="B103" s="41">
        <v>37.5</v>
      </c>
      <c r="F103" s="36">
        <f t="shared" si="25"/>
        <v>5.2414848665193629E-2</v>
      </c>
      <c r="G103" s="36">
        <f t="shared" si="23"/>
        <v>6.3078142869470416E-2</v>
      </c>
      <c r="I103" s="36"/>
      <c r="K103" s="41">
        <f>K102+0.5</f>
        <v>38</v>
      </c>
      <c r="L103" s="36">
        <f t="shared" si="21"/>
        <v>5.2410312349175474E-2</v>
      </c>
      <c r="M103" s="36">
        <f t="shared" si="20"/>
        <v>5.4546254283586754E-2</v>
      </c>
      <c r="N103" s="36">
        <f t="shared" si="20"/>
        <v>5.6682196217998033E-2</v>
      </c>
      <c r="O103" s="36">
        <f t="shared" si="20"/>
        <v>5.8818138152409313E-2</v>
      </c>
      <c r="P103" s="36">
        <f t="shared" si="20"/>
        <v>6.0954080086820593E-2</v>
      </c>
      <c r="Q103" s="36">
        <f t="shared" si="22"/>
        <v>6.3090022021231859E-2</v>
      </c>
      <c r="R103" s="36">
        <f t="shared" si="24"/>
        <v>6.3090022021231859E-2</v>
      </c>
      <c r="S103" s="36">
        <f t="shared" si="24"/>
        <v>6.3090022021231859E-2</v>
      </c>
      <c r="T103" s="36">
        <f t="shared" si="24"/>
        <v>6.3090022021231859E-2</v>
      </c>
      <c r="U103" s="36">
        <f t="shared" si="24"/>
        <v>6.3090022021231859E-2</v>
      </c>
      <c r="V103" s="36">
        <f t="shared" si="24"/>
        <v>6.3090022021231859E-2</v>
      </c>
    </row>
    <row r="104" spans="2:22" x14ac:dyDescent="0.2">
      <c r="B104" s="41">
        <f>B103+0.5</f>
        <v>38</v>
      </c>
      <c r="F104" s="36">
        <f t="shared" si="25"/>
        <v>5.2410312349175474E-2</v>
      </c>
      <c r="G104" s="36">
        <f t="shared" si="23"/>
        <v>6.3090022021231859E-2</v>
      </c>
      <c r="I104" s="36"/>
      <c r="K104" s="41">
        <v>38.5</v>
      </c>
      <c r="L104" s="36">
        <f t="shared" si="21"/>
        <v>5.2405893859405285E-2</v>
      </c>
      <c r="M104" s="36">
        <f t="shared" si="20"/>
        <v>5.4545033612255135E-2</v>
      </c>
      <c r="N104" s="36">
        <f t="shared" si="20"/>
        <v>5.6684173365104985E-2</v>
      </c>
      <c r="O104" s="36">
        <f t="shared" si="20"/>
        <v>5.8823313117954835E-2</v>
      </c>
      <c r="P104" s="36">
        <f t="shared" si="20"/>
        <v>6.0962452870804686E-2</v>
      </c>
      <c r="Q104" s="36">
        <f t="shared" si="22"/>
        <v>6.3101592623654543E-2</v>
      </c>
      <c r="R104" s="36">
        <f t="shared" si="24"/>
        <v>6.3101592623654543E-2</v>
      </c>
      <c r="S104" s="36">
        <f t="shared" si="24"/>
        <v>6.3101592623654543E-2</v>
      </c>
      <c r="T104" s="36">
        <f t="shared" si="24"/>
        <v>6.3101592623654543E-2</v>
      </c>
      <c r="U104" s="36">
        <f t="shared" si="24"/>
        <v>6.3101592623654543E-2</v>
      </c>
      <c r="V104" s="36">
        <f t="shared" si="24"/>
        <v>6.3101592623654543E-2</v>
      </c>
    </row>
    <row r="105" spans="2:22" x14ac:dyDescent="0.2">
      <c r="B105" s="41">
        <v>38.5</v>
      </c>
      <c r="F105" s="36">
        <f t="shared" si="25"/>
        <v>5.2405893859405285E-2</v>
      </c>
      <c r="G105" s="36">
        <f t="shared" si="23"/>
        <v>6.3101592623654543E-2</v>
      </c>
      <c r="I105" s="36"/>
      <c r="K105" s="41">
        <f>K104+0.5</f>
        <v>39</v>
      </c>
      <c r="L105" s="36">
        <f t="shared" si="21"/>
        <v>5.2401588664139499E-2</v>
      </c>
      <c r="M105" s="36">
        <f t="shared" si="20"/>
        <v>5.4543844240112882E-2</v>
      </c>
      <c r="N105" s="36">
        <f t="shared" si="20"/>
        <v>5.6686099816086265E-2</v>
      </c>
      <c r="O105" s="36">
        <f t="shared" si="20"/>
        <v>5.8828355392059647E-2</v>
      </c>
      <c r="P105" s="36">
        <f t="shared" si="20"/>
        <v>6.097061096803303E-2</v>
      </c>
      <c r="Q105" s="36">
        <f t="shared" si="22"/>
        <v>6.3112866544006399E-2</v>
      </c>
      <c r="R105" s="36">
        <f t="shared" si="24"/>
        <v>6.3112866544006399E-2</v>
      </c>
      <c r="S105" s="36">
        <f t="shared" si="24"/>
        <v>6.3112866544006399E-2</v>
      </c>
      <c r="T105" s="36">
        <f t="shared" si="24"/>
        <v>6.3112866544006399E-2</v>
      </c>
      <c r="U105" s="36">
        <f t="shared" si="24"/>
        <v>6.3112866544006399E-2</v>
      </c>
      <c r="V105" s="36">
        <f t="shared" si="24"/>
        <v>6.3112866544006399E-2</v>
      </c>
    </row>
    <row r="106" spans="2:22" x14ac:dyDescent="0.2">
      <c r="B106" s="41">
        <f>B105+0.5</f>
        <v>39</v>
      </c>
      <c r="F106" s="36">
        <f t="shared" si="25"/>
        <v>5.2401588664139499E-2</v>
      </c>
      <c r="G106" s="36">
        <f t="shared" si="23"/>
        <v>6.3112866544006399E-2</v>
      </c>
      <c r="I106" s="36"/>
      <c r="K106" s="41">
        <v>39.5</v>
      </c>
      <c r="L106" s="36">
        <f t="shared" si="21"/>
        <v>5.2397392461081216E-2</v>
      </c>
      <c r="M106" s="36">
        <f t="shared" si="20"/>
        <v>5.4542684978601881E-2</v>
      </c>
      <c r="N106" s="36">
        <f t="shared" si="20"/>
        <v>5.6687977496122546E-2</v>
      </c>
      <c r="O106" s="36">
        <f t="shared" si="20"/>
        <v>5.8833270013643212E-2</v>
      </c>
      <c r="P106" s="36">
        <f t="shared" si="20"/>
        <v>6.0978562531163877E-2</v>
      </c>
      <c r="Q106" s="36">
        <f t="shared" si="22"/>
        <v>6.3123855048684549E-2</v>
      </c>
      <c r="R106" s="36">
        <f t="shared" si="24"/>
        <v>6.3123855048684549E-2</v>
      </c>
      <c r="S106" s="36">
        <f t="shared" si="24"/>
        <v>6.3123855048684549E-2</v>
      </c>
      <c r="T106" s="36">
        <f t="shared" si="24"/>
        <v>6.3123855048684549E-2</v>
      </c>
      <c r="U106" s="36">
        <f t="shared" si="24"/>
        <v>6.3123855048684549E-2</v>
      </c>
      <c r="V106" s="36">
        <f t="shared" si="24"/>
        <v>6.3123855048684549E-2</v>
      </c>
    </row>
    <row r="107" spans="2:22" x14ac:dyDescent="0.2">
      <c r="B107" s="41">
        <v>39.5</v>
      </c>
      <c r="F107" s="36">
        <f t="shared" si="25"/>
        <v>5.2397392461081216E-2</v>
      </c>
      <c r="G107" s="36">
        <f t="shared" si="23"/>
        <v>6.3123855048684549E-2</v>
      </c>
      <c r="I107" s="36"/>
      <c r="K107" s="41">
        <f>K106+0.5</f>
        <v>40</v>
      </c>
      <c r="L107" s="36">
        <f t="shared" si="21"/>
        <v>5.2393301163041958E-2</v>
      </c>
      <c r="M107" s="36">
        <f t="shared" si="20"/>
        <v>5.4541554698587354E-2</v>
      </c>
      <c r="N107" s="36">
        <f t="shared" si="20"/>
        <v>5.6689808234132749E-2</v>
      </c>
      <c r="O107" s="36">
        <f t="shared" si="20"/>
        <v>5.8838061769678145E-2</v>
      </c>
      <c r="P107" s="36">
        <f t="shared" si="20"/>
        <v>6.098631530522354E-2</v>
      </c>
      <c r="Q107" s="36">
        <f t="shared" si="22"/>
        <v>6.3134568840768943E-2</v>
      </c>
      <c r="R107" s="36">
        <f t="shared" si="24"/>
        <v>6.3134568840768943E-2</v>
      </c>
      <c r="S107" s="36">
        <f t="shared" si="24"/>
        <v>6.3134568840768943E-2</v>
      </c>
      <c r="T107" s="36">
        <f t="shared" si="24"/>
        <v>6.3134568840768943E-2</v>
      </c>
      <c r="U107" s="36">
        <f t="shared" si="24"/>
        <v>6.3134568840768943E-2</v>
      </c>
      <c r="V107" s="36">
        <f t="shared" si="24"/>
        <v>6.3134568840768943E-2</v>
      </c>
    </row>
    <row r="108" spans="2:22" x14ac:dyDescent="0.2">
      <c r="B108" s="41">
        <f>B107+0.5</f>
        <v>40</v>
      </c>
      <c r="F108" s="36">
        <f t="shared" si="25"/>
        <v>5.2393301163041958E-2</v>
      </c>
      <c r="G108" s="36">
        <f t="shared" si="23"/>
        <v>6.3134568840768943E-2</v>
      </c>
      <c r="I108" s="36"/>
      <c r="K108" s="41">
        <v>40.5</v>
      </c>
      <c r="L108" s="36">
        <f t="shared" si="21"/>
        <v>5.2389310884664891E-2</v>
      </c>
      <c r="M108" s="36">
        <f t="shared" ref="M108:P127" si="26">($Q108-$L108)/5+L108</f>
        <v>5.4540452326690775E-2</v>
      </c>
      <c r="N108" s="36">
        <f t="shared" si="26"/>
        <v>5.6691593768716658E-2</v>
      </c>
      <c r="O108" s="36">
        <f t="shared" si="26"/>
        <v>5.8842735210742542E-2</v>
      </c>
      <c r="P108" s="36">
        <f t="shared" si="26"/>
        <v>6.0993876652768425E-2</v>
      </c>
      <c r="Q108" s="36">
        <f t="shared" si="22"/>
        <v>6.3145018094794295E-2</v>
      </c>
      <c r="R108" s="36">
        <f t="shared" si="24"/>
        <v>6.3145018094794295E-2</v>
      </c>
      <c r="S108" s="36">
        <f t="shared" si="24"/>
        <v>6.3145018094794295E-2</v>
      </c>
      <c r="T108" s="36">
        <f t="shared" si="24"/>
        <v>6.3145018094794295E-2</v>
      </c>
      <c r="U108" s="36">
        <f t="shared" si="24"/>
        <v>6.3145018094794295E-2</v>
      </c>
      <c r="V108" s="36">
        <f t="shared" si="24"/>
        <v>6.3145018094794295E-2</v>
      </c>
    </row>
    <row r="109" spans="2:22" x14ac:dyDescent="0.2">
      <c r="B109" s="41">
        <v>40.5</v>
      </c>
      <c r="F109" s="36">
        <f t="shared" si="25"/>
        <v>5.2389310884664891E-2</v>
      </c>
      <c r="G109" s="36">
        <f t="shared" si="23"/>
        <v>6.3145018094794295E-2</v>
      </c>
      <c r="I109" s="36"/>
      <c r="K109" s="41">
        <f>K108+0.5</f>
        <v>41</v>
      </c>
      <c r="L109" s="36">
        <f t="shared" si="21"/>
        <v>5.2385417930119284E-2</v>
      </c>
      <c r="M109" s="36">
        <f t="shared" si="26"/>
        <v>5.453937684189103E-2</v>
      </c>
      <c r="N109" s="36">
        <f t="shared" si="26"/>
        <v>5.6693335753662776E-2</v>
      </c>
      <c r="O109" s="36">
        <f t="shared" si="26"/>
        <v>5.8847294665434521E-2</v>
      </c>
      <c r="P109" s="36">
        <f t="shared" si="26"/>
        <v>6.1001253577206267E-2</v>
      </c>
      <c r="Q109" s="36">
        <f t="shared" si="22"/>
        <v>6.3155212488978013E-2</v>
      </c>
      <c r="R109" s="36">
        <f t="shared" ref="R109:V124" si="27">Q109</f>
        <v>6.3155212488978013E-2</v>
      </c>
      <c r="S109" s="36">
        <f t="shared" si="27"/>
        <v>6.3155212488978013E-2</v>
      </c>
      <c r="T109" s="36">
        <f t="shared" si="27"/>
        <v>6.3155212488978013E-2</v>
      </c>
      <c r="U109" s="36">
        <f t="shared" si="27"/>
        <v>6.3155212488978013E-2</v>
      </c>
      <c r="V109" s="36">
        <f t="shared" si="27"/>
        <v>6.3155212488978013E-2</v>
      </c>
    </row>
    <row r="110" spans="2:22" x14ac:dyDescent="0.2">
      <c r="B110" s="41">
        <f>B109+0.5</f>
        <v>41</v>
      </c>
      <c r="F110" s="36">
        <f t="shared" si="25"/>
        <v>5.2385417930119284E-2</v>
      </c>
      <c r="G110" s="36">
        <f t="shared" si="23"/>
        <v>6.3155212488978013E-2</v>
      </c>
      <c r="I110" s="36"/>
      <c r="K110" s="41">
        <v>41.5</v>
      </c>
      <c r="L110" s="36">
        <f t="shared" si="21"/>
        <v>5.238161878168409E-2</v>
      </c>
      <c r="M110" s="36">
        <f t="shared" si="26"/>
        <v>5.4538327272370957E-2</v>
      </c>
      <c r="N110" s="36">
        <f t="shared" si="26"/>
        <v>5.6695035763057823E-2</v>
      </c>
      <c r="O110" s="36">
        <f t="shared" si="26"/>
        <v>5.8851744253744689E-2</v>
      </c>
      <c r="P110" s="36">
        <f t="shared" si="26"/>
        <v>6.1008452744431556E-2</v>
      </c>
      <c r="Q110" s="36">
        <f t="shared" si="22"/>
        <v>6.3165161235118422E-2</v>
      </c>
      <c r="R110" s="36">
        <f t="shared" si="27"/>
        <v>6.3165161235118422E-2</v>
      </c>
      <c r="S110" s="36">
        <f t="shared" si="27"/>
        <v>6.3165161235118422E-2</v>
      </c>
      <c r="T110" s="36">
        <f t="shared" si="27"/>
        <v>6.3165161235118422E-2</v>
      </c>
      <c r="U110" s="36">
        <f t="shared" si="27"/>
        <v>6.3165161235118422E-2</v>
      </c>
      <c r="V110" s="36">
        <f t="shared" si="27"/>
        <v>6.3165161235118422E-2</v>
      </c>
    </row>
    <row r="111" spans="2:22" x14ac:dyDescent="0.2">
      <c r="B111" s="41">
        <v>41.5</v>
      </c>
      <c r="F111" s="36">
        <f t="shared" si="25"/>
        <v>5.238161878168409E-2</v>
      </c>
      <c r="G111" s="36">
        <f t="shared" si="23"/>
        <v>6.3165161235118422E-2</v>
      </c>
      <c r="I111" s="36"/>
      <c r="K111" s="41">
        <f>K110+0.5</f>
        <v>42</v>
      </c>
      <c r="L111" s="36">
        <f t="shared" si="21"/>
        <v>5.2377910089146856E-2</v>
      </c>
      <c r="M111" s="36">
        <f t="shared" si="26"/>
        <v>5.453730269258901E-2</v>
      </c>
      <c r="N111" s="36">
        <f t="shared" si="26"/>
        <v>5.6696695296031163E-2</v>
      </c>
      <c r="O111" s="36">
        <f t="shared" si="26"/>
        <v>5.8856087899473317E-2</v>
      </c>
      <c r="P111" s="36">
        <f t="shared" si="26"/>
        <v>6.101548050291547E-2</v>
      </c>
      <c r="Q111" s="36">
        <f t="shared" si="22"/>
        <v>6.3174873106357624E-2</v>
      </c>
      <c r="R111" s="36">
        <f t="shared" si="27"/>
        <v>6.3174873106357624E-2</v>
      </c>
      <c r="S111" s="36">
        <f t="shared" si="27"/>
        <v>6.3174873106357624E-2</v>
      </c>
      <c r="T111" s="36">
        <f t="shared" si="27"/>
        <v>6.3174873106357624E-2</v>
      </c>
      <c r="U111" s="36">
        <f t="shared" si="27"/>
        <v>6.3174873106357624E-2</v>
      </c>
      <c r="V111" s="36">
        <f t="shared" si="27"/>
        <v>6.3174873106357624E-2</v>
      </c>
    </row>
    <row r="112" spans="2:22" x14ac:dyDescent="0.2">
      <c r="B112" s="41">
        <f>B111+0.5</f>
        <v>42</v>
      </c>
      <c r="F112" s="36">
        <f t="shared" si="25"/>
        <v>5.2377910089146856E-2</v>
      </c>
      <c r="G112" s="36">
        <f t="shared" si="23"/>
        <v>6.3174873106357624E-2</v>
      </c>
      <c r="I112" s="36"/>
      <c r="K112" s="41">
        <v>42.5</v>
      </c>
      <c r="L112" s="36">
        <f t="shared" si="21"/>
        <v>5.2374288659950759E-2</v>
      </c>
      <c r="M112" s="36">
        <f t="shared" si="26"/>
        <v>5.4536302220557512E-2</v>
      </c>
      <c r="N112" s="36">
        <f t="shared" si="26"/>
        <v>5.6698315781164264E-2</v>
      </c>
      <c r="O112" s="36">
        <f t="shared" si="26"/>
        <v>5.8860329341771017E-2</v>
      </c>
      <c r="P112" s="36">
        <f t="shared" si="26"/>
        <v>6.102234290237777E-2</v>
      </c>
      <c r="Q112" s="36">
        <f t="shared" si="22"/>
        <v>6.3184356462984509E-2</v>
      </c>
      <c r="R112" s="36">
        <f t="shared" si="27"/>
        <v>6.3184356462984509E-2</v>
      </c>
      <c r="S112" s="36">
        <f t="shared" si="27"/>
        <v>6.3184356462984509E-2</v>
      </c>
      <c r="T112" s="36">
        <f t="shared" si="27"/>
        <v>6.3184356462984509E-2</v>
      </c>
      <c r="U112" s="36">
        <f t="shared" si="27"/>
        <v>6.3184356462984509E-2</v>
      </c>
      <c r="V112" s="36">
        <f t="shared" si="27"/>
        <v>6.3184356462984509E-2</v>
      </c>
    </row>
    <row r="113" spans="2:22" x14ac:dyDescent="0.2">
      <c r="B113" s="41">
        <v>42.5</v>
      </c>
      <c r="F113" s="36">
        <f t="shared" si="25"/>
        <v>5.2374288659950759E-2</v>
      </c>
      <c r="G113" s="36">
        <f t="shared" si="23"/>
        <v>6.3184356462984509E-2</v>
      </c>
      <c r="I113" s="36"/>
      <c r="K113" s="41">
        <f>K112+0.5</f>
        <v>43</v>
      </c>
      <c r="L113" s="36">
        <f t="shared" si="21"/>
        <v>5.2370751450028917E-2</v>
      </c>
      <c r="M113" s="36">
        <f t="shared" si="26"/>
        <v>5.4535325015310693E-2</v>
      </c>
      <c r="N113" s="36">
        <f t="shared" si="26"/>
        <v>5.6699898580592469E-2</v>
      </c>
      <c r="O113" s="36">
        <f t="shared" si="26"/>
        <v>5.8864472145874244E-2</v>
      </c>
      <c r="P113" s="36">
        <f t="shared" si="26"/>
        <v>6.102904571115602E-2</v>
      </c>
      <c r="Q113" s="36">
        <f t="shared" si="22"/>
        <v>6.3193619276437782E-2</v>
      </c>
      <c r="R113" s="36">
        <f t="shared" si="27"/>
        <v>6.3193619276437782E-2</v>
      </c>
      <c r="S113" s="36">
        <f t="shared" si="27"/>
        <v>6.3193619276437782E-2</v>
      </c>
      <c r="T113" s="36">
        <f t="shared" si="27"/>
        <v>6.3193619276437782E-2</v>
      </c>
      <c r="U113" s="36">
        <f t="shared" si="27"/>
        <v>6.3193619276437782E-2</v>
      </c>
      <c r="V113" s="36">
        <f t="shared" si="27"/>
        <v>6.3193619276437782E-2</v>
      </c>
    </row>
    <row r="114" spans="2:22" x14ac:dyDescent="0.2">
      <c r="B114" s="41">
        <f>B113+0.5</f>
        <v>43</v>
      </c>
      <c r="F114" s="36">
        <f t="shared" si="25"/>
        <v>5.2370751450028917E-2</v>
      </c>
      <c r="G114" s="36">
        <f t="shared" si="23"/>
        <v>6.3193619276437782E-2</v>
      </c>
      <c r="I114" s="36"/>
      <c r="K114" s="41">
        <v>43.5</v>
      </c>
      <c r="L114" s="36">
        <f t="shared" si="21"/>
        <v>5.2367295555270754E-2</v>
      </c>
      <c r="M114" s="36">
        <f t="shared" si="26"/>
        <v>5.4534370274547307E-2</v>
      </c>
      <c r="N114" s="36">
        <f t="shared" si="26"/>
        <v>5.670144499382386E-2</v>
      </c>
      <c r="O114" s="36">
        <f t="shared" si="26"/>
        <v>5.8868519713100413E-2</v>
      </c>
      <c r="P114" s="36">
        <f t="shared" si="26"/>
        <v>6.1035594432376966E-2</v>
      </c>
      <c r="Q114" s="36">
        <f t="shared" si="22"/>
        <v>6.3202669151653526E-2</v>
      </c>
      <c r="R114" s="36">
        <f t="shared" si="27"/>
        <v>6.3202669151653526E-2</v>
      </c>
      <c r="S114" s="36">
        <f t="shared" si="27"/>
        <v>6.3202669151653526E-2</v>
      </c>
      <c r="T114" s="36">
        <f t="shared" si="27"/>
        <v>6.3202669151653526E-2</v>
      </c>
      <c r="U114" s="36">
        <f t="shared" si="27"/>
        <v>6.3202669151653526E-2</v>
      </c>
      <c r="V114" s="36">
        <f t="shared" si="27"/>
        <v>6.3202669151653526E-2</v>
      </c>
    </row>
    <row r="115" spans="2:22" x14ac:dyDescent="0.2">
      <c r="B115" s="41">
        <v>43.5</v>
      </c>
      <c r="F115" s="36">
        <f t="shared" si="25"/>
        <v>5.2367295555270754E-2</v>
      </c>
      <c r="G115" s="36">
        <f t="shared" si="23"/>
        <v>6.3202669151653526E-2</v>
      </c>
      <c r="I115" s="36"/>
      <c r="K115" s="41">
        <f>K114+0.5</f>
        <v>44</v>
      </c>
      <c r="L115" s="36">
        <f t="shared" si="21"/>
        <v>5.2363918203570156E-2</v>
      </c>
      <c r="M115" s="36">
        <f t="shared" si="26"/>
        <v>5.4533437232433951E-2</v>
      </c>
      <c r="N115" s="36">
        <f t="shared" si="26"/>
        <v>5.6702956261297746E-2</v>
      </c>
      <c r="O115" s="36">
        <f t="shared" si="26"/>
        <v>5.8872475290161541E-2</v>
      </c>
      <c r="P115" s="36">
        <f t="shared" si="26"/>
        <v>6.1041994319025336E-2</v>
      </c>
      <c r="Q115" s="36">
        <f t="shared" si="22"/>
        <v>6.3211513347889145E-2</v>
      </c>
      <c r="R115" s="36">
        <f t="shared" si="27"/>
        <v>6.3211513347889145E-2</v>
      </c>
      <c r="S115" s="36">
        <f t="shared" si="27"/>
        <v>6.3211513347889145E-2</v>
      </c>
      <c r="T115" s="36">
        <f t="shared" si="27"/>
        <v>6.3211513347889145E-2</v>
      </c>
      <c r="U115" s="36">
        <f t="shared" si="27"/>
        <v>6.3211513347889145E-2</v>
      </c>
      <c r="V115" s="36">
        <f t="shared" si="27"/>
        <v>6.3211513347889145E-2</v>
      </c>
    </row>
    <row r="116" spans="2:22" x14ac:dyDescent="0.2">
      <c r="B116" s="41">
        <f>B115+0.5</f>
        <v>44</v>
      </c>
      <c r="F116" s="36">
        <f t="shared" si="25"/>
        <v>5.2363918203570156E-2</v>
      </c>
      <c r="G116" s="36">
        <f t="shared" si="23"/>
        <v>6.3211513347889145E-2</v>
      </c>
      <c r="I116" s="36"/>
      <c r="K116" s="41">
        <v>44.5</v>
      </c>
      <c r="L116" s="36">
        <f t="shared" si="21"/>
        <v>5.2360616747409598E-2</v>
      </c>
      <c r="M116" s="36">
        <f t="shared" si="26"/>
        <v>5.4532525157556362E-2</v>
      </c>
      <c r="N116" s="36">
        <f t="shared" si="26"/>
        <v>5.6704433567703126E-2</v>
      </c>
      <c r="O116" s="36">
        <f t="shared" si="26"/>
        <v>5.887634197784989E-2</v>
      </c>
      <c r="P116" s="36">
        <f t="shared" si="26"/>
        <v>6.1048250387996654E-2</v>
      </c>
      <c r="Q116" s="36">
        <f t="shared" si="22"/>
        <v>6.3220158798143425E-2</v>
      </c>
      <c r="R116" s="36">
        <f t="shared" si="27"/>
        <v>6.3220158798143425E-2</v>
      </c>
      <c r="S116" s="36">
        <f t="shared" si="27"/>
        <v>6.3220158798143425E-2</v>
      </c>
      <c r="T116" s="36">
        <f t="shared" si="27"/>
        <v>6.3220158798143425E-2</v>
      </c>
      <c r="U116" s="36">
        <f t="shared" si="27"/>
        <v>6.3220158798143425E-2</v>
      </c>
      <c r="V116" s="36">
        <f t="shared" si="27"/>
        <v>6.3220158798143425E-2</v>
      </c>
    </row>
    <row r="117" spans="2:22" x14ac:dyDescent="0.2">
      <c r="B117" s="41">
        <v>44.5</v>
      </c>
      <c r="F117" s="36">
        <f t="shared" si="25"/>
        <v>5.2360616747409598E-2</v>
      </c>
      <c r="G117" s="36">
        <f t="shared" si="23"/>
        <v>6.3220158798143425E-2</v>
      </c>
      <c r="I117" s="36"/>
      <c r="K117" s="41">
        <f>K116+0.5</f>
        <v>45</v>
      </c>
      <c r="L117" s="36">
        <f t="shared" si="21"/>
        <v>5.2357388656938689E-2</v>
      </c>
      <c r="M117" s="36">
        <f t="shared" si="26"/>
        <v>5.4531633351007365E-2</v>
      </c>
      <c r="N117" s="36">
        <f t="shared" si="26"/>
        <v>5.6705878045076041E-2</v>
      </c>
      <c r="O117" s="36">
        <f t="shared" si="26"/>
        <v>5.8880122739144718E-2</v>
      </c>
      <c r="P117" s="36">
        <f t="shared" si="26"/>
        <v>6.1054367433213394E-2</v>
      </c>
      <c r="Q117" s="36">
        <f t="shared" si="22"/>
        <v>6.3228612127282077E-2</v>
      </c>
      <c r="R117" s="36">
        <f t="shared" si="27"/>
        <v>6.3228612127282077E-2</v>
      </c>
      <c r="S117" s="36">
        <f t="shared" si="27"/>
        <v>6.3228612127282077E-2</v>
      </c>
      <c r="T117" s="36">
        <f t="shared" si="27"/>
        <v>6.3228612127282077E-2</v>
      </c>
      <c r="U117" s="36">
        <f t="shared" si="27"/>
        <v>6.3228612127282077E-2</v>
      </c>
      <c r="V117" s="36">
        <f t="shared" si="27"/>
        <v>6.3228612127282077E-2</v>
      </c>
    </row>
    <row r="118" spans="2:22" x14ac:dyDescent="0.2">
      <c r="B118" s="41">
        <f>B117+0.5</f>
        <v>45</v>
      </c>
      <c r="F118" s="36">
        <f t="shared" si="25"/>
        <v>5.2357388656938689E-2</v>
      </c>
      <c r="G118" s="36">
        <f t="shared" si="23"/>
        <v>6.3228612127282077E-2</v>
      </c>
      <c r="I118" s="36"/>
      <c r="K118" s="41">
        <v>45.5</v>
      </c>
      <c r="L118" s="36">
        <f t="shared" si="21"/>
        <v>5.2354231513509042E-2</v>
      </c>
      <c r="M118" s="36">
        <f t="shared" si="26"/>
        <v>5.4530761144600821E-2</v>
      </c>
      <c r="N118" s="36">
        <f t="shared" si="26"/>
        <v>5.6707290775692601E-2</v>
      </c>
      <c r="O118" s="36">
        <f t="shared" si="26"/>
        <v>5.888382040678438E-2</v>
      </c>
      <c r="P118" s="36">
        <f t="shared" si="26"/>
        <v>6.106035003787616E-2</v>
      </c>
      <c r="Q118" s="36">
        <f t="shared" si="22"/>
        <v>6.3236879668967946E-2</v>
      </c>
      <c r="R118" s="36">
        <f t="shared" si="27"/>
        <v>6.3236879668967946E-2</v>
      </c>
      <c r="S118" s="36">
        <f t="shared" si="27"/>
        <v>6.3236879668967946E-2</v>
      </c>
      <c r="T118" s="36">
        <f t="shared" si="27"/>
        <v>6.3236879668967946E-2</v>
      </c>
      <c r="U118" s="36">
        <f t="shared" si="27"/>
        <v>6.3236879668967946E-2</v>
      </c>
      <c r="V118" s="36">
        <f t="shared" si="27"/>
        <v>6.3236879668967946E-2</v>
      </c>
    </row>
    <row r="119" spans="2:22" x14ac:dyDescent="0.2">
      <c r="B119" s="41">
        <v>45.5</v>
      </c>
      <c r="F119" s="36">
        <f t="shared" si="25"/>
        <v>5.2354231513509042E-2</v>
      </c>
      <c r="G119" s="36">
        <f t="shared" si="23"/>
        <v>6.3236879668967946E-2</v>
      </c>
      <c r="I119" s="36"/>
      <c r="K119" s="41">
        <f>K118+0.5</f>
        <v>46</v>
      </c>
      <c r="L119" s="36">
        <f t="shared" si="21"/>
        <v>5.2351143003630675E-2</v>
      </c>
      <c r="M119" s="36">
        <f t="shared" si="26"/>
        <v>5.4529907899202007E-2</v>
      </c>
      <c r="N119" s="36">
        <f t="shared" si="26"/>
        <v>5.6708672794773339E-2</v>
      </c>
      <c r="O119" s="36">
        <f t="shared" si="26"/>
        <v>5.8887437690344671E-2</v>
      </c>
      <c r="P119" s="36">
        <f t="shared" si="26"/>
        <v>6.1066202585916003E-2</v>
      </c>
      <c r="Q119" s="36">
        <f t="shared" si="22"/>
        <v>6.3244967481487349E-2</v>
      </c>
      <c r="R119" s="36">
        <f t="shared" si="27"/>
        <v>6.3244967481487349E-2</v>
      </c>
      <c r="S119" s="36">
        <f t="shared" si="27"/>
        <v>6.3244967481487349E-2</v>
      </c>
      <c r="T119" s="36">
        <f t="shared" si="27"/>
        <v>6.3244967481487349E-2</v>
      </c>
      <c r="U119" s="36">
        <f t="shared" si="27"/>
        <v>6.3244967481487349E-2</v>
      </c>
      <c r="V119" s="36">
        <f t="shared" si="27"/>
        <v>6.3244967481487349E-2</v>
      </c>
    </row>
    <row r="120" spans="2:22" x14ac:dyDescent="0.2">
      <c r="B120" s="41">
        <f>B119+0.5</f>
        <v>46</v>
      </c>
      <c r="F120" s="36">
        <f t="shared" si="25"/>
        <v>5.2351143003630675E-2</v>
      </c>
      <c r="G120" s="36">
        <f t="shared" si="23"/>
        <v>6.3244967481487349E-2</v>
      </c>
      <c r="I120" s="36"/>
      <c r="K120" s="41">
        <v>46.5</v>
      </c>
      <c r="L120" s="36">
        <f t="shared" si="21"/>
        <v>5.2348120913318461E-2</v>
      </c>
      <c r="M120" s="36">
        <f t="shared" si="26"/>
        <v>5.4529073003165798E-2</v>
      </c>
      <c r="N120" s="36">
        <f t="shared" si="26"/>
        <v>5.6710025093013136E-2</v>
      </c>
      <c r="O120" s="36">
        <f t="shared" si="26"/>
        <v>5.8890977182860474E-2</v>
      </c>
      <c r="P120" s="36">
        <f t="shared" si="26"/>
        <v>6.1071929272707812E-2</v>
      </c>
      <c r="Q120" s="36">
        <f t="shared" si="22"/>
        <v>6.3252881362555163E-2</v>
      </c>
      <c r="R120" s="36">
        <f t="shared" si="27"/>
        <v>6.3252881362555163E-2</v>
      </c>
      <c r="S120" s="36">
        <f t="shared" si="27"/>
        <v>6.3252881362555163E-2</v>
      </c>
      <c r="T120" s="36">
        <f t="shared" si="27"/>
        <v>6.3252881362555163E-2</v>
      </c>
      <c r="U120" s="36">
        <f t="shared" si="27"/>
        <v>6.3252881362555163E-2</v>
      </c>
      <c r="V120" s="36">
        <f t="shared" si="27"/>
        <v>6.3252881362555163E-2</v>
      </c>
    </row>
    <row r="121" spans="2:22" x14ac:dyDescent="0.2">
      <c r="B121" s="41">
        <v>46.5</v>
      </c>
      <c r="F121" s="36">
        <f t="shared" si="25"/>
        <v>5.2348120913318461E-2</v>
      </c>
      <c r="G121" s="36">
        <f t="shared" si="23"/>
        <v>6.3252881362555163E-2</v>
      </c>
      <c r="I121" s="36"/>
      <c r="K121" s="41">
        <f>K120+0.5</f>
        <v>47</v>
      </c>
      <c r="L121" s="36">
        <f t="shared" si="21"/>
        <v>5.2345163122799278E-2</v>
      </c>
      <c r="M121" s="36">
        <f t="shared" si="26"/>
        <v>5.4528255870874433E-2</v>
      </c>
      <c r="N121" s="36">
        <f t="shared" si="26"/>
        <v>5.6711348618949588E-2</v>
      </c>
      <c r="O121" s="36">
        <f t="shared" si="26"/>
        <v>5.8894441367024743E-2</v>
      </c>
      <c r="P121" s="36">
        <f t="shared" si="26"/>
        <v>6.1077534115099898E-2</v>
      </c>
      <c r="Q121" s="36">
        <f t="shared" si="22"/>
        <v>6.326062686317506E-2</v>
      </c>
      <c r="R121" s="36">
        <f t="shared" si="27"/>
        <v>6.326062686317506E-2</v>
      </c>
      <c r="S121" s="36">
        <f t="shared" si="27"/>
        <v>6.326062686317506E-2</v>
      </c>
      <c r="T121" s="36">
        <f t="shared" si="27"/>
        <v>6.326062686317506E-2</v>
      </c>
      <c r="U121" s="36">
        <f t="shared" si="27"/>
        <v>6.326062686317506E-2</v>
      </c>
      <c r="V121" s="36">
        <f t="shared" si="27"/>
        <v>6.326062686317506E-2</v>
      </c>
    </row>
    <row r="122" spans="2:22" x14ac:dyDescent="0.2">
      <c r="B122" s="41">
        <f>B121+0.5</f>
        <v>47</v>
      </c>
      <c r="F122" s="36">
        <f t="shared" si="25"/>
        <v>5.2345163122799278E-2</v>
      </c>
      <c r="G122" s="36">
        <f t="shared" si="23"/>
        <v>6.326062686317506E-2</v>
      </c>
      <c r="I122" s="36"/>
      <c r="K122" s="41">
        <v>47.5</v>
      </c>
      <c r="L122" s="36">
        <f t="shared" si="21"/>
        <v>5.2342267601553576E-2</v>
      </c>
      <c r="M122" s="36">
        <f t="shared" si="26"/>
        <v>5.4527455941367708E-2</v>
      </c>
      <c r="N122" s="36">
        <f t="shared" si="26"/>
        <v>5.6712644281181841E-2</v>
      </c>
      <c r="O122" s="36">
        <f t="shared" si="26"/>
        <v>5.8897832620995974E-2</v>
      </c>
      <c r="P122" s="36">
        <f t="shared" si="26"/>
        <v>6.1083020960810107E-2</v>
      </c>
      <c r="Q122" s="36">
        <f t="shared" si="22"/>
        <v>6.3268209300624254E-2</v>
      </c>
      <c r="R122" s="36">
        <f t="shared" si="27"/>
        <v>6.3268209300624254E-2</v>
      </c>
      <c r="S122" s="36">
        <f t="shared" si="27"/>
        <v>6.3268209300624254E-2</v>
      </c>
      <c r="T122" s="36">
        <f t="shared" si="27"/>
        <v>6.3268209300624254E-2</v>
      </c>
      <c r="U122" s="36">
        <f t="shared" si="27"/>
        <v>6.3268209300624254E-2</v>
      </c>
      <c r="V122" s="36">
        <f t="shared" si="27"/>
        <v>6.3268209300624254E-2</v>
      </c>
    </row>
    <row r="123" spans="2:22" x14ac:dyDescent="0.2">
      <c r="B123" s="41">
        <v>47.5</v>
      </c>
      <c r="F123" s="36">
        <f t="shared" si="25"/>
        <v>5.2342267601553576E-2</v>
      </c>
      <c r="G123" s="36">
        <f t="shared" si="23"/>
        <v>6.3268209300624254E-2</v>
      </c>
      <c r="I123" s="36"/>
      <c r="K123" s="41">
        <f>K122+0.5</f>
        <v>48</v>
      </c>
      <c r="L123" s="36">
        <f t="shared" si="21"/>
        <v>5.2339432403666696E-2</v>
      </c>
      <c r="M123" s="36">
        <f t="shared" si="26"/>
        <v>5.4526672677058713E-2</v>
      </c>
      <c r="N123" s="36">
        <f t="shared" si="26"/>
        <v>5.671391295045073E-2</v>
      </c>
      <c r="O123" s="36">
        <f t="shared" si="26"/>
        <v>5.8901153223842748E-2</v>
      </c>
      <c r="P123" s="36">
        <f t="shared" si="26"/>
        <v>6.1088393497234765E-2</v>
      </c>
      <c r="Q123" s="36">
        <f t="shared" si="22"/>
        <v>6.3275633770626769E-2</v>
      </c>
      <c r="R123" s="36">
        <f t="shared" si="27"/>
        <v>6.3275633770626769E-2</v>
      </c>
      <c r="S123" s="36">
        <f t="shared" si="27"/>
        <v>6.3275633770626769E-2</v>
      </c>
      <c r="T123" s="36">
        <f t="shared" si="27"/>
        <v>6.3275633770626769E-2</v>
      </c>
      <c r="U123" s="36">
        <f t="shared" si="27"/>
        <v>6.3275633770626769E-2</v>
      </c>
      <c r="V123" s="36">
        <f t="shared" si="27"/>
        <v>6.3275633770626769E-2</v>
      </c>
    </row>
    <row r="124" spans="2:22" x14ac:dyDescent="0.2">
      <c r="B124" s="41">
        <f>B123+0.5</f>
        <v>48</v>
      </c>
      <c r="F124" s="36">
        <f t="shared" si="25"/>
        <v>5.2339432403666696E-2</v>
      </c>
      <c r="G124" s="36">
        <f t="shared" si="23"/>
        <v>6.3275633770626769E-2</v>
      </c>
      <c r="I124" s="36"/>
      <c r="K124" s="41">
        <v>48.5</v>
      </c>
      <c r="L124" s="36">
        <f t="shared" ref="L124:L155" si="28">F125</f>
        <v>5.2336655663467867E-2</v>
      </c>
      <c r="M124" s="36">
        <f t="shared" si="26"/>
        <v>5.4525905562529037E-2</v>
      </c>
      <c r="N124" s="36">
        <f t="shared" si="26"/>
        <v>5.6715155461590207E-2</v>
      </c>
      <c r="O124" s="36">
        <f t="shared" si="26"/>
        <v>5.8904405360651377E-2</v>
      </c>
      <c r="P124" s="36">
        <f t="shared" si="26"/>
        <v>6.1093655259712547E-2</v>
      </c>
      <c r="Q124" s="36">
        <f t="shared" ref="Q124:Q155" si="29">G125</f>
        <v>6.3282905158773703E-2</v>
      </c>
      <c r="R124" s="36">
        <f t="shared" si="27"/>
        <v>6.3282905158773703E-2</v>
      </c>
      <c r="S124" s="36">
        <f t="shared" si="27"/>
        <v>6.3282905158773703E-2</v>
      </c>
      <c r="T124" s="36">
        <f t="shared" si="27"/>
        <v>6.3282905158773703E-2</v>
      </c>
      <c r="U124" s="36">
        <f t="shared" si="27"/>
        <v>6.3282905158773703E-2</v>
      </c>
      <c r="V124" s="36">
        <f t="shared" si="27"/>
        <v>6.3282905158773703E-2</v>
      </c>
    </row>
    <row r="125" spans="2:22" x14ac:dyDescent="0.2">
      <c r="B125" s="41">
        <v>48.5</v>
      </c>
      <c r="F125" s="36">
        <f t="shared" si="25"/>
        <v>5.2336655663467867E-2</v>
      </c>
      <c r="G125" s="36">
        <f t="shared" ref="G125:G156" si="30">G$22+G$23*(B$22/$B125)*(1-EXP(-$B125/B$22))+G$24*(B$22/$B125)*(1-(1+$B125/B$22)*EXP(-$B125/B$22))</f>
        <v>6.3282905158773703E-2</v>
      </c>
      <c r="I125" s="36"/>
      <c r="K125" s="41">
        <f>K124+0.5</f>
        <v>49</v>
      </c>
      <c r="L125" s="36">
        <f t="shared" si="28"/>
        <v>5.2333935591436113E-2</v>
      </c>
      <c r="M125" s="36">
        <f t="shared" si="26"/>
        <v>5.4525154103397741E-2</v>
      </c>
      <c r="N125" s="36">
        <f t="shared" si="26"/>
        <v>5.6716372615359369E-2</v>
      </c>
      <c r="O125" s="36">
        <f t="shared" si="26"/>
        <v>5.8907591127320996E-2</v>
      </c>
      <c r="P125" s="36">
        <f t="shared" si="26"/>
        <v>6.1098809639282624E-2</v>
      </c>
      <c r="Q125" s="36">
        <f t="shared" si="29"/>
        <v>6.3290028151244251E-2</v>
      </c>
      <c r="R125" s="36">
        <f t="shared" ref="R125:V140" si="31">Q125</f>
        <v>6.3290028151244251E-2</v>
      </c>
      <c r="S125" s="36">
        <f t="shared" si="31"/>
        <v>6.3290028151244251E-2</v>
      </c>
      <c r="T125" s="36">
        <f t="shared" si="31"/>
        <v>6.3290028151244251E-2</v>
      </c>
      <c r="U125" s="36">
        <f t="shared" si="31"/>
        <v>6.3290028151244251E-2</v>
      </c>
      <c r="V125" s="36">
        <f t="shared" si="31"/>
        <v>6.3290028151244251E-2</v>
      </c>
    </row>
    <row r="126" spans="2:22" x14ac:dyDescent="0.2">
      <c r="B126" s="41">
        <f>B125+0.5</f>
        <v>49</v>
      </c>
      <c r="F126" s="36">
        <f t="shared" si="25"/>
        <v>5.2333935591436113E-2</v>
      </c>
      <c r="G126" s="36">
        <f t="shared" si="30"/>
        <v>6.3290028151244251E-2</v>
      </c>
      <c r="I126" s="36"/>
      <c r="K126" s="41">
        <v>49.5</v>
      </c>
      <c r="L126" s="36">
        <f t="shared" si="28"/>
        <v>5.2331270470354317E-2</v>
      </c>
      <c r="M126" s="36">
        <f t="shared" si="26"/>
        <v>5.4524417825258874E-2</v>
      </c>
      <c r="N126" s="36">
        <f t="shared" si="26"/>
        <v>5.671756518016343E-2</v>
      </c>
      <c r="O126" s="36">
        <f t="shared" si="26"/>
        <v>5.8910712535067987E-2</v>
      </c>
      <c r="P126" s="36">
        <f t="shared" si="26"/>
        <v>6.1103859889972544E-2</v>
      </c>
      <c r="Q126" s="36">
        <f t="shared" si="29"/>
        <v>6.3297007244877093E-2</v>
      </c>
      <c r="R126" s="36">
        <f t="shared" si="31"/>
        <v>6.3297007244877093E-2</v>
      </c>
      <c r="S126" s="36">
        <f t="shared" si="31"/>
        <v>6.3297007244877093E-2</v>
      </c>
      <c r="T126" s="36">
        <f t="shared" si="31"/>
        <v>6.3297007244877093E-2</v>
      </c>
      <c r="U126" s="36">
        <f t="shared" si="31"/>
        <v>6.3297007244877093E-2</v>
      </c>
      <c r="V126" s="36">
        <f t="shared" si="31"/>
        <v>6.3297007244877093E-2</v>
      </c>
    </row>
    <row r="127" spans="2:22" x14ac:dyDescent="0.2">
      <c r="B127" s="41">
        <v>49.5</v>
      </c>
      <c r="F127" s="36">
        <f t="shared" si="25"/>
        <v>5.2331270470354317E-2</v>
      </c>
      <c r="G127" s="36">
        <f t="shared" si="30"/>
        <v>6.3297007244877093E-2</v>
      </c>
      <c r="I127" s="36"/>
      <c r="K127" s="41">
        <f>K126+0.5</f>
        <v>50</v>
      </c>
      <c r="L127" s="36">
        <f t="shared" si="28"/>
        <v>5.2328658651694011E-2</v>
      </c>
      <c r="M127" s="36">
        <f t="shared" si="26"/>
        <v>5.4523696272682678E-2</v>
      </c>
      <c r="N127" s="36">
        <f t="shared" si="26"/>
        <v>5.6718733893671346E-2</v>
      </c>
      <c r="O127" s="36">
        <f t="shared" si="26"/>
        <v>5.8913771514660013E-2</v>
      </c>
      <c r="P127" s="36">
        <f t="shared" si="26"/>
        <v>6.110880913564868E-2</v>
      </c>
      <c r="Q127" s="36">
        <f t="shared" si="29"/>
        <v>6.3303846756637333E-2</v>
      </c>
      <c r="R127" s="36">
        <f t="shared" si="31"/>
        <v>6.3303846756637333E-2</v>
      </c>
      <c r="S127" s="36">
        <f t="shared" si="31"/>
        <v>6.3303846756637333E-2</v>
      </c>
      <c r="T127" s="36">
        <f t="shared" si="31"/>
        <v>6.3303846756637333E-2</v>
      </c>
      <c r="U127" s="36">
        <f t="shared" si="31"/>
        <v>6.3303846756637333E-2</v>
      </c>
      <c r="V127" s="36">
        <f t="shared" si="31"/>
        <v>6.3303846756637333E-2</v>
      </c>
    </row>
    <row r="128" spans="2:22" x14ac:dyDescent="0.2">
      <c r="B128" s="41">
        <f>B127+0.5</f>
        <v>50</v>
      </c>
      <c r="F128" s="36">
        <f t="shared" si="25"/>
        <v>5.2328658651694011E-2</v>
      </c>
      <c r="G128" s="36">
        <f t="shared" si="30"/>
        <v>6.3303846756637333E-2</v>
      </c>
      <c r="I128" s="36"/>
      <c r="K128" s="41">
        <v>50.5</v>
      </c>
      <c r="L128" s="36">
        <f t="shared" si="28"/>
        <v>5.2326098552215004E-2</v>
      </c>
      <c r="M128" s="36">
        <f t="shared" ref="M128:P147" si="32">($Q128-$L128)/5+L128</f>
        <v>5.4522989008276242E-2</v>
      </c>
      <c r="N128" s="36">
        <f t="shared" si="32"/>
        <v>5.6719879464337479E-2</v>
      </c>
      <c r="O128" s="36">
        <f t="shared" si="32"/>
        <v>5.8916769920398716E-2</v>
      </c>
      <c r="P128" s="36">
        <f t="shared" si="32"/>
        <v>6.1113660376459954E-2</v>
      </c>
      <c r="Q128" s="36">
        <f t="shared" si="29"/>
        <v>6.3310550832521184E-2</v>
      </c>
      <c r="R128" s="36">
        <f t="shared" si="31"/>
        <v>6.3310550832521184E-2</v>
      </c>
      <c r="S128" s="36">
        <f t="shared" si="31"/>
        <v>6.3310550832521184E-2</v>
      </c>
      <c r="T128" s="36">
        <f t="shared" si="31"/>
        <v>6.3310550832521184E-2</v>
      </c>
      <c r="U128" s="36">
        <f t="shared" si="31"/>
        <v>6.3310550832521184E-2</v>
      </c>
      <c r="V128" s="36">
        <f t="shared" si="31"/>
        <v>6.3310550832521184E-2</v>
      </c>
    </row>
    <row r="129" spans="2:22" x14ac:dyDescent="0.2">
      <c r="B129" s="41">
        <v>50.5</v>
      </c>
      <c r="F129" s="36">
        <f t="shared" si="25"/>
        <v>5.2326098552215004E-2</v>
      </c>
      <c r="G129" s="36">
        <f t="shared" si="30"/>
        <v>6.3310550832521184E-2</v>
      </c>
      <c r="I129" s="36"/>
      <c r="K129" s="41">
        <f>K128+0.5</f>
        <v>51</v>
      </c>
      <c r="L129" s="36">
        <f t="shared" si="28"/>
        <v>5.2323588650764918E-2</v>
      </c>
      <c r="M129" s="36">
        <f t="shared" si="32"/>
        <v>5.4522295611799283E-2</v>
      </c>
      <c r="N129" s="36">
        <f t="shared" si="32"/>
        <v>5.6721002572833648E-2</v>
      </c>
      <c r="O129" s="36">
        <f t="shared" si="32"/>
        <v>5.8919709533868013E-2</v>
      </c>
      <c r="P129" s="36">
        <f t="shared" si="32"/>
        <v>6.1118416494902378E-2</v>
      </c>
      <c r="Q129" s="36">
        <f t="shared" si="29"/>
        <v>6.3317123455936736E-2</v>
      </c>
      <c r="R129" s="36">
        <f t="shared" si="31"/>
        <v>6.3317123455936736E-2</v>
      </c>
      <c r="S129" s="36">
        <f t="shared" si="31"/>
        <v>6.3317123455936736E-2</v>
      </c>
      <c r="T129" s="36">
        <f t="shared" si="31"/>
        <v>6.3317123455936736E-2</v>
      </c>
      <c r="U129" s="36">
        <f t="shared" si="31"/>
        <v>6.3317123455936736E-2</v>
      </c>
      <c r="V129" s="36">
        <f t="shared" si="31"/>
        <v>6.3317123455936736E-2</v>
      </c>
    </row>
    <row r="130" spans="2:22" x14ac:dyDescent="0.2">
      <c r="B130" s="41">
        <f>B129+0.5</f>
        <v>51</v>
      </c>
      <c r="F130" s="36">
        <f t="shared" si="25"/>
        <v>5.2323588650764918E-2</v>
      </c>
      <c r="G130" s="36">
        <f t="shared" si="30"/>
        <v>6.3317123455936736E-2</v>
      </c>
      <c r="I130" s="36"/>
      <c r="K130" s="41">
        <v>51.5</v>
      </c>
      <c r="L130" s="36">
        <f t="shared" si="28"/>
        <v>5.2321127485265267E-2</v>
      </c>
      <c r="M130" s="36">
        <f t="shared" si="32"/>
        <v>5.4521615679331545E-2</v>
      </c>
      <c r="N130" s="36">
        <f t="shared" si="32"/>
        <v>5.6722103873397822E-2</v>
      </c>
      <c r="O130" s="36">
        <f t="shared" si="32"/>
        <v>5.89225920674641E-2</v>
      </c>
      <c r="P130" s="36">
        <f t="shared" si="32"/>
        <v>6.1123080261530377E-2</v>
      </c>
      <c r="Q130" s="36">
        <f t="shared" si="29"/>
        <v>6.3323568455596668E-2</v>
      </c>
      <c r="R130" s="36">
        <f t="shared" si="31"/>
        <v>6.3323568455596668E-2</v>
      </c>
      <c r="S130" s="36">
        <f t="shared" si="31"/>
        <v>6.3323568455596668E-2</v>
      </c>
      <c r="T130" s="36">
        <f t="shared" si="31"/>
        <v>6.3323568455596668E-2</v>
      </c>
      <c r="U130" s="36">
        <f t="shared" si="31"/>
        <v>6.3323568455596668E-2</v>
      </c>
      <c r="V130" s="36">
        <f t="shared" si="31"/>
        <v>6.3323568455596668E-2</v>
      </c>
    </row>
    <row r="131" spans="2:22" x14ac:dyDescent="0.2">
      <c r="B131" s="41">
        <v>51.5</v>
      </c>
      <c r="F131" s="36">
        <f t="shared" si="25"/>
        <v>5.2321127485265267E-2</v>
      </c>
      <c r="G131" s="36">
        <f t="shared" si="30"/>
        <v>6.3323568455596668E-2</v>
      </c>
      <c r="I131" s="36"/>
      <c r="K131" s="41">
        <f>K130+0.5</f>
        <v>52</v>
      </c>
      <c r="L131" s="36">
        <f t="shared" si="28"/>
        <v>5.2318713649871333E-2</v>
      </c>
      <c r="M131" s="36">
        <f t="shared" si="32"/>
        <v>5.4520948822488161E-2</v>
      </c>
      <c r="N131" s="36">
        <f t="shared" si="32"/>
        <v>5.6723183995104988E-2</v>
      </c>
      <c r="O131" s="36">
        <f t="shared" si="32"/>
        <v>5.8925419167721815E-2</v>
      </c>
      <c r="P131" s="36">
        <f t="shared" si="32"/>
        <v>6.1127654340338643E-2</v>
      </c>
      <c r="Q131" s="36">
        <f t="shared" si="29"/>
        <v>6.332988951295547E-2</v>
      </c>
      <c r="R131" s="36">
        <f t="shared" si="31"/>
        <v>6.332988951295547E-2</v>
      </c>
      <c r="S131" s="36">
        <f t="shared" si="31"/>
        <v>6.332988951295547E-2</v>
      </c>
      <c r="T131" s="36">
        <f t="shared" si="31"/>
        <v>6.332988951295547E-2</v>
      </c>
      <c r="U131" s="36">
        <f t="shared" si="31"/>
        <v>6.332988951295547E-2</v>
      </c>
      <c r="V131" s="36">
        <f t="shared" si="31"/>
        <v>6.332988951295547E-2</v>
      </c>
    </row>
    <row r="132" spans="2:22" x14ac:dyDescent="0.2">
      <c r="B132" s="41">
        <f>B131+0.5</f>
        <v>52</v>
      </c>
      <c r="F132" s="36">
        <f t="shared" si="25"/>
        <v>5.2318713649871333E-2</v>
      </c>
      <c r="G132" s="36">
        <f t="shared" si="30"/>
        <v>6.332988951295547E-2</v>
      </c>
      <c r="I132" s="36"/>
      <c r="K132" s="41">
        <v>52.5</v>
      </c>
      <c r="L132" s="36">
        <f t="shared" si="28"/>
        <v>5.2316345792294404E-2</v>
      </c>
      <c r="M132" s="36">
        <f t="shared" si="32"/>
        <v>5.4520294667679867E-2</v>
      </c>
      <c r="N132" s="36">
        <f t="shared" si="32"/>
        <v>5.6724243543065329E-2</v>
      </c>
      <c r="O132" s="36">
        <f t="shared" si="32"/>
        <v>5.8928192418450792E-2</v>
      </c>
      <c r="P132" s="36">
        <f t="shared" si="32"/>
        <v>6.1132141293836255E-2</v>
      </c>
      <c r="Q132" s="36">
        <f t="shared" si="29"/>
        <v>6.3336090169221732E-2</v>
      </c>
      <c r="R132" s="36">
        <f t="shared" si="31"/>
        <v>6.3336090169221732E-2</v>
      </c>
      <c r="S132" s="36">
        <f t="shared" si="31"/>
        <v>6.3336090169221732E-2</v>
      </c>
      <c r="T132" s="36">
        <f t="shared" si="31"/>
        <v>6.3336090169221732E-2</v>
      </c>
      <c r="U132" s="36">
        <f t="shared" si="31"/>
        <v>6.3336090169221732E-2</v>
      </c>
      <c r="V132" s="36">
        <f t="shared" si="31"/>
        <v>6.3336090169221732E-2</v>
      </c>
    </row>
    <row r="133" spans="2:22" x14ac:dyDescent="0.2">
      <c r="B133" s="41">
        <v>52.5</v>
      </c>
      <c r="F133" s="36">
        <f t="shared" si="25"/>
        <v>5.2316345792294404E-2</v>
      </c>
      <c r="G133" s="36">
        <f t="shared" si="30"/>
        <v>6.3336090169221732E-2</v>
      </c>
      <c r="I133" s="36"/>
      <c r="K133" s="41">
        <f>K132+0.5</f>
        <v>53</v>
      </c>
      <c r="L133" s="36">
        <f t="shared" si="28"/>
        <v>5.2314022611275504E-2</v>
      </c>
      <c r="M133" s="36">
        <f t="shared" si="32"/>
        <v>5.4519652855415109E-2</v>
      </c>
      <c r="N133" s="36">
        <f t="shared" si="32"/>
        <v>5.6725283099554713E-2</v>
      </c>
      <c r="O133" s="36">
        <f t="shared" si="32"/>
        <v>5.8930913343694317E-2</v>
      </c>
      <c r="P133" s="36">
        <f t="shared" si="32"/>
        <v>6.1136543587833922E-2</v>
      </c>
      <c r="Q133" s="36">
        <f t="shared" si="29"/>
        <v>6.3342173831973533E-2</v>
      </c>
      <c r="R133" s="36">
        <f t="shared" si="31"/>
        <v>6.3342173831973533E-2</v>
      </c>
      <c r="S133" s="36">
        <f t="shared" si="31"/>
        <v>6.3342173831973533E-2</v>
      </c>
      <c r="T133" s="36">
        <f t="shared" si="31"/>
        <v>6.3342173831973533E-2</v>
      </c>
      <c r="U133" s="36">
        <f t="shared" si="31"/>
        <v>6.3342173831973533E-2</v>
      </c>
      <c r="V133" s="36">
        <f t="shared" si="31"/>
        <v>6.3342173831973533E-2</v>
      </c>
    </row>
    <row r="134" spans="2:22" x14ac:dyDescent="0.2">
      <c r="B134" s="41">
        <f>B133+0.5</f>
        <v>53</v>
      </c>
      <c r="F134" s="36">
        <f t="shared" si="25"/>
        <v>5.2314022611275504E-2</v>
      </c>
      <c r="G134" s="36">
        <f t="shared" si="30"/>
        <v>6.3342173831973533E-2</v>
      </c>
      <c r="I134" s="36"/>
      <c r="K134" s="41">
        <v>53.5</v>
      </c>
      <c r="L134" s="36">
        <f t="shared" si="28"/>
        <v>5.2311742854200864E-2</v>
      </c>
      <c r="M134" s="36">
        <f t="shared" si="32"/>
        <v>5.4519023039641276E-2</v>
      </c>
      <c r="N134" s="36">
        <f t="shared" si="32"/>
        <v>5.6726303225081688E-2</v>
      </c>
      <c r="O134" s="36">
        <f t="shared" si="32"/>
        <v>5.89335834105221E-2</v>
      </c>
      <c r="P134" s="36">
        <f t="shared" si="32"/>
        <v>6.1140863595962512E-2</v>
      </c>
      <c r="Q134" s="36">
        <f t="shared" si="29"/>
        <v>6.334814378140291E-2</v>
      </c>
      <c r="R134" s="36">
        <f t="shared" si="31"/>
        <v>6.334814378140291E-2</v>
      </c>
      <c r="S134" s="36">
        <f t="shared" si="31"/>
        <v>6.334814378140291E-2</v>
      </c>
      <c r="T134" s="36">
        <f t="shared" si="31"/>
        <v>6.334814378140291E-2</v>
      </c>
      <c r="U134" s="36">
        <f t="shared" si="31"/>
        <v>6.334814378140291E-2</v>
      </c>
      <c r="V134" s="36">
        <f t="shared" si="31"/>
        <v>6.334814378140291E-2</v>
      </c>
    </row>
    <row r="135" spans="2:22" x14ac:dyDescent="0.2">
      <c r="B135" s="41">
        <v>53.5</v>
      </c>
      <c r="F135" s="36">
        <f t="shared" si="25"/>
        <v>5.2311742854200864E-2</v>
      </c>
      <c r="G135" s="36">
        <f t="shared" si="30"/>
        <v>6.334814378140291E-2</v>
      </c>
      <c r="I135" s="36"/>
      <c r="K135" s="41">
        <f>K134+0.5</f>
        <v>54</v>
      </c>
      <c r="L135" s="36">
        <f t="shared" si="28"/>
        <v>5.2309505314849826E-2</v>
      </c>
      <c r="M135" s="36">
        <f t="shared" si="32"/>
        <v>5.45184048871225E-2</v>
      </c>
      <c r="N135" s="36">
        <f t="shared" si="32"/>
        <v>5.6727304459395174E-2</v>
      </c>
      <c r="O135" s="36">
        <f t="shared" si="32"/>
        <v>5.8936204031667848E-2</v>
      </c>
      <c r="P135" s="36">
        <f t="shared" si="32"/>
        <v>6.1145103603940522E-2</v>
      </c>
      <c r="Q135" s="36">
        <f t="shared" si="29"/>
        <v>6.3354003176213189E-2</v>
      </c>
      <c r="R135" s="36">
        <f t="shared" si="31"/>
        <v>6.3354003176213189E-2</v>
      </c>
      <c r="S135" s="36">
        <f t="shared" si="31"/>
        <v>6.3354003176213189E-2</v>
      </c>
      <c r="T135" s="36">
        <f t="shared" si="31"/>
        <v>6.3354003176213189E-2</v>
      </c>
      <c r="U135" s="36">
        <f t="shared" si="31"/>
        <v>6.3354003176213189E-2</v>
      </c>
      <c r="V135" s="36">
        <f t="shared" si="31"/>
        <v>6.3354003176213189E-2</v>
      </c>
    </row>
    <row r="136" spans="2:22" x14ac:dyDescent="0.2">
      <c r="B136" s="41">
        <f>B135+0.5</f>
        <v>54</v>
      </c>
      <c r="F136" s="36">
        <f t="shared" si="25"/>
        <v>5.2309505314849826E-2</v>
      </c>
      <c r="G136" s="36">
        <f t="shared" si="30"/>
        <v>6.3354003176213189E-2</v>
      </c>
      <c r="I136" s="36"/>
      <c r="K136" s="41">
        <v>54.5</v>
      </c>
      <c r="L136" s="36">
        <f t="shared" si="28"/>
        <v>5.2307308831266677E-2</v>
      </c>
      <c r="M136" s="36">
        <f t="shared" si="32"/>
        <v>5.4517798076851767E-2</v>
      </c>
      <c r="N136" s="36">
        <f t="shared" si="32"/>
        <v>5.6728287322436857E-2</v>
      </c>
      <c r="O136" s="36">
        <f t="shared" si="32"/>
        <v>5.8938776568021947E-2</v>
      </c>
      <c r="P136" s="36">
        <f t="shared" si="32"/>
        <v>6.1149265813607037E-2</v>
      </c>
      <c r="Q136" s="36">
        <f t="shared" si="29"/>
        <v>6.3359755059192127E-2</v>
      </c>
      <c r="R136" s="36">
        <f t="shared" si="31"/>
        <v>6.3359755059192127E-2</v>
      </c>
      <c r="S136" s="36">
        <f t="shared" si="31"/>
        <v>6.3359755059192127E-2</v>
      </c>
      <c r="T136" s="36">
        <f t="shared" si="31"/>
        <v>6.3359755059192127E-2</v>
      </c>
      <c r="U136" s="36">
        <f t="shared" si="31"/>
        <v>6.3359755059192127E-2</v>
      </c>
      <c r="V136" s="36">
        <f t="shared" si="31"/>
        <v>6.3359755059192127E-2</v>
      </c>
    </row>
    <row r="137" spans="2:22" x14ac:dyDescent="0.2">
      <c r="B137" s="41">
        <v>54.5</v>
      </c>
      <c r="F137" s="36">
        <f t="shared" si="25"/>
        <v>5.2307308831266677E-2</v>
      </c>
      <c r="G137" s="36">
        <f t="shared" si="30"/>
        <v>6.3359755059192127E-2</v>
      </c>
      <c r="I137" s="36"/>
      <c r="K137" s="41">
        <f>K136+0.5</f>
        <v>55</v>
      </c>
      <c r="L137" s="36">
        <f t="shared" si="28"/>
        <v>5.2305152283748678E-2</v>
      </c>
      <c r="M137" s="36">
        <f t="shared" si="32"/>
        <v>5.4517202299495048E-2</v>
      </c>
      <c r="N137" s="36">
        <f t="shared" si="32"/>
        <v>5.6729252315241417E-2</v>
      </c>
      <c r="O137" s="36">
        <f t="shared" si="32"/>
        <v>5.8941302330987787E-2</v>
      </c>
      <c r="P137" s="36">
        <f t="shared" si="32"/>
        <v>6.1153352346734156E-2</v>
      </c>
      <c r="Q137" s="36">
        <f t="shared" si="29"/>
        <v>6.3365402362480519E-2</v>
      </c>
      <c r="R137" s="36">
        <f t="shared" si="31"/>
        <v>6.3365402362480519E-2</v>
      </c>
      <c r="S137" s="36">
        <f t="shared" si="31"/>
        <v>6.3365402362480519E-2</v>
      </c>
      <c r="T137" s="36">
        <f t="shared" si="31"/>
        <v>6.3365402362480519E-2</v>
      </c>
      <c r="U137" s="36">
        <f t="shared" si="31"/>
        <v>6.3365402362480519E-2</v>
      </c>
      <c r="V137" s="36">
        <f t="shared" si="31"/>
        <v>6.3365402362480519E-2</v>
      </c>
    </row>
    <row r="138" spans="2:22" x14ac:dyDescent="0.2">
      <c r="B138" s="41">
        <f>B137+0.5</f>
        <v>55</v>
      </c>
      <c r="F138" s="36">
        <f t="shared" si="25"/>
        <v>5.2305152283748678E-2</v>
      </c>
      <c r="G138" s="36">
        <f t="shared" si="30"/>
        <v>6.3365402362480519E-2</v>
      </c>
      <c r="I138" s="36"/>
      <c r="K138" s="41">
        <v>55.5</v>
      </c>
      <c r="L138" s="36">
        <f t="shared" si="28"/>
        <v>5.23030345929427E-2</v>
      </c>
      <c r="M138" s="36">
        <f t="shared" si="32"/>
        <v>5.4516617256865463E-2</v>
      </c>
      <c r="N138" s="36">
        <f t="shared" si="32"/>
        <v>5.6730199920788225E-2</v>
      </c>
      <c r="O138" s="36">
        <f t="shared" si="32"/>
        <v>5.8943782584710988E-2</v>
      </c>
      <c r="P138" s="36">
        <f t="shared" si="32"/>
        <v>6.1157365248633751E-2</v>
      </c>
      <c r="Q138" s="36">
        <f t="shared" si="29"/>
        <v>6.3370947912556513E-2</v>
      </c>
      <c r="R138" s="36">
        <f t="shared" si="31"/>
        <v>6.3370947912556513E-2</v>
      </c>
      <c r="S138" s="36">
        <f t="shared" si="31"/>
        <v>6.3370947912556513E-2</v>
      </c>
      <c r="T138" s="36">
        <f t="shared" si="31"/>
        <v>6.3370947912556513E-2</v>
      </c>
      <c r="U138" s="36">
        <f t="shared" si="31"/>
        <v>6.3370947912556513E-2</v>
      </c>
      <c r="V138" s="36">
        <f t="shared" si="31"/>
        <v>6.3370947912556513E-2</v>
      </c>
    </row>
    <row r="139" spans="2:22" x14ac:dyDescent="0.2">
      <c r="B139" s="41">
        <v>55.5</v>
      </c>
      <c r="F139" s="36">
        <f t="shared" si="25"/>
        <v>5.23030345929427E-2</v>
      </c>
      <c r="G139" s="36">
        <f t="shared" si="30"/>
        <v>6.3370947912556513E-2</v>
      </c>
      <c r="I139" s="36"/>
      <c r="K139" s="41">
        <f>K138+0.5</f>
        <v>56</v>
      </c>
      <c r="L139" s="36">
        <f t="shared" si="28"/>
        <v>5.2300954718043975E-2</v>
      </c>
      <c r="M139" s="36">
        <f t="shared" si="32"/>
        <v>5.4516042661425693E-2</v>
      </c>
      <c r="N139" s="36">
        <f t="shared" si="32"/>
        <v>5.673113060480741E-2</v>
      </c>
      <c r="O139" s="36">
        <f t="shared" si="32"/>
        <v>5.8946218548189128E-2</v>
      </c>
      <c r="P139" s="36">
        <f t="shared" si="32"/>
        <v>6.1161306491570845E-2</v>
      </c>
      <c r="Q139" s="36">
        <f t="shared" si="29"/>
        <v>6.3376394434952577E-2</v>
      </c>
      <c r="R139" s="36">
        <f t="shared" si="31"/>
        <v>6.3376394434952577E-2</v>
      </c>
      <c r="S139" s="36">
        <f t="shared" si="31"/>
        <v>6.3376394434952577E-2</v>
      </c>
      <c r="T139" s="36">
        <f t="shared" si="31"/>
        <v>6.3376394434952577E-2</v>
      </c>
      <c r="U139" s="36">
        <f t="shared" si="31"/>
        <v>6.3376394434952577E-2</v>
      </c>
      <c r="V139" s="36">
        <f t="shared" si="31"/>
        <v>6.3376394434952577E-2</v>
      </c>
    </row>
    <row r="140" spans="2:22" x14ac:dyDescent="0.2">
      <c r="B140" s="41">
        <f>B139+0.5</f>
        <v>56</v>
      </c>
      <c r="F140" s="36">
        <f t="shared" si="25"/>
        <v>5.2300954718043975E-2</v>
      </c>
      <c r="G140" s="36">
        <f t="shared" si="30"/>
        <v>6.3376394434952577E-2</v>
      </c>
      <c r="I140" s="36"/>
      <c r="K140" s="41">
        <v>56.5</v>
      </c>
      <c r="L140" s="36">
        <f t="shared" si="28"/>
        <v>5.2298911655090354E-2</v>
      </c>
      <c r="M140" s="36">
        <f t="shared" si="32"/>
        <v>5.4515478235816719E-2</v>
      </c>
      <c r="N140" s="36">
        <f t="shared" si="32"/>
        <v>5.6732044816543085E-2</v>
      </c>
      <c r="O140" s="36">
        <f t="shared" si="32"/>
        <v>5.8948611397269451E-2</v>
      </c>
      <c r="P140" s="36">
        <f t="shared" si="32"/>
        <v>6.1165177977995817E-2</v>
      </c>
      <c r="Q140" s="36">
        <f t="shared" si="29"/>
        <v>6.338174455872217E-2</v>
      </c>
      <c r="R140" s="36">
        <f t="shared" si="31"/>
        <v>6.338174455872217E-2</v>
      </c>
      <c r="S140" s="36">
        <f t="shared" si="31"/>
        <v>6.338174455872217E-2</v>
      </c>
      <c r="T140" s="36">
        <f t="shared" si="31"/>
        <v>6.338174455872217E-2</v>
      </c>
      <c r="U140" s="36">
        <f t="shared" si="31"/>
        <v>6.338174455872217E-2</v>
      </c>
      <c r="V140" s="36">
        <f t="shared" si="31"/>
        <v>6.338174455872217E-2</v>
      </c>
    </row>
    <row r="141" spans="2:22" x14ac:dyDescent="0.2">
      <c r="B141" s="41">
        <v>56.5</v>
      </c>
      <c r="F141" s="36">
        <f t="shared" si="25"/>
        <v>5.2298911655090354E-2</v>
      </c>
      <c r="G141" s="36">
        <f t="shared" si="30"/>
        <v>6.338174455872217E-2</v>
      </c>
      <c r="I141" s="36"/>
      <c r="K141" s="41">
        <f>K140+0.5</f>
        <v>57</v>
      </c>
      <c r="L141" s="36">
        <f t="shared" si="28"/>
        <v>5.2296904435346445E-2</v>
      </c>
      <c r="M141" s="36">
        <f t="shared" si="32"/>
        <v>5.4514923712411407E-2</v>
      </c>
      <c r="N141" s="36">
        <f t="shared" si="32"/>
        <v>5.673294298947637E-2</v>
      </c>
      <c r="O141" s="36">
        <f t="shared" si="32"/>
        <v>5.8950962266541333E-2</v>
      </c>
      <c r="P141" s="36">
        <f t="shared" si="32"/>
        <v>6.1168981543606296E-2</v>
      </c>
      <c r="Q141" s="36">
        <f t="shared" si="29"/>
        <v>6.3387000820671252E-2</v>
      </c>
      <c r="R141" s="36">
        <f t="shared" ref="R141:V156" si="33">Q141</f>
        <v>6.3387000820671252E-2</v>
      </c>
      <c r="S141" s="36">
        <f t="shared" si="33"/>
        <v>6.3387000820671252E-2</v>
      </c>
      <c r="T141" s="36">
        <f t="shared" si="33"/>
        <v>6.3387000820671252E-2</v>
      </c>
      <c r="U141" s="36">
        <f t="shared" si="33"/>
        <v>6.3387000820671252E-2</v>
      </c>
      <c r="V141" s="36">
        <f t="shared" si="33"/>
        <v>6.3387000820671252E-2</v>
      </c>
    </row>
    <row r="142" spans="2:22" x14ac:dyDescent="0.2">
      <c r="B142" s="41">
        <f>B141+0.5</f>
        <v>57</v>
      </c>
      <c r="F142" s="36">
        <f t="shared" si="25"/>
        <v>5.2296904435346445E-2</v>
      </c>
      <c r="G142" s="36">
        <f t="shared" si="30"/>
        <v>6.3387000820671252E-2</v>
      </c>
      <c r="I142" s="36"/>
      <c r="K142" s="41">
        <v>57.5</v>
      </c>
      <c r="L142" s="36">
        <f t="shared" si="28"/>
        <v>5.2294932123771995E-2</v>
      </c>
      <c r="M142" s="36">
        <f t="shared" si="32"/>
        <v>5.4514378832891404E-2</v>
      </c>
      <c r="N142" s="36">
        <f t="shared" si="32"/>
        <v>5.6733825542010813E-2</v>
      </c>
      <c r="O142" s="36">
        <f t="shared" si="32"/>
        <v>5.8953272251130222E-2</v>
      </c>
      <c r="P142" s="36">
        <f t="shared" si="32"/>
        <v>6.1172718960249631E-2</v>
      </c>
      <c r="Q142" s="36">
        <f t="shared" si="29"/>
        <v>6.3392165669369033E-2</v>
      </c>
      <c r="R142" s="36">
        <f t="shared" si="33"/>
        <v>6.3392165669369033E-2</v>
      </c>
      <c r="S142" s="36">
        <f t="shared" si="33"/>
        <v>6.3392165669369033E-2</v>
      </c>
      <c r="T142" s="36">
        <f t="shared" si="33"/>
        <v>6.3392165669369033E-2</v>
      </c>
      <c r="U142" s="36">
        <f t="shared" si="33"/>
        <v>6.3392165669369033E-2</v>
      </c>
      <c r="V142" s="36">
        <f t="shared" si="33"/>
        <v>6.3392165669369033E-2</v>
      </c>
    </row>
    <row r="143" spans="2:22" x14ac:dyDescent="0.2">
      <c r="B143" s="41">
        <v>57.5</v>
      </c>
      <c r="F143" s="36">
        <f t="shared" si="25"/>
        <v>5.2294932123771995E-2</v>
      </c>
      <c r="G143" s="36">
        <f t="shared" si="30"/>
        <v>6.3392165669369033E-2</v>
      </c>
      <c r="I143" s="36"/>
      <c r="K143" s="41">
        <f>K142+0.5</f>
        <v>58</v>
      </c>
      <c r="L143" s="36">
        <f t="shared" si="28"/>
        <v>5.2292993817569522E-2</v>
      </c>
      <c r="M143" s="36">
        <f t="shared" si="32"/>
        <v>5.4513843347845883E-2</v>
      </c>
      <c r="N143" s="36">
        <f t="shared" si="32"/>
        <v>5.6734692878122245E-2</v>
      </c>
      <c r="O143" s="36">
        <f t="shared" si="32"/>
        <v>5.8955542408398606E-2</v>
      </c>
      <c r="P143" s="36">
        <f t="shared" si="32"/>
        <v>6.1176391938674968E-2</v>
      </c>
      <c r="Q143" s="36">
        <f t="shared" si="29"/>
        <v>6.3397241468951343E-2</v>
      </c>
      <c r="R143" s="36">
        <f t="shared" si="33"/>
        <v>6.3397241468951343E-2</v>
      </c>
      <c r="S143" s="36">
        <f t="shared" si="33"/>
        <v>6.3397241468951343E-2</v>
      </c>
      <c r="T143" s="36">
        <f t="shared" si="33"/>
        <v>6.3397241468951343E-2</v>
      </c>
      <c r="U143" s="36">
        <f t="shared" si="33"/>
        <v>6.3397241468951343E-2</v>
      </c>
      <c r="V143" s="36">
        <f t="shared" si="33"/>
        <v>6.3397241468951343E-2</v>
      </c>
    </row>
    <row r="144" spans="2:22" x14ac:dyDescent="0.2">
      <c r="B144" s="41">
        <f>B143+0.5</f>
        <v>58</v>
      </c>
      <c r="F144" s="36">
        <f t="shared" si="25"/>
        <v>5.2292993817569522E-2</v>
      </c>
      <c r="G144" s="36">
        <f t="shared" si="30"/>
        <v>6.3397241468951343E-2</v>
      </c>
      <c r="I144" s="36"/>
      <c r="K144" s="41">
        <v>58.5</v>
      </c>
      <c r="L144" s="36">
        <f t="shared" si="28"/>
        <v>5.2291088644806402E-2</v>
      </c>
      <c r="M144" s="36">
        <f t="shared" si="32"/>
        <v>5.451331701639088E-2</v>
      </c>
      <c r="N144" s="36">
        <f t="shared" si="32"/>
        <v>5.6735545387975359E-2</v>
      </c>
      <c r="O144" s="36">
        <f t="shared" si="32"/>
        <v>5.8957773759559837E-2</v>
      </c>
      <c r="P144" s="36">
        <f t="shared" si="32"/>
        <v>6.1180002131144315E-2</v>
      </c>
      <c r="Q144" s="36">
        <f t="shared" si="29"/>
        <v>6.3402230502728807E-2</v>
      </c>
      <c r="R144" s="36">
        <f t="shared" si="33"/>
        <v>6.3402230502728807E-2</v>
      </c>
      <c r="S144" s="36">
        <f t="shared" si="33"/>
        <v>6.3402230502728807E-2</v>
      </c>
      <c r="T144" s="36">
        <f t="shared" si="33"/>
        <v>6.3402230502728807E-2</v>
      </c>
      <c r="U144" s="36">
        <f t="shared" si="33"/>
        <v>6.3402230502728807E-2</v>
      </c>
      <c r="V144" s="36">
        <f t="shared" si="33"/>
        <v>6.3402230502728807E-2</v>
      </c>
    </row>
    <row r="145" spans="2:22" x14ac:dyDescent="0.2">
      <c r="B145" s="41">
        <v>58.5</v>
      </c>
      <c r="F145" s="36">
        <f t="shared" si="25"/>
        <v>5.2291088644806402E-2</v>
      </c>
      <c r="G145" s="36">
        <f t="shared" si="30"/>
        <v>6.3402230502728807E-2</v>
      </c>
      <c r="I145" s="36"/>
      <c r="K145" s="41">
        <f>K144+0.5</f>
        <v>59</v>
      </c>
      <c r="L145" s="36">
        <f t="shared" si="28"/>
        <v>5.2289215763107057E-2</v>
      </c>
      <c r="M145" s="36">
        <f t="shared" si="32"/>
        <v>5.4512799605807995E-2</v>
      </c>
      <c r="N145" s="36">
        <f t="shared" si="32"/>
        <v>5.6736383448508933E-2</v>
      </c>
      <c r="O145" s="36">
        <f t="shared" si="32"/>
        <v>5.8959967291209871E-2</v>
      </c>
      <c r="P145" s="36">
        <f t="shared" si="32"/>
        <v>6.1183551133910809E-2</v>
      </c>
      <c r="Q145" s="36">
        <f t="shared" si="29"/>
        <v>6.3407134976611754E-2</v>
      </c>
      <c r="R145" s="36">
        <f t="shared" si="33"/>
        <v>6.3407134976611754E-2</v>
      </c>
      <c r="S145" s="36">
        <f t="shared" si="33"/>
        <v>6.3407134976611754E-2</v>
      </c>
      <c r="T145" s="36">
        <f t="shared" si="33"/>
        <v>6.3407134976611754E-2</v>
      </c>
      <c r="U145" s="36">
        <f t="shared" si="33"/>
        <v>6.3407134976611754E-2</v>
      </c>
      <c r="V145" s="36">
        <f t="shared" si="33"/>
        <v>6.3407134976611754E-2</v>
      </c>
    </row>
    <row r="146" spans="2:22" x14ac:dyDescent="0.2">
      <c r="B146" s="41">
        <f>B145+0.5</f>
        <v>59</v>
      </c>
      <c r="F146" s="36">
        <f t="shared" si="25"/>
        <v>5.2289215763107057E-2</v>
      </c>
      <c r="G146" s="36">
        <f t="shared" si="30"/>
        <v>6.3407134976611754E-2</v>
      </c>
      <c r="I146" s="36"/>
      <c r="K146" s="41">
        <v>59.5</v>
      </c>
      <c r="L146" s="36">
        <f t="shared" si="28"/>
        <v>5.2287374358411069E-2</v>
      </c>
      <c r="M146" s="36">
        <f t="shared" si="32"/>
        <v>5.4512290891201298E-2</v>
      </c>
      <c r="N146" s="36">
        <f t="shared" si="32"/>
        <v>5.6737207423991527E-2</v>
      </c>
      <c r="O146" s="36">
        <f t="shared" si="32"/>
        <v>5.8962123956781756E-2</v>
      </c>
      <c r="P146" s="36">
        <f t="shared" si="32"/>
        <v>6.1187040489571985E-2</v>
      </c>
      <c r="Q146" s="36">
        <f t="shared" si="29"/>
        <v>6.3411957022362228E-2</v>
      </c>
      <c r="R146" s="36">
        <f t="shared" si="33"/>
        <v>6.3411957022362228E-2</v>
      </c>
      <c r="S146" s="36">
        <f t="shared" si="33"/>
        <v>6.3411957022362228E-2</v>
      </c>
      <c r="T146" s="36">
        <f t="shared" si="33"/>
        <v>6.3411957022362228E-2</v>
      </c>
      <c r="U146" s="36">
        <f t="shared" si="33"/>
        <v>6.3411957022362228E-2</v>
      </c>
      <c r="V146" s="36">
        <f t="shared" si="33"/>
        <v>6.3411957022362228E-2</v>
      </c>
    </row>
    <row r="147" spans="2:22" x14ac:dyDescent="0.2">
      <c r="B147" s="41">
        <v>59.5</v>
      </c>
      <c r="F147" s="36">
        <f t="shared" si="25"/>
        <v>5.2287374358411069E-2</v>
      </c>
      <c r="G147" s="36">
        <f t="shared" si="30"/>
        <v>6.3411957022362228E-2</v>
      </c>
      <c r="I147" s="36"/>
      <c r="K147" s="41">
        <f>K146+0.5</f>
        <v>60</v>
      </c>
      <c r="L147" s="36">
        <f t="shared" si="28"/>
        <v>5.2285563643793345E-2</v>
      </c>
      <c r="M147" s="36">
        <f t="shared" si="32"/>
        <v>5.451179065517138E-2</v>
      </c>
      <c r="N147" s="36">
        <f t="shared" si="32"/>
        <v>5.6738017666549415E-2</v>
      </c>
      <c r="O147" s="36">
        <f t="shared" si="32"/>
        <v>5.8964244677927449E-2</v>
      </c>
      <c r="P147" s="36">
        <f t="shared" si="32"/>
        <v>6.1190471689305484E-2</v>
      </c>
      <c r="Q147" s="36">
        <f t="shared" si="29"/>
        <v>6.3416698700683519E-2</v>
      </c>
      <c r="R147" s="36">
        <f t="shared" si="33"/>
        <v>6.3416698700683519E-2</v>
      </c>
      <c r="S147" s="36">
        <f t="shared" si="33"/>
        <v>6.3416698700683519E-2</v>
      </c>
      <c r="T147" s="36">
        <f t="shared" si="33"/>
        <v>6.3416698700683519E-2</v>
      </c>
      <c r="U147" s="36">
        <f t="shared" si="33"/>
        <v>6.3416698700683519E-2</v>
      </c>
      <c r="V147" s="36">
        <f t="shared" si="33"/>
        <v>6.3416698700683519E-2</v>
      </c>
    </row>
    <row r="148" spans="2:22" x14ac:dyDescent="0.2">
      <c r="B148" s="41">
        <f>B147+0.5</f>
        <v>60</v>
      </c>
      <c r="F148" s="36">
        <f t="shared" si="25"/>
        <v>5.2285563643793345E-2</v>
      </c>
      <c r="G148" s="36">
        <f t="shared" si="30"/>
        <v>6.3416698700683519E-2</v>
      </c>
      <c r="I148" s="36"/>
      <c r="K148" s="41">
        <v>60.5</v>
      </c>
      <c r="L148" s="36">
        <f t="shared" si="28"/>
        <v>5.2283782858342856E-2</v>
      </c>
      <c r="M148" s="36">
        <f t="shared" ref="M148:P167" si="34">($Q148-$L148)/5+L148</f>
        <v>5.4511298687505587E-2</v>
      </c>
      <c r="N148" s="36">
        <f t="shared" si="34"/>
        <v>5.6738814516668318E-2</v>
      </c>
      <c r="O148" s="36">
        <f t="shared" si="34"/>
        <v>5.8966330345831049E-2</v>
      </c>
      <c r="P148" s="36">
        <f t="shared" si="34"/>
        <v>6.119384617499378E-2</v>
      </c>
      <c r="Q148" s="36">
        <f t="shared" si="29"/>
        <v>6.3421362004156517E-2</v>
      </c>
      <c r="R148" s="36">
        <f t="shared" si="33"/>
        <v>6.3421362004156517E-2</v>
      </c>
      <c r="S148" s="36">
        <f t="shared" si="33"/>
        <v>6.3421362004156517E-2</v>
      </c>
      <c r="T148" s="36">
        <f t="shared" si="33"/>
        <v>6.3421362004156517E-2</v>
      </c>
      <c r="U148" s="36">
        <f t="shared" si="33"/>
        <v>6.3421362004156517E-2</v>
      </c>
      <c r="V148" s="36">
        <f t="shared" si="33"/>
        <v>6.3421362004156517E-2</v>
      </c>
    </row>
    <row r="149" spans="2:22" x14ac:dyDescent="0.2">
      <c r="B149" s="41">
        <v>60.5</v>
      </c>
      <c r="F149" s="36">
        <f t="shared" si="25"/>
        <v>5.2283782858342856E-2</v>
      </c>
      <c r="G149" s="36">
        <f t="shared" si="30"/>
        <v>6.3421362004156517E-2</v>
      </c>
      <c r="I149" s="36"/>
      <c r="K149" s="41">
        <f>K148+0.5</f>
        <v>61</v>
      </c>
      <c r="L149" s="36">
        <f t="shared" si="28"/>
        <v>5.2282031266096478E-2</v>
      </c>
      <c r="M149" s="36">
        <f t="shared" si="34"/>
        <v>5.4510814784883503E-2</v>
      </c>
      <c r="N149" s="36">
        <f t="shared" si="34"/>
        <v>5.6739598303670528E-2</v>
      </c>
      <c r="O149" s="36">
        <f t="shared" si="34"/>
        <v>5.8968381822457554E-2</v>
      </c>
      <c r="P149" s="36">
        <f t="shared" si="34"/>
        <v>6.1197165341244579E-2</v>
      </c>
      <c r="Q149" s="36">
        <f t="shared" si="29"/>
        <v>6.3425948860031597E-2</v>
      </c>
      <c r="R149" s="36">
        <f t="shared" si="33"/>
        <v>6.3425948860031597E-2</v>
      </c>
      <c r="S149" s="36">
        <f t="shared" si="33"/>
        <v>6.3425948860031597E-2</v>
      </c>
      <c r="T149" s="36">
        <f t="shared" si="33"/>
        <v>6.3425948860031597E-2</v>
      </c>
      <c r="U149" s="36">
        <f t="shared" si="33"/>
        <v>6.3425948860031597E-2</v>
      </c>
      <c r="V149" s="36">
        <f t="shared" si="33"/>
        <v>6.3425948860031597E-2</v>
      </c>
    </row>
    <row r="150" spans="2:22" x14ac:dyDescent="0.2">
      <c r="B150" s="41">
        <f>B149+0.5</f>
        <v>61</v>
      </c>
      <c r="F150" s="36">
        <f t="shared" si="25"/>
        <v>5.2282031266096478E-2</v>
      </c>
      <c r="G150" s="36">
        <f t="shared" si="30"/>
        <v>6.3425948860031597E-2</v>
      </c>
      <c r="I150" s="36"/>
      <c r="K150" s="41">
        <v>61.5</v>
      </c>
      <c r="L150" s="36">
        <f t="shared" si="28"/>
        <v>5.2280308155024824E-2</v>
      </c>
      <c r="M150" s="36">
        <f t="shared" si="34"/>
        <v>5.4510338750596722E-2</v>
      </c>
      <c r="N150" s="36">
        <f t="shared" si="34"/>
        <v>5.674036934616862E-2</v>
      </c>
      <c r="O150" s="36">
        <f t="shared" si="34"/>
        <v>5.8970399941740519E-2</v>
      </c>
      <c r="P150" s="36">
        <f t="shared" si="34"/>
        <v>6.1200430537312417E-2</v>
      </c>
      <c r="Q150" s="36">
        <f t="shared" si="29"/>
        <v>6.3430461132884322E-2</v>
      </c>
      <c r="R150" s="36">
        <f t="shared" si="33"/>
        <v>6.3430461132884322E-2</v>
      </c>
      <c r="S150" s="36">
        <f t="shared" si="33"/>
        <v>6.3430461132884322E-2</v>
      </c>
      <c r="T150" s="36">
        <f t="shared" si="33"/>
        <v>6.3430461132884322E-2</v>
      </c>
      <c r="U150" s="36">
        <f t="shared" si="33"/>
        <v>6.3430461132884322E-2</v>
      </c>
      <c r="V150" s="36">
        <f t="shared" si="33"/>
        <v>6.3430461132884322E-2</v>
      </c>
    </row>
    <row r="151" spans="2:22" x14ac:dyDescent="0.2">
      <c r="B151" s="41">
        <v>61.5</v>
      </c>
      <c r="F151" s="36">
        <f t="shared" si="25"/>
        <v>5.2280308155024824E-2</v>
      </c>
      <c r="G151" s="36">
        <f t="shared" si="30"/>
        <v>6.3430461132884322E-2</v>
      </c>
      <c r="I151" s="36"/>
      <c r="K151" s="41">
        <f>K150+0.5</f>
        <v>62</v>
      </c>
      <c r="L151" s="36">
        <f t="shared" si="28"/>
        <v>5.2278612836067245E-2</v>
      </c>
      <c r="M151" s="36">
        <f t="shared" si="34"/>
        <v>5.4509870394282324E-2</v>
      </c>
      <c r="N151" s="36">
        <f t="shared" si="34"/>
        <v>5.6741127952497403E-2</v>
      </c>
      <c r="O151" s="36">
        <f t="shared" si="34"/>
        <v>5.8972385510712481E-2</v>
      </c>
      <c r="P151" s="36">
        <f t="shared" si="34"/>
        <v>6.120364306892756E-2</v>
      </c>
      <c r="Q151" s="36">
        <f t="shared" si="29"/>
        <v>6.3434900627142646E-2</v>
      </c>
      <c r="R151" s="36">
        <f t="shared" si="33"/>
        <v>6.3434900627142646E-2</v>
      </c>
      <c r="S151" s="36">
        <f t="shared" si="33"/>
        <v>6.3434900627142646E-2</v>
      </c>
      <c r="T151" s="36">
        <f t="shared" si="33"/>
        <v>6.3434900627142646E-2</v>
      </c>
      <c r="U151" s="36">
        <f t="shared" si="33"/>
        <v>6.3434900627142646E-2</v>
      </c>
      <c r="V151" s="36">
        <f t="shared" si="33"/>
        <v>6.3434900627142646E-2</v>
      </c>
    </row>
    <row r="152" spans="2:22" x14ac:dyDescent="0.2">
      <c r="B152" s="41">
        <f>B151+0.5</f>
        <v>62</v>
      </c>
      <c r="F152" s="36">
        <f t="shared" si="25"/>
        <v>5.2278612836067245E-2</v>
      </c>
      <c r="G152" s="36">
        <f t="shared" si="30"/>
        <v>6.3434900627142646E-2</v>
      </c>
      <c r="I152" s="36"/>
      <c r="K152" s="41">
        <v>62.5</v>
      </c>
      <c r="L152" s="36">
        <f t="shared" si="28"/>
        <v>5.2276944642212976E-2</v>
      </c>
      <c r="M152" s="36">
        <f t="shared" si="34"/>
        <v>5.4509409531668947E-2</v>
      </c>
      <c r="N152" s="36">
        <f t="shared" si="34"/>
        <v>5.6741874421124917E-2</v>
      </c>
      <c r="O152" s="36">
        <f t="shared" si="34"/>
        <v>5.8974339310580888E-2</v>
      </c>
      <c r="P152" s="36">
        <f t="shared" si="34"/>
        <v>6.1206804200036859E-2</v>
      </c>
      <c r="Q152" s="36">
        <f t="shared" si="29"/>
        <v>6.3439269089492836E-2</v>
      </c>
      <c r="R152" s="36">
        <f t="shared" si="33"/>
        <v>6.3439269089492836E-2</v>
      </c>
      <c r="S152" s="36">
        <f t="shared" si="33"/>
        <v>6.3439269089492836E-2</v>
      </c>
      <c r="T152" s="36">
        <f t="shared" si="33"/>
        <v>6.3439269089492836E-2</v>
      </c>
      <c r="U152" s="36">
        <f t="shared" si="33"/>
        <v>6.3439269089492836E-2</v>
      </c>
      <c r="V152" s="36">
        <f t="shared" si="33"/>
        <v>6.3439269089492836E-2</v>
      </c>
    </row>
    <row r="153" spans="2:22" x14ac:dyDescent="0.2">
      <c r="B153" s="41">
        <v>62.5</v>
      </c>
      <c r="F153" s="36">
        <f t="shared" si="25"/>
        <v>5.2276944642212976E-2</v>
      </c>
      <c r="G153" s="36">
        <f t="shared" si="30"/>
        <v>6.3439269089492836E-2</v>
      </c>
      <c r="I153" s="36"/>
      <c r="K153" s="41">
        <f>K152+0.5</f>
        <v>63</v>
      </c>
      <c r="L153" s="36">
        <f t="shared" si="28"/>
        <v>5.2275302927626242E-2</v>
      </c>
      <c r="M153" s="36">
        <f t="shared" si="34"/>
        <v>5.4508955984335153E-2</v>
      </c>
      <c r="N153" s="36">
        <f t="shared" si="34"/>
        <v>5.6742609041044063E-2</v>
      </c>
      <c r="O153" s="36">
        <f t="shared" si="34"/>
        <v>5.8976262097752974E-2</v>
      </c>
      <c r="P153" s="36">
        <f t="shared" si="34"/>
        <v>6.1209915154461884E-2</v>
      </c>
      <c r="Q153" s="36">
        <f t="shared" si="29"/>
        <v>6.3443568211170809E-2</v>
      </c>
      <c r="R153" s="36">
        <f t="shared" si="33"/>
        <v>6.3443568211170809E-2</v>
      </c>
      <c r="S153" s="36">
        <f t="shared" si="33"/>
        <v>6.3443568211170809E-2</v>
      </c>
      <c r="T153" s="36">
        <f t="shared" si="33"/>
        <v>6.3443568211170809E-2</v>
      </c>
      <c r="U153" s="36">
        <f t="shared" si="33"/>
        <v>6.3443568211170809E-2</v>
      </c>
      <c r="V153" s="36">
        <f t="shared" si="33"/>
        <v>6.3443568211170809E-2</v>
      </c>
    </row>
    <row r="154" spans="2:22" x14ac:dyDescent="0.2">
      <c r="B154" s="41">
        <f>B153+0.5</f>
        <v>63</v>
      </c>
      <c r="F154" s="36">
        <f t="shared" si="25"/>
        <v>5.2275302927626242E-2</v>
      </c>
      <c r="G154" s="36">
        <f t="shared" si="30"/>
        <v>6.3443568211170809E-2</v>
      </c>
      <c r="I154" s="36"/>
      <c r="K154" s="41">
        <v>63.5</v>
      </c>
      <c r="L154" s="36">
        <f t="shared" si="28"/>
        <v>5.2273687066812527E-2</v>
      </c>
      <c r="M154" s="36">
        <f t="shared" si="34"/>
        <v>5.4508509579479059E-2</v>
      </c>
      <c r="N154" s="36">
        <f t="shared" si="34"/>
        <v>5.674333209214559E-2</v>
      </c>
      <c r="O154" s="36">
        <f t="shared" si="34"/>
        <v>5.8978154604812122E-2</v>
      </c>
      <c r="P154" s="36">
        <f t="shared" si="34"/>
        <v>6.1212977117478654E-2</v>
      </c>
      <c r="Q154" s="36">
        <f t="shared" si="29"/>
        <v>6.3447799630145185E-2</v>
      </c>
      <c r="R154" s="36">
        <f t="shared" si="33"/>
        <v>6.3447799630145185E-2</v>
      </c>
      <c r="S154" s="36">
        <f t="shared" si="33"/>
        <v>6.3447799630145185E-2</v>
      </c>
      <c r="T154" s="36">
        <f t="shared" si="33"/>
        <v>6.3447799630145185E-2</v>
      </c>
      <c r="U154" s="36">
        <f t="shared" si="33"/>
        <v>6.3447799630145185E-2</v>
      </c>
      <c r="V154" s="36">
        <f t="shared" si="33"/>
        <v>6.3447799630145185E-2</v>
      </c>
    </row>
    <row r="155" spans="2:22" x14ac:dyDescent="0.2">
      <c r="B155" s="41">
        <v>63.5</v>
      </c>
      <c r="F155" s="36">
        <f t="shared" si="25"/>
        <v>5.2273687066812527E-2</v>
      </c>
      <c r="G155" s="36">
        <f t="shared" si="30"/>
        <v>6.3447799630145185E-2</v>
      </c>
      <c r="I155" s="36"/>
      <c r="K155" s="41">
        <f>K154+0.5</f>
        <v>64</v>
      </c>
      <c r="L155" s="36">
        <f t="shared" si="28"/>
        <v>5.2272096453824024E-2</v>
      </c>
      <c r="M155" s="36">
        <f t="shared" si="34"/>
        <v>5.4508070149698835E-2</v>
      </c>
      <c r="N155" s="36">
        <f t="shared" si="34"/>
        <v>5.6744043845573647E-2</v>
      </c>
      <c r="O155" s="36">
        <f t="shared" si="34"/>
        <v>5.8980017541448458E-2</v>
      </c>
      <c r="P155" s="36">
        <f t="shared" si="34"/>
        <v>6.121599123732327E-2</v>
      </c>
      <c r="Q155" s="36">
        <f t="shared" si="29"/>
        <v>6.3451964933198074E-2</v>
      </c>
      <c r="R155" s="36">
        <f t="shared" si="33"/>
        <v>6.3451964933198074E-2</v>
      </c>
      <c r="S155" s="36">
        <f t="shared" si="33"/>
        <v>6.3451964933198074E-2</v>
      </c>
      <c r="T155" s="36">
        <f t="shared" si="33"/>
        <v>6.3451964933198074E-2</v>
      </c>
      <c r="U155" s="36">
        <f t="shared" si="33"/>
        <v>6.3451964933198074E-2</v>
      </c>
      <c r="V155" s="36">
        <f t="shared" si="33"/>
        <v>6.3451964933198074E-2</v>
      </c>
    </row>
    <row r="156" spans="2:22" x14ac:dyDescent="0.2">
      <c r="B156" s="41">
        <f>B155+0.5</f>
        <v>64</v>
      </c>
      <c r="F156" s="36">
        <f t="shared" si="25"/>
        <v>5.2272096453824024E-2</v>
      </c>
      <c r="G156" s="36">
        <f t="shared" si="30"/>
        <v>6.3451964933198074E-2</v>
      </c>
      <c r="I156" s="36"/>
      <c r="K156" s="41">
        <v>64.5</v>
      </c>
      <c r="L156" s="36">
        <f t="shared" ref="L156:L187" si="35">F157</f>
        <v>5.2270530501502009E-2</v>
      </c>
      <c r="M156" s="36">
        <f t="shared" si="34"/>
        <v>5.4507637532783426E-2</v>
      </c>
      <c r="N156" s="36">
        <f t="shared" si="34"/>
        <v>5.6744744564064843E-2</v>
      </c>
      <c r="O156" s="36">
        <f t="shared" si="34"/>
        <v>5.898185159534626E-2</v>
      </c>
      <c r="P156" s="36">
        <f t="shared" si="34"/>
        <v>6.1218958626627677E-2</v>
      </c>
      <c r="Q156" s="36">
        <f t="shared" ref="Q156:Q187" si="36">G157</f>
        <v>6.345606565790908E-2</v>
      </c>
      <c r="R156" s="36">
        <f t="shared" si="33"/>
        <v>6.345606565790908E-2</v>
      </c>
      <c r="S156" s="36">
        <f t="shared" si="33"/>
        <v>6.345606565790908E-2</v>
      </c>
      <c r="T156" s="36">
        <f t="shared" si="33"/>
        <v>6.345606565790908E-2</v>
      </c>
      <c r="U156" s="36">
        <f t="shared" si="33"/>
        <v>6.345606565790908E-2</v>
      </c>
      <c r="V156" s="36">
        <f t="shared" si="33"/>
        <v>6.345606565790908E-2</v>
      </c>
    </row>
    <row r="157" spans="2:22" x14ac:dyDescent="0.2">
      <c r="B157" s="41">
        <v>64.5</v>
      </c>
      <c r="F157" s="36">
        <f t="shared" si="25"/>
        <v>5.2270530501502009E-2</v>
      </c>
      <c r="G157" s="36">
        <f t="shared" ref="G157:G188" si="37">G$22+G$23*(B$22/$B157)*(1-EXP(-$B157/B$22))+G$24*(B$22/$B157)*(1-(1+$B157/B$22)*EXP(-$B157/B$22))</f>
        <v>6.345606565790908E-2</v>
      </c>
      <c r="I157" s="36"/>
      <c r="K157" s="41">
        <f>K156+0.5</f>
        <v>65</v>
      </c>
      <c r="L157" s="36">
        <f t="shared" si="35"/>
        <v>5.2268988640754174E-2</v>
      </c>
      <c r="M157" s="36">
        <f t="shared" si="34"/>
        <v>5.4507211571512858E-2</v>
      </c>
      <c r="N157" s="36">
        <f t="shared" si="34"/>
        <v>5.6745434502271541E-2</v>
      </c>
      <c r="O157" s="36">
        <f t="shared" si="34"/>
        <v>5.8983657433030225E-2</v>
      </c>
      <c r="P157" s="36">
        <f t="shared" si="34"/>
        <v>6.1221880363788908E-2</v>
      </c>
      <c r="Q157" s="36">
        <f t="shared" si="36"/>
        <v>6.3460103294547598E-2</v>
      </c>
      <c r="R157" s="36">
        <f t="shared" ref="R157:V172" si="38">Q157</f>
        <v>6.3460103294547598E-2</v>
      </c>
      <c r="S157" s="36">
        <f t="shared" si="38"/>
        <v>6.3460103294547598E-2</v>
      </c>
      <c r="T157" s="36">
        <f t="shared" si="38"/>
        <v>6.3460103294547598E-2</v>
      </c>
      <c r="U157" s="36">
        <f t="shared" si="38"/>
        <v>6.3460103294547598E-2</v>
      </c>
      <c r="V157" s="36">
        <f t="shared" si="38"/>
        <v>6.3460103294547598E-2</v>
      </c>
    </row>
    <row r="158" spans="2:22" x14ac:dyDescent="0.2">
      <c r="B158" s="41">
        <f>B157+0.5</f>
        <v>65</v>
      </c>
      <c r="F158" s="36">
        <f t="shared" ref="F158:F221" si="39">D$22+D$23*(B$22/$B158)*(1-EXP(-$B158/B$22))+D$24*(B$22/$B158)*(1-(1+$B158/B$22)*EXP(-$B158/B$22))</f>
        <v>5.2268988640754174E-2</v>
      </c>
      <c r="G158" s="36">
        <f t="shared" si="37"/>
        <v>6.3460103294547598E-2</v>
      </c>
      <c r="I158" s="36"/>
      <c r="K158" s="41">
        <v>65.5</v>
      </c>
      <c r="L158" s="36">
        <f t="shared" si="35"/>
        <v>5.2267470319865096E-2</v>
      </c>
      <c r="M158" s="36">
        <f t="shared" si="34"/>
        <v>5.450679211346781E-2</v>
      </c>
      <c r="N158" s="36">
        <f t="shared" si="34"/>
        <v>5.6746113907070524E-2</v>
      </c>
      <c r="O158" s="36">
        <f t="shared" si="34"/>
        <v>5.8985435700673237E-2</v>
      </c>
      <c r="P158" s="36">
        <f t="shared" si="34"/>
        <v>6.1224757494275951E-2</v>
      </c>
      <c r="Q158" s="36">
        <f t="shared" si="36"/>
        <v>6.3464079287878658E-2</v>
      </c>
      <c r="R158" s="36">
        <f t="shared" si="38"/>
        <v>6.3464079287878658E-2</v>
      </c>
      <c r="S158" s="36">
        <f t="shared" si="38"/>
        <v>6.3464079287878658E-2</v>
      </c>
      <c r="T158" s="36">
        <f t="shared" si="38"/>
        <v>6.3464079287878658E-2</v>
      </c>
      <c r="U158" s="36">
        <f t="shared" si="38"/>
        <v>6.3464079287878658E-2</v>
      </c>
      <c r="V158" s="36">
        <f t="shared" si="38"/>
        <v>6.3464079287878658E-2</v>
      </c>
    </row>
    <row r="159" spans="2:22" x14ac:dyDescent="0.2">
      <c r="B159" s="41">
        <v>65.5</v>
      </c>
      <c r="F159" s="36">
        <f t="shared" si="39"/>
        <v>5.2267470319865096E-2</v>
      </c>
      <c r="G159" s="36">
        <f t="shared" si="37"/>
        <v>6.3464079287878658E-2</v>
      </c>
      <c r="I159" s="36"/>
      <c r="K159" s="41">
        <f>K158+0.5</f>
        <v>66</v>
      </c>
      <c r="L159" s="36">
        <f t="shared" si="35"/>
        <v>5.2265975003837971E-2</v>
      </c>
      <c r="M159" s="36">
        <f t="shared" si="34"/>
        <v>5.4506379010847678E-2</v>
      </c>
      <c r="N159" s="36">
        <f t="shared" si="34"/>
        <v>5.6746783017857384E-2</v>
      </c>
      <c r="O159" s="36">
        <f t="shared" si="34"/>
        <v>5.8987187024867091E-2</v>
      </c>
      <c r="P159" s="36">
        <f t="shared" si="34"/>
        <v>6.1227591031876798E-2</v>
      </c>
      <c r="Q159" s="36">
        <f t="shared" si="36"/>
        <v>6.3467995038886518E-2</v>
      </c>
      <c r="R159" s="36">
        <f t="shared" si="38"/>
        <v>6.3467995038886518E-2</v>
      </c>
      <c r="S159" s="36">
        <f t="shared" si="38"/>
        <v>6.3467995038886518E-2</v>
      </c>
      <c r="T159" s="36">
        <f t="shared" si="38"/>
        <v>6.3467995038886518E-2</v>
      </c>
      <c r="U159" s="36">
        <f t="shared" si="38"/>
        <v>6.3467995038886518E-2</v>
      </c>
      <c r="V159" s="36">
        <f t="shared" si="38"/>
        <v>6.3467995038886518E-2</v>
      </c>
    </row>
    <row r="160" spans="2:22" x14ac:dyDescent="0.2">
      <c r="B160" s="41">
        <f>B159+0.5</f>
        <v>66</v>
      </c>
      <c r="F160" s="36">
        <f t="shared" si="39"/>
        <v>5.2265975003837971E-2</v>
      </c>
      <c r="G160" s="36">
        <f t="shared" si="37"/>
        <v>6.3467995038886518E-2</v>
      </c>
      <c r="I160" s="36"/>
      <c r="K160" s="41">
        <v>66.5</v>
      </c>
      <c r="L160" s="36">
        <f t="shared" si="35"/>
        <v>5.2264502173766138E-2</v>
      </c>
      <c r="M160" s="36">
        <f t="shared" si="34"/>
        <v>5.4505972120297022E-2</v>
      </c>
      <c r="N160" s="36">
        <f t="shared" si="34"/>
        <v>5.6747442066827906E-2</v>
      </c>
      <c r="O160" s="36">
        <f t="shared" si="34"/>
        <v>5.8988912013358791E-2</v>
      </c>
      <c r="P160" s="36">
        <f t="shared" si="34"/>
        <v>6.1230381959889675E-2</v>
      </c>
      <c r="Q160" s="36">
        <f t="shared" si="36"/>
        <v>6.3471851906420573E-2</v>
      </c>
      <c r="R160" s="36">
        <f t="shared" si="38"/>
        <v>6.3471851906420573E-2</v>
      </c>
      <c r="S160" s="36">
        <f t="shared" si="38"/>
        <v>6.3471851906420573E-2</v>
      </c>
      <c r="T160" s="36">
        <f t="shared" si="38"/>
        <v>6.3471851906420573E-2</v>
      </c>
      <c r="U160" s="36">
        <f t="shared" si="38"/>
        <v>6.3471851906420573E-2</v>
      </c>
      <c r="V160" s="36">
        <f t="shared" si="38"/>
        <v>6.3471851906420573E-2</v>
      </c>
    </row>
    <row r="161" spans="2:22" x14ac:dyDescent="0.2">
      <c r="B161" s="41">
        <v>66.5</v>
      </c>
      <c r="F161" s="36">
        <f t="shared" si="39"/>
        <v>5.2264502173766138E-2</v>
      </c>
      <c r="G161" s="36">
        <f t="shared" si="37"/>
        <v>6.3471851906420573E-2</v>
      </c>
      <c r="I161" s="36"/>
      <c r="K161" s="41">
        <f>K160+0.5</f>
        <v>67</v>
      </c>
      <c r="L161" s="36">
        <f t="shared" si="35"/>
        <v>5.2263051326232685E-2</v>
      </c>
      <c r="M161" s="36">
        <f t="shared" si="34"/>
        <v>5.4505571302739662E-2</v>
      </c>
      <c r="N161" s="36">
        <f t="shared" si="34"/>
        <v>5.674809127924664E-2</v>
      </c>
      <c r="O161" s="36">
        <f t="shared" si="34"/>
        <v>5.8990611255753618E-2</v>
      </c>
      <c r="P161" s="36">
        <f t="shared" si="34"/>
        <v>6.1233131232260596E-2</v>
      </c>
      <c r="Q161" s="36">
        <f t="shared" si="36"/>
        <v>6.3475651208767581E-2</v>
      </c>
      <c r="R161" s="36">
        <f t="shared" si="38"/>
        <v>6.3475651208767581E-2</v>
      </c>
      <c r="S161" s="36">
        <f t="shared" si="38"/>
        <v>6.3475651208767581E-2</v>
      </c>
      <c r="T161" s="36">
        <f t="shared" si="38"/>
        <v>6.3475651208767581E-2</v>
      </c>
      <c r="U161" s="36">
        <f t="shared" si="38"/>
        <v>6.3475651208767581E-2</v>
      </c>
      <c r="V161" s="36">
        <f t="shared" si="38"/>
        <v>6.3475651208767581E-2</v>
      </c>
    </row>
    <row r="162" spans="2:22" x14ac:dyDescent="0.2">
      <c r="B162" s="41">
        <f>B161+0.5</f>
        <v>67</v>
      </c>
      <c r="F162" s="36">
        <f t="shared" si="39"/>
        <v>5.2263051326232685E-2</v>
      </c>
      <c r="G162" s="36">
        <f t="shared" si="37"/>
        <v>6.3475651208767581E-2</v>
      </c>
      <c r="I162" s="36"/>
      <c r="K162" s="41">
        <v>67.5</v>
      </c>
      <c r="L162" s="36">
        <f t="shared" si="35"/>
        <v>5.2261621972736767E-2</v>
      </c>
      <c r="M162" s="36">
        <f t="shared" si="34"/>
        <v>5.4505176423220184E-2</v>
      </c>
      <c r="N162" s="36">
        <f t="shared" si="34"/>
        <v>5.67487308737036E-2</v>
      </c>
      <c r="O162" s="36">
        <f t="shared" si="34"/>
        <v>5.8992285324187016E-2</v>
      </c>
      <c r="P162" s="36">
        <f t="shared" si="34"/>
        <v>6.1235839774670432E-2</v>
      </c>
      <c r="Q162" s="36">
        <f t="shared" si="36"/>
        <v>6.3479394225153862E-2</v>
      </c>
      <c r="R162" s="36">
        <f t="shared" si="38"/>
        <v>6.3479394225153862E-2</v>
      </c>
      <c r="S162" s="36">
        <f t="shared" si="38"/>
        <v>6.3479394225153862E-2</v>
      </c>
      <c r="T162" s="36">
        <f t="shared" si="38"/>
        <v>6.3479394225153862E-2</v>
      </c>
      <c r="U162" s="36">
        <f t="shared" si="38"/>
        <v>6.3479394225153862E-2</v>
      </c>
      <c r="V162" s="36">
        <f t="shared" si="38"/>
        <v>6.3479394225153862E-2</v>
      </c>
    </row>
    <row r="163" spans="2:22" x14ac:dyDescent="0.2">
      <c r="B163" s="41">
        <v>67.5</v>
      </c>
      <c r="F163" s="36">
        <f t="shared" si="39"/>
        <v>5.2261621972736767E-2</v>
      </c>
      <c r="G163" s="36">
        <f t="shared" si="37"/>
        <v>6.3479394225153862E-2</v>
      </c>
      <c r="I163" s="36"/>
      <c r="K163" s="41">
        <f>K162+0.5</f>
        <v>68</v>
      </c>
      <c r="L163" s="36">
        <f t="shared" si="35"/>
        <v>5.2260213639145202E-2</v>
      </c>
      <c r="M163" s="36">
        <f t="shared" si="34"/>
        <v>5.4504787350752468E-2</v>
      </c>
      <c r="N163" s="36">
        <f t="shared" si="34"/>
        <v>5.6749361062359734E-2</v>
      </c>
      <c r="O163" s="36">
        <f t="shared" si="34"/>
        <v>5.8993934773966999E-2</v>
      </c>
      <c r="P163" s="36">
        <f t="shared" si="34"/>
        <v>6.1238508485574265E-2</v>
      </c>
      <c r="Q163" s="36">
        <f t="shared" si="36"/>
        <v>6.3483082197181531E-2</v>
      </c>
      <c r="R163" s="36">
        <f t="shared" si="38"/>
        <v>6.3483082197181531E-2</v>
      </c>
      <c r="S163" s="36">
        <f t="shared" si="38"/>
        <v>6.3483082197181531E-2</v>
      </c>
      <c r="T163" s="36">
        <f t="shared" si="38"/>
        <v>6.3483082197181531E-2</v>
      </c>
      <c r="U163" s="36">
        <f t="shared" si="38"/>
        <v>6.3483082197181531E-2</v>
      </c>
      <c r="V163" s="36">
        <f t="shared" si="38"/>
        <v>6.3483082197181531E-2</v>
      </c>
    </row>
    <row r="164" spans="2:22" x14ac:dyDescent="0.2">
      <c r="B164" s="41">
        <f>B163+0.5</f>
        <v>68</v>
      </c>
      <c r="F164" s="36">
        <f t="shared" si="39"/>
        <v>5.2260213639145202E-2</v>
      </c>
      <c r="G164" s="36">
        <f t="shared" si="37"/>
        <v>6.3483082197181531E-2</v>
      </c>
      <c r="I164" s="36"/>
      <c r="K164" s="41">
        <v>68.5</v>
      </c>
      <c r="L164" s="36">
        <f t="shared" si="35"/>
        <v>5.225882586516812E-2</v>
      </c>
      <c r="M164" s="36">
        <f t="shared" si="34"/>
        <v>5.4504403958174796E-2</v>
      </c>
      <c r="N164" s="36">
        <f t="shared" si="34"/>
        <v>5.6749982051181473E-2</v>
      </c>
      <c r="O164" s="36">
        <f t="shared" si="34"/>
        <v>5.899556014418815E-2</v>
      </c>
      <c r="P164" s="36">
        <f t="shared" si="34"/>
        <v>6.1241138237194827E-2</v>
      </c>
      <c r="Q164" s="36">
        <f t="shared" si="36"/>
        <v>6.348671633020149E-2</v>
      </c>
      <c r="R164" s="36">
        <f t="shared" si="38"/>
        <v>6.348671633020149E-2</v>
      </c>
      <c r="S164" s="36">
        <f t="shared" si="38"/>
        <v>6.348671633020149E-2</v>
      </c>
      <c r="T164" s="36">
        <f t="shared" si="38"/>
        <v>6.348671633020149E-2</v>
      </c>
      <c r="U164" s="36">
        <f t="shared" si="38"/>
        <v>6.348671633020149E-2</v>
      </c>
      <c r="V164" s="36">
        <f t="shared" si="38"/>
        <v>6.348671633020149E-2</v>
      </c>
    </row>
    <row r="165" spans="2:22" x14ac:dyDescent="0.2">
      <c r="B165" s="41">
        <v>68.5</v>
      </c>
      <c r="F165" s="36">
        <f t="shared" si="39"/>
        <v>5.225882586516812E-2</v>
      </c>
      <c r="G165" s="36">
        <f t="shared" si="37"/>
        <v>6.348671633020149E-2</v>
      </c>
      <c r="I165" s="36"/>
      <c r="K165" s="41">
        <f>K164+0.5</f>
        <v>69</v>
      </c>
      <c r="L165" s="36">
        <f t="shared" si="35"/>
        <v>5.2257458203857368E-2</v>
      </c>
      <c r="M165" s="36">
        <f t="shared" si="34"/>
        <v>5.4504026122011287E-2</v>
      </c>
      <c r="N165" s="36">
        <f t="shared" si="34"/>
        <v>5.6750594040165206E-2</v>
      </c>
      <c r="O165" s="36">
        <f t="shared" si="34"/>
        <v>5.8997161958319125E-2</v>
      </c>
      <c r="P165" s="36">
        <f t="shared" si="34"/>
        <v>6.1243729876473044E-2</v>
      </c>
      <c r="Q165" s="36">
        <f t="shared" si="36"/>
        <v>6.3490297794626963E-2</v>
      </c>
      <c r="R165" s="36">
        <f t="shared" si="38"/>
        <v>6.3490297794626963E-2</v>
      </c>
      <c r="S165" s="36">
        <f t="shared" si="38"/>
        <v>6.3490297794626963E-2</v>
      </c>
      <c r="T165" s="36">
        <f t="shared" si="38"/>
        <v>6.3490297794626963E-2</v>
      </c>
      <c r="U165" s="36">
        <f t="shared" si="38"/>
        <v>6.3490297794626963E-2</v>
      </c>
      <c r="V165" s="36">
        <f t="shared" si="38"/>
        <v>6.3490297794626963E-2</v>
      </c>
    </row>
    <row r="166" spans="2:22" x14ac:dyDescent="0.2">
      <c r="B166" s="41">
        <f>B165+0.5</f>
        <v>69</v>
      </c>
      <c r="F166" s="36">
        <f t="shared" si="39"/>
        <v>5.2257458203857368E-2</v>
      </c>
      <c r="G166" s="36">
        <f t="shared" si="37"/>
        <v>6.3490297794626963E-2</v>
      </c>
      <c r="I166" s="36"/>
      <c r="K166" s="41">
        <v>69.5</v>
      </c>
      <c r="L166" s="36">
        <f t="shared" si="35"/>
        <v>5.2256110221126618E-2</v>
      </c>
      <c r="M166" s="36">
        <f t="shared" si="34"/>
        <v>5.4503653722339333E-2</v>
      </c>
      <c r="N166" s="36">
        <f t="shared" si="34"/>
        <v>5.6751197223552048E-2</v>
      </c>
      <c r="O166" s="36">
        <f t="shared" si="34"/>
        <v>5.8998740724764763E-2</v>
      </c>
      <c r="P166" s="36">
        <f t="shared" si="34"/>
        <v>6.1246284225977478E-2</v>
      </c>
      <c r="Q166" s="36">
        <f t="shared" si="36"/>
        <v>6.34938277271902E-2</v>
      </c>
      <c r="R166" s="36">
        <f t="shared" si="38"/>
        <v>6.34938277271902E-2</v>
      </c>
      <c r="S166" s="36">
        <f t="shared" si="38"/>
        <v>6.34938277271902E-2</v>
      </c>
      <c r="T166" s="36">
        <f t="shared" si="38"/>
        <v>6.34938277271902E-2</v>
      </c>
      <c r="U166" s="36">
        <f t="shared" si="38"/>
        <v>6.34938277271902E-2</v>
      </c>
      <c r="V166" s="36">
        <f t="shared" si="38"/>
        <v>6.34938277271902E-2</v>
      </c>
    </row>
    <row r="167" spans="2:22" x14ac:dyDescent="0.2">
      <c r="B167" s="41">
        <v>69.5</v>
      </c>
      <c r="F167" s="36">
        <f t="shared" si="39"/>
        <v>5.2256110221126618E-2</v>
      </c>
      <c r="G167" s="36">
        <f t="shared" si="37"/>
        <v>6.34938277271902E-2</v>
      </c>
      <c r="I167" s="36"/>
      <c r="K167" s="41">
        <f>K166+0.5</f>
        <v>70</v>
      </c>
      <c r="L167" s="36">
        <f t="shared" si="35"/>
        <v>5.2254781495292037E-2</v>
      </c>
      <c r="M167" s="36">
        <f t="shared" si="34"/>
        <v>5.4503286642662713E-2</v>
      </c>
      <c r="N167" s="36">
        <f t="shared" si="34"/>
        <v>5.6751791790033389E-2</v>
      </c>
      <c r="O167" s="36">
        <f t="shared" si="34"/>
        <v>5.9000296937404065E-2</v>
      </c>
      <c r="P167" s="36">
        <f t="shared" si="34"/>
        <v>6.1248802084774741E-2</v>
      </c>
      <c r="Q167" s="36">
        <f t="shared" si="36"/>
        <v>6.3497307232145403E-2</v>
      </c>
      <c r="R167" s="36">
        <f t="shared" si="38"/>
        <v>6.3497307232145403E-2</v>
      </c>
      <c r="S167" s="36">
        <f t="shared" si="38"/>
        <v>6.3497307232145403E-2</v>
      </c>
      <c r="T167" s="36">
        <f t="shared" si="38"/>
        <v>6.3497307232145403E-2</v>
      </c>
      <c r="U167" s="36">
        <f t="shared" si="38"/>
        <v>6.3497307232145403E-2</v>
      </c>
      <c r="V167" s="36">
        <f t="shared" si="38"/>
        <v>6.3497307232145403E-2</v>
      </c>
    </row>
    <row r="168" spans="2:22" x14ac:dyDescent="0.2">
      <c r="B168" s="41">
        <f>B167+0.5</f>
        <v>70</v>
      </c>
      <c r="F168" s="36">
        <f t="shared" si="39"/>
        <v>5.2254781495292037E-2</v>
      </c>
      <c r="G168" s="36">
        <f t="shared" si="37"/>
        <v>6.3497307232145403E-2</v>
      </c>
      <c r="I168" s="36"/>
      <c r="K168" s="41">
        <v>70.5</v>
      </c>
      <c r="L168" s="36">
        <f t="shared" si="35"/>
        <v>5.2253471616632401E-2</v>
      </c>
      <c r="M168" s="36">
        <f t="shared" ref="M168:P187" si="40">($Q168-$L168)/5+L168</f>
        <v>5.450292476978999E-2</v>
      </c>
      <c r="N168" s="36">
        <f t="shared" si="40"/>
        <v>5.6752377922947579E-2</v>
      </c>
      <c r="O168" s="36">
        <f t="shared" si="40"/>
        <v>5.9001831076105168E-2</v>
      </c>
      <c r="P168" s="36">
        <f t="shared" si="40"/>
        <v>6.1251284229262758E-2</v>
      </c>
      <c r="Q168" s="36">
        <f t="shared" si="36"/>
        <v>6.3500737382420361E-2</v>
      </c>
      <c r="R168" s="36">
        <f t="shared" si="38"/>
        <v>6.3500737382420361E-2</v>
      </c>
      <c r="S168" s="36">
        <f t="shared" si="38"/>
        <v>6.3500737382420361E-2</v>
      </c>
      <c r="T168" s="36">
        <f t="shared" si="38"/>
        <v>6.3500737382420361E-2</v>
      </c>
      <c r="U168" s="36">
        <f t="shared" si="38"/>
        <v>6.3500737382420361E-2</v>
      </c>
      <c r="V168" s="36">
        <f t="shared" si="38"/>
        <v>6.3500737382420361E-2</v>
      </c>
    </row>
    <row r="169" spans="2:22" x14ac:dyDescent="0.2">
      <c r="B169" s="41">
        <v>70.5</v>
      </c>
      <c r="F169" s="36">
        <f t="shared" si="39"/>
        <v>5.2253471616632401E-2</v>
      </c>
      <c r="G169" s="36">
        <f t="shared" si="37"/>
        <v>6.3500737382420361E-2</v>
      </c>
      <c r="I169" s="36"/>
      <c r="K169" s="41">
        <f>K168+0.5</f>
        <v>71</v>
      </c>
      <c r="L169" s="36">
        <f t="shared" si="35"/>
        <v>5.2252180186967978E-2</v>
      </c>
      <c r="M169" s="36">
        <f t="shared" si="40"/>
        <v>5.4502567993718311E-2</v>
      </c>
      <c r="N169" s="36">
        <f t="shared" si="40"/>
        <v>5.6752955800468644E-2</v>
      </c>
      <c r="O169" s="36">
        <f t="shared" si="40"/>
        <v>5.9003343607218976E-2</v>
      </c>
      <c r="P169" s="36">
        <f t="shared" si="40"/>
        <v>6.1253731413969309E-2</v>
      </c>
      <c r="Q169" s="36">
        <f t="shared" si="36"/>
        <v>6.3504119220719635E-2</v>
      </c>
      <c r="R169" s="36">
        <f t="shared" si="38"/>
        <v>6.3504119220719635E-2</v>
      </c>
      <c r="S169" s="36">
        <f t="shared" si="38"/>
        <v>6.3504119220719635E-2</v>
      </c>
      <c r="T169" s="36">
        <f t="shared" si="38"/>
        <v>6.3504119220719635E-2</v>
      </c>
      <c r="U169" s="36">
        <f t="shared" si="38"/>
        <v>6.3504119220719635E-2</v>
      </c>
      <c r="V169" s="36">
        <f t="shared" si="38"/>
        <v>6.3504119220719635E-2</v>
      </c>
    </row>
    <row r="170" spans="2:22" x14ac:dyDescent="0.2">
      <c r="B170" s="41">
        <f>B169+0.5</f>
        <v>71</v>
      </c>
      <c r="F170" s="36">
        <f t="shared" si="39"/>
        <v>5.2252180186967978E-2</v>
      </c>
      <c r="G170" s="36">
        <f t="shared" si="37"/>
        <v>6.3504119220719635E-2</v>
      </c>
      <c r="I170" s="36"/>
      <c r="K170" s="41">
        <v>71.5</v>
      </c>
      <c r="L170" s="36">
        <f t="shared" si="35"/>
        <v>5.2250906819256905E-2</v>
      </c>
      <c r="M170" s="36">
        <f t="shared" si="40"/>
        <v>5.4502216207521756E-2</v>
      </c>
      <c r="N170" s="36">
        <f t="shared" si="40"/>
        <v>5.6753525595786607E-2</v>
      </c>
      <c r="O170" s="36">
        <f t="shared" si="40"/>
        <v>5.9004834984051457E-2</v>
      </c>
      <c r="P170" s="36">
        <f t="shared" si="40"/>
        <v>6.1256144372316308E-2</v>
      </c>
      <c r="Q170" s="36">
        <f t="shared" si="36"/>
        <v>6.3507453760581159E-2</v>
      </c>
      <c r="R170" s="36">
        <f t="shared" si="38"/>
        <v>6.3507453760581159E-2</v>
      </c>
      <c r="S170" s="36">
        <f t="shared" si="38"/>
        <v>6.3507453760581159E-2</v>
      </c>
      <c r="T170" s="36">
        <f t="shared" si="38"/>
        <v>6.3507453760581159E-2</v>
      </c>
      <c r="U170" s="36">
        <f t="shared" si="38"/>
        <v>6.3507453760581159E-2</v>
      </c>
      <c r="V170" s="36">
        <f t="shared" si="38"/>
        <v>6.3507453760581159E-2</v>
      </c>
    </row>
    <row r="171" spans="2:22" x14ac:dyDescent="0.2">
      <c r="B171" s="41">
        <v>71.5</v>
      </c>
      <c r="F171" s="36">
        <f t="shared" si="39"/>
        <v>5.2250906819256905E-2</v>
      </c>
      <c r="G171" s="36">
        <f t="shared" si="37"/>
        <v>6.3507453760581159E-2</v>
      </c>
      <c r="I171" s="36"/>
      <c r="K171" s="41">
        <f>K170+0.5</f>
        <v>72</v>
      </c>
      <c r="L171" s="36">
        <f t="shared" si="35"/>
        <v>5.2249651137208482E-2</v>
      </c>
      <c r="M171" s="36">
        <f t="shared" si="40"/>
        <v>5.4501869307244592E-2</v>
      </c>
      <c r="N171" s="36">
        <f t="shared" si="40"/>
        <v>5.6754087477280703E-2</v>
      </c>
      <c r="O171" s="36">
        <f t="shared" si="40"/>
        <v>5.9006305647316813E-2</v>
      </c>
      <c r="P171" s="36">
        <f t="shared" si="40"/>
        <v>6.1258523817352924E-2</v>
      </c>
      <c r="Q171" s="36">
        <f t="shared" si="36"/>
        <v>6.3510741987389041E-2</v>
      </c>
      <c r="R171" s="36">
        <f t="shared" si="38"/>
        <v>6.3510741987389041E-2</v>
      </c>
      <c r="S171" s="36">
        <f t="shared" si="38"/>
        <v>6.3510741987389041E-2</v>
      </c>
      <c r="T171" s="36">
        <f t="shared" si="38"/>
        <v>6.3510741987389041E-2</v>
      </c>
      <c r="U171" s="36">
        <f t="shared" si="38"/>
        <v>6.3510741987389041E-2</v>
      </c>
      <c r="V171" s="36">
        <f t="shared" si="38"/>
        <v>6.3510741987389041E-2</v>
      </c>
    </row>
    <row r="172" spans="2:22" x14ac:dyDescent="0.2">
      <c r="B172" s="41">
        <f>B171+0.5</f>
        <v>72</v>
      </c>
      <c r="F172" s="36">
        <f t="shared" si="39"/>
        <v>5.2249651137208482E-2</v>
      </c>
      <c r="G172" s="36">
        <f t="shared" si="37"/>
        <v>6.3510741987389041E-2</v>
      </c>
      <c r="I172" s="36"/>
      <c r="K172" s="41">
        <v>72.5</v>
      </c>
      <c r="L172" s="36">
        <f t="shared" si="35"/>
        <v>5.2248412774912455E-2</v>
      </c>
      <c r="M172" s="36">
        <f t="shared" si="40"/>
        <v>5.4501527191798849E-2</v>
      </c>
      <c r="N172" s="36">
        <f t="shared" si="40"/>
        <v>5.6754641608685243E-2</v>
      </c>
      <c r="O172" s="36">
        <f t="shared" si="40"/>
        <v>5.9007756025571637E-2</v>
      </c>
      <c r="P172" s="36">
        <f t="shared" si="40"/>
        <v>6.1260870442458031E-2</v>
      </c>
      <c r="Q172" s="36">
        <f t="shared" si="36"/>
        <v>6.3513984859344411E-2</v>
      </c>
      <c r="R172" s="36">
        <f t="shared" si="38"/>
        <v>6.3513984859344411E-2</v>
      </c>
      <c r="S172" s="36">
        <f t="shared" si="38"/>
        <v>6.3513984859344411E-2</v>
      </c>
      <c r="T172" s="36">
        <f t="shared" si="38"/>
        <v>6.3513984859344411E-2</v>
      </c>
      <c r="U172" s="36">
        <f t="shared" si="38"/>
        <v>6.3513984859344411E-2</v>
      </c>
      <c r="V172" s="36">
        <f t="shared" si="38"/>
        <v>6.3513984859344411E-2</v>
      </c>
    </row>
    <row r="173" spans="2:22" x14ac:dyDescent="0.2">
      <c r="B173" s="41">
        <v>72.5</v>
      </c>
      <c r="F173" s="36">
        <f t="shared" si="39"/>
        <v>5.2248412774912455E-2</v>
      </c>
      <c r="G173" s="36">
        <f t="shared" si="37"/>
        <v>6.3513984859344411E-2</v>
      </c>
      <c r="I173" s="36"/>
      <c r="K173" s="41">
        <f>K172+0.5</f>
        <v>73</v>
      </c>
      <c r="L173" s="36">
        <f t="shared" si="35"/>
        <v>5.2247191376483489E-2</v>
      </c>
      <c r="M173" s="36">
        <f t="shared" si="40"/>
        <v>5.4501189762866047E-2</v>
      </c>
      <c r="N173" s="36">
        <f t="shared" si="40"/>
        <v>5.6755188149248605E-2</v>
      </c>
      <c r="O173" s="36">
        <f t="shared" si="40"/>
        <v>5.9009186535631163E-2</v>
      </c>
      <c r="P173" s="36">
        <f t="shared" si="40"/>
        <v>6.1263184922013721E-2</v>
      </c>
      <c r="Q173" s="36">
        <f t="shared" si="36"/>
        <v>6.3517183308396272E-2</v>
      </c>
      <c r="R173" s="36">
        <f t="shared" ref="R173:V188" si="41">Q173</f>
        <v>6.3517183308396272E-2</v>
      </c>
      <c r="S173" s="36">
        <f t="shared" si="41"/>
        <v>6.3517183308396272E-2</v>
      </c>
      <c r="T173" s="36">
        <f t="shared" si="41"/>
        <v>6.3517183308396272E-2</v>
      </c>
      <c r="U173" s="36">
        <f t="shared" si="41"/>
        <v>6.3517183308396272E-2</v>
      </c>
      <c r="V173" s="36">
        <f t="shared" si="41"/>
        <v>6.3517183308396272E-2</v>
      </c>
    </row>
    <row r="174" spans="2:22" x14ac:dyDescent="0.2">
      <c r="B174" s="41">
        <f>B173+0.5</f>
        <v>73</v>
      </c>
      <c r="F174" s="36">
        <f t="shared" si="39"/>
        <v>5.2247191376483489E-2</v>
      </c>
      <c r="G174" s="36">
        <f t="shared" si="37"/>
        <v>6.3517183308396272E-2</v>
      </c>
      <c r="I174" s="36"/>
      <c r="K174" s="41">
        <v>73.5</v>
      </c>
      <c r="L174" s="36">
        <f t="shared" si="35"/>
        <v>5.2245986595720224E-2</v>
      </c>
      <c r="M174" s="36">
        <f t="shared" si="40"/>
        <v>5.4500856924803082E-2</v>
      </c>
      <c r="N174" s="36">
        <f t="shared" si="40"/>
        <v>5.6755727253885939E-2</v>
      </c>
      <c r="O174" s="36">
        <f t="shared" si="40"/>
        <v>5.9010597582968796E-2</v>
      </c>
      <c r="P174" s="36">
        <f t="shared" si="40"/>
        <v>6.1265467912051653E-2</v>
      </c>
      <c r="Q174" s="36">
        <f t="shared" si="36"/>
        <v>6.3520338241134511E-2</v>
      </c>
      <c r="R174" s="36">
        <f t="shared" si="41"/>
        <v>6.3520338241134511E-2</v>
      </c>
      <c r="S174" s="36">
        <f t="shared" si="41"/>
        <v>6.3520338241134511E-2</v>
      </c>
      <c r="T174" s="36">
        <f t="shared" si="41"/>
        <v>6.3520338241134511E-2</v>
      </c>
      <c r="U174" s="36">
        <f t="shared" si="41"/>
        <v>6.3520338241134511E-2</v>
      </c>
      <c r="V174" s="36">
        <f t="shared" si="41"/>
        <v>6.3520338241134511E-2</v>
      </c>
    </row>
    <row r="175" spans="2:22" x14ac:dyDescent="0.2">
      <c r="B175" s="41">
        <v>73.5</v>
      </c>
      <c r="F175" s="36">
        <f t="shared" si="39"/>
        <v>5.2245986595720224E-2</v>
      </c>
      <c r="G175" s="36">
        <f t="shared" si="37"/>
        <v>6.3520338241134511E-2</v>
      </c>
      <c r="I175" s="36"/>
      <c r="K175" s="41">
        <f>K174+0.5</f>
        <v>74</v>
      </c>
      <c r="L175" s="36">
        <f t="shared" si="35"/>
        <v>5.2244798095778096E-2</v>
      </c>
      <c r="M175" s="36">
        <f t="shared" si="40"/>
        <v>5.4500528584551788E-2</v>
      </c>
      <c r="N175" s="36">
        <f t="shared" si="40"/>
        <v>5.6756259073325481E-2</v>
      </c>
      <c r="O175" s="36">
        <f t="shared" si="40"/>
        <v>5.9011989562099174E-2</v>
      </c>
      <c r="P175" s="36">
        <f t="shared" si="40"/>
        <v>6.1267720050872866E-2</v>
      </c>
      <c r="Q175" s="36">
        <f t="shared" si="36"/>
        <v>6.3523450539646545E-2</v>
      </c>
      <c r="R175" s="36">
        <f t="shared" si="41"/>
        <v>6.3523450539646545E-2</v>
      </c>
      <c r="S175" s="36">
        <f t="shared" si="41"/>
        <v>6.3523450539646545E-2</v>
      </c>
      <c r="T175" s="36">
        <f t="shared" si="41"/>
        <v>6.3523450539646545E-2</v>
      </c>
      <c r="U175" s="36">
        <f t="shared" si="41"/>
        <v>6.3523450539646545E-2</v>
      </c>
      <c r="V175" s="36">
        <f t="shared" si="41"/>
        <v>6.3523450539646545E-2</v>
      </c>
    </row>
    <row r="176" spans="2:22" x14ac:dyDescent="0.2">
      <c r="B176" s="41">
        <f>B175+0.5</f>
        <v>74</v>
      </c>
      <c r="F176" s="36">
        <f t="shared" si="39"/>
        <v>5.2244798095778096E-2</v>
      </c>
      <c r="G176" s="36">
        <f t="shared" si="37"/>
        <v>6.3523450539646545E-2</v>
      </c>
      <c r="I176" s="36"/>
      <c r="K176" s="41">
        <v>74.5</v>
      </c>
      <c r="L176" s="36">
        <f t="shared" si="35"/>
        <v>5.224362554885531E-2</v>
      </c>
      <c r="M176" s="36">
        <f t="shared" si="40"/>
        <v>5.4500204651552177E-2</v>
      </c>
      <c r="N176" s="36">
        <f t="shared" si="40"/>
        <v>5.6756783754249043E-2</v>
      </c>
      <c r="O176" s="36">
        <f t="shared" si="40"/>
        <v>5.901336285694591E-2</v>
      </c>
      <c r="P176" s="36">
        <f t="shared" si="40"/>
        <v>6.1269941959642776E-2</v>
      </c>
      <c r="Q176" s="36">
        <f t="shared" si="36"/>
        <v>6.3526521062339636E-2</v>
      </c>
      <c r="R176" s="36">
        <f t="shared" si="41"/>
        <v>6.3526521062339636E-2</v>
      </c>
      <c r="S176" s="36">
        <f t="shared" si="41"/>
        <v>6.3526521062339636E-2</v>
      </c>
      <c r="T176" s="36">
        <f t="shared" si="41"/>
        <v>6.3526521062339636E-2</v>
      </c>
      <c r="U176" s="36">
        <f t="shared" si="41"/>
        <v>6.3526521062339636E-2</v>
      </c>
      <c r="V176" s="36">
        <f t="shared" si="41"/>
        <v>6.3526521062339636E-2</v>
      </c>
    </row>
    <row r="177" spans="2:22" x14ac:dyDescent="0.2">
      <c r="B177" s="41">
        <v>74.5</v>
      </c>
      <c r="F177" s="36">
        <f t="shared" si="39"/>
        <v>5.224362554885531E-2</v>
      </c>
      <c r="G177" s="36">
        <f t="shared" si="37"/>
        <v>6.3526521062339636E-2</v>
      </c>
      <c r="I177" s="36"/>
      <c r="K177" s="41">
        <f>K176+0.5</f>
        <v>75</v>
      </c>
      <c r="L177" s="36">
        <f t="shared" si="35"/>
        <v>5.2242468635891506E-2</v>
      </c>
      <c r="M177" s="36">
        <f t="shared" si="40"/>
        <v>5.4499885037659235E-2</v>
      </c>
      <c r="N177" s="36">
        <f t="shared" si="40"/>
        <v>5.6757301439426963E-2</v>
      </c>
      <c r="O177" s="36">
        <f t="shared" si="40"/>
        <v>5.9014717841194692E-2</v>
      </c>
      <c r="P177" s="36">
        <f t="shared" si="40"/>
        <v>6.127213424296242E-2</v>
      </c>
      <c r="Q177" s="36">
        <f t="shared" si="36"/>
        <v>6.3529550644730148E-2</v>
      </c>
      <c r="R177" s="36">
        <f t="shared" si="41"/>
        <v>6.3529550644730148E-2</v>
      </c>
      <c r="S177" s="36">
        <f t="shared" si="41"/>
        <v>6.3529550644730148E-2</v>
      </c>
      <c r="T177" s="36">
        <f t="shared" si="41"/>
        <v>6.3529550644730148E-2</v>
      </c>
      <c r="U177" s="36">
        <f t="shared" si="41"/>
        <v>6.3529550644730148E-2</v>
      </c>
      <c r="V177" s="36">
        <f t="shared" si="41"/>
        <v>6.3529550644730148E-2</v>
      </c>
    </row>
    <row r="178" spans="2:22" x14ac:dyDescent="0.2">
      <c r="B178" s="41">
        <f>B177+0.5</f>
        <v>75</v>
      </c>
      <c r="F178" s="36">
        <f t="shared" si="39"/>
        <v>5.2242468635891506E-2</v>
      </c>
      <c r="G178" s="36">
        <f t="shared" si="37"/>
        <v>6.3529550644730148E-2</v>
      </c>
      <c r="I178" s="36"/>
      <c r="K178" s="41">
        <v>75.5</v>
      </c>
      <c r="L178" s="36">
        <f t="shared" si="35"/>
        <v>5.2241327046278214E-2</v>
      </c>
      <c r="M178" s="36">
        <f t="shared" si="40"/>
        <v>5.4499569657062888E-2</v>
      </c>
      <c r="N178" s="36">
        <f t="shared" si="40"/>
        <v>5.6757812267847561E-2</v>
      </c>
      <c r="O178" s="36">
        <f t="shared" si="40"/>
        <v>5.9016054878632235E-2</v>
      </c>
      <c r="P178" s="36">
        <f t="shared" si="40"/>
        <v>6.1274297489416908E-2</v>
      </c>
      <c r="Q178" s="36">
        <f t="shared" si="36"/>
        <v>6.3532540100201582E-2</v>
      </c>
      <c r="R178" s="36">
        <f t="shared" si="41"/>
        <v>6.3532540100201582E-2</v>
      </c>
      <c r="S178" s="36">
        <f t="shared" si="41"/>
        <v>6.3532540100201582E-2</v>
      </c>
      <c r="T178" s="36">
        <f t="shared" si="41"/>
        <v>6.3532540100201582E-2</v>
      </c>
      <c r="U178" s="36">
        <f t="shared" si="41"/>
        <v>6.3532540100201582E-2</v>
      </c>
      <c r="V178" s="36">
        <f t="shared" si="41"/>
        <v>6.3532540100201582E-2</v>
      </c>
    </row>
    <row r="179" spans="2:22" x14ac:dyDescent="0.2">
      <c r="B179" s="41">
        <v>75.5</v>
      </c>
      <c r="F179" s="36">
        <f t="shared" si="39"/>
        <v>5.2241327046278214E-2</v>
      </c>
      <c r="G179" s="36">
        <f t="shared" si="37"/>
        <v>6.3532540100201582E-2</v>
      </c>
      <c r="I179" s="36"/>
      <c r="K179" s="41">
        <f>K178+0.5</f>
        <v>76</v>
      </c>
      <c r="L179" s="36">
        <f t="shared" si="35"/>
        <v>5.2240200477580885E-2</v>
      </c>
      <c r="M179" s="36">
        <f t="shared" si="40"/>
        <v>5.4499258426211228E-2</v>
      </c>
      <c r="N179" s="36">
        <f t="shared" si="40"/>
        <v>5.6758316374841571E-2</v>
      </c>
      <c r="O179" s="36">
        <f t="shared" si="40"/>
        <v>5.9017374323471913E-2</v>
      </c>
      <c r="P179" s="36">
        <f t="shared" si="40"/>
        <v>6.1276432272102256E-2</v>
      </c>
      <c r="Q179" s="36">
        <f t="shared" si="36"/>
        <v>6.3535490220732599E-2</v>
      </c>
      <c r="R179" s="36">
        <f t="shared" si="41"/>
        <v>6.3535490220732599E-2</v>
      </c>
      <c r="S179" s="36">
        <f t="shared" si="41"/>
        <v>6.3535490220732599E-2</v>
      </c>
      <c r="T179" s="36">
        <f t="shared" si="41"/>
        <v>6.3535490220732599E-2</v>
      </c>
      <c r="U179" s="36">
        <f t="shared" si="41"/>
        <v>6.3535490220732599E-2</v>
      </c>
      <c r="V179" s="36">
        <f t="shared" si="41"/>
        <v>6.3535490220732599E-2</v>
      </c>
    </row>
    <row r="180" spans="2:22" x14ac:dyDescent="0.2">
      <c r="B180" s="41">
        <f>B179+0.5</f>
        <v>76</v>
      </c>
      <c r="F180" s="36">
        <f t="shared" si="39"/>
        <v>5.2240200477580885E-2</v>
      </c>
      <c r="G180" s="36">
        <f t="shared" si="37"/>
        <v>6.3535490220732599E-2</v>
      </c>
      <c r="I180" s="36"/>
      <c r="K180" s="41">
        <v>76.5</v>
      </c>
      <c r="L180" s="36">
        <f t="shared" si="35"/>
        <v>5.2239088635271755E-2</v>
      </c>
      <c r="M180" s="36">
        <f t="shared" si="40"/>
        <v>5.4498951263736717E-2</v>
      </c>
      <c r="N180" s="36">
        <f t="shared" si="40"/>
        <v>5.6758813892201679E-2</v>
      </c>
      <c r="O180" s="36">
        <f t="shared" si="40"/>
        <v>5.9018676520666641E-2</v>
      </c>
      <c r="P180" s="36">
        <f t="shared" si="40"/>
        <v>6.1278539149131603E-2</v>
      </c>
      <c r="Q180" s="36">
        <f t="shared" si="36"/>
        <v>6.3538401777596551E-2</v>
      </c>
      <c r="R180" s="36">
        <f t="shared" si="41"/>
        <v>6.3538401777596551E-2</v>
      </c>
      <c r="S180" s="36">
        <f t="shared" si="41"/>
        <v>6.3538401777596551E-2</v>
      </c>
      <c r="T180" s="36">
        <f t="shared" si="41"/>
        <v>6.3538401777596551E-2</v>
      </c>
      <c r="U180" s="36">
        <f t="shared" si="41"/>
        <v>6.3538401777596551E-2</v>
      </c>
      <c r="V180" s="36">
        <f t="shared" si="41"/>
        <v>6.3538401777596551E-2</v>
      </c>
    </row>
    <row r="181" spans="2:22" x14ac:dyDescent="0.2">
      <c r="B181" s="41">
        <v>76.5</v>
      </c>
      <c r="F181" s="36">
        <f t="shared" si="39"/>
        <v>5.2239088635271755E-2</v>
      </c>
      <c r="G181" s="36">
        <f t="shared" si="37"/>
        <v>6.3538401777596551E-2</v>
      </c>
      <c r="I181" s="36"/>
      <c r="K181" s="41">
        <f>K180+0.5</f>
        <v>77</v>
      </c>
      <c r="L181" s="36">
        <f t="shared" si="35"/>
        <v>5.2237991232473135E-2</v>
      </c>
      <c r="M181" s="36">
        <f t="shared" si="40"/>
        <v>5.4498648090385245E-2</v>
      </c>
      <c r="N181" s="36">
        <f t="shared" si="40"/>
        <v>5.6759304948297354E-2</v>
      </c>
      <c r="O181" s="36">
        <f t="shared" si="40"/>
        <v>5.9019961806209463E-2</v>
      </c>
      <c r="P181" s="36">
        <f t="shared" si="40"/>
        <v>6.1280618664121572E-2</v>
      </c>
      <c r="Q181" s="36">
        <f t="shared" si="36"/>
        <v>6.3541275522033688E-2</v>
      </c>
      <c r="R181" s="36">
        <f t="shared" si="41"/>
        <v>6.3541275522033688E-2</v>
      </c>
      <c r="S181" s="36">
        <f t="shared" si="41"/>
        <v>6.3541275522033688E-2</v>
      </c>
      <c r="T181" s="36">
        <f t="shared" si="41"/>
        <v>6.3541275522033688E-2</v>
      </c>
      <c r="U181" s="36">
        <f t="shared" si="41"/>
        <v>6.3541275522033688E-2</v>
      </c>
      <c r="V181" s="36">
        <f t="shared" si="41"/>
        <v>6.3541275522033688E-2</v>
      </c>
    </row>
    <row r="182" spans="2:22" x14ac:dyDescent="0.2">
      <c r="B182" s="41">
        <f>B181+0.5</f>
        <v>77</v>
      </c>
      <c r="F182" s="36">
        <f t="shared" si="39"/>
        <v>5.2237991232473135E-2</v>
      </c>
      <c r="G182" s="36">
        <f t="shared" si="37"/>
        <v>6.3541275522033688E-2</v>
      </c>
      <c r="I182" s="36"/>
      <c r="K182" s="41">
        <v>77.5</v>
      </c>
      <c r="L182" s="36">
        <f t="shared" si="35"/>
        <v>5.2236907989710625E-2</v>
      </c>
      <c r="M182" s="36">
        <f t="shared" si="40"/>
        <v>5.4498348828947989E-2</v>
      </c>
      <c r="N182" s="36">
        <f t="shared" si="40"/>
        <v>5.6759789668185352E-2</v>
      </c>
      <c r="O182" s="36">
        <f t="shared" si="40"/>
        <v>5.9021230507422716E-2</v>
      </c>
      <c r="P182" s="36">
        <f t="shared" si="40"/>
        <v>6.1282671346660079E-2</v>
      </c>
      <c r="Q182" s="36">
        <f t="shared" si="36"/>
        <v>6.354411218589745E-2</v>
      </c>
      <c r="R182" s="36">
        <f t="shared" si="41"/>
        <v>6.354411218589745E-2</v>
      </c>
      <c r="S182" s="36">
        <f t="shared" si="41"/>
        <v>6.354411218589745E-2</v>
      </c>
      <c r="T182" s="36">
        <f t="shared" si="41"/>
        <v>6.354411218589745E-2</v>
      </c>
      <c r="U182" s="36">
        <f t="shared" si="41"/>
        <v>6.354411218589745E-2</v>
      </c>
      <c r="V182" s="36">
        <f t="shared" si="41"/>
        <v>6.354411218589745E-2</v>
      </c>
    </row>
    <row r="183" spans="2:22" x14ac:dyDescent="0.2">
      <c r="B183" s="41">
        <v>77.5</v>
      </c>
      <c r="F183" s="36">
        <f t="shared" si="39"/>
        <v>5.2236907989710625E-2</v>
      </c>
      <c r="G183" s="36">
        <f t="shared" si="37"/>
        <v>6.354411218589745E-2</v>
      </c>
      <c r="I183" s="36"/>
      <c r="K183" s="41">
        <f>K182+0.5</f>
        <v>78</v>
      </c>
      <c r="L183" s="36">
        <f t="shared" si="35"/>
        <v>5.2235838634675839E-2</v>
      </c>
      <c r="M183" s="36">
        <f t="shared" si="40"/>
        <v>5.4498053404195827E-2</v>
      </c>
      <c r="N183" s="36">
        <f t="shared" si="40"/>
        <v>5.6760268173715815E-2</v>
      </c>
      <c r="O183" s="36">
        <f t="shared" si="40"/>
        <v>5.9022482943235803E-2</v>
      </c>
      <c r="P183" s="36">
        <f t="shared" si="40"/>
        <v>6.1284697712755791E-2</v>
      </c>
      <c r="Q183" s="36">
        <f t="shared" si="36"/>
        <v>6.3546912482275786E-2</v>
      </c>
      <c r="R183" s="36">
        <f t="shared" si="41"/>
        <v>6.3546912482275786E-2</v>
      </c>
      <c r="S183" s="36">
        <f t="shared" si="41"/>
        <v>6.3546912482275786E-2</v>
      </c>
      <c r="T183" s="36">
        <f t="shared" si="41"/>
        <v>6.3546912482275786E-2</v>
      </c>
      <c r="U183" s="36">
        <f t="shared" si="41"/>
        <v>6.3546912482275786E-2</v>
      </c>
      <c r="V183" s="36">
        <f t="shared" si="41"/>
        <v>6.3546912482275786E-2</v>
      </c>
    </row>
    <row r="184" spans="2:22" x14ac:dyDescent="0.2">
      <c r="B184" s="41">
        <f>B183+0.5</f>
        <v>78</v>
      </c>
      <c r="F184" s="36">
        <f t="shared" si="39"/>
        <v>5.2235838634675839E-2</v>
      </c>
      <c r="G184" s="36">
        <f t="shared" si="37"/>
        <v>6.3546912482275786E-2</v>
      </c>
      <c r="I184" s="36"/>
      <c r="K184" s="41">
        <v>78.5</v>
      </c>
      <c r="L184" s="36">
        <f t="shared" si="35"/>
        <v>5.2234782901998185E-2</v>
      </c>
      <c r="M184" s="36">
        <f t="shared" si="40"/>
        <v>5.44977617428163E-2</v>
      </c>
      <c r="N184" s="36">
        <f t="shared" si="40"/>
        <v>5.6760740583634416E-2</v>
      </c>
      <c r="O184" s="36">
        <f t="shared" si="40"/>
        <v>5.9023719424452531E-2</v>
      </c>
      <c r="P184" s="36">
        <f t="shared" si="40"/>
        <v>6.1286698265270646E-2</v>
      </c>
      <c r="Q184" s="36">
        <f t="shared" si="36"/>
        <v>6.3549677106088776E-2</v>
      </c>
      <c r="R184" s="36">
        <f t="shared" si="41"/>
        <v>6.3549677106088776E-2</v>
      </c>
      <c r="S184" s="36">
        <f t="shared" si="41"/>
        <v>6.3549677106088776E-2</v>
      </c>
      <c r="T184" s="36">
        <f t="shared" si="41"/>
        <v>6.3549677106088776E-2</v>
      </c>
      <c r="U184" s="36">
        <f t="shared" si="41"/>
        <v>6.3549677106088776E-2</v>
      </c>
      <c r="V184" s="36">
        <f t="shared" si="41"/>
        <v>6.3549677106088776E-2</v>
      </c>
    </row>
    <row r="185" spans="2:22" x14ac:dyDescent="0.2">
      <c r="B185" s="41">
        <v>78.5</v>
      </c>
      <c r="F185" s="36">
        <f t="shared" si="39"/>
        <v>5.2234782901998185E-2</v>
      </c>
      <c r="G185" s="36">
        <f t="shared" si="37"/>
        <v>6.3549677106088776E-2</v>
      </c>
      <c r="I185" s="36"/>
      <c r="K185" s="41">
        <f>K184+0.5</f>
        <v>79</v>
      </c>
      <c r="L185" s="36">
        <f t="shared" si="35"/>
        <v>5.2233740533025312E-2</v>
      </c>
      <c r="M185" s="36">
        <f t="shared" si="40"/>
        <v>5.4497473773352977E-2</v>
      </c>
      <c r="N185" s="36">
        <f t="shared" si="40"/>
        <v>5.6761207013680641E-2</v>
      </c>
      <c r="O185" s="36">
        <f t="shared" si="40"/>
        <v>5.9024940254008305E-2</v>
      </c>
      <c r="P185" s="36">
        <f t="shared" si="40"/>
        <v>6.128867349433597E-2</v>
      </c>
      <c r="Q185" s="36">
        <f t="shared" si="36"/>
        <v>6.3552406734663641E-2</v>
      </c>
      <c r="R185" s="36">
        <f t="shared" si="41"/>
        <v>6.3552406734663641E-2</v>
      </c>
      <c r="S185" s="36">
        <f t="shared" si="41"/>
        <v>6.3552406734663641E-2</v>
      </c>
      <c r="T185" s="36">
        <f t="shared" si="41"/>
        <v>6.3552406734663641E-2</v>
      </c>
      <c r="U185" s="36">
        <f t="shared" si="41"/>
        <v>6.3552406734663641E-2</v>
      </c>
      <c r="V185" s="36">
        <f t="shared" si="41"/>
        <v>6.3552406734663641E-2</v>
      </c>
    </row>
    <row r="186" spans="2:22" x14ac:dyDescent="0.2">
      <c r="B186" s="41">
        <f>B185+0.5</f>
        <v>79</v>
      </c>
      <c r="F186" s="36">
        <f t="shared" si="39"/>
        <v>5.2233740533025312E-2</v>
      </c>
      <c r="G186" s="36">
        <f t="shared" si="37"/>
        <v>6.3552406734663641E-2</v>
      </c>
      <c r="I186" s="36"/>
      <c r="K186" s="41">
        <v>79.5</v>
      </c>
      <c r="L186" s="36">
        <f t="shared" si="35"/>
        <v>5.2232711275611847E-2</v>
      </c>
      <c r="M186" s="36">
        <f t="shared" si="40"/>
        <v>5.449718942614705E-2</v>
      </c>
      <c r="N186" s="36">
        <f t="shared" si="40"/>
        <v>5.6761667576682252E-2</v>
      </c>
      <c r="O186" s="36">
        <f t="shared" si="40"/>
        <v>5.9026145727217455E-2</v>
      </c>
      <c r="P186" s="36">
        <f t="shared" si="40"/>
        <v>6.1290623877752658E-2</v>
      </c>
      <c r="Q186" s="36">
        <f t="shared" si="36"/>
        <v>6.3555102028287874E-2</v>
      </c>
      <c r="R186" s="36">
        <f t="shared" si="41"/>
        <v>6.3555102028287874E-2</v>
      </c>
      <c r="S186" s="36">
        <f t="shared" si="41"/>
        <v>6.3555102028287874E-2</v>
      </c>
      <c r="T186" s="36">
        <f t="shared" si="41"/>
        <v>6.3555102028287874E-2</v>
      </c>
      <c r="U186" s="36">
        <f t="shared" si="41"/>
        <v>6.3555102028287874E-2</v>
      </c>
      <c r="V186" s="36">
        <f t="shared" si="41"/>
        <v>6.3555102028287874E-2</v>
      </c>
    </row>
    <row r="187" spans="2:22" x14ac:dyDescent="0.2">
      <c r="B187" s="41">
        <v>79.5</v>
      </c>
      <c r="F187" s="36">
        <f t="shared" si="39"/>
        <v>5.2232711275611847E-2</v>
      </c>
      <c r="G187" s="36">
        <f t="shared" si="37"/>
        <v>6.3555102028287874E-2</v>
      </c>
      <c r="I187" s="36"/>
      <c r="K187" s="41">
        <f>K186+0.5</f>
        <v>80</v>
      </c>
      <c r="L187" s="36">
        <f t="shared" si="35"/>
        <v>5.2231694883916047E-2</v>
      </c>
      <c r="M187" s="36">
        <f t="shared" si="40"/>
        <v>5.4496908633281195E-2</v>
      </c>
      <c r="N187" s="36">
        <f t="shared" si="40"/>
        <v>5.6762122382646343E-2</v>
      </c>
      <c r="O187" s="36">
        <f t="shared" si="40"/>
        <v>5.9027336132011492E-2</v>
      </c>
      <c r="P187" s="36">
        <f t="shared" si="40"/>
        <v>6.129254988137664E-2</v>
      </c>
      <c r="Q187" s="36">
        <f t="shared" si="36"/>
        <v>6.3557763630741795E-2</v>
      </c>
      <c r="R187" s="36">
        <f t="shared" si="41"/>
        <v>6.3557763630741795E-2</v>
      </c>
      <c r="S187" s="36">
        <f t="shared" si="41"/>
        <v>6.3557763630741795E-2</v>
      </c>
      <c r="T187" s="36">
        <f t="shared" si="41"/>
        <v>6.3557763630741795E-2</v>
      </c>
      <c r="U187" s="36">
        <f t="shared" si="41"/>
        <v>6.3557763630741795E-2</v>
      </c>
      <c r="V187" s="36">
        <f t="shared" si="41"/>
        <v>6.3557763630741795E-2</v>
      </c>
    </row>
    <row r="188" spans="2:22" x14ac:dyDescent="0.2">
      <c r="B188" s="41">
        <f>B187+0.5</f>
        <v>80</v>
      </c>
      <c r="F188" s="36">
        <f t="shared" si="39"/>
        <v>5.2231694883916047E-2</v>
      </c>
      <c r="G188" s="36">
        <f t="shared" si="37"/>
        <v>6.3557763630741795E-2</v>
      </c>
      <c r="I188" s="36"/>
      <c r="K188" s="41">
        <v>80.5</v>
      </c>
      <c r="L188" s="36">
        <f t="shared" ref="L188:L219" si="42">F189</f>
        <v>5.2230691118204046E-2</v>
      </c>
      <c r="M188" s="36">
        <f t="shared" ref="M188:P207" si="43">($Q188-$L188)/5+L188</f>
        <v>5.4496631328525481E-2</v>
      </c>
      <c r="N188" s="36">
        <f t="shared" si="43"/>
        <v>5.6762571538846916E-2</v>
      </c>
      <c r="O188" s="36">
        <f t="shared" si="43"/>
        <v>5.9028511749168351E-2</v>
      </c>
      <c r="P188" s="36">
        <f t="shared" si="43"/>
        <v>6.1294451959489786E-2</v>
      </c>
      <c r="Q188" s="36">
        <f t="shared" ref="Q188:Q219" si="44">G189</f>
        <v>6.3560392169811214E-2</v>
      </c>
      <c r="R188" s="36">
        <f t="shared" si="41"/>
        <v>6.3560392169811214E-2</v>
      </c>
      <c r="S188" s="36">
        <f t="shared" si="41"/>
        <v>6.3560392169811214E-2</v>
      </c>
      <c r="T188" s="36">
        <f t="shared" si="41"/>
        <v>6.3560392169811214E-2</v>
      </c>
      <c r="U188" s="36">
        <f t="shared" si="41"/>
        <v>6.3560392169811214E-2</v>
      </c>
      <c r="V188" s="36">
        <f t="shared" si="41"/>
        <v>6.3560392169811214E-2</v>
      </c>
    </row>
    <row r="189" spans="2:22" x14ac:dyDescent="0.2">
      <c r="B189" s="41">
        <v>80.5</v>
      </c>
      <c r="F189" s="36">
        <f t="shared" si="39"/>
        <v>5.2230691118204046E-2</v>
      </c>
      <c r="G189" s="36">
        <f t="shared" ref="G189:G220" si="45">G$22+G$23*(B$22/$B189)*(1-EXP(-$B189/B$22))+G$24*(B$22/$B189)*(1-(1+$B189/B$22)*EXP(-$B189/B$22))</f>
        <v>6.3560392169811214E-2</v>
      </c>
      <c r="I189" s="36"/>
      <c r="K189" s="41">
        <f>K188+0.5</f>
        <v>81</v>
      </c>
      <c r="L189" s="36">
        <f t="shared" si="42"/>
        <v>5.222969974466133E-2</v>
      </c>
      <c r="M189" s="36">
        <f t="shared" si="43"/>
        <v>5.4496357447285267E-2</v>
      </c>
      <c r="N189" s="36">
        <f t="shared" si="43"/>
        <v>5.6763015149909203E-2</v>
      </c>
      <c r="O189" s="36">
        <f t="shared" si="43"/>
        <v>5.902967285253314E-2</v>
      </c>
      <c r="P189" s="36">
        <f t="shared" si="43"/>
        <v>6.1296330555157076E-2</v>
      </c>
      <c r="Q189" s="36">
        <f t="shared" si="44"/>
        <v>6.3562988257781006E-2</v>
      </c>
      <c r="R189" s="36">
        <f t="shared" ref="R189:V204" si="46">Q189</f>
        <v>6.3562988257781006E-2</v>
      </c>
      <c r="S189" s="36">
        <f t="shared" si="46"/>
        <v>6.3562988257781006E-2</v>
      </c>
      <c r="T189" s="36">
        <f t="shared" si="46"/>
        <v>6.3562988257781006E-2</v>
      </c>
      <c r="U189" s="36">
        <f t="shared" si="46"/>
        <v>6.3562988257781006E-2</v>
      </c>
      <c r="V189" s="36">
        <f t="shared" si="46"/>
        <v>6.3562988257781006E-2</v>
      </c>
    </row>
    <row r="190" spans="2:22" x14ac:dyDescent="0.2">
      <c r="B190" s="41">
        <f>B189+0.5</f>
        <v>81</v>
      </c>
      <c r="F190" s="36">
        <f t="shared" si="39"/>
        <v>5.222969974466133E-2</v>
      </c>
      <c r="G190" s="36">
        <f t="shared" si="45"/>
        <v>6.3562988257781006E-2</v>
      </c>
      <c r="I190" s="36"/>
      <c r="K190" s="41">
        <v>81.5</v>
      </c>
      <c r="L190" s="36">
        <f t="shared" si="42"/>
        <v>5.2228720535211166E-2</v>
      </c>
      <c r="M190" s="36">
        <f t="shared" si="43"/>
        <v>5.4496086926551071E-2</v>
      </c>
      <c r="N190" s="36">
        <f t="shared" si="43"/>
        <v>5.6763453317890976E-2</v>
      </c>
      <c r="O190" s="36">
        <f t="shared" si="43"/>
        <v>5.9030819709230881E-2</v>
      </c>
      <c r="P190" s="36">
        <f t="shared" si="43"/>
        <v>6.1298186100570785E-2</v>
      </c>
      <c r="Q190" s="36">
        <f t="shared" si="44"/>
        <v>6.3565552491910676E-2</v>
      </c>
      <c r="R190" s="36">
        <f t="shared" si="46"/>
        <v>6.3565552491910676E-2</v>
      </c>
      <c r="S190" s="36">
        <f t="shared" si="46"/>
        <v>6.3565552491910676E-2</v>
      </c>
      <c r="T190" s="36">
        <f t="shared" si="46"/>
        <v>6.3565552491910676E-2</v>
      </c>
      <c r="U190" s="36">
        <f t="shared" si="46"/>
        <v>6.3565552491910676E-2</v>
      </c>
      <c r="V190" s="36">
        <f t="shared" si="46"/>
        <v>6.3565552491910676E-2</v>
      </c>
    </row>
    <row r="191" spans="2:22" x14ac:dyDescent="0.2">
      <c r="B191" s="41">
        <v>81.5</v>
      </c>
      <c r="F191" s="36">
        <f t="shared" si="39"/>
        <v>5.2228720535211166E-2</v>
      </c>
      <c r="G191" s="36">
        <f t="shared" si="45"/>
        <v>6.3565552491910676E-2</v>
      </c>
      <c r="I191" s="36"/>
      <c r="K191" s="41">
        <f>K190+0.5</f>
        <v>82</v>
      </c>
      <c r="L191" s="36">
        <f t="shared" si="42"/>
        <v>5.2227753267339659E-2</v>
      </c>
      <c r="M191" s="36">
        <f t="shared" si="43"/>
        <v>5.4495819704850207E-2</v>
      </c>
      <c r="N191" s="36">
        <f t="shared" si="43"/>
        <v>5.6763886142360755E-2</v>
      </c>
      <c r="O191" s="36">
        <f t="shared" si="43"/>
        <v>5.9031952579871302E-2</v>
      </c>
      <c r="P191" s="36">
        <f t="shared" si="43"/>
        <v>6.130001901738185E-2</v>
      </c>
      <c r="Q191" s="36">
        <f t="shared" si="44"/>
        <v>6.3568085454892398E-2</v>
      </c>
      <c r="R191" s="36">
        <f t="shared" si="46"/>
        <v>6.3568085454892398E-2</v>
      </c>
      <c r="S191" s="36">
        <f t="shared" si="46"/>
        <v>6.3568085454892398E-2</v>
      </c>
      <c r="T191" s="36">
        <f t="shared" si="46"/>
        <v>6.3568085454892398E-2</v>
      </c>
      <c r="U191" s="36">
        <f t="shared" si="46"/>
        <v>6.3568085454892398E-2</v>
      </c>
      <c r="V191" s="36">
        <f t="shared" si="46"/>
        <v>6.3568085454892398E-2</v>
      </c>
    </row>
    <row r="192" spans="2:22" x14ac:dyDescent="0.2">
      <c r="B192" s="41">
        <f>B191+0.5</f>
        <v>82</v>
      </c>
      <c r="F192" s="36">
        <f t="shared" si="39"/>
        <v>5.2227753267339659E-2</v>
      </c>
      <c r="G192" s="36">
        <f t="shared" si="45"/>
        <v>6.3568085454892398E-2</v>
      </c>
      <c r="I192" s="36"/>
      <c r="K192" s="41">
        <v>82.5</v>
      </c>
      <c r="L192" s="36">
        <f t="shared" si="42"/>
        <v>5.2226797723927201E-2</v>
      </c>
      <c r="M192" s="36">
        <f t="shared" si="43"/>
        <v>5.4495555722200273E-2</v>
      </c>
      <c r="N192" s="36">
        <f t="shared" si="43"/>
        <v>5.6764313720473344E-2</v>
      </c>
      <c r="O192" s="36">
        <f t="shared" si="43"/>
        <v>5.9033071718746416E-2</v>
      </c>
      <c r="P192" s="36">
        <f t="shared" si="43"/>
        <v>6.1301829717019488E-2</v>
      </c>
      <c r="Q192" s="36">
        <f t="shared" si="44"/>
        <v>6.3570587715292559E-2</v>
      </c>
      <c r="R192" s="36">
        <f t="shared" si="46"/>
        <v>6.3570587715292559E-2</v>
      </c>
      <c r="S192" s="36">
        <f t="shared" si="46"/>
        <v>6.3570587715292559E-2</v>
      </c>
      <c r="T192" s="36">
        <f t="shared" si="46"/>
        <v>6.3570587715292559E-2</v>
      </c>
      <c r="U192" s="36">
        <f t="shared" si="46"/>
        <v>6.3570587715292559E-2</v>
      </c>
      <c r="V192" s="36">
        <f t="shared" si="46"/>
        <v>6.3570587715292559E-2</v>
      </c>
    </row>
    <row r="193" spans="2:22" x14ac:dyDescent="0.2">
      <c r="B193" s="41">
        <v>82.5</v>
      </c>
      <c r="F193" s="36">
        <f t="shared" si="39"/>
        <v>5.2226797723927201E-2</v>
      </c>
      <c r="G193" s="36">
        <f t="shared" si="45"/>
        <v>6.3570587715292559E-2</v>
      </c>
      <c r="I193" s="36"/>
      <c r="K193" s="41">
        <f>K192+0.5</f>
        <v>83</v>
      </c>
      <c r="L193" s="36">
        <f t="shared" si="42"/>
        <v>5.222585369308598E-2</v>
      </c>
      <c r="M193" s="36">
        <f t="shared" si="43"/>
        <v>5.4495294920064191E-2</v>
      </c>
      <c r="N193" s="36">
        <f t="shared" si="43"/>
        <v>5.6764736147042402E-2</v>
      </c>
      <c r="O193" s="36">
        <f t="shared" si="43"/>
        <v>5.9034177374020613E-2</v>
      </c>
      <c r="P193" s="36">
        <f t="shared" si="43"/>
        <v>6.1303618600998824E-2</v>
      </c>
      <c r="Q193" s="36">
        <f t="shared" si="44"/>
        <v>6.3573059827977035E-2</v>
      </c>
      <c r="R193" s="36">
        <f t="shared" si="46"/>
        <v>6.3573059827977035E-2</v>
      </c>
      <c r="S193" s="36">
        <f t="shared" si="46"/>
        <v>6.3573059827977035E-2</v>
      </c>
      <c r="T193" s="36">
        <f t="shared" si="46"/>
        <v>6.3573059827977035E-2</v>
      </c>
      <c r="U193" s="36">
        <f t="shared" si="46"/>
        <v>6.3573059827977035E-2</v>
      </c>
      <c r="V193" s="36">
        <f t="shared" si="46"/>
        <v>6.3573059827977035E-2</v>
      </c>
    </row>
    <row r="194" spans="2:22" x14ac:dyDescent="0.2">
      <c r="B194" s="41">
        <f>B193+0.5</f>
        <v>83</v>
      </c>
      <c r="F194" s="36">
        <f t="shared" si="39"/>
        <v>5.222585369308598E-2</v>
      </c>
      <c r="G194" s="36">
        <f t="shared" si="45"/>
        <v>6.3573059827977035E-2</v>
      </c>
      <c r="I194" s="36"/>
      <c r="K194" s="41">
        <v>83.5</v>
      </c>
      <c r="L194" s="36">
        <f t="shared" si="42"/>
        <v>5.2224920968003331E-2</v>
      </c>
      <c r="M194" s="36">
        <f t="shared" si="43"/>
        <v>5.4495037241306984E-2</v>
      </c>
      <c r="N194" s="36">
        <f t="shared" si="43"/>
        <v>5.6765153514610638E-2</v>
      </c>
      <c r="O194" s="36">
        <f t="shared" si="43"/>
        <v>5.9035269787914291E-2</v>
      </c>
      <c r="P194" s="36">
        <f t="shared" si="43"/>
        <v>6.1305386061217944E-2</v>
      </c>
      <c r="Q194" s="36">
        <f t="shared" si="44"/>
        <v>6.3575502334521597E-2</v>
      </c>
      <c r="R194" s="36">
        <f t="shared" si="46"/>
        <v>6.3575502334521597E-2</v>
      </c>
      <c r="S194" s="36">
        <f t="shared" si="46"/>
        <v>6.3575502334521597E-2</v>
      </c>
      <c r="T194" s="36">
        <f t="shared" si="46"/>
        <v>6.3575502334521597E-2</v>
      </c>
      <c r="U194" s="36">
        <f t="shared" si="46"/>
        <v>6.3575502334521597E-2</v>
      </c>
      <c r="V194" s="36">
        <f t="shared" si="46"/>
        <v>6.3575502334521597E-2</v>
      </c>
    </row>
    <row r="195" spans="2:22" x14ac:dyDescent="0.2">
      <c r="B195" s="41">
        <v>83.5</v>
      </c>
      <c r="F195" s="36">
        <f t="shared" si="39"/>
        <v>5.2224920968003331E-2</v>
      </c>
      <c r="G195" s="36">
        <f t="shared" si="45"/>
        <v>6.3575502334521597E-2</v>
      </c>
      <c r="I195" s="36"/>
      <c r="K195" s="41">
        <f>K194+0.5</f>
        <v>84</v>
      </c>
      <c r="L195" s="36">
        <f t="shared" si="42"/>
        <v>5.2223999346790721E-2</v>
      </c>
      <c r="M195" s="36">
        <f t="shared" si="43"/>
        <v>5.4494782630154032E-2</v>
      </c>
      <c r="N195" s="36">
        <f t="shared" si="43"/>
        <v>5.6765565913517342E-2</v>
      </c>
      <c r="O195" s="36">
        <f t="shared" si="43"/>
        <v>5.9036349196880653E-2</v>
      </c>
      <c r="P195" s="36">
        <f t="shared" si="43"/>
        <v>6.1307132480243963E-2</v>
      </c>
      <c r="Q195" s="36">
        <f t="shared" si="44"/>
        <v>6.3577915763607273E-2</v>
      </c>
      <c r="R195" s="36">
        <f t="shared" si="46"/>
        <v>6.3577915763607273E-2</v>
      </c>
      <c r="S195" s="36">
        <f t="shared" si="46"/>
        <v>6.3577915763607273E-2</v>
      </c>
      <c r="T195" s="36">
        <f t="shared" si="46"/>
        <v>6.3577915763607273E-2</v>
      </c>
      <c r="U195" s="36">
        <f t="shared" si="46"/>
        <v>6.3577915763607273E-2</v>
      </c>
      <c r="V195" s="36">
        <f t="shared" si="46"/>
        <v>6.3577915763607273E-2</v>
      </c>
    </row>
    <row r="196" spans="2:22" x14ac:dyDescent="0.2">
      <c r="B196" s="41">
        <f>B195+0.5</f>
        <v>84</v>
      </c>
      <c r="F196" s="36">
        <f t="shared" si="39"/>
        <v>5.2223999346790721E-2</v>
      </c>
      <c r="G196" s="36">
        <f t="shared" si="45"/>
        <v>6.3577915763607273E-2</v>
      </c>
      <c r="I196" s="36"/>
      <c r="K196" s="41">
        <v>84.5</v>
      </c>
      <c r="L196" s="36">
        <f t="shared" si="42"/>
        <v>5.2223088632338016E-2</v>
      </c>
      <c r="M196" s="36">
        <f t="shared" si="43"/>
        <v>5.4494531032150816E-2</v>
      </c>
      <c r="N196" s="36">
        <f t="shared" si="43"/>
        <v>5.6765973431963615E-2</v>
      </c>
      <c r="O196" s="36">
        <f t="shared" si="43"/>
        <v>5.9037415831776414E-2</v>
      </c>
      <c r="P196" s="36">
        <f t="shared" si="43"/>
        <v>6.1308858231589214E-2</v>
      </c>
      <c r="Q196" s="36">
        <f t="shared" si="44"/>
        <v>6.3580300631402006E-2</v>
      </c>
      <c r="R196" s="36">
        <f t="shared" si="46"/>
        <v>6.3580300631402006E-2</v>
      </c>
      <c r="S196" s="36">
        <f t="shared" si="46"/>
        <v>6.3580300631402006E-2</v>
      </c>
      <c r="T196" s="36">
        <f t="shared" si="46"/>
        <v>6.3580300631402006E-2</v>
      </c>
      <c r="U196" s="36">
        <f t="shared" si="46"/>
        <v>6.3580300631402006E-2</v>
      </c>
      <c r="V196" s="36">
        <f t="shared" si="46"/>
        <v>6.3580300631402006E-2</v>
      </c>
    </row>
    <row r="197" spans="2:22" x14ac:dyDescent="0.2">
      <c r="B197" s="41">
        <v>84.5</v>
      </c>
      <c r="F197" s="36">
        <f t="shared" si="39"/>
        <v>5.2223088632338016E-2</v>
      </c>
      <c r="G197" s="36">
        <f t="shared" si="45"/>
        <v>6.3580300631402006E-2</v>
      </c>
      <c r="I197" s="36"/>
      <c r="K197" s="41">
        <f>K196+0.5</f>
        <v>85</v>
      </c>
      <c r="L197" s="36">
        <f t="shared" si="42"/>
        <v>5.2222188632172997E-2</v>
      </c>
      <c r="M197" s="36">
        <f t="shared" si="43"/>
        <v>5.4494282394124106E-2</v>
      </c>
      <c r="N197" s="36">
        <f t="shared" si="43"/>
        <v>5.6766376156075216E-2</v>
      </c>
      <c r="O197" s="36">
        <f t="shared" si="43"/>
        <v>5.9038469918026325E-2</v>
      </c>
      <c r="P197" s="36">
        <f t="shared" si="43"/>
        <v>6.1310563679977434E-2</v>
      </c>
      <c r="Q197" s="36">
        <f t="shared" si="44"/>
        <v>6.358265744192855E-2</v>
      </c>
      <c r="R197" s="36">
        <f t="shared" si="46"/>
        <v>6.358265744192855E-2</v>
      </c>
      <c r="S197" s="36">
        <f t="shared" si="46"/>
        <v>6.358265744192855E-2</v>
      </c>
      <c r="T197" s="36">
        <f t="shared" si="46"/>
        <v>6.358265744192855E-2</v>
      </c>
      <c r="U197" s="36">
        <f t="shared" si="46"/>
        <v>6.358265744192855E-2</v>
      </c>
      <c r="V197" s="36">
        <f t="shared" si="46"/>
        <v>6.358265744192855E-2</v>
      </c>
    </row>
    <row r="198" spans="2:22" x14ac:dyDescent="0.2">
      <c r="B198" s="41">
        <f>B197+0.5</f>
        <v>85</v>
      </c>
      <c r="F198" s="36">
        <f t="shared" si="39"/>
        <v>5.2222188632172997E-2</v>
      </c>
      <c r="G198" s="36">
        <f t="shared" si="45"/>
        <v>6.358265744192855E-2</v>
      </c>
      <c r="I198" s="36"/>
      <c r="K198" s="41">
        <v>85.5</v>
      </c>
      <c r="L198" s="36">
        <f t="shared" si="42"/>
        <v>5.2221299158325692E-2</v>
      </c>
      <c r="M198" s="36">
        <f t="shared" si="43"/>
        <v>5.4494036664144499E-2</v>
      </c>
      <c r="N198" s="36">
        <f t="shared" si="43"/>
        <v>5.6766774169963306E-2</v>
      </c>
      <c r="O198" s="36">
        <f t="shared" si="43"/>
        <v>5.9039511675782114E-2</v>
      </c>
      <c r="P198" s="36">
        <f t="shared" si="43"/>
        <v>6.1312249181600921E-2</v>
      </c>
      <c r="Q198" s="36">
        <f t="shared" si="44"/>
        <v>6.3584986687419714E-2</v>
      </c>
      <c r="R198" s="36">
        <f t="shared" si="46"/>
        <v>6.3584986687419714E-2</v>
      </c>
      <c r="S198" s="36">
        <f t="shared" si="46"/>
        <v>6.3584986687419714E-2</v>
      </c>
      <c r="T198" s="36">
        <f t="shared" si="46"/>
        <v>6.3584986687419714E-2</v>
      </c>
      <c r="U198" s="36">
        <f t="shared" si="46"/>
        <v>6.3584986687419714E-2</v>
      </c>
      <c r="V198" s="36">
        <f t="shared" si="46"/>
        <v>6.3584986687419714E-2</v>
      </c>
    </row>
    <row r="199" spans="2:22" x14ac:dyDescent="0.2">
      <c r="B199" s="41">
        <v>85.5</v>
      </c>
      <c r="F199" s="36">
        <f t="shared" si="39"/>
        <v>5.2221299158325692E-2</v>
      </c>
      <c r="G199" s="36">
        <f t="shared" si="45"/>
        <v>6.3584986687419714E-2</v>
      </c>
      <c r="I199" s="36"/>
      <c r="K199" s="41">
        <f>K198+0.5</f>
        <v>86</v>
      </c>
      <c r="L199" s="36">
        <f t="shared" si="42"/>
        <v>5.2220420027197539E-2</v>
      </c>
      <c r="M199" s="36">
        <f t="shared" si="43"/>
        <v>5.4493793791490226E-2</v>
      </c>
      <c r="N199" s="36">
        <f t="shared" si="43"/>
        <v>5.6767167555782913E-2</v>
      </c>
      <c r="O199" s="36">
        <f t="shared" si="43"/>
        <v>5.90405413200756E-2</v>
      </c>
      <c r="P199" s="36">
        <f t="shared" si="43"/>
        <v>6.1313915084368287E-2</v>
      </c>
      <c r="Q199" s="36">
        <f t="shared" si="44"/>
        <v>6.3587288848660981E-2</v>
      </c>
      <c r="R199" s="36">
        <f t="shared" si="46"/>
        <v>6.3587288848660981E-2</v>
      </c>
      <c r="S199" s="36">
        <f t="shared" si="46"/>
        <v>6.3587288848660981E-2</v>
      </c>
      <c r="T199" s="36">
        <f t="shared" si="46"/>
        <v>6.3587288848660981E-2</v>
      </c>
      <c r="U199" s="36">
        <f t="shared" si="46"/>
        <v>6.3587288848660981E-2</v>
      </c>
      <c r="V199" s="36">
        <f t="shared" si="46"/>
        <v>6.3587288848660981E-2</v>
      </c>
    </row>
    <row r="200" spans="2:22" x14ac:dyDescent="0.2">
      <c r="B200" s="41">
        <f>B199+0.5</f>
        <v>86</v>
      </c>
      <c r="F200" s="36">
        <f t="shared" si="39"/>
        <v>5.2220420027197539E-2</v>
      </c>
      <c r="G200" s="36">
        <f t="shared" si="45"/>
        <v>6.3587288848660981E-2</v>
      </c>
      <c r="I200" s="36"/>
      <c r="K200" s="41">
        <v>86.5</v>
      </c>
      <c r="L200" s="36">
        <f t="shared" si="42"/>
        <v>5.2219551059435036E-2</v>
      </c>
      <c r="M200" s="36">
        <f t="shared" si="43"/>
        <v>5.4493553726612312E-2</v>
      </c>
      <c r="N200" s="36">
        <f t="shared" si="43"/>
        <v>5.6767556393789588E-2</v>
      </c>
      <c r="O200" s="36">
        <f t="shared" si="43"/>
        <v>5.9041559060966864E-2</v>
      </c>
      <c r="P200" s="36">
        <f t="shared" si="43"/>
        <v>6.131556172814414E-2</v>
      </c>
      <c r="Q200" s="36">
        <f t="shared" si="44"/>
        <v>6.3589564395321416E-2</v>
      </c>
      <c r="R200" s="36">
        <f t="shared" si="46"/>
        <v>6.3589564395321416E-2</v>
      </c>
      <c r="S200" s="36">
        <f t="shared" si="46"/>
        <v>6.3589564395321416E-2</v>
      </c>
      <c r="T200" s="36">
        <f t="shared" si="46"/>
        <v>6.3589564395321416E-2</v>
      </c>
      <c r="U200" s="36">
        <f t="shared" si="46"/>
        <v>6.3589564395321416E-2</v>
      </c>
      <c r="V200" s="36">
        <f t="shared" si="46"/>
        <v>6.3589564395321416E-2</v>
      </c>
    </row>
    <row r="201" spans="2:22" x14ac:dyDescent="0.2">
      <c r="B201" s="41">
        <v>86.5</v>
      </c>
      <c r="F201" s="36">
        <f t="shared" si="39"/>
        <v>5.2219551059435036E-2</v>
      </c>
      <c r="G201" s="36">
        <f t="shared" si="45"/>
        <v>6.3589564395321416E-2</v>
      </c>
      <c r="I201" s="36"/>
      <c r="K201" s="41">
        <f>K200+0.5</f>
        <v>87</v>
      </c>
      <c r="L201" s="36">
        <f t="shared" si="42"/>
        <v>5.2218692079807734E-2</v>
      </c>
      <c r="M201" s="36">
        <f t="shared" si="43"/>
        <v>5.4493316421100807E-2</v>
      </c>
      <c r="N201" s="36">
        <f t="shared" si="43"/>
        <v>5.676794076239388E-2</v>
      </c>
      <c r="O201" s="36">
        <f t="shared" si="43"/>
        <v>5.9042565103686953E-2</v>
      </c>
      <c r="P201" s="36">
        <f t="shared" si="43"/>
        <v>6.1317189444980026E-2</v>
      </c>
      <c r="Q201" s="36">
        <f t="shared" si="44"/>
        <v>6.3591813786273113E-2</v>
      </c>
      <c r="R201" s="36">
        <f t="shared" si="46"/>
        <v>6.3591813786273113E-2</v>
      </c>
      <c r="S201" s="36">
        <f t="shared" si="46"/>
        <v>6.3591813786273113E-2</v>
      </c>
      <c r="T201" s="36">
        <f t="shared" si="46"/>
        <v>6.3591813786273113E-2</v>
      </c>
      <c r="U201" s="36">
        <f t="shared" si="46"/>
        <v>6.3591813786273113E-2</v>
      </c>
      <c r="V201" s="36">
        <f t="shared" si="46"/>
        <v>6.3591813786273113E-2</v>
      </c>
    </row>
    <row r="202" spans="2:22" x14ac:dyDescent="0.2">
      <c r="B202" s="41">
        <f>B201+0.5</f>
        <v>87</v>
      </c>
      <c r="F202" s="36">
        <f t="shared" si="39"/>
        <v>5.2218692079807734E-2</v>
      </c>
      <c r="G202" s="36">
        <f t="shared" si="45"/>
        <v>6.3591813786273113E-2</v>
      </c>
      <c r="I202" s="36"/>
      <c r="K202" s="41">
        <v>87.5</v>
      </c>
      <c r="L202" s="36">
        <f t="shared" si="42"/>
        <v>5.2217842917090453E-2</v>
      </c>
      <c r="M202" s="36">
        <f t="shared" si="43"/>
        <v>5.4493081827652293E-2</v>
      </c>
      <c r="N202" s="36">
        <f t="shared" si="43"/>
        <v>5.6768320738214133E-2</v>
      </c>
      <c r="O202" s="36">
        <f t="shared" si="43"/>
        <v>5.9043559648775973E-2</v>
      </c>
      <c r="P202" s="36">
        <f t="shared" si="43"/>
        <v>6.1318798559337813E-2</v>
      </c>
      <c r="Q202" s="36">
        <f t="shared" si="44"/>
        <v>6.3594037469899653E-2</v>
      </c>
      <c r="R202" s="36">
        <f t="shared" si="46"/>
        <v>6.3594037469899653E-2</v>
      </c>
      <c r="S202" s="36">
        <f t="shared" si="46"/>
        <v>6.3594037469899653E-2</v>
      </c>
      <c r="T202" s="36">
        <f t="shared" si="46"/>
        <v>6.3594037469899653E-2</v>
      </c>
      <c r="U202" s="36">
        <f t="shared" si="46"/>
        <v>6.3594037469899653E-2</v>
      </c>
      <c r="V202" s="36">
        <f t="shared" si="46"/>
        <v>6.3594037469899653E-2</v>
      </c>
    </row>
    <row r="203" spans="2:22" x14ac:dyDescent="0.2">
      <c r="B203" s="41">
        <v>87.5</v>
      </c>
      <c r="F203" s="36">
        <f t="shared" si="39"/>
        <v>5.2217842917090453E-2</v>
      </c>
      <c r="G203" s="36">
        <f t="shared" si="45"/>
        <v>6.3594037469899653E-2</v>
      </c>
      <c r="I203" s="36"/>
      <c r="K203" s="41">
        <f>K202+0.5</f>
        <v>88</v>
      </c>
      <c r="L203" s="36">
        <f t="shared" si="42"/>
        <v>5.2217003403949511E-2</v>
      </c>
      <c r="M203" s="36">
        <f t="shared" si="43"/>
        <v>5.4492849900038422E-2</v>
      </c>
      <c r="N203" s="36">
        <f t="shared" si="43"/>
        <v>5.6768696396127333E-2</v>
      </c>
      <c r="O203" s="36">
        <f t="shared" si="43"/>
        <v>5.9044542892216244E-2</v>
      </c>
      <c r="P203" s="36">
        <f t="shared" si="43"/>
        <v>6.1320389388305155E-2</v>
      </c>
      <c r="Q203" s="36">
        <f t="shared" si="44"/>
        <v>6.3596235884394059E-2</v>
      </c>
      <c r="R203" s="36">
        <f t="shared" si="46"/>
        <v>6.3596235884394059E-2</v>
      </c>
      <c r="S203" s="36">
        <f t="shared" si="46"/>
        <v>6.3596235884394059E-2</v>
      </c>
      <c r="T203" s="36">
        <f t="shared" si="46"/>
        <v>6.3596235884394059E-2</v>
      </c>
      <c r="U203" s="36">
        <f t="shared" si="46"/>
        <v>6.3596235884394059E-2</v>
      </c>
      <c r="V203" s="36">
        <f t="shared" si="46"/>
        <v>6.3596235884394059E-2</v>
      </c>
    </row>
    <row r="204" spans="2:22" x14ac:dyDescent="0.2">
      <c r="B204" s="41">
        <f>B203+0.5</f>
        <v>88</v>
      </c>
      <c r="F204" s="36">
        <f t="shared" si="39"/>
        <v>5.2217003403949511E-2</v>
      </c>
      <c r="G204" s="36">
        <f t="shared" si="45"/>
        <v>6.3596235884394059E-2</v>
      </c>
      <c r="I204" s="36"/>
      <c r="K204" s="41">
        <v>88.5</v>
      </c>
      <c r="L204" s="36">
        <f t="shared" si="42"/>
        <v>5.2216173376832757E-2</v>
      </c>
      <c r="M204" s="36">
        <f t="shared" si="43"/>
        <v>5.4492620593075553E-2</v>
      </c>
      <c r="N204" s="36">
        <f t="shared" si="43"/>
        <v>5.6769067809318348E-2</v>
      </c>
      <c r="O204" s="36">
        <f t="shared" si="43"/>
        <v>5.9045515025561143E-2</v>
      </c>
      <c r="P204" s="36">
        <f t="shared" si="43"/>
        <v>6.1321962241803939E-2</v>
      </c>
      <c r="Q204" s="36">
        <f t="shared" si="44"/>
        <v>6.3598409458046734E-2</v>
      </c>
      <c r="R204" s="36">
        <f t="shared" si="46"/>
        <v>6.3598409458046734E-2</v>
      </c>
      <c r="S204" s="36">
        <f t="shared" si="46"/>
        <v>6.3598409458046734E-2</v>
      </c>
      <c r="T204" s="36">
        <f t="shared" si="46"/>
        <v>6.3598409458046734E-2</v>
      </c>
      <c r="U204" s="36">
        <f t="shared" si="46"/>
        <v>6.3598409458046734E-2</v>
      </c>
      <c r="V204" s="36">
        <f t="shared" si="46"/>
        <v>6.3598409458046734E-2</v>
      </c>
    </row>
    <row r="205" spans="2:22" x14ac:dyDescent="0.2">
      <c r="B205" s="41">
        <v>88.5</v>
      </c>
      <c r="F205" s="36">
        <f t="shared" si="39"/>
        <v>5.2216173376832757E-2</v>
      </c>
      <c r="G205" s="36">
        <f t="shared" si="45"/>
        <v>6.3598409458046734E-2</v>
      </c>
      <c r="I205" s="36"/>
      <c r="K205" s="41">
        <f>K204+0.5</f>
        <v>89</v>
      </c>
      <c r="L205" s="36">
        <f t="shared" si="42"/>
        <v>5.2215352675863379E-2</v>
      </c>
      <c r="M205" s="36">
        <f t="shared" si="43"/>
        <v>5.4492393862595412E-2</v>
      </c>
      <c r="N205" s="36">
        <f t="shared" si="43"/>
        <v>5.6769435049327445E-2</v>
      </c>
      <c r="O205" s="36">
        <f t="shared" si="43"/>
        <v>5.9046476236059478E-2</v>
      </c>
      <c r="P205" s="36">
        <f t="shared" si="43"/>
        <v>6.1323517422791511E-2</v>
      </c>
      <c r="Q205" s="36">
        <f t="shared" si="44"/>
        <v>6.3600558609523544E-2</v>
      </c>
      <c r="R205" s="36">
        <f t="shared" ref="R205:V220" si="47">Q205</f>
        <v>6.3600558609523544E-2</v>
      </c>
      <c r="S205" s="36">
        <f t="shared" si="47"/>
        <v>6.3600558609523544E-2</v>
      </c>
      <c r="T205" s="36">
        <f t="shared" si="47"/>
        <v>6.3600558609523544E-2</v>
      </c>
      <c r="U205" s="36">
        <f t="shared" si="47"/>
        <v>6.3600558609523544E-2</v>
      </c>
      <c r="V205" s="36">
        <f t="shared" si="47"/>
        <v>6.3600558609523544E-2</v>
      </c>
    </row>
    <row r="206" spans="2:22" x14ac:dyDescent="0.2">
      <c r="B206" s="41">
        <f>B205+0.5</f>
        <v>89</v>
      </c>
      <c r="F206" s="36">
        <f t="shared" si="39"/>
        <v>5.2215352675863379E-2</v>
      </c>
      <c r="G206" s="36">
        <f t="shared" si="45"/>
        <v>6.3600558609523544E-2</v>
      </c>
      <c r="I206" s="36"/>
      <c r="K206" s="41">
        <v>89.5</v>
      </c>
      <c r="L206" s="36">
        <f t="shared" si="42"/>
        <v>5.2214541144737239E-2</v>
      </c>
      <c r="M206" s="36">
        <f t="shared" si="43"/>
        <v>5.4492169665416722E-2</v>
      </c>
      <c r="N206" s="36">
        <f t="shared" si="43"/>
        <v>5.6769798186096204E-2</v>
      </c>
      <c r="O206" s="36">
        <f t="shared" si="43"/>
        <v>5.9047426706775687E-2</v>
      </c>
      <c r="P206" s="36">
        <f t="shared" si="43"/>
        <v>6.1325055227455169E-2</v>
      </c>
      <c r="Q206" s="36">
        <f t="shared" si="44"/>
        <v>6.3602683748134659E-2</v>
      </c>
      <c r="R206" s="36">
        <f t="shared" si="47"/>
        <v>6.3602683748134659E-2</v>
      </c>
      <c r="S206" s="36">
        <f t="shared" si="47"/>
        <v>6.3602683748134659E-2</v>
      </c>
      <c r="T206" s="36">
        <f t="shared" si="47"/>
        <v>6.3602683748134659E-2</v>
      </c>
      <c r="U206" s="36">
        <f t="shared" si="47"/>
        <v>6.3602683748134659E-2</v>
      </c>
      <c r="V206" s="36">
        <f t="shared" si="47"/>
        <v>6.3602683748134659E-2</v>
      </c>
    </row>
    <row r="207" spans="2:22" x14ac:dyDescent="0.2">
      <c r="B207" s="41">
        <v>89.5</v>
      </c>
      <c r="F207" s="36">
        <f t="shared" si="39"/>
        <v>5.2214541144737239E-2</v>
      </c>
      <c r="G207" s="36">
        <f t="shared" si="45"/>
        <v>6.3602683748134659E-2</v>
      </c>
      <c r="I207" s="36"/>
      <c r="K207" s="41">
        <f>K206+0.5</f>
        <v>90</v>
      </c>
      <c r="L207" s="36">
        <f t="shared" si="42"/>
        <v>5.2213738630623611E-2</v>
      </c>
      <c r="M207" s="36">
        <f t="shared" si="43"/>
        <v>5.4491947959317805E-2</v>
      </c>
      <c r="N207" s="36">
        <f t="shared" si="43"/>
        <v>5.6770157288011998E-2</v>
      </c>
      <c r="O207" s="36">
        <f t="shared" si="43"/>
        <v>5.9048366616706191E-2</v>
      </c>
      <c r="P207" s="36">
        <f t="shared" si="43"/>
        <v>6.1326575945400384E-2</v>
      </c>
      <c r="Q207" s="36">
        <f t="shared" si="44"/>
        <v>6.3604785274094564E-2</v>
      </c>
      <c r="R207" s="36">
        <f t="shared" si="47"/>
        <v>6.3604785274094564E-2</v>
      </c>
      <c r="S207" s="36">
        <f t="shared" si="47"/>
        <v>6.3604785274094564E-2</v>
      </c>
      <c r="T207" s="36">
        <f t="shared" si="47"/>
        <v>6.3604785274094564E-2</v>
      </c>
      <c r="U207" s="36">
        <f t="shared" si="47"/>
        <v>6.3604785274094564E-2</v>
      </c>
      <c r="V207" s="36">
        <f t="shared" si="47"/>
        <v>6.3604785274094564E-2</v>
      </c>
    </row>
    <row r="208" spans="2:22" x14ac:dyDescent="0.2">
      <c r="B208" s="41">
        <f>B207+0.5</f>
        <v>90</v>
      </c>
      <c r="F208" s="36">
        <f t="shared" si="39"/>
        <v>5.2213738630623611E-2</v>
      </c>
      <c r="G208" s="36">
        <f t="shared" si="45"/>
        <v>6.3604785274094564E-2</v>
      </c>
      <c r="I208" s="36"/>
      <c r="K208" s="41">
        <v>90.5</v>
      </c>
      <c r="L208" s="36">
        <f t="shared" si="42"/>
        <v>5.2212944984069254E-2</v>
      </c>
      <c r="M208" s="36">
        <f t="shared" ref="M208:P227" si="48">($Q208-$L208)/5+L208</f>
        <v>5.4491728703010028E-2</v>
      </c>
      <c r="N208" s="36">
        <f t="shared" si="48"/>
        <v>5.6770512421950803E-2</v>
      </c>
      <c r="O208" s="36">
        <f t="shared" si="48"/>
        <v>5.9049296140891577E-2</v>
      </c>
      <c r="P208" s="36">
        <f t="shared" si="48"/>
        <v>6.1328079859832352E-2</v>
      </c>
      <c r="Q208" s="36">
        <f t="shared" si="44"/>
        <v>6.360686357877314E-2</v>
      </c>
      <c r="R208" s="36">
        <f t="shared" si="47"/>
        <v>6.360686357877314E-2</v>
      </c>
      <c r="S208" s="36">
        <f t="shared" si="47"/>
        <v>6.360686357877314E-2</v>
      </c>
      <c r="T208" s="36">
        <f t="shared" si="47"/>
        <v>6.360686357877314E-2</v>
      </c>
      <c r="U208" s="36">
        <f t="shared" si="47"/>
        <v>6.360686357877314E-2</v>
      </c>
      <c r="V208" s="36">
        <f t="shared" si="47"/>
        <v>6.360686357877314E-2</v>
      </c>
    </row>
    <row r="209" spans="2:22" x14ac:dyDescent="0.2">
      <c r="B209" s="41">
        <v>90.5</v>
      </c>
      <c r="F209" s="36">
        <f t="shared" si="39"/>
        <v>5.2212944984069254E-2</v>
      </c>
      <c r="G209" s="36">
        <f t="shared" si="45"/>
        <v>6.360686357877314E-2</v>
      </c>
      <c r="I209" s="36"/>
      <c r="K209" s="41">
        <f>K208+0.5</f>
        <v>91</v>
      </c>
      <c r="L209" s="36">
        <f t="shared" si="42"/>
        <v>5.2212160058905596E-2</v>
      </c>
      <c r="M209" s="36">
        <f t="shared" si="48"/>
        <v>5.4491511856112229E-2</v>
      </c>
      <c r="N209" s="36">
        <f t="shared" si="48"/>
        <v>5.6770863653318862E-2</v>
      </c>
      <c r="O209" s="36">
        <f t="shared" si="48"/>
        <v>5.9050215450525495E-2</v>
      </c>
      <c r="P209" s="36">
        <f t="shared" si="48"/>
        <v>6.1329567247732128E-2</v>
      </c>
      <c r="Q209" s="36">
        <f t="shared" si="44"/>
        <v>6.3608919044938761E-2</v>
      </c>
      <c r="R209" s="36">
        <f t="shared" si="47"/>
        <v>6.3608919044938761E-2</v>
      </c>
      <c r="S209" s="36">
        <f t="shared" si="47"/>
        <v>6.3608919044938761E-2</v>
      </c>
      <c r="T209" s="36">
        <f t="shared" si="47"/>
        <v>6.3608919044938761E-2</v>
      </c>
      <c r="U209" s="36">
        <f t="shared" si="47"/>
        <v>6.3608919044938761E-2</v>
      </c>
      <c r="V209" s="36">
        <f t="shared" si="47"/>
        <v>6.3608919044938761E-2</v>
      </c>
    </row>
    <row r="210" spans="2:22" x14ac:dyDescent="0.2">
      <c r="B210" s="41">
        <f>B209+0.5</f>
        <v>91</v>
      </c>
      <c r="F210" s="36">
        <f t="shared" si="39"/>
        <v>5.2212160058905596E-2</v>
      </c>
      <c r="G210" s="36">
        <f t="shared" si="45"/>
        <v>6.3608919044938761E-2</v>
      </c>
      <c r="I210" s="36"/>
      <c r="K210" s="41">
        <v>91.5</v>
      </c>
      <c r="L210" s="36">
        <f t="shared" si="42"/>
        <v>5.2211383712159033E-2</v>
      </c>
      <c r="M210" s="36">
        <f t="shared" si="48"/>
        <v>5.4491297379125885E-2</v>
      </c>
      <c r="N210" s="36">
        <f t="shared" si="48"/>
        <v>5.6771211046092736E-2</v>
      </c>
      <c r="O210" s="36">
        <f t="shared" si="48"/>
        <v>5.9051124713059587E-2</v>
      </c>
      <c r="P210" s="36">
        <f t="shared" si="48"/>
        <v>6.1331038380026438E-2</v>
      </c>
      <c r="Q210" s="36">
        <f t="shared" si="44"/>
        <v>6.3610952046993297E-2</v>
      </c>
      <c r="R210" s="36">
        <f t="shared" si="47"/>
        <v>6.3610952046993297E-2</v>
      </c>
      <c r="S210" s="36">
        <f t="shared" si="47"/>
        <v>6.3610952046993297E-2</v>
      </c>
      <c r="T210" s="36">
        <f t="shared" si="47"/>
        <v>6.3610952046993297E-2</v>
      </c>
      <c r="U210" s="36">
        <f t="shared" si="47"/>
        <v>6.3610952046993297E-2</v>
      </c>
      <c r="V210" s="36">
        <f t="shared" si="47"/>
        <v>6.3610952046993297E-2</v>
      </c>
    </row>
    <row r="211" spans="2:22" x14ac:dyDescent="0.2">
      <c r="B211" s="41">
        <v>91.5</v>
      </c>
      <c r="F211" s="36">
        <f t="shared" si="39"/>
        <v>5.2211383712159033E-2</v>
      </c>
      <c r="G211" s="36">
        <f t="shared" si="45"/>
        <v>6.3610952046993297E-2</v>
      </c>
      <c r="I211" s="36"/>
      <c r="K211" s="41">
        <f>K210+0.5</f>
        <v>92</v>
      </c>
      <c r="L211" s="36">
        <f t="shared" si="42"/>
        <v>5.2210615803964057E-2</v>
      </c>
      <c r="M211" s="36">
        <f t="shared" si="48"/>
        <v>5.4491085233411125E-2</v>
      </c>
      <c r="N211" s="36">
        <f t="shared" si="48"/>
        <v>5.6771554662858194E-2</v>
      </c>
      <c r="O211" s="36">
        <f t="shared" si="48"/>
        <v>5.9052024092305262E-2</v>
      </c>
      <c r="P211" s="36">
        <f t="shared" si="48"/>
        <v>6.1332493521752331E-2</v>
      </c>
      <c r="Q211" s="36">
        <f t="shared" si="44"/>
        <v>6.3612962951199392E-2</v>
      </c>
      <c r="R211" s="36">
        <f t="shared" si="47"/>
        <v>6.3612962951199392E-2</v>
      </c>
      <c r="S211" s="36">
        <f t="shared" si="47"/>
        <v>6.3612962951199392E-2</v>
      </c>
      <c r="T211" s="36">
        <f t="shared" si="47"/>
        <v>6.3612962951199392E-2</v>
      </c>
      <c r="U211" s="36">
        <f t="shared" si="47"/>
        <v>6.3612962951199392E-2</v>
      </c>
      <c r="V211" s="36">
        <f t="shared" si="47"/>
        <v>6.3612962951199392E-2</v>
      </c>
    </row>
    <row r="212" spans="2:22" x14ac:dyDescent="0.2">
      <c r="B212" s="41">
        <f>B211+0.5</f>
        <v>92</v>
      </c>
      <c r="F212" s="36">
        <f t="shared" si="39"/>
        <v>5.2210615803964057E-2</v>
      </c>
      <c r="G212" s="36">
        <f t="shared" si="45"/>
        <v>6.3612962951199392E-2</v>
      </c>
      <c r="I212" s="36"/>
      <c r="K212" s="41">
        <v>92.5</v>
      </c>
      <c r="L212" s="36">
        <f t="shared" si="42"/>
        <v>5.2209856197479303E-2</v>
      </c>
      <c r="M212" s="36">
        <f t="shared" si="48"/>
        <v>5.4490875381163553E-2</v>
      </c>
      <c r="N212" s="36">
        <f t="shared" si="48"/>
        <v>5.6771894564847804E-2</v>
      </c>
      <c r="O212" s="36">
        <f t="shared" si="48"/>
        <v>5.9052913748532054E-2</v>
      </c>
      <c r="P212" s="36">
        <f t="shared" si="48"/>
        <v>6.1333932932216305E-2</v>
      </c>
      <c r="Q212" s="36">
        <f t="shared" si="44"/>
        <v>6.3614952115900569E-2</v>
      </c>
      <c r="R212" s="36">
        <f t="shared" si="47"/>
        <v>6.3614952115900569E-2</v>
      </c>
      <c r="S212" s="36">
        <f t="shared" si="47"/>
        <v>6.3614952115900569E-2</v>
      </c>
      <c r="T212" s="36">
        <f t="shared" si="47"/>
        <v>6.3614952115900569E-2</v>
      </c>
      <c r="U212" s="36">
        <f t="shared" si="47"/>
        <v>6.3614952115900569E-2</v>
      </c>
      <c r="V212" s="36">
        <f t="shared" si="47"/>
        <v>6.3614952115900569E-2</v>
      </c>
    </row>
    <row r="213" spans="2:22" x14ac:dyDescent="0.2">
      <c r="B213" s="41">
        <v>92.5</v>
      </c>
      <c r="F213" s="36">
        <f t="shared" si="39"/>
        <v>5.2209856197479303E-2</v>
      </c>
      <c r="G213" s="36">
        <f t="shared" si="45"/>
        <v>6.3614952115900569E-2</v>
      </c>
      <c r="I213" s="36"/>
      <c r="K213" s="41">
        <f>K212+0.5</f>
        <v>93</v>
      </c>
      <c r="L213" s="36">
        <f t="shared" si="42"/>
        <v>5.2209104758806212E-2</v>
      </c>
      <c r="M213" s="36">
        <f t="shared" si="48"/>
        <v>5.4490667785391765E-2</v>
      </c>
      <c r="N213" s="36">
        <f t="shared" si="48"/>
        <v>5.6772230811977319E-2</v>
      </c>
      <c r="O213" s="36">
        <f t="shared" si="48"/>
        <v>5.9053793838562872E-2</v>
      </c>
      <c r="P213" s="36">
        <f t="shared" si="48"/>
        <v>6.1335356865148426E-2</v>
      </c>
      <c r="Q213" s="36">
        <f t="shared" si="44"/>
        <v>6.3616919891733986E-2</v>
      </c>
      <c r="R213" s="36">
        <f t="shared" si="47"/>
        <v>6.3616919891733986E-2</v>
      </c>
      <c r="S213" s="36">
        <f t="shared" si="47"/>
        <v>6.3616919891733986E-2</v>
      </c>
      <c r="T213" s="36">
        <f t="shared" si="47"/>
        <v>6.3616919891733986E-2</v>
      </c>
      <c r="U213" s="36">
        <f t="shared" si="47"/>
        <v>6.3616919891733986E-2</v>
      </c>
      <c r="V213" s="36">
        <f t="shared" si="47"/>
        <v>6.3616919891733986E-2</v>
      </c>
    </row>
    <row r="214" spans="2:22" x14ac:dyDescent="0.2">
      <c r="B214" s="41">
        <f>B213+0.5</f>
        <v>93</v>
      </c>
      <c r="F214" s="36">
        <f t="shared" si="39"/>
        <v>5.2209104758806212E-2</v>
      </c>
      <c r="G214" s="36">
        <f t="shared" si="45"/>
        <v>6.3616919891733986E-2</v>
      </c>
      <c r="I214" s="36"/>
      <c r="K214" s="41">
        <v>93.5</v>
      </c>
      <c r="L214" s="36">
        <f t="shared" si="42"/>
        <v>5.2208361356910371E-2</v>
      </c>
      <c r="M214" s="36">
        <f t="shared" si="48"/>
        <v>5.4490462409895607E-2</v>
      </c>
      <c r="N214" s="36">
        <f t="shared" si="48"/>
        <v>5.6772563462880843E-2</v>
      </c>
      <c r="O214" s="36">
        <f t="shared" si="48"/>
        <v>5.9054664515866079E-2</v>
      </c>
      <c r="P214" s="36">
        <f t="shared" si="48"/>
        <v>6.1336765568851315E-2</v>
      </c>
      <c r="Q214" s="36">
        <f t="shared" si="44"/>
        <v>6.3618866621836564E-2</v>
      </c>
      <c r="R214" s="36">
        <f t="shared" si="47"/>
        <v>6.3618866621836564E-2</v>
      </c>
      <c r="S214" s="36">
        <f t="shared" si="47"/>
        <v>6.3618866621836564E-2</v>
      </c>
      <c r="T214" s="36">
        <f t="shared" si="47"/>
        <v>6.3618866621836564E-2</v>
      </c>
      <c r="U214" s="36">
        <f t="shared" si="47"/>
        <v>6.3618866621836564E-2</v>
      </c>
      <c r="V214" s="36">
        <f t="shared" si="47"/>
        <v>6.3618866621836564E-2</v>
      </c>
    </row>
    <row r="215" spans="2:22" x14ac:dyDescent="0.2">
      <c r="B215" s="41">
        <v>93.5</v>
      </c>
      <c r="F215" s="36">
        <f t="shared" si="39"/>
        <v>5.2208361356910371E-2</v>
      </c>
      <c r="G215" s="36">
        <f t="shared" si="45"/>
        <v>6.3618866621836564E-2</v>
      </c>
      <c r="I215" s="36"/>
      <c r="K215" s="41">
        <f>K214+0.5</f>
        <v>94</v>
      </c>
      <c r="L215" s="36">
        <f t="shared" si="42"/>
        <v>5.220762586354534E-2</v>
      </c>
      <c r="M215" s="36">
        <f t="shared" si="48"/>
        <v>5.4490259219245163E-2</v>
      </c>
      <c r="N215" s="36">
        <f t="shared" si="48"/>
        <v>5.6772892574944986E-2</v>
      </c>
      <c r="O215" s="36">
        <f t="shared" si="48"/>
        <v>5.9055525930644809E-2</v>
      </c>
      <c r="P215" s="36">
        <f t="shared" si="48"/>
        <v>6.1338159286344632E-2</v>
      </c>
      <c r="Q215" s="36">
        <f t="shared" si="44"/>
        <v>6.3620792642044455E-2</v>
      </c>
      <c r="R215" s="36">
        <f t="shared" si="47"/>
        <v>6.3620792642044455E-2</v>
      </c>
      <c r="S215" s="36">
        <f t="shared" si="47"/>
        <v>6.3620792642044455E-2</v>
      </c>
      <c r="T215" s="36">
        <f t="shared" si="47"/>
        <v>6.3620792642044455E-2</v>
      </c>
      <c r="U215" s="36">
        <f t="shared" si="47"/>
        <v>6.3620792642044455E-2</v>
      </c>
      <c r="V215" s="36">
        <f t="shared" si="47"/>
        <v>6.3620792642044455E-2</v>
      </c>
    </row>
    <row r="216" spans="2:22" x14ac:dyDescent="0.2">
      <c r="B216" s="41">
        <f>B215+0.5</f>
        <v>94</v>
      </c>
      <c r="F216" s="36">
        <f t="shared" si="39"/>
        <v>5.220762586354534E-2</v>
      </c>
      <c r="G216" s="36">
        <f t="shared" si="45"/>
        <v>6.3620792642044455E-2</v>
      </c>
      <c r="I216" s="36"/>
      <c r="K216" s="41">
        <v>94.5</v>
      </c>
      <c r="L216" s="36">
        <f t="shared" si="42"/>
        <v>5.2206898153178874E-2</v>
      </c>
      <c r="M216" s="36">
        <f t="shared" si="48"/>
        <v>5.449005817876032E-2</v>
      </c>
      <c r="N216" s="36">
        <f t="shared" si="48"/>
        <v>5.6773218204341766E-2</v>
      </c>
      <c r="O216" s="36">
        <f t="shared" si="48"/>
        <v>5.9056378229923212E-2</v>
      </c>
      <c r="P216" s="36">
        <f t="shared" si="48"/>
        <v>6.1339538255504658E-2</v>
      </c>
      <c r="Q216" s="36">
        <f t="shared" si="44"/>
        <v>6.3622698281086104E-2</v>
      </c>
      <c r="R216" s="36">
        <f t="shared" si="47"/>
        <v>6.3622698281086104E-2</v>
      </c>
      <c r="S216" s="36">
        <f t="shared" si="47"/>
        <v>6.3622698281086104E-2</v>
      </c>
      <c r="T216" s="36">
        <f t="shared" si="47"/>
        <v>6.3622698281086104E-2</v>
      </c>
      <c r="U216" s="36">
        <f t="shared" si="47"/>
        <v>6.3622698281086104E-2</v>
      </c>
      <c r="V216" s="36">
        <f t="shared" si="47"/>
        <v>6.3622698281086104E-2</v>
      </c>
    </row>
    <row r="217" spans="2:22" x14ac:dyDescent="0.2">
      <c r="B217" s="41">
        <v>94.5</v>
      </c>
      <c r="F217" s="36">
        <f t="shared" si="39"/>
        <v>5.2206898153178874E-2</v>
      </c>
      <c r="G217" s="36">
        <f t="shared" si="45"/>
        <v>6.3622698281086104E-2</v>
      </c>
      <c r="I217" s="36"/>
      <c r="K217" s="41">
        <f>K216+0.5</f>
        <v>95</v>
      </c>
      <c r="L217" s="36">
        <f t="shared" si="42"/>
        <v>5.2206178102921531E-2</v>
      </c>
      <c r="M217" s="36">
        <f t="shared" si="48"/>
        <v>5.448985925449111E-2</v>
      </c>
      <c r="N217" s="36">
        <f t="shared" si="48"/>
        <v>5.6773540406060689E-2</v>
      </c>
      <c r="O217" s="36">
        <f t="shared" si="48"/>
        <v>5.9057221557630268E-2</v>
      </c>
      <c r="P217" s="36">
        <f t="shared" si="48"/>
        <v>6.1340902709199847E-2</v>
      </c>
      <c r="Q217" s="36">
        <f t="shared" si="44"/>
        <v>6.3624583860769426E-2</v>
      </c>
      <c r="R217" s="36">
        <f t="shared" si="47"/>
        <v>6.3624583860769426E-2</v>
      </c>
      <c r="S217" s="36">
        <f t="shared" si="47"/>
        <v>6.3624583860769426E-2</v>
      </c>
      <c r="T217" s="36">
        <f t="shared" si="47"/>
        <v>6.3624583860769426E-2</v>
      </c>
      <c r="U217" s="36">
        <f t="shared" si="47"/>
        <v>6.3624583860769426E-2</v>
      </c>
      <c r="V217" s="36">
        <f t="shared" si="47"/>
        <v>6.3624583860769426E-2</v>
      </c>
    </row>
    <row r="218" spans="2:22" x14ac:dyDescent="0.2">
      <c r="B218" s="41">
        <f>B217+0.5</f>
        <v>95</v>
      </c>
      <c r="F218" s="36">
        <f t="shared" si="39"/>
        <v>5.2206178102921531E-2</v>
      </c>
      <c r="G218" s="36">
        <f t="shared" si="45"/>
        <v>6.3624583860769426E-2</v>
      </c>
      <c r="I218" s="36"/>
      <c r="K218" s="41">
        <v>95.5</v>
      </c>
      <c r="L218" s="36">
        <f t="shared" si="42"/>
        <v>5.2205465592457465E-2</v>
      </c>
      <c r="M218" s="36">
        <f t="shared" si="48"/>
        <v>5.4489662413198539E-2</v>
      </c>
      <c r="N218" s="36">
        <f t="shared" si="48"/>
        <v>5.6773859233939614E-2</v>
      </c>
      <c r="O218" s="36">
        <f t="shared" si="48"/>
        <v>5.9058056054680688E-2</v>
      </c>
      <c r="P218" s="36">
        <f t="shared" si="48"/>
        <v>6.1342252875421763E-2</v>
      </c>
      <c r="Q218" s="36">
        <f t="shared" si="44"/>
        <v>6.3626449696162851E-2</v>
      </c>
      <c r="R218" s="36">
        <f t="shared" si="47"/>
        <v>6.3626449696162851E-2</v>
      </c>
      <c r="S218" s="36">
        <f t="shared" si="47"/>
        <v>6.3626449696162851E-2</v>
      </c>
      <c r="T218" s="36">
        <f t="shared" si="47"/>
        <v>6.3626449696162851E-2</v>
      </c>
      <c r="U218" s="36">
        <f t="shared" si="47"/>
        <v>6.3626449696162851E-2</v>
      </c>
      <c r="V218" s="36">
        <f t="shared" si="47"/>
        <v>6.3626449696162851E-2</v>
      </c>
    </row>
    <row r="219" spans="2:22" x14ac:dyDescent="0.2">
      <c r="B219" s="41">
        <v>95.5</v>
      </c>
      <c r="F219" s="36">
        <f t="shared" si="39"/>
        <v>5.2205465592457465E-2</v>
      </c>
      <c r="G219" s="36">
        <f t="shared" si="45"/>
        <v>6.3626449696162851E-2</v>
      </c>
      <c r="I219" s="36"/>
      <c r="K219" s="41">
        <f>K218+0.5</f>
        <v>96</v>
      </c>
      <c r="L219" s="36">
        <f t="shared" si="42"/>
        <v>5.2204760503977397E-2</v>
      </c>
      <c r="M219" s="36">
        <f t="shared" si="48"/>
        <v>5.4489467622336113E-2</v>
      </c>
      <c r="N219" s="36">
        <f t="shared" si="48"/>
        <v>5.6774174740694829E-2</v>
      </c>
      <c r="O219" s="36">
        <f t="shared" si="48"/>
        <v>5.9058881859053544E-2</v>
      </c>
      <c r="P219" s="36">
        <f t="shared" si="48"/>
        <v>6.134358897741226E-2</v>
      </c>
      <c r="Q219" s="36">
        <f t="shared" si="44"/>
        <v>6.3628296095770961E-2</v>
      </c>
      <c r="R219" s="36">
        <f t="shared" si="47"/>
        <v>6.3628296095770961E-2</v>
      </c>
      <c r="S219" s="36">
        <f t="shared" si="47"/>
        <v>6.3628296095770961E-2</v>
      </c>
      <c r="T219" s="36">
        <f t="shared" si="47"/>
        <v>6.3628296095770961E-2</v>
      </c>
      <c r="U219" s="36">
        <f t="shared" si="47"/>
        <v>6.3628296095770961E-2</v>
      </c>
      <c r="V219" s="36">
        <f t="shared" si="47"/>
        <v>6.3628296095770961E-2</v>
      </c>
    </row>
    <row r="220" spans="2:22" x14ac:dyDescent="0.2">
      <c r="B220" s="41">
        <f>B219+0.5</f>
        <v>96</v>
      </c>
      <c r="F220" s="36">
        <f t="shared" si="39"/>
        <v>5.2204760503977397E-2</v>
      </c>
      <c r="G220" s="36">
        <f t="shared" si="45"/>
        <v>6.3628296095770961E-2</v>
      </c>
      <c r="I220" s="36"/>
      <c r="K220" s="41">
        <v>96.5</v>
      </c>
      <c r="L220" s="36">
        <f t="shared" ref="L220:L227" si="49">F221</f>
        <v>5.2204062722113698E-2</v>
      </c>
      <c r="M220" s="36">
        <f t="shared" si="48"/>
        <v>5.4489274850031827E-2</v>
      </c>
      <c r="N220" s="36">
        <f t="shared" si="48"/>
        <v>5.6774486977949956E-2</v>
      </c>
      <c r="O220" s="36">
        <f t="shared" si="48"/>
        <v>5.9059699105868085E-2</v>
      </c>
      <c r="P220" s="36">
        <f t="shared" si="48"/>
        <v>6.1344911233786215E-2</v>
      </c>
      <c r="Q220" s="36">
        <f t="shared" ref="Q220:Q227" si="50">G221</f>
        <v>6.3630123361704344E-2</v>
      </c>
      <c r="R220" s="36">
        <f t="shared" si="47"/>
        <v>6.3630123361704344E-2</v>
      </c>
      <c r="S220" s="36">
        <f t="shared" si="47"/>
        <v>6.3630123361704344E-2</v>
      </c>
      <c r="T220" s="36">
        <f t="shared" si="47"/>
        <v>6.3630123361704344E-2</v>
      </c>
      <c r="U220" s="36">
        <f t="shared" si="47"/>
        <v>6.3630123361704344E-2</v>
      </c>
      <c r="V220" s="36">
        <f t="shared" si="47"/>
        <v>6.3630123361704344E-2</v>
      </c>
    </row>
    <row r="221" spans="2:22" x14ac:dyDescent="0.2">
      <c r="B221" s="41">
        <v>96.5</v>
      </c>
      <c r="F221" s="36">
        <f t="shared" si="39"/>
        <v>5.2204062722113698E-2</v>
      </c>
      <c r="G221" s="36">
        <f t="shared" ref="G221:G228" si="51">G$22+G$23*(B$22/$B221)*(1-EXP(-$B221/B$22))+G$24*(B$22/$B221)*(1-(1+$B221/B$22)*EXP(-$B221/B$22))</f>
        <v>6.3630123361704344E-2</v>
      </c>
      <c r="I221" s="36"/>
      <c r="K221" s="41">
        <f>K220+0.5</f>
        <v>97</v>
      </c>
      <c r="L221" s="36">
        <f t="shared" si="49"/>
        <v>5.2203372133877463E-2</v>
      </c>
      <c r="M221" s="36">
        <f t="shared" si="48"/>
        <v>5.4489084065070893E-2</v>
      </c>
      <c r="N221" s="36">
        <f t="shared" si="48"/>
        <v>5.6774795996264324E-2</v>
      </c>
      <c r="O221" s="36">
        <f t="shared" si="48"/>
        <v>5.9060507927457755E-2</v>
      </c>
      <c r="P221" s="36">
        <f t="shared" si="48"/>
        <v>6.1346219858651185E-2</v>
      </c>
      <c r="Q221" s="36">
        <f t="shared" si="50"/>
        <v>6.3631931789844609E-2</v>
      </c>
      <c r="R221" s="36">
        <f t="shared" ref="R221:V227" si="52">Q221</f>
        <v>6.3631931789844609E-2</v>
      </c>
      <c r="S221" s="36">
        <f t="shared" si="52"/>
        <v>6.3631931789844609E-2</v>
      </c>
      <c r="T221" s="36">
        <f t="shared" si="52"/>
        <v>6.3631931789844609E-2</v>
      </c>
      <c r="U221" s="36">
        <f t="shared" si="52"/>
        <v>6.3631931789844609E-2</v>
      </c>
      <c r="V221" s="36">
        <f t="shared" si="52"/>
        <v>6.3631931789844609E-2</v>
      </c>
    </row>
    <row r="222" spans="2:22" x14ac:dyDescent="0.2">
      <c r="B222" s="41">
        <f>B221+0.5</f>
        <v>97</v>
      </c>
      <c r="F222" s="36">
        <f t="shared" ref="F222:F228" si="53">D$22+D$23*(B$22/$B222)*(1-EXP(-$B222/B$22))+D$24*(B$22/$B222)*(1-(1+$B222/B$22)*EXP(-$B222/B$22))</f>
        <v>5.2203372133877463E-2</v>
      </c>
      <c r="G222" s="36">
        <f t="shared" si="51"/>
        <v>6.3631931789844609E-2</v>
      </c>
      <c r="I222" s="36"/>
      <c r="K222" s="41">
        <v>97.5</v>
      </c>
      <c r="L222" s="36">
        <f t="shared" si="49"/>
        <v>5.2202688628597498E-2</v>
      </c>
      <c r="M222" s="36">
        <f t="shared" si="48"/>
        <v>5.448889523687879E-2</v>
      </c>
      <c r="N222" s="36">
        <f t="shared" si="48"/>
        <v>5.6775101845160082E-2</v>
      </c>
      <c r="O222" s="36">
        <f t="shared" si="48"/>
        <v>5.9061308453441375E-2</v>
      </c>
      <c r="P222" s="36">
        <f t="shared" si="48"/>
        <v>6.1347515061722667E-2</v>
      </c>
      <c r="Q222" s="36">
        <f t="shared" si="50"/>
        <v>6.3633721670003959E-2</v>
      </c>
      <c r="R222" s="36">
        <f t="shared" si="52"/>
        <v>6.3633721670003959E-2</v>
      </c>
      <c r="S222" s="36">
        <f t="shared" si="52"/>
        <v>6.3633721670003959E-2</v>
      </c>
      <c r="T222" s="36">
        <f t="shared" si="52"/>
        <v>6.3633721670003959E-2</v>
      </c>
      <c r="U222" s="36">
        <f t="shared" si="52"/>
        <v>6.3633721670003959E-2</v>
      </c>
      <c r="V222" s="36">
        <f t="shared" si="52"/>
        <v>6.3633721670003959E-2</v>
      </c>
    </row>
    <row r="223" spans="2:22" x14ac:dyDescent="0.2">
      <c r="B223" s="41">
        <v>97.5</v>
      </c>
      <c r="F223" s="36">
        <f t="shared" si="53"/>
        <v>5.2202688628597498E-2</v>
      </c>
      <c r="G223" s="36">
        <f t="shared" si="51"/>
        <v>6.3633721670003959E-2</v>
      </c>
      <c r="I223" s="36"/>
      <c r="K223" s="41">
        <f>K222+0.5</f>
        <v>98</v>
      </c>
      <c r="L223" s="36">
        <f t="shared" si="49"/>
        <v>5.2202012097861211E-2</v>
      </c>
      <c r="M223" s="36">
        <f t="shared" si="48"/>
        <v>5.4488708335504975E-2</v>
      </c>
      <c r="N223" s="36">
        <f t="shared" si="48"/>
        <v>5.6775404573148738E-2</v>
      </c>
      <c r="O223" s="36">
        <f t="shared" si="48"/>
        <v>5.9062100810792502E-2</v>
      </c>
      <c r="P223" s="36">
        <f t="shared" si="48"/>
        <v>6.1348797048436265E-2</v>
      </c>
      <c r="Q223" s="36">
        <f t="shared" si="50"/>
        <v>6.3635493286080036E-2</v>
      </c>
      <c r="R223" s="36">
        <f t="shared" si="52"/>
        <v>6.3635493286080036E-2</v>
      </c>
      <c r="S223" s="36">
        <f t="shared" si="52"/>
        <v>6.3635493286080036E-2</v>
      </c>
      <c r="T223" s="36">
        <f t="shared" si="52"/>
        <v>6.3635493286080036E-2</v>
      </c>
      <c r="U223" s="36">
        <f t="shared" si="52"/>
        <v>6.3635493286080036E-2</v>
      </c>
      <c r="V223" s="36">
        <f t="shared" si="52"/>
        <v>6.3635493286080036E-2</v>
      </c>
    </row>
    <row r="224" spans="2:22" x14ac:dyDescent="0.2">
      <c r="B224" s="41">
        <f>B223+0.5</f>
        <v>98</v>
      </c>
      <c r="F224" s="36">
        <f t="shared" si="53"/>
        <v>5.2202012097861211E-2</v>
      </c>
      <c r="G224" s="36">
        <f t="shared" si="51"/>
        <v>6.3635493286080036E-2</v>
      </c>
      <c r="I224" s="36"/>
      <c r="K224" s="41">
        <v>98.5</v>
      </c>
      <c r="L224" s="36">
        <f t="shared" si="49"/>
        <v>5.2201342435457258E-2</v>
      </c>
      <c r="M224" s="36">
        <f t="shared" si="48"/>
        <v>5.4488523331607031E-2</v>
      </c>
      <c r="N224" s="36">
        <f t="shared" si="48"/>
        <v>5.6775704227756803E-2</v>
      </c>
      <c r="O224" s="36">
        <f t="shared" si="48"/>
        <v>5.9062885123906575E-2</v>
      </c>
      <c r="P224" s="36">
        <f t="shared" si="48"/>
        <v>6.1350066020056347E-2</v>
      </c>
      <c r="Q224" s="36">
        <f t="shared" si="50"/>
        <v>6.3637246916206133E-2</v>
      </c>
      <c r="R224" s="36">
        <f t="shared" si="52"/>
        <v>6.3637246916206133E-2</v>
      </c>
      <c r="S224" s="36">
        <f t="shared" si="52"/>
        <v>6.3637246916206133E-2</v>
      </c>
      <c r="T224" s="36">
        <f t="shared" si="52"/>
        <v>6.3637246916206133E-2</v>
      </c>
      <c r="U224" s="36">
        <f t="shared" si="52"/>
        <v>6.3637246916206133E-2</v>
      </c>
      <c r="V224" s="36">
        <f t="shared" si="52"/>
        <v>6.3637246916206133E-2</v>
      </c>
    </row>
    <row r="225" spans="2:22" x14ac:dyDescent="0.2">
      <c r="B225" s="41">
        <v>98.5</v>
      </c>
      <c r="F225" s="36">
        <f t="shared" si="53"/>
        <v>5.2201342435457258E-2</v>
      </c>
      <c r="G225" s="36">
        <f t="shared" si="51"/>
        <v>6.3637246916206133E-2</v>
      </c>
      <c r="I225" s="36"/>
      <c r="K225" s="41">
        <f>K224+0.5</f>
        <v>99</v>
      </c>
      <c r="L225" s="36">
        <f t="shared" si="49"/>
        <v>5.2200679537320022E-2</v>
      </c>
      <c r="M225" s="36">
        <f t="shared" si="48"/>
        <v>5.4488340196435336E-2</v>
      </c>
      <c r="N225" s="36">
        <f t="shared" si="48"/>
        <v>5.6776000855550651E-2</v>
      </c>
      <c r="O225" s="36">
        <f t="shared" si="48"/>
        <v>5.9063661514665966E-2</v>
      </c>
      <c r="P225" s="36">
        <f t="shared" si="48"/>
        <v>6.1351322173781281E-2</v>
      </c>
      <c r="Q225" s="36">
        <f t="shared" si="50"/>
        <v>6.3638982832896582E-2</v>
      </c>
      <c r="R225" s="36">
        <f t="shared" si="52"/>
        <v>6.3638982832896582E-2</v>
      </c>
      <c r="S225" s="36">
        <f t="shared" si="52"/>
        <v>6.3638982832896582E-2</v>
      </c>
      <c r="T225" s="36">
        <f t="shared" si="52"/>
        <v>6.3638982832896582E-2</v>
      </c>
      <c r="U225" s="36">
        <f t="shared" si="52"/>
        <v>6.3638982832896582E-2</v>
      </c>
      <c r="V225" s="36">
        <f t="shared" si="52"/>
        <v>6.3638982832896582E-2</v>
      </c>
    </row>
    <row r="226" spans="2:22" x14ac:dyDescent="0.2">
      <c r="B226" s="41">
        <f>B225+0.5</f>
        <v>99</v>
      </c>
      <c r="F226" s="36">
        <f t="shared" si="53"/>
        <v>5.2200679537320022E-2</v>
      </c>
      <c r="G226" s="36">
        <f t="shared" si="51"/>
        <v>6.3638982832896582E-2</v>
      </c>
      <c r="I226" s="36"/>
      <c r="K226" s="41">
        <v>99.5</v>
      </c>
      <c r="L226" s="36">
        <f t="shared" si="49"/>
        <v>5.220002330147562E-2</v>
      </c>
      <c r="M226" s="36">
        <f t="shared" si="48"/>
        <v>5.4488158901818122E-2</v>
      </c>
      <c r="N226" s="36">
        <f t="shared" si="48"/>
        <v>5.6776294502160624E-2</v>
      </c>
      <c r="O226" s="36">
        <f t="shared" si="48"/>
        <v>5.9064430102503125E-2</v>
      </c>
      <c r="P226" s="36">
        <f t="shared" si="48"/>
        <v>6.1352565702845627E-2</v>
      </c>
      <c r="Q226" s="36">
        <f t="shared" si="50"/>
        <v>6.3640701303188135E-2</v>
      </c>
      <c r="R226" s="36">
        <f t="shared" si="52"/>
        <v>6.3640701303188135E-2</v>
      </c>
      <c r="S226" s="36">
        <f t="shared" si="52"/>
        <v>6.3640701303188135E-2</v>
      </c>
      <c r="T226" s="36">
        <f t="shared" si="52"/>
        <v>6.3640701303188135E-2</v>
      </c>
      <c r="U226" s="36">
        <f t="shared" si="52"/>
        <v>6.3640701303188135E-2</v>
      </c>
      <c r="V226" s="36">
        <f t="shared" si="52"/>
        <v>6.3640701303188135E-2</v>
      </c>
    </row>
    <row r="227" spans="2:22" x14ac:dyDescent="0.2">
      <c r="B227" s="41">
        <v>99.5</v>
      </c>
      <c r="F227" s="36">
        <f t="shared" si="53"/>
        <v>5.220002330147562E-2</v>
      </c>
      <c r="G227" s="36">
        <f t="shared" si="51"/>
        <v>6.3640701303188135E-2</v>
      </c>
      <c r="I227" s="36"/>
      <c r="K227" s="41">
        <f>K226+0.5</f>
        <v>100</v>
      </c>
      <c r="L227" s="36">
        <f t="shared" si="49"/>
        <v>5.2199373627989668E-2</v>
      </c>
      <c r="M227" s="36">
        <f t="shared" si="48"/>
        <v>5.448797942014709E-2</v>
      </c>
      <c r="N227" s="36">
        <f t="shared" si="48"/>
        <v>5.6776585212304512E-2</v>
      </c>
      <c r="O227" s="36">
        <f t="shared" si="48"/>
        <v>5.9065191004461934E-2</v>
      </c>
      <c r="P227" s="36">
        <f t="shared" si="48"/>
        <v>6.1353796796619356E-2</v>
      </c>
      <c r="Q227" s="36">
        <f t="shared" si="50"/>
        <v>6.3642402588776778E-2</v>
      </c>
      <c r="R227" s="36">
        <f t="shared" si="52"/>
        <v>6.3642402588776778E-2</v>
      </c>
      <c r="S227" s="36">
        <f t="shared" si="52"/>
        <v>6.3642402588776778E-2</v>
      </c>
      <c r="T227" s="36">
        <f t="shared" si="52"/>
        <v>6.3642402588776778E-2</v>
      </c>
      <c r="U227" s="36">
        <f t="shared" si="52"/>
        <v>6.3642402588776778E-2</v>
      </c>
      <c r="V227" s="36">
        <f t="shared" si="52"/>
        <v>6.3642402588776778E-2</v>
      </c>
    </row>
    <row r="228" spans="2:22" x14ac:dyDescent="0.2">
      <c r="B228" s="41">
        <f>B227+0.5</f>
        <v>100</v>
      </c>
      <c r="F228" s="36">
        <f t="shared" si="53"/>
        <v>5.2199373627989668E-2</v>
      </c>
      <c r="G228" s="36">
        <f t="shared" si="51"/>
        <v>6.3642402588776778E-2</v>
      </c>
      <c r="I228" s="36"/>
    </row>
    <row r="234" spans="2:22" x14ac:dyDescent="0.2">
      <c r="B234" s="41"/>
    </row>
    <row r="235" spans="2:22" x14ac:dyDescent="0.2">
      <c r="B235" s="41"/>
    </row>
    <row r="236" spans="2:22" x14ac:dyDescent="0.2">
      <c r="B236" s="41"/>
    </row>
    <row r="237" spans="2:22" x14ac:dyDescent="0.2">
      <c r="B237" s="41"/>
    </row>
    <row r="238" spans="2:22" x14ac:dyDescent="0.2">
      <c r="B238" s="41"/>
    </row>
    <row r="239" spans="2:22" x14ac:dyDescent="0.2">
      <c r="B239" s="41"/>
    </row>
    <row r="240" spans="2:22"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row r="283" spans="2:2" x14ac:dyDescent="0.2">
      <c r="B283" s="41"/>
    </row>
    <row r="284" spans="2:2" x14ac:dyDescent="0.2">
      <c r="B284" s="41"/>
    </row>
    <row r="285" spans="2:2" x14ac:dyDescent="0.2">
      <c r="B285" s="41"/>
    </row>
    <row r="286" spans="2:2" x14ac:dyDescent="0.2">
      <c r="B286" s="41"/>
    </row>
    <row r="287" spans="2:2" x14ac:dyDescent="0.2">
      <c r="B287" s="41"/>
    </row>
    <row r="288" spans="2:2" x14ac:dyDescent="0.2">
      <c r="B288" s="41"/>
    </row>
  </sheetData>
  <mergeCells count="2">
    <mergeCell ref="C5:D5"/>
    <mergeCell ref="E5:G5"/>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EA1010"/>
  <sheetViews>
    <sheetView topLeftCell="A2" workbookViewId="0">
      <pane xSplit="2" ySplit="1" topLeftCell="C600" activePane="bottomRight" state="frozen"/>
      <selection activeCell="AQ94" sqref="AQ94"/>
      <selection pane="topRight" activeCell="AQ94" sqref="AQ94"/>
      <selection pane="bottomLeft" activeCell="AQ94" sqref="AQ94"/>
      <selection pane="bottomRight" activeCell="L3" sqref="L3:L242"/>
    </sheetView>
  </sheetViews>
  <sheetFormatPr defaultColWidth="9.140625" defaultRowHeight="12.75" x14ac:dyDescent="0.2"/>
  <cols>
    <col min="1" max="1" width="39.140625" style="85" bestFit="1" customWidth="1"/>
    <col min="2" max="2" width="9.140625" style="85"/>
    <col min="3" max="9" width="11" style="85" bestFit="1" customWidth="1"/>
    <col min="10" max="10" width="17.85546875" style="85" bestFit="1" customWidth="1"/>
    <col min="11" max="11" width="11" style="85" bestFit="1" customWidth="1"/>
    <col min="12" max="12" width="10.85546875" style="85" customWidth="1"/>
    <col min="13" max="20" width="11" style="85" bestFit="1" customWidth="1"/>
    <col min="21" max="21" width="18.7109375" style="85" bestFit="1" customWidth="1"/>
    <col min="22" max="23" width="11" style="85" bestFit="1" customWidth="1"/>
    <col min="24" max="24" width="18.7109375" style="85" bestFit="1" customWidth="1"/>
    <col min="25" max="26" width="18.5703125" style="85" bestFit="1" customWidth="1"/>
    <col min="27" max="30" width="11" style="85" bestFit="1" customWidth="1"/>
    <col min="31" max="31" width="17.85546875" style="85" bestFit="1" customWidth="1"/>
    <col min="32" max="32" width="11" style="85" bestFit="1" customWidth="1"/>
    <col min="33" max="33" width="17.85546875" style="85" bestFit="1" customWidth="1"/>
    <col min="34" max="34" width="18.42578125" style="85" bestFit="1" customWidth="1"/>
    <col min="35" max="35" width="18.7109375" style="85" bestFit="1" customWidth="1"/>
    <col min="36" max="40" width="11" style="85" bestFit="1" customWidth="1"/>
    <col min="41" max="41" width="17.85546875" style="85" bestFit="1" customWidth="1"/>
    <col min="42" max="42" width="11" style="85" bestFit="1" customWidth="1"/>
    <col min="43" max="43" width="17.85546875" style="85" bestFit="1" customWidth="1"/>
    <col min="44" max="48" width="11" style="85" bestFit="1" customWidth="1"/>
    <col min="49" max="52" width="10" style="85" bestFit="1" customWidth="1"/>
    <col min="53" max="53" width="17.85546875" style="85" bestFit="1" customWidth="1"/>
    <col min="54" max="80" width="9.140625" style="85"/>
    <col min="81" max="81" width="12.42578125" style="85" bestFit="1" customWidth="1"/>
    <col min="82" max="83" width="9.140625" style="85"/>
    <col min="84" max="84" width="12.42578125" style="85" bestFit="1" customWidth="1"/>
    <col min="85" max="16384" width="9.140625" style="85"/>
  </cols>
  <sheetData>
    <row r="2" spans="1:131" ht="63.75" x14ac:dyDescent="0.25">
      <c r="C2" s="96" t="str">
        <f>'Monthly Returns'!B1</f>
        <v>U.S. Equity</v>
      </c>
      <c r="D2" s="96" t="str">
        <f>'Monthly Returns'!C1</f>
        <v>U.S. Large Cap Equity</v>
      </c>
      <c r="E2" s="96" t="str">
        <f>'Monthly Returns'!D1</f>
        <v>U.S. Mid Cap Equity</v>
      </c>
      <c r="F2" s="96" t="str">
        <f>'Monthly Returns'!E1</f>
        <v>U.S. Small Cap Equity</v>
      </c>
      <c r="G2" s="96" t="str">
        <f>'Monthly Returns'!F1</f>
        <v>U.S. Micro Cap Equity</v>
      </c>
      <c r="H2" s="96" t="str">
        <f>'Monthly Returns'!G1</f>
        <v>Global Equity</v>
      </c>
      <c r="I2" s="96" t="str">
        <f>'Monthly Returns'!H1</f>
        <v>International Developed Equity</v>
      </c>
      <c r="J2" s="96" t="str">
        <f>'Monthly Returns'!I1</f>
        <v>International Small Cap Equity</v>
      </c>
      <c r="K2" s="96" t="str">
        <f>'Monthly Returns'!J1</f>
        <v>Global Emerging Markets Equity</v>
      </c>
      <c r="L2" s="96" t="str">
        <f>'Monthly Returns'!K1</f>
        <v>Korean Equity</v>
      </c>
      <c r="M2" s="96" t="str">
        <f>'Monthly Returns'!L1</f>
        <v>U.S. Aggregate</v>
      </c>
      <c r="N2" s="96" t="str">
        <f>'Monthly Returns'!M1</f>
        <v>U.S. Treasury</v>
      </c>
      <c r="O2" s="96" t="str">
        <f>'Monthly Returns'!N1</f>
        <v>U.S. Treasury Bills</v>
      </c>
      <c r="P2" s="96" t="str">
        <f>'Monthly Returns'!O1</f>
        <v>U.S. Intermediate Treasury</v>
      </c>
      <c r="Q2" s="96" t="str">
        <f>'Monthly Returns'!P1</f>
        <v>U.S. Long Treasury</v>
      </c>
      <c r="R2" s="96" t="str">
        <f>'Monthly Returns'!Q1</f>
        <v>U.S. Investment Grade Credit</v>
      </c>
      <c r="S2" s="96" t="str">
        <f>'Monthly Returns'!R1</f>
        <v>U.S. Intermediate Investment Grade Credit</v>
      </c>
      <c r="T2" s="96" t="str">
        <f>'Monthly Returns'!S1</f>
        <v>U.S. Long Investment Grade Credit</v>
      </c>
      <c r="U2" s="96" t="str">
        <f>'Monthly Returns'!T1</f>
        <v>U.S. TIPS</v>
      </c>
      <c r="V2" s="96" t="str">
        <f>'Monthly Returns'!U1</f>
        <v>U.S. Agencies</v>
      </c>
      <c r="W2" s="96" t="str">
        <f>'Monthly Returns'!V1</f>
        <v>U.S. MBS</v>
      </c>
      <c r="X2" s="96" t="str">
        <f>'Monthly Returns'!W1</f>
        <v>U.S. Investment Grade CMBS</v>
      </c>
      <c r="Y2" s="96" t="str">
        <f>'Monthly Returns'!X1</f>
        <v>U.S. Intermediate Municipal</v>
      </c>
      <c r="Z2" s="96" t="str">
        <f>'Monthly Returns'!Y1</f>
        <v>U.S. Short Municipal</v>
      </c>
      <c r="AA2" s="96" t="str">
        <f>'Monthly Returns'!Z1</f>
        <v>U.S. High Yield</v>
      </c>
      <c r="AB2" s="96" t="str">
        <f>'Monthly Returns'!AA1</f>
        <v>U.S. Bank Loans</v>
      </c>
      <c r="AC2" s="96" t="str">
        <f>'Monthly Returns'!AB1</f>
        <v>Global Aggregate Ex-US</v>
      </c>
      <c r="AD2" s="96" t="str">
        <f>'Monthly Returns'!AC1</f>
        <v>Global Treasury Ex-US</v>
      </c>
      <c r="AE2" s="96" t="str">
        <f>'Monthly Returns'!AD1</f>
        <v>Global Corporate Ex-US</v>
      </c>
      <c r="AF2" s="96" t="str">
        <f>'Monthly Returns'!AE1</f>
        <v>Emerging Markets Sovereign USD</v>
      </c>
      <c r="AG2" s="96" t="str">
        <f>'Monthly Returns'!AF1</f>
        <v>Emerging Markets Corporate USD</v>
      </c>
      <c r="AH2" s="96" t="str">
        <f>'Monthly Returns'!AG1</f>
        <v>Emerging Markets Sovereign Local Currency</v>
      </c>
      <c r="AI2" s="96" t="str">
        <f>'Monthly Returns'!AH1</f>
        <v>Absolute Return</v>
      </c>
      <c r="AJ2" s="96" t="str">
        <f>'Monthly Returns'!AI1</f>
        <v>Hedge Funds</v>
      </c>
      <c r="AK2" s="96" t="str">
        <f>'Monthly Returns'!AJ1</f>
        <v>Hedge Funds - Equity Hedge</v>
      </c>
      <c r="AL2" s="96" t="str">
        <f>'Monthly Returns'!AK1</f>
        <v>Hedge Funds - Event Driven</v>
      </c>
      <c r="AM2" s="96" t="str">
        <f>'Monthly Returns'!AL1</f>
        <v>Hedge Funds - Macro</v>
      </c>
      <c r="AN2" s="96" t="str">
        <f>'Monthly Returns'!AM1</f>
        <v>Hedge Funds - Relative Value</v>
      </c>
      <c r="AO2" s="96" t="str">
        <f>'Monthly Returns'!AN1</f>
        <v>Hedge Funds - Managed Futures</v>
      </c>
      <c r="AP2" s="96" t="str">
        <f>'Monthly Returns'!AO1</f>
        <v>Commodities</v>
      </c>
      <c r="AQ2" s="96" t="str">
        <f>'Monthly Returns'!AP1</f>
        <v>Global Natural Resources Equity</v>
      </c>
      <c r="AR2" s="96" t="str">
        <f>'Monthly Returns'!AQ1</f>
        <v>U.S. Core Real Estate</v>
      </c>
      <c r="AS2" s="96" t="str">
        <f>'Monthly Returns'!AR1</f>
        <v>U.S. Residential Real Estate</v>
      </c>
      <c r="AT2" s="96" t="str">
        <f>'Monthly Returns'!AS1</f>
        <v>Alternatives Basket</v>
      </c>
      <c r="AU2" s="96" t="str">
        <f>'Monthly Returns'!AT1</f>
        <v>Timberland</v>
      </c>
      <c r="AV2" s="96" t="str">
        <f>'Monthly Returns'!AU1</f>
        <v>Farmland</v>
      </c>
      <c r="AW2" s="96" t="str">
        <f>'Monthly Returns'!AV1</f>
        <v>U.S. REIT</v>
      </c>
      <c r="AX2" s="96" t="str">
        <f>'Monthly Returns'!AW1</f>
        <v>Global REIT</v>
      </c>
      <c r="AY2" s="96" t="str">
        <f>'Monthly Returns'!AX1</f>
        <v>U.S. Private Equity</v>
      </c>
      <c r="AZ2" s="96" t="str">
        <f>'Monthly Returns'!AY1</f>
        <v>U.S. Venture Capital</v>
      </c>
      <c r="BA2" s="96" t="str">
        <f>'Monthly Returns'!AZ1</f>
        <v>Energy Infrastructure</v>
      </c>
      <c r="BB2" s="96">
        <f>'Monthly Returns'!BA1</f>
        <v>0</v>
      </c>
      <c r="BC2" s="96">
        <f>'Monthly Returns'!BB1</f>
        <v>0</v>
      </c>
      <c r="BD2" s="96">
        <f>'Monthly Returns'!BC1</f>
        <v>0</v>
      </c>
      <c r="BE2" s="96">
        <f>'Monthly Returns'!BD1</f>
        <v>0</v>
      </c>
      <c r="BF2" s="96" t="str">
        <f>'Monthly Returns'!BE1</f>
        <v>U.S. Small Cap Growth Equity</v>
      </c>
      <c r="BG2" s="96">
        <f>'Monthly Returns'!BF1</f>
        <v>0</v>
      </c>
      <c r="BH2" s="96" t="e">
        <f>'Monthly Returns'!#REF!</f>
        <v>#REF!</v>
      </c>
      <c r="BI2" s="96" t="e">
        <f>'Monthly Returns'!#REF!</f>
        <v>#REF!</v>
      </c>
      <c r="BJ2" s="96">
        <f>'Monthly Returns'!BG1</f>
        <v>0</v>
      </c>
      <c r="BK2" s="96">
        <f>'Monthly Returns'!BH1</f>
        <v>0</v>
      </c>
      <c r="BL2" s="96" t="e">
        <f>'Monthly Returns'!#REF!</f>
        <v>#REF!</v>
      </c>
      <c r="BM2" s="96" t="e">
        <f>'Monthly Returns'!#REF!</f>
        <v>#REF!</v>
      </c>
      <c r="BN2" s="96" t="e">
        <f>'Monthly Returns'!#REF!</f>
        <v>#REF!</v>
      </c>
      <c r="BO2" s="96" t="e">
        <f>'Monthly Returns'!#REF!</f>
        <v>#REF!</v>
      </c>
      <c r="BP2" s="96" t="e">
        <f>'Monthly Returns'!#REF!</f>
        <v>#REF!</v>
      </c>
      <c r="BQ2" s="96" t="e">
        <f>'Monthly Returns'!#REF!</f>
        <v>#REF!</v>
      </c>
      <c r="BR2" s="96" t="e">
        <f>'Monthly Returns'!#REF!</f>
        <v>#REF!</v>
      </c>
      <c r="BS2" s="96" t="e">
        <f>'Monthly Returns'!#REF!</f>
        <v>#REF!</v>
      </c>
      <c r="BT2" s="96" t="e">
        <f>'Monthly Returns'!#REF!</f>
        <v>#REF!</v>
      </c>
      <c r="BU2" s="96" t="e">
        <f>'Monthly Returns'!#REF!</f>
        <v>#REF!</v>
      </c>
      <c r="BV2" s="96" t="e">
        <f>'Monthly Returns'!#REF!</f>
        <v>#REF!</v>
      </c>
      <c r="CC2" s="96" t="str">
        <f t="shared" ref="CC2:DH2" si="0">C2</f>
        <v>U.S. Equity</v>
      </c>
      <c r="CD2" s="96" t="str">
        <f t="shared" si="0"/>
        <v>U.S. Large Cap Equity</v>
      </c>
      <c r="CE2" s="96" t="str">
        <f t="shared" si="0"/>
        <v>U.S. Mid Cap Equity</v>
      </c>
      <c r="CF2" s="96" t="str">
        <f t="shared" si="0"/>
        <v>U.S. Small Cap Equity</v>
      </c>
      <c r="CG2" s="96" t="str">
        <f t="shared" si="0"/>
        <v>U.S. Micro Cap Equity</v>
      </c>
      <c r="CH2" s="96" t="str">
        <f t="shared" si="0"/>
        <v>Global Equity</v>
      </c>
      <c r="CI2" s="96" t="str">
        <f t="shared" si="0"/>
        <v>International Developed Equity</v>
      </c>
      <c r="CJ2" s="96" t="str">
        <f t="shared" si="0"/>
        <v>International Small Cap Equity</v>
      </c>
      <c r="CK2" s="96" t="str">
        <f t="shared" si="0"/>
        <v>Global Emerging Markets Equity</v>
      </c>
      <c r="CL2" s="96" t="str">
        <f t="shared" si="0"/>
        <v>Korean Equity</v>
      </c>
      <c r="CM2" s="96" t="str">
        <f t="shared" si="0"/>
        <v>U.S. Aggregate</v>
      </c>
      <c r="CN2" s="96" t="str">
        <f t="shared" si="0"/>
        <v>U.S. Treasury</v>
      </c>
      <c r="CO2" s="96" t="str">
        <f t="shared" si="0"/>
        <v>U.S. Treasury Bills</v>
      </c>
      <c r="CP2" s="96" t="str">
        <f t="shared" si="0"/>
        <v>U.S. Intermediate Treasury</v>
      </c>
      <c r="CQ2" s="96" t="str">
        <f t="shared" si="0"/>
        <v>U.S. Long Treasury</v>
      </c>
      <c r="CR2" s="96" t="str">
        <f t="shared" si="0"/>
        <v>U.S. Investment Grade Credit</v>
      </c>
      <c r="CS2" s="96" t="str">
        <f t="shared" si="0"/>
        <v>U.S. Intermediate Investment Grade Credit</v>
      </c>
      <c r="CT2" s="96" t="str">
        <f t="shared" si="0"/>
        <v>U.S. Long Investment Grade Credit</v>
      </c>
      <c r="CU2" s="96" t="str">
        <f t="shared" si="0"/>
        <v>U.S. TIPS</v>
      </c>
      <c r="CV2" s="96" t="str">
        <f t="shared" si="0"/>
        <v>U.S. Agencies</v>
      </c>
      <c r="CW2" s="96" t="str">
        <f t="shared" si="0"/>
        <v>U.S. MBS</v>
      </c>
      <c r="CX2" s="96" t="str">
        <f t="shared" si="0"/>
        <v>U.S. Investment Grade CMBS</v>
      </c>
      <c r="CY2" s="96" t="str">
        <f t="shared" si="0"/>
        <v>U.S. Intermediate Municipal</v>
      </c>
      <c r="CZ2" s="96" t="str">
        <f t="shared" si="0"/>
        <v>U.S. Short Municipal</v>
      </c>
      <c r="DA2" s="96" t="str">
        <f t="shared" si="0"/>
        <v>U.S. High Yield</v>
      </c>
      <c r="DB2" s="96" t="str">
        <f t="shared" si="0"/>
        <v>U.S. Bank Loans</v>
      </c>
      <c r="DC2" s="96" t="str">
        <f t="shared" si="0"/>
        <v>Global Aggregate Ex-US</v>
      </c>
      <c r="DD2" s="96" t="str">
        <f t="shared" si="0"/>
        <v>Global Treasury Ex-US</v>
      </c>
      <c r="DE2" s="96" t="str">
        <f t="shared" si="0"/>
        <v>Global Corporate Ex-US</v>
      </c>
      <c r="DF2" s="96" t="str">
        <f t="shared" si="0"/>
        <v>Emerging Markets Sovereign USD</v>
      </c>
      <c r="DG2" s="96" t="str">
        <f t="shared" si="0"/>
        <v>Emerging Markets Corporate USD</v>
      </c>
      <c r="DH2" s="96" t="str">
        <f t="shared" si="0"/>
        <v>Emerging Markets Sovereign Local Currency</v>
      </c>
      <c r="DI2" s="96" t="str">
        <f t="shared" ref="DI2:EA2" si="1">AI2</f>
        <v>Absolute Return</v>
      </c>
      <c r="DJ2" s="96" t="str">
        <f t="shared" si="1"/>
        <v>Hedge Funds</v>
      </c>
      <c r="DK2" s="96" t="str">
        <f t="shared" si="1"/>
        <v>Hedge Funds - Equity Hedge</v>
      </c>
      <c r="DL2" s="96" t="str">
        <f t="shared" si="1"/>
        <v>Hedge Funds - Event Driven</v>
      </c>
      <c r="DM2" s="96" t="str">
        <f t="shared" si="1"/>
        <v>Hedge Funds - Macro</v>
      </c>
      <c r="DN2" s="96" t="str">
        <f t="shared" si="1"/>
        <v>Hedge Funds - Relative Value</v>
      </c>
      <c r="DO2" s="96" t="str">
        <f t="shared" si="1"/>
        <v>Hedge Funds - Managed Futures</v>
      </c>
      <c r="DP2" s="96" t="str">
        <f t="shared" si="1"/>
        <v>Commodities</v>
      </c>
      <c r="DQ2" s="96" t="str">
        <f t="shared" si="1"/>
        <v>Global Natural Resources Equity</v>
      </c>
      <c r="DR2" s="96" t="str">
        <f t="shared" si="1"/>
        <v>U.S. Core Real Estate</v>
      </c>
      <c r="DS2" s="96" t="str">
        <f t="shared" si="1"/>
        <v>U.S. Residential Real Estate</v>
      </c>
      <c r="DT2" s="96" t="str">
        <f t="shared" si="1"/>
        <v>Alternatives Basket</v>
      </c>
      <c r="DU2" s="96" t="str">
        <f t="shared" si="1"/>
        <v>Timberland</v>
      </c>
      <c r="DV2" s="96" t="str">
        <f t="shared" si="1"/>
        <v>Farmland</v>
      </c>
      <c r="DW2" s="96" t="str">
        <f t="shared" si="1"/>
        <v>U.S. REIT</v>
      </c>
      <c r="DX2" s="96" t="str">
        <f t="shared" si="1"/>
        <v>Global REIT</v>
      </c>
      <c r="DY2" s="96" t="str">
        <f t="shared" si="1"/>
        <v>U.S. Private Equity</v>
      </c>
      <c r="DZ2" s="96" t="str">
        <f t="shared" si="1"/>
        <v>U.S. Venture Capital</v>
      </c>
      <c r="EA2" s="96" t="str">
        <f t="shared" si="1"/>
        <v>Energy Infrastructure</v>
      </c>
    </row>
    <row r="3" spans="1:131" s="103" customFormat="1" x14ac:dyDescent="0.2">
      <c r="A3" s="85"/>
      <c r="B3" s="102">
        <f>'Monthly Returns'!A17</f>
        <v>36099</v>
      </c>
      <c r="C3" s="97">
        <f>'Monthly Returns'!B17</f>
        <v>7.5908000000000003E-2</v>
      </c>
      <c r="D3" s="97">
        <f>'Monthly Returns'!C17</f>
        <v>7.8983999999999999E-2</v>
      </c>
      <c r="E3" s="97">
        <f>'Monthly Returns'!D17</f>
        <v>6.8191000000000002E-2</v>
      </c>
      <c r="F3" s="97">
        <f>'Monthly Returns'!E17</f>
        <v>4.0782999999999993E-2</v>
      </c>
      <c r="G3" s="97">
        <f>'Monthly Returns'!F17</f>
        <v>3.1000999999999997E-2</v>
      </c>
      <c r="H3" s="97">
        <f>'Monthly Returns'!G17</f>
        <v>9.1325000000000003E-2</v>
      </c>
      <c r="I3" s="97">
        <f>'Monthly Returns'!H17</f>
        <v>0.104751</v>
      </c>
      <c r="J3" s="97">
        <f>'Monthly Returns'!I17</f>
        <v>0.104057538724739</v>
      </c>
      <c r="K3" s="97">
        <f>'Monthly Returns'!J17</f>
        <v>0.10530400000000001</v>
      </c>
      <c r="L3" s="97">
        <f>'Monthly Returns'!K17</f>
        <v>-2.496424718368162E-2</v>
      </c>
      <c r="M3" s="97">
        <f>'Monthly Returns'!L17</f>
        <v>-5.2759999999999994E-3</v>
      </c>
      <c r="N3" s="97">
        <f>'Monthly Returns'!M17</f>
        <v>-3.1979999999999999E-3</v>
      </c>
      <c r="O3" s="97">
        <f>'Monthly Returns'!N17</f>
        <v>4.0969999999999999E-3</v>
      </c>
      <c r="P3" s="97">
        <f>'Monthly Returns'!O17</f>
        <v>2.006E-3</v>
      </c>
      <c r="Q3" s="97">
        <f>'Monthly Returns'!P17</f>
        <v>-1.512E-2</v>
      </c>
      <c r="R3" s="97">
        <f>'Monthly Returns'!Q17</f>
        <v>-1.5422999999999999E-2</v>
      </c>
      <c r="S3" s="97">
        <f>'Monthly Returns'!R17</f>
        <v>-8.0409999999999995E-3</v>
      </c>
      <c r="T3" s="97">
        <f>'Monthly Returns'!S17</f>
        <v>-2.7066E-2</v>
      </c>
      <c r="U3" s="97">
        <f>'Monthly Returns'!T17</f>
        <v>2.1229999999999999E-3</v>
      </c>
      <c r="V3" s="97">
        <f>'Monthly Returns'!U17</f>
        <v>-4.4860000000000004E-3</v>
      </c>
      <c r="W3" s="97">
        <f>'Monthly Returns'!V17</f>
        <v>-1.2880000000000001E-3</v>
      </c>
      <c r="X3" s="97">
        <f>'Monthly Returns'!W17</f>
        <v>-2.0913000000000001E-2</v>
      </c>
      <c r="Y3" s="97">
        <f>'Monthly Returns'!X17</f>
        <v>1.4480000000000001E-3</v>
      </c>
      <c r="Z3" s="97">
        <f>'Monthly Returns'!Y17</f>
        <v>4.5379999999999995E-3</v>
      </c>
      <c r="AA3" s="97">
        <f>'Monthly Returns'!Z17</f>
        <v>-2.0497999999999999E-2</v>
      </c>
      <c r="AB3" s="97">
        <f>'Monthly Returns'!AA17</f>
        <v>-7.4350000000000006E-3</v>
      </c>
      <c r="AC3" s="97">
        <f>'Monthly Returns'!AB17</f>
        <v>2.8130000000000002E-2</v>
      </c>
      <c r="AD3" s="97">
        <f>'Monthly Returns'!AC17</f>
        <v>2.6296E-2</v>
      </c>
      <c r="AE3" s="97">
        <f>'Monthly Returns'!AD17</f>
        <v>2.9637201147430303E-2</v>
      </c>
      <c r="AF3" s="97">
        <f>'Monthly Returns'!AE17</f>
        <v>2.19837185978882E-2</v>
      </c>
      <c r="AG3" s="97">
        <f>'Monthly Returns'!AF17</f>
        <v>2.1159453703277903E-2</v>
      </c>
      <c r="AH3" s="97">
        <f>'Monthly Returns'!AG17</f>
        <v>3.2997192447297902E-2</v>
      </c>
      <c r="AI3" s="97">
        <f>'Monthly Returns'!AH17</f>
        <v>1.54E-2</v>
      </c>
      <c r="AJ3" s="97">
        <f>'Monthly Returns'!AI17</f>
        <v>1.2199999999999999E-2</v>
      </c>
      <c r="AK3" s="97">
        <f>'Monthly Returns'!AJ17</f>
        <v>2.4700000000000003E-2</v>
      </c>
      <c r="AL3" s="97">
        <f>'Monthly Returns'!AK17</f>
        <v>1.2500000000000001E-2</v>
      </c>
      <c r="AM3" s="97">
        <f>'Monthly Returns'!AL17</f>
        <v>-1.83E-2</v>
      </c>
      <c r="AN3" s="97">
        <f>'Monthly Returns'!AM17</f>
        <v>-4.7999999999999996E-3</v>
      </c>
      <c r="AO3" s="97">
        <f>'Monthly Returns'!AN17</f>
        <v>-2.9540999999999998E-2</v>
      </c>
      <c r="AP3" s="97">
        <f>'Monthly Returns'!AO17</f>
        <v>-2.9742000000000001E-2</v>
      </c>
      <c r="AQ3" s="97">
        <f>'Monthly Returns'!AP17</f>
        <v>7.6549270607463804E-2</v>
      </c>
      <c r="AR3" s="95">
        <v>2.1027250943016627E-2</v>
      </c>
      <c r="AS3" s="97">
        <f>'Monthly Returns'!AR17</f>
        <v>-2.496424718368162E-2</v>
      </c>
      <c r="AT3" s="205">
        <f t="shared" ref="AT3:AT66" si="2">(AI3+AJ3+AP3+AW3+AY3)/5</f>
        <v>1.1596068960106391E-2</v>
      </c>
      <c r="AU3" s="95">
        <v>1.6951359885675477E-2</v>
      </c>
      <c r="AV3" s="95">
        <v>4.4519368626775614E-2</v>
      </c>
      <c r="AW3" s="97">
        <f>'Monthly Returns'!AV17</f>
        <v>-1.8513999999999999E-2</v>
      </c>
      <c r="AX3" s="97">
        <f>'Monthly Returns'!AW17</f>
        <v>9.5177999999999999E-2</v>
      </c>
      <c r="AY3" s="95">
        <v>7.8636344800531957E-2</v>
      </c>
      <c r="AZ3" s="95">
        <v>0.18050803596962639</v>
      </c>
      <c r="BA3" s="97">
        <f>'Monthly Returns'!AZ17</f>
        <v>3.6795000000000001E-2</v>
      </c>
      <c r="BB3" s="97"/>
      <c r="BC3" s="210"/>
      <c r="BD3" s="97"/>
      <c r="BE3" s="97"/>
      <c r="BF3" s="97"/>
      <c r="BG3" s="97"/>
      <c r="BH3" s="97"/>
      <c r="BI3" s="97"/>
      <c r="BJ3" s="97"/>
      <c r="BK3" s="97"/>
      <c r="BL3" s="97"/>
      <c r="BM3" s="97"/>
      <c r="BN3" s="97"/>
      <c r="BO3" s="97"/>
      <c r="BP3" s="97"/>
      <c r="BQ3" s="97"/>
      <c r="BR3" s="97"/>
      <c r="BS3" s="97"/>
      <c r="BT3" s="97"/>
      <c r="BU3" s="97"/>
      <c r="BV3" s="97"/>
      <c r="CC3" s="196">
        <f>(C3-AVERAGE(C$3:C$242))^2*'Monthly Returns'!$BI17</f>
        <v>4.6933426097280124E-6</v>
      </c>
      <c r="CD3" s="196">
        <f>(D3-AVERAGE(D$3:D$242))^2*'Monthly Returns'!$BI17</f>
        <v>5.1389947749457057E-6</v>
      </c>
      <c r="CE3" s="196">
        <f>(E3-AVERAGE(E$3:E$242))^2*'Monthly Returns'!$BI17</f>
        <v>3.4466892643789414E-6</v>
      </c>
      <c r="CF3" s="196">
        <f>(F3-AVERAGE(F$3:F$242))^2*'Monthly Returns'!$BI17</f>
        <v>9.9950917274856658E-7</v>
      </c>
      <c r="CG3" s="196">
        <f>(G3-AVERAGE(G$3:G$242))^2*'Monthly Returns'!$BI17</f>
        <v>4.1109320471007464E-7</v>
      </c>
      <c r="CH3" s="196">
        <f>(H3-AVERAGE(H$3:H$242))^2*'Monthly Returns'!$BI17</f>
        <v>7.1650547808024596E-6</v>
      </c>
      <c r="CI3" s="196">
        <f>(I3-AVERAGE(I$3:I$242))^2*'Monthly Returns'!$BI17</f>
        <v>9.6451099542877452E-6</v>
      </c>
      <c r="CJ3" s="196">
        <f>(J3-AVERAGE(J$3:J$242))^2*'Monthly Returns'!$BI17</f>
        <v>8.9897191309164992E-6</v>
      </c>
      <c r="CK3" s="196">
        <f>(K3-AVERAGE(K$3:K$242))^2*'Monthly Returns'!$BI17</f>
        <v>9.0102985222606594E-6</v>
      </c>
      <c r="CL3" s="196">
        <f>(L3-AVERAGE(L$3:L$242))^2*'Monthly Returns'!$BI17</f>
        <v>3.0644559322026887E-36</v>
      </c>
      <c r="CM3" s="196">
        <f>(M3-AVERAGE(M$3:M$242))^2*'Monthly Returns'!$BI17</f>
        <v>8.025192390580022E-8</v>
      </c>
      <c r="CN3" s="196">
        <f>(N3-AVERAGE(N$3:N$242))^2*'Monthly Returns'!$BI17</f>
        <v>4.274759157581829E-8</v>
      </c>
      <c r="CO3" s="196">
        <f>(O3-AVERAGE(O$3:O$242))^2*'Monthly Returns'!$BI17</f>
        <v>5.7211644182231494E-9</v>
      </c>
      <c r="CP3" s="196">
        <f>(P3-AVERAGE(P$3:P$242))^2*'Monthly Returns'!$BI17</f>
        <v>9.7635721425228294E-10</v>
      </c>
      <c r="CQ3" s="196">
        <f>(Q3-AVERAGE(Q$3:Q$242))^2*'Monthly Returns'!$BI17</f>
        <v>4.0859923840507411E-7</v>
      </c>
      <c r="CR3" s="196">
        <f>(R3-AVERAGE(R$3:R$242))^2*'Monthly Returns'!$BI17</f>
        <v>3.8886086180430707E-7</v>
      </c>
      <c r="CS3" s="196">
        <f>(S3-AVERAGE(S$3:S$242))^2*'Monthly Returns'!$BI17</f>
        <v>1.4411148178740274E-7</v>
      </c>
      <c r="CT3" s="196">
        <f>(T3-AVERAGE(T$3:T$242))^2*'Monthly Returns'!$BI17</f>
        <v>1.0580336228721075E-6</v>
      </c>
      <c r="CU3" s="196">
        <f>(U3-AVERAGE(U$3:U$242))^2*'Monthly Returns'!$BI17</f>
        <v>5.214982002352131E-9</v>
      </c>
      <c r="CV3" s="196">
        <f>(V3-AVERAGE(V$3:V$242))^2*'Monthly Returns'!$BI17</f>
        <v>6.0394338296069011E-8</v>
      </c>
      <c r="CW3" s="196">
        <f>(W3-AVERAGE(W$3:W$242))^2*'Monthly Returns'!$BI17</f>
        <v>2.4762224217960141E-8</v>
      </c>
      <c r="CX3" s="196">
        <f>(X3-AVERAGE(X$3:X$242))^2*'Monthly Returns'!$BI17</f>
        <v>6.408663847906735E-7</v>
      </c>
      <c r="CY3" s="196">
        <f>(Y3-AVERAGE(Y$3:Y$242))^2*'Monthly Returns'!$BI17</f>
        <v>4.6565106004594081E-9</v>
      </c>
      <c r="CZ3" s="196">
        <f>(Z3-AVERAGE(Z$3:Z$242))^2*'Monthly Returns'!$BI17</f>
        <v>4.3835369340134354E-9</v>
      </c>
      <c r="DA3" s="196">
        <f>(AA3-AVERAGE(AA$3:AA$242))^2*'Monthly Returns'!$BI17</f>
        <v>6.9464754848483741E-7</v>
      </c>
      <c r="DB3" s="196">
        <f>(AB3-AVERAGE(AB$3:AB$242))^2*'Monthly Returns'!$BI17</f>
        <v>1.3288664673801494E-7</v>
      </c>
      <c r="DC3" s="196">
        <f>(AC3-AVERAGE(AC$3:AC$242))^2*'Monthly Returns'!$BI17</f>
        <v>6.2624910990325231E-7</v>
      </c>
      <c r="DD3" s="196">
        <f>(AD3-AVERAGE(AD$3:AD$242))^2*'Monthly Returns'!$BI17</f>
        <v>5.3559078958762143E-7</v>
      </c>
      <c r="DE3" s="196">
        <f>(AE3-AVERAGE(AE$3:AE$242))^2*'Monthly Returns'!$BI17</f>
        <v>6.9050653111963692E-7</v>
      </c>
      <c r="DF3" s="196">
        <f>(AF3-AVERAGE(AF$3:AF$242))^2*'Monthly Returns'!$BI17</f>
        <v>2.250481830081534E-7</v>
      </c>
      <c r="DG3" s="196">
        <f>(AG3-AVERAGE(AG$3:AG$242))^2*'Monthly Returns'!$BI17</f>
        <v>2.4507711757082015E-7</v>
      </c>
      <c r="DH3" s="196">
        <f>(AH3-AVERAGE(AH$3:AH$242))^2*'Monthly Returns'!$BI17</f>
        <v>8.1717739787639179E-7</v>
      </c>
      <c r="DI3" s="196">
        <f>(AI3-AVERAGE(AI$3:AI$242))^2*'Monthly Returns'!$BI17</f>
        <v>1.3760143174963963E-7</v>
      </c>
      <c r="DJ3" s="196">
        <f>(AJ3-AVERAGE(AJ$3:AJ$242))^2*'Monthly Returns'!$BI17</f>
        <v>4.1843740032757666E-8</v>
      </c>
      <c r="DK3" s="196">
        <f>(AK3-AVERAGE(AK$3:AK$242))^2*'Monthly Returns'!$BI17</f>
        <v>3.3829920780851639E-7</v>
      </c>
      <c r="DL3" s="196">
        <f>(AL3-AVERAGE(AL$3:AL$242))^2*'Monthly Returns'!$BI17</f>
        <v>3.6939603892014587E-8</v>
      </c>
      <c r="DM3" s="196">
        <f>(AM3-AVERAGE(AM$3:AM$242))^2*'Monthly Returns'!$BI17</f>
        <v>5.0926176341344741E-7</v>
      </c>
      <c r="DN3" s="196">
        <f>(AN3-AVERAGE(AN$3:AN$242))^2*'Monthly Returns'!$BI17</f>
        <v>1.0781675516758648E-7</v>
      </c>
      <c r="DO3" s="196">
        <f>(AO3-AVERAGE(AO$3:AO$242))^2*'Monthly Returns'!$BI17</f>
        <v>1.2123562973810825E-6</v>
      </c>
      <c r="DP3" s="196">
        <f>(AP3-AVERAGE(AP$3:AP$242))^2*'Monthly Returns'!$BI17</f>
        <v>1.025184306614959E-6</v>
      </c>
      <c r="DQ3" s="196">
        <f>(AQ3-AVERAGE(AQ$3:AQ$242))^2*'Monthly Returns'!$BI17</f>
        <v>4.6970949746788563E-6</v>
      </c>
      <c r="DR3" s="196">
        <f>(AR3-AVERAGE(AR$3:AR$242))^2*'Monthly Returns'!$BI17</f>
        <v>2.0971723003690825E-7</v>
      </c>
      <c r="DS3" s="196">
        <f>(AS3-AVERAGE(AS$3:AS$242))^2*'Monthly Returns'!$BI17</f>
        <v>3.0644559322026887E-36</v>
      </c>
      <c r="DT3" s="196">
        <f>(AT3-AVERAGE(AT$3:AT$242))^2*'Monthly Returns'!$BI17</f>
        <v>3.4613570725411824E-8</v>
      </c>
      <c r="DU3" s="196">
        <f>(AU3-AVERAGE(AU$3:AU$242))^2*'Monthly Returns'!$BI17</f>
        <v>2.2246774508690543E-7</v>
      </c>
      <c r="DV3" s="196">
        <f>(AV3-AVERAGE(AV$3:AV$242))^2*'Monthly Returns'!$BI17</f>
        <v>2.5221146048658892E-6</v>
      </c>
      <c r="DW3" s="196">
        <f>(AW3-AVERAGE(AW$3:AW$242))^2*'Monthly Returns'!$BI17</f>
        <v>7.9903349814246709E-7</v>
      </c>
      <c r="DX3" s="196">
        <f>(AX3-AVERAGE(AX$3:AX$242))^2*'Monthly Returns'!$BI17</f>
        <v>7.4052722161339871E-6</v>
      </c>
      <c r="DY3" s="196">
        <f>(AY3-AVERAGE(AY$3:AY$242))^2*'Monthly Returns'!$BI17</f>
        <v>5.1127207840073169E-6</v>
      </c>
      <c r="DZ3" s="196">
        <f>(AZ3-AVERAGE(AZ$3:AZ$242))^2*'Monthly Returns'!$BI17</f>
        <v>2.6828888065326539E-5</v>
      </c>
      <c r="EA3" s="196">
        <f>(BA3-AVERAGE(BA$3:BA$242))^2*'Monthly Returns'!$BI17</f>
        <v>7.0078723787077613E-7</v>
      </c>
    </row>
    <row r="4" spans="1:131" s="103" customFormat="1" x14ac:dyDescent="0.2">
      <c r="A4" s="85"/>
      <c r="B4" s="102">
        <f>'Monthly Returns'!A18</f>
        <v>36129</v>
      </c>
      <c r="C4" s="97">
        <f>'Monthly Returns'!B18</f>
        <v>6.1161E-2</v>
      </c>
      <c r="D4" s="97">
        <f>'Monthly Returns'!C18</f>
        <v>6.1900000000000004E-2</v>
      </c>
      <c r="E4" s="97">
        <f>'Monthly Returns'!D18</f>
        <v>4.7346000000000006E-2</v>
      </c>
      <c r="F4" s="97">
        <f>'Monthly Returns'!E18</f>
        <v>5.2393000000000002E-2</v>
      </c>
      <c r="G4" s="97">
        <f>'Monthly Returns'!F18</f>
        <v>7.6976000000000003E-2</v>
      </c>
      <c r="H4" s="97">
        <f>'Monthly Returns'!G18</f>
        <v>6.0712999999999996E-2</v>
      </c>
      <c r="I4" s="97">
        <f>'Monthly Returns'!H18</f>
        <v>5.3737000000000007E-2</v>
      </c>
      <c r="J4" s="97">
        <f>'Monthly Returns'!I18</f>
        <v>5.4807242395019405E-2</v>
      </c>
      <c r="K4" s="97">
        <f>'Monthly Returns'!J18</f>
        <v>8.3168000000000006E-2</v>
      </c>
      <c r="L4" s="97">
        <f>'Monthly Returns'!K18</f>
        <v>-2.496424718368162E-2</v>
      </c>
      <c r="M4" s="97">
        <f>'Monthly Returns'!L18</f>
        <v>5.6639999999999998E-3</v>
      </c>
      <c r="N4" s="97">
        <f>'Monthly Returns'!M18</f>
        <v>-2.24E-4</v>
      </c>
      <c r="O4" s="97">
        <f>'Monthly Returns'!N18</f>
        <v>3.006E-3</v>
      </c>
      <c r="P4" s="97">
        <f>'Monthly Returns'!O18</f>
        <v>-3.7169999999999998E-3</v>
      </c>
      <c r="Q4" s="97">
        <f>'Monthly Returns'!P18</f>
        <v>7.6759999999999997E-3</v>
      </c>
      <c r="R4" s="97">
        <f>'Monthly Returns'!Q18</f>
        <v>1.8844E-2</v>
      </c>
      <c r="S4" s="97">
        <f>'Monthly Returns'!R18</f>
        <v>7.8329999999999997E-3</v>
      </c>
      <c r="T4" s="97">
        <f>'Monthly Returns'!S18</f>
        <v>3.6637000000000003E-2</v>
      </c>
      <c r="U4" s="97">
        <f>'Monthly Returns'!T18</f>
        <v>-1.1540000000000001E-3</v>
      </c>
      <c r="V4" s="97">
        <f>'Monthly Returns'!U18</f>
        <v>2.9170000000000003E-3</v>
      </c>
      <c r="W4" s="97">
        <f>'Monthly Returns'!V18</f>
        <v>4.9810000000000002E-3</v>
      </c>
      <c r="X4" s="97">
        <f>'Monthly Returns'!W18</f>
        <v>2.3140000000000001E-2</v>
      </c>
      <c r="Y4" s="97">
        <f>'Monthly Returns'!X18</f>
        <v>2.5000000000000001E-3</v>
      </c>
      <c r="Z4" s="97">
        <f>'Monthly Returns'!Y18</f>
        <v>2.3730000000000001E-3</v>
      </c>
      <c r="AA4" s="97">
        <f>'Monthly Returns'!Z18</f>
        <v>4.1501999999999997E-2</v>
      </c>
      <c r="AB4" s="97">
        <f>'Monthly Returns'!AA18</f>
        <v>6.9289999999999994E-3</v>
      </c>
      <c r="AC4" s="97">
        <f>'Monthly Returns'!AB18</f>
        <v>-1.5647000000000001E-2</v>
      </c>
      <c r="AD4" s="97">
        <f>'Monthly Returns'!AC18</f>
        <v>-1.3167999999999999E-2</v>
      </c>
      <c r="AE4" s="97">
        <f>'Monthly Returns'!AD18</f>
        <v>-1.6330875306483802E-2</v>
      </c>
      <c r="AF4" s="97">
        <f>'Monthly Returns'!AE18</f>
        <v>-4.2590826369388402E-3</v>
      </c>
      <c r="AG4" s="97">
        <f>'Monthly Returns'!AF18</f>
        <v>-6.2262444816403393E-3</v>
      </c>
      <c r="AH4" s="97">
        <f>'Monthly Returns'!AG18</f>
        <v>-1.70097853701635E-2</v>
      </c>
      <c r="AI4" s="97">
        <f>'Monthly Returns'!AH18</f>
        <v>2.92E-2</v>
      </c>
      <c r="AJ4" s="97">
        <f>'Monthly Returns'!AI18</f>
        <v>3.7100000000000001E-2</v>
      </c>
      <c r="AK4" s="97">
        <f>'Monthly Returns'!AJ18</f>
        <v>3.8399999999999997E-2</v>
      </c>
      <c r="AL4" s="97">
        <f>'Monthly Returns'!AK18</f>
        <v>2.4300000000000002E-2</v>
      </c>
      <c r="AM4" s="97">
        <f>'Monthly Returns'!AL18</f>
        <v>1.9799999999999998E-2</v>
      </c>
      <c r="AN4" s="97">
        <f>'Monthly Returns'!AM18</f>
        <v>1.66E-2</v>
      </c>
      <c r="AO4" s="97">
        <f>'Monthly Returns'!AN18</f>
        <v>-4.7220000000000005E-3</v>
      </c>
      <c r="AP4" s="97">
        <f>'Monthly Returns'!AO18</f>
        <v>-7.2051999999999991E-2</v>
      </c>
      <c r="AQ4" s="97">
        <f>'Monthly Returns'!AP18</f>
        <v>6.1796376613083799E-2</v>
      </c>
      <c r="AR4" s="95">
        <v>-1.6805230388555619E-2</v>
      </c>
      <c r="AS4" s="97">
        <f>'Monthly Returns'!AR18</f>
        <v>-2.496424718368162E-2</v>
      </c>
      <c r="AT4" s="205">
        <f t="shared" si="2"/>
        <v>1.221437309336211E-2</v>
      </c>
      <c r="AU4" s="95">
        <v>1.9157747588206308E-3</v>
      </c>
      <c r="AV4" s="95">
        <v>-8.996863615403838E-3</v>
      </c>
      <c r="AW4" s="97">
        <f>'Monthly Returns'!AV18</f>
        <v>1.4724999999999999E-2</v>
      </c>
      <c r="AX4" s="97">
        <f>'Monthly Returns'!AW18</f>
        <v>2.9853000000000001E-2</v>
      </c>
      <c r="AY4" s="95">
        <v>5.209886546681055E-2</v>
      </c>
      <c r="AZ4" s="95">
        <v>0.15775122560051935</v>
      </c>
      <c r="BA4" s="97">
        <f>'Monthly Returns'!AZ18</f>
        <v>-2.9504000000000002E-2</v>
      </c>
      <c r="BB4" s="97"/>
      <c r="BC4" s="97"/>
      <c r="BD4" s="97"/>
      <c r="BE4" s="97"/>
      <c r="BF4" s="97"/>
      <c r="BG4" s="97"/>
      <c r="BH4" s="97"/>
      <c r="BI4" s="97"/>
      <c r="BJ4" s="97"/>
      <c r="BK4" s="97"/>
      <c r="BL4" s="97"/>
      <c r="BM4" s="97"/>
      <c r="BN4" s="97"/>
      <c r="BO4" s="97"/>
      <c r="BP4" s="97"/>
      <c r="BQ4" s="97"/>
      <c r="BR4" s="97"/>
      <c r="BS4" s="97"/>
      <c r="BT4" s="97"/>
      <c r="BU4" s="97"/>
      <c r="BV4" s="97"/>
      <c r="CC4" s="196">
        <f>(C4-AVERAGE(C$3:C$242))^2*'Monthly Returns'!$BI18</f>
        <v>2.9238708876959456E-6</v>
      </c>
      <c r="CD4" s="196">
        <f>(D4-AVERAGE(D$3:D$242))^2*'Monthly Returns'!$BI18</f>
        <v>3.0167971533022944E-6</v>
      </c>
      <c r="CE4" s="196">
        <f>(E4-AVERAGE(E$3:E$242))^2*'Monthly Returns'!$BI18</f>
        <v>1.4525426843918479E-6</v>
      </c>
      <c r="CF4" s="196">
        <f>(F4-AVERAGE(F$3:F$242))^2*'Monthly Returns'!$BI18</f>
        <v>1.8844700299830187E-6</v>
      </c>
      <c r="CG4" s="196">
        <f>(G4-AVERAGE(G$3:G$242))^2*'Monthly Returns'!$BI18</f>
        <v>4.4164421480771018E-6</v>
      </c>
      <c r="CH4" s="196">
        <f>(H4-AVERAGE(H$3:H$242))^2*'Monthly Returns'!$BI18</f>
        <v>2.9584903597073123E-6</v>
      </c>
      <c r="CI4" s="196">
        <f>(I4-AVERAGE(I$3:I$242))^2*'Monthly Returns'!$BI18</f>
        <v>2.2633969618306984E-6</v>
      </c>
      <c r="CJ4" s="196">
        <f>(J4-AVERAGE(J$3:J$242))^2*'Monthly Returns'!$BI18</f>
        <v>2.1095978236704557E-6</v>
      </c>
      <c r="CK4" s="196">
        <f>(K4-AVERAGE(K$3:K$242))^2*'Monthly Returns'!$BI18</f>
        <v>5.3604136784141341E-6</v>
      </c>
      <c r="CL4" s="196">
        <f>(L4-AVERAGE(L$3:L$242))^2*'Monthly Returns'!$BI18</f>
        <v>3.0954100325279681E-36</v>
      </c>
      <c r="CM4" s="196">
        <f>(M4-AVERAGE(M$3:M$242))^2*'Monthly Returns'!$BI18</f>
        <v>3.846349530160125E-9</v>
      </c>
      <c r="CN4" s="196">
        <f>(N4-AVERAGE(N$3:N$242))^2*'Monthly Returns'!$BI18</f>
        <v>1.2890912016122051E-8</v>
      </c>
      <c r="CO4" s="196">
        <f>(O4-AVERAGE(O$3:O$242))^2*'Monthly Returns'!$BI18</f>
        <v>1.7173675640621778E-9</v>
      </c>
      <c r="CP4" s="196">
        <f>(P4-AVERAGE(P$3:P$242))^2*'Monthly Returns'!$BI18</f>
        <v>4.5279433606878057E-8</v>
      </c>
      <c r="CQ4" s="196">
        <f>(Q4-AVERAGE(Q$3:Q$242))^2*'Monthly Returns'!$BI18</f>
        <v>6.4098421356556568E-9</v>
      </c>
      <c r="CR4" s="196">
        <f>(R4-AVERAGE(R$3:R$242))^2*'Monthly Returns'!$BI18</f>
        <v>2.1098791037534383E-7</v>
      </c>
      <c r="CS4" s="196">
        <f>(S4-AVERAGE(S$3:S$242))^2*'Monthly Returns'!$BI18</f>
        <v>1.4781698817606473E-8</v>
      </c>
      <c r="CT4" s="196">
        <f>(T4-AVERAGE(T$3:T$242))^2*'Monthly Returns'!$BI18</f>
        <v>9.7066184825553625E-7</v>
      </c>
      <c r="CU4" s="196">
        <f>(U4-AVERAGE(U$3:U$242))^2*'Monthly Returns'!$BI18</f>
        <v>3.1131181928232785E-8</v>
      </c>
      <c r="CV4" s="196">
        <f>(V4-AVERAGE(V$3:V$242))^2*'Monthly Returns'!$BI18</f>
        <v>1.5274474784485355E-10</v>
      </c>
      <c r="CW4" s="196">
        <f>(W4-AVERAGE(W$3:W$242))^2*'Monthly Returns'!$BI18</f>
        <v>1.6432959474928876E-9</v>
      </c>
      <c r="CX4" s="196">
        <f>(X4-AVERAGE(X$3:X$242))^2*'Monthly Returns'!$BI18</f>
        <v>3.5004652636207004E-7</v>
      </c>
      <c r="CY4" s="196">
        <f>(Y4-AVERAGE(Y$3:Y$242))^2*'Monthly Returns'!$BI18</f>
        <v>1.2418700641291622E-9</v>
      </c>
      <c r="CZ4" s="196">
        <f>(Z4-AVERAGE(Z$3:Z$242))^2*'Monthly Returns'!$BI18</f>
        <v>4.3096332925929255E-12</v>
      </c>
      <c r="DA4" s="196">
        <f>(AA4-AVERAGE(AA$3:AA$242))^2*'Monthly Returns'!$BI18</f>
        <v>1.2709905972714743E-6</v>
      </c>
      <c r="DB4" s="196">
        <f>(AB4-AVERAGE(AB$3:AB$242))^2*'Monthly Returns'!$BI18</f>
        <v>7.8999805078142032E-9</v>
      </c>
      <c r="DC4" s="196">
        <f>(AC4-AVERAGE(AC$3:AC$242))^2*'Monthly Returns'!$BI18</f>
        <v>3.5061587321779982E-7</v>
      </c>
      <c r="DD4" s="196">
        <f>(AD4-AVERAGE(AD$3:AD$242))^2*'Monthly Returns'!$BI18</f>
        <v>2.6548220272015383E-7</v>
      </c>
      <c r="DE4" s="196">
        <f>(AE4-AVERAGE(AE$3:AE$242))^2*'Monthly Returns'!$BI18</f>
        <v>3.8659144826330462E-7</v>
      </c>
      <c r="DF4" s="196">
        <f>(AF4-AVERAGE(AF$3:AF$242))^2*'Monthly Returns'!$BI18</f>
        <v>1.2599692990170114E-7</v>
      </c>
      <c r="DG4" s="196">
        <f>(AG4-AVERAGE(AG$3:AG$242))^2*'Monthly Returns'!$BI18</f>
        <v>1.3721045862415602E-7</v>
      </c>
      <c r="DH4" s="196">
        <f>(AH4-AVERAGE(AH$3:AH$242))^2*'Monthly Returns'!$BI18</f>
        <v>4.5751021821738557E-7</v>
      </c>
      <c r="DI4" s="196">
        <f>(AI4-AVERAGE(AI$3:AI$242))^2*'Monthly Returns'!$BI18</f>
        <v>6.5641504435629246E-7</v>
      </c>
      <c r="DJ4" s="196">
        <f>(AJ4-AVERAGE(AJ$3:AJ$242))^2*'Monthly Returns'!$BI18</f>
        <v>9.8957098901788163E-7</v>
      </c>
      <c r="DK4" s="196">
        <f>(AK4-AVERAGE(AK$3:AK$242))^2*'Monthly Returns'!$BI18</f>
        <v>1.0379019260245257E-6</v>
      </c>
      <c r="DL4" s="196">
        <f>(AL4-AVERAGE(AL$3:AL$242))^2*'Monthly Returns'!$BI18</f>
        <v>3.2166569093942331E-7</v>
      </c>
      <c r="DM4" s="196">
        <f>(AM4-AVERAGE(AM$3:AM$242))^2*'Monthly Returns'!$BI18</f>
        <v>2.404191133345401E-7</v>
      </c>
      <c r="DN4" s="196">
        <f>(AN4-AVERAGE(AN$3:AN$242))^2*'Monthly Returns'!$BI18</f>
        <v>1.2127500580134253E-7</v>
      </c>
      <c r="DO4" s="196">
        <f>(AO4-AVERAGE(AO$3:AO$242))^2*'Monthly Returns'!$BI18</f>
        <v>1.024005488527709E-7</v>
      </c>
      <c r="DP4" s="196">
        <f>(AP4-AVERAGE(AP$3:AP$242))^2*'Monthly Returns'!$BI18</f>
        <v>5.562962952382572E-6</v>
      </c>
      <c r="DQ4" s="196">
        <f>(AQ4-AVERAGE(AQ$3:AQ$242))^2*'Monthly Returns'!$BI18</f>
        <v>2.9262085458539189E-6</v>
      </c>
      <c r="DR4" s="196">
        <f>(AR4-AVERAGE(AR$3:AR$242))^2*'Monthly Returns'!$BI18</f>
        <v>5.4584264970299049E-7</v>
      </c>
      <c r="DS4" s="196">
        <f>(AS4-AVERAGE(AS$3:AS$242))^2*'Monthly Returns'!$BI18</f>
        <v>3.0954100325279681E-36</v>
      </c>
      <c r="DT4" s="196">
        <f>(AT4-AVERAGE(AT$3:AT$242))^2*'Monthly Returns'!$BI18</f>
        <v>4.267575556724464E-8</v>
      </c>
      <c r="DU4" s="196">
        <f>(AU4-AVERAGE(AU$3:AU$242))^2*'Monthly Returns'!$BI18</f>
        <v>6.2439520396092894E-12</v>
      </c>
      <c r="DV4" s="196">
        <f>(AV4-AVERAGE(AV$3:AV$242))^2*'Monthly Returns'!$BI18</f>
        <v>1.0006639407035458E-8</v>
      </c>
      <c r="DW4" s="196">
        <f>(AW4-AVERAGE(AW$3:AW$242))^2*'Monthly Returns'!$BI18</f>
        <v>2.4053302620158935E-8</v>
      </c>
      <c r="DX4" s="196">
        <f>(AX4-AVERAGE(AX$3:AX$242))^2*'Monthly Returns'!$BI18</f>
        <v>4.4163075105323437E-7</v>
      </c>
      <c r="DY4" s="196">
        <f>(AY4-AVERAGE(AY$3:AY$242))^2*'Monthly Returns'!$BI18</f>
        <v>2.0490245830826989E-6</v>
      </c>
      <c r="DZ4" s="196">
        <f>(AZ4-AVERAGE(AZ$3:AZ$242))^2*'Monthly Returns'!$BI18</f>
        <v>2.011072077362244E-5</v>
      </c>
      <c r="EA4" s="196">
        <f>(BA4-AVERAGE(BA$3:BA$242))^2*'Monthly Returns'!$BI18</f>
        <v>1.5874527678008302E-6</v>
      </c>
    </row>
    <row r="5" spans="1:131" s="103" customFormat="1" x14ac:dyDescent="0.2">
      <c r="A5" s="85"/>
      <c r="B5" s="102">
        <f>'Monthly Returns'!A19</f>
        <v>36160</v>
      </c>
      <c r="C5" s="97">
        <f>'Monthly Returns'!B19</f>
        <v>6.3557000000000002E-2</v>
      </c>
      <c r="D5" s="97">
        <f>'Monthly Returns'!C19</f>
        <v>6.3699000000000006E-2</v>
      </c>
      <c r="E5" s="97">
        <f>'Monthly Returns'!D19</f>
        <v>5.8646000000000004E-2</v>
      </c>
      <c r="F5" s="97">
        <f>'Monthly Returns'!E19</f>
        <v>6.1882E-2</v>
      </c>
      <c r="G5" s="97">
        <f>'Monthly Returns'!F19</f>
        <v>2.8976000000000002E-2</v>
      </c>
      <c r="H5" s="97">
        <f>'Monthly Returns'!G19</f>
        <v>4.6440000000000002E-2</v>
      </c>
      <c r="I5" s="97">
        <f>'Monthly Returns'!H19</f>
        <v>3.4456000000000001E-2</v>
      </c>
      <c r="J5" s="97">
        <f>'Monthly Returns'!I19</f>
        <v>3.6192843141219996E-2</v>
      </c>
      <c r="K5" s="97">
        <f>'Monthly Returns'!J19</f>
        <v>-1.4493000000000001E-2</v>
      </c>
      <c r="L5" s="97">
        <f>'Monthly Returns'!K19</f>
        <v>-2.496424718368162E-2</v>
      </c>
      <c r="M5" s="97">
        <f>'Monthly Returns'!L19</f>
        <v>3.0070000000000001E-3</v>
      </c>
      <c r="N5" s="97">
        <f>'Monthly Returns'!M19</f>
        <v>1.9559999999999998E-3</v>
      </c>
      <c r="O5" s="97">
        <f>'Monthly Returns'!N19</f>
        <v>3.9969999999999997E-3</v>
      </c>
      <c r="P5" s="97">
        <f>'Monthly Returns'!O19</f>
        <v>3.787E-3</v>
      </c>
      <c r="Q5" s="97">
        <f>'Monthly Returns'!P19</f>
        <v>-2.091E-3</v>
      </c>
      <c r="R5" s="97">
        <f>'Monthly Returns'!Q19</f>
        <v>2.9039999999999999E-3</v>
      </c>
      <c r="S5" s="97">
        <f>'Monthly Returns'!R19</f>
        <v>4.333E-3</v>
      </c>
      <c r="T5" s="97">
        <f>'Monthly Returns'!S19</f>
        <v>6.0599999999999998E-4</v>
      </c>
      <c r="U5" s="97">
        <f>'Monthly Returns'!T19</f>
        <v>-4.8180000000000002E-3</v>
      </c>
      <c r="V5" s="97">
        <f>'Monthly Returns'!U19</f>
        <v>3.424E-3</v>
      </c>
      <c r="W5" s="97">
        <f>'Monthly Returns'!V19</f>
        <v>4.2449999999999996E-3</v>
      </c>
      <c r="X5" s="97">
        <f>'Monthly Returns'!W19</f>
        <v>-4.9700000000000005E-4</v>
      </c>
      <c r="Y5" s="97">
        <f>'Monthly Returns'!X19</f>
        <v>2.7209999999999999E-3</v>
      </c>
      <c r="Z5" s="97">
        <f>'Monthly Returns'!Y19</f>
        <v>2.5879999999999996E-3</v>
      </c>
      <c r="AA5" s="97">
        <f>'Monthly Returns'!Z19</f>
        <v>1.1020000000000001E-3</v>
      </c>
      <c r="AB5" s="97">
        <f>'Monthly Returns'!AA19</f>
        <v>9.7789999999999995E-3</v>
      </c>
      <c r="AC5" s="97">
        <f>'Monthly Returns'!AB19</f>
        <v>2.5929000000000001E-2</v>
      </c>
      <c r="AD5" s="97">
        <f>'Monthly Returns'!AC19</f>
        <v>2.6678999999999998E-2</v>
      </c>
      <c r="AE5" s="97">
        <f>'Monthly Returns'!AD19</f>
        <v>2.7326039206797898E-2</v>
      </c>
      <c r="AF5" s="97">
        <f>'Monthly Returns'!AE19</f>
        <v>2.0664295030310299E-2</v>
      </c>
      <c r="AG5" s="97">
        <f>'Monthly Returns'!AF19</f>
        <v>1.9782568085144999E-2</v>
      </c>
      <c r="AH5" s="97">
        <f>'Monthly Returns'!AG19</f>
        <v>3.0482964469678801E-2</v>
      </c>
      <c r="AI5" s="97">
        <f>'Monthly Returns'!AH19</f>
        <v>3.8800000000000001E-2</v>
      </c>
      <c r="AJ5" s="97">
        <f>'Monthly Returns'!AI19</f>
        <v>2.7900000000000001E-2</v>
      </c>
      <c r="AK5" s="97">
        <f>'Monthly Returns'!AJ19</f>
        <v>5.3899999999999997E-2</v>
      </c>
      <c r="AL5" s="97">
        <f>'Monthly Returns'!AK19</f>
        <v>2.7300000000000001E-2</v>
      </c>
      <c r="AM5" s="97">
        <f>'Monthly Returns'!AL19</f>
        <v>2.4399999999999998E-2</v>
      </c>
      <c r="AN5" s="97">
        <f>'Monthly Returns'!AM19</f>
        <v>6.3E-3</v>
      </c>
      <c r="AO5" s="97">
        <f>'Monthly Returns'!AN19</f>
        <v>1.9588000000000001E-2</v>
      </c>
      <c r="AP5" s="97">
        <f>'Monthly Returns'!AO19</f>
        <v>-3.3950000000000001E-2</v>
      </c>
      <c r="AQ5" s="97">
        <f>'Monthly Returns'!AP19</f>
        <v>6.4193334232296798E-2</v>
      </c>
      <c r="AR5" s="95">
        <v>2.7342865751159524E-2</v>
      </c>
      <c r="AS5" s="97">
        <f>'Monthly Returns'!AR19</f>
        <v>-2.496424718368162E-2</v>
      </c>
      <c r="AT5" s="205">
        <f t="shared" si="2"/>
        <v>9.0950981120655559E-3</v>
      </c>
      <c r="AU5" s="95">
        <v>4.0077275941215601E-3</v>
      </c>
      <c r="AV5" s="95">
        <v>6.3721431925050278E-3</v>
      </c>
      <c r="AW5" s="97">
        <f>'Monthly Returns'!AV19</f>
        <v>-2.5207999999999998E-2</v>
      </c>
      <c r="AX5" s="97">
        <f>'Monthly Returns'!AW19</f>
        <v>-1.422E-2</v>
      </c>
      <c r="AY5" s="95">
        <v>3.7933490560327764E-2</v>
      </c>
      <c r="AZ5" s="95">
        <v>6.4951851656025558E-2</v>
      </c>
      <c r="BA5" s="97">
        <f>'Monthly Returns'!AZ19</f>
        <v>-4.6778000000000007E-2</v>
      </c>
      <c r="BB5" s="97"/>
      <c r="BC5" s="97"/>
      <c r="BD5" s="97"/>
      <c r="BE5" s="97"/>
      <c r="BF5" s="97"/>
      <c r="BG5" s="97"/>
      <c r="BH5" s="97"/>
      <c r="BI5" s="97"/>
      <c r="BJ5" s="97"/>
      <c r="BK5" s="97"/>
      <c r="BL5" s="97"/>
      <c r="BM5" s="97"/>
      <c r="BN5" s="97"/>
      <c r="BO5" s="97"/>
      <c r="BP5" s="97"/>
      <c r="BQ5" s="97"/>
      <c r="BR5" s="97"/>
      <c r="BS5" s="97"/>
      <c r="BT5" s="97"/>
      <c r="BU5" s="97"/>
      <c r="BV5" s="97"/>
      <c r="CC5" s="196">
        <f>(C5-AVERAGE(C$3:C$242))^2*'Monthly Returns'!$BI19</f>
        <v>3.2215548721312757E-6</v>
      </c>
      <c r="CD5" s="196">
        <f>(D5-AVERAGE(D$3:D$242))^2*'Monthly Returns'!$BI19</f>
        <v>3.2506218273764447E-6</v>
      </c>
      <c r="CE5" s="196">
        <f>(E5-AVERAGE(E$3:E$242))^2*'Monthly Returns'!$BI19</f>
        <v>2.4687775004800975E-6</v>
      </c>
      <c r="CF5" s="196">
        <f>(F5-AVERAGE(F$3:F$242))^2*'Monthly Returns'!$BI19</f>
        <v>2.8289101637795005E-6</v>
      </c>
      <c r="CG5" s="196">
        <f>(G5-AVERAGE(G$3:G$242))^2*'Monthly Returns'!$BI19</f>
        <v>3.400499005772307E-7</v>
      </c>
      <c r="CH5" s="196">
        <f>(H5-AVERAGE(H$3:H$242))^2*'Monthly Returns'!$BI19</f>
        <v>1.6231833775445983E-6</v>
      </c>
      <c r="CI5" s="196">
        <f>(I5-AVERAGE(I$3:I$242))^2*'Monthly Returns'!$BI19</f>
        <v>8.0616169721706667E-7</v>
      </c>
      <c r="CJ5" s="196">
        <f>(J5-AVERAGE(J$3:J$242))^2*'Monthly Returns'!$BI19</f>
        <v>7.5138254166429925E-7</v>
      </c>
      <c r="CK5" s="196">
        <f>(K5-AVERAGE(K$3:K$242))^2*'Monthly Returns'!$BI19</f>
        <v>6.1458308432268975E-7</v>
      </c>
      <c r="CL5" s="196">
        <f>(L5-AVERAGE(L$3:L$242))^2*'Monthly Returns'!$BI19</f>
        <v>3.1266768005333006E-36</v>
      </c>
      <c r="CM5" s="196">
        <f>(M5-AVERAGE(M$3:M$242))^2*'Monthly Returns'!$BI19</f>
        <v>4.974757374721446E-10</v>
      </c>
      <c r="CN5" s="196">
        <f>(N5-AVERAGE(N$3:N$242))^2*'Monthly Returns'!$BI19</f>
        <v>1.9953062030970894E-9</v>
      </c>
      <c r="CO5" s="196">
        <f>(O5-AVERAGE(O$3:O$242))^2*'Monthly Returns'!$BI19</f>
        <v>5.3607324875199943E-9</v>
      </c>
      <c r="CP5" s="196">
        <f>(P5-AVERAGE(P$3:P$242))^2*'Monthly Returns'!$BI19</f>
        <v>6.3349269584474668E-10</v>
      </c>
      <c r="CQ5" s="196">
        <f>(Q5-AVERAGE(Q$3:Q$242))^2*'Monthly Returns'!$BI19</f>
        <v>5.319999860840251E-8</v>
      </c>
      <c r="CR5" s="196">
        <f>(R5-AVERAGE(R$3:R$242))^2*'Monthly Returns'!$BI19</f>
        <v>2.1253337757856666E-9</v>
      </c>
      <c r="CS5" s="196">
        <f>(S5-AVERAGE(S$3:S$242))^2*'Monthly Returns'!$BI19</f>
        <v>1.1457999078596408E-10</v>
      </c>
      <c r="CT5" s="196">
        <f>(T5-AVERAGE(T$3:T$242))^2*'Monthly Returns'!$BI19</f>
        <v>2.4818602840889812E-8</v>
      </c>
      <c r="CU5" s="196">
        <f>(U5-AVERAGE(U$3:U$242))^2*'Monthly Returns'!$BI19</f>
        <v>8.6460407971480486E-8</v>
      </c>
      <c r="CV5" s="196">
        <f>(V5-AVERAGE(V$3:V$242))^2*'Monthly Returns'!$BI19</f>
        <v>1.3902608013324413E-11</v>
      </c>
      <c r="CW5" s="196">
        <f>(W5-AVERAGE(W$3:W$242))^2*'Monthly Returns'!$BI19</f>
        <v>2.9920040117395461E-10</v>
      </c>
      <c r="CX5" s="196">
        <f>(X5-AVERAGE(X$3:X$242))^2*'Monthly Returns'!$BI19</f>
        <v>2.5059011449456804E-8</v>
      </c>
      <c r="CY5" s="196">
        <f>(Y5-AVERAGE(Y$3:Y$242))^2*'Monthly Returns'!$BI19</f>
        <v>8.0531203859690292E-10</v>
      </c>
      <c r="CZ5" s="196">
        <f>(Z5-AVERAGE(Z$3:Z$242))^2*'Monthly Returns'!$BI19</f>
        <v>2.2678008215193072E-11</v>
      </c>
      <c r="DA5" s="196">
        <f>(AA5-AVERAGE(AA$3:AA$242))^2*'Monthly Returns'!$BI19</f>
        <v>2.3664230762015813E-8</v>
      </c>
      <c r="DB5" s="196">
        <f>(AB5-AVERAGE(AB$3:AB$242))^2*'Monthly Returns'!$BI19</f>
        <v>3.2440670220975557E-8</v>
      </c>
      <c r="DC5" s="196">
        <f>(AC5-AVERAGE(AC$3:AC$242))^2*'Monthly Returns'!$BI19</f>
        <v>5.3179438590426368E-7</v>
      </c>
      <c r="DD5" s="196">
        <f>(AD5-AVERAGE(AD$3:AD$242))^2*'Monthly Returns'!$BI19</f>
        <v>5.6465158632196516E-7</v>
      </c>
      <c r="DE5" s="196">
        <f>(AE5-AVERAGE(AE$3:AE$242))^2*'Monthly Returns'!$BI19</f>
        <v>5.8636010953593198E-7</v>
      </c>
      <c r="DF5" s="196">
        <f>(AF5-AVERAGE(AF$3:AF$242))^2*'Monthly Returns'!$BI19</f>
        <v>1.9110503853678751E-7</v>
      </c>
      <c r="DG5" s="196">
        <f>(AG5-AVERAGE(AG$3:AG$242))^2*'Monthly Returns'!$BI19</f>
        <v>2.0811308659248422E-7</v>
      </c>
      <c r="DH5" s="196">
        <f>(AH5-AVERAGE(AH$3:AH$242))^2*'Monthly Returns'!$BI19</f>
        <v>6.9392570082160532E-7</v>
      </c>
      <c r="DI5" s="196">
        <f>(AI5-AVERAGE(AI$3:AI$242))^2*'Monthly Returns'!$BI19</f>
        <v>1.2545625111592575E-6</v>
      </c>
      <c r="DJ5" s="196">
        <f>(AJ5-AVERAGE(AJ$3:AJ$242))^2*'Monthly Returns'!$BI19</f>
        <v>4.994649406821002E-7</v>
      </c>
      <c r="DK5" s="196">
        <f>(AK5-AVERAGE(AK$3:AK$242))^2*'Monthly Returns'!$BI19</f>
        <v>2.3032342992119334E-6</v>
      </c>
      <c r="DL5" s="196">
        <f>(AL5-AVERAGE(AL$3:AL$242))^2*'Monthly Returns'!$BI19</f>
        <v>4.4298930798680836E-7</v>
      </c>
      <c r="DM5" s="196">
        <f>(AM5-AVERAGE(AM$3:AM$242))^2*'Monthly Returns'!$BI19</f>
        <v>4.0873411740660513E-7</v>
      </c>
      <c r="DN5" s="196">
        <f>(AN5-AVERAGE(AN$3:AN$242))^2*'Monthly Returns'!$BI19</f>
        <v>4.7986665383348582E-10</v>
      </c>
      <c r="DO5" s="196">
        <f>(AO5-AVERAGE(AO$3:AO$242))^2*'Monthly Returns'!$BI19</f>
        <v>2.0498522249320419E-7</v>
      </c>
      <c r="DP5" s="196">
        <f>(AP5-AVERAGE(AP$3:AP$242))^2*'Monthly Returns'!$BI19</f>
        <v>1.338144738902711E-6</v>
      </c>
      <c r="DQ5" s="196">
        <f>(AQ5-AVERAGE(AQ$3:AQ$242))^2*'Monthly Returns'!$BI19</f>
        <v>3.2241305310154885E-6</v>
      </c>
      <c r="DR5" s="196">
        <f>(AR5-AVERAGE(AR$3:AR$242))^2*'Monthly Returns'!$BI19</f>
        <v>4.4056541904723949E-7</v>
      </c>
      <c r="DS5" s="196">
        <f>(AS5-AVERAGE(AS$3:AS$242))^2*'Monthly Returns'!$BI19</f>
        <v>3.1266768005333006E-36</v>
      </c>
      <c r="DT5" s="196">
        <f>(AT5-AVERAGE(AT$3:AT$242))^2*'Monthly Returns'!$BI19</f>
        <v>1.1720458098988231E-8</v>
      </c>
      <c r="DU5" s="196">
        <f>(AU5-AVERAGE(AU$3:AU$242))^2*'Monthly Returns'!$BI19</f>
        <v>4.1120503285078337E-9</v>
      </c>
      <c r="DV5" s="196">
        <f>(AV5-AVERAGE(AV$3:AV$242))^2*'Monthly Returns'!$BI19</f>
        <v>1.5133978378668861E-7</v>
      </c>
      <c r="DW5" s="196">
        <f>(AW5-AVERAGE(AW$3:AW$242))^2*'Monthly Returns'!$BI19</f>
        <v>1.2457801946984987E-6</v>
      </c>
      <c r="DX5" s="196">
        <f>(AX5-AVERAGE(AX$3:AX$242))^2*'Monthly Returns'!$BI19</f>
        <v>5.4168367413455712E-7</v>
      </c>
      <c r="DY5" s="196">
        <f>(AY5-AVERAGE(AY$3:AY$242))^2*'Monthly Returns'!$BI19</f>
        <v>9.7502144256212986E-7</v>
      </c>
      <c r="DZ5" s="196">
        <f>(AZ5-AVERAGE(AZ$3:AZ$242))^2*'Monthly Returns'!$BI19</f>
        <v>2.4058402226236402E-6</v>
      </c>
      <c r="EA5" s="196">
        <f>(BA5-AVERAGE(BA$3:BA$242))^2*'Monthly Returns'!$BI19</f>
        <v>3.2997866292707476E-6</v>
      </c>
    </row>
    <row r="6" spans="1:131" s="103" customFormat="1" x14ac:dyDescent="0.2">
      <c r="A6" s="85"/>
      <c r="B6" s="102">
        <f>'Monthly Returns'!A20</f>
        <v>36191</v>
      </c>
      <c r="C6" s="97">
        <f>'Monthly Returns'!B20</f>
        <v>3.3972000000000002E-2</v>
      </c>
      <c r="D6" s="97">
        <f>'Monthly Returns'!C20</f>
        <v>3.5681999999999998E-2</v>
      </c>
      <c r="E6" s="97">
        <f>'Monthly Returns'!D20</f>
        <v>-1.7180000000000001E-3</v>
      </c>
      <c r="F6" s="97">
        <f>'Monthly Returns'!E20</f>
        <v>1.3289E-2</v>
      </c>
      <c r="G6" s="97">
        <f>'Monthly Returns'!F20</f>
        <v>4.8354999999999995E-2</v>
      </c>
      <c r="H6" s="97">
        <f>'Monthly Returns'!G20</f>
        <v>2.0438999999999999E-2</v>
      </c>
      <c r="I6" s="97">
        <f>'Monthly Returns'!H20</f>
        <v>-1.0709999999999999E-3</v>
      </c>
      <c r="J6" s="97">
        <f>'Monthly Returns'!I20</f>
        <v>-1.0345E-2</v>
      </c>
      <c r="K6" s="97">
        <f>'Monthly Returns'!J20</f>
        <v>-1.6133999999999999E-2</v>
      </c>
      <c r="L6" s="97">
        <f>'Monthly Returns'!K20</f>
        <v>-2.496424718368162E-2</v>
      </c>
      <c r="M6" s="97">
        <f>'Monthly Returns'!L20</f>
        <v>7.143E-3</v>
      </c>
      <c r="N6" s="97">
        <f>'Monthly Returns'!M20</f>
        <v>5.8060000000000004E-3</v>
      </c>
      <c r="O6" s="97">
        <f>'Monthly Returns'!N20</f>
        <v>3.9100000000000003E-3</v>
      </c>
      <c r="P6" s="97">
        <f>'Monthly Returns'!O20</f>
        <v>4.359E-3</v>
      </c>
      <c r="Q6" s="97">
        <f>'Monthly Returns'!P20</f>
        <v>9.0089999999999996E-3</v>
      </c>
      <c r="R6" s="97">
        <f>'Monthly Returns'!Q20</f>
        <v>9.8829999999999994E-3</v>
      </c>
      <c r="S6" s="97">
        <f>'Monthly Returns'!R20</f>
        <v>7.9610000000000011E-3</v>
      </c>
      <c r="T6" s="97">
        <f>'Monthly Returns'!S20</f>
        <v>1.3098E-2</v>
      </c>
      <c r="U6" s="97">
        <f>'Monthly Returns'!T20</f>
        <v>1.0444999999999999E-2</v>
      </c>
      <c r="V6" s="97">
        <f>'Monthly Returns'!U20</f>
        <v>5.8640000000000003E-3</v>
      </c>
      <c r="W6" s="97">
        <f>'Monthly Returns'!V20</f>
        <v>7.1189999999999995E-3</v>
      </c>
      <c r="X6" s="97">
        <f>'Monthly Returns'!W20</f>
        <v>1.5002E-2</v>
      </c>
      <c r="Y6" s="97">
        <f>'Monthly Returns'!X20</f>
        <v>1.3773000000000001E-2</v>
      </c>
      <c r="Z6" s="97">
        <f>'Monthly Returns'!Y20</f>
        <v>8.8370000000000011E-3</v>
      </c>
      <c r="AA6" s="97">
        <f>'Monthly Returns'!Z20</f>
        <v>1.4841999999999999E-2</v>
      </c>
      <c r="AB6" s="97">
        <f>'Monthly Returns'!AA20</f>
        <v>8.567E-3</v>
      </c>
      <c r="AC6" s="97">
        <f>'Monthly Returns'!AB20</f>
        <v>-1.3337000000000002E-2</v>
      </c>
      <c r="AD6" s="97">
        <f>'Monthly Returns'!AC20</f>
        <v>-1.3796999999999999E-2</v>
      </c>
      <c r="AE6" s="97">
        <f>'Monthly Returns'!AD20</f>
        <v>-1.39052578222218E-2</v>
      </c>
      <c r="AF6" s="97">
        <f>'Monthly Returns'!AE20</f>
        <v>-2.8743173297581196E-3</v>
      </c>
      <c r="AG6" s="97">
        <f>'Monthly Returns'!AF20</f>
        <v>-4.7811714339860596E-3</v>
      </c>
      <c r="AH6" s="97">
        <f>'Monthly Returns'!AG20</f>
        <v>-1.43710454209131E-2</v>
      </c>
      <c r="AI6" s="97">
        <f>'Monthly Returns'!AH20</f>
        <v>5.4900000000000004E-2</v>
      </c>
      <c r="AJ6" s="97">
        <f>'Monthly Returns'!AI20</f>
        <v>2.2400000000000003E-2</v>
      </c>
      <c r="AK6" s="97">
        <f>'Monthly Returns'!AJ20</f>
        <v>4.9800000000000004E-2</v>
      </c>
      <c r="AL6" s="97">
        <f>'Monthly Returns'!AK20</f>
        <v>1.6500000000000001E-2</v>
      </c>
      <c r="AM6" s="97">
        <f>'Monthly Returns'!AL20</f>
        <v>8.1000000000000013E-3</v>
      </c>
      <c r="AN6" s="97">
        <f>'Monthly Returns'!AM20</f>
        <v>2.6099999999999998E-2</v>
      </c>
      <c r="AO6" s="97">
        <f>'Monthly Returns'!AN20</f>
        <v>-7.1060000000000003E-3</v>
      </c>
      <c r="AP6" s="97">
        <f>'Monthly Returns'!AO20</f>
        <v>-4.3619999999999996E-3</v>
      </c>
      <c r="AQ6" s="97">
        <f>'Monthly Returns'!AP20</f>
        <v>3.4596509873191003E-2</v>
      </c>
      <c r="AR6" s="95">
        <v>1.3982081200575036E-3</v>
      </c>
      <c r="AS6" s="97">
        <f>'Monthly Returns'!AR20</f>
        <v>-2.496424718368162E-2</v>
      </c>
      <c r="AT6" s="205">
        <f t="shared" si="2"/>
        <v>1.4063976548860166E-2</v>
      </c>
      <c r="AU6" s="95">
        <v>4.6048467189315021E-3</v>
      </c>
      <c r="AV6" s="95">
        <v>-1.7460036524625699E-2</v>
      </c>
      <c r="AW6" s="97">
        <f>'Monthly Returns'!AV20</f>
        <v>-2.0892000000000001E-2</v>
      </c>
      <c r="AX6" s="97">
        <f>'Monthly Returns'!AW20</f>
        <v>-2.6259000000000001E-2</v>
      </c>
      <c r="AY6" s="95">
        <v>1.8273882744300828E-2</v>
      </c>
      <c r="AZ6" s="95">
        <v>5.1119263663755576E-2</v>
      </c>
      <c r="BA6" s="97">
        <f>'Monthly Returns'!AZ20</f>
        <v>4.3378E-2</v>
      </c>
      <c r="BB6" s="97"/>
      <c r="BC6" s="97"/>
      <c r="BD6" s="97"/>
      <c r="BE6" s="97"/>
      <c r="BF6" s="97"/>
      <c r="BG6" s="97"/>
      <c r="BH6" s="97"/>
      <c r="BI6" s="97"/>
      <c r="BJ6" s="97"/>
      <c r="BK6" s="97"/>
      <c r="BL6" s="97"/>
      <c r="BM6" s="97"/>
      <c r="BN6" s="97"/>
      <c r="BO6" s="97"/>
      <c r="BP6" s="97"/>
      <c r="BQ6" s="97"/>
      <c r="BR6" s="97"/>
      <c r="BS6" s="97"/>
      <c r="BT6" s="97"/>
      <c r="BU6" s="97"/>
      <c r="BV6" s="97"/>
      <c r="CC6" s="196">
        <f>(C6-AVERAGE(C$3:C$242))^2*'Monthly Returns'!$BI20</f>
        <v>7.3405303093938227E-7</v>
      </c>
      <c r="CD6" s="196">
        <f>(D6-AVERAGE(D$3:D$242))^2*'Monthly Returns'!$BI20</f>
        <v>8.3738437230839175E-7</v>
      </c>
      <c r="CE6" s="196">
        <f>(E6-AVERAGE(E$3:E$242))^2*'Monthly Returns'!$BI20</f>
        <v>1.2486306974554075E-7</v>
      </c>
      <c r="CF6" s="196">
        <f>(F6-AVERAGE(F$3:F$242))^2*'Monthly Returns'!$BI20</f>
        <v>1.8154888548568765E-8</v>
      </c>
      <c r="CG6" s="196">
        <f>(G6-AVERAGE(G$3:G$242))^2*'Monthly Returns'!$BI20</f>
        <v>1.4555948203223066E-6</v>
      </c>
      <c r="CH6" s="196">
        <f>(H6-AVERAGE(H$3:H$242))^2*'Monthly Returns'!$BI20</f>
        <v>2.0075541511175308E-7</v>
      </c>
      <c r="CI6" s="196">
        <f>(I6-AVERAGE(I$3:I$242))^2*'Monthly Returns'!$BI20</f>
        <v>5.521690399433957E-8</v>
      </c>
      <c r="CJ6" s="196">
        <f>(J6-AVERAGE(J$3:J$242))^2*'Monthly Returns'!$BI20</f>
        <v>3.8277130467219497E-7</v>
      </c>
      <c r="CK6" s="196">
        <f>(K6-AVERAGE(K$3:K$242))^2*'Monthly Returns'!$BI20</f>
        <v>7.063365925689122E-7</v>
      </c>
      <c r="CL6" s="196">
        <f>(L6-AVERAGE(L$3:L$242))^2*'Monthly Returns'!$BI20</f>
        <v>3.158259394478082E-36</v>
      </c>
      <c r="CM6" s="196">
        <f>(M6-AVERAGE(M$3:M$242))^2*'Monthly Returns'!$BI20</f>
        <v>1.2098792424020124E-8</v>
      </c>
      <c r="CN6" s="196">
        <f>(N6-AVERAGE(N$3:N$242))^2*'Monthly Returns'!$BI20</f>
        <v>6.140457741383058E-9</v>
      </c>
      <c r="CO6" s="196">
        <f>(O6-AVERAGE(O$3:O$242))^2*'Monthly Returns'!$BI20</f>
        <v>5.0127299397867206E-9</v>
      </c>
      <c r="CP6" s="196">
        <f>(P6-AVERAGE(P$3:P$242))^2*'Monthly Returns'!$BI20</f>
        <v>1.9016789438192908E-9</v>
      </c>
      <c r="CQ6" s="196">
        <f>(Q6-AVERAGE(Q$3:Q$242))^2*'Monthly Returns'!$BI20</f>
        <v>1.5263421266484209E-8</v>
      </c>
      <c r="CR6" s="196">
        <f>(R6-AVERAGE(R$3:R$242))^2*'Monthly Returns'!$BI20</f>
        <v>3.1362295153644171E-8</v>
      </c>
      <c r="CS6" s="196">
        <f>(S6-AVERAGE(S$3:S$242))^2*'Monthly Returns'!$BI20</f>
        <v>1.6105112019612277E-8</v>
      </c>
      <c r="CT6" s="196">
        <f>(T6-AVERAGE(T$3:T$242))^2*'Monthly Returns'!$BI20</f>
        <v>5.8365463769825106E-8</v>
      </c>
      <c r="CU6" s="196">
        <f>(U6-AVERAGE(U$3:U$242))^2*'Monthly Returns'!$BI20</f>
        <v>3.7291872781412543E-8</v>
      </c>
      <c r="CV6" s="196">
        <f>(V6-AVERAGE(V$3:V$242))^2*'Monthly Returns'!$BI20</f>
        <v>6.7014253495129931E-9</v>
      </c>
      <c r="CW6" s="196">
        <f>(W6-AVERAGE(W$3:W$242))^2*'Monthly Returns'!$BI20</f>
        <v>1.1966954529288906E-8</v>
      </c>
      <c r="CX6" s="196">
        <f>(X6-AVERAGE(X$3:X$242))^2*'Monthly Returns'!$BI20</f>
        <v>1.1363059074658346E-7</v>
      </c>
      <c r="CY6" s="196">
        <f>(Y6-AVERAGE(Y$3:Y$242))^2*'Monthly Returns'!$BI20</f>
        <v>1.0582059619117099E-7</v>
      </c>
      <c r="CZ6" s="196">
        <f>(Z6-AVERAGE(Z$3:Z$242))^2*'Monthly Returns'!$BI20</f>
        <v>4.1960792012566979E-8</v>
      </c>
      <c r="DA6" s="196">
        <f>(AA6-AVERAGE(AA$3:AA$242))^2*'Monthly Returns'!$BI20</f>
        <v>8.1378589990599839E-8</v>
      </c>
      <c r="DB6" s="196">
        <f>(AB6-AVERAGE(AB$3:AB$242))^2*'Monthly Returns'!$BI20</f>
        <v>2.0226247497990798E-8</v>
      </c>
      <c r="DC6" s="196">
        <f>(AC6-AVERAGE(AC$3:AC$242))^2*'Monthly Returns'!$BI20</f>
        <v>2.7473990739779004E-7</v>
      </c>
      <c r="DD6" s="196">
        <f>(AD6-AVERAGE(AD$3:AD$242))^2*'Monthly Returns'!$BI20</f>
        <v>2.9223881464677346E-7</v>
      </c>
      <c r="DE6" s="196">
        <f>(AE6-AVERAGE(AE$3:AE$242))^2*'Monthly Returns'!$BI20</f>
        <v>3.0293009190334278E-7</v>
      </c>
      <c r="DF6" s="196">
        <f>(AF6-AVERAGE(AF$3:AF$242))^2*'Monthly Returns'!$BI20</f>
        <v>9.8730227288072002E-8</v>
      </c>
      <c r="DG6" s="196">
        <f>(AG6-AVERAGE(AG$3:AG$242))^2*'Monthly Returns'!$BI20</f>
        <v>1.0751706233502921E-7</v>
      </c>
      <c r="DH6" s="196">
        <f>(AH6-AVERAGE(AH$3:AH$242))^2*'Monthly Returns'!$BI20</f>
        <v>3.5850149576230372E-7</v>
      </c>
      <c r="DI6" s="196">
        <f>(AI6-AVERAGE(AI$3:AI$242))^2*'Monthly Returns'!$BI20</f>
        <v>2.6933571901736831E-6</v>
      </c>
      <c r="DJ6" s="196">
        <f>(AJ6-AVERAGE(AJ$3:AJ$242))^2*'Monthly Returns'!$BI20</f>
        <v>2.8538053027442305E-7</v>
      </c>
      <c r="DK6" s="196">
        <f>(AK6-AVERAGE(AK$3:AK$242))^2*'Monthly Returns'!$BI20</f>
        <v>1.9433143459196723E-6</v>
      </c>
      <c r="DL6" s="196">
        <f>(AL6-AVERAGE(AL$3:AL$242))^2*'Monthly Returns'!$BI20</f>
        <v>1.0444097931486458E-7</v>
      </c>
      <c r="DM6" s="196">
        <f>(AM6-AVERAGE(AM$3:AM$242))^2*'Monthly Returns'!$BI20</f>
        <v>1.4571215356025961E-8</v>
      </c>
      <c r="DN6" s="196">
        <f>(AN6-AVERAGE(AN$3:AN$242))^2*'Monthly Returns'!$BI20</f>
        <v>4.3020330321244618E-7</v>
      </c>
      <c r="DO6" s="196">
        <f>(AO6-AVERAGE(AO$3:AO$242))^2*'Monthly Returns'!$BI20</f>
        <v>1.5964437370723206E-7</v>
      </c>
      <c r="DP6" s="196">
        <f>(AP6-AVERAGE(AP$3:AP$242))^2*'Monthly Returns'!$BI20</f>
        <v>4.6384823934429338E-8</v>
      </c>
      <c r="DQ6" s="196">
        <f>(AQ6-AVERAGE(AQ$3:AQ$242))^2*'Monthly Returns'!$BI20</f>
        <v>7.3463991220810611E-7</v>
      </c>
      <c r="DR6" s="196">
        <f>(AR6-AVERAGE(AR$3:AR$242))^2*'Monthly Returns'!$BI20</f>
        <v>2.6733726066946865E-8</v>
      </c>
      <c r="DS6" s="196">
        <f>(AS6-AVERAGE(AS$3:AS$242))^2*'Monthly Returns'!$BI20</f>
        <v>3.158259394478082E-36</v>
      </c>
      <c r="DT6" s="196">
        <f>(AT6-AVERAGE(AT$3:AT$242))^2*'Monthly Returns'!$BI20</f>
        <v>7.1760499090172387E-8</v>
      </c>
      <c r="DU6" s="196">
        <f>(AU6-AVERAGE(AU$3:AU$242))^2*'Monthly Returns'!$BI20</f>
        <v>6.9830519697940933E-9</v>
      </c>
      <c r="DV6" s="196">
        <f>(AV6-AVERAGE(AV$3:AV$242))^2*'Monthly Returns'!$BI20</f>
        <v>1.3837356063526069E-7</v>
      </c>
      <c r="DW6" s="196">
        <f>(AW6-AVERAGE(AW$3:AW$242))^2*'Monthly Returns'!$BI20</f>
        <v>9.6745826615599749E-7</v>
      </c>
      <c r="DX6" s="196">
        <f>(AX6-AVERAGE(AX$3:AX$242))^2*'Monthly Returns'!$BI20</f>
        <v>1.2658933644536864E-6</v>
      </c>
      <c r="DY6" s="196">
        <f>(AY6-AVERAGE(AY$3:AY$242))^2*'Monthly Returns'!$BI20</f>
        <v>1.3178218341491521E-7</v>
      </c>
      <c r="DZ6" s="196">
        <f>(AZ6-AVERAGE(AZ$3:AZ$242))^2*'Monthly Returns'!$BI20</f>
        <v>1.2455695847577768E-6</v>
      </c>
      <c r="EA6" s="196">
        <f>(BA6-AVERAGE(BA$3:BA$242))^2*'Monthly Returns'!$BI20</f>
        <v>1.1248640815200639E-6</v>
      </c>
    </row>
    <row r="7" spans="1:131" s="103" customFormat="1" x14ac:dyDescent="0.2">
      <c r="A7" s="85"/>
      <c r="B7" s="102">
        <f>'Monthly Returns'!A21</f>
        <v>36219</v>
      </c>
      <c r="C7" s="97">
        <f>'Monthly Returns'!B21</f>
        <v>-3.542E-2</v>
      </c>
      <c r="D7" s="97">
        <f>'Monthly Returns'!C21</f>
        <v>-3.1736E-2</v>
      </c>
      <c r="E7" s="97">
        <f>'Monthly Returns'!D21</f>
        <v>-3.3255E-2</v>
      </c>
      <c r="F7" s="97">
        <f>'Monthly Returns'!E21</f>
        <v>-8.0995000000000011E-2</v>
      </c>
      <c r="G7" s="97">
        <f>'Monthly Returns'!F21</f>
        <v>-6.7304000000000003E-2</v>
      </c>
      <c r="H7" s="97">
        <f>'Monthly Returns'!G21</f>
        <v>-2.5135000000000001E-2</v>
      </c>
      <c r="I7" s="97">
        <f>'Monthly Returns'!H21</f>
        <v>-2.2391999999999999E-2</v>
      </c>
      <c r="J7" s="97">
        <f>'Monthly Returns'!I21</f>
        <v>-1.3998E-2</v>
      </c>
      <c r="K7" s="97">
        <f>'Monthly Returns'!J21</f>
        <v>9.7269999999999995E-3</v>
      </c>
      <c r="L7" s="97">
        <f>'Monthly Returns'!K21</f>
        <v>-2.496424718368162E-2</v>
      </c>
      <c r="M7" s="97">
        <f>'Monthly Returns'!L21</f>
        <v>-1.746E-2</v>
      </c>
      <c r="N7" s="97">
        <f>'Monthly Returns'!M21</f>
        <v>-2.5525000000000003E-2</v>
      </c>
      <c r="O7" s="97">
        <f>'Monthly Returns'!N21</f>
        <v>2.9030000000000002E-3</v>
      </c>
      <c r="P7" s="97">
        <f>'Monthly Returns'!O21</f>
        <v>-1.4572E-2</v>
      </c>
      <c r="Q7" s="97">
        <f>'Monthly Returns'!P21</f>
        <v>-4.9173999999999995E-2</v>
      </c>
      <c r="R7" s="97">
        <f>'Monthly Returns'!Q21</f>
        <v>-2.3733000000000001E-2</v>
      </c>
      <c r="S7" s="97">
        <f>'Monthly Returns'!R21</f>
        <v>-1.6985E-2</v>
      </c>
      <c r="T7" s="97">
        <f>'Monthly Returns'!S21</f>
        <v>-3.5233E-2</v>
      </c>
      <c r="U7" s="97">
        <f>'Monthly Returns'!T21</f>
        <v>-6.9670000000000001E-3</v>
      </c>
      <c r="V7" s="97">
        <f>'Monthly Returns'!U21</f>
        <v>-1.6317999999999999E-2</v>
      </c>
      <c r="W7" s="97">
        <f>'Monthly Returns'!V21</f>
        <v>-3.9550000000000002E-3</v>
      </c>
      <c r="X7" s="97">
        <f>'Monthly Returns'!W21</f>
        <v>-2.6131000000000001E-2</v>
      </c>
      <c r="Y7" s="97">
        <f>'Monthly Returns'!X21</f>
        <v>-5.6249999999999998E-3</v>
      </c>
      <c r="Z7" s="97">
        <f>'Monthly Returns'!Y21</f>
        <v>1.17E-3</v>
      </c>
      <c r="AA7" s="97">
        <f>'Monthly Returns'!Z21</f>
        <v>-5.8890000000000001E-3</v>
      </c>
      <c r="AB7" s="97">
        <f>'Monthly Returns'!AA21</f>
        <v>-1.6050000000000001E-3</v>
      </c>
      <c r="AC7" s="97">
        <f>'Monthly Returns'!AB21</f>
        <v>-3.9954000000000003E-2</v>
      </c>
      <c r="AD7" s="97">
        <f>'Monthly Returns'!AC21</f>
        <v>-3.7450999999999998E-2</v>
      </c>
      <c r="AE7" s="97">
        <f>'Monthly Returns'!AD21</f>
        <v>-4.1854461535903296E-2</v>
      </c>
      <c r="AF7" s="97">
        <f>'Monthly Returns'!AE21</f>
        <v>-1.8830290568385498E-2</v>
      </c>
      <c r="AG7" s="97">
        <f>'Monthly Returns'!AF21</f>
        <v>-2.14320412649011E-2</v>
      </c>
      <c r="AH7" s="97">
        <f>'Monthly Returns'!AG21</f>
        <v>-4.47759550439428E-2</v>
      </c>
      <c r="AI7" s="97">
        <f>'Monthly Returns'!AH21</f>
        <v>-2.5699999999999997E-2</v>
      </c>
      <c r="AJ7" s="97">
        <f>'Monthly Returns'!AI21</f>
        <v>-1.32E-2</v>
      </c>
      <c r="AK7" s="97">
        <f>'Monthly Returns'!AJ21</f>
        <v>-2.41E-2</v>
      </c>
      <c r="AL7" s="97">
        <f>'Monthly Returns'!AK21</f>
        <v>-4.7999999999999996E-3</v>
      </c>
      <c r="AM7" s="97">
        <f>'Monthly Returns'!AL21</f>
        <v>-1.24E-2</v>
      </c>
      <c r="AN7" s="97">
        <f>'Monthly Returns'!AM21</f>
        <v>1.1000000000000001E-3</v>
      </c>
      <c r="AO7" s="97">
        <f>'Monthly Returns'!AN21</f>
        <v>-1.2666999999999999E-2</v>
      </c>
      <c r="AP7" s="97">
        <f>'Monthly Returns'!AO21</f>
        <v>-3.4842999999999999E-2</v>
      </c>
      <c r="AQ7" s="97">
        <f>'Monthly Returns'!AP21</f>
        <v>-3.4823224313966998E-2</v>
      </c>
      <c r="AR7" s="95">
        <v>-3.5456009508585767E-2</v>
      </c>
      <c r="AS7" s="97">
        <f>'Monthly Returns'!AR21</f>
        <v>-2.496424718368162E-2</v>
      </c>
      <c r="AT7" s="205">
        <f t="shared" si="2"/>
        <v>-2.2712615905509846E-2</v>
      </c>
      <c r="AU7" s="95">
        <v>-1.0519255873629601E-2</v>
      </c>
      <c r="AV7" s="95">
        <v>-1.4505139004369932E-2</v>
      </c>
      <c r="AW7" s="97">
        <f>'Monthly Returns'!AV21</f>
        <v>-2.3488000000000002E-2</v>
      </c>
      <c r="AX7" s="97">
        <f>'Monthly Returns'!AW21</f>
        <v>-5.3330000000000001E-3</v>
      </c>
      <c r="AY7" s="95">
        <v>-1.6332079527549233E-2</v>
      </c>
      <c r="AZ7" s="95">
        <v>5.0220225143051557E-2</v>
      </c>
      <c r="BA7" s="97">
        <f>'Monthly Returns'!AZ21</f>
        <v>-4.6886000000000004E-2</v>
      </c>
      <c r="BB7" s="97"/>
      <c r="BC7" s="97"/>
      <c r="BD7" s="97"/>
      <c r="BE7" s="97"/>
      <c r="BF7" s="97"/>
      <c r="BG7" s="97"/>
      <c r="BH7" s="97"/>
      <c r="BI7" s="97"/>
      <c r="BJ7" s="97"/>
      <c r="BK7" s="97"/>
      <c r="BL7" s="97"/>
      <c r="BM7" s="97"/>
      <c r="BN7" s="97"/>
      <c r="BO7" s="97"/>
      <c r="BP7" s="97"/>
      <c r="BQ7" s="97"/>
      <c r="BR7" s="97"/>
      <c r="BS7" s="97"/>
      <c r="BT7" s="97"/>
      <c r="BU7" s="97"/>
      <c r="BV7" s="97"/>
      <c r="CC7" s="196">
        <f>(C7-AVERAGE(C$3:C$242))^2*'Monthly Returns'!$BI21</f>
        <v>1.8813990974400545E-6</v>
      </c>
      <c r="CD7" s="196">
        <f>(D7-AVERAGE(D$3:D$242))^2*'Monthly Returns'!$BI21</f>
        <v>1.5612865928810092E-6</v>
      </c>
      <c r="CE7" s="196">
        <f>(E7-AVERAGE(E$3:E$242))^2*'Monthly Returns'!$BI21</f>
        <v>1.8765174459312998E-6</v>
      </c>
      <c r="CF7" s="196">
        <f>(F7-AVERAGE(F$3:F$242))^2*'Monthly Returns'!$BI21</f>
        <v>8.399686670640569E-6</v>
      </c>
      <c r="CG7" s="196">
        <f>(G7-AVERAGE(G$3:G$242))^2*'Monthly Returns'!$BI21</f>
        <v>6.2942496375785576E-6</v>
      </c>
      <c r="CH7" s="196">
        <f>(H7-AVERAGE(H$3:H$242))^2*'Monthly Returns'!$BI21</f>
        <v>1.0323661407651762E-6</v>
      </c>
      <c r="CI7" s="196">
        <f>(I7-AVERAGE(I$3:I$242))^2*'Monthly Returns'!$BI21</f>
        <v>8.50418928179665E-7</v>
      </c>
      <c r="CJ7" s="196">
        <f>(J7-AVERAGE(J$3:J$242))^2*'Monthly Returns'!$BI21</f>
        <v>5.4662255775873195E-7</v>
      </c>
      <c r="CK7" s="196">
        <f>(K7-AVERAGE(K$3:K$242))^2*'Monthly Returns'!$BI21</f>
        <v>1.5826244830076661E-10</v>
      </c>
      <c r="CL7" s="196">
        <f>(L7-AVERAGE(L$3:L$242))^2*'Monthly Returns'!$BI21</f>
        <v>3.1901610045233147E-36</v>
      </c>
      <c r="CM7" s="196">
        <f>(M7-AVERAGE(M$3:M$242))^2*'Monthly Returns'!$BI21</f>
        <v>4.6385167726126806E-7</v>
      </c>
      <c r="CN7" s="196">
        <f>(N7-AVERAGE(N$3:N$242))^2*'Monthly Returns'!$BI21</f>
        <v>8.6366636509264439E-7</v>
      </c>
      <c r="CO7" s="196">
        <f>(O7-AVERAGE(O$3:O$242))^2*'Monthly Returns'!$BI21</f>
        <v>1.5020686412703084E-9</v>
      </c>
      <c r="CP7" s="196">
        <f>(P7-AVERAGE(P$3:P$242))^2*'Monthly Returns'!$BI21</f>
        <v>3.195499865459792E-7</v>
      </c>
      <c r="CQ7" s="196">
        <f>(Q7-AVERAGE(Q$3:Q$242))^2*'Monthly Returns'!$BI21</f>
        <v>3.055164147415684E-6</v>
      </c>
      <c r="CR7" s="196">
        <f>(R7-AVERAGE(R$3:R$242))^2*'Monthly Returns'!$BI21</f>
        <v>8.1654231658907278E-7</v>
      </c>
      <c r="CS7" s="196">
        <f>(S7-AVERAGE(S$3:S$242))^2*'Monthly Returns'!$BI21</f>
        <v>4.5576836173011577E-7</v>
      </c>
      <c r="CT7" s="196">
        <f>(T7-AVERAGE(T$3:T$242))^2*'Monthly Returns'!$BI21</f>
        <v>1.7220532996151999E-6</v>
      </c>
      <c r="CU7" s="196">
        <f>(U7-AVERAGE(U$3:U$242))^2*'Monthly Returns'!$BI21</f>
        <v>1.3407087127756859E-7</v>
      </c>
      <c r="CV7" s="196">
        <f>(V7-AVERAGE(V$3:V$242))^2*'Monthly Returns'!$BI21</f>
        <v>3.9872096084918653E-7</v>
      </c>
      <c r="CW7" s="196">
        <f>(W7-AVERAGE(W$3:W$242))^2*'Monthly Returns'!$BI21</f>
        <v>6.0696911361776995E-8</v>
      </c>
      <c r="CX7" s="196">
        <f>(X7-AVERAGE(X$3:X$242))^2*'Monthly Returns'!$BI21</f>
        <v>9.696096544641519E-7</v>
      </c>
      <c r="CY7" s="196">
        <f>(Y7-AVERAGE(Y$3:Y$242))^2*'Monthly Returns'!$BI21</f>
        <v>8.8328946442142092E-8</v>
      </c>
      <c r="CZ7" s="196">
        <f>(Z7-AVERAGE(Z$3:Z$242))^2*'Monthly Returns'!$BI21</f>
        <v>1.6658391974454376E-9</v>
      </c>
      <c r="DA7" s="196">
        <f>(AA7-AVERAGE(AA$3:AA$242))^2*'Monthly Returns'!$BI21</f>
        <v>1.446471044462845E-7</v>
      </c>
      <c r="DB7" s="196">
        <f>(AB7-AVERAGE(AB$3:AB$242))^2*'Monthly Returns'!$BI21</f>
        <v>3.3986498718281746E-8</v>
      </c>
      <c r="DC7" s="196">
        <f>(AC7-AVERAGE(AC$3:AC$242))^2*'Monthly Returns'!$BI21</f>
        <v>1.9132803246990327E-6</v>
      </c>
      <c r="DD7" s="196">
        <f>(AD7-AVERAGE(AD$3:AD$242))^2*'Monthly Returns'!$BI21</f>
        <v>1.7014467934289457E-6</v>
      </c>
      <c r="DE7" s="196">
        <f>(AE7-AVERAGE(AE$3:AE$242))^2*'Monthly Returns'!$BI21</f>
        <v>2.109595908681585E-6</v>
      </c>
      <c r="DF7" s="196">
        <f>(AF7-AVERAGE(AF$3:AF$242))^2*'Monthly Returns'!$BI21</f>
        <v>6.8755428766243765E-7</v>
      </c>
      <c r="DG7" s="196">
        <f>(AG7-AVERAGE(AG$3:AG$242))^2*'Monthly Returns'!$BI21</f>
        <v>7.4874553858390454E-7</v>
      </c>
      <c r="DH7" s="196">
        <f>(AH7-AVERAGE(AH$3:AH$242))^2*'Monthly Returns'!$BI21</f>
        <v>2.4965934680325464E-6</v>
      </c>
      <c r="DI7" s="196">
        <f>(AI7-AVERAGE(AI$3:AI$242))^2*'Monthly Returns'!$BI21</f>
        <v>8.9101702579763415E-7</v>
      </c>
      <c r="DJ7" s="196">
        <f>(AJ7-AVERAGE(AJ$3:AJ$242))^2*'Monthly Returns'!$BI21</f>
        <v>3.7033111331854947E-7</v>
      </c>
      <c r="DK7" s="196">
        <f>(AK7-AVERAGE(AK$3:AK$242))^2*'Monthly Returns'!$BI21</f>
        <v>9.5398716896314478E-7</v>
      </c>
      <c r="DL7" s="196">
        <f>(AL7-AVERAGE(AL$3:AL$242))^2*'Monthly Returns'!$BI21</f>
        <v>1.2998762757072464E-7</v>
      </c>
      <c r="DM7" s="196">
        <f>(AM7-AVERAGE(AM$3:AM$242))^2*'Monthly Returns'!$BI21</f>
        <v>2.8974481743354656E-7</v>
      </c>
      <c r="DN7" s="196">
        <f>(AN7-AVERAGE(AN$3:AN$242))^2*'Monthly Returns'!$BI21</f>
        <v>2.1078905931117067E-8</v>
      </c>
      <c r="DO7" s="196">
        <f>(AO7-AVERAGE(AO$3:AO$242))^2*'Monthly Returns'!$BI21</f>
        <v>3.3697604120744067E-7</v>
      </c>
      <c r="DP7" s="196">
        <f>(AP7-AVERAGE(AP$3:AP$242))^2*'Monthly Returns'!$BI21</f>
        <v>1.4332866456901324E-6</v>
      </c>
      <c r="DQ7" s="196">
        <f>(AQ7-AVERAGE(AQ$3:AQ$242))^2*'Monthly Returns'!$BI21</f>
        <v>1.882903291064694E-6</v>
      </c>
      <c r="DR7" s="196">
        <f>(AR7-AVERAGE(AR$3:AR$242))^2*'Monthly Returns'!$BI21</f>
        <v>1.8228596049879749E-6</v>
      </c>
      <c r="DS7" s="196">
        <f>(AS7-AVERAGE(AS$3:AS$242))^2*'Monthly Returns'!$BI21</f>
        <v>3.1901610045233147E-36</v>
      </c>
      <c r="DT7" s="196">
        <f>(AT7-AVERAGE(AT$3:AT$242))^2*'Monthly Returns'!$BI21</f>
        <v>8.3553546096150879E-7</v>
      </c>
      <c r="DU7" s="196">
        <f>(AU7-AVERAGE(AU$3:AU$242))^2*'Monthly Returns'!$BI21</f>
        <v>1.621195949219261E-7</v>
      </c>
      <c r="DV7" s="196">
        <f>(AV7-AVERAGE(AV$3:AV$242))^2*'Monthly Returns'!$BI21</f>
        <v>7.7720793452498039E-8</v>
      </c>
      <c r="DW7" s="196">
        <f>(AW7-AVERAGE(AW$3:AW$242))^2*'Monthly Returns'!$BI21</f>
        <v>1.1493501150817592E-6</v>
      </c>
      <c r="DX7" s="196">
        <f>(AX7-AVERAGE(AX$3:AX$242))^2*'Monthly Returns'!$BI21</f>
        <v>2.0928951935072979E-7</v>
      </c>
      <c r="DY7" s="196">
        <f>(AY7-AVERAGE(AY$3:AY$242))^2*'Monthly Returns'!$BI21</f>
        <v>5.6043058212976898E-7</v>
      </c>
      <c r="DZ7" s="196">
        <f>(AZ7-AVERAGE(AZ$3:AZ$242))^2*'Monthly Returns'!$BI21</f>
        <v>1.1940944358565667E-6</v>
      </c>
      <c r="EA7" s="196">
        <f>(BA7-AVERAGE(BA$3:BA$242))^2*'Monthly Returns'!$BI21</f>
        <v>3.3795500108974754E-6</v>
      </c>
    </row>
    <row r="8" spans="1:131" s="103" customFormat="1" x14ac:dyDescent="0.2">
      <c r="A8" s="85"/>
      <c r="B8" s="102">
        <f>'Monthly Returns'!A22</f>
        <v>36250</v>
      </c>
      <c r="C8" s="97">
        <f>'Monthly Returns'!B22</f>
        <v>3.6692000000000002E-2</v>
      </c>
      <c r="D8" s="97">
        <f>'Monthly Returns'!C22</f>
        <v>3.8317999999999998E-2</v>
      </c>
      <c r="E8" s="97">
        <f>'Monthly Returns'!D22</f>
        <v>3.1326E-2</v>
      </c>
      <c r="F8" s="97">
        <f>'Monthly Returns'!E22</f>
        <v>1.5611999999999999E-2</v>
      </c>
      <c r="G8" s="97">
        <f>'Monthly Returns'!F22</f>
        <v>-9.016999999999999E-3</v>
      </c>
      <c r="H8" s="97">
        <f>'Monthly Returns'!G22</f>
        <v>4.4978999999999998E-2</v>
      </c>
      <c r="I8" s="97">
        <f>'Monthly Returns'!H22</f>
        <v>4.8282999999999993E-2</v>
      </c>
      <c r="J8" s="97">
        <f>'Monthly Returns'!I22</f>
        <v>5.8548999999999997E-2</v>
      </c>
      <c r="K8" s="97">
        <f>'Monthly Returns'!J22</f>
        <v>0.13179099999999999</v>
      </c>
      <c r="L8" s="97">
        <f>'Monthly Returns'!K22</f>
        <v>-2.496424718368162E-2</v>
      </c>
      <c r="M8" s="97">
        <f>'Monthly Returns'!L22</f>
        <v>5.548E-3</v>
      </c>
      <c r="N8" s="97">
        <f>'Monthly Returns'!M22</f>
        <v>3.8379999999999998E-3</v>
      </c>
      <c r="O8" s="97">
        <f>'Monthly Returns'!N22</f>
        <v>4.3769999999999998E-3</v>
      </c>
      <c r="P8" s="97">
        <f>'Monthly Returns'!O22</f>
        <v>6.6279999999999993E-3</v>
      </c>
      <c r="Q8" s="97">
        <f>'Monthly Returns'!P22</f>
        <v>-2.307E-3</v>
      </c>
      <c r="R8" s="97">
        <f>'Monthly Returns'!Q22</f>
        <v>7.0780000000000001E-3</v>
      </c>
      <c r="S8" s="97">
        <f>'Monthly Returns'!R22</f>
        <v>9.3229999999999997E-3</v>
      </c>
      <c r="T8" s="97">
        <f>'Monthly Returns'!S22</f>
        <v>3.045E-3</v>
      </c>
      <c r="U8" s="97">
        <f>'Monthly Returns'!T22</f>
        <v>7.4399999999999998E-4</v>
      </c>
      <c r="V8" s="97">
        <f>'Monthly Returns'!U22</f>
        <v>4.2859999999999999E-3</v>
      </c>
      <c r="W8" s="97">
        <f>'Monthly Returns'!V22</f>
        <v>6.7140000000000003E-3</v>
      </c>
      <c r="X8" s="97">
        <f>'Monthly Returns'!W22</f>
        <v>9.391E-3</v>
      </c>
      <c r="Y8" s="97">
        <f>'Monthly Returns'!X22</f>
        <v>-2.1700000000000002E-4</v>
      </c>
      <c r="Z8" s="97">
        <f>'Monthly Returns'!Y22</f>
        <v>9.9700000000000006E-4</v>
      </c>
      <c r="AA8" s="97">
        <f>'Monthly Returns'!Z22</f>
        <v>9.5420000000000001E-3</v>
      </c>
      <c r="AB8" s="97">
        <f>'Monthly Returns'!AA22</f>
        <v>-6.0769999999999999E-3</v>
      </c>
      <c r="AC8" s="97">
        <f>'Monthly Returns'!AB22</f>
        <v>-2.202E-3</v>
      </c>
      <c r="AD8" s="97">
        <f>'Monthly Returns'!AC22</f>
        <v>4.3300000000000001E-4</v>
      </c>
      <c r="AE8" s="97">
        <f>'Monthly Returns'!AD22</f>
        <v>-2.21294150739129E-3</v>
      </c>
      <c r="AF8" s="97">
        <f>'Monthly Returns'!AE22</f>
        <v>3.8007310232537101E-3</v>
      </c>
      <c r="AG8" s="97">
        <f>'Monthly Returns'!AF22</f>
        <v>2.1845811139058601E-3</v>
      </c>
      <c r="AH8" s="97">
        <f>'Monthly Returns'!AG22</f>
        <v>-1.6514050161929601E-3</v>
      </c>
      <c r="AI8" s="97">
        <f>'Monthly Returns'!AH22</f>
        <v>2.8900000000000002E-2</v>
      </c>
      <c r="AJ8" s="97">
        <f>'Monthly Returns'!AI22</f>
        <v>3.1400000000000004E-2</v>
      </c>
      <c r="AK8" s="97">
        <f>'Monthly Returns'!AJ22</f>
        <v>4.0500000000000001E-2</v>
      </c>
      <c r="AL8" s="97">
        <f>'Monthly Returns'!AK22</f>
        <v>2.06E-2</v>
      </c>
      <c r="AM8" s="97">
        <f>'Monthly Returns'!AL22</f>
        <v>1.0700000000000001E-2</v>
      </c>
      <c r="AN8" s="97">
        <f>'Monthly Returns'!AM22</f>
        <v>5.6999999999999993E-3</v>
      </c>
      <c r="AO8" s="97">
        <f>'Monthly Returns'!AN22</f>
        <v>-1.0423999999999999E-2</v>
      </c>
      <c r="AP8" s="97">
        <f>'Monthly Returns'!AO22</f>
        <v>9.5838000000000007E-2</v>
      </c>
      <c r="AQ8" s="97">
        <f>'Monthly Returns'!AP22</f>
        <v>3.7317596986821799E-2</v>
      </c>
      <c r="AR8" s="95">
        <v>3.8917231774463221E-3</v>
      </c>
      <c r="AS8" s="97">
        <f>'Monthly Returns'!AR22</f>
        <v>-2.496424718368162E-2</v>
      </c>
      <c r="AT8" s="205">
        <f t="shared" si="2"/>
        <v>3.8241827719462142E-2</v>
      </c>
      <c r="AU8" s="95">
        <v>3.4814113964037347E-3</v>
      </c>
      <c r="AV8" s="95">
        <v>-1.8216628414260052E-2</v>
      </c>
      <c r="AW8" s="97">
        <f>'Monthly Returns'!AV22</f>
        <v>-4.5119999999999995E-3</v>
      </c>
      <c r="AX8" s="97">
        <f>'Monthly Returns'!AW22</f>
        <v>2.9708999999999999E-2</v>
      </c>
      <c r="AY8" s="95">
        <v>3.9583138597310691E-2</v>
      </c>
      <c r="AZ8" s="95">
        <v>0.13051910136100794</v>
      </c>
      <c r="BA8" s="97">
        <f>'Monthly Returns'!AZ22</f>
        <v>-4.9580000000000006E-3</v>
      </c>
      <c r="BB8" s="97"/>
      <c r="BC8" s="97"/>
      <c r="BD8" s="97"/>
      <c r="BE8" s="97"/>
      <c r="BF8" s="97"/>
      <c r="BG8" s="97"/>
      <c r="BH8" s="97"/>
      <c r="BI8" s="97"/>
      <c r="BJ8" s="97"/>
      <c r="BK8" s="97"/>
      <c r="BL8" s="97"/>
      <c r="BM8" s="97"/>
      <c r="BN8" s="97"/>
      <c r="BO8" s="97"/>
      <c r="BP8" s="97"/>
      <c r="BQ8" s="97"/>
      <c r="BR8" s="97"/>
      <c r="BS8" s="97"/>
      <c r="BT8" s="97"/>
      <c r="BU8" s="97"/>
      <c r="BV8" s="97"/>
      <c r="CC8" s="196">
        <f>(C8-AVERAGE(C$3:C$242))^2*'Monthly Returns'!$BI22</f>
        <v>9.0893645787718022E-7</v>
      </c>
      <c r="CD8" s="196">
        <f>(D8-AVERAGE(D$3:D$242))^2*'Monthly Returns'!$BI22</f>
        <v>1.0192365044495015E-6</v>
      </c>
      <c r="CE8" s="196">
        <f>(E8-AVERAGE(E$3:E$242))^2*'Monthly Returns'!$BI22</f>
        <v>5.0642630996664964E-7</v>
      </c>
      <c r="CF8" s="196">
        <f>(F8-AVERAGE(F$3:F$242))^2*'Monthly Returns'!$BI22</f>
        <v>4.4614501735775516E-8</v>
      </c>
      <c r="CG8" s="196">
        <f>(G8-AVERAGE(G$3:G$242))^2*'Monthly Returns'!$BI22</f>
        <v>4.05270635354171E-7</v>
      </c>
      <c r="CH8" s="196">
        <f>(H8-AVERAGE(H$3:H$242))^2*'Monthly Returns'!$BI22</f>
        <v>1.5528877458718719E-6</v>
      </c>
      <c r="CI8" s="196">
        <f>(I8-AVERAGE(I$3:I$242))^2*'Monthly Returns'!$BI22</f>
        <v>1.8458920250158721E-6</v>
      </c>
      <c r="CJ8" s="196">
        <f>(J8-AVERAGE(J$3:J$242))^2*'Monthly Returns'!$BI22</f>
        <v>2.569402669059879E-6</v>
      </c>
      <c r="CK8" s="196">
        <f>(K8-AVERAGE(K$3:K$242))^2*'Monthly Returns'!$BI22</f>
        <v>1.5481229930489988E-5</v>
      </c>
      <c r="CL8" s="196">
        <f>(L8-AVERAGE(L$3:L$242))^2*'Monthly Returns'!$BI22</f>
        <v>3.2223848530538534E-36</v>
      </c>
      <c r="CM8" s="196">
        <f>(M8-AVERAGE(M$3:M$242))^2*'Monthly Returns'!$BI22</f>
        <v>3.5434653017646444E-9</v>
      </c>
      <c r="CN8" s="196">
        <f>(N8-AVERAGE(N$3:N$242))^2*'Monthly Returns'!$BI22</f>
        <v>2.4062529920232908E-10</v>
      </c>
      <c r="CO8" s="196">
        <f>(O8-AVERAGE(O$3:O$242))^2*'Monthly Returns'!$BI22</f>
        <v>7.5025871677602173E-9</v>
      </c>
      <c r="CP8" s="196">
        <f>(P8-AVERAGE(P$3:P$242))^2*'Monthly Returns'!$BI22</f>
        <v>1.3788128381425117E-8</v>
      </c>
      <c r="CQ8" s="196">
        <f>(Q8-AVERAGE(Q$3:Q$242))^2*'Monthly Returns'!$BI22</f>
        <v>5.8148358592405129E-8</v>
      </c>
      <c r="CR8" s="196">
        <f>(R8-AVERAGE(R$3:R$242))^2*'Monthly Returns'!$BI22</f>
        <v>7.7749623004311461E-9</v>
      </c>
      <c r="CS8" s="196">
        <f>(S8-AVERAGE(S$3:S$242))^2*'Monthly Returns'!$BI22</f>
        <v>2.9663750424094835E-8</v>
      </c>
      <c r="CT8" s="196">
        <f>(T8-AVERAGE(T$3:T$242))^2*'Monthly Returns'!$BI22</f>
        <v>6.570829790288606E-9</v>
      </c>
      <c r="CU8" s="196">
        <f>(U8-AVERAGE(U$3:U$242))^2*'Monthly Returns'!$BI22</f>
        <v>1.4076849187550809E-8</v>
      </c>
      <c r="CV8" s="196">
        <f>(V8-AVERAGE(V$3:V$242))^2*'Monthly Returns'!$BI22</f>
        <v>1.002375352543643E-9</v>
      </c>
      <c r="CW8" s="196">
        <f>(W8-AVERAGE(W$3:W$242))^2*'Monthly Returns'!$BI22</f>
        <v>9.4871132218147881E-9</v>
      </c>
      <c r="CX8" s="196">
        <f>(X8-AVERAGE(X$3:X$242))^2*'Monthly Returns'!$BI22</f>
        <v>2.529683001521203E-8</v>
      </c>
      <c r="CY8" s="196">
        <f>(Y8-AVERAGE(Y$3:Y$242))^2*'Monthly Returns'!$BI22</f>
        <v>1.5330672502155298E-8</v>
      </c>
      <c r="CZ8" s="196">
        <f>(Z8-AVERAGE(Z$3:Z$242))^2*'Monthly Returns'!$BI22</f>
        <v>2.1729324850760482E-9</v>
      </c>
      <c r="DA8" s="196">
        <f>(AA8-AVERAGE(AA$3:AA$242))^2*'Monthly Returns'!$BI22</f>
        <v>1.3633198133843391E-8</v>
      </c>
      <c r="DB8" s="196">
        <f>(AB8-AVERAGE(AB$3:AB$242))^2*'Monthly Returns'!$BI22</f>
        <v>1.0883202602190294E-7</v>
      </c>
      <c r="DC8" s="196">
        <f>(AC8-AVERAGE(AC$3:AC$242))^2*'Monthly Returns'!$BI22</f>
        <v>2.8686583704474414E-8</v>
      </c>
      <c r="DD8" s="196">
        <f>(AD8-AVERAGE(AD$3:AD$242))^2*'Monthly Returns'!$BI22</f>
        <v>7.3765621129902229E-9</v>
      </c>
      <c r="DE8" s="196">
        <f>(AE8-AVERAGE(AE$3:AE$242))^2*'Monthly Returns'!$BI22</f>
        <v>3.1630022446674467E-8</v>
      </c>
      <c r="DF8" s="196">
        <f>(AF8-AVERAGE(AF$3:AF$242))^2*'Monthly Returns'!$BI22</f>
        <v>1.0308778786768459E-8</v>
      </c>
      <c r="DG8" s="196">
        <f>(AG8-AVERAGE(AG$3:AG$242))^2*'Monthly Returns'!$BI22</f>
        <v>1.1226243895712353E-8</v>
      </c>
      <c r="DH8" s="196">
        <f>(AH8-AVERAGE(AH$3:AH$242))^2*'Monthly Returns'!$BI22</f>
        <v>3.7432432964586938E-8</v>
      </c>
      <c r="DI8" s="196">
        <f>(AI8-AVERAGE(AI$3:AI$242))^2*'Monthly Returns'!$BI22</f>
        <v>6.673964898355579E-7</v>
      </c>
      <c r="DJ8" s="196">
        <f>(AJ8-AVERAGE(AJ$3:AJ$242))^2*'Monthly Returns'!$BI22</f>
        <v>6.8997130620501051E-7</v>
      </c>
      <c r="DK8" s="196">
        <f>(AK8-AVERAGE(AK$3:AK$242))^2*'Monthly Returns'!$BI22</f>
        <v>1.226266187459994E-6</v>
      </c>
      <c r="DL8" s="196">
        <f>(AL8-AVERAGE(AL$3:AL$242))^2*'Monthly Returns'!$BI22</f>
        <v>2.1070123495932286E-7</v>
      </c>
      <c r="DM8" s="196">
        <f>(AM8-AVERAGE(AM$3:AM$242))^2*'Monthly Returns'!$BI22</f>
        <v>4.2439497046868143E-8</v>
      </c>
      <c r="DN8" s="196">
        <f>(AN8-AVERAGE(AN$3:AN$242))^2*'Monthly Returns'!$BI22</f>
        <v>8.0429640200165096E-12</v>
      </c>
      <c r="DO8" s="196">
        <f>(AO8-AVERAGE(AO$3:AO$242))^2*'Monthly Returns'!$BI22</f>
        <v>2.6100599388212415E-7</v>
      </c>
      <c r="DP8" s="196">
        <f>(AP8-AVERAGE(AP$3:AP$242))^2*'Monthly Returns'!$BI22</f>
        <v>9.136629436413676E-6</v>
      </c>
      <c r="DQ8" s="196">
        <f>(AQ8-AVERAGE(AQ$3:AQ$242))^2*'Monthly Returns'!$BI22</f>
        <v>9.0966315984434566E-7</v>
      </c>
      <c r="DR8" s="196">
        <f>(AR8-AVERAGE(AR$3:AR$242))^2*'Monthly Returns'!$BI22</f>
        <v>7.143910159705141E-9</v>
      </c>
      <c r="DS8" s="196">
        <f>(AS8-AVERAGE(AS$3:AS$242))^2*'Monthly Returns'!$BI22</f>
        <v>3.2223848530538534E-36</v>
      </c>
      <c r="DT8" s="196">
        <f>(AT8-AVERAGE(AT$3:AT$242))^2*'Monthly Returns'!$BI22</f>
        <v>1.107634770971743E-6</v>
      </c>
      <c r="DU8" s="196">
        <f>(AU8-AVERAGE(AU$3:AU$242))^2*'Monthly Returns'!$BI22</f>
        <v>2.3116369253961769E-9</v>
      </c>
      <c r="DV8" s="196">
        <f>(AV8-AVERAGE(AV$3:AV$242))^2*'Monthly Returns'!$BI22</f>
        <v>1.6016788948048791E-7</v>
      </c>
      <c r="DW8" s="196">
        <f>(AW8-AVERAGE(AW$3:AW$242))^2*'Monthly Returns'!$BI22</f>
        <v>2.151467470968211E-7</v>
      </c>
      <c r="DX8" s="196">
        <f>(AX8-AVERAGE(AX$3:AX$242))^2*'Monthly Returns'!$BI22</f>
        <v>4.5345347664160002E-7</v>
      </c>
      <c r="DY8" s="196">
        <f>(AY8-AVERAGE(AY$3:AY$242))^2*'Monthly Returns'!$BI22</f>
        <v>1.1146635688953192E-6</v>
      </c>
      <c r="DZ8" s="196">
        <f>(AZ8-AVERAGE(AZ$3:AZ$242))^2*'Monthly Returns'!$BI22</f>
        <v>1.3652495658231233E-5</v>
      </c>
      <c r="EA8" s="196">
        <f>(BA8-AVERAGE(BA$3:BA$242))^2*'Monthly Returns'!$BI22</f>
        <v>2.4183134910012566E-7</v>
      </c>
    </row>
    <row r="9" spans="1:131" s="103" customFormat="1" x14ac:dyDescent="0.2">
      <c r="A9" s="85"/>
      <c r="B9" s="102">
        <f>'Monthly Returns'!A23</f>
        <v>36280</v>
      </c>
      <c r="C9" s="97">
        <f>'Monthly Returns'!B23</f>
        <v>4.5141999999999995E-2</v>
      </c>
      <c r="D9" s="97">
        <f>'Monthly Returns'!C23</f>
        <v>4.1822999999999999E-2</v>
      </c>
      <c r="E9" s="97">
        <f>'Monthly Returns'!D23</f>
        <v>7.3871999999999993E-2</v>
      </c>
      <c r="F9" s="97">
        <f>'Monthly Returns'!E23</f>
        <v>8.9606999999999992E-2</v>
      </c>
      <c r="G9" s="97">
        <f>'Monthly Returns'!F23</f>
        <v>9.3508999999999995E-2</v>
      </c>
      <c r="H9" s="97">
        <f>'Monthly Returns'!G23</f>
        <v>4.3203999999999999E-2</v>
      </c>
      <c r="I9" s="97">
        <f>'Monthly Returns'!H23</f>
        <v>5.0016999999999999E-2</v>
      </c>
      <c r="J9" s="97">
        <f>'Monthly Returns'!I23</f>
        <v>7.9488000000000003E-2</v>
      </c>
      <c r="K9" s="97">
        <f>'Monthly Returns'!J23</f>
        <v>0.12372</v>
      </c>
      <c r="L9" s="97">
        <f>'Monthly Returns'!K23</f>
        <v>-2.496424718368162E-2</v>
      </c>
      <c r="M9" s="97">
        <f>'Monthly Returns'!L23</f>
        <v>3.1700000000000001E-3</v>
      </c>
      <c r="N9" s="97">
        <f>'Monthly Returns'!M23</f>
        <v>2.3769999999999998E-3</v>
      </c>
      <c r="O9" s="97">
        <f>'Monthly Returns'!N23</f>
        <v>3.5149999999999999E-3</v>
      </c>
      <c r="P9" s="97">
        <f>'Monthly Returns'!O23</f>
        <v>2.8089999999999999E-3</v>
      </c>
      <c r="Q9" s="97">
        <f>'Monthly Returns'!P23</f>
        <v>1.418E-3</v>
      </c>
      <c r="R9" s="97">
        <f>'Monthly Returns'!Q23</f>
        <v>2.9260000000000002E-3</v>
      </c>
      <c r="S9" s="97">
        <f>'Monthly Returns'!R23</f>
        <v>3.888E-3</v>
      </c>
      <c r="T9" s="97">
        <f>'Monthly Returns'!S23</f>
        <v>1.1720000000000001E-3</v>
      </c>
      <c r="U9" s="97">
        <f>'Monthly Returns'!T23</f>
        <v>5.8299999999999992E-3</v>
      </c>
      <c r="V9" s="97">
        <f>'Monthly Returns'!U23</f>
        <v>1.818E-3</v>
      </c>
      <c r="W9" s="97">
        <f>'Monthly Returns'!V23</f>
        <v>4.6110000000000005E-3</v>
      </c>
      <c r="X9" s="97">
        <f>'Monthly Returns'!W23</f>
        <v>1.9940000000000001E-3</v>
      </c>
      <c r="Y9" s="97">
        <f>'Monthly Returns'!X23</f>
        <v>2.5979999999999996E-3</v>
      </c>
      <c r="Z9" s="97">
        <f>'Monthly Returns'!Y23</f>
        <v>2.9380000000000001E-3</v>
      </c>
      <c r="AA9" s="97">
        <f>'Monthly Returns'!Z23</f>
        <v>1.9376999999999998E-2</v>
      </c>
      <c r="AB9" s="97">
        <f>'Monthly Returns'!AA23</f>
        <v>4.8549999999999999E-3</v>
      </c>
      <c r="AC9" s="97">
        <f>'Monthly Returns'!AB23</f>
        <v>-4.6050000000000006E-3</v>
      </c>
      <c r="AD9" s="97">
        <f>'Monthly Returns'!AC23</f>
        <v>-2.6090000000000002E-3</v>
      </c>
      <c r="AE9" s="97">
        <f>'Monthly Returns'!AD23</f>
        <v>-4.7362137215392602E-3</v>
      </c>
      <c r="AF9" s="97">
        <f>'Monthly Returns'!AE23</f>
        <v>2.3602154244851902E-3</v>
      </c>
      <c r="AG9" s="97">
        <f>'Monthly Returns'!AF23</f>
        <v>6.8132980069667503E-4</v>
      </c>
      <c r="AH9" s="97">
        <f>'Monthly Returns'!AG23</f>
        <v>-4.3963799504132201E-3</v>
      </c>
      <c r="AI9" s="97">
        <f>'Monthly Returns'!AH23</f>
        <v>4.99E-2</v>
      </c>
      <c r="AJ9" s="97">
        <f>'Monthly Returns'!AI23</f>
        <v>4.4999999999999998E-2</v>
      </c>
      <c r="AK9" s="97">
        <f>'Monthly Returns'!AJ23</f>
        <v>5.2499999999999998E-2</v>
      </c>
      <c r="AL9" s="97">
        <f>'Monthly Returns'!AK23</f>
        <v>5.1299999999999998E-2</v>
      </c>
      <c r="AM9" s="97">
        <f>'Monthly Returns'!AL23</f>
        <v>3.8599999999999995E-2</v>
      </c>
      <c r="AN9" s="97">
        <f>'Monthly Returns'!AM23</f>
        <v>2.7999999999999997E-2</v>
      </c>
      <c r="AO9" s="97">
        <f>'Monthly Returns'!AN23</f>
        <v>3.7047999999999998E-2</v>
      </c>
      <c r="AP9" s="97">
        <f>'Monthly Returns'!AO23</f>
        <v>4.0427999999999999E-2</v>
      </c>
      <c r="AQ9" s="97">
        <f>'Monthly Returns'!AP23</f>
        <v>4.5770974233211706E-2</v>
      </c>
      <c r="AR9" s="95">
        <v>1.7839320279390995E-2</v>
      </c>
      <c r="AS9" s="97">
        <f>'Monthly Returns'!AR23</f>
        <v>-2.496424718368162E-2</v>
      </c>
      <c r="AT9" s="205">
        <f t="shared" si="2"/>
        <v>5.6123522540106829E-2</v>
      </c>
      <c r="AU9" s="95">
        <v>8.6182589755263508E-3</v>
      </c>
      <c r="AV9" s="95">
        <v>-3.1418355321806962E-3</v>
      </c>
      <c r="AW9" s="97">
        <f>'Monthly Returns'!AV23</f>
        <v>9.4894999999999993E-2</v>
      </c>
      <c r="AX9" s="97">
        <f>'Monthly Returns'!AW23</f>
        <v>9.8638999999999991E-2</v>
      </c>
      <c r="AY9" s="95">
        <v>5.0394612700534143E-2</v>
      </c>
      <c r="AZ9" s="95">
        <v>0.13903569161674728</v>
      </c>
      <c r="BA9" s="97">
        <f>'Monthly Returns'!AZ23</f>
        <v>7.5716000000000006E-2</v>
      </c>
      <c r="BB9" s="97"/>
      <c r="BC9" s="97"/>
      <c r="BD9" s="97"/>
      <c r="BE9" s="97"/>
      <c r="BF9" s="97"/>
      <c r="BG9" s="97"/>
      <c r="BH9" s="97"/>
      <c r="BI9" s="97"/>
      <c r="BJ9" s="97"/>
      <c r="BK9" s="97"/>
      <c r="BL9" s="97"/>
      <c r="BM9" s="97"/>
      <c r="BN9" s="97"/>
      <c r="BO9" s="97"/>
      <c r="BP9" s="97"/>
      <c r="BQ9" s="97"/>
      <c r="BR9" s="97"/>
      <c r="BS9" s="97"/>
      <c r="BT9" s="97"/>
      <c r="BU9" s="97"/>
      <c r="BV9" s="97"/>
      <c r="CC9" s="196">
        <f>(C9-AVERAGE(C$3:C$242))^2*'Monthly Returns'!$BI23</f>
        <v>1.519831100821259E-6</v>
      </c>
      <c r="CD9" s="196">
        <f>(D9-AVERAGE(D$3:D$242))^2*'Monthly Returns'!$BI23</f>
        <v>1.2736768945844928E-6</v>
      </c>
      <c r="CE9" s="196">
        <f>(E9-AVERAGE(E$3:E$242))^2*'Monthly Returns'!$BI23</f>
        <v>4.4015635869624736E-6</v>
      </c>
      <c r="CF9" s="196">
        <f>(F9-AVERAGE(F$3:F$242))^2*'Monthly Returns'!$BI23</f>
        <v>6.8495507506772942E-6</v>
      </c>
      <c r="CG9" s="196">
        <f>(G9-AVERAGE(G$3:G$242))^2*'Monthly Returns'!$BI23</f>
        <v>7.2486775238170679E-6</v>
      </c>
      <c r="CH9" s="196">
        <f>(H9-AVERAGE(H$3:H$242))^2*'Monthly Returns'!$BI23</f>
        <v>1.4274001749742625E-6</v>
      </c>
      <c r="CI9" s="196">
        <f>(I9-AVERAGE(I$3:I$242))^2*'Monthly Returns'!$BI23</f>
        <v>2.0216193805282236E-6</v>
      </c>
      <c r="CJ9" s="196">
        <f>(J9-AVERAGE(J$3:J$242))^2*'Monthly Returns'!$BI23</f>
        <v>5.251156508988152E-6</v>
      </c>
      <c r="CK9" s="196">
        <f>(K9-AVERAGE(K$3:K$242))^2*'Monthly Returns'!$BI23</f>
        <v>1.3631818492045635E-5</v>
      </c>
      <c r="CL9" s="196">
        <f>(L9-AVERAGE(L$3:L$242))^2*'Monthly Returns'!$BI23</f>
        <v>3.2549341950038924E-36</v>
      </c>
      <c r="CM9" s="196">
        <f>(M9-AVERAGE(M$3:M$242))^2*'Monthly Returns'!$BI23</f>
        <v>3.0483195371117422E-10</v>
      </c>
      <c r="CN9" s="196">
        <f>(N9-AVERAGE(N$3:N$242))^2*'Monthly Returns'!$BI23</f>
        <v>1.0171680692030055E-9</v>
      </c>
      <c r="CO9" s="196">
        <f>(O9-AVERAGE(O$3:O$242))^2*'Monthly Returns'!$BI23</f>
        <v>3.4855272923735987E-9</v>
      </c>
      <c r="CP9" s="196">
        <f>(P9-AVERAGE(P$3:P$242))^2*'Monthly Returns'!$BI23</f>
        <v>3.7273840577110993E-11</v>
      </c>
      <c r="CQ9" s="196">
        <f>(Q9-AVERAGE(Q$3:Q$242))^2*'Monthly Returns'!$BI23</f>
        <v>1.4711247380427816E-8</v>
      </c>
      <c r="CR9" s="196">
        <f>(R9-AVERAGE(R$3:R$242))^2*'Monthly Returns'!$BI23</f>
        <v>2.1457623399311098E-9</v>
      </c>
      <c r="CS9" s="196">
        <f>(S9-AVERAGE(S$3:S$242))^2*'Monthly Returns'!$BI23</f>
        <v>1.254014757978106E-11</v>
      </c>
      <c r="CT9" s="196">
        <f>(T9-AVERAGE(T$3:T$242))^2*'Monthly Returns'!$BI23</f>
        <v>2.0261409066813426E-8</v>
      </c>
      <c r="CU9" s="196">
        <f>(U9-AVERAGE(U$3:U$242))^2*'Monthly Returns'!$BI23</f>
        <v>2.1209934307073982E-9</v>
      </c>
      <c r="CV9" s="196">
        <f>(V9-AVERAGE(V$3:V$242))^2*'Monthly Returns'!$BI23</f>
        <v>2.3417446789572524E-9</v>
      </c>
      <c r="CW9" s="196">
        <f>(W9-AVERAGE(W$3:W$242))^2*'Monthly Returns'!$BI23</f>
        <v>8.7283750514068544E-10</v>
      </c>
      <c r="CX9" s="196">
        <f>(X9-AVERAGE(X$3:X$242))^2*'Monthly Returns'!$BI23</f>
        <v>6.4892082999770785E-9</v>
      </c>
      <c r="CY9" s="196">
        <f>(Y9-AVERAGE(Y$3:Y$242))^2*'Monthly Returns'!$BI23</f>
        <v>1.0858196894018886E-9</v>
      </c>
      <c r="CZ9" s="196">
        <f>(Z9-AVERAGE(Z$3:Z$242))^2*'Monthly Returns'!$BI23</f>
        <v>2.6354375510703224E-10</v>
      </c>
      <c r="DA9" s="196">
        <f>(AA9-AVERAGE(AA$3:AA$242))^2*'Monthly Returns'!$BI23</f>
        <v>1.9096247745724098E-7</v>
      </c>
      <c r="DB9" s="196">
        <f>(AB9-AVERAGE(AB$3:AB$242))^2*'Monthly Returns'!$BI23</f>
        <v>5.6345427413489168E-10</v>
      </c>
      <c r="DC9" s="196">
        <f>(AC9-AVERAGE(AC$3:AC$242))^2*'Monthly Returns'!$BI23</f>
        <v>6.1664438056116677E-8</v>
      </c>
      <c r="DD9" s="196">
        <f>(AD9-AVERAGE(AD$3:AD$242))^2*'Monthly Returns'!$BI23</f>
        <v>3.4293968305759967E-8</v>
      </c>
      <c r="DE9" s="196">
        <f>(AE9-AVERAGE(AE$3:AE$242))^2*'Monthly Returns'!$BI23</f>
        <v>6.7991629117283592E-8</v>
      </c>
      <c r="DF9" s="196">
        <f>(AF9-AVERAGE(AF$3:AF$242))^2*'Monthly Returns'!$BI23</f>
        <v>2.2159663816355452E-8</v>
      </c>
      <c r="DG9" s="196">
        <f>(AG9-AVERAGE(AG$3:AG$242))^2*'Monthly Returns'!$BI23</f>
        <v>2.4131839066010339E-8</v>
      </c>
      <c r="DH9" s="196">
        <f>(AH9-AVERAGE(AH$3:AH$242))^2*'Monthly Returns'!$BI23</f>
        <v>8.0464441761829079E-8</v>
      </c>
      <c r="DI9" s="196">
        <f>(AI9-AVERAGE(AI$3:AI$242))^2*'Monthly Returns'!$BI23</f>
        <v>2.2607251395970575E-6</v>
      </c>
      <c r="DJ9" s="196">
        <f>(AJ9-AVERAGE(AJ$3:AJ$242))^2*'Monthly Returns'!$BI23</f>
        <v>1.6303137351951149E-6</v>
      </c>
      <c r="DK9" s="196">
        <f>(AK9-AVERAGE(AK$3:AK$242))^2*'Monthly Returns'!$BI23</f>
        <v>2.2588722423801784E-6</v>
      </c>
      <c r="DL9" s="196">
        <f>(AL9-AVERAGE(AL$3:AL$242))^2*'Monthly Returns'!$BI23</f>
        <v>2.1289779659258772E-6</v>
      </c>
      <c r="DM9" s="196">
        <f>(AM9-AVERAGE(AM$3:AM$242))^2*'Monthly Returns'!$BI23</f>
        <v>1.2405771786240336E-6</v>
      </c>
      <c r="DN9" s="196">
        <f>(AN9-AVERAGE(AN$3:AN$242))^2*'Monthly Returns'!$BI23</f>
        <v>5.2942043658563221E-7</v>
      </c>
      <c r="DO9" s="196">
        <f>(AO9-AVERAGE(AO$3:AO$242))^2*'Monthly Returns'!$BI23</f>
        <v>1.0596756227307805E-6</v>
      </c>
      <c r="DP9" s="196">
        <f>(AP9-AVERAGE(AP$3:AP$242))^2*'Monthly Returns'!$BI23</f>
        <v>1.5303109733644682E-6</v>
      </c>
      <c r="DQ9" s="196">
        <f>(AQ9-AVERAGE(AQ$3:AQ$242))^2*'Monthly Returns'!$BI23</f>
        <v>1.5210462179410085E-6</v>
      </c>
      <c r="DR9" s="196">
        <f>(AR9-AVERAGE(AR$3:AR$242))^2*'Monthly Returns'!$BI23</f>
        <v>1.3568709043310917E-7</v>
      </c>
      <c r="DS9" s="196">
        <f>(AS9-AVERAGE(AS$3:AS$242))^2*'Monthly Returns'!$BI23</f>
        <v>3.2549341950038924E-36</v>
      </c>
      <c r="DT9" s="196">
        <f>(AT9-AVERAGE(AT$3:AT$242))^2*'Monthly Returns'!$BI23</f>
        <v>2.686024124884427E-6</v>
      </c>
      <c r="DU9" s="196">
        <f>(AU9-AVERAGE(AU$3:AU$242))^2*'Monthly Returns'!$BI23</f>
        <v>4.6342092036460945E-8</v>
      </c>
      <c r="DV9" s="196">
        <f>(AV9-AVERAGE(AV$3:AV$242))^2*'Monthly Returns'!$BI23</f>
        <v>7.6936146470668636E-9</v>
      </c>
      <c r="DW9" s="196">
        <f>(AW9-AVERAGE(AW$3:AW$242))^2*'Monthly Returns'!$BI23</f>
        <v>7.6430546409254084E-6</v>
      </c>
      <c r="DX9" s="196">
        <f>(AX9-AVERAGE(AX$3:AX$242))^2*'Monthly Returns'!$BI23</f>
        <v>8.5091556223478577E-6</v>
      </c>
      <c r="DY9" s="196">
        <f>(AY9-AVERAGE(AY$3:AY$242))^2*'Monthly Returns'!$BI23</f>
        <v>1.9950830232108736E-6</v>
      </c>
      <c r="DZ9" s="196">
        <f>(AZ9-AVERAGE(AZ$3:AZ$242))^2*'Monthly Returns'!$BI23</f>
        <v>1.5922787034435596E-5</v>
      </c>
      <c r="EA9" s="196">
        <f>(BA9-AVERAGE(BA$3:BA$242))^2*'Monthly Returns'!$BI23</f>
        <v>4.5271473943372242E-6</v>
      </c>
    </row>
    <row r="10" spans="1:131" s="103" customFormat="1" x14ac:dyDescent="0.2">
      <c r="A10" s="85"/>
      <c r="B10" s="102">
        <f>'Monthly Returns'!A24</f>
        <v>36311</v>
      </c>
      <c r="C10" s="97">
        <f>'Monthly Returns'!B24</f>
        <v>-1.9009000000000002E-2</v>
      </c>
      <c r="D10" s="97">
        <f>'Monthly Returns'!C24</f>
        <v>-2.1619000000000003E-2</v>
      </c>
      <c r="E10" s="97">
        <f>'Monthly Returns'!D24</f>
        <v>-2.8679999999999999E-3</v>
      </c>
      <c r="F10" s="97">
        <f>'Monthly Returns'!E24</f>
        <v>1.4607000000000002E-2</v>
      </c>
      <c r="G10" s="97">
        <f>'Monthly Returns'!F24</f>
        <v>2.9878999999999999E-2</v>
      </c>
      <c r="H10" s="97">
        <f>'Monthly Returns'!G24</f>
        <v>-3.5335999999999999E-2</v>
      </c>
      <c r="I10" s="97">
        <f>'Monthly Returns'!H24</f>
        <v>-4.6973000000000001E-2</v>
      </c>
      <c r="J10" s="97">
        <f>'Monthly Returns'!I24</f>
        <v>-3.5385E-2</v>
      </c>
      <c r="K10" s="97">
        <f>'Monthly Returns'!J24</f>
        <v>-5.8170000000000001E-3</v>
      </c>
      <c r="L10" s="97">
        <f>'Monthly Returns'!K24</f>
        <v>-2.496424718368162E-2</v>
      </c>
      <c r="M10" s="97">
        <f>'Monthly Returns'!L24</f>
        <v>-8.761999999999999E-3</v>
      </c>
      <c r="N10" s="97">
        <f>'Monthly Returns'!M24</f>
        <v>-9.3299999999999998E-3</v>
      </c>
      <c r="O10" s="97">
        <f>'Monthly Returns'!N24</f>
        <v>3.6420000000000003E-3</v>
      </c>
      <c r="P10" s="97">
        <f>'Monthly Returns'!O24</f>
        <v>-6.3670000000000003E-3</v>
      </c>
      <c r="Q10" s="97">
        <f>'Monthly Returns'!P24</f>
        <v>-1.5737000000000001E-2</v>
      </c>
      <c r="R10" s="97">
        <f>'Monthly Returns'!Q24</f>
        <v>-1.3375E-2</v>
      </c>
      <c r="S10" s="97">
        <f>'Monthly Returns'!R24</f>
        <v>-1.107E-2</v>
      </c>
      <c r="T10" s="97">
        <f>'Monthly Returns'!S24</f>
        <v>-1.7611000000000002E-2</v>
      </c>
      <c r="U10" s="97">
        <f>'Monthly Returns'!T24</f>
        <v>6.7390000000000002E-3</v>
      </c>
      <c r="V10" s="97">
        <f>'Monthly Returns'!U24</f>
        <v>-6.6180000000000006E-3</v>
      </c>
      <c r="W10" s="97">
        <f>'Monthly Returns'!V24</f>
        <v>-5.5859999999999998E-3</v>
      </c>
      <c r="X10" s="97">
        <f>'Monthly Returns'!W24</f>
        <v>-1.1026000000000001E-2</v>
      </c>
      <c r="Y10" s="97">
        <f>'Monthly Returns'!X24</f>
        <v>-5.2500000000000003E-3</v>
      </c>
      <c r="Z10" s="97">
        <f>'Monthly Returns'!Y24</f>
        <v>-1.219E-3</v>
      </c>
      <c r="AA10" s="97">
        <f>'Monthly Returns'!Z24</f>
        <v>-1.3541000000000001E-2</v>
      </c>
      <c r="AB10" s="97">
        <f>'Monthly Returns'!AA24</f>
        <v>1.218E-2</v>
      </c>
      <c r="AC10" s="97">
        <f>'Monthly Returns'!AB24</f>
        <v>-1.9570000000000001E-2</v>
      </c>
      <c r="AD10" s="97">
        <f>'Monthly Returns'!AC24</f>
        <v>-2.0461E-2</v>
      </c>
      <c r="AE10" s="97">
        <f>'Monthly Returns'!AD24</f>
        <v>-2.0450224826293502E-2</v>
      </c>
      <c r="AF10" s="97">
        <f>'Monthly Returns'!AE24</f>
        <v>-6.6107857971423002E-3</v>
      </c>
      <c r="AG10" s="97">
        <f>'Monthly Returns'!AF24</f>
        <v>-8.6803663716609903E-3</v>
      </c>
      <c r="AH10" s="97">
        <f>'Monthly Returns'!AG24</f>
        <v>-2.14910740372239E-2</v>
      </c>
      <c r="AI10" s="97">
        <f>'Monthly Returns'!AH24</f>
        <v>-1.2800000000000001E-2</v>
      </c>
      <c r="AJ10" s="97">
        <f>'Monthly Returns'!AI24</f>
        <v>7.1999999999999998E-3</v>
      </c>
      <c r="AK10" s="97">
        <f>'Monthly Returns'!AJ24</f>
        <v>1.2199999999999999E-2</v>
      </c>
      <c r="AL10" s="97">
        <f>'Monthly Returns'!AK24</f>
        <v>0.02</v>
      </c>
      <c r="AM10" s="97">
        <f>'Monthly Returns'!AL24</f>
        <v>-9.0000000000000011E-3</v>
      </c>
      <c r="AN10" s="97">
        <f>'Monthly Returns'!AM24</f>
        <v>1.1699999999999999E-2</v>
      </c>
      <c r="AO10" s="97">
        <f>'Monthly Returns'!AN24</f>
        <v>-1.3221E-2</v>
      </c>
      <c r="AP10" s="97">
        <f>'Monthly Returns'!AO24</f>
        <v>-6.1449999999999998E-2</v>
      </c>
      <c r="AQ10" s="97">
        <f>'Monthly Returns'!AP24</f>
        <v>-1.8405665261836301E-2</v>
      </c>
      <c r="AR10" s="95">
        <v>1.2596574466813476E-2</v>
      </c>
      <c r="AS10" s="97">
        <f>'Monthly Returns'!AR24</f>
        <v>-2.496424718368162E-2</v>
      </c>
      <c r="AT10" s="205">
        <f t="shared" si="2"/>
        <v>-1.1745002338425634E-2</v>
      </c>
      <c r="AU10" s="95">
        <v>-1.7904916879058687E-2</v>
      </c>
      <c r="AV10" s="95">
        <v>-2.2849686034128711E-2</v>
      </c>
      <c r="AW10" s="97">
        <f>'Monthly Returns'!AV24</f>
        <v>2.1965999999999999E-2</v>
      </c>
      <c r="AX10" s="97">
        <f>'Monthly Returns'!AW24</f>
        <v>-2.2564999999999998E-2</v>
      </c>
      <c r="AY10" s="95">
        <v>-1.3641011692128172E-2</v>
      </c>
      <c r="AZ10" s="95">
        <v>3.5510789505292517E-2</v>
      </c>
      <c r="BA10" s="97">
        <f>'Monthly Returns'!AZ24</f>
        <v>-2.4496000000000004E-2</v>
      </c>
      <c r="BB10" s="97"/>
      <c r="BC10" s="97"/>
      <c r="BD10" s="97"/>
      <c r="BE10" s="97"/>
      <c r="BF10" s="97"/>
      <c r="BG10" s="97"/>
      <c r="BH10" s="97"/>
      <c r="BI10" s="97"/>
      <c r="BJ10" s="97"/>
      <c r="BK10" s="97"/>
      <c r="BL10" s="97"/>
      <c r="BM10" s="97"/>
      <c r="BN10" s="97"/>
      <c r="BO10" s="97"/>
      <c r="BP10" s="97"/>
      <c r="BQ10" s="97"/>
      <c r="BR10" s="97"/>
      <c r="BS10" s="97"/>
      <c r="BT10" s="97"/>
      <c r="BU10" s="97"/>
      <c r="BV10" s="97"/>
      <c r="CC10" s="196">
        <f>(C10-AVERAGE(C$3:C$242))^2*'Monthly Returns'!$BI24</f>
        <v>7.3345886205616178E-7</v>
      </c>
      <c r="CD10" s="196">
        <f>(D10-AVERAGE(D$3:D$242))^2*'Monthly Returns'!$BI24</f>
        <v>8.7989961992833099E-7</v>
      </c>
      <c r="CE10" s="196">
        <f>(E10-AVERAGE(E$3:E$242))^2*'Monthly Returns'!$BI24</f>
        <v>1.584822245661317E-7</v>
      </c>
      <c r="CF10" s="196">
        <f>(F10-AVERAGE(F$3:F$242))^2*'Monthly Returns'!$BI24</f>
        <v>3.2590137276157262E-8</v>
      </c>
      <c r="CG10" s="196">
        <f>(G10-AVERAGE(G$3:G$242))^2*'Monthly Returns'!$BI24</f>
        <v>3.9372021623706647E-7</v>
      </c>
      <c r="CH10" s="196">
        <f>(H10-AVERAGE(H$3:H$242))^2*'Monthly Returns'!$BI24</f>
        <v>1.8623958143561166E-6</v>
      </c>
      <c r="CI10" s="196">
        <f>(I10-AVERAGE(I$3:I$242))^2*'Monthly Returns'!$BI24</f>
        <v>3.0245046220306838E-6</v>
      </c>
      <c r="CJ10" s="196">
        <f>(J10-AVERAGE(J$3:J$242))^2*'Monthly Returns'!$BI24</f>
        <v>2.1000672454657005E-6</v>
      </c>
      <c r="CK10" s="196">
        <f>(K10-AVERAGE(K$3:K$242))^2*'Monthly Returns'!$BI24</f>
        <v>2.7092557529548183E-7</v>
      </c>
      <c r="CL10" s="196">
        <f>(L10-AVERAGE(L$3:L$242))^2*'Monthly Returns'!$BI24</f>
        <v>3.2878123181857502E-36</v>
      </c>
      <c r="CM10" s="196">
        <f>(M10-AVERAGE(M$3:M$242))^2*'Monthly Returns'!$BI24</f>
        <v>1.6589145717248455E-7</v>
      </c>
      <c r="CN10" s="196">
        <f>(N10-AVERAGE(N$3:N$242))^2*'Monthly Returns'!$BI24</f>
        <v>1.7177264275177142E-7</v>
      </c>
      <c r="CO10" s="196">
        <f>(O10-AVERAGE(O$3:O$242))^2*'Monthly Returns'!$BI24</f>
        <v>4.0302365483343524E-9</v>
      </c>
      <c r="CP10" s="196">
        <f>(P10-AVERAGE(P$3:P$242))^2*'Monthly Returns'!$BI24</f>
        <v>9.3552510455553483E-8</v>
      </c>
      <c r="CQ10" s="196">
        <f>(Q10-AVERAGE(Q$3:Q$242))^2*'Monthly Returns'!$BI24</f>
        <v>4.654745182288264E-7</v>
      </c>
      <c r="CR10" s="196">
        <f>(R10-AVERAGE(R$3:R$242))^2*'Monthly Returns'!$BI24</f>
        <v>3.3525998342499342E-7</v>
      </c>
      <c r="CS10" s="196">
        <f>(S10-AVERAGE(S$3:S$242))^2*'Monthly Returns'!$BI24</f>
        <v>2.4221315376741053E-7</v>
      </c>
      <c r="CT10" s="196">
        <f>(T10-AVERAGE(T$3:T$242))^2*'Monthly Returns'!$BI24</f>
        <v>5.7243312653465271E-7</v>
      </c>
      <c r="CU10" s="196">
        <f>(U10-AVERAGE(U$3:U$242))^2*'Monthly Returns'!$BI24</f>
        <v>5.772671740201854E-9</v>
      </c>
      <c r="CV10" s="196">
        <f>(V10-AVERAGE(V$3:V$242))^2*'Monthly Returns'!$BI24</f>
        <v>1.0510003010359765E-7</v>
      </c>
      <c r="CW10" s="196">
        <f>(W10-AVERAGE(W$3:W$242))^2*'Monthly Returns'!$BI24</f>
        <v>9.2042546479960109E-8</v>
      </c>
      <c r="CX10" s="196">
        <f>(X10-AVERAGE(X$3:X$242))^2*'Monthly Returns'!$BI24</f>
        <v>2.5628962318328568E-7</v>
      </c>
      <c r="CY10" s="196">
        <f>(Y10-AVERAGE(Y$3:Y$242))^2*'Monthly Returns'!$BI24</f>
        <v>8.3791237880750747E-8</v>
      </c>
      <c r="CZ10" s="196">
        <f>(Z10-AVERAGE(Z$3:Z$242))^2*'Monthly Returns'!$BI24</f>
        <v>1.4272998480899694E-8</v>
      </c>
      <c r="DA10" s="196">
        <f>(AA10-AVERAGE(AA$3:AA$242))^2*'Monthly Returns'!$BI24</f>
        <v>4.0455858859987813E-7</v>
      </c>
      <c r="DB10" s="196">
        <f>(AB10-AVERAGE(AB$3:AB$242))^2*'Monthly Returns'!$BI24</f>
        <v>6.9233570223731866E-8</v>
      </c>
      <c r="DC10" s="196">
        <f>(AC10-AVERAGE(AC$3:AC$242))^2*'Monthly Returns'!$BI24</f>
        <v>5.4522779413046617E-7</v>
      </c>
      <c r="DD10" s="196">
        <f>(AD10-AVERAGE(AD$3:AD$242))^2*'Monthly Returns'!$BI24</f>
        <v>5.9173358799260631E-7</v>
      </c>
      <c r="DE10" s="196">
        <f>(AE10-AVERAGE(AE$3:AE$242))^2*'Monthly Returns'!$BI24</f>
        <v>6.0117187688011658E-7</v>
      </c>
      <c r="DF10" s="196">
        <f>(AF10-AVERAGE(AF$3:AF$242))^2*'Monthly Returns'!$BI24</f>
        <v>1.9593245316318456E-7</v>
      </c>
      <c r="DG10" s="196">
        <f>(AG10-AVERAGE(AG$3:AG$242))^2*'Monthly Returns'!$BI24</f>
        <v>2.1337013353301935E-7</v>
      </c>
      <c r="DH10" s="196">
        <f>(AH10-AVERAGE(AH$3:AH$242))^2*'Monthly Returns'!$BI24</f>
        <v>7.114546320493015E-7</v>
      </c>
      <c r="DI10" s="196">
        <f>(AI10-AVERAGE(AI$3:AI$242))^2*'Monthly Returns'!$BI24</f>
        <v>2.8826775368864576E-7</v>
      </c>
      <c r="DJ10" s="196">
        <f>(AJ10-AVERAGE(AJ$3:AJ$242))^2*'Monthly Returns'!$BI24</f>
        <v>2.3580304759485463E-9</v>
      </c>
      <c r="DK10" s="196">
        <f>(AK10-AVERAGE(AK$3:AK$242))^2*'Monthly Returns'!$BI24</f>
        <v>3.7696189664891488E-8</v>
      </c>
      <c r="DL10" s="196">
        <f>(AL10-AVERAGE(AL$3:AL$242))^2*'Monthly Returns'!$BI24</f>
        <v>1.9718932963277777E-7</v>
      </c>
      <c r="DM10" s="196">
        <f>(AM10-AVERAGE(AM$3:AM$242))^2*'Monthly Returns'!$BI24</f>
        <v>1.8957072949874885E-7</v>
      </c>
      <c r="DN10" s="196">
        <f>(AN10-AVERAGE(AN$3:AN$242))^2*'Monthly Returns'!$BI24</f>
        <v>3.9541490401640068E-8</v>
      </c>
      <c r="DO10" s="196">
        <f>(AO10-AVERAGE(AO$3:AO$242))^2*'Monthly Returns'!$BI24</f>
        <v>3.6894686759426264E-7</v>
      </c>
      <c r="DP10" s="196">
        <f>(AP10-AVERAGE(AP$3:AP$242))^2*'Monthly Returns'!$BI24</f>
        <v>4.3450714033807123E-6</v>
      </c>
      <c r="DQ10" s="196">
        <f>(AQ10-AVERAGE(AQ$3:AQ$242))^2*'Monthly Returns'!$BI24</f>
        <v>7.3404526828211224E-7</v>
      </c>
      <c r="DR10" s="196">
        <f>(AR10-AVERAGE(AR$3:AR$242))^2*'Monthly Returns'!$BI24</f>
        <v>3.9586041428997086E-8</v>
      </c>
      <c r="DS10" s="196">
        <f>(AS10-AVERAGE(AS$3:AS$242))^2*'Monthly Returns'!$BI24</f>
        <v>3.2878123181857502E-36</v>
      </c>
      <c r="DT10" s="196">
        <f>(AT10-AVERAGE(AT$3:AT$242))^2*'Monthly Returns'!$BI24</f>
        <v>3.2457118295338805E-7</v>
      </c>
      <c r="DU10" s="196">
        <f>(AU10-AVERAGE(AU$3:AU$242))^2*'Monthly Returns'!$BI24</f>
        <v>4.2250542893824937E-7</v>
      </c>
      <c r="DV10" s="196">
        <f>(AV10-AVERAGE(AV$3:AV$242))^2*'Monthly Returns'!$BI24</f>
        <v>3.0867789911016181E-7</v>
      </c>
      <c r="DW10" s="196">
        <f>(AW10-AVERAGE(AW$3:AW$242))^2*'Monthly Returns'!$BI24</f>
        <v>1.5710187720002795E-7</v>
      </c>
      <c r="DX10" s="196">
        <f>(AX10-AVERAGE(AX$3:AX$242))^2*'Monthly Returns'!$BI24</f>
        <v>1.0553490776754856E-6</v>
      </c>
      <c r="DY10" s="196">
        <f>(AY10-AVERAGE(AY$3:AY$242))^2*'Monthly Returns'!$BI24</f>
        <v>4.5170307974201457E-7</v>
      </c>
      <c r="DZ10" s="196">
        <f>(AZ10-AVERAGE(AZ$3:AZ$242))^2*'Monthly Returns'!$BI24</f>
        <v>3.9547930566664612E-7</v>
      </c>
      <c r="EA10" s="196">
        <f>(BA10-AVERAGE(BA$3:BA$242))^2*'Monthly Returns'!$BI24</f>
        <v>1.2880565542008965E-6</v>
      </c>
    </row>
    <row r="11" spans="1:131" s="103" customFormat="1" x14ac:dyDescent="0.2">
      <c r="A11" s="85"/>
      <c r="B11" s="102">
        <f>'Monthly Returns'!A25</f>
        <v>36341</v>
      </c>
      <c r="C11" s="97">
        <f>'Monthly Returns'!B25</f>
        <v>5.0538E-2</v>
      </c>
      <c r="D11" s="97">
        <f>'Monthly Returns'!C25</f>
        <v>5.0957999999999996E-2</v>
      </c>
      <c r="E11" s="97">
        <f>'Monthly Returns'!D25</f>
        <v>3.5268000000000001E-2</v>
      </c>
      <c r="F11" s="97">
        <f>'Monthly Returns'!E25</f>
        <v>4.5220000000000003E-2</v>
      </c>
      <c r="G11" s="97">
        <f>'Monthly Returns'!F25</f>
        <v>4.2759999999999999E-2</v>
      </c>
      <c r="H11" s="97">
        <f>'Monthly Returns'!G25</f>
        <v>4.9785000000000003E-2</v>
      </c>
      <c r="I11" s="97">
        <f>'Monthly Returns'!H25</f>
        <v>4.5951000000000006E-2</v>
      </c>
      <c r="J11" s="97">
        <f>'Monthly Returns'!I25</f>
        <v>5.6797000000000007E-2</v>
      </c>
      <c r="K11" s="97">
        <f>'Monthly Returns'!J25</f>
        <v>0.113492</v>
      </c>
      <c r="L11" s="97">
        <f>'Monthly Returns'!K25</f>
        <v>-2.496424718368162E-2</v>
      </c>
      <c r="M11" s="97">
        <f>'Monthly Returns'!L25</f>
        <v>-3.1940000000000002E-3</v>
      </c>
      <c r="N11" s="97">
        <f>'Monthly Returns'!M25</f>
        <v>-2.0920000000000001E-3</v>
      </c>
      <c r="O11" s="97">
        <f>'Monthly Returns'!N25</f>
        <v>3.8390000000000004E-3</v>
      </c>
      <c r="P11" s="97">
        <f>'Monthly Returns'!O25</f>
        <v>1.828E-3</v>
      </c>
      <c r="Q11" s="97">
        <f>'Monthly Returns'!P25</f>
        <v>-1.0582000000000001E-2</v>
      </c>
      <c r="R11" s="97">
        <f>'Monthly Returns'!Q25</f>
        <v>-5.215E-3</v>
      </c>
      <c r="S11" s="97">
        <f>'Monthly Returns'!R25</f>
        <v>-9.1600000000000004E-4</v>
      </c>
      <c r="T11" s="97">
        <f>'Monthly Returns'!S25</f>
        <v>-1.3223E-2</v>
      </c>
      <c r="U11" s="97">
        <f>'Monthly Returns'!T25</f>
        <v>3.6299999999999999E-4</v>
      </c>
      <c r="V11" s="97">
        <f>'Monthly Returns'!U25</f>
        <v>-1.8540000000000002E-3</v>
      </c>
      <c r="W11" s="97">
        <f>'Monthly Returns'!V25</f>
        <v>-3.522E-3</v>
      </c>
      <c r="X11" s="97">
        <f>'Monthly Returns'!W25</f>
        <v>-5.0299999999999997E-3</v>
      </c>
      <c r="Y11" s="97">
        <f>'Monthly Returns'!X25</f>
        <v>-1.5177000000000001E-2</v>
      </c>
      <c r="Z11" s="97">
        <f>'Monthly Returns'!Y25</f>
        <v>-5.9069999999999999E-3</v>
      </c>
      <c r="AA11" s="97">
        <f>'Monthly Returns'!Z25</f>
        <v>-2.1329999999999999E-3</v>
      </c>
      <c r="AB11" s="97">
        <f>'Monthly Returns'!AA25</f>
        <v>6.3759999999999997E-3</v>
      </c>
      <c r="AC11" s="97">
        <f>'Monthly Returns'!AB25</f>
        <v>-2.4243000000000001E-2</v>
      </c>
      <c r="AD11" s="97">
        <f>'Monthly Returns'!AC25</f>
        <v>-2.3218000000000003E-2</v>
      </c>
      <c r="AE11" s="97">
        <f>'Monthly Returns'!AD25</f>
        <v>-2.5357112490343999E-2</v>
      </c>
      <c r="AF11" s="97">
        <f>'Monthly Returns'!AE25</f>
        <v>-9.4120880830537799E-3</v>
      </c>
      <c r="AG11" s="97">
        <f>'Monthly Returns'!AF25</f>
        <v>-1.1603667822608299E-2</v>
      </c>
      <c r="AH11" s="97">
        <f>'Monthly Returns'!AG25</f>
        <v>-2.6829096454040902E-2</v>
      </c>
      <c r="AI11" s="97">
        <f>'Monthly Returns'!AH25</f>
        <v>2.3900000000000001E-2</v>
      </c>
      <c r="AJ11" s="97">
        <f>'Monthly Returns'!AI25</f>
        <v>3.6299999999999999E-2</v>
      </c>
      <c r="AK11" s="97">
        <f>'Monthly Returns'!AJ25</f>
        <v>3.7999999999999999E-2</v>
      </c>
      <c r="AL11" s="97">
        <f>'Monthly Returns'!AK25</f>
        <v>2.9300000000000003E-2</v>
      </c>
      <c r="AM11" s="97">
        <f>'Monthly Returns'!AL25</f>
        <v>2.1600000000000001E-2</v>
      </c>
      <c r="AN11" s="97">
        <f>'Monthly Returns'!AM25</f>
        <v>1.37E-2</v>
      </c>
      <c r="AO11" s="97">
        <f>'Monthly Returns'!AN25</f>
        <v>3.0849999999999999E-2</v>
      </c>
      <c r="AP11" s="97">
        <f>'Monthly Returns'!AO25</f>
        <v>5.5885999999999998E-2</v>
      </c>
      <c r="AQ11" s="97">
        <f>'Monthly Returns'!AP25</f>
        <v>5.1169130874811702E-2</v>
      </c>
      <c r="AR11" s="95">
        <v>3.3605092810230268E-2</v>
      </c>
      <c r="AS11" s="97">
        <f>'Monthly Returns'!AR25</f>
        <v>-2.496424718368162E-2</v>
      </c>
      <c r="AT11" s="205">
        <f t="shared" si="2"/>
        <v>3.1023028321511138E-2</v>
      </c>
      <c r="AU11" s="95">
        <v>7.9934303766515322E-3</v>
      </c>
      <c r="AV11" s="95">
        <v>-2.2307137130702049E-3</v>
      </c>
      <c r="AW11" s="97">
        <f>'Monthly Returns'!AV25</f>
        <v>-1.6194E-2</v>
      </c>
      <c r="AX11" s="97">
        <f>'Monthly Returns'!AW25</f>
        <v>2.2313E-2</v>
      </c>
      <c r="AY11" s="95">
        <v>5.5223141607555683E-2</v>
      </c>
      <c r="AZ11" s="95">
        <v>0.12682144245051721</v>
      </c>
      <c r="BA11" s="97">
        <f>'Monthly Returns'!AZ25</f>
        <v>1.6406E-2</v>
      </c>
      <c r="BB11" s="97"/>
      <c r="BC11" s="97"/>
      <c r="BD11" s="97"/>
      <c r="BE11" s="97"/>
      <c r="BF11" s="97"/>
      <c r="BG11" s="97"/>
      <c r="BH11" s="97"/>
      <c r="BI11" s="97"/>
      <c r="BJ11" s="97"/>
      <c r="BK11" s="97"/>
      <c r="BL11" s="97"/>
      <c r="BM11" s="97"/>
      <c r="BN11" s="97"/>
      <c r="BO11" s="97"/>
      <c r="BP11" s="97"/>
      <c r="BQ11" s="97"/>
      <c r="BR11" s="97"/>
      <c r="BS11" s="97"/>
      <c r="BT11" s="97"/>
      <c r="BU11" s="97"/>
      <c r="BV11" s="97"/>
      <c r="CC11" s="196">
        <f>(C11-AVERAGE(C$3:C$242))^2*'Monthly Returns'!$BI25</f>
        <v>2.0232543292223271E-6</v>
      </c>
      <c r="CD11" s="196">
        <f>(D11-AVERAGE(D$3:D$242))^2*'Monthly Returns'!$BI25</f>
        <v>2.0732089810603966E-6</v>
      </c>
      <c r="CE11" s="196">
        <f>(E11-AVERAGE(E$3:E$242))^2*'Monthly Returns'!$BI25</f>
        <v>7.2566075993456359E-7</v>
      </c>
      <c r="CF11" s="196">
        <f>(F11-AVERAGE(F$3:F$242))^2*'Monthly Returns'!$BI25</f>
        <v>1.4076077305494522E-6</v>
      </c>
      <c r="CG11" s="196">
        <f>(G11-AVERAGE(G$3:G$242))^2*'Monthly Returns'!$BI25</f>
        <v>1.1098639278962048E-6</v>
      </c>
      <c r="CH11" s="196">
        <f>(H11-AVERAGE(H$3:H$242))^2*'Monthly Returns'!$BI25</f>
        <v>2.0245114286740817E-6</v>
      </c>
      <c r="CI11" s="196">
        <f>(I11-AVERAGE(I$3:I$242))^2*'Monthly Returns'!$BI25</f>
        <v>1.6970702840608782E-6</v>
      </c>
      <c r="CJ11" s="196">
        <f>(J11-AVERAGE(J$3:J$242))^2*'Monthly Returns'!$BI25</f>
        <v>2.4641703997695713E-6</v>
      </c>
      <c r="CK11" s="196">
        <f>(K11-AVERAGE(K$3:K$242))^2*'Monthly Returns'!$BI25</f>
        <v>1.1516860414496452E-5</v>
      </c>
      <c r="CL11" s="196">
        <f>(L11-AVERAGE(L$3:L$242))^2*'Monthly Returns'!$BI25</f>
        <v>3.3210225436219703E-36</v>
      </c>
      <c r="CM11" s="196">
        <f>(M11-AVERAGE(M$3:M$242))^2*'Monthly Returns'!$BI25</f>
        <v>5.1328799520478222E-8</v>
      </c>
      <c r="CN11" s="196">
        <f>(N11-AVERAGE(N$3:N$242))^2*'Monthly Returns'!$BI25</f>
        <v>3.2014999464425255E-8</v>
      </c>
      <c r="CO11" s="196">
        <f>(O11-AVERAGE(O$3:O$242))^2*'Monthly Returns'!$BI25</f>
        <v>4.9380484403206533E-9</v>
      </c>
      <c r="CP11" s="196">
        <f>(P11-AVERAGE(P$3:P$242))^2*'Monthly Returns'!$BI25</f>
        <v>1.4724105404165948E-9</v>
      </c>
      <c r="CQ11" s="196">
        <f>(Q11-AVERAGE(Q$3:Q$242))^2*'Monthly Returns'!$BI25</f>
        <v>2.6673226328582725E-7</v>
      </c>
      <c r="CR11" s="196">
        <f>(R11-AVERAGE(R$3:R$242))^2*'Monthly Returns'!$BI25</f>
        <v>9.8627370892655233E-8</v>
      </c>
      <c r="CS11" s="196">
        <f>(S11-AVERAGE(S$3:S$242))^2*'Monthly Returns'!$BI25</f>
        <v>2.6013423850977893E-8</v>
      </c>
      <c r="CT11" s="196">
        <f>(T11-AVERAGE(T$3:T$242))^2*'Monthly Returns'!$BI25</f>
        <v>3.7988939936004939E-7</v>
      </c>
      <c r="CU11" s="196">
        <f>(U11-AVERAGE(U$3:U$242))^2*'Monthly Returns'!$BI25</f>
        <v>1.7677268013355691E-8</v>
      </c>
      <c r="CV11" s="196">
        <f>(V11-AVERAGE(V$3:V$242))^2*'Monthly Returns'!$BI25</f>
        <v>2.8705820001166498E-8</v>
      </c>
      <c r="CW11" s="196">
        <f>(W11-AVERAGE(W$3:W$242))^2*'Monthly Returns'!$BI25</f>
        <v>5.6242397314099238E-8</v>
      </c>
      <c r="CX11" s="196">
        <f>(X11-AVERAGE(X$3:X$242))^2*'Monthly Returns'!$BI25</f>
        <v>9.7318518914512447E-8</v>
      </c>
      <c r="CY11" s="196">
        <f>(Y11-AVERAGE(Y$3:Y$242))^2*'Monthly Returns'!$BI25</f>
        <v>3.8046375937259215E-7</v>
      </c>
      <c r="CZ11" s="196">
        <f>(Z11-AVERAGE(Z$3:Z$242))^2*'Monthly Returns'!$BI25</f>
        <v>7.5061299405748845E-8</v>
      </c>
      <c r="DA11" s="196">
        <f>(AA11-AVERAGE(AA$3:AA$242))^2*'Monthly Returns'!$BI25</f>
        <v>7.008831256780293E-8</v>
      </c>
      <c r="DB11" s="196">
        <f>(AB11-AVERAGE(AB$3:AB$242))^2*'Monthly Returns'!$BI25</f>
        <v>5.4626353559680976E-9</v>
      </c>
      <c r="DC11" s="196">
        <f>(AC11-AVERAGE(AC$3:AC$242))^2*'Monthly Returns'!$BI25</f>
        <v>8.0196419666380335E-7</v>
      </c>
      <c r="DD11" s="196">
        <f>(AD11-AVERAGE(AD$3:AD$242))^2*'Monthly Returns'!$BI25</f>
        <v>7.4585100447888994E-7</v>
      </c>
      <c r="DE11" s="196">
        <f>(AE11-AVERAGE(AE$3:AE$242))^2*'Monthly Returns'!$BI25</f>
        <v>8.842511817797511E-7</v>
      </c>
      <c r="DF11" s="196">
        <f>(AF11-AVERAGE(AF$3:AF$242))^2*'Monthly Returns'!$BI25</f>
        <v>2.88192960984271E-7</v>
      </c>
      <c r="DG11" s="196">
        <f>(AG11-AVERAGE(AG$3:AG$242))^2*'Monthly Returns'!$BI25</f>
        <v>3.1384168153744068E-7</v>
      </c>
      <c r="DH11" s="196">
        <f>(AH11-AVERAGE(AH$3:AH$242))^2*'Monthly Returns'!$BI25</f>
        <v>1.0464637874231922E-6</v>
      </c>
      <c r="DI11" s="196">
        <f>(AI11-AVERAGE(AI$3:AI$242))^2*'Monthly Returns'!$BI25</f>
        <v>4.4250203478529141E-7</v>
      </c>
      <c r="DJ11" s="196">
        <f>(AJ11-AVERAGE(AJ$3:AJ$242))^2*'Monthly Returns'!$BI25</f>
        <v>1.0082644909726679E-6</v>
      </c>
      <c r="DK11" s="196">
        <f>(AK11-AVERAGE(AK$3:AK$242))^2*'Monthly Returns'!$BI25</f>
        <v>1.0860089446252349E-6</v>
      </c>
      <c r="DL11" s="196">
        <f>(AL11-AVERAGE(AL$3:AL$242))^2*'Monthly Returns'!$BI25</f>
        <v>5.6491076003237344E-7</v>
      </c>
      <c r="DM11" s="196">
        <f>(AM11-AVERAGE(AM$3:AM$242))^2*'Monthly Returns'!$BI25</f>
        <v>3.2145744059631617E-7</v>
      </c>
      <c r="DN11" s="196">
        <f>(AN11-AVERAGE(AN$3:AN$242))^2*'Monthly Returns'!$BI25</f>
        <v>7.049550439437568E-8</v>
      </c>
      <c r="DO11" s="196">
        <f>(AO11-AVERAGE(AO$3:AO$242))^2*'Monthly Returns'!$BI25</f>
        <v>6.9944835309844639E-7</v>
      </c>
      <c r="DP11" s="196">
        <f>(AP11-AVERAGE(AP$3:AP$242))^2*'Monthly Returns'!$BI25</f>
        <v>3.087123802040305E-6</v>
      </c>
      <c r="DQ11" s="196">
        <f>(AQ11-AVERAGE(AQ$3:AQ$242))^2*'Monthly Returns'!$BI25</f>
        <v>2.0248719372392449E-6</v>
      </c>
      <c r="DR11" s="196">
        <f>(AR11-AVERAGE(AR$3:AR$242))^2*'Monthly Returns'!$BI25</f>
        <v>7.9147758201831969E-7</v>
      </c>
      <c r="DS11" s="196">
        <f>(AS11-AVERAGE(AS$3:AS$242))^2*'Monthly Returns'!$BI25</f>
        <v>3.3210225436219703E-36</v>
      </c>
      <c r="DT11" s="196">
        <f>(AT11-AVERAGE(AT$3:AT$242))^2*'Monthly Returns'!$BI25</f>
        <v>6.9129862177137472E-7</v>
      </c>
      <c r="DU11" s="196">
        <f>(AU11-AVERAGE(AU$3:AU$242))^2*'Monthly Returns'!$BI25</f>
        <v>3.8783077598592432E-8</v>
      </c>
      <c r="DV11" s="196">
        <f>(AV11-AVERAGE(AV$3:AV$242))^2*'Monthly Returns'!$BI25</f>
        <v>1.4044697591524731E-8</v>
      </c>
      <c r="DW11" s="196">
        <f>(AW11-AVERAGE(AW$3:AW$242))^2*'Monthly Returns'!$BI25</f>
        <v>7.2998458786809674E-7</v>
      </c>
      <c r="DX11" s="196">
        <f>(AX11-AVERAGE(AX$3:AX$242))^2*'Monthly Returns'!$BI25</f>
        <v>1.943187082689245E-7</v>
      </c>
      <c r="DY11" s="196">
        <f>(AY11-AVERAGE(AY$3:AY$242))^2*'Monthly Returns'!$BI25</f>
        <v>2.5130383225889571E-6</v>
      </c>
      <c r="DZ11" s="196">
        <f>(AZ11-AVERAGE(AZ$3:AZ$242))^2*'Monthly Returns'!$BI25</f>
        <v>1.3174456230798101E-5</v>
      </c>
      <c r="EA11" s="196">
        <f>(BA11-AVERAGE(BA$3:BA$242))^2*'Monthly Returns'!$BI25</f>
        <v>4.0853427751914081E-8</v>
      </c>
    </row>
    <row r="12" spans="1:131" s="103" customFormat="1" x14ac:dyDescent="0.2">
      <c r="A12" s="85"/>
      <c r="B12" s="102">
        <f>'Monthly Returns'!A26</f>
        <v>36372</v>
      </c>
      <c r="C12" s="97">
        <f>'Monthly Returns'!B26</f>
        <v>-3.0324E-2</v>
      </c>
      <c r="D12" s="97">
        <f>'Monthly Returns'!C26</f>
        <v>-3.0532E-2</v>
      </c>
      <c r="E12" s="97">
        <f>'Monthly Returns'!D26</f>
        <v>-2.7452000000000001E-2</v>
      </c>
      <c r="F12" s="97">
        <f>'Monthly Returns'!E26</f>
        <v>-2.7440000000000003E-2</v>
      </c>
      <c r="G12" s="97">
        <f>'Monthly Returns'!F26</f>
        <v>8.4189999999999994E-3</v>
      </c>
      <c r="H12" s="97">
        <f>'Monthly Returns'!G26</f>
        <v>-4.0870000000000004E-3</v>
      </c>
      <c r="I12" s="97">
        <f>'Monthly Returns'!H26</f>
        <v>2.3458E-2</v>
      </c>
      <c r="J12" s="97">
        <f>'Monthly Returns'!I26</f>
        <v>3.2348000000000002E-2</v>
      </c>
      <c r="K12" s="97">
        <f>'Monthly Returns'!J26</f>
        <v>-2.7167E-2</v>
      </c>
      <c r="L12" s="97">
        <f>'Monthly Returns'!K26</f>
        <v>-2.496424718368162E-2</v>
      </c>
      <c r="M12" s="97">
        <f>'Monthly Returns'!L26</f>
        <v>-4.248E-3</v>
      </c>
      <c r="N12" s="97">
        <f>'Monthly Returns'!M26</f>
        <v>-8.4500000000000005E-4</v>
      </c>
      <c r="O12" s="97">
        <f>'Monthly Returns'!N26</f>
        <v>4.3109999999999997E-3</v>
      </c>
      <c r="P12" s="97">
        <f>'Monthly Returns'!O26</f>
        <v>9.2299999999999988E-4</v>
      </c>
      <c r="Q12" s="97">
        <f>'Monthly Returns'!P26</f>
        <v>-4.8010000000000006E-3</v>
      </c>
      <c r="R12" s="97">
        <f>'Monthly Returns'!Q26</f>
        <v>-5.5329999999999997E-3</v>
      </c>
      <c r="S12" s="97">
        <f>'Monthly Returns'!R26</f>
        <v>-3.228E-3</v>
      </c>
      <c r="T12" s="97">
        <f>'Monthly Returns'!S26</f>
        <v>-9.8420000000000001E-3</v>
      </c>
      <c r="U12" s="97">
        <f>'Monthly Returns'!T26</f>
        <v>2.0000000000000002E-5</v>
      </c>
      <c r="V12" s="97">
        <f>'Monthly Returns'!U26</f>
        <v>-4.065E-3</v>
      </c>
      <c r="W12" s="97">
        <f>'Monthly Returns'!V26</f>
        <v>-6.7810000000000006E-3</v>
      </c>
      <c r="X12" s="97">
        <f>'Monthly Returns'!W26</f>
        <v>-1.4829000000000002E-2</v>
      </c>
      <c r="Y12" s="97">
        <f>'Monthly Returns'!X26</f>
        <v>6.8820000000000001E-3</v>
      </c>
      <c r="Z12" s="97">
        <f>'Monthly Returns'!Y26</f>
        <v>4.8079999999999998E-3</v>
      </c>
      <c r="AA12" s="97">
        <f>'Monthly Returns'!Z26</f>
        <v>4.0260000000000001E-3</v>
      </c>
      <c r="AB12" s="97">
        <f>'Monthly Returns'!AA26</f>
        <v>8.7460000000000003E-3</v>
      </c>
      <c r="AC12" s="97">
        <f>'Monthly Returns'!AB26</f>
        <v>3.1479E-2</v>
      </c>
      <c r="AD12" s="97">
        <f>'Monthly Returns'!AC26</f>
        <v>3.3107999999999999E-2</v>
      </c>
      <c r="AE12" s="97">
        <f>'Monthly Returns'!AD26</f>
        <v>3.3153821474180896E-2</v>
      </c>
      <c r="AF12" s="97">
        <f>'Monthly Returns'!AE26</f>
        <v>2.39913285605497E-2</v>
      </c>
      <c r="AG12" s="97">
        <f>'Monthly Returns'!AF26</f>
        <v>2.32544968360026E-2</v>
      </c>
      <c r="AH12" s="97">
        <f>'Monthly Returns'!AG26</f>
        <v>3.6822794217877902E-2</v>
      </c>
      <c r="AI12" s="97">
        <f>'Monthly Returns'!AH26</f>
        <v>-6.0000000000000001E-3</v>
      </c>
      <c r="AJ12" s="97">
        <f>'Monthly Returns'!AI26</f>
        <v>5.1999999999999998E-3</v>
      </c>
      <c r="AK12" s="97">
        <f>'Monthly Returns'!AJ26</f>
        <v>6.0999999999999995E-3</v>
      </c>
      <c r="AL12" s="97">
        <f>'Monthly Returns'!AK26</f>
        <v>8.1000000000000013E-3</v>
      </c>
      <c r="AM12" s="97">
        <f>'Monthly Returns'!AL26</f>
        <v>4.5999999999999999E-3</v>
      </c>
      <c r="AN12" s="97">
        <f>'Monthly Returns'!AM26</f>
        <v>8.3000000000000001E-3</v>
      </c>
      <c r="AO12" s="97">
        <f>'Monthly Returns'!AN26</f>
        <v>6.4500000000000007E-4</v>
      </c>
      <c r="AP12" s="97">
        <f>'Monthly Returns'!AO26</f>
        <v>1.7587999999999999E-2</v>
      </c>
      <c r="AQ12" s="97">
        <f>'Monthly Returns'!AP26</f>
        <v>-2.9725187574605696E-2</v>
      </c>
      <c r="AR12" s="95">
        <v>2.3358450826606231E-2</v>
      </c>
      <c r="AS12" s="97">
        <f>'Monthly Returns'!AR26</f>
        <v>-2.496424718368162E-2</v>
      </c>
      <c r="AT12" s="205">
        <f t="shared" si="2"/>
        <v>-4.8431108732372137E-3</v>
      </c>
      <c r="AU12" s="95">
        <v>2.2815509472391915E-2</v>
      </c>
      <c r="AV12" s="95">
        <v>7.0443005742127692E-3</v>
      </c>
      <c r="AW12" s="97">
        <f>'Monthly Returns'!AV26</f>
        <v>-3.1820000000000001E-2</v>
      </c>
      <c r="AX12" s="97">
        <f>'Monthly Returns'!AW26</f>
        <v>-1.2917000000000001E-2</v>
      </c>
      <c r="AY12" s="95">
        <v>-9.1835543661860641E-3</v>
      </c>
      <c r="AZ12" s="95">
        <v>-7.8659596465053772E-2</v>
      </c>
      <c r="BA12" s="97">
        <f>'Monthly Returns'!AZ26</f>
        <v>2.7490000000000001E-2</v>
      </c>
      <c r="BB12" s="97"/>
      <c r="BC12" s="97"/>
      <c r="BD12" s="97"/>
      <c r="BE12" s="97"/>
      <c r="BF12" s="97"/>
      <c r="BG12" s="97"/>
      <c r="BH12" s="97"/>
      <c r="BI12" s="97"/>
      <c r="BJ12" s="97"/>
      <c r="BK12" s="97"/>
      <c r="BL12" s="97"/>
      <c r="BM12" s="97"/>
      <c r="BN12" s="97"/>
      <c r="BO12" s="97"/>
      <c r="BP12" s="97"/>
      <c r="BQ12" s="97"/>
      <c r="BR12" s="97"/>
      <c r="BS12" s="97"/>
      <c r="BT12" s="97"/>
      <c r="BU12" s="97"/>
      <c r="BV12" s="97"/>
      <c r="CC12" s="196">
        <f>(C12-AVERAGE(C$3:C$242))^2*'Monthly Returns'!$BI26</f>
        <v>1.5336411004771839E-6</v>
      </c>
      <c r="CD12" s="196">
        <f>(D12-AVERAGE(D$3:D$242))^2*'Monthly Returns'!$BI26</f>
        <v>1.5415266641425507E-6</v>
      </c>
      <c r="CE12" s="196">
        <f>(E12-AVERAGE(E$3:E$242))^2*'Monthly Returns'!$BI26</f>
        <v>1.4719749791811037E-6</v>
      </c>
      <c r="CF12" s="196">
        <f>(F12-AVERAGE(F$3:F$242))^2*'Monthly Returns'!$BI26</f>
        <v>1.4519231988522912E-6</v>
      </c>
      <c r="CG12" s="196">
        <f>(G12-AVERAGE(G$3:G$242))^2*'Monthly Returns'!$BI26</f>
        <v>5.5126066053320871E-9</v>
      </c>
      <c r="CH12" s="196">
        <f>(H12-AVERAGE(H$3:H$242))^2*'Monthly Returns'!$BI26</f>
        <v>1.2071744126893544E-7</v>
      </c>
      <c r="CI12" s="196">
        <f>(I12-AVERAGE(I$3:I$242))^2*'Monthly Returns'!$BI26</f>
        <v>3.2164776808258341E-7</v>
      </c>
      <c r="CJ12" s="196">
        <f>(J12-AVERAGE(J$3:J$242))^2*'Monthly Returns'!$BI26</f>
        <v>5.9444060235002936E-7</v>
      </c>
      <c r="CK12" s="196">
        <f>(K12-AVERAGE(K$3:K$242))^2*'Monthly Returns'!$BI26</f>
        <v>1.5133666682143105E-6</v>
      </c>
      <c r="CL12" s="196">
        <f>(L12-AVERAGE(L$3:L$242))^2*'Monthly Returns'!$BI26</f>
        <v>3.3545682258807782E-36</v>
      </c>
      <c r="CM12" s="196">
        <f>(M12-AVERAGE(M$3:M$242))^2*'Monthly Returns'!$BI26</f>
        <v>6.8893590765376764E-8</v>
      </c>
      <c r="CN12" s="196">
        <f>(N12-AVERAGE(N$3:N$242))^2*'Monthly Returns'!$BI26</f>
        <v>1.9233514906734204E-8</v>
      </c>
      <c r="CO12" s="196">
        <f>(O12-AVERAGE(O$3:O$242))^2*'Monthly Returns'!$BI26</f>
        <v>7.4301886659160245E-9</v>
      </c>
      <c r="CP12" s="196">
        <f>(P12-AVERAGE(P$3:P$242))^2*'Monthly Returns'!$BI26</f>
        <v>4.6819938918218025E-9</v>
      </c>
      <c r="CQ12" s="196">
        <f>(Q12-AVERAGE(Q$3:Q$242))^2*'Monthly Returns'!$BI26</f>
        <v>1.0779628504494285E-7</v>
      </c>
      <c r="CR12" s="196">
        <f>(R12-AVERAGE(R$3:R$242))^2*'Monthly Returns'!$BI26</f>
        <v>1.0635702151285416E-7</v>
      </c>
      <c r="CS12" s="196">
        <f>(S12-AVERAGE(S$3:S$242))^2*'Monthly Returns'!$BI26</f>
        <v>5.6825969573375305E-8</v>
      </c>
      <c r="CT12" s="196">
        <f>(T12-AVERAGE(T$3:T$242))^2*'Monthly Returns'!$BI26</f>
        <v>2.5796569897442282E-7</v>
      </c>
      <c r="CU12" s="196">
        <f>(U12-AVERAGE(U$3:U$242))^2*'Monthly Returns'!$BI26</f>
        <v>2.1008391420089035E-8</v>
      </c>
      <c r="CV12" s="196">
        <f>(V12-AVERAGE(V$3:V$242))^2*'Monthly Returns'!$BI26</f>
        <v>5.9161670972589969E-8</v>
      </c>
      <c r="CW12" s="196">
        <f>(W12-AVERAGE(W$3:W$242))^2*'Monthly Returns'!$BI26</f>
        <v>1.1963142088073979E-7</v>
      </c>
      <c r="CX12" s="196">
        <f>(X12-AVERAGE(X$3:X$242))^2*'Monthly Returns'!$BI26</f>
        <v>4.0556681126947784E-7</v>
      </c>
      <c r="CY12" s="196">
        <f>(Y12-AVERAGE(Y$3:Y$242))^2*'Monthly Returns'!$BI26</f>
        <v>1.164133146051094E-8</v>
      </c>
      <c r="CZ12" s="196">
        <f>(Z12-AVERAGE(Z$3:Z$242))^2*'Monthly Returns'!$BI26</f>
        <v>6.1120878367050712E-9</v>
      </c>
      <c r="DA12" s="196">
        <f>(AA12-AVERAGE(AA$3:AA$242))^2*'Monthly Returns'!$BI26</f>
        <v>3.9519068078504871E-9</v>
      </c>
      <c r="DB12" s="196">
        <f>(AB12-AVERAGE(AB$3:AB$242))^2*'Monthly Returns'!$BI26</f>
        <v>2.3249640002938077E-8</v>
      </c>
      <c r="DC12" s="196">
        <f>(AC12-AVERAGE(AC$3:AC$242))^2*'Monthly Returns'!$BI26</f>
        <v>8.8072370844892896E-7</v>
      </c>
      <c r="DD12" s="196">
        <f>(AD12-AVERAGE(AD$3:AD$242))^2*'Monthly Returns'!$BI26</f>
        <v>9.8100289788425331E-7</v>
      </c>
      <c r="DE12" s="196">
        <f>(AE12-AVERAGE(AE$3:AE$242))^2*'Monthly Returns'!$BI26</f>
        <v>9.7109195554760219E-7</v>
      </c>
      <c r="DF12" s="196">
        <f>(AF12-AVERAGE(AF$3:AF$242))^2*'Monthly Returns'!$BI26</f>
        <v>3.1649589146602157E-7</v>
      </c>
      <c r="DG12" s="196">
        <f>(AG12-AVERAGE(AG$3:AG$242))^2*'Monthly Returns'!$BI26</f>
        <v>3.4466352834623774E-7</v>
      </c>
      <c r="DH12" s="196">
        <f>(AH12-AVERAGE(AH$3:AH$242))^2*'Monthly Returns'!$BI26</f>
        <v>1.1492351796388665E-6</v>
      </c>
      <c r="DI12" s="196">
        <f>(AI12-AVERAGE(AI$3:AI$242))^2*'Monthly Returns'!$BI26</f>
        <v>1.0110377920795331E-7</v>
      </c>
      <c r="DJ12" s="196">
        <f>(AJ12-AVERAGE(AJ$3:AJ$242))^2*'Monthly Returns'!$BI26</f>
        <v>2.8690993858397705E-10</v>
      </c>
      <c r="DK12" s="196">
        <f>(AK12-AVERAGE(AK$3:AK$242))^2*'Monthly Returns'!$BI26</f>
        <v>2.6508216834302109E-11</v>
      </c>
      <c r="DL12" s="196">
        <f>(AL12-AVERAGE(AL$3:AL$242))^2*'Monthly Returns'!$BI26</f>
        <v>3.1263860161334894E-9</v>
      </c>
      <c r="DM12" s="196">
        <f>(AM12-AVERAGE(AM$3:AM$242))^2*'Monthly Returns'!$BI26</f>
        <v>7.968156591277148E-11</v>
      </c>
      <c r="DN12" s="196">
        <f>(AN12-AVERAGE(AN$3:AN$242))^2*'Monthly Returns'!$BI26</f>
        <v>7.8638956755527183E-9</v>
      </c>
      <c r="DO12" s="196">
        <f>(AO12-AVERAGE(AO$3:AO$242))^2*'Monthly Returns'!$BI26</f>
        <v>2.4350772437722461E-8</v>
      </c>
      <c r="DP12" s="196">
        <f>(AP12-AVERAGE(AP$3:AP$242))^2*'Monthly Returns'!$BI26</f>
        <v>2.522646793612732E-7</v>
      </c>
      <c r="DQ12" s="196">
        <f>(AQ12-AVERAGE(AQ$3:AQ$242))^2*'Monthly Returns'!$BI26</f>
        <v>1.5348672588021012E-6</v>
      </c>
      <c r="DR12" s="196">
        <f>(AR12-AVERAGE(AR$3:AR$242))^2*'Monthly Returns'!$BI26</f>
        <v>3.0919385455947234E-7</v>
      </c>
      <c r="DS12" s="196">
        <f>(AS12-AVERAGE(AS$3:AS$242))^2*'Monthly Returns'!$BI26</f>
        <v>3.3545682258807782E-36</v>
      </c>
      <c r="DT12" s="196">
        <f>(AT12-AVERAGE(AT$3:AT$242))^2*'Monthly Returns'!$BI26</f>
        <v>1.2092555195080901E-7</v>
      </c>
      <c r="DU12" s="196">
        <f>(AU12-AVERAGE(AU$3:AU$242))^2*'Monthly Returns'!$BI26</f>
        <v>4.7192708610739794E-7</v>
      </c>
      <c r="DV12" s="196">
        <f>(AV12-AVERAGE(AV$3:AV$242))^2*'Monthly Returns'!$BI26</f>
        <v>1.8073498389364025E-7</v>
      </c>
      <c r="DW12" s="196">
        <f>(AW12-AVERAGE(AW$3:AW$242))^2*'Monthly Returns'!$BI26</f>
        <v>1.8886003251898301E-6</v>
      </c>
      <c r="DX12" s="196">
        <f>(AX12-AVERAGE(AX$3:AX$242))^2*'Monthly Returns'!$BI26</f>
        <v>5.1746476493147896E-7</v>
      </c>
      <c r="DY12" s="196">
        <f>(AY12-AVERAGE(AY$3:AY$242))^2*'Monthly Returns'!$BI26</f>
        <v>2.8281865180014493E-7</v>
      </c>
      <c r="DZ12" s="196">
        <f>(AZ12-AVERAGE(AZ$3:AZ$242))^2*'Monthly Returns'!$BI26</f>
        <v>9.8078017029115353E-6</v>
      </c>
      <c r="EA12" s="196">
        <f>(BA12-AVERAGE(BA$3:BA$242))^2*'Monthly Returns'!$BI26</f>
        <v>3.2358881943880744E-7</v>
      </c>
    </row>
    <row r="13" spans="1:131" s="103" customFormat="1" x14ac:dyDescent="0.2">
      <c r="A13" s="85"/>
      <c r="B13" s="102">
        <f>'Monthly Returns'!A27</f>
        <v>36403</v>
      </c>
      <c r="C13" s="97">
        <f>'Monthly Returns'!B27</f>
        <v>-1.137E-2</v>
      </c>
      <c r="D13" s="97">
        <f>'Monthly Returns'!C27</f>
        <v>-9.3699999999999999E-3</v>
      </c>
      <c r="E13" s="97">
        <f>'Monthly Returns'!D27</f>
        <v>-2.5897E-2</v>
      </c>
      <c r="F13" s="97">
        <f>'Monthly Returns'!E27</f>
        <v>-3.7009E-2</v>
      </c>
      <c r="G13" s="97">
        <f>'Monthly Returns'!F27</f>
        <v>-2.9083999999999999E-2</v>
      </c>
      <c r="H13" s="97">
        <f>'Monthly Returns'!G27</f>
        <v>-1.199E-3</v>
      </c>
      <c r="I13" s="97">
        <f>'Monthly Returns'!H27</f>
        <v>3.4689999999999999E-3</v>
      </c>
      <c r="J13" s="97">
        <f>'Monthly Returns'!I27</f>
        <v>2.3821999999999999E-2</v>
      </c>
      <c r="K13" s="97">
        <f>'Monthly Returns'!J27</f>
        <v>9.1000000000000004E-3</v>
      </c>
      <c r="L13" s="97">
        <f>'Monthly Returns'!K27</f>
        <v>-2.496424718368162E-2</v>
      </c>
      <c r="M13" s="97">
        <f>'Monthly Returns'!L27</f>
        <v>-5.0799999999999999E-4</v>
      </c>
      <c r="N13" s="97">
        <f>'Monthly Returns'!M27</f>
        <v>1.46E-4</v>
      </c>
      <c r="O13" s="97">
        <f>'Monthly Returns'!N27</f>
        <v>3.5999999999999999E-3</v>
      </c>
      <c r="P13" s="97">
        <f>'Monthly Returns'!O27</f>
        <v>2.0339999999999998E-3</v>
      </c>
      <c r="Q13" s="97">
        <f>'Monthly Returns'!P27</f>
        <v>-3.9119999999999997E-3</v>
      </c>
      <c r="R13" s="97">
        <f>'Monthly Returns'!Q27</f>
        <v>-2.434E-3</v>
      </c>
      <c r="S13" s="97">
        <f>'Monthly Returns'!R27</f>
        <v>-7.0400000000000009E-4</v>
      </c>
      <c r="T13" s="97">
        <f>'Monthly Returns'!S27</f>
        <v>-5.7410000000000004E-3</v>
      </c>
      <c r="U13" s="97">
        <f>'Monthly Returns'!T27</f>
        <v>1.7489999999999999E-3</v>
      </c>
      <c r="V13" s="97">
        <f>'Monthly Returns'!U27</f>
        <v>-6.8500000000000006E-4</v>
      </c>
      <c r="W13" s="97">
        <f>'Monthly Returns'!V27</f>
        <v>-3.5000000000000004E-5</v>
      </c>
      <c r="X13" s="97">
        <f>'Monthly Returns'!W27</f>
        <v>-2.8219999999999999E-3</v>
      </c>
      <c r="Y13" s="97">
        <f>'Monthly Returns'!X27</f>
        <v>-2.3219999999999998E-3</v>
      </c>
      <c r="Z13" s="97">
        <f>'Monthly Returns'!Y27</f>
        <v>1.3309999999999999E-3</v>
      </c>
      <c r="AA13" s="97">
        <f>'Monthly Returns'!Z27</f>
        <v>-1.1054999999999999E-2</v>
      </c>
      <c r="AB13" s="97">
        <f>'Monthly Returns'!AA27</f>
        <v>3.57E-4</v>
      </c>
      <c r="AC13" s="97">
        <f>'Monthly Returns'!AB27</f>
        <v>-2.4660000000000003E-3</v>
      </c>
      <c r="AD13" s="97">
        <f>'Monthly Returns'!AC27</f>
        <v>2.2919999999999998E-3</v>
      </c>
      <c r="AE13" s="97">
        <f>'Monthly Returns'!AD27</f>
        <v>-2.4901549341640999E-3</v>
      </c>
      <c r="AF13" s="97">
        <f>'Monthly Returns'!AE27</f>
        <v>3.6424721310044802E-3</v>
      </c>
      <c r="AG13" s="97">
        <f>'Monthly Returns'!AF27</f>
        <v>2.01942990845966E-3</v>
      </c>
      <c r="AH13" s="97">
        <f>'Monthly Returns'!AG27</f>
        <v>-1.9529752961072999E-3</v>
      </c>
      <c r="AI13" s="97">
        <f>'Monthly Returns'!AH27</f>
        <v>1.4000000000000002E-3</v>
      </c>
      <c r="AJ13" s="97">
        <f>'Monthly Returns'!AI27</f>
        <v>-1E-4</v>
      </c>
      <c r="AK13" s="97">
        <f>'Monthly Returns'!AJ27</f>
        <v>4.0000000000000002E-4</v>
      </c>
      <c r="AL13" s="97">
        <f>'Monthly Returns'!AK27</f>
        <v>-7.8000000000000005E-3</v>
      </c>
      <c r="AM13" s="97">
        <f>'Monthly Returns'!AL27</f>
        <v>-5.5000000000000005E-3</v>
      </c>
      <c r="AN13" s="97">
        <f>'Monthly Returns'!AM27</f>
        <v>8.0000000000000002E-3</v>
      </c>
      <c r="AO13" s="97">
        <f>'Monthly Returns'!AN27</f>
        <v>2.6410000000000001E-3</v>
      </c>
      <c r="AP13" s="97">
        <f>'Monthly Returns'!AO27</f>
        <v>5.8007000000000003E-2</v>
      </c>
      <c r="AQ13" s="97">
        <f>'Monthly Returns'!AP27</f>
        <v>-1.0763612151165001E-2</v>
      </c>
      <c r="AR13" s="95">
        <v>-2.7220143080344044E-3</v>
      </c>
      <c r="AS13" s="97">
        <f>'Monthly Returns'!AR27</f>
        <v>-2.496424718368162E-2</v>
      </c>
      <c r="AT13" s="205">
        <f t="shared" si="2"/>
        <v>8.9694901906721049E-3</v>
      </c>
      <c r="AU13" s="95">
        <v>7.1878311999493179E-3</v>
      </c>
      <c r="AV13" s="95">
        <v>-8.9631093783886177E-3</v>
      </c>
      <c r="AW13" s="97">
        <f>'Monthly Returns'!AV27</f>
        <v>-1.2709E-2</v>
      </c>
      <c r="AX13" s="97">
        <f>'Monthly Returns'!AW27</f>
        <v>-1.0013000000000001E-2</v>
      </c>
      <c r="AY13" s="95">
        <v>-1.7505490466394832E-3</v>
      </c>
      <c r="AZ13" s="95">
        <v>-4.1141336039328029E-3</v>
      </c>
      <c r="BA13" s="97">
        <f>'Monthly Returns'!AZ27</f>
        <v>1.5271E-2</v>
      </c>
      <c r="BB13" s="97"/>
      <c r="BC13" s="97"/>
      <c r="BD13" s="97"/>
      <c r="BE13" s="97"/>
      <c r="BF13" s="97"/>
      <c r="BG13" s="97"/>
      <c r="BH13" s="97"/>
      <c r="BI13" s="97"/>
      <c r="BJ13" s="97"/>
      <c r="BK13" s="97"/>
      <c r="BL13" s="97"/>
      <c r="BM13" s="97"/>
      <c r="BN13" s="97"/>
      <c r="BO13" s="97"/>
      <c r="BP13" s="97"/>
      <c r="BQ13" s="97"/>
      <c r="BR13" s="97"/>
      <c r="BS13" s="97"/>
      <c r="BT13" s="97"/>
      <c r="BU13" s="97"/>
      <c r="BV13" s="97"/>
      <c r="CC13" s="196">
        <f>(C13-AVERAGE(C$3:C$242))^2*'Monthly Returns'!$BI27</f>
        <v>3.7960165761152228E-7</v>
      </c>
      <c r="CD13" s="196">
        <f>(D13-AVERAGE(D$3:D$242))^2*'Monthly Returns'!$BI27</f>
        <v>2.9822044030861671E-7</v>
      </c>
      <c r="CE13" s="196">
        <f>(E13-AVERAGE(E$3:E$242))^2*'Monthly Returns'!$BI27</f>
        <v>1.3637507206813361E-6</v>
      </c>
      <c r="CF13" s="196">
        <f>(F13-AVERAGE(F$3:F$242))^2*'Monthly Returns'!$BI27</f>
        <v>2.3358247088936032E-6</v>
      </c>
      <c r="CG13" s="196">
        <f>(G13-AVERAGE(G$3:G$242))^2*'Monthly Returns'!$BI27</f>
        <v>1.7377501651145568E-6</v>
      </c>
      <c r="CH13" s="196">
        <f>(H13-AVERAGE(H$3:H$242))^2*'Monthly Returns'!$BI27</f>
        <v>6.4225305439121298E-8</v>
      </c>
      <c r="CI13" s="196">
        <f>(I13-AVERAGE(I$3:I$242))^2*'Monthly Returns'!$BI27</f>
        <v>8.6206029063265626E-9</v>
      </c>
      <c r="CJ13" s="196">
        <f>(J13-AVERAGE(J$3:J$242))^2*'Monthly Returns'!$BI27</f>
        <v>2.4221935488661781E-7</v>
      </c>
      <c r="CK13" s="196">
        <f>(K13-AVERAGE(K$3:K$242))^2*'Monthly Returns'!$BI27</f>
        <v>1.139530245463465E-9</v>
      </c>
      <c r="CL13" s="196">
        <f>(L13-AVERAGE(L$3:L$242))^2*'Monthly Returns'!$BI27</f>
        <v>3.3884527534149271E-36</v>
      </c>
      <c r="CM13" s="196">
        <f>(M13-AVERAGE(M$3:M$242))^2*'Monthly Returns'!$BI27</f>
        <v>1.9537914101732874E-8</v>
      </c>
      <c r="CN13" s="196">
        <f>(N13-AVERAGE(N$3:N$242))^2*'Monthly Returns'!$BI27</f>
        <v>1.1346852642856555E-8</v>
      </c>
      <c r="CO13" s="196">
        <f>(O13-AVERAGE(O$3:O$242))^2*'Monthly Returns'!$BI27</f>
        <v>3.9760226698773066E-9</v>
      </c>
      <c r="CP13" s="196">
        <f>(P13-AVERAGE(P$3:P$242))^2*'Monthly Returns'!$BI27</f>
        <v>1.0194319382164905E-9</v>
      </c>
      <c r="CQ13" s="196">
        <f>(Q13-AVERAGE(Q$3:Q$242))^2*'Monthly Returns'!$BI27</f>
        <v>9.0298948237730891E-8</v>
      </c>
      <c r="CR13" s="196">
        <f>(R13-AVERAGE(R$3:R$242))^2*'Monthly Returns'!$BI27</f>
        <v>5.0626325520084867E-8</v>
      </c>
      <c r="CS13" s="196">
        <f>(S13-AVERAGE(S$3:S$242))^2*'Monthly Returns'!$BI27</f>
        <v>2.4300419443154973E-8</v>
      </c>
      <c r="CT13" s="196">
        <f>(T13-AVERAGE(T$3:T$242))^2*'Monthly Returns'!$BI27</f>
        <v>1.402284803067282E-7</v>
      </c>
      <c r="CU13" s="196">
        <f>(U13-AVERAGE(U$3:U$242))^2*'Monthly Returns'!$BI27</f>
        <v>7.8036879986550338E-9</v>
      </c>
      <c r="CV13" s="196">
        <f>(V13-AVERAGE(V$3:V$242))^2*'Monthly Returns'!$BI27</f>
        <v>1.7523072007965389E-8</v>
      </c>
      <c r="CW13" s="196">
        <f>(W13-AVERAGE(W$3:W$242))^2*'Monthly Returns'!$BI27</f>
        <v>1.5356114833505496E-8</v>
      </c>
      <c r="CX13" s="196">
        <f>(X13-AVERAGE(X$3:X$242))^2*'Monthly Returns'!$BI27</f>
        <v>5.8511729940706339E-8</v>
      </c>
      <c r="CY13" s="196">
        <f>(Y13-AVERAGE(Y$3:Y$242))^2*'Monthly Returns'!$BI27</f>
        <v>3.8718540030678967E-8</v>
      </c>
      <c r="CZ13" s="196">
        <f>(Z13-AVERAGE(Z$3:Z$242))^2*'Monthly Returns'!$BI27</f>
        <v>1.3487406157487194E-9</v>
      </c>
      <c r="DA13" s="196">
        <f>(AA13-AVERAGE(AA$3:AA$242))^2*'Monthly Returns'!$BI27</f>
        <v>3.1727727901023419E-7</v>
      </c>
      <c r="DB13" s="196">
        <f>(AB13-AVERAGE(AB$3:AB$242))^2*'Monthly Returns'!$BI27</f>
        <v>1.5609147620967909E-8</v>
      </c>
      <c r="DC13" s="196">
        <f>(AC13-AVERAGE(AC$3:AC$242))^2*'Monthly Returns'!$BI27</f>
        <v>3.3282531945306967E-8</v>
      </c>
      <c r="DD13" s="196">
        <f>(AD13-AVERAGE(AD$3:AD$242))^2*'Monthly Returns'!$BI27</f>
        <v>6.9838360204053994E-10</v>
      </c>
      <c r="DE13" s="196">
        <f>(AE13-AVERAGE(AE$3:AE$242))^2*'Monthly Returns'!$BI27</f>
        <v>3.6697546259160129E-8</v>
      </c>
      <c r="DF13" s="196">
        <f>(AF13-AVERAGE(AF$3:AF$242))^2*'Monthly Returns'!$BI27</f>
        <v>1.1960373630485992E-8</v>
      </c>
      <c r="DG13" s="196">
        <f>(AG13-AVERAGE(AG$3:AG$242))^2*'Monthly Returns'!$BI27</f>
        <v>1.3024828084585569E-8</v>
      </c>
      <c r="DH13" s="196">
        <f>(AH13-AVERAGE(AH$3:AH$242))^2*'Monthly Returns'!$BI27</f>
        <v>4.342957525960495E-8</v>
      </c>
      <c r="DI13" s="196">
        <f>(AI13-AVERAGE(AI$3:AI$242))^2*'Monthly Returns'!$BI27</f>
        <v>5.5030732126606468E-9</v>
      </c>
      <c r="DJ13" s="196">
        <f>(AJ13-AVERAGE(AJ$3:AJ$242))^2*'Monthly Returns'!$BI27</f>
        <v>3.7161877164110644E-8</v>
      </c>
      <c r="DK13" s="196">
        <f>(AK13-AVERAGE(AK$3:AK$242))^2*'Monthly Returns'!$BI27</f>
        <v>3.7709424150049517E-8</v>
      </c>
      <c r="DL13" s="196">
        <f>(AL13-AVERAGE(AL$3:AL$242))^2*'Monthly Returns'!$BI27</f>
        <v>2.218932438116519E-7</v>
      </c>
      <c r="DM13" s="196">
        <f>(AM13-AVERAGE(AM$3:AM$242))^2*'Monthly Returns'!$BI27</f>
        <v>1.0624286414831338E-7</v>
      </c>
      <c r="DN13" s="196">
        <f>(AN13-AVERAGE(AN$3:AN$242))^2*'Monthly Returns'!$BI27</f>
        <v>6.2690319760929145E-9</v>
      </c>
      <c r="DO13" s="196">
        <f>(AO13-AVERAGE(AO$3:AO$242))^2*'Monthly Returns'!$BI27</f>
        <v>8.2165540123821693E-9</v>
      </c>
      <c r="DP13" s="196">
        <f>(AP13-AVERAGE(AP$3:AP$242))^2*'Monthly Returns'!$BI27</f>
        <v>3.4044025044869348E-6</v>
      </c>
      <c r="DQ13" s="196">
        <f>(AQ13-AVERAGE(AQ$3:AQ$242))^2*'Monthly Returns'!$BI27</f>
        <v>3.7990515217259303E-7</v>
      </c>
      <c r="DR13" s="196">
        <f>(AR13-AVERAGE(AR$3:AR$242))^2*'Monthly Returns'!$BI27</f>
        <v>9.3627910958891828E-8</v>
      </c>
      <c r="DS13" s="196">
        <f>(AS13-AVERAGE(AS$3:AS$242))^2*'Monthly Returns'!$BI27</f>
        <v>3.3884527534149271E-36</v>
      </c>
      <c r="DT13" s="196">
        <f>(AT13-AVERAGE(AT$3:AT$242))^2*'Monthly Returns'!$BI27</f>
        <v>1.1780227421728241E-8</v>
      </c>
      <c r="DU13" s="196">
        <f>(AU13-AVERAGE(AU$3:AU$242))^2*'Monthly Returns'!$BI27</f>
        <v>2.9656075739299437E-8</v>
      </c>
      <c r="DV13" s="196">
        <f>(AV13-AVERAGE(AV$3:AV$242))^2*'Monthly Returns'!$BI27</f>
        <v>1.072092581262989E-8</v>
      </c>
      <c r="DW13" s="196">
        <f>(AW13-AVERAGE(AW$3:AW$242))^2*'Monthly Returns'!$BI27</f>
        <v>5.5869254191140797E-7</v>
      </c>
      <c r="DX13" s="196">
        <f>(AX13-AVERAGE(AX$3:AX$242))^2*'Monthly Returns'!$BI27</f>
        <v>3.9272309702673146E-7</v>
      </c>
      <c r="DY13" s="196">
        <f>(AY13-AVERAGE(AY$3:AY$242))^2*'Monthly Returns'!$BI27</f>
        <v>8.2946461946434247E-8</v>
      </c>
      <c r="DZ13" s="196">
        <f>(AZ13-AVERAGE(AZ$3:AZ$242))^2*'Monthly Returns'!$BI27</f>
        <v>4.5637679494763095E-7</v>
      </c>
      <c r="EA13" s="196">
        <f>(BA13-AVERAGE(BA$3:BA$242))^2*'Monthly Returns'!$BI27</f>
        <v>2.7731185697660167E-8</v>
      </c>
    </row>
    <row r="14" spans="1:131" s="103" customFormat="1" x14ac:dyDescent="0.2">
      <c r="A14" s="85"/>
      <c r="B14" s="102">
        <f>'Monthly Returns'!A28</f>
        <v>36433</v>
      </c>
      <c r="C14" s="97">
        <f>'Monthly Returns'!B28</f>
        <v>-2.5558000000000001E-2</v>
      </c>
      <c r="D14" s="97">
        <f>'Monthly Returns'!C28</f>
        <v>-2.7496E-2</v>
      </c>
      <c r="E14" s="97">
        <f>'Monthly Returns'!D28</f>
        <v>-3.5154999999999999E-2</v>
      </c>
      <c r="F14" s="97">
        <f>'Monthly Returns'!E28</f>
        <v>2.1799999999999999E-4</v>
      </c>
      <c r="G14" s="97">
        <f>'Monthly Returns'!F28</f>
        <v>-5.2900000000000004E-3</v>
      </c>
      <c r="H14" s="97">
        <f>'Monthly Returns'!G28</f>
        <v>-1.0782E-2</v>
      </c>
      <c r="I14" s="97">
        <f>'Monthly Returns'!H28</f>
        <v>6.7600000000000004E-3</v>
      </c>
      <c r="J14" s="97">
        <f>'Monthly Returns'!I28</f>
        <v>-2.1499999999999999E-4</v>
      </c>
      <c r="K14" s="97">
        <f>'Monthly Returns'!J28</f>
        <v>-3.3842999999999998E-2</v>
      </c>
      <c r="L14" s="97">
        <f>'Monthly Returns'!K28</f>
        <v>-2.496424718368162E-2</v>
      </c>
      <c r="M14" s="97">
        <f>'Monthly Returns'!L28</f>
        <v>1.1604000000000001E-2</v>
      </c>
      <c r="N14" s="97">
        <f>'Monthly Returns'!M28</f>
        <v>7.6600000000000001E-3</v>
      </c>
      <c r="O14" s="97">
        <f>'Monthly Returns'!N28</f>
        <v>4.7599999999999995E-3</v>
      </c>
      <c r="P14" s="97">
        <f>'Monthly Returns'!O28</f>
        <v>7.7749999999999998E-3</v>
      </c>
      <c r="Q14" s="97">
        <f>'Monthly Returns'!P28</f>
        <v>7.3929999999999994E-3</v>
      </c>
      <c r="R14" s="97">
        <f>'Monthly Returns'!Q28</f>
        <v>1.0862E-2</v>
      </c>
      <c r="S14" s="97">
        <f>'Monthly Returns'!R28</f>
        <v>1.0993999999999999E-2</v>
      </c>
      <c r="T14" s="97">
        <f>'Monthly Returns'!S28</f>
        <v>1.0597000000000001E-2</v>
      </c>
      <c r="U14" s="97">
        <f>'Monthly Returns'!T28</f>
        <v>3.9639999999999996E-3</v>
      </c>
      <c r="V14" s="97">
        <f>'Monthly Returns'!U28</f>
        <v>1.0038E-2</v>
      </c>
      <c r="W14" s="97">
        <f>'Monthly Returns'!V28</f>
        <v>1.6225E-2</v>
      </c>
      <c r="X14" s="97">
        <f>'Monthly Returns'!W28</f>
        <v>1.9467999999999999E-2</v>
      </c>
      <c r="Y14" s="97">
        <f>'Monthly Returns'!X28</f>
        <v>3.6240000000000001E-3</v>
      </c>
      <c r="Z14" s="97">
        <f>'Monthly Returns'!Y28</f>
        <v>3.6009999999999996E-3</v>
      </c>
      <c r="AA14" s="97">
        <f>'Monthly Returns'!Z28</f>
        <v>-7.1960000000000001E-3</v>
      </c>
      <c r="AB14" s="97">
        <f>'Monthly Returns'!AA28</f>
        <v>-7.8110000000000002E-3</v>
      </c>
      <c r="AC14" s="97">
        <f>'Monthly Returns'!AB28</f>
        <v>1.2888999999999999E-2</v>
      </c>
      <c r="AD14" s="97">
        <f>'Monthly Returns'!AC28</f>
        <v>1.6141000000000003E-2</v>
      </c>
      <c r="AE14" s="97">
        <f>'Monthly Returns'!AD28</f>
        <v>1.3633376005595398E-2</v>
      </c>
      <c r="AF14" s="97">
        <f>'Monthly Returns'!AE28</f>
        <v>1.2847264898000098E-2</v>
      </c>
      <c r="AG14" s="97">
        <f>'Monthly Returns'!AF28</f>
        <v>1.1625099452499199E-2</v>
      </c>
      <c r="AH14" s="97">
        <f>'Monthly Returns'!AG28</f>
        <v>1.55872203405768E-2</v>
      </c>
      <c r="AI14" s="97">
        <f>'Monthly Returns'!AH28</f>
        <v>4.6999999999999993E-3</v>
      </c>
      <c r="AJ14" s="97">
        <f>'Monthly Returns'!AI28</f>
        <v>1.6000000000000001E-3</v>
      </c>
      <c r="AK14" s="97">
        <f>'Monthly Returns'!AJ28</f>
        <v>3.4999999999999996E-3</v>
      </c>
      <c r="AL14" s="97">
        <f>'Monthly Returns'!AK28</f>
        <v>1.6200000000000003E-2</v>
      </c>
      <c r="AM14" s="97">
        <f>'Monthly Returns'!AL28</f>
        <v>1.0800000000000001E-2</v>
      </c>
      <c r="AN14" s="97">
        <f>'Monthly Returns'!AM28</f>
        <v>4.7999999999999996E-3</v>
      </c>
      <c r="AO14" s="97">
        <f>'Monthly Returns'!AN28</f>
        <v>7.4419999999999998E-3</v>
      </c>
      <c r="AP14" s="97">
        <f>'Monthly Returns'!AO28</f>
        <v>5.2027999999999998E-2</v>
      </c>
      <c r="AQ14" s="97">
        <f>'Monthly Returns'!AP28</f>
        <v>-2.4957282727707E-2</v>
      </c>
      <c r="AR14" s="95">
        <v>-7.5343080050019684E-3</v>
      </c>
      <c r="AS14" s="97">
        <f>'Monthly Returns'!AR28</f>
        <v>-2.496424718368162E-2</v>
      </c>
      <c r="AT14" s="205">
        <f t="shared" si="2"/>
        <v>1.1497469652230956E-3</v>
      </c>
      <c r="AU14" s="95">
        <v>7.301011981174714E-3</v>
      </c>
      <c r="AV14" s="95">
        <v>-1.5269283630564923E-2</v>
      </c>
      <c r="AW14" s="97">
        <f>'Monthly Returns'!AV28</f>
        <v>-3.7964000000000005E-2</v>
      </c>
      <c r="AX14" s="97">
        <f>'Monthly Returns'!AW28</f>
        <v>-4.2046E-2</v>
      </c>
      <c r="AY14" s="95">
        <v>-1.4615265173884515E-2</v>
      </c>
      <c r="AZ14" s="95">
        <v>-6.2581367162821866E-2</v>
      </c>
      <c r="BA14" s="97">
        <f>'Monthly Returns'!AZ28</f>
        <v>-4.6604E-2</v>
      </c>
      <c r="BB14" s="97"/>
      <c r="BC14" s="97"/>
      <c r="BD14" s="97"/>
      <c r="BE14" s="97"/>
      <c r="BF14" s="97"/>
      <c r="BG14" s="97"/>
      <c r="BH14" s="97"/>
      <c r="BI14" s="97"/>
      <c r="BJ14" s="97"/>
      <c r="BK14" s="97"/>
      <c r="BL14" s="97"/>
      <c r="BM14" s="97"/>
      <c r="BN14" s="97"/>
      <c r="BO14" s="97"/>
      <c r="BP14" s="97"/>
      <c r="BQ14" s="97"/>
      <c r="BR14" s="97"/>
      <c r="BS14" s="97"/>
      <c r="BT14" s="97"/>
      <c r="BU14" s="97"/>
      <c r="BV14" s="97"/>
      <c r="CC14" s="196">
        <f>(C14-AVERAGE(C$3:C$242))^2*'Monthly Returns'!$BI28</f>
        <v>1.1926230854454756E-6</v>
      </c>
      <c r="CD14" s="196">
        <f>(D14-AVERAGE(D$3:D$242))^2*'Monthly Returns'!$BI28</f>
        <v>1.3292734883206211E-6</v>
      </c>
      <c r="CE14" s="196">
        <f>(E14-AVERAGE(E$3:E$242))^2*'Monthly Returns'!$BI28</f>
        <v>2.1969957769897502E-6</v>
      </c>
      <c r="CF14" s="196">
        <f>(F14-AVERAGE(F$3:F$242))^2*'Monthly Returns'!$BI28</f>
        <v>8.7235602682967655E-8</v>
      </c>
      <c r="CG14" s="196">
        <f>(G14-AVERAGE(G$3:G$242))^2*'Monthly Returns'!$BI28</f>
        <v>2.8290032655715661E-7</v>
      </c>
      <c r="CH14" s="196">
        <f>(H14-AVERAGE(H$3:H$242))^2*'Monthly Returns'!$BI28</f>
        <v>3.2956943250875923E-7</v>
      </c>
      <c r="CI14" s="196">
        <f>(I14-AVERAGE(I$3:I$242))^2*'Monthly Returns'!$BI28</f>
        <v>2.678423905883113E-10</v>
      </c>
      <c r="CJ14" s="196">
        <f>(J14-AVERAGE(J$3:J$242))^2*'Monthly Returns'!$BI28</f>
        <v>9.3915363151650381E-8</v>
      </c>
      <c r="CK14" s="196">
        <f>(K14-AVERAGE(K$3:K$242))^2*'Monthly Returns'!$BI28</f>
        <v>2.1465482279187024E-6</v>
      </c>
      <c r="CL14" s="196">
        <f>(L14-AVERAGE(L$3:L$242))^2*'Monthly Returns'!$BI28</f>
        <v>3.4226795489039667E-36</v>
      </c>
      <c r="CM14" s="196">
        <f>(M14-AVERAGE(M$3:M$242))^2*'Monthly Returns'!$BI28</f>
        <v>6.926400360650766E-8</v>
      </c>
      <c r="CN14" s="196">
        <f>(N14-AVERAGE(N$3:N$242))^2*'Monthly Returns'!$BI28</f>
        <v>2.055343092877975E-8</v>
      </c>
      <c r="CO14" s="196">
        <f>(O14-AVERAGE(O$3:O$242))^2*'Monthly Returns'!$BI28</f>
        <v>1.041079167676806E-8</v>
      </c>
      <c r="CP14" s="196">
        <f>(P14-AVERAGE(P$3:P$242))^2*'Monthly Returns'!$BI28</f>
        <v>2.5358603332291245E-8</v>
      </c>
      <c r="CQ14" s="196">
        <f>(Q14-AVERAGE(Q$3:Q$242))^2*'Monthly Returns'!$BI28</f>
        <v>5.5884341083498295E-9</v>
      </c>
      <c r="CR14" s="196">
        <f>(R14-AVERAGE(R$3:R$242))^2*'Monthly Returns'!$BI28</f>
        <v>4.7082977516586576E-8</v>
      </c>
      <c r="CS14" s="196">
        <f>(S14-AVERAGE(S$3:S$242))^2*'Monthly Returns'!$BI28</f>
        <v>5.437943510128999E-8</v>
      </c>
      <c r="CT14" s="196">
        <f>(T14-AVERAGE(T$3:T$242))^2*'Monthly Returns'!$BI28</f>
        <v>2.8273558950834857E-8</v>
      </c>
      <c r="CU14" s="196">
        <f>(U14-AVERAGE(U$3:U$242))^2*'Monthly Returns'!$BI28</f>
        <v>2.2389378017715975E-10</v>
      </c>
      <c r="CV14" s="196">
        <f>(V14-AVERAGE(V$3:V$242))^2*'Monthly Returns'!$BI28</f>
        <v>5.0323627905487503E-8</v>
      </c>
      <c r="CW14" s="196">
        <f>(W14-AVERAGE(W$3:W$242))^2*'Monthly Returns'!$BI28</f>
        <v>1.7419042016935385E-7</v>
      </c>
      <c r="CX14" s="196">
        <f>(X14-AVERAGE(X$3:X$242))^2*'Monthly Returns'!$BI28</f>
        <v>2.4975970011273331E-7</v>
      </c>
      <c r="CY14" s="196">
        <f>(Y14-AVERAGE(Y$3:Y$242))^2*'Monthly Returns'!$BI28</f>
        <v>1.6306925704749983E-13</v>
      </c>
      <c r="CZ14" s="196">
        <f>(Z14-AVERAGE(Z$3:Z$242))^2*'Monthly Returns'!$BI28</f>
        <v>1.5010380269853414E-9</v>
      </c>
      <c r="DA14" s="196">
        <f>(AA14-AVERAGE(AA$3:AA$242))^2*'Monthly Returns'!$BI28</f>
        <v>1.9140670349014525E-7</v>
      </c>
      <c r="DB14" s="196">
        <f>(AB14-AVERAGE(AB$3:AB$242))^2*'Monthly Returns'!$BI28</f>
        <v>1.5823298178676716E-7</v>
      </c>
      <c r="DC14" s="196">
        <f>(AC14-AVERAGE(AC$3:AC$242))^2*'Monthly Returns'!$BI28</f>
        <v>1.0783989778320591E-7</v>
      </c>
      <c r="DD14" s="196">
        <f>(AD14-AVERAGE(AD$3:AD$242))^2*'Monthly Returns'!$BI28</f>
        <v>1.892185820996297E-7</v>
      </c>
      <c r="DE14" s="196">
        <f>(AE14-AVERAGE(AE$3:AE$242))^2*'Monthly Returns'!$BI28</f>
        <v>1.1890500530384991E-7</v>
      </c>
      <c r="DF14" s="196">
        <f>(AF14-AVERAGE(AF$3:AF$242))^2*'Monthly Returns'!$BI28</f>
        <v>3.8753225622379433E-8</v>
      </c>
      <c r="DG14" s="196">
        <f>(AG14-AVERAGE(AG$3:AG$242))^2*'Monthly Returns'!$BI28</f>
        <v>4.220220179142901E-8</v>
      </c>
      <c r="DH14" s="196">
        <f>(AH14-AVERAGE(AH$3:AH$242))^2*'Monthly Returns'!$BI28</f>
        <v>1.4071768831950957E-7</v>
      </c>
      <c r="DI14" s="196">
        <f>(AI14-AVERAGE(AI$3:AI$242))^2*'Monthly Returns'!$BI28</f>
        <v>1.2548858012419924E-9</v>
      </c>
      <c r="DJ14" s="196">
        <f>(AJ14-AVERAGE(AJ$3:AJ$242))^2*'Monthly Returns'!$BI28</f>
        <v>1.8793271157998573E-8</v>
      </c>
      <c r="DK14" s="196">
        <f>(AK14-AVERAGE(AK$3:AK$242))^2*'Monthly Returns'!$BI28</f>
        <v>8.4368172684783383E-9</v>
      </c>
      <c r="DL14" s="196">
        <f>(AL14-AVERAGE(AL$3:AL$242))^2*'Monthly Returns'!$BI28</f>
        <v>1.0655767189282325E-7</v>
      </c>
      <c r="DM14" s="196">
        <f>(AM14-AVERAGE(AM$3:AM$242))^2*'Monthly Returns'!$BI28</f>
        <v>4.6503710596063958E-8</v>
      </c>
      <c r="DN14" s="196">
        <f>(AN14-AVERAGE(AN$3:AN$242))^2*'Monthly Returns'!$BI28</f>
        <v>7.3288980103857239E-10</v>
      </c>
      <c r="DO14" s="196">
        <f>(AO14-AVERAGE(AO$3:AO$242))^2*'Monthly Returns'!$BI28</f>
        <v>4.747694920258789E-9</v>
      </c>
      <c r="DP14" s="196">
        <f>(AP14-AVERAGE(AP$3:AP$242))^2*'Monthly Returns'!$BI28</f>
        <v>2.739463247322365E-6</v>
      </c>
      <c r="DQ14" s="196">
        <f>(AQ14-AVERAGE(AQ$3:AQ$242))^2*'Monthly Returns'!$BI28</f>
        <v>1.1935765971401312E-6</v>
      </c>
      <c r="DR14" s="196">
        <f>(AR14-AVERAGE(AR$3:AR$242))^2*'Monthly Returns'!$BI28</f>
        <v>2.1893982453624194E-7</v>
      </c>
      <c r="DS14" s="196">
        <f>(AS14-AVERAGE(AS$3:AS$242))^2*'Monthly Returns'!$BI28</f>
        <v>3.4226795489039667E-36</v>
      </c>
      <c r="DT14" s="196">
        <f>(AT14-AVERAGE(AT$3:AT$242))^2*'Monthly Returns'!$BI28</f>
        <v>2.296104916462603E-8</v>
      </c>
      <c r="DU14" s="196">
        <f>(AU14-AVERAGE(AU$3:AU$242))^2*'Monthly Returns'!$BI28</f>
        <v>3.1275564533185285E-8</v>
      </c>
      <c r="DV14" s="196">
        <f>(AV14-AVERAGE(AV$3:AV$242))^2*'Monthly Returns'!$BI28</f>
        <v>9.8742141349058261E-8</v>
      </c>
      <c r="DW14" s="196">
        <f>(AW14-AVERAGE(AW$3:AW$242))^2*'Monthly Returns'!$BI28</f>
        <v>2.5373598391699052E-6</v>
      </c>
      <c r="DX14" s="196">
        <f>(AX14-AVERAGE(AX$3:AX$242))^2*'Monthly Returns'!$BI28</f>
        <v>2.8812125286180509E-6</v>
      </c>
      <c r="DY14" s="196">
        <f>(AY14-AVERAGE(AY$3:AY$242))^2*'Monthly Returns'!$BI28</f>
        <v>5.1581721549494346E-7</v>
      </c>
      <c r="DZ14" s="196">
        <f>(AZ14-AVERAGE(AZ$3:AZ$242))^2*'Monthly Returns'!$BI28</f>
        <v>6.9039001265786674E-6</v>
      </c>
      <c r="EA14" s="196">
        <f>(BA14-AVERAGE(BA$3:BA$242))^2*'Monthly Returns'!$BI28</f>
        <v>3.590168531437627E-6</v>
      </c>
    </row>
    <row r="15" spans="1:131" s="103" customFormat="1" x14ac:dyDescent="0.2">
      <c r="A15" s="85"/>
      <c r="B15" s="102">
        <f>'Monthly Returns'!A29</f>
        <v>36464</v>
      </c>
      <c r="C15" s="97">
        <f>'Monthly Returns'!B29</f>
        <v>6.2726000000000004E-2</v>
      </c>
      <c r="D15" s="97">
        <f>'Monthly Returns'!C29</f>
        <v>6.7222000000000004E-2</v>
      </c>
      <c r="E15" s="97">
        <f>'Monthly Returns'!D29</f>
        <v>4.7384000000000003E-2</v>
      </c>
      <c r="F15" s="97">
        <f>'Monthly Returns'!E29</f>
        <v>4.0500000000000006E-3</v>
      </c>
      <c r="G15" s="97">
        <f>'Monthly Returns'!F29</f>
        <v>-6.0840000000000009E-3</v>
      </c>
      <c r="H15" s="97">
        <f>'Monthly Returns'!G29</f>
        <v>5.0647000000000005E-2</v>
      </c>
      <c r="I15" s="97">
        <f>'Monthly Returns'!H29</f>
        <v>3.7236999999999999E-2</v>
      </c>
      <c r="J15" s="97">
        <f>'Monthly Returns'!I29</f>
        <v>-1.4079E-2</v>
      </c>
      <c r="K15" s="97">
        <f>'Monthly Returns'!J29</f>
        <v>2.1291999999999998E-2</v>
      </c>
      <c r="L15" s="97">
        <f>'Monthly Returns'!K29</f>
        <v>-2.496424718368162E-2</v>
      </c>
      <c r="M15" s="97">
        <f>'Monthly Returns'!L29</f>
        <v>3.689E-3</v>
      </c>
      <c r="N15" s="97">
        <f>'Monthly Returns'!M29</f>
        <v>1.0870000000000001E-3</v>
      </c>
      <c r="O15" s="97">
        <f>'Monthly Returns'!N29</f>
        <v>3.5699999999999998E-3</v>
      </c>
      <c r="P15" s="97">
        <f>'Monthly Returns'!O29</f>
        <v>1.2880000000000001E-3</v>
      </c>
      <c r="Q15" s="97">
        <f>'Monthly Returns'!P29</f>
        <v>6.4500000000000007E-4</v>
      </c>
      <c r="R15" s="97">
        <f>'Monthly Returns'!Q29</f>
        <v>4.5960000000000003E-3</v>
      </c>
      <c r="S15" s="97">
        <f>'Monthly Returns'!R29</f>
        <v>3.8440000000000002E-3</v>
      </c>
      <c r="T15" s="97">
        <f>'Monthly Returns'!S29</f>
        <v>6.1750000000000008E-3</v>
      </c>
      <c r="U15" s="97">
        <f>'Monthly Returns'!T29</f>
        <v>1.6489999999999999E-3</v>
      </c>
      <c r="V15" s="97">
        <f>'Monthly Returns'!U29</f>
        <v>3.64E-3</v>
      </c>
      <c r="W15" s="97">
        <f>'Monthly Returns'!V29</f>
        <v>5.757E-3</v>
      </c>
      <c r="X15" s="97">
        <f>'Monthly Returns'!W29</f>
        <v>2.8599999999999997E-3</v>
      </c>
      <c r="Y15" s="97">
        <f>'Monthly Returns'!X29</f>
        <v>-4.6610000000000002E-3</v>
      </c>
      <c r="Z15" s="97">
        <f>'Monthly Returns'!Y29</f>
        <v>2.12E-4</v>
      </c>
      <c r="AA15" s="97">
        <f>'Monthly Returns'!Z29</f>
        <v>-6.6420000000000003E-3</v>
      </c>
      <c r="AB15" s="97">
        <f>'Monthly Returns'!AA29</f>
        <v>6.6699999999999995E-4</v>
      </c>
      <c r="AC15" s="97">
        <f>'Monthly Returns'!AB29</f>
        <v>-6.0070000000000002E-3</v>
      </c>
      <c r="AD15" s="97">
        <f>'Monthly Returns'!AC29</f>
        <v>-3.434E-3</v>
      </c>
      <c r="AE15" s="97">
        <f>'Monthly Returns'!AD29</f>
        <v>-6.2083850258403293E-3</v>
      </c>
      <c r="AF15" s="97">
        <f>'Monthly Returns'!AE29</f>
        <v>1.5197647921616499E-3</v>
      </c>
      <c r="AG15" s="97">
        <f>'Monthly Returns'!AF29</f>
        <v>-1.9572319186232499E-4</v>
      </c>
      <c r="AH15" s="97">
        <f>'Monthly Returns'!AG29</f>
        <v>-5.99790090662495E-3</v>
      </c>
      <c r="AI15" s="97">
        <f>'Monthly Returns'!AH29</f>
        <v>1.2E-2</v>
      </c>
      <c r="AJ15" s="97">
        <f>'Monthly Returns'!AI29</f>
        <v>1.6E-2</v>
      </c>
      <c r="AK15" s="97">
        <f>'Monthly Returns'!AJ29</f>
        <v>2.3300000000000001E-2</v>
      </c>
      <c r="AL15" s="97">
        <f>'Monthly Returns'!AK29</f>
        <v>4.1999999999999997E-3</v>
      </c>
      <c r="AM15" s="97">
        <f>'Monthly Returns'!AL29</f>
        <v>-7.4999999999999997E-3</v>
      </c>
      <c r="AN15" s="97">
        <f>'Monthly Returns'!AM29</f>
        <v>5.3E-3</v>
      </c>
      <c r="AO15" s="97">
        <f>'Monthly Returns'!AN29</f>
        <v>-3.0823999999999997E-2</v>
      </c>
      <c r="AP15" s="97">
        <f>'Monthly Returns'!AO29</f>
        <v>-3.9635999999999998E-2</v>
      </c>
      <c r="AQ15" s="97">
        <f>'Monthly Returns'!AP29</f>
        <v>6.3362002103095699E-2</v>
      </c>
      <c r="AR15" s="95">
        <v>1.0371637761514086E-3</v>
      </c>
      <c r="AS15" s="97">
        <f>'Monthly Returns'!AR29</f>
        <v>-2.496424718368162E-2</v>
      </c>
      <c r="AT15" s="205">
        <f t="shared" si="2"/>
        <v>1.8116622657719877E-3</v>
      </c>
      <c r="AU15" s="95">
        <v>-2.1191648417589917E-4</v>
      </c>
      <c r="AV15" s="95">
        <v>3.4151477601366545E-3</v>
      </c>
      <c r="AW15" s="97">
        <f>'Monthly Returns'!AV29</f>
        <v>-2.4594999999999999E-2</v>
      </c>
      <c r="AX15" s="97">
        <f>'Monthly Returns'!AW29</f>
        <v>-1.3480000000000001E-2</v>
      </c>
      <c r="AY15" s="95">
        <v>4.5289311328859938E-2</v>
      </c>
      <c r="AZ15" s="95">
        <v>0.11527333461516336</v>
      </c>
      <c r="BA15" s="97">
        <f>'Monthly Returns'!AZ29</f>
        <v>-1.7870999999999998E-2</v>
      </c>
      <c r="BB15" s="97"/>
      <c r="BC15" s="97"/>
      <c r="BD15" s="97"/>
      <c r="BE15" s="97"/>
      <c r="BF15" s="97"/>
      <c r="BG15" s="97"/>
      <c r="BH15" s="97"/>
      <c r="BI15" s="97"/>
      <c r="BJ15" s="97"/>
      <c r="BK15" s="97"/>
      <c r="BL15" s="97"/>
      <c r="BM15" s="97"/>
      <c r="BN15" s="97"/>
      <c r="BO15" s="97"/>
      <c r="BP15" s="97"/>
      <c r="BQ15" s="97"/>
      <c r="BR15" s="97"/>
      <c r="BS15" s="97"/>
      <c r="BT15" s="97"/>
      <c r="BU15" s="97"/>
      <c r="BV15" s="97"/>
      <c r="CC15" s="196">
        <f>(C15-AVERAGE(C$3:C$242))^2*'Monthly Returns'!$BI29</f>
        <v>3.4578674807463404E-6</v>
      </c>
      <c r="CD15" s="196">
        <f>(D15-AVERAGE(D$3:D$242))^2*'Monthly Returns'!$BI29</f>
        <v>4.0556668803858152E-6</v>
      </c>
      <c r="CE15" s="196">
        <f>(E15-AVERAGE(E$3:E$242))^2*'Monthly Returns'!$BI29</f>
        <v>1.6255836204342675E-6</v>
      </c>
      <c r="CF15" s="196">
        <f>(F15-AVERAGE(F$3:F$242))^2*'Monthly Returns'!$BI29</f>
        <v>2.8388975267415636E-8</v>
      </c>
      <c r="CG15" s="196">
        <f>(G15-AVERAGE(G$3:G$242))^2*'Monthly Returns'!$BI29</f>
        <v>3.1489901913061405E-7</v>
      </c>
      <c r="CH15" s="196">
        <f>(H15-AVERAGE(H$3:H$242))^2*'Monthly Returns'!$BI29</f>
        <v>2.1922237330577879E-6</v>
      </c>
      <c r="CI15" s="196">
        <f>(I15-AVERAGE(I$3:I$242))^2*'Monthly Returns'!$BI29</f>
        <v>1.0759662441592495E-6</v>
      </c>
      <c r="CJ15" s="196">
        <f>(J15-AVERAGE(J$3:J$242))^2*'Monthly Returns'!$BI29</f>
        <v>5.965714191232198E-7</v>
      </c>
      <c r="CK15" s="196">
        <f>(K15-AVERAGE(K$3:K$242))^2*'Monthly Returns'!$BI29</f>
        <v>1.4008411240164916E-7</v>
      </c>
      <c r="CL15" s="196">
        <f>(L15-AVERAGE(L$3:L$242))^2*'Monthly Returns'!$BI29</f>
        <v>3.4572520695999666E-36</v>
      </c>
      <c r="CM15" s="196">
        <f>(M15-AVERAGE(M$3:M$242))^2*'Monthly Returns'!$BI29</f>
        <v>3.7180239499121819E-13</v>
      </c>
      <c r="CN15" s="196">
        <f>(N15-AVERAGE(N$3:N$242))^2*'Monthly Returns'!$BI29</f>
        <v>5.787923277144504E-9</v>
      </c>
      <c r="CO15" s="196">
        <f>(O15-AVERAGE(O$3:O$242))^2*'Monthly Returns'!$BI29</f>
        <v>3.9297571265703869E-9</v>
      </c>
      <c r="CP15" s="196">
        <f>(P15-AVERAGE(P$3:P$242))^2*'Monthly Returns'!$BI29</f>
        <v>3.2762607766333834E-9</v>
      </c>
      <c r="CQ15" s="196">
        <f>(Q15-AVERAGE(Q$3:Q$242))^2*'Monthly Returns'!$BI29</f>
        <v>2.2769175985476154E-8</v>
      </c>
      <c r="CR15" s="196">
        <f>(R15-AVERAGE(R$3:R$242))^2*'Monthly Returns'!$BI29</f>
        <v>6.7191210097632868E-11</v>
      </c>
      <c r="CS15" s="196">
        <f>(S15-AVERAGE(S$3:S$242))^2*'Monthly Returns'!$BI29</f>
        <v>2.6249247789126528E-11</v>
      </c>
      <c r="CT15" s="196">
        <f>(T15-AVERAGE(T$3:T$242))^2*'Monthly Returns'!$BI29</f>
        <v>4.3588370841835626E-10</v>
      </c>
      <c r="CU15" s="196">
        <f>(U15-AVERAGE(U$3:U$242))^2*'Monthly Returns'!$BI29</f>
        <v>8.5711182871528386E-9</v>
      </c>
      <c r="CV15" s="196">
        <f>(V15-AVERAGE(V$3:V$242))^2*'Monthly Returns'!$BI29</f>
        <v>1.2445155273416773E-10</v>
      </c>
      <c r="CW15" s="196">
        <f>(W15-AVERAGE(W$3:W$242))^2*'Monthly Returns'!$BI29</f>
        <v>4.7381062582856158E-9</v>
      </c>
      <c r="CX15" s="196">
        <f>(X15-AVERAGE(X$3:X$242))^2*'Monthly Returns'!$BI29</f>
        <v>2.9175573344419499E-9</v>
      </c>
      <c r="CY15" s="196">
        <f>(Y15-AVERAGE(Y$3:Y$242))^2*'Monthly Returns'!$BI29</f>
        <v>7.6786412327192822E-8</v>
      </c>
      <c r="CZ15" s="196">
        <f>(Z15-AVERAGE(Z$3:Z$242))^2*'Monthly Returns'!$BI29</f>
        <v>5.5618077884246384E-9</v>
      </c>
      <c r="DA15" s="196">
        <f>(AA15-AVERAGE(AA$3:AA$242))^2*'Monthly Returns'!$BI29</f>
        <v>1.7736572915240425E-7</v>
      </c>
      <c r="DB15" s="196">
        <f>(AB15-AVERAGE(AB$3:AB$242))^2*'Monthly Returns'!$BI29</f>
        <v>1.3413110315794065E-8</v>
      </c>
      <c r="DC15" s="196">
        <f>(AC15-AVERAGE(AC$3:AC$242))^2*'Monthly Returns'!$BI29</f>
        <v>9.1739341086637115E-8</v>
      </c>
      <c r="DD15" s="196">
        <f>(AD15-AVERAGE(AD$3:AD$242))^2*'Monthly Returns'!$BI29</f>
        <v>4.7737268627609293E-8</v>
      </c>
      <c r="DE15" s="196">
        <f>(AE15-AVERAGE(AE$3:AE$242))^2*'Monthly Returns'!$BI29</f>
        <v>1.0115242190239821E-7</v>
      </c>
      <c r="DF15" s="196">
        <f>(AF15-AVERAGE(AF$3:AF$242))^2*'Monthly Returns'!$BI29</f>
        <v>3.296734749068542E-8</v>
      </c>
      <c r="DG15" s="196">
        <f>(AG15-AVERAGE(AG$3:AG$242))^2*'Monthly Returns'!$BI29</f>
        <v>3.5901389600110998E-8</v>
      </c>
      <c r="DH15" s="196">
        <f>(AH15-AVERAGE(AH$3:AH$242))^2*'Monthly Returns'!$BI29</f>
        <v>1.197084592162608E-7</v>
      </c>
      <c r="DI15" s="196">
        <f>(AI15-AVERAGE(AI$3:AI$242))^2*'Monthly Returns'!$BI29</f>
        <v>7.8466831379981911E-8</v>
      </c>
      <c r="DJ15" s="196">
        <f>(AJ15-AVERAGE(AJ$3:AJ$242))^2*'Monthly Returns'!$BI29</f>
        <v>1.1871795110704332E-7</v>
      </c>
      <c r="DK15" s="196">
        <f>(AK15-AVERAGE(AK$3:AK$242))^2*'Monthly Returns'!$BI29</f>
        <v>3.2592021061347877E-7</v>
      </c>
      <c r="DL15" s="196">
        <f>(AL15-AVERAGE(AL$3:AL$242))^2*'Monthly Returns'!$BI29</f>
        <v>5.4565821968404419E-9</v>
      </c>
      <c r="DM15" s="196">
        <f>(AM15-AVERAGE(AM$3:AM$242))^2*'Monthly Returns'!$BI29</f>
        <v>1.5700012161963965E-7</v>
      </c>
      <c r="DN15" s="196">
        <f>(AN15-AVERAGE(AN$3:AN$242))^2*'Monthly Returns'!$BI29</f>
        <v>1.0942449360175478E-10</v>
      </c>
      <c r="DO15" s="196">
        <f>(AO15-AVERAGE(AO$3:AO$242))^2*'Monthly Returns'!$BI29</f>
        <v>1.4701191198090775E-6</v>
      </c>
      <c r="DP15" s="196">
        <f>(AP15-AVERAGE(AP$3:AP$242))^2*'Monthly Returns'!$BI29</f>
        <v>1.9792340893912745E-6</v>
      </c>
      <c r="DQ15" s="196">
        <f>(AQ15-AVERAGE(AQ$3:AQ$242))^2*'Monthly Returns'!$BI29</f>
        <v>3.4606320734510287E-6</v>
      </c>
      <c r="DR15" s="196">
        <f>(AR15-AVERAGE(AR$3:AR$242))^2*'Monthly Returns'!$BI29</f>
        <v>3.3548446277423176E-8</v>
      </c>
      <c r="DS15" s="196">
        <f>(AS15-AVERAGE(AS$3:AS$242))^2*'Monthly Returns'!$BI29</f>
        <v>3.4572520695999666E-36</v>
      </c>
      <c r="DT15" s="196">
        <f>(AT15-AVERAGE(AT$3:AT$242))^2*'Monthly Returns'!$BI29</f>
        <v>1.6931549792774787E-8</v>
      </c>
      <c r="DU15" s="196">
        <f>(AU15-AVERAGE(AU$3:AU$242))^2*'Monthly Returns'!$BI29</f>
        <v>5.4624949302164546E-9</v>
      </c>
      <c r="DV15" s="196">
        <f>(AV15-AVERAGE(AV$3:AV$242))^2*'Monthly Returns'!$BI29</f>
        <v>9.6116745234649012E-8</v>
      </c>
      <c r="DW15" s="196">
        <f>(AW15-AVERAGE(AW$3:AW$242))^2*'Monthly Returns'!$BI29</f>
        <v>1.3297177767868452E-6</v>
      </c>
      <c r="DX15" s="196">
        <f>(AX15-AVERAGE(AX$3:AX$242))^2*'Monthly Returns'!$BI29</f>
        <v>5.6120306340439874E-7</v>
      </c>
      <c r="DY15" s="196">
        <f>(AY15-AVERAGE(AY$3:AY$242))^2*'Monthly Returns'!$BI29</f>
        <v>1.6504694200565339E-6</v>
      </c>
      <c r="DZ15" s="196">
        <f>(AZ15-AVERAGE(AZ$3:AZ$242))^2*'Monthly Returns'!$BI29</f>
        <v>1.0999514833023714E-5</v>
      </c>
      <c r="EA15" s="196">
        <f>(BA15-AVERAGE(BA$3:BA$242))^2*'Monthly Returns'!$BI29</f>
        <v>8.8716794785529421E-7</v>
      </c>
    </row>
    <row r="16" spans="1:131" s="103" customFormat="1" x14ac:dyDescent="0.2">
      <c r="A16" s="85"/>
      <c r="B16" s="102">
        <f>'Monthly Returns'!A30</f>
        <v>36494</v>
      </c>
      <c r="C16" s="97">
        <f>'Monthly Returns'!B30</f>
        <v>2.7982999999999997E-2</v>
      </c>
      <c r="D16" s="97">
        <f>'Monthly Returns'!C30</f>
        <v>2.5724999999999998E-2</v>
      </c>
      <c r="E16" s="97">
        <f>'Monthly Returns'!D30</f>
        <v>2.8761999999999999E-2</v>
      </c>
      <c r="F16" s="97">
        <f>'Monthly Returns'!E30</f>
        <v>5.9709999999999999E-2</v>
      </c>
      <c r="G16" s="97">
        <f>'Monthly Returns'!F30</f>
        <v>0.117604</v>
      </c>
      <c r="H16" s="97">
        <f>'Monthly Returns'!G30</f>
        <v>3.107E-2</v>
      </c>
      <c r="I16" s="97">
        <f>'Monthly Returns'!H30</f>
        <v>3.9988000000000003E-2</v>
      </c>
      <c r="J16" s="97">
        <f>'Monthly Returns'!I30</f>
        <v>6.3429999999999997E-3</v>
      </c>
      <c r="K16" s="97">
        <f>'Monthly Returns'!J30</f>
        <v>8.9664999999999995E-2</v>
      </c>
      <c r="L16" s="97">
        <f>'Monthly Returns'!K30</f>
        <v>-2.496424718368162E-2</v>
      </c>
      <c r="M16" s="97">
        <f>'Monthly Returns'!L30</f>
        <v>-6.8999999999999997E-5</v>
      </c>
      <c r="N16" s="97">
        <f>'Monthly Returns'!M30</f>
        <v>-1.9040000000000001E-3</v>
      </c>
      <c r="O16" s="97">
        <f>'Monthly Returns'!N30</f>
        <v>3.6259999999999999E-3</v>
      </c>
      <c r="P16" s="97">
        <f>'Monthly Returns'!O30</f>
        <v>4.2900000000000002E-4</v>
      </c>
      <c r="Q16" s="97">
        <f>'Monthly Returns'!P30</f>
        <v>-6.7970000000000001E-3</v>
      </c>
      <c r="R16" s="97">
        <f>'Monthly Returns'!Q30</f>
        <v>1.067E-3</v>
      </c>
      <c r="S16" s="97">
        <f>'Monthly Returns'!R30</f>
        <v>2.3830000000000001E-3</v>
      </c>
      <c r="T16" s="97">
        <f>'Monthly Returns'!S30</f>
        <v>-1.7310000000000001E-3</v>
      </c>
      <c r="U16" s="97">
        <f>'Monthly Returns'!T30</f>
        <v>6.4090000000000006E-3</v>
      </c>
      <c r="V16" s="97">
        <f>'Monthly Returns'!U30</f>
        <v>5.5800000000000001E-4</v>
      </c>
      <c r="W16" s="97">
        <f>'Monthly Returns'!V30</f>
        <v>5.4600000000000004E-4</v>
      </c>
      <c r="X16" s="97">
        <f>'Monthly Returns'!W30</f>
        <v>3.859E-3</v>
      </c>
      <c r="Y16" s="97">
        <f>'Monthly Returns'!X30</f>
        <v>7.8019999999999999E-3</v>
      </c>
      <c r="Z16" s="97">
        <f>'Monthly Returns'!Y30</f>
        <v>4.261E-3</v>
      </c>
      <c r="AA16" s="97">
        <f>'Monthly Returns'!Z30</f>
        <v>1.176E-2</v>
      </c>
      <c r="AB16" s="97">
        <f>'Monthly Returns'!AA30</f>
        <v>5.8349999999999999E-3</v>
      </c>
      <c r="AC16" s="97">
        <f>'Monthly Returns'!AB30</f>
        <v>-1.9986999999999998E-2</v>
      </c>
      <c r="AD16" s="97">
        <f>'Monthly Returns'!AC30</f>
        <v>-1.4859000000000001E-2</v>
      </c>
      <c r="AE16" s="97">
        <f>'Monthly Returns'!AD30</f>
        <v>-2.0888096034491398E-2</v>
      </c>
      <c r="AF16" s="97">
        <f>'Monthly Returns'!AE30</f>
        <v>-6.8607629110359605E-3</v>
      </c>
      <c r="AG16" s="97">
        <f>'Monthly Returns'!AF30</f>
        <v>-8.9412302075362396E-3</v>
      </c>
      <c r="AH16" s="97">
        <f>'Monthly Returns'!AG30</f>
        <v>-2.1967418002088502E-2</v>
      </c>
      <c r="AI16" s="97">
        <f>'Monthly Returns'!AH30</f>
        <v>5.3600000000000002E-2</v>
      </c>
      <c r="AJ16" s="97">
        <f>'Monthly Returns'!AI30</f>
        <v>5.0599999999999999E-2</v>
      </c>
      <c r="AK16" s="97">
        <f>'Monthly Returns'!AJ30</f>
        <v>6.7599999999999993E-2</v>
      </c>
      <c r="AL16" s="97">
        <f>'Monthly Returns'!AK30</f>
        <v>3.3799999999999997E-2</v>
      </c>
      <c r="AM16" s="97">
        <f>'Monthly Returns'!AL30</f>
        <v>3.8300000000000001E-2</v>
      </c>
      <c r="AN16" s="97">
        <f>'Monthly Returns'!AM30</f>
        <v>1.0800000000000001E-2</v>
      </c>
      <c r="AO16" s="97">
        <f>'Monthly Returns'!AN30</f>
        <v>2.0920999999999999E-2</v>
      </c>
      <c r="AP16" s="97">
        <f>'Monthly Returns'!AO30</f>
        <v>2.3451E-2</v>
      </c>
      <c r="AQ16" s="97">
        <f>'Monthly Returns'!AP30</f>
        <v>2.8605116224832597E-2</v>
      </c>
      <c r="AR16" s="95">
        <v>7.9729805061641221E-5</v>
      </c>
      <c r="AS16" s="97">
        <f>'Monthly Returns'!AR30</f>
        <v>-2.496424718368162E-2</v>
      </c>
      <c r="AT16" s="205">
        <f t="shared" si="2"/>
        <v>2.8830002202045252E-2</v>
      </c>
      <c r="AU16" s="95">
        <v>2.6980154622910551E-3</v>
      </c>
      <c r="AV16" s="95">
        <v>-1.4968721641020814E-2</v>
      </c>
      <c r="AW16" s="97">
        <f>'Monthly Returns'!AV30</f>
        <v>-1.6265000000000002E-2</v>
      </c>
      <c r="AX16" s="97">
        <f>'Monthly Returns'!AW30</f>
        <v>2.6735000000000002E-2</v>
      </c>
      <c r="AY16" s="95">
        <v>3.2764011010226239E-2</v>
      </c>
      <c r="AZ16" s="95">
        <v>0.12263176521533883</v>
      </c>
      <c r="BA16" s="97">
        <f>'Monthly Returns'!AZ30</f>
        <v>-7.8195000000000001E-2</v>
      </c>
      <c r="BB16" s="97"/>
      <c r="BC16" s="97"/>
      <c r="BD16" s="97"/>
      <c r="BE16" s="97"/>
      <c r="BF16" s="97"/>
      <c r="BG16" s="97"/>
      <c r="BH16" s="97"/>
      <c r="BI16" s="97"/>
      <c r="BJ16" s="97"/>
      <c r="BK16" s="97"/>
      <c r="BL16" s="97"/>
      <c r="BM16" s="97"/>
      <c r="BN16" s="97"/>
      <c r="BO16" s="97"/>
      <c r="BP16" s="97"/>
      <c r="BQ16" s="97"/>
      <c r="BR16" s="97"/>
      <c r="BS16" s="97"/>
      <c r="BT16" s="97"/>
      <c r="BU16" s="97"/>
      <c r="BV16" s="97"/>
      <c r="CC16" s="196">
        <f>(C16-AVERAGE(C$3:C$242))^2*'Monthly Returns'!$BI30</f>
        <v>4.8903242699869906E-7</v>
      </c>
      <c r="CD16" s="196">
        <f>(D16-AVERAGE(D$3:D$242))^2*'Monthly Returns'!$BI30</f>
        <v>3.9319518753936391E-7</v>
      </c>
      <c r="CE16" s="196">
        <f>(E16-AVERAGE(E$3:E$242))^2*'Monthly Returns'!$BI30</f>
        <v>4.2838733165926776E-7</v>
      </c>
      <c r="CF16" s="196">
        <f>(F16-AVERAGE(F$3:F$242))^2*'Monthly Returns'!$BI30</f>
        <v>2.9050054282822673E-6</v>
      </c>
      <c r="CG16" s="196">
        <f>(G16-AVERAGE(G$3:G$242))^2*'Monthly Returns'!$BI30</f>
        <v>1.2959035905027572E-5</v>
      </c>
      <c r="CH16" s="196">
        <f>(H16-AVERAGE(H$3:H$242))^2*'Monthly Returns'!$BI30</f>
        <v>6.8729396681389776E-7</v>
      </c>
      <c r="CI16" s="196">
        <f>(I16-AVERAGE(I$3:I$242))^2*'Monthly Returns'!$BI30</f>
        <v>1.2885057620976461E-6</v>
      </c>
      <c r="CJ16" s="196">
        <f>(J16-AVERAGE(J$3:J$242))^2*'Monthly Returns'!$BI30</f>
        <v>7.8822679055217814E-9</v>
      </c>
      <c r="CK16" s="196">
        <f>(K16-AVERAGE(K$3:K$242))^2*'Monthly Returns'!$BI30</f>
        <v>7.1710562624058573E-6</v>
      </c>
      <c r="CL16" s="196">
        <f>(L16-AVERAGE(L$3:L$242))^2*'Monthly Returns'!$BI30</f>
        <v>3.4921738076767341E-36</v>
      </c>
      <c r="CM16" s="196">
        <f>(M16-AVERAGE(M$3:M$242))^2*'Monthly Returns'!$BI30</f>
        <v>1.6160184567436668E-8</v>
      </c>
      <c r="CN16" s="196">
        <f>(N16-AVERAGE(N$3:N$242))^2*'Monthly Returns'!$BI30</f>
        <v>3.1382530850713649E-8</v>
      </c>
      <c r="CO16" s="196">
        <f>(O16-AVERAGE(O$3:O$242))^2*'Monthly Returns'!$BI30</f>
        <v>4.2105533715946926E-9</v>
      </c>
      <c r="CP16" s="196">
        <f>(P16-AVERAGE(P$3:P$242))^2*'Monthly Returns'!$BI30</f>
        <v>7.4726507379124846E-9</v>
      </c>
      <c r="CQ16" s="196">
        <f>(Q16-AVERAGE(Q$3:Q$242))^2*'Monthly Returns'!$BI30</f>
        <v>1.6175147991700183E-7</v>
      </c>
      <c r="CR16" s="196">
        <f>(R16-AVERAGE(R$3:R$242))^2*'Monthly Returns'!$BI30</f>
        <v>1.2224061135838583E-8</v>
      </c>
      <c r="CS16" s="196">
        <f>(S16-AVERAGE(S$3:S$242))^2*'Monthly Returns'!$BI30</f>
        <v>2.9520249216160321E-9</v>
      </c>
      <c r="CT16" s="196">
        <f>(T16-AVERAGE(T$3:T$242))^2*'Monthly Returns'!$BI30</f>
        <v>6.0106262797282407E-8</v>
      </c>
      <c r="CU16" s="196">
        <f>(U16-AVERAGE(U$3:U$242))^2*'Monthly Returns'!$BI30</f>
        <v>4.5151184540488125E-9</v>
      </c>
      <c r="CV16" s="196">
        <f>(V16-AVERAGE(V$3:V$242))^2*'Monthly Returns'!$BI30</f>
        <v>8.5638242727488689E-9</v>
      </c>
      <c r="CW16" s="196">
        <f>(W16-AVERAGE(W$3:W$242))^2*'Monthly Returns'!$BI30</f>
        <v>1.1287622874531027E-8</v>
      </c>
      <c r="CX16" s="196">
        <f>(X16-AVERAGE(X$3:X$242))^2*'Monthly Returns'!$BI30</f>
        <v>4.2667214173246057E-10</v>
      </c>
      <c r="CY16" s="196">
        <f>(Y16-AVERAGE(Y$3:Y$242))^2*'Monthly Returns'!$BI30</f>
        <v>1.9897000599987857E-8</v>
      </c>
      <c r="CZ16" s="196">
        <f>(Z16-AVERAGE(Z$3:Z$242))^2*'Monthly Returns'!$BI30</f>
        <v>3.7641806371541832E-9</v>
      </c>
      <c r="DA16" s="196">
        <f>(AA16-AVERAGE(AA$3:AA$242))^2*'Monthly Returns'!$BI30</f>
        <v>3.8501490851769575E-8</v>
      </c>
      <c r="DB16" s="196">
        <f>(AB16-AVERAGE(AB$3:AB$242))^2*'Monthly Returns'!$BI30</f>
        <v>3.3152151192502843E-9</v>
      </c>
      <c r="DC16" s="196">
        <f>(AC16-AVERAGE(AC$3:AC$242))^2*'Monthly Returns'!$BI30</f>
        <v>6.0068043922283415E-7</v>
      </c>
      <c r="DD16" s="196">
        <f>(AD16-AVERAGE(AD$3:AD$242))^2*'Monthly Returns'!$BI30</f>
        <v>3.6506036280953666E-7</v>
      </c>
      <c r="DE16" s="196">
        <f>(AE16-AVERAGE(AE$3:AE$242))^2*'Monthly Returns'!$BI30</f>
        <v>6.6231434079523903E-7</v>
      </c>
      <c r="DF16" s="196">
        <f>(AF16-AVERAGE(AF$3:AF$242))^2*'Monthly Returns'!$BI30</f>
        <v>2.1585985397491793E-7</v>
      </c>
      <c r="DG16" s="196">
        <f>(AG16-AVERAGE(AG$3:AG$242))^2*'Monthly Returns'!$BI30</f>
        <v>2.3507104169561095E-7</v>
      </c>
      <c r="DH16" s="196">
        <f>(AH16-AVERAGE(AH$3:AH$242))^2*'Monthly Returns'!$BI30</f>
        <v>7.8381345460945155E-7</v>
      </c>
      <c r="DI16" s="196">
        <f>(AI16-AVERAGE(AI$3:AI$242))^2*'Monthly Returns'!$BI30</f>
        <v>2.8289869792531263E-6</v>
      </c>
      <c r="DJ16" s="196">
        <f>(AJ16-AVERAGE(AJ$3:AJ$242))^2*'Monthly Returns'!$BI30</f>
        <v>2.2833331764548244E-6</v>
      </c>
      <c r="DK16" s="196">
        <f>(AK16-AVERAGE(AK$3:AK$242))^2*'Monthly Returns'!$BI30</f>
        <v>4.2646060217944817E-6</v>
      </c>
      <c r="DL16" s="196">
        <f>(AL16-AVERAGE(AL$3:AL$242))^2*'Monthly Returns'!$BI30</f>
        <v>8.5048623899828455E-7</v>
      </c>
      <c r="DM16" s="196">
        <f>(AM16-AVERAGE(AM$3:AM$242))^2*'Monthly Returns'!$BI30</f>
        <v>1.3077972885029357E-6</v>
      </c>
      <c r="DN16" s="196">
        <f>(AN16-AVERAGE(AN$3:AN$242))^2*'Monthly Returns'!$BI30</f>
        <v>3.0498964114378223E-8</v>
      </c>
      <c r="DO16" s="196">
        <f>(AO16-AVERAGE(AO$3:AO$242))^2*'Monthly Returns'!$BI30</f>
        <v>2.7390425721650514E-7</v>
      </c>
      <c r="DP16" s="196">
        <f>(AP16-AVERAGE(AP$3:AP$242))^2*'Monthly Returns'!$BI30</f>
        <v>5.038592055367131E-7</v>
      </c>
      <c r="DQ16" s="196">
        <f>(AQ16-AVERAGE(AQ$3:AQ$242))^2*'Monthly Returns'!$BI30</f>
        <v>4.8942341233505567E-7</v>
      </c>
      <c r="DR16" s="196">
        <f>(AR16-AVERAGE(AR$3:AR$242))^2*'Monthly Returns'!$BI30</f>
        <v>4.6792737847469116E-8</v>
      </c>
      <c r="DS16" s="196">
        <f>(AS16-AVERAGE(AS$3:AS$242))^2*'Monthly Returns'!$BI30</f>
        <v>3.4921738076767341E-36</v>
      </c>
      <c r="DT16" s="196">
        <f>(AT16-AVERAGE(AT$3:AT$242))^2*'Monthly Returns'!$BI30</f>
        <v>6.0648693698491263E-7</v>
      </c>
      <c r="DU16" s="196">
        <f>(AU16-AVERAGE(AU$3:AU$242))^2*'Monthly Returns'!$BI30</f>
        <v>5.6071221085098278E-10</v>
      </c>
      <c r="DV16" s="196">
        <f>(AV16-AVERAGE(AV$3:AV$242))^2*'Monthly Returns'!$BI30</f>
        <v>9.4426237659004829E-8</v>
      </c>
      <c r="DW16" s="196">
        <f>(AW16-AVERAGE(AW$3:AW$242))^2*'Monthly Returns'!$BI30</f>
        <v>7.7179875250525864E-7</v>
      </c>
      <c r="DX16" s="196">
        <f>(AX16-AVERAGE(AX$3:AX$242))^2*'Monthly Returns'!$BI30</f>
        <v>3.6107483796720491E-7</v>
      </c>
      <c r="DY16" s="196">
        <f>(AY16-AVERAGE(AY$3:AY$242))^2*'Monthly Returns'!$BI30</f>
        <v>7.5607277289091938E-7</v>
      </c>
      <c r="DZ16" s="196">
        <f>(AZ16-AVERAGE(AZ$3:AZ$242))^2*'Monthly Returns'!$BI30</f>
        <v>1.2823383064308759E-5</v>
      </c>
      <c r="EA16" s="196">
        <f>(BA16-AVERAGE(BA$3:BA$242))^2*'Monthly Returns'!$BI30</f>
        <v>8.864895231549902E-6</v>
      </c>
    </row>
    <row r="17" spans="1:131" s="103" customFormat="1" x14ac:dyDescent="0.2">
      <c r="A17" s="85"/>
      <c r="B17" s="102">
        <f>'Monthly Returns'!A31</f>
        <v>36525</v>
      </c>
      <c r="C17" s="97">
        <f>'Monthly Returns'!B31</f>
        <v>6.3808000000000004E-2</v>
      </c>
      <c r="D17" s="97">
        <f>'Monthly Returns'!C31</f>
        <v>6.0252999999999994E-2</v>
      </c>
      <c r="E17" s="97">
        <f>'Monthly Returns'!D31</f>
        <v>8.7985000000000008E-2</v>
      </c>
      <c r="F17" s="97">
        <f>'Monthly Returns'!E31</f>
        <v>0.11320000000000001</v>
      </c>
      <c r="G17" s="97">
        <f>'Monthly Returns'!F31</f>
        <v>0.14532899999999999</v>
      </c>
      <c r="H17" s="97">
        <f>'Monthly Returns'!G31</f>
        <v>8.3307999999999993E-2</v>
      </c>
      <c r="I17" s="97">
        <f>'Monthly Returns'!H31</f>
        <v>9.5368999999999995E-2</v>
      </c>
      <c r="J17" s="97">
        <f>'Monthly Returns'!I31</f>
        <v>1.3672E-2</v>
      </c>
      <c r="K17" s="97">
        <f>'Monthly Returns'!J31</f>
        <v>0.12718099999999999</v>
      </c>
      <c r="L17" s="97">
        <f>'Monthly Returns'!K31</f>
        <v>-2.496424718368162E-2</v>
      </c>
      <c r="M17" s="97">
        <f>'Monthly Returns'!L31</f>
        <v>-4.8219999999999999E-3</v>
      </c>
      <c r="N17" s="97">
        <f>'Monthly Returns'!M31</f>
        <v>-6.6439999999999997E-3</v>
      </c>
      <c r="O17" s="97">
        <f>'Monthly Returns'!N31</f>
        <v>4.5669999999999999E-3</v>
      </c>
      <c r="P17" s="97">
        <f>'Monthly Returns'!O31</f>
        <v>-2.8120000000000003E-3</v>
      </c>
      <c r="Q17" s="97">
        <f>'Monthly Returns'!P31</f>
        <v>-1.4945E-2</v>
      </c>
      <c r="R17" s="97">
        <f>'Monthly Returns'!Q31</f>
        <v>-5.2969999999999996E-3</v>
      </c>
      <c r="S17" s="97">
        <f>'Monthly Returns'!R31</f>
        <v>-3.5119999999999999E-3</v>
      </c>
      <c r="T17" s="97">
        <f>'Monthly Returns'!S31</f>
        <v>-9.1180000000000011E-3</v>
      </c>
      <c r="U17" s="97">
        <f>'Monthly Returns'!T31</f>
        <v>-8.6339999999999993E-3</v>
      </c>
      <c r="V17" s="97">
        <f>'Monthly Returns'!U31</f>
        <v>-5.8389999999999996E-3</v>
      </c>
      <c r="W17" s="97">
        <f>'Monthly Returns'!V31</f>
        <v>-2.4450000000000001E-3</v>
      </c>
      <c r="X17" s="97">
        <f>'Monthly Returns'!W31</f>
        <v>-4.5960000000000003E-3</v>
      </c>
      <c r="Y17" s="97">
        <f>'Monthly Returns'!X31</f>
        <v>-4.1460000000000004E-3</v>
      </c>
      <c r="Z17" s="97">
        <f>'Monthly Returns'!Y31</f>
        <v>-1.191E-3</v>
      </c>
      <c r="AA17" s="97">
        <f>'Monthly Returns'!Z31</f>
        <v>1.1246000000000001E-2</v>
      </c>
      <c r="AB17" s="97">
        <f>'Monthly Returns'!AA31</f>
        <v>9.0559999999999998E-3</v>
      </c>
      <c r="AC17" s="97">
        <f>'Monthly Returns'!AB31</f>
        <v>-2.2360000000000001E-3</v>
      </c>
      <c r="AD17" s="97">
        <f>'Monthly Returns'!AC31</f>
        <v>-9.2000000000000003E-4</v>
      </c>
      <c r="AE17" s="97">
        <f>'Monthly Returns'!AD31</f>
        <v>-2.24864323659687E-3</v>
      </c>
      <c r="AF17" s="97">
        <f>'Monthly Returns'!AE31</f>
        <v>3.7803491962216103E-3</v>
      </c>
      <c r="AG17" s="97">
        <f>'Monthly Returns'!AF31</f>
        <v>2.1633116404771798E-3</v>
      </c>
      <c r="AH17" s="97">
        <f>'Monthly Returns'!AG31</f>
        <v>-1.6902436128486001E-3</v>
      </c>
      <c r="AI17" s="97">
        <f>'Monthly Returns'!AH31</f>
        <v>5.8400000000000001E-2</v>
      </c>
      <c r="AJ17" s="97">
        <f>'Monthly Returns'!AI31</f>
        <v>7.6499999999999999E-2</v>
      </c>
      <c r="AK17" s="97">
        <f>'Monthly Returns'!AJ31</f>
        <v>0.10880000000000001</v>
      </c>
      <c r="AL17" s="97">
        <f>'Monthly Returns'!AK31</f>
        <v>3.39E-2</v>
      </c>
      <c r="AM17" s="97">
        <f>'Monthly Returns'!AL31</f>
        <v>6.8199999999999997E-2</v>
      </c>
      <c r="AN17" s="97">
        <f>'Monthly Returns'!AM31</f>
        <v>1.5100000000000001E-2</v>
      </c>
      <c r="AO17" s="97">
        <f>'Monthly Returns'!AN31</f>
        <v>4.1444999999999996E-2</v>
      </c>
      <c r="AP17" s="97">
        <f>'Monthly Returns'!AO31</f>
        <v>2.8745E-2</v>
      </c>
      <c r="AQ17" s="97">
        <f>'Monthly Returns'!AP31</f>
        <v>6.4444434550503193E-2</v>
      </c>
      <c r="AR17" s="95">
        <v>1.5611151135002378E-2</v>
      </c>
      <c r="AS17" s="97">
        <f>'Monthly Returns'!AR31</f>
        <v>-2.496424718368162E-2</v>
      </c>
      <c r="AT17" s="205">
        <f t="shared" si="2"/>
        <v>5.2180194445010944E-2</v>
      </c>
      <c r="AU17" s="95">
        <v>1.3863163911014659E-2</v>
      </c>
      <c r="AV17" s="95">
        <v>6.5036680069302443E-3</v>
      </c>
      <c r="AW17" s="97">
        <f>'Monthly Returns'!AV31</f>
        <v>3.1667000000000001E-2</v>
      </c>
      <c r="AX17" s="97">
        <f>'Monthly Returns'!AW31</f>
        <v>4.8701999999999995E-2</v>
      </c>
      <c r="AY17" s="95">
        <v>6.5588972225054706E-2</v>
      </c>
      <c r="AZ17" s="95">
        <v>0.16249814161397677</v>
      </c>
      <c r="BA17" s="97">
        <f>'Monthly Returns'!AZ31</f>
        <v>-2.9940999999999999E-2</v>
      </c>
      <c r="BB17" s="97"/>
      <c r="BC17" s="97"/>
      <c r="BD17" s="97"/>
      <c r="BE17" s="97"/>
      <c r="BF17" s="97"/>
      <c r="BG17" s="97"/>
      <c r="BH17" s="97"/>
      <c r="BI17" s="97"/>
      <c r="BJ17" s="97"/>
      <c r="BK17" s="97"/>
      <c r="BL17" s="97"/>
      <c r="BM17" s="97"/>
      <c r="BN17" s="97"/>
      <c r="BO17" s="97"/>
      <c r="BP17" s="97"/>
      <c r="BQ17" s="97"/>
      <c r="BR17" s="97"/>
      <c r="BS17" s="97"/>
      <c r="BT17" s="97"/>
      <c r="BU17" s="97"/>
      <c r="BV17" s="97"/>
      <c r="CC17" s="196">
        <f>(C17-AVERAGE(C$3:C$242))^2*'Monthly Returns'!$BI31</f>
        <v>3.6669396647894291E-6</v>
      </c>
      <c r="CD17" s="196">
        <f>(D17-AVERAGE(D$3:D$242))^2*'Monthly Returns'!$BI31</f>
        <v>3.2343265884297659E-6</v>
      </c>
      <c r="CE17" s="196">
        <f>(E17-AVERAGE(E$3:E$242))^2*'Monthly Returns'!$BI31</f>
        <v>7.0838289588875822E-6</v>
      </c>
      <c r="CF17" s="196">
        <f>(F17-AVERAGE(F$3:F$242))^2*'Monthly Returns'!$BI31</f>
        <v>1.2409846827579782E-5</v>
      </c>
      <c r="CG17" s="196">
        <f>(G17-AVERAGE(G$3:G$242))^2*'Monthly Returns'!$BI31</f>
        <v>2.0757520379580374E-5</v>
      </c>
      <c r="CH17" s="196">
        <f>(H17-AVERAGE(H$3:H$242))^2*'Monthly Returns'!$BI31</f>
        <v>6.7632021061166556E-6</v>
      </c>
      <c r="CI17" s="196">
        <f>(I17-AVERAGE(I$3:I$242))^2*'Monthly Returns'!$BI31</f>
        <v>9.0877465235497792E-6</v>
      </c>
      <c r="CJ17" s="196">
        <f>(J17-AVERAGE(J$3:J$242))^2*'Monthly Returns'!$BI31</f>
        <v>2.5197792144688065E-8</v>
      </c>
      <c r="CK17" s="196">
        <f>(K17-AVERAGE(K$3:K$242))^2*'Monthly Returns'!$BI31</f>
        <v>1.5686988562702203E-5</v>
      </c>
      <c r="CL17" s="196">
        <f>(L17-AVERAGE(L$3:L$242))^2*'Monthly Returns'!$BI31</f>
        <v>3.5274482905825592E-36</v>
      </c>
      <c r="CM17" s="196">
        <f>(M17-AVERAGE(M$3:M$242))^2*'Monthly Returns'!$BI31</f>
        <v>8.3275492261778002E-8</v>
      </c>
      <c r="CN17" s="196">
        <f>(N17-AVERAGE(N$3:N$242))^2*'Monthly Returns'!$BI31</f>
        <v>1.1452509585428458E-7</v>
      </c>
      <c r="CO17" s="196">
        <f>(O17-AVERAGE(O$3:O$242))^2*'Monthly Returns'!$BI31</f>
        <v>9.419329505559101E-9</v>
      </c>
      <c r="CP17" s="196">
        <f>(P17-AVERAGE(P$3:P$242))^2*'Monthly Returns'!$BI31</f>
        <v>3.8626068981038112E-8</v>
      </c>
      <c r="CQ17" s="196">
        <f>(Q17-AVERAGE(Q$3:Q$242))^2*'Monthly Returns'!$BI31</f>
        <v>4.6224617616385667E-7</v>
      </c>
      <c r="CR17" s="196">
        <f>(R17-AVERAGE(R$3:R$242))^2*'Monthly Returns'!$BI31</f>
        <v>1.0656139808455823E-7</v>
      </c>
      <c r="CS17" s="196">
        <f>(S17-AVERAGE(S$3:S$242))^2*'Monthly Returns'!$BI31</f>
        <v>6.4544549917561468E-8</v>
      </c>
      <c r="CT17" s="196">
        <f>(T17-AVERAGE(T$3:T$242))^2*'Monthly Returns'!$BI31</f>
        <v>2.4634423656328065E-7</v>
      </c>
      <c r="CU17" s="196">
        <f>(U17-AVERAGE(U$3:U$242))^2*'Monthly Returns'!$BI31</f>
        <v>1.9485859680184104E-7</v>
      </c>
      <c r="CV17" s="196">
        <f>(V17-AVERAGE(V$3:V$242))^2*'Monthly Returns'!$BI31</f>
        <v>9.5754113015736004E-8</v>
      </c>
      <c r="CW17" s="196">
        <f>(W17-AVERAGE(W$3:W$242))^2*'Monthly Returns'!$BI31</f>
        <v>4.3253681846359429E-8</v>
      </c>
      <c r="CX17" s="196">
        <f>(X17-AVERAGE(X$3:X$242))^2*'Monthly Returns'!$BI31</f>
        <v>9.414123304833086E-8</v>
      </c>
      <c r="CY17" s="196">
        <f>(Y17-AVERAGE(Y$3:Y$242))^2*'Monthly Returns'!$BI31</f>
        <v>6.8894836874018778E-8</v>
      </c>
      <c r="CZ17" s="196">
        <f>(Z17-AVERAGE(Z$3:Z$242))^2*'Monthly Returns'!$BI31</f>
        <v>1.5079737765179031E-8</v>
      </c>
      <c r="DA17" s="196">
        <f>(AA17-AVERAGE(AA$3:AA$242))^2*'Monthly Returns'!$BI31</f>
        <v>3.2333769316392223E-8</v>
      </c>
      <c r="DB17" s="196">
        <f>(AB17-AVERAGE(AB$3:AB$242))^2*'Monthly Returns'!$BI31</f>
        <v>2.7837744494013655E-8</v>
      </c>
      <c r="DC17" s="196">
        <f>(AC17-AVERAGE(AC$3:AC$242))^2*'Monthly Returns'!$BI31</f>
        <v>3.1811367604259859E-8</v>
      </c>
      <c r="DD17" s="196">
        <f>(AD17-AVERAGE(AD$3:AD$242))^2*'Monthly Returns'!$BI31</f>
        <v>1.8397536012543848E-8</v>
      </c>
      <c r="DE17" s="196">
        <f>(AE17-AVERAGE(AE$3:AE$242))^2*'Monthly Returns'!$BI31</f>
        <v>3.5075430443298385E-8</v>
      </c>
      <c r="DF17" s="196">
        <f>(AF17-AVERAGE(AF$3:AF$242))^2*'Monthly Returns'!$BI31</f>
        <v>1.1431697650554947E-8</v>
      </c>
      <c r="DG17" s="196">
        <f>(AG17-AVERAGE(AG$3:AG$242))^2*'Monthly Returns'!$BI31</f>
        <v>1.244910077340029E-8</v>
      </c>
      <c r="DH17" s="196">
        <f>(AH17-AVERAGE(AH$3:AH$242))^2*'Monthly Returns'!$BI31</f>
        <v>4.1509888302682753E-8</v>
      </c>
      <c r="DI17" s="196">
        <f>(AI17-AVERAGE(AI$3:AI$242))^2*'Monthly Returns'!$BI31</f>
        <v>3.4329962489567656E-6</v>
      </c>
      <c r="DJ17" s="196">
        <f>(AJ17-AVERAGE(AJ$3:AJ$242))^2*'Monthly Returns'!$BI31</f>
        <v>5.7359135931730599E-6</v>
      </c>
      <c r="DK17" s="196">
        <f>(AK17-AVERAGE(AK$3:AK$242))^2*'Monthly Returns'!$BI31</f>
        <v>1.2037056749589862E-5</v>
      </c>
      <c r="DL17" s="196">
        <f>(AL17-AVERAGE(AL$3:AL$242))^2*'Monthly Returns'!$BI31</f>
        <v>8.6536031316932828E-7</v>
      </c>
      <c r="DM17" s="196">
        <f>(AM17-AVERAGE(AM$3:AM$242))^2*'Monthly Returns'!$BI31</f>
        <v>4.6698340021353085E-6</v>
      </c>
      <c r="DN17" s="196">
        <f>(AN17-AVERAGE(AN$3:AN$242))^2*'Monthly Returns'!$BI31</f>
        <v>1.0304384972328444E-7</v>
      </c>
      <c r="DO17" s="196">
        <f>(AO17-AVERAGE(AO$3:AO$242))^2*'Monthly Returns'!$BI31</f>
        <v>1.489373800739119E-6</v>
      </c>
      <c r="DP17" s="196">
        <f>(AP17-AVERAGE(AP$3:AP$242))^2*'Monthly Returns'!$BI31</f>
        <v>7.9659597707404353E-7</v>
      </c>
      <c r="DQ17" s="196">
        <f>(AQ17-AVERAGE(AQ$3:AQ$242))^2*'Monthly Returns'!$BI31</f>
        <v>3.6698714123772789E-6</v>
      </c>
      <c r="DR17" s="196">
        <f>(AR17-AVERAGE(AR$3:AR$242))^2*'Monthly Returns'!$BI31</f>
        <v>9.4913362066416701E-8</v>
      </c>
      <c r="DS17" s="196">
        <f>(AS17-AVERAGE(AS$3:AS$242))^2*'Monthly Returns'!$BI31</f>
        <v>3.5274482905825592E-36</v>
      </c>
      <c r="DT17" s="196">
        <f>(AT17-AVERAGE(AT$3:AT$242))^2*'Monthly Returns'!$BI31</f>
        <v>2.473449819463714E-6</v>
      </c>
      <c r="DU17" s="196">
        <f>(AU17-AVERAGE(AU$3:AU$242))^2*'Monthly Returns'!$BI31</f>
        <v>1.6124839332221248E-7</v>
      </c>
      <c r="DV17" s="196">
        <f>(AV17-AVERAGE(AV$3:AV$242))^2*'Monthly Returns'!$BI31</f>
        <v>1.7443553612256392E-7</v>
      </c>
      <c r="DW17" s="196">
        <f>(AW17-AVERAGE(AW$3:AW$242))^2*'Monthly Returns'!$BI31</f>
        <v>5.4578487674374322E-7</v>
      </c>
      <c r="DX17" s="196">
        <f>(AX17-AVERAGE(AX$3:AX$242))^2*'Monthly Returns'!$BI31</f>
        <v>1.8148081196579304E-6</v>
      </c>
      <c r="DY17" s="196">
        <f>(AY17-AVERAGE(AY$3:AY$242))^2*'Monthly Returns'!$BI31</f>
        <v>3.9382258808999138E-6</v>
      </c>
      <c r="DZ17" s="196">
        <f>(AZ17-AVERAGE(AZ$3:AZ$242))^2*'Monthly Returns'!$BI31</f>
        <v>2.4481163500507053E-5</v>
      </c>
      <c r="EA17" s="196">
        <f>(BA17-AVERAGE(BA$3:BA$242))^2*'Monthly Returns'!$BI31</f>
        <v>1.849010774950741E-6</v>
      </c>
    </row>
    <row r="18" spans="1:131" s="103" customFormat="1" x14ac:dyDescent="0.2">
      <c r="A18" s="85"/>
      <c r="B18" s="102">
        <f>'Monthly Returns'!A32</f>
        <v>36556</v>
      </c>
      <c r="C18" s="97">
        <f>'Monthly Returns'!B32</f>
        <v>-3.9199999999999999E-2</v>
      </c>
      <c r="D18" s="97">
        <f>'Monthly Returns'!C32</f>
        <v>-4.0940999999999998E-2</v>
      </c>
      <c r="E18" s="97">
        <f>'Monthly Returns'!D32</f>
        <v>-3.3091000000000002E-2</v>
      </c>
      <c r="F18" s="97">
        <f>'Monthly Returns'!E32</f>
        <v>-1.6057999999999999E-2</v>
      </c>
      <c r="G18" s="97">
        <f>'Monthly Returns'!F32</f>
        <v>4.6108999999999997E-2</v>
      </c>
      <c r="H18" s="97">
        <f>'Monthly Returns'!G32</f>
        <v>-5.3941999999999997E-2</v>
      </c>
      <c r="I18" s="97">
        <f>'Monthly Returns'!H32</f>
        <v>-5.4263000000000006E-2</v>
      </c>
      <c r="J18" s="97">
        <f>'Monthly Returns'!I32</f>
        <v>2.1589999999999999E-3</v>
      </c>
      <c r="K18" s="97">
        <f>'Monthly Returns'!J32</f>
        <v>5.9589999999999999E-3</v>
      </c>
      <c r="L18" s="97">
        <f>'Monthly Returns'!K32</f>
        <v>-2.496424718368162E-2</v>
      </c>
      <c r="M18" s="97">
        <f>'Monthly Returns'!L32</f>
        <v>-3.271E-3</v>
      </c>
      <c r="N18" s="97">
        <f>'Monthly Returns'!M32</f>
        <v>2.6090000000000002E-3</v>
      </c>
      <c r="O18" s="97">
        <f>'Monthly Returns'!N32</f>
        <v>4.071E-3</v>
      </c>
      <c r="P18" s="97">
        <f>'Monthly Returns'!O32</f>
        <v>-2.7429999999999998E-3</v>
      </c>
      <c r="Q18" s="97">
        <f>'Monthly Returns'!P32</f>
        <v>1.4242999999999999E-2</v>
      </c>
      <c r="R18" s="97">
        <f>'Monthly Returns'!Q32</f>
        <v>-3.5239999999999998E-3</v>
      </c>
      <c r="S18" s="97">
        <f>'Monthly Returns'!R32</f>
        <v>-4.2589999999999998E-3</v>
      </c>
      <c r="T18" s="97">
        <f>'Monthly Returns'!S32</f>
        <v>-1.882E-3</v>
      </c>
      <c r="U18" s="97">
        <f>'Monthly Returns'!T32</f>
        <v>5.4400000000000004E-3</v>
      </c>
      <c r="V18" s="97">
        <f>'Monthly Returns'!U32</f>
        <v>-2.9289999999999997E-3</v>
      </c>
      <c r="W18" s="97">
        <f>'Monthly Returns'!V32</f>
        <v>-8.6650000000000008E-3</v>
      </c>
      <c r="X18" s="97">
        <f>'Monthly Returns'!W32</f>
        <v>-7.9749999999999995E-3</v>
      </c>
      <c r="Y18" s="97">
        <f>'Monthly Returns'!X32</f>
        <v>-2.5240000000000002E-3</v>
      </c>
      <c r="Z18" s="97">
        <f>'Monthly Returns'!Y32</f>
        <v>1.9220000000000001E-3</v>
      </c>
      <c r="AA18" s="97">
        <f>'Monthly Returns'!Z32</f>
        <v>-4.3119999999999999E-3</v>
      </c>
      <c r="AB18" s="97">
        <f>'Monthly Returns'!AA32</f>
        <v>7.8750000000000001E-3</v>
      </c>
      <c r="AC18" s="97">
        <f>'Monthly Returns'!AB32</f>
        <v>-2.8818999999999997E-2</v>
      </c>
      <c r="AD18" s="97">
        <f>'Monthly Returns'!AC32</f>
        <v>-3.0467000000000001E-2</v>
      </c>
      <c r="AE18" s="97">
        <f>'Monthly Returns'!AD32</f>
        <v>-3.0162145221072797E-2</v>
      </c>
      <c r="AF18" s="97">
        <f>'Monthly Returns'!AE32</f>
        <v>-1.2155242215373601E-2</v>
      </c>
      <c r="AG18" s="97">
        <f>'Monthly Returns'!AF32</f>
        <v>-1.4466288717009199E-2</v>
      </c>
      <c r="AH18" s="97">
        <f>'Monthly Returns'!AG32</f>
        <v>-3.2056314639222698E-2</v>
      </c>
      <c r="AI18" s="97">
        <f>'Monthly Returns'!AH32</f>
        <v>9.4999999999999998E-3</v>
      </c>
      <c r="AJ18" s="97">
        <f>'Monthly Returns'!AI32</f>
        <v>6.4000000000000003E-3</v>
      </c>
      <c r="AK18" s="97">
        <f>'Monthly Returns'!AJ32</f>
        <v>2.5000000000000001E-3</v>
      </c>
      <c r="AL18" s="97">
        <f>'Monthly Returns'!AK32</f>
        <v>7.4000000000000003E-3</v>
      </c>
      <c r="AM18" s="97">
        <f>'Monthly Returns'!AL32</f>
        <v>1.1399999999999999E-2</v>
      </c>
      <c r="AN18" s="97">
        <f>'Monthly Returns'!AM32</f>
        <v>1.8200000000000001E-2</v>
      </c>
      <c r="AO18" s="97">
        <f>'Monthly Returns'!AN32</f>
        <v>-1.4691000000000001E-2</v>
      </c>
      <c r="AP18" s="97">
        <f>'Monthly Returns'!AO32</f>
        <v>5.4214999999999999E-2</v>
      </c>
      <c r="AQ18" s="97">
        <f>'Monthly Returns'!AP32</f>
        <v>-3.8604735082174504E-2</v>
      </c>
      <c r="AR18" s="95">
        <v>1.9201489419779203E-2</v>
      </c>
      <c r="AS18" s="97">
        <f>'Monthly Returns'!AR32</f>
        <v>-2.496424718368162E-2</v>
      </c>
      <c r="AT18" s="205">
        <f t="shared" si="2"/>
        <v>1.0438190960629468E-2</v>
      </c>
      <c r="AU18" s="95">
        <v>6.215681148331962E-5</v>
      </c>
      <c r="AV18" s="95">
        <v>-3.2931662767434949E-2</v>
      </c>
      <c r="AW18" s="97">
        <f>'Monthly Returns'!AV32</f>
        <v>3.2940000000000001E-3</v>
      </c>
      <c r="AX18" s="97">
        <f>'Monthly Returns'!AW32</f>
        <v>-4.1909999999999996E-2</v>
      </c>
      <c r="AY18" s="95">
        <v>-2.1218045196852664E-2</v>
      </c>
      <c r="AZ18" s="95">
        <v>-1.9936251698578968E-2</v>
      </c>
      <c r="BA18" s="97">
        <f>'Monthly Returns'!AZ32</f>
        <v>0.10754899999999999</v>
      </c>
      <c r="BB18" s="97"/>
      <c r="BC18" s="97"/>
      <c r="BD18" s="97"/>
      <c r="BE18" s="97"/>
      <c r="BF18" s="97"/>
      <c r="BG18" s="97"/>
      <c r="BH18" s="97"/>
      <c r="BI18" s="97"/>
      <c r="BJ18" s="97"/>
      <c r="BK18" s="97"/>
      <c r="BL18" s="97"/>
      <c r="BM18" s="97"/>
      <c r="BN18" s="97"/>
      <c r="BO18" s="97"/>
      <c r="BP18" s="97"/>
      <c r="BQ18" s="97"/>
      <c r="BR18" s="97"/>
      <c r="BS18" s="97"/>
      <c r="BT18" s="97"/>
      <c r="BU18" s="97"/>
      <c r="BV18" s="97"/>
      <c r="CC18" s="196">
        <f>(C18-AVERAGE(C$3:C$242))^2*'Monthly Returns'!$BI32</f>
        <v>2.4904992451556383E-6</v>
      </c>
      <c r="CD18" s="196">
        <f>(D18-AVERAGE(D$3:D$242))^2*'Monthly Returns'!$BI32</f>
        <v>2.668443166705156E-6</v>
      </c>
      <c r="CE18" s="196">
        <f>(E18-AVERAGE(E$3:E$242))^2*'Monthly Returns'!$BI32</f>
        <v>2.0797596294876826E-6</v>
      </c>
      <c r="CF18" s="196">
        <f>(F18-AVERAGE(F$3:F$242))^2*'Monthly Returns'!$BI32</f>
        <v>7.3069321587283421E-7</v>
      </c>
      <c r="CG18" s="196">
        <f>(G18-AVERAGE(G$3:G$242))^2*'Monthly Returns'!$BI32</f>
        <v>1.4522623118304917E-6</v>
      </c>
      <c r="CH18" s="196">
        <f>(H18-AVERAGE(H$3:H$242))^2*'Monthly Returns'!$BI32</f>
        <v>4.2162815823881783E-6</v>
      </c>
      <c r="CI18" s="196">
        <f>(I18-AVERAGE(I$3:I$242))^2*'Monthly Returns'!$BI32</f>
        <v>4.2367627313306972E-6</v>
      </c>
      <c r="CJ18" s="196">
        <f>(J18-AVERAGE(J$3:J$242))^2*'Monthly Returns'!$BI32</f>
        <v>5.3801952047287003E-8</v>
      </c>
      <c r="CK18" s="196">
        <f>(K18-AVERAGE(K$3:K$242))^2*'Monthly Returns'!$BI32</f>
        <v>2.0000471007901757E-8</v>
      </c>
      <c r="CL18" s="196">
        <f>(L18-AVERAGE(L$3:L$242))^2*'Monthly Returns'!$BI32</f>
        <v>3.563079081396525E-36</v>
      </c>
      <c r="CM18" s="196">
        <f>(M18-AVERAGE(M$3:M$242))^2*'Monthly Returns'!$BI32</f>
        <v>5.6305696721727906E-8</v>
      </c>
      <c r="CN18" s="196">
        <f>(N18-AVERAGE(N$3:N$242))^2*'Monthly Returns'!$BI32</f>
        <v>6.4921137161417449E-10</v>
      </c>
      <c r="CO18" s="196">
        <f>(O18-AVERAGE(O$3:O$242))^2*'Monthly Returns'!$BI32</f>
        <v>6.508630827735181E-9</v>
      </c>
      <c r="CP18" s="196">
        <f>(P18-AVERAGE(P$3:P$242))^2*'Monthly Returns'!$BI32</f>
        <v>3.8094833466788E-8</v>
      </c>
      <c r="CQ18" s="196">
        <f>(Q18-AVERAGE(Q$3:Q$242))^2*'Monthly Returns'!$BI32</f>
        <v>9.5606131014087893E-8</v>
      </c>
      <c r="CR18" s="196">
        <f>(R18-AVERAGE(R$3:R$242))^2*'Monthly Returns'!$BI32</f>
        <v>7.1712837833310093E-8</v>
      </c>
      <c r="CS18" s="196">
        <f>(S18-AVERAGE(S$3:S$242))^2*'Monthly Returns'!$BI32</f>
        <v>7.8813384539573827E-8</v>
      </c>
      <c r="CT18" s="196">
        <f>(T18-AVERAGE(T$3:T$242))^2*'Monthly Returns'!$BI32</f>
        <v>6.389613178273558E-8</v>
      </c>
      <c r="CU18" s="196">
        <f>(U18-AVERAGE(U$3:U$242))^2*'Monthly Returns'!$BI32</f>
        <v>1.2196368787178389E-9</v>
      </c>
      <c r="CV18" s="196">
        <f>(V18-AVERAGE(V$3:V$242))^2*'Monthly Returns'!$BI32</f>
        <v>4.4964488927187994E-8</v>
      </c>
      <c r="CW18" s="196">
        <f>(W18-AVERAGE(W$3:W$242))^2*'Monthly Returns'!$BI32</f>
        <v>1.7684466346661882E-7</v>
      </c>
      <c r="CX18" s="196">
        <f>(X18-AVERAGE(X$3:X$242))^2*'Monthly Returns'!$BI32</f>
        <v>1.7915777474291369E-7</v>
      </c>
      <c r="CY18" s="196">
        <f>(Y18-AVERAGE(Y$3:Y$242))^2*'Monthly Returns'!$BI32</f>
        <v>4.3533058459030443E-8</v>
      </c>
      <c r="CZ18" s="196">
        <f>(Z18-AVERAGE(Z$3:Z$242))^2*'Monthly Returns'!$BI32</f>
        <v>3.084648231372018E-10</v>
      </c>
      <c r="DA18" s="196">
        <f>(AA18-AVERAGE(AA$3:AA$242))^2*'Monthly Returns'!$BI32</f>
        <v>1.2132365471307662E-7</v>
      </c>
      <c r="DB18" s="196">
        <f>(AB18-AVERAGE(AB$3:AB$242))^2*'Monthly Returns'!$BI32</f>
        <v>1.6263405412815739E-8</v>
      </c>
      <c r="DC18" s="196">
        <f>(AC18-AVERAGE(AC$3:AC$242))^2*'Monthly Returns'!$BI32</f>
        <v>1.1732994057832407E-6</v>
      </c>
      <c r="DD18" s="196">
        <f>(AD18-AVERAGE(AD$3:AD$242))^2*'Monthly Returns'!$BI32</f>
        <v>1.3019786260760565E-6</v>
      </c>
      <c r="DE18" s="196">
        <f>(AE18-AVERAGE(AE$3:AE$242))^2*'Monthly Returns'!$BI32</f>
        <v>1.2936879108335668E-6</v>
      </c>
      <c r="DF18" s="196">
        <f>(AF18-AVERAGE(AF$3:AF$242))^2*'Monthly Returns'!$BI32</f>
        <v>4.2163556837127384E-7</v>
      </c>
      <c r="DG18" s="196">
        <f>(AG18-AVERAGE(AG$3:AG$242))^2*'Monthly Returns'!$BI32</f>
        <v>4.5916047124016794E-7</v>
      </c>
      <c r="DH18" s="196">
        <f>(AH18-AVERAGE(AH$3:AH$242))^2*'Monthly Returns'!$BI32</f>
        <v>1.5310101686148355E-6</v>
      </c>
      <c r="DI18" s="196">
        <f>(AI18-AVERAGE(AI$3:AI$242))^2*'Monthly Returns'!$BI32</f>
        <v>3.9745909181207285E-8</v>
      </c>
      <c r="DJ18" s="196">
        <f>(AJ18-AVERAGE(AJ$3:AJ$242))^2*'Monthly Returns'!$BI32</f>
        <v>5.4513518924470523E-10</v>
      </c>
      <c r="DK18" s="196">
        <f>(AK18-AVERAGE(AK$3:AK$242))^2*'Monthly Returns'!$BI32</f>
        <v>1.6312734185164777E-8</v>
      </c>
      <c r="DL18" s="196">
        <f>(AL18-AVERAGE(AL$3:AL$242))^2*'Monthly Returns'!$BI32</f>
        <v>1.143974866110109E-9</v>
      </c>
      <c r="DM18" s="196">
        <f>(AM18-AVERAGE(AM$3:AM$242))^2*'Monthly Returns'!$BI32</f>
        <v>5.7805728246260034E-8</v>
      </c>
      <c r="DN18" s="196">
        <f>(AN18-AVERAGE(AN$3:AN$242))^2*'Monthly Returns'!$BI32</f>
        <v>1.8321362222767141E-7</v>
      </c>
      <c r="DO18" s="196">
        <f>(AO18-AVERAGE(AO$3:AO$242))^2*'Monthly Returns'!$BI32</f>
        <v>4.655500829507E-7</v>
      </c>
      <c r="DP18" s="196">
        <f>(AP18-AVERAGE(AP$3:AP$242))^2*'Monthly Returns'!$BI32</f>
        <v>3.1085408696219537E-6</v>
      </c>
      <c r="DQ18" s="196">
        <f>(AQ18-AVERAGE(AQ$3:AQ$242))^2*'Monthly Returns'!$BI32</f>
        <v>2.4924904192195699E-6</v>
      </c>
      <c r="DR18" s="196">
        <f>(AR18-AVERAGE(AR$3:AR$242))^2*'Monthly Returns'!$BI32</f>
        <v>1.8638106727310633E-7</v>
      </c>
      <c r="DS18" s="196">
        <f>(AS18-AVERAGE(AS$3:AS$242))^2*'Monthly Returns'!$BI32</f>
        <v>3.563079081396525E-36</v>
      </c>
      <c r="DT18" s="196">
        <f>(AT18-AVERAGE(AT$3:AT$242))^2*'Monthly Returns'!$BI32</f>
        <v>2.5998456669410124E-8</v>
      </c>
      <c r="DU18" s="196">
        <f>(AU18-AVERAGE(AU$3:AU$242))^2*'Monthly Returns'!$BI32</f>
        <v>4.3180279414686817E-9</v>
      </c>
      <c r="DV18" s="196">
        <f>(AV18-AVERAGE(AV$3:AV$242))^2*'Monthly Returns'!$BI32</f>
        <v>8.4862381159872036E-7</v>
      </c>
      <c r="DW18" s="196">
        <f>(AW18-AVERAGE(AW$3:AW$242))^2*'Monthly Returns'!$BI32</f>
        <v>4.9420257577386237E-8</v>
      </c>
      <c r="DX18" s="196">
        <f>(AX18-AVERAGE(AX$3:AX$242))^2*'Monthly Returns'!$BI32</f>
        <v>2.9834038955417436E-6</v>
      </c>
      <c r="DY18" s="196">
        <f>(AY18-AVERAGE(AY$3:AY$242))^2*'Monthly Returns'!$BI32</f>
        <v>9.1644020051589003E-7</v>
      </c>
      <c r="DZ18" s="196">
        <f>(AZ18-AVERAGE(AZ$3:AZ$242))^2*'Monthly Returns'!$BI32</f>
        <v>1.5147800492861451E-6</v>
      </c>
      <c r="EA18" s="196">
        <f>(BA18-AVERAGE(BA$3:BA$242))^2*'Monthly Returns'!$BI32</f>
        <v>1.0946854222496405E-5</v>
      </c>
    </row>
    <row r="19" spans="1:131" s="103" customFormat="1" x14ac:dyDescent="0.2">
      <c r="A19" s="85"/>
      <c r="B19" s="102">
        <f>'Monthly Returns'!A33</f>
        <v>36585</v>
      </c>
      <c r="C19" s="97">
        <f>'Monthly Returns'!B33</f>
        <v>9.2689999999999995E-3</v>
      </c>
      <c r="D19" s="97">
        <f>'Monthly Returns'!C33</f>
        <v>-2.6750000000000003E-3</v>
      </c>
      <c r="E19" s="97">
        <f>'Monthly Returns'!D33</f>
        <v>7.6858999999999997E-2</v>
      </c>
      <c r="F19" s="97">
        <f>'Monthly Returns'!E33</f>
        <v>0.16513600000000001</v>
      </c>
      <c r="G19" s="97">
        <f>'Monthly Returns'!F33</f>
        <v>0.24288000000000001</v>
      </c>
      <c r="H19" s="97">
        <f>'Monthly Returns'!G33</f>
        <v>3.3950000000000004E-3</v>
      </c>
      <c r="I19" s="97">
        <f>'Monthly Returns'!H33</f>
        <v>2.7012999999999999E-2</v>
      </c>
      <c r="J19" s="97">
        <f>'Monthly Returns'!I33</f>
        <v>2.5356E-2</v>
      </c>
      <c r="K19" s="97">
        <f>'Monthly Returns'!J33</f>
        <v>1.3207E-2</v>
      </c>
      <c r="L19" s="97">
        <f>'Monthly Returns'!K33</f>
        <v>-2.496424718368162E-2</v>
      </c>
      <c r="M19" s="97">
        <f>'Monthly Returns'!L33</f>
        <v>1.2092E-2</v>
      </c>
      <c r="N19" s="97">
        <f>'Monthly Returns'!M33</f>
        <v>1.5038000000000001E-2</v>
      </c>
      <c r="O19" s="97">
        <f>'Monthly Returns'!N33</f>
        <v>4.6629999999999996E-3</v>
      </c>
      <c r="P19" s="97">
        <f>'Monthly Returns'!O33</f>
        <v>7.8220000000000008E-3</v>
      </c>
      <c r="Q19" s="97">
        <f>'Monthly Returns'!P33</f>
        <v>3.0183000000000001E-2</v>
      </c>
      <c r="R19" s="97">
        <f>'Monthly Returns'!Q33</f>
        <v>9.2720000000000007E-3</v>
      </c>
      <c r="S19" s="97">
        <f>'Monthly Returns'!R33</f>
        <v>8.1759999999999992E-3</v>
      </c>
      <c r="T19" s="97">
        <f>'Monthly Returns'!S33</f>
        <v>1.1739999999999999E-2</v>
      </c>
      <c r="U19" s="97">
        <f>'Monthly Returns'!T33</f>
        <v>8.8839999999999995E-3</v>
      </c>
      <c r="V19" s="97">
        <f>'Monthly Returns'!U33</f>
        <v>1.1462000000000002E-2</v>
      </c>
      <c r="W19" s="97">
        <f>'Monthly Returns'!V33</f>
        <v>1.1592999999999999E-2</v>
      </c>
      <c r="X19" s="97">
        <f>'Monthly Returns'!W33</f>
        <v>9.4780000000000003E-3</v>
      </c>
      <c r="Y19" s="97">
        <f>'Monthly Returns'!X33</f>
        <v>4.7599999999999995E-3</v>
      </c>
      <c r="Z19" s="97">
        <f>'Monthly Returns'!Y33</f>
        <v>3.14E-3</v>
      </c>
      <c r="AA19" s="97">
        <f>'Monthly Returns'!Z33</f>
        <v>1.933E-3</v>
      </c>
      <c r="AB19" s="97">
        <f>'Monthly Returns'!AA33</f>
        <v>4.9109999999999996E-3</v>
      </c>
      <c r="AC19" s="97">
        <f>'Monthly Returns'!AB33</f>
        <v>-1.4100999999999999E-2</v>
      </c>
      <c r="AD19" s="97">
        <f>'Monthly Returns'!AC33</f>
        <v>-1.5415000000000002E-2</v>
      </c>
      <c r="AE19" s="97">
        <f>'Monthly Returns'!AD33</f>
        <v>-1.47074966784885E-2</v>
      </c>
      <c r="AF19" s="97">
        <f>'Monthly Returns'!AE33</f>
        <v>-3.3323089724793596E-3</v>
      </c>
      <c r="AG19" s="97">
        <f>'Monthly Returns'!AF33</f>
        <v>-5.2591090133833999E-3</v>
      </c>
      <c r="AH19" s="97">
        <f>'Monthly Returns'!AG33</f>
        <v>-1.52437715339985E-2</v>
      </c>
      <c r="AI19" s="97">
        <f>'Monthly Returns'!AH33</f>
        <v>5.9500000000000004E-2</v>
      </c>
      <c r="AJ19" s="97">
        <f>'Monthly Returns'!AI33</f>
        <v>6.1600000000000002E-2</v>
      </c>
      <c r="AK19" s="97">
        <f>'Monthly Returns'!AJ33</f>
        <v>0.1</v>
      </c>
      <c r="AL19" s="97">
        <f>'Monthly Returns'!AK33</f>
        <v>3.7599999999999995E-2</v>
      </c>
      <c r="AM19" s="97">
        <f>'Monthly Returns'!AL33</f>
        <v>3.6699999999999997E-2</v>
      </c>
      <c r="AN19" s="97">
        <f>'Monthly Returns'!AM33</f>
        <v>1.2699999999999999E-2</v>
      </c>
      <c r="AO19" s="97">
        <f>'Monthly Returns'!AN33</f>
        <v>8.1440000000000002E-3</v>
      </c>
      <c r="AP19" s="97">
        <f>'Monthly Returns'!AO33</f>
        <v>1.7482999999999999E-2</v>
      </c>
      <c r="AQ19" s="97">
        <f>'Monthly Returns'!AP33</f>
        <v>9.8836367231829002E-3</v>
      </c>
      <c r="AR19" s="95">
        <v>3.2110709899082233E-2</v>
      </c>
      <c r="AS19" s="97">
        <f>'Monthly Returns'!AR33</f>
        <v>-2.496424718368162E-2</v>
      </c>
      <c r="AT19" s="205">
        <f t="shared" si="2"/>
        <v>3.0775542755687356E-2</v>
      </c>
      <c r="AU19" s="95">
        <v>1.9810595532389768E-2</v>
      </c>
      <c r="AV19" s="95">
        <v>-1.8023005720079637E-3</v>
      </c>
      <c r="AW19" s="97">
        <f>'Monthly Returns'!AV33</f>
        <v>-1.1913E-2</v>
      </c>
      <c r="AX19" s="97">
        <f>'Monthly Returns'!AW33</f>
        <v>-3.9579000000000003E-2</v>
      </c>
      <c r="AY19" s="95">
        <v>2.7207713778436792E-2</v>
      </c>
      <c r="AZ19" s="95">
        <v>1.5687040893457641E-2</v>
      </c>
      <c r="BA19" s="97">
        <f>'Monthly Returns'!AZ33</f>
        <v>-2.4956999999999997E-2</v>
      </c>
      <c r="BB19" s="97"/>
      <c r="BC19" s="97"/>
      <c r="BD19" s="97"/>
      <c r="BE19" s="97"/>
      <c r="BF19" s="97"/>
      <c r="BG19" s="97"/>
      <c r="BH19" s="97"/>
      <c r="BI19" s="97"/>
      <c r="BJ19" s="97"/>
      <c r="BK19" s="97"/>
      <c r="BL19" s="97"/>
      <c r="BM19" s="97"/>
      <c r="BN19" s="97"/>
      <c r="BO19" s="97"/>
      <c r="BP19" s="97"/>
      <c r="BQ19" s="97"/>
      <c r="BR19" s="97"/>
      <c r="BS19" s="97"/>
      <c r="BT19" s="97"/>
      <c r="BU19" s="97"/>
      <c r="BV19" s="97"/>
      <c r="CC19" s="196">
        <f>(C19-AVERAGE(C$3:C$242))^2*'Monthly Returns'!$BI33</f>
        <v>4.9520059809658037E-9</v>
      </c>
      <c r="CD19" s="196">
        <f>(D19-AVERAGE(D$3:D$242))^2*'Monthly Returns'!$BI33</f>
        <v>1.1156048845536038E-7</v>
      </c>
      <c r="CE19" s="196">
        <f>(E19-AVERAGE(E$3:E$242))^2*'Monthly Returns'!$BI33</f>
        <v>5.3277596407879958E-6</v>
      </c>
      <c r="CF19" s="196">
        <f>(F19-AVERAGE(F$3:F$242))^2*'Monthly Returns'!$BI33</f>
        <v>2.8443913486975639E-5</v>
      </c>
      <c r="CG19" s="196">
        <f>(G19-AVERAGE(G$3:G$242))^2*'Monthly Returns'!$BI33</f>
        <v>6.29787815220865E-5</v>
      </c>
      <c r="CH19" s="196">
        <f>(H19-AVERAGE(H$3:H$242))^2*'Monthly Returns'!$BI33</f>
        <v>1.0853953359121412E-8</v>
      </c>
      <c r="CI19" s="196">
        <f>(I19-AVERAGE(I$3:I$242))^2*'Monthly Returns'!$BI33</f>
        <v>5.0259414286745194E-7</v>
      </c>
      <c r="CJ19" s="196">
        <f>(J19-AVERAGE(J$3:J$242))^2*'Monthly Returns'!$BI33</f>
        <v>3.1320599825411732E-7</v>
      </c>
      <c r="CK19" s="196">
        <f>(K19-AVERAGE(K$3:K$242))^2*'Monthly Returns'!$BI33</f>
        <v>1.1144719186604369E-8</v>
      </c>
      <c r="CL19" s="196">
        <f>(L19-AVERAGE(L$3:L$242))^2*'Monthly Returns'!$BI33</f>
        <v>3.5990697791884092E-36</v>
      </c>
      <c r="CM19" s="196">
        <f>(M19-AVERAGE(M$3:M$242))^2*'Monthly Returns'!$BI33</f>
        <v>8.2113541418094119E-8</v>
      </c>
      <c r="CN19" s="196">
        <f>(N19-AVERAGE(N$3:N$242))^2*'Monthly Returns'!$BI33</f>
        <v>1.5932816505002534E-7</v>
      </c>
      <c r="CO19" s="196">
        <f>(O19-AVERAGE(O$3:O$242))^2*'Monthly Returns'!$BI33</f>
        <v>1.0264610503407276E-8</v>
      </c>
      <c r="CP19" s="196">
        <f>(P19-AVERAGE(P$3:P$242))^2*'Monthly Returns'!$BI33</f>
        <v>2.7192643953900063E-8</v>
      </c>
      <c r="CQ19" s="196">
        <f>(Q19-AVERAGE(Q$3:Q$242))^2*'Monthly Returns'!$BI33</f>
        <v>7.3191038692744212E-7</v>
      </c>
      <c r="CR19" s="196">
        <f>(R19-AVERAGE(R$3:R$242))^2*'Monthly Returns'!$BI33</f>
        <v>2.8280511003573969E-8</v>
      </c>
      <c r="CS19" s="196">
        <f>(S19-AVERAGE(S$3:S$242))^2*'Monthly Returns'!$BI33</f>
        <v>2.0397793982293831E-8</v>
      </c>
      <c r="CT19" s="196">
        <f>(T19-AVERAGE(T$3:T$242))^2*'Monthly Returns'!$BI33</f>
        <v>4.4727343259506266E-8</v>
      </c>
      <c r="CU19" s="196">
        <f>(U19-AVERAGE(U$3:U$242))^2*'Monthly Returns'!$BI33</f>
        <v>2.3347737645522337E-8</v>
      </c>
      <c r="CV19" s="196">
        <f>(V19-AVERAGE(V$3:V$242))^2*'Monthly Returns'!$BI33</f>
        <v>7.7675400041223248E-8</v>
      </c>
      <c r="CW19" s="196">
        <f>(W19-AVERAGE(W$3:W$242))^2*'Monthly Returns'!$BI33</f>
        <v>7.2727161425819108E-8</v>
      </c>
      <c r="CX19" s="196">
        <f>(X19-AVERAGE(X$3:X$242))^2*'Monthly Returns'!$BI33</f>
        <v>2.9262324580554283E-8</v>
      </c>
      <c r="CY19" s="196">
        <f>(Y19-AVERAGE(Y$3:Y$242))^2*'Monthly Returns'!$BI33</f>
        <v>1.5395785137167698E-9</v>
      </c>
      <c r="CZ19" s="196">
        <f>(Z19-AVERAGE(Z$3:Z$242))^2*'Monthly Returns'!$BI33</f>
        <v>5.7475816468792014E-10</v>
      </c>
      <c r="DA19" s="196">
        <f>(AA19-AVERAGE(AA$3:AA$242))^2*'Monthly Returns'!$BI33</f>
        <v>1.8671635591961015E-8</v>
      </c>
      <c r="DB19" s="196">
        <f>(AB19-AVERAGE(AB$3:AB$242))^2*'Monthly Returns'!$BI33</f>
        <v>7.2222977354503017E-10</v>
      </c>
      <c r="DC19" s="196">
        <f>(AC19-AVERAGE(AC$3:AC$242))^2*'Monthly Returns'!$BI33</f>
        <v>3.4298748448344867E-7</v>
      </c>
      <c r="DD19" s="196">
        <f>(AD19-AVERAGE(AD$3:AD$242))^2*'Monthly Returns'!$BI33</f>
        <v>3.9990634971283765E-7</v>
      </c>
      <c r="DE19" s="196">
        <f>(AE19-AVERAGE(AE$3:AE$242))^2*'Monthly Returns'!$BI33</f>
        <v>3.781803349224776E-7</v>
      </c>
      <c r="DF19" s="196">
        <f>(AF19-AVERAGE(AF$3:AF$242))^2*'Monthly Returns'!$BI33</f>
        <v>1.2325560061787862E-7</v>
      </c>
      <c r="DG19" s="196">
        <f>(AG19-AVERAGE(AG$3:AG$242))^2*'Monthly Returns'!$BI33</f>
        <v>1.3422515534282534E-7</v>
      </c>
      <c r="DH19" s="196">
        <f>(AH19-AVERAGE(AH$3:AH$242))^2*'Monthly Returns'!$BI33</f>
        <v>4.4755611727361013E-7</v>
      </c>
      <c r="DI19" s="196">
        <f>(AI19-AVERAGE(AI$3:AI$242))^2*'Monthly Returns'!$BI33</f>
        <v>3.6448277802762181E-6</v>
      </c>
      <c r="DJ19" s="196">
        <f>(AJ19-AVERAGE(AJ$3:AJ$242))^2*'Monthly Returns'!$BI33</f>
        <v>3.6479221811415995E-6</v>
      </c>
      <c r="DK19" s="196">
        <f>(AK19-AVERAGE(AK$3:AK$242))^2*'Monthly Returns'!$BI33</f>
        <v>1.0263992718124684E-5</v>
      </c>
      <c r="DL19" s="196">
        <f>(AL19-AVERAGE(AL$3:AL$242))^2*'Monthly Returns'!$BI33</f>
        <v>1.1365548018805188E-6</v>
      </c>
      <c r="DM19" s="196">
        <f>(AM19-AVERAGE(AM$3:AM$242))^2*'Monthly Returns'!$BI33</f>
        <v>1.223854654021962E-6</v>
      </c>
      <c r="DN19" s="196">
        <f>(AN19-AVERAGE(AN$3:AN$242))^2*'Monthly Returns'!$BI33</f>
        <v>5.8673291528409648E-8</v>
      </c>
      <c r="DO19" s="196">
        <f>(AO19-AVERAGE(AO$3:AO$242))^2*'Monthly Returns'!$BI33</f>
        <v>8.9582274141809176E-9</v>
      </c>
      <c r="DP19" s="196">
        <f>(AP19-AVERAGE(AP$3:AP$242))^2*'Monthly Returns'!$BI33</f>
        <v>2.6693045828758774E-7</v>
      </c>
      <c r="DQ19" s="196">
        <f>(AQ19-AVERAGE(AQ$3:AQ$242))^2*'Monthly Returns'!$BI33</f>
        <v>4.9559651493505692E-9</v>
      </c>
      <c r="DR19" s="196">
        <f>(AR19-AVERAGE(AR$3:AR$242))^2*'Monthly Returns'!$BI33</f>
        <v>7.6575230467559457E-7</v>
      </c>
      <c r="DS19" s="196">
        <f>(AS19-AVERAGE(AS$3:AS$242))^2*'Monthly Returns'!$BI33</f>
        <v>3.5990697791884092E-36</v>
      </c>
      <c r="DT19" s="196">
        <f>(AT19-AVERAGE(AT$3:AT$242))^2*'Monthly Returns'!$BI33</f>
        <v>7.3460647379910751E-7</v>
      </c>
      <c r="DU19" s="196">
        <f>(AU19-AVERAGE(AU$3:AU$242))^2*'Monthly Returns'!$BI33</f>
        <v>3.707227441668346E-7</v>
      </c>
      <c r="DV19" s="196">
        <f>(AV19-AVERAGE(AV$3:AV$242))^2*'Monthly Returns'!$BI33</f>
        <v>1.9047559669928094E-8</v>
      </c>
      <c r="DW19" s="196">
        <f>(AW19-AVERAGE(AW$3:AW$242))^2*'Monthly Returns'!$BI33</f>
        <v>5.5224735356202914E-7</v>
      </c>
      <c r="DX19" s="196">
        <f>(AX19-AVERAGE(AX$3:AX$242))^2*'Monthly Returns'!$BI33</f>
        <v>2.743302424165287E-6</v>
      </c>
      <c r="DY19" s="196">
        <f>(AY19-AVERAGE(AY$3:AY$242))^2*'Monthly Returns'!$BI33</f>
        <v>4.8003146805980854E-7</v>
      </c>
      <c r="DZ19" s="196">
        <f>(AZ19-AVERAGE(AZ$3:AZ$242))^2*'Monthly Returns'!$BI33</f>
        <v>3.8104890925173857E-10</v>
      </c>
      <c r="EA19" s="196">
        <f>(BA19-AVERAGE(BA$3:BA$242))^2*'Monthly Returns'!$BI33</f>
        <v>1.4476609798241977E-6</v>
      </c>
    </row>
    <row r="20" spans="1:131" s="103" customFormat="1" x14ac:dyDescent="0.2">
      <c r="A20" s="85"/>
      <c r="B20" s="102">
        <f>'Monthly Returns'!A34</f>
        <v>36616</v>
      </c>
      <c r="C20" s="97">
        <f>'Monthly Returns'!B34</f>
        <v>7.8338999999999992E-2</v>
      </c>
      <c r="D20" s="97">
        <f>'Monthly Returns'!C34</f>
        <v>9.1120000000000007E-2</v>
      </c>
      <c r="E20" s="97">
        <f>'Monthly Returns'!D34</f>
        <v>5.7264999999999996E-2</v>
      </c>
      <c r="F20" s="97">
        <f>'Monthly Returns'!E34</f>
        <v>-6.5931000000000003E-2</v>
      </c>
      <c r="G20" s="97">
        <f>'Monthly Returns'!F34</f>
        <v>-9.6791000000000002E-2</v>
      </c>
      <c r="H20" s="97">
        <f>'Monthly Returns'!G34</f>
        <v>6.5739000000000006E-2</v>
      </c>
      <c r="I20" s="97">
        <f>'Monthly Returns'!H34</f>
        <v>3.7631999999999999E-2</v>
      </c>
      <c r="J20" s="97">
        <f>'Monthly Returns'!I34</f>
        <v>2.3932000000000002E-2</v>
      </c>
      <c r="K20" s="97">
        <f>'Monthly Returns'!J34</f>
        <v>4.8809999999999999E-3</v>
      </c>
      <c r="L20" s="97">
        <f>'Monthly Returns'!K34</f>
        <v>-2.496424718368162E-2</v>
      </c>
      <c r="M20" s="97">
        <f>'Monthly Returns'!L34</f>
        <v>1.3166000000000001E-2</v>
      </c>
      <c r="N20" s="97">
        <f>'Monthly Returns'!M34</f>
        <v>1.9859999999999999E-2</v>
      </c>
      <c r="O20" s="97">
        <f>'Monthly Returns'!N34</f>
        <v>4.8430000000000001E-3</v>
      </c>
      <c r="P20" s="97">
        <f>'Monthly Returns'!O34</f>
        <v>1.2738000000000001E-2</v>
      </c>
      <c r="Q20" s="97">
        <f>'Monthly Returns'!P34</f>
        <v>3.4207999999999995E-2</v>
      </c>
      <c r="R20" s="97">
        <f>'Monthly Returns'!Q34</f>
        <v>8.5199999999999998E-3</v>
      </c>
      <c r="S20" s="97">
        <f>'Monthly Returns'!R34</f>
        <v>8.4749999999999999E-3</v>
      </c>
      <c r="T20" s="97">
        <f>'Monthly Returns'!S34</f>
        <v>8.6350000000000003E-3</v>
      </c>
      <c r="U20" s="97">
        <f>'Monthly Returns'!T34</f>
        <v>3.0592000000000001E-2</v>
      </c>
      <c r="V20" s="97">
        <f>'Monthly Returns'!U34</f>
        <v>9.7909999999999994E-3</v>
      </c>
      <c r="W20" s="97">
        <f>'Monthly Returns'!V34</f>
        <v>1.0936999999999999E-2</v>
      </c>
      <c r="X20" s="97">
        <f>'Monthly Returns'!W34</f>
        <v>1.4419E-2</v>
      </c>
      <c r="Y20" s="97">
        <f>'Monthly Returns'!X34</f>
        <v>1.4668E-2</v>
      </c>
      <c r="Z20" s="97">
        <f>'Monthly Returns'!Y34</f>
        <v>5.5179999999999995E-3</v>
      </c>
      <c r="AA20" s="97">
        <f>'Monthly Returns'!Z34</f>
        <v>-2.1021000000000001E-2</v>
      </c>
      <c r="AB20" s="97">
        <f>'Monthly Returns'!AA34</f>
        <v>-4.9120000000000006E-3</v>
      </c>
      <c r="AC20" s="97">
        <f>'Monthly Returns'!AB34</f>
        <v>2.6147E-2</v>
      </c>
      <c r="AD20" s="97">
        <f>'Monthly Returns'!AC34</f>
        <v>3.2718999999999998E-2</v>
      </c>
      <c r="AE20" s="97">
        <f>'Monthly Returns'!AD34</f>
        <v>2.7554950294057301E-2</v>
      </c>
      <c r="AF20" s="97">
        <f>'Monthly Returns'!AE34</f>
        <v>2.0794978509516102E-2</v>
      </c>
      <c r="AG20" s="97">
        <f>'Monthly Returns'!AF34</f>
        <v>1.9918942944187702E-2</v>
      </c>
      <c r="AH20" s="97">
        <f>'Monthly Returns'!AG34</f>
        <v>3.0731988412941398E-2</v>
      </c>
      <c r="AI20" s="97">
        <f>'Monthly Returns'!AH34</f>
        <v>1.55E-2</v>
      </c>
      <c r="AJ20" s="97">
        <f>'Monthly Returns'!AI34</f>
        <v>9.300000000000001E-3</v>
      </c>
      <c r="AK20" s="97">
        <f>'Monthly Returns'!AJ34</f>
        <v>1.7299999999999999E-2</v>
      </c>
      <c r="AL20" s="97">
        <f>'Monthly Returns'!AK34</f>
        <v>2.9999999999999997E-4</v>
      </c>
      <c r="AM20" s="97">
        <f>'Monthly Returns'!AL34</f>
        <v>-2.2700000000000001E-2</v>
      </c>
      <c r="AN20" s="97">
        <f>'Monthly Returns'!AM34</f>
        <v>1.8000000000000002E-2</v>
      </c>
      <c r="AO20" s="97">
        <f>'Monthly Returns'!AN34</f>
        <v>-2.0135E-2</v>
      </c>
      <c r="AP20" s="97">
        <f>'Monthly Returns'!AO34</f>
        <v>9.691E-3</v>
      </c>
      <c r="AQ20" s="97">
        <f>'Monthly Returns'!AP34</f>
        <v>7.8981242215271405E-2</v>
      </c>
      <c r="AR20" s="95">
        <v>2.6292448469541506E-2</v>
      </c>
      <c r="AS20" s="97">
        <f>'Monthly Returns'!AR34</f>
        <v>-2.496424718368162E-2</v>
      </c>
      <c r="AT20" s="205">
        <f t="shared" si="2"/>
        <v>2.4378902741477165E-2</v>
      </c>
      <c r="AU20" s="95">
        <v>1.2518467541771779E-2</v>
      </c>
      <c r="AV20" s="95">
        <v>1.5108545042660949E-2</v>
      </c>
      <c r="AW20" s="97">
        <f>'Monthly Returns'!AV34</f>
        <v>3.288E-2</v>
      </c>
      <c r="AX20" s="97">
        <f>'Monthly Returns'!AW34</f>
        <v>5.9804000000000003E-2</v>
      </c>
      <c r="AY20" s="95">
        <v>5.4523513707385833E-2</v>
      </c>
      <c r="AZ20" s="95">
        <v>0.10604102505051888</v>
      </c>
      <c r="BA20" s="97">
        <f>'Monthly Returns'!AZ34</f>
        <v>-6.3610000000000003E-3</v>
      </c>
      <c r="BB20" s="97"/>
      <c r="BC20" s="97"/>
      <c r="BD20" s="97"/>
      <c r="BE20" s="97"/>
      <c r="BF20" s="97"/>
      <c r="BG20" s="97"/>
      <c r="BH20" s="97"/>
      <c r="BI20" s="97"/>
      <c r="BJ20" s="97"/>
      <c r="BK20" s="97"/>
      <c r="BL20" s="97"/>
      <c r="BM20" s="97"/>
      <c r="BN20" s="97"/>
      <c r="BO20" s="97"/>
      <c r="BP20" s="97"/>
      <c r="BQ20" s="97"/>
      <c r="BR20" s="97"/>
      <c r="BS20" s="97"/>
      <c r="BT20" s="97"/>
      <c r="BU20" s="97"/>
      <c r="BV20" s="97"/>
      <c r="CC20" s="196">
        <f>(C20-AVERAGE(C$3:C$242))^2*'Monthly Returns'!$BI34</f>
        <v>5.9688288950675346E-6</v>
      </c>
      <c r="CD20" s="196">
        <f>(D20-AVERAGE(D$3:D$242))^2*'Monthly Returns'!$BI34</f>
        <v>8.3287101435461461E-6</v>
      </c>
      <c r="CE20" s="196">
        <f>(E20-AVERAGE(E$3:E$242))^2*'Monthly Returns'!$BI34</f>
        <v>2.7119963476540793E-6</v>
      </c>
      <c r="CF20" s="196">
        <f>(F20-AVERAGE(F$3:F$242))^2*'Monthly Returns'!$BI34</f>
        <v>6.6381553125736572E-6</v>
      </c>
      <c r="CG20" s="196">
        <f>(G20-AVERAGE(G$3:G$242))^2*'Monthly Returns'!$BI34</f>
        <v>1.3623562903459072E-5</v>
      </c>
      <c r="CH20" s="196">
        <f>(H20-AVERAGE(H$3:H$242))^2*'Monthly Returns'!$BI34</f>
        <v>4.1480005709138063E-6</v>
      </c>
      <c r="CI20" s="196">
        <f>(I20-AVERAGE(I$3:I$242))^2*'Monthly Returns'!$BI34</f>
        <v>1.1604636225396088E-6</v>
      </c>
      <c r="CJ20" s="196">
        <f>(J20-AVERAGE(J$3:J$242))^2*'Monthly Returns'!$BI34</f>
        <v>2.6374019811057092E-7</v>
      </c>
      <c r="CK20" s="196">
        <f>(K20-AVERAGE(K$3:K$242))^2*'Monthly Returns'!$BI34</f>
        <v>3.2356212470723264E-8</v>
      </c>
      <c r="CL20" s="196">
        <f>(L20-AVERAGE(L$3:L$242))^2*'Monthly Returns'!$BI34</f>
        <v>3.6354240193822309E-36</v>
      </c>
      <c r="CM20" s="196">
        <f>(M20-AVERAGE(M$3:M$242))^2*'Monthly Returns'!$BI34</f>
        <v>1.0555196112297151E-7</v>
      </c>
      <c r="CN20" s="196">
        <f>(N20-AVERAGE(N$3:N$242))^2*'Monthly Returns'!$BI34</f>
        <v>3.2125621641617062E-7</v>
      </c>
      <c r="CO20" s="196">
        <f>(O20-AVERAGE(O$3:O$242))^2*'Monthly Returns'!$BI34</f>
        <v>1.1665598084344207E-8</v>
      </c>
      <c r="CP20" s="196">
        <f>(P20-AVERAGE(P$3:P$242))^2*'Monthly Returns'!$BI34</f>
        <v>1.1194767178682098E-7</v>
      </c>
      <c r="CQ20" s="196">
        <f>(Q20-AVERAGE(Q$3:Q$242))^2*'Monthly Returns'!$BI34</f>
        <v>9.9615756089576136E-7</v>
      </c>
      <c r="CR20" s="196">
        <f>(R20-AVERAGE(R$3:R$242))^2*'Monthly Returns'!$BI34</f>
        <v>2.0502188842260636E-8</v>
      </c>
      <c r="CS20" s="196">
        <f>(S20-AVERAGE(S$3:S$242))^2*'Monthly Returns'!$BI34</f>
        <v>2.365760980160129E-8</v>
      </c>
      <c r="CT20" s="196">
        <f>(T20-AVERAGE(T$3:T$242))^2*'Monthly Returns'!$BI34</f>
        <v>1.121572477774856E-8</v>
      </c>
      <c r="CU20" s="196">
        <f>(U20-AVERAGE(U$3:U$242))^2*'Monthly Returns'!$BI34</f>
        <v>8.0854031238462366E-7</v>
      </c>
      <c r="CV20" s="196">
        <f>(V20-AVERAGE(V$3:V$242))^2*'Monthly Returns'!$BI34</f>
        <v>4.9600707631698396E-8</v>
      </c>
      <c r="CW20" s="196">
        <f>(W20-AVERAGE(W$3:W$242))^2*'Monthly Returns'!$BI34</f>
        <v>6.1755362628995022E-8</v>
      </c>
      <c r="CX20" s="196">
        <f>(X20-AVERAGE(X$3:X$242))^2*'Monthly Returns'!$BI34</f>
        <v>1.1671513400643073E-7</v>
      </c>
      <c r="CY20" s="196">
        <f>(Y20-AVERAGE(Y$3:Y$242))^2*'Monthly Returns'!$BI34</f>
        <v>1.4421147858854481E-7</v>
      </c>
      <c r="CZ20" s="196">
        <f>(Z20-AVERAGE(Z$3:Z$242))^2*'Monthly Returns'!$BI34</f>
        <v>1.1188066030392705E-8</v>
      </c>
      <c r="DA20" s="196">
        <f>(AA20-AVERAGE(AA$3:AA$242))^2*'Monthly Returns'!$BI34</f>
        <v>8.5701127698454869E-7</v>
      </c>
      <c r="DB20" s="196">
        <f>(AB20-AVERAGE(AB$3:AB$242))^2*'Monthly Returns'!$BI34</f>
        <v>9.6340373628098043E-8</v>
      </c>
      <c r="DC20" s="196">
        <f>(AC20-AVERAGE(AC$3:AC$242))^2*'Monthly Returns'!$BI34</f>
        <v>6.3015551100483136E-7</v>
      </c>
      <c r="DD20" s="196">
        <f>(AD20-AVERAGE(AD$3:AD$242))^2*'Monthly Returns'!$BI34</f>
        <v>1.0357611494809463E-6</v>
      </c>
      <c r="DE20" s="196">
        <f>(AE20-AVERAGE(AE$3:AE$242))^2*'Monthly Returns'!$BI34</f>
        <v>6.9481375556300822E-7</v>
      </c>
      <c r="DF20" s="196">
        <f>(AF20-AVERAGE(AF$3:AF$242))^2*'Monthly Returns'!$BI34</f>
        <v>2.2645198295949495E-7</v>
      </c>
      <c r="DG20" s="196">
        <f>(AG20-AVERAGE(AG$3:AG$242))^2*'Monthly Returns'!$BI34</f>
        <v>2.466058535113773E-7</v>
      </c>
      <c r="DH20" s="196">
        <f>(AH20-AVERAGE(AH$3:AH$242))^2*'Monthly Returns'!$BI34</f>
        <v>8.2227476669779283E-7</v>
      </c>
      <c r="DI20" s="196">
        <f>(AI20-AVERAGE(AI$3:AI$242))^2*'Monthly Returns'!$BI34</f>
        <v>1.6602655757474999E-7</v>
      </c>
      <c r="DJ20" s="196">
        <f>(AJ20-AVERAGE(AJ$3:AJ$242))^2*'Monthly Returns'!$BI34</f>
        <v>1.5176322494780998E-8</v>
      </c>
      <c r="DK20" s="196">
        <f>(AK20-AVERAGE(AK$3:AK$242))^2*'Monthly Returns'!$BI34</f>
        <v>1.4389436772307263E-7</v>
      </c>
      <c r="DL20" s="196">
        <f>(AL20-AVERAGE(AL$3:AL$242))^2*'Monthly Returns'!$BI34</f>
        <v>4.3975821086123354E-8</v>
      </c>
      <c r="DM20" s="196">
        <f>(AM20-AVERAGE(AM$3:AM$242))^2*'Monthly Returns'!$BI34</f>
        <v>8.6192436041193893E-7</v>
      </c>
      <c r="DN20" s="196">
        <f>(AN20-AVERAGE(AN$3:AN$242))^2*'Monthly Returns'!$BI34</f>
        <v>1.810405925934835E-7</v>
      </c>
      <c r="DO20" s="196">
        <f>(AO20-AVERAGE(AO$3:AO$242))^2*'Monthly Returns'!$BI34</f>
        <v>7.6771430246574167E-7</v>
      </c>
      <c r="DP20" s="196">
        <f>(AP20-AVERAGE(AP$3:AP$242))^2*'Monthly Returns'!$BI34</f>
        <v>6.331205945397834E-8</v>
      </c>
      <c r="DQ20" s="196">
        <f>(AQ20-AVERAGE(AQ$3:AQ$242))^2*'Monthly Returns'!$BI34</f>
        <v>5.9736010215040474E-6</v>
      </c>
      <c r="DR20" s="196">
        <f>(AR20-AVERAGE(AR$3:AR$242))^2*'Monthly Returns'!$BI34</f>
        <v>4.6190708304966349E-7</v>
      </c>
      <c r="DS20" s="196">
        <f>(AS20-AVERAGE(AS$3:AS$242))^2*'Monthly Returns'!$BI34</f>
        <v>3.6354240193822309E-36</v>
      </c>
      <c r="DT20" s="196">
        <f>(AT20-AVERAGE(AT$3:AT$242))^2*'Monthly Returns'!$BI34</f>
        <v>4.1177895419672506E-7</v>
      </c>
      <c r="DU20" s="196">
        <f>(AU20-AVERAGE(AU$3:AU$242))^2*'Monthly Returns'!$BI34</f>
        <v>1.3066042539847049E-7</v>
      </c>
      <c r="DV20" s="196">
        <f>(AV20-AVERAGE(AV$3:AV$242))^2*'Monthly Returns'!$BI34</f>
        <v>5.1776134366016986E-7</v>
      </c>
      <c r="DW20" s="196">
        <f>(AW20-AVERAGE(AW$3:AW$242))^2*'Monthly Returns'!$BI34</f>
        <v>6.2672241356182166E-7</v>
      </c>
      <c r="DX20" s="196">
        <f>(AX20-AVERAGE(AX$3:AX$242))^2*'Monthly Returns'!$BI34</f>
        <v>3.0587868777642448E-6</v>
      </c>
      <c r="DY20" s="196">
        <f>(AY20-AVERAGE(AY$3:AY$242))^2*'Monthly Returns'!$BI34</f>
        <v>2.6718111525649043E-6</v>
      </c>
      <c r="DZ20" s="196">
        <f>(AZ20-AVERAGE(AZ$3:AZ$242))^2*'Monthly Returns'!$BI34</f>
        <v>9.5100084644224549E-6</v>
      </c>
      <c r="EA20" s="196">
        <f>(BA20-AVERAGE(BA$3:BA$242))^2*'Monthly Returns'!$BI34</f>
        <v>3.254930447433186E-7</v>
      </c>
    </row>
    <row r="21" spans="1:131" s="103" customFormat="1" x14ac:dyDescent="0.2">
      <c r="A21" s="85"/>
      <c r="B21" s="102">
        <f>'Monthly Returns'!A35</f>
        <v>36646</v>
      </c>
      <c r="C21" s="97">
        <f>'Monthly Returns'!B35</f>
        <v>-3.5240999999999995E-2</v>
      </c>
      <c r="D21" s="97">
        <f>'Monthly Returns'!C35</f>
        <v>-3.3336000000000005E-2</v>
      </c>
      <c r="E21" s="97">
        <f>'Monthly Returns'!D35</f>
        <v>-4.7326E-2</v>
      </c>
      <c r="F21" s="97">
        <f>'Monthly Returns'!E35</f>
        <v>-6.0174999999999999E-2</v>
      </c>
      <c r="G21" s="97">
        <f>'Monthly Returns'!F35</f>
        <v>-0.15822800000000001</v>
      </c>
      <c r="H21" s="97">
        <f>'Monthly Returns'!G35</f>
        <v>-4.4856E-2</v>
      </c>
      <c r="I21" s="97">
        <f>'Monthly Returns'!H35</f>
        <v>-5.5815000000000003E-2</v>
      </c>
      <c r="J21" s="97">
        <f>'Monthly Returns'!I35</f>
        <v>-7.0480000000000001E-2</v>
      </c>
      <c r="K21" s="97">
        <f>'Monthly Returns'!J35</f>
        <v>-9.4794000000000003E-2</v>
      </c>
      <c r="L21" s="97">
        <f>'Monthly Returns'!K35</f>
        <v>-2.496424718368162E-2</v>
      </c>
      <c r="M21" s="97">
        <f>'Monthly Returns'!L35</f>
        <v>-2.8539999999999998E-3</v>
      </c>
      <c r="N21" s="97">
        <f>'Monthly Returns'!M35</f>
        <v>-3.1669999999999997E-3</v>
      </c>
      <c r="O21" s="97">
        <f>'Monthly Returns'!N35</f>
        <v>5.1539999999999997E-3</v>
      </c>
      <c r="P21" s="97">
        <f>'Monthly Returns'!O35</f>
        <v>-6.8199999999999999E-4</v>
      </c>
      <c r="Q21" s="97">
        <f>'Monthly Returns'!P35</f>
        <v>-8.0079999999999995E-3</v>
      </c>
      <c r="R21" s="97">
        <f>'Monthly Returns'!Q35</f>
        <v>-8.7840000000000001E-3</v>
      </c>
      <c r="S21" s="97">
        <f>'Monthly Returns'!R35</f>
        <v>-5.7520000000000002E-3</v>
      </c>
      <c r="T21" s="97">
        <f>'Monthly Returns'!S35</f>
        <v>-1.5664000000000001E-2</v>
      </c>
      <c r="U21" s="97">
        <f>'Monthly Returns'!T35</f>
        <v>1.2265999999999999E-2</v>
      </c>
      <c r="V21" s="97">
        <f>'Monthly Returns'!U35</f>
        <v>-1.421E-3</v>
      </c>
      <c r="W21" s="97">
        <f>'Monthly Returns'!V35</f>
        <v>6.8599999999999998E-4</v>
      </c>
      <c r="X21" s="97">
        <f>'Monthly Returns'!W35</f>
        <v>-1.4050000000000002E-3</v>
      </c>
      <c r="Y21" s="97">
        <f>'Monthly Returns'!X35</f>
        <v>-3.8609999999999998E-3</v>
      </c>
      <c r="Z21" s="97">
        <f>'Monthly Returns'!Y35</f>
        <v>3.2599999999999996E-4</v>
      </c>
      <c r="AA21" s="97">
        <f>'Monthly Returns'!Z35</f>
        <v>1.5970000000000001E-3</v>
      </c>
      <c r="AB21" s="97">
        <f>'Monthly Returns'!AA35</f>
        <v>3.0049999999999999E-3</v>
      </c>
      <c r="AC21" s="97">
        <f>'Monthly Returns'!AB35</f>
        <v>-4.3312999999999997E-2</v>
      </c>
      <c r="AD21" s="97">
        <f>'Monthly Returns'!AC35</f>
        <v>-4.3228999999999997E-2</v>
      </c>
      <c r="AE21" s="97">
        <f>'Monthly Returns'!AD35</f>
        <v>-4.5381582371243699E-2</v>
      </c>
      <c r="AF21" s="97">
        <f>'Monthly Returns'!AE35</f>
        <v>-2.0843895186056498E-2</v>
      </c>
      <c r="AG21" s="97">
        <f>'Monthly Returns'!AF35</f>
        <v>-2.3533340125104898E-2</v>
      </c>
      <c r="AH21" s="97">
        <f>'Monthly Returns'!AG35</f>
        <v>-4.8612979931186198E-2</v>
      </c>
      <c r="AI21" s="97">
        <f>'Monthly Returns'!AH35</f>
        <v>-3.85E-2</v>
      </c>
      <c r="AJ21" s="97">
        <f>'Monthly Returns'!AI35</f>
        <v>-2.8500000000000001E-2</v>
      </c>
      <c r="AK21" s="97">
        <f>'Monthly Returns'!AJ35</f>
        <v>-4.1900000000000007E-2</v>
      </c>
      <c r="AL21" s="97">
        <f>'Monthly Returns'!AK35</f>
        <v>-1.4800000000000001E-2</v>
      </c>
      <c r="AM21" s="97">
        <f>'Monthly Returns'!AL35</f>
        <v>-3.6799999999999999E-2</v>
      </c>
      <c r="AN21" s="97">
        <f>'Monthly Returns'!AM35</f>
        <v>1.41E-2</v>
      </c>
      <c r="AO21" s="97">
        <f>'Monthly Returns'!AN35</f>
        <v>-1.4003000000000002E-2</v>
      </c>
      <c r="AP21" s="97">
        <f>'Monthly Returns'!AO35</f>
        <v>-1.2277E-2</v>
      </c>
      <c r="AQ21" s="97">
        <f>'Monthly Returns'!AP35</f>
        <v>-3.4644152772297904E-2</v>
      </c>
      <c r="AR21" s="95">
        <v>7.1918023383432117E-3</v>
      </c>
      <c r="AS21" s="97">
        <f>'Monthly Returns'!AR35</f>
        <v>-2.496424718368162E-2</v>
      </c>
      <c r="AT21" s="205">
        <f t="shared" si="2"/>
        <v>-7.1053497308049638E-3</v>
      </c>
      <c r="AU21" s="95">
        <v>7.6571927462262745E-3</v>
      </c>
      <c r="AV21" s="95">
        <v>-2.5465456726392798E-2</v>
      </c>
      <c r="AW21" s="97">
        <f>'Monthly Returns'!AV35</f>
        <v>6.7193000000000003E-2</v>
      </c>
      <c r="AX21" s="97">
        <f>'Monthly Returns'!AW35</f>
        <v>7.2000000000000002E-5</v>
      </c>
      <c r="AY21" s="95">
        <v>-2.3442748654024816E-2</v>
      </c>
      <c r="AZ21" s="95">
        <v>-3.9809669680556374E-2</v>
      </c>
      <c r="BA21" s="97">
        <f>'Monthly Returns'!AZ35</f>
        <v>2.7394999999999999E-2</v>
      </c>
      <c r="BB21" s="97"/>
      <c r="BC21" s="97"/>
      <c r="BD21" s="97"/>
      <c r="BE21" s="97"/>
      <c r="BF21" s="97"/>
      <c r="BG21" s="97"/>
      <c r="BH21" s="97"/>
      <c r="BI21" s="97"/>
      <c r="BJ21" s="97"/>
      <c r="BK21" s="97"/>
      <c r="BL21" s="97"/>
      <c r="BM21" s="97"/>
      <c r="BN21" s="97"/>
      <c r="BO21" s="97"/>
      <c r="BP21" s="97"/>
      <c r="BQ21" s="97"/>
      <c r="BR21" s="97"/>
      <c r="BS21" s="97"/>
      <c r="BT21" s="97"/>
      <c r="BU21" s="97"/>
      <c r="BV21" s="97"/>
      <c r="CC21" s="196">
        <f>(C21-AVERAGE(C$3:C$242))^2*'Monthly Returns'!$BI35</f>
        <v>2.1475010467436822E-6</v>
      </c>
      <c r="CD21" s="196">
        <f>(D21-AVERAGE(D$3:D$242))^2*'Monthly Returns'!$BI35</f>
        <v>1.9483134105376836E-6</v>
      </c>
      <c r="CE21" s="196">
        <f>(E21-AVERAGE(E$3:E$242))^2*'Monthly Returns'!$BI35</f>
        <v>3.8237655914328677E-6</v>
      </c>
      <c r="CF21" s="196">
        <f>(F21-AVERAGE(F$3:F$242))^2*'Monthly Returns'!$BI35</f>
        <v>5.7156392784338591E-6</v>
      </c>
      <c r="CG21" s="196">
        <f>(G21-AVERAGE(G$3:G$242))^2*'Monthly Returns'!$BI35</f>
        <v>3.3994199855867282E-5</v>
      </c>
      <c r="CH21" s="196">
        <f>(H21-AVERAGE(H$3:H$242))^2*'Monthly Returns'!$BI35</f>
        <v>3.1360633511426764E-6</v>
      </c>
      <c r="CI21" s="196">
        <f>(I21-AVERAGE(I$3:I$242))^2*'Monthly Returns'!$BI35</f>
        <v>4.5932270680542057E-6</v>
      </c>
      <c r="CJ21" s="196">
        <f>(J21-AVERAGE(J$3:J$242))^2*'Monthly Returns'!$BI35</f>
        <v>7.5241891025657396E-6</v>
      </c>
      <c r="CK21" s="196">
        <f>(K21-AVERAGE(K$3:K$242))^2*'Monthly Returns'!$BI35</f>
        <v>1.3116248571057464E-5</v>
      </c>
      <c r="CL21" s="196">
        <f>(L21-AVERAGE(L$3:L$242))^2*'Monthly Returns'!$BI35</f>
        <v>3.6721454741234657E-36</v>
      </c>
      <c r="CM21" s="196">
        <f>(M21-AVERAGE(M$3:M$242))^2*'Monthly Returns'!$BI35</f>
        <v>5.1301080636044474E-8</v>
      </c>
      <c r="CN21" s="196">
        <f>(N21-AVERAGE(N$3:N$242))^2*'Monthly Returns'!$BI35</f>
        <v>5.0741287751621746E-8</v>
      </c>
      <c r="CO21" s="196">
        <f>(O21-AVERAGE(O$3:O$242))^2*'Monthly Returns'!$BI35</f>
        <v>1.4229498125268518E-8</v>
      </c>
      <c r="CP21" s="196">
        <f>(P21-AVERAGE(P$3:P$242))^2*'Monthly Returns'!$BI35</f>
        <v>1.612811347017265E-8</v>
      </c>
      <c r="CQ21" s="196">
        <f>(Q21-AVERAGE(Q$3:Q$242))^2*'Monthly Returns'!$BI35</f>
        <v>2.0631688526343282E-7</v>
      </c>
      <c r="CR21" s="196">
        <f>(R21-AVERAGE(R$3:R$242))^2*'Monthly Returns'!$BI35</f>
        <v>2.0560706049069733E-7</v>
      </c>
      <c r="CS21" s="196">
        <f>(S21-AVERAGE(S$3:S$242))^2*'Monthly Returns'!$BI35</f>
        <v>1.1325981238328935E-7</v>
      </c>
      <c r="CT21" s="196">
        <f>(T21-AVERAGE(T$3:T$242))^2*'Monthly Returns'!$BI35</f>
        <v>5.3638172186223013E-7</v>
      </c>
      <c r="CU21" s="196">
        <f>(U21-AVERAGE(U$3:U$242))^2*'Monthly Returns'!$BI35</f>
        <v>7.3490944732523173E-8</v>
      </c>
      <c r="CV21" s="196">
        <f>(V21-AVERAGE(V$3:V$242))^2*'Monthly Returns'!$BI35</f>
        <v>2.6638170482041912E-8</v>
      </c>
      <c r="CW21" s="196">
        <f>(W21-AVERAGE(W$3:W$242))^2*'Monthly Returns'!$BI35</f>
        <v>1.0839640624640376E-8</v>
      </c>
      <c r="CX21" s="196">
        <f>(X21-AVERAGE(X$3:X$242))^2*'Monthly Returns'!$BI35</f>
        <v>4.1167854276326243E-8</v>
      </c>
      <c r="CY21" s="196">
        <f>(Y21-AVERAGE(Y$3:Y$242))^2*'Monthly Returns'!$BI35</f>
        <v>6.6548123454601952E-8</v>
      </c>
      <c r="CZ21" s="196">
        <f>(Z21-AVERAGE(Z$3:Z$242))^2*'Monthly Returns'!$BI35</f>
        <v>5.3180552461048316E-9</v>
      </c>
      <c r="DA21" s="196">
        <f>(AA21-AVERAGE(AA$3:AA$242))^2*'Monthly Returns'!$BI35</f>
        <v>2.2387160616193019E-8</v>
      </c>
      <c r="DB21" s="196">
        <f>(AB21-AVERAGE(AB$3:AB$242))^2*'Monthly Returns'!$BI35</f>
        <v>1.4938750746665198E-9</v>
      </c>
      <c r="DC21" s="196">
        <f>(AC21-AVERAGE(AC$3:AC$242))^2*'Monthly Returns'!$BI35</f>
        <v>2.5599550398975734E-6</v>
      </c>
      <c r="DD21" s="196">
        <f>(AD21-AVERAGE(AD$3:AD$242))^2*'Monthly Returns'!$BI35</f>
        <v>2.5565713179331273E-6</v>
      </c>
      <c r="DE21" s="196">
        <f>(AE21-AVERAGE(AE$3:AE$242))^2*'Monthly Returns'!$BI35</f>
        <v>2.8226238512258974E-6</v>
      </c>
      <c r="DF21" s="196">
        <f>(AF21-AVERAGE(AF$3:AF$242))^2*'Monthly Returns'!$BI35</f>
        <v>9.1994259345217192E-7</v>
      </c>
      <c r="DG21" s="196">
        <f>(AG21-AVERAGE(AG$3:AG$242))^2*'Monthly Returns'!$BI35</f>
        <v>1.0018160383268501E-6</v>
      </c>
      <c r="DH21" s="196">
        <f>(AH21-AVERAGE(AH$3:AH$242))^2*'Monthly Returns'!$BI35</f>
        <v>3.3404237468812338E-6</v>
      </c>
      <c r="DI21" s="196">
        <f>(AI21-AVERAGE(AI$3:AI$242))^2*'Monthly Returns'!$BI35</f>
        <v>2.1158669338093431E-6</v>
      </c>
      <c r="DJ21" s="196">
        <f>(AJ21-AVERAGE(AJ$3:AJ$242))^2*'Monthly Returns'!$BI35</f>
        <v>1.3949262420214842E-6</v>
      </c>
      <c r="DK21" s="196">
        <f>(AK21-AVERAGE(AK$3:AK$242))^2*'Monthly Returns'!$BI35</f>
        <v>2.763510045858031E-6</v>
      </c>
      <c r="DL21" s="196">
        <f>(AL21-AVERAGE(AL$3:AL$242))^2*'Monthly Returns'!$BI35</f>
        <v>5.3585808460996306E-7</v>
      </c>
      <c r="DM21" s="196">
        <f>(AM21-AVERAGE(AM$3:AM$242))^2*'Monthly Returns'!$BI35</f>
        <v>2.0158829021020231E-6</v>
      </c>
      <c r="DN21" s="196">
        <f>(AN21-AVERAGE(AN$3:AN$242))^2*'Monthly Returns'!$BI35</f>
        <v>8.5849832316278559E-8</v>
      </c>
      <c r="DO21" s="196">
        <f>(AO21-AVERAGE(AO$3:AO$242))^2*'Monthly Returns'!$BI35</f>
        <v>4.47462242359935E-7</v>
      </c>
      <c r="DP21" s="196">
        <f>(AP21-AVERAGE(AP$3:AP$242))^2*'Monthly Returns'!$BI35</f>
        <v>2.5549430492139356E-7</v>
      </c>
      <c r="DQ21" s="196">
        <f>(AQ21-AVERAGE(AQ$3:AQ$242))^2*'Monthly Returns'!$BI35</f>
        <v>2.1492179910049046E-6</v>
      </c>
      <c r="DR21" s="196">
        <f>(AR21-AVERAGE(AR$3:AR$242))^2*'Monthly Returns'!$BI35</f>
        <v>5.6138236232484048E-10</v>
      </c>
      <c r="DS21" s="196">
        <f>(AS21-AVERAGE(AS$3:AS$242))^2*'Monthly Returns'!$BI35</f>
        <v>3.6721454741234657E-36</v>
      </c>
      <c r="DT21" s="196">
        <f>(AT21-AVERAGE(AT$3:AT$242))^2*'Monthly Returns'!$BI35</f>
        <v>1.9529849754044451E-7</v>
      </c>
      <c r="DU21" s="196">
        <f>(AU21-AVERAGE(AU$3:AU$242))^2*'Monthly Returns'!$BI35</f>
        <v>3.821093653665206E-8</v>
      </c>
      <c r="DV21" s="196">
        <f>(AV21-AVERAGE(AV$3:AV$242))^2*'Monthly Returns'!$BI35</f>
        <v>4.5895470341853023E-7</v>
      </c>
      <c r="DW21" s="196">
        <f>(AW21-AVERAGE(AW$3:AW$242))^2*'Monthly Returns'!$BI35</f>
        <v>3.9210151088701074E-6</v>
      </c>
      <c r="DX21" s="196">
        <f>(AX21-AVERAGE(AX$3:AX$242))^2*'Monthly Returns'!$BI35</f>
        <v>9.2562807036988375E-8</v>
      </c>
      <c r="DY21" s="196">
        <f>(AY21-AVERAGE(AY$3:AY$242))^2*'Monthly Returns'!$BI35</f>
        <v>1.0996635055447471E-6</v>
      </c>
      <c r="DZ21" s="196">
        <f>(AZ21-AVERAGE(AZ$3:AZ$242))^2*'Monthly Returns'!$BI35</f>
        <v>3.746173555903243E-6</v>
      </c>
      <c r="EA21" s="196">
        <f>(BA21-AVERAGE(BA$3:BA$242))^2*'Monthly Returns'!$BI35</f>
        <v>3.5033009704448291E-7</v>
      </c>
    </row>
    <row r="22" spans="1:131" s="103" customFormat="1" x14ac:dyDescent="0.2">
      <c r="A22" s="85"/>
      <c r="B22" s="102">
        <f>'Monthly Returns'!A36</f>
        <v>36677</v>
      </c>
      <c r="C22" s="97">
        <f>'Monthly Returns'!B36</f>
        <v>-2.8086000000000003E-2</v>
      </c>
      <c r="D22" s="97">
        <f>'Monthly Returns'!C36</f>
        <v>-2.5863000000000001E-2</v>
      </c>
      <c r="E22" s="97">
        <f>'Monthly Returns'!D36</f>
        <v>-2.649E-2</v>
      </c>
      <c r="F22" s="97">
        <f>'Monthly Returns'!E36</f>
        <v>-5.8282E-2</v>
      </c>
      <c r="G22" s="97">
        <f>'Monthly Returns'!F36</f>
        <v>-9.3116000000000004E-2</v>
      </c>
      <c r="H22" s="97">
        <f>'Monthly Returns'!G36</f>
        <v>-2.5952000000000003E-2</v>
      </c>
      <c r="I22" s="97">
        <f>'Monthly Returns'!H36</f>
        <v>-2.5579999999999999E-2</v>
      </c>
      <c r="J22" s="97">
        <f>'Monthly Returns'!I36</f>
        <v>3.3600000000000001E-3</v>
      </c>
      <c r="K22" s="97">
        <f>'Monthly Returns'!J36</f>
        <v>-4.1341000000000003E-2</v>
      </c>
      <c r="L22" s="97">
        <f>'Monthly Returns'!K36</f>
        <v>-2.496424718368162E-2</v>
      </c>
      <c r="M22" s="97">
        <f>'Monthly Returns'!L36</f>
        <v>-4.5900000000000004E-4</v>
      </c>
      <c r="N22" s="97">
        <f>'Monthly Returns'!M36</f>
        <v>1.5329999999999999E-3</v>
      </c>
      <c r="O22" s="97">
        <f>'Monthly Returns'!N36</f>
        <v>5.594E-3</v>
      </c>
      <c r="P22" s="97">
        <f>'Monthly Returns'!O36</f>
        <v>4.1810000000000007E-3</v>
      </c>
      <c r="Q22" s="97">
        <f>'Monthly Returns'!P36</f>
        <v>-3.6220000000000002E-3</v>
      </c>
      <c r="R22" s="97">
        <f>'Monthly Returns'!Q36</f>
        <v>-3.7239999999999999E-3</v>
      </c>
      <c r="S22" s="97">
        <f>'Monthly Returns'!R36</f>
        <v>-4.6999999999999999E-4</v>
      </c>
      <c r="T22" s="97">
        <f>'Monthly Returns'!S36</f>
        <v>-1.1394999999999999E-2</v>
      </c>
      <c r="U22" s="97">
        <f>'Monthly Returns'!T36</f>
        <v>-2.6410000000000001E-3</v>
      </c>
      <c r="V22" s="97">
        <f>'Monthly Returns'!U36</f>
        <v>-2.2239999999999998E-3</v>
      </c>
      <c r="W22" s="97">
        <f>'Monthly Returns'!V36</f>
        <v>4.6100000000000004E-4</v>
      </c>
      <c r="X22" s="97">
        <f>'Monthly Returns'!W36</f>
        <v>-4.5510000000000004E-3</v>
      </c>
      <c r="Y22" s="97">
        <f>'Monthly Returns'!X36</f>
        <v>-2.9110000000000004E-3</v>
      </c>
      <c r="Z22" s="97">
        <f>'Monthly Returns'!Y36</f>
        <v>1.0150000000000001E-3</v>
      </c>
      <c r="AA22" s="97">
        <f>'Monthly Returns'!Z36</f>
        <v>-1.0251999999999999E-2</v>
      </c>
      <c r="AB22" s="97">
        <f>'Monthly Returns'!AA36</f>
        <v>7.5160000000000001E-3</v>
      </c>
      <c r="AC22" s="97">
        <f>'Monthly Returns'!AB36</f>
        <v>9.2350000000000002E-3</v>
      </c>
      <c r="AD22" s="97">
        <f>'Monthly Returns'!AC36</f>
        <v>1.0286E-2</v>
      </c>
      <c r="AE22" s="97">
        <f>'Monthly Returns'!AD36</f>
        <v>9.7964901668535706E-3</v>
      </c>
      <c r="AF22" s="97">
        <f>'Monthly Returns'!AE36</f>
        <v>1.06568179575506E-2</v>
      </c>
      <c r="AG22" s="97">
        <f>'Monthly Returns'!AF36</f>
        <v>9.3392566316642806E-3</v>
      </c>
      <c r="AH22" s="97">
        <f>'Monthly Returns'!AG36</f>
        <v>1.1413213511762501E-2</v>
      </c>
      <c r="AI22" s="97">
        <f>'Monthly Returns'!AH36</f>
        <v>-7.000000000000001E-4</v>
      </c>
      <c r="AJ22" s="97">
        <f>'Monthly Returns'!AI36</f>
        <v>-1.9599999999999999E-2</v>
      </c>
      <c r="AK22" s="97">
        <f>'Monthly Returns'!AJ36</f>
        <v>-2.4399999999999998E-2</v>
      </c>
      <c r="AL22" s="97">
        <f>'Monthly Returns'!AK36</f>
        <v>-7.7000000000000002E-3</v>
      </c>
      <c r="AM22" s="97">
        <f>'Monthly Returns'!AL36</f>
        <v>-1.54E-2</v>
      </c>
      <c r="AN22" s="97">
        <f>'Monthly Returns'!AM36</f>
        <v>6.8000000000000005E-3</v>
      </c>
      <c r="AO22" s="97">
        <f>'Monthly Returns'!AN36</f>
        <v>7.9920000000000008E-3</v>
      </c>
      <c r="AP22" s="97">
        <f>'Monthly Returns'!AO36</f>
        <v>6.7303000000000002E-2</v>
      </c>
      <c r="AQ22" s="97">
        <f>'Monthly Returns'!AP36</f>
        <v>-2.7486293103905001E-2</v>
      </c>
      <c r="AR22" s="95">
        <v>2.317263003464988E-2</v>
      </c>
      <c r="AS22" s="97">
        <f>'Monthly Returns'!AR36</f>
        <v>-2.496424718368162E-2</v>
      </c>
      <c r="AT22" s="205">
        <f t="shared" si="2"/>
        <v>7.3987472215093593E-3</v>
      </c>
      <c r="AU22" s="95">
        <v>7.474490421679976E-3</v>
      </c>
      <c r="AV22" s="95">
        <v>-2.0005446615019525E-2</v>
      </c>
      <c r="AW22" s="97">
        <f>'Monthly Returns'!AV36</f>
        <v>9.836000000000001E-3</v>
      </c>
      <c r="AX22" s="97">
        <f>'Monthly Returns'!AW36</f>
        <v>-3.2698999999999999E-2</v>
      </c>
      <c r="AY22" s="95">
        <v>-1.9845263892453203E-2</v>
      </c>
      <c r="AZ22" s="95">
        <v>-6.9467075042873402E-2</v>
      </c>
      <c r="BA22" s="97">
        <f>'Monthly Returns'!AZ36</f>
        <v>1.1053E-2</v>
      </c>
      <c r="BB22" s="97"/>
      <c r="BC22" s="97"/>
      <c r="BD22" s="97"/>
      <c r="BE22" s="97"/>
      <c r="BF22" s="97"/>
      <c r="BG22" s="97"/>
      <c r="BH22" s="97"/>
      <c r="BI22" s="97"/>
      <c r="BJ22" s="97"/>
      <c r="BK22" s="97"/>
      <c r="BL22" s="97"/>
      <c r="BM22" s="97"/>
      <c r="BN22" s="97"/>
      <c r="BO22" s="97"/>
      <c r="BP22" s="97"/>
      <c r="BQ22" s="97"/>
      <c r="BR22" s="97"/>
      <c r="BS22" s="97"/>
      <c r="BT22" s="97"/>
      <c r="BU22" s="97"/>
      <c r="BV22" s="97"/>
      <c r="CC22" s="196">
        <f>(C22-AVERAGE(C$3:C$242))^2*'Monthly Returns'!$BI36</f>
        <v>1.4995913979289864E-6</v>
      </c>
      <c r="CD22" s="196">
        <f>(D22-AVERAGE(D$3:D$242))^2*'Monthly Returns'!$BI36</f>
        <v>1.3077728888277048E-6</v>
      </c>
      <c r="CE22" s="196">
        <f>(E22-AVERAGE(E$3:E$242))^2*'Monthly Returns'!$BI36</f>
        <v>1.5435558429259436E-6</v>
      </c>
      <c r="CF22" s="196">
        <f>(F22-AVERAGE(F$3:F$242))^2*'Monthly Returns'!$BI36</f>
        <v>5.4620715449018731E-6</v>
      </c>
      <c r="CG22" s="196">
        <f>(G22-AVERAGE(G$3:G$242))^2*'Monthly Returns'!$BI36</f>
        <v>1.2965698094228734E-5</v>
      </c>
      <c r="CH22" s="196">
        <f>(H22-AVERAGE(H$3:H$242))^2*'Monthly Returns'!$BI36</f>
        <v>1.2632585574583221E-6</v>
      </c>
      <c r="CI22" s="196">
        <f>(I22-AVERAGE(I$3:I$242))^2*'Monthly Returns'!$BI36</f>
        <v>1.220995636704568E-6</v>
      </c>
      <c r="CJ22" s="196">
        <f>(J22-AVERAGE(J$3:J$242))^2*'Monthly Returns'!$BI36</f>
        <v>3.802258862435677E-8</v>
      </c>
      <c r="CK22" s="196">
        <f>(K22-AVERAGE(K$3:K$242))^2*'Monthly Returns'!$BI36</f>
        <v>3.1874742754959898E-6</v>
      </c>
      <c r="CL22" s="196">
        <f>(L22-AVERAGE(L$3:L$242))^2*'Monthly Returns'!$BI36</f>
        <v>3.7092378526499665E-36</v>
      </c>
      <c r="CM22" s="196">
        <f>(M22-AVERAGE(M$3:M$242))^2*'Monthly Returns'!$BI36</f>
        <v>2.0893216890353402E-8</v>
      </c>
      <c r="CN22" s="196">
        <f>(N22-AVERAGE(N$3:N$242))^2*'Monthly Returns'!$BI36</f>
        <v>4.0104830752454466E-9</v>
      </c>
      <c r="CO22" s="196">
        <f>(O22-AVERAGE(O$3:O$242))^2*'Monthly Returns'!$BI36</f>
        <v>1.8266614544923523E-8</v>
      </c>
      <c r="CP22" s="196">
        <f>(P22-AVERAGE(P$3:P$242))^2*'Monthly Returns'!$BI36</f>
        <v>1.6878647893791946E-9</v>
      </c>
      <c r="CQ22" s="196">
        <f>(Q22-AVERAGE(Q$3:Q$242))^2*'Monthly Returns'!$BI36</f>
        <v>9.2622150360914858E-8</v>
      </c>
      <c r="CR22" s="196">
        <f>(R22-AVERAGE(R$3:R$242))^2*'Monthly Returns'!$BI36</f>
        <v>7.8494514008381655E-8</v>
      </c>
      <c r="CS22" s="196">
        <f>(S22-AVERAGE(S$3:S$242))^2*'Monthly Returns'!$BI36</f>
        <v>2.4018618152587995E-8</v>
      </c>
      <c r="CT22" s="196">
        <f>(T22-AVERAGE(T$3:T$242))^2*'Monthly Returns'!$BI36</f>
        <v>3.4569594398822395E-7</v>
      </c>
      <c r="CU22" s="196">
        <f>(U22-AVERAGE(U$3:U$242))^2*'Monthly Returns'!$BI36</f>
        <v>5.9895133058160221E-8</v>
      </c>
      <c r="CV22" s="196">
        <f>(V22-AVERAGE(V$3:V$242))^2*'Monthly Returns'!$BI36</f>
        <v>3.6823327065047386E-8</v>
      </c>
      <c r="CW22" s="196">
        <f>(W22-AVERAGE(W$3:W$242))^2*'Monthly Returns'!$BI36</f>
        <v>1.2643740588271299E-8</v>
      </c>
      <c r="CX22" s="196">
        <f>(X22-AVERAGE(X$3:X$242))^2*'Monthly Returns'!$BI36</f>
        <v>9.8012864914095486E-8</v>
      </c>
      <c r="CY22" s="196">
        <f>(Y22-AVERAGE(Y$3:Y$242))^2*'Monthly Returns'!$BI36</f>
        <v>5.1215738176900041E-8</v>
      </c>
      <c r="CZ22" s="196">
        <f>(Z22-AVERAGE(Z$3:Z$242))^2*'Monthly Returns'!$BI36</f>
        <v>2.4391536444533736E-9</v>
      </c>
      <c r="DA22" s="196">
        <f>(AA22-AVERAGE(AA$3:AA$242))^2*'Monthly Returns'!$BI36</f>
        <v>3.1525271252553398E-7</v>
      </c>
      <c r="DB22" s="196">
        <f>(AB22-AVERAGE(AB$3:AB$242))^2*'Monthly Returns'!$BI36</f>
        <v>1.384435229218503E-8</v>
      </c>
      <c r="DC22" s="196">
        <f>(AC22-AVERAGE(AC$3:AC$242))^2*'Monthly Returns'!$BI36</f>
        <v>4.6262155906711726E-8</v>
      </c>
      <c r="DD22" s="196">
        <f>(AD22-AVERAGE(AD$3:AD$242))^2*'Monthly Returns'!$BI36</f>
        <v>6.2349684506759885E-8</v>
      </c>
      <c r="DE22" s="196">
        <f>(AE22-AVERAGE(AE$3:AE$242))^2*'Monthly Returns'!$BI36</f>
        <v>5.1008967984312943E-8</v>
      </c>
      <c r="DF22" s="196">
        <f>(AF22-AVERAGE(AF$3:AF$242))^2*'Monthly Returns'!$BI36</f>
        <v>1.6624716848625184E-8</v>
      </c>
      <c r="DG22" s="196">
        <f>(AG22-AVERAGE(AG$3:AG$242))^2*'Monthly Returns'!$BI36</f>
        <v>1.8104290517842639E-8</v>
      </c>
      <c r="DH22" s="196">
        <f>(AH22-AVERAGE(AH$3:AH$242))^2*'Monthly Returns'!$BI36</f>
        <v>6.0366374316825692E-8</v>
      </c>
      <c r="DI22" s="196">
        <f>(AI22-AVERAGE(AI$3:AI$242))^2*'Monthly Returns'!$BI36</f>
        <v>2.2642258716590464E-8</v>
      </c>
      <c r="DJ22" s="196">
        <f>(AJ22-AVERAGE(AJ$3:AJ$242))^2*'Monthly Returns'!$BI36</f>
        <v>7.7130175705019088E-7</v>
      </c>
      <c r="DK22" s="196">
        <f>(AK22-AVERAGE(AK$3:AK$242))^2*'Monthly Returns'!$BI36</f>
        <v>1.1312445195195208E-6</v>
      </c>
      <c r="DL22" s="196">
        <f>(AL22-AVERAGE(AL$3:AL$242))^2*'Monthly Returns'!$BI36</f>
        <v>2.3949209267602631E-7</v>
      </c>
      <c r="DM22" s="196">
        <f>(AM22-AVERAGE(AM$3:AM$242))^2*'Monthly Returns'!$BI36</f>
        <v>4.6854828795665116E-7</v>
      </c>
      <c r="DN22" s="196">
        <f>(AN22-AVERAGE(AN$3:AN$242))^2*'Monthly Returns'!$BI36</f>
        <v>1.6980001635863133E-9</v>
      </c>
      <c r="DO22" s="196">
        <f>(AO22-AVERAGE(AO$3:AO$242))^2*'Monthly Returns'!$BI36</f>
        <v>8.2468203538417303E-9</v>
      </c>
      <c r="DP22" s="196">
        <f>(AP22-AVERAGE(AP$3:AP$242))^2*'Monthly Returns'!$BI36</f>
        <v>5.0759495296408808E-6</v>
      </c>
      <c r="DQ22" s="196">
        <f>(AQ22-AVERAGE(AQ$3:AQ$242))^2*'Monthly Returns'!$BI36</f>
        <v>1.5007903332444053E-6</v>
      </c>
      <c r="DR22" s="196">
        <f>(AR22-AVERAGE(AR$3:AR$242))^2*'Monthly Returns'!$BI36</f>
        <v>3.3438645625328607E-7</v>
      </c>
      <c r="DS22" s="196">
        <f>(AS22-AVERAGE(AS$3:AS$242))^2*'Monthly Returns'!$BI36</f>
        <v>3.7092378526499665E-36</v>
      </c>
      <c r="DT22" s="196">
        <f>(AT22-AVERAGE(AT$3:AT$242))^2*'Monthly Returns'!$BI36</f>
        <v>3.4883036663010634E-9</v>
      </c>
      <c r="DU22" s="196">
        <f>(AU22-AVERAGE(AU$3:AU$242))^2*'Monthly Returns'!$BI36</f>
        <v>3.6146437437316058E-8</v>
      </c>
      <c r="DV22" s="196">
        <f>(AV22-AVERAGE(AV$3:AV$242))^2*'Monthly Returns'!$BI36</f>
        <v>2.415151621620782E-7</v>
      </c>
      <c r="DW22" s="196">
        <f>(AW22-AVERAGE(AW$3:AW$242))^2*'Monthly Returns'!$BI36</f>
        <v>2.3039886192393081E-14</v>
      </c>
      <c r="DX22" s="196">
        <f>(AX22-AVERAGE(AX$3:AX$242))^2*'Monthly Returns'!$BI36</f>
        <v>2.0815315856933016E-6</v>
      </c>
      <c r="DY22" s="196">
        <f>(AY22-AVERAGE(AY$3:AY$242))^2*'Monthly Returns'!$BI36</f>
        <v>8.6326017743199E-7</v>
      </c>
      <c r="DZ22" s="196">
        <f>(AZ22-AVERAGE(AZ$3:AZ$242))^2*'Monthly Returns'!$BI36</f>
        <v>8.8459042425540292E-6</v>
      </c>
      <c r="EA22" s="196">
        <f>(BA22-AVERAGE(BA$3:BA$242))^2*'Monthly Returns'!$BI36</f>
        <v>7.7781129774197418E-10</v>
      </c>
    </row>
    <row r="23" spans="1:131" s="103" customFormat="1" x14ac:dyDescent="0.2">
      <c r="A23" s="85"/>
      <c r="B23" s="102">
        <f>'Monthly Returns'!A37</f>
        <v>36707</v>
      </c>
      <c r="C23" s="97">
        <f>'Monthly Returns'!B37</f>
        <v>2.9609E-2</v>
      </c>
      <c r="D23" s="97">
        <f>'Monthly Returns'!C37</f>
        <v>2.5493999999999999E-2</v>
      </c>
      <c r="E23" s="97">
        <f>'Monthly Returns'!D37</f>
        <v>2.9579000000000001E-2</v>
      </c>
      <c r="F23" s="97">
        <f>'Monthly Returns'!E37</f>
        <v>8.7170999999999998E-2</v>
      </c>
      <c r="G23" s="97">
        <f>'Monthly Returns'!F37</f>
        <v>0.132434</v>
      </c>
      <c r="H23" s="97">
        <f>'Monthly Returns'!G37</f>
        <v>3.3896000000000003E-2</v>
      </c>
      <c r="I23" s="97">
        <f>'Monthly Returns'!H37</f>
        <v>4.258E-2</v>
      </c>
      <c r="J23" s="97">
        <f>'Monthly Returns'!I37</f>
        <v>8.2855000000000012E-2</v>
      </c>
      <c r="K23" s="97">
        <f>'Monthly Returns'!J37</f>
        <v>3.5224999999999999E-2</v>
      </c>
      <c r="L23" s="97">
        <f>'Monthly Returns'!K37</f>
        <v>-2.496424718368162E-2</v>
      </c>
      <c r="M23" s="97">
        <f>'Monthly Returns'!L37</f>
        <v>2.0802999999999999E-2</v>
      </c>
      <c r="N23" s="97">
        <f>'Monthly Returns'!M37</f>
        <v>1.6857E-2</v>
      </c>
      <c r="O23" s="97">
        <f>'Monthly Returns'!N37</f>
        <v>5.0329999999999993E-3</v>
      </c>
      <c r="P23" s="97">
        <f>'Monthly Returns'!O37</f>
        <v>1.4432E-2</v>
      </c>
      <c r="Q23" s="97">
        <f>'Monthly Returns'!P37</f>
        <v>2.1652999999999999E-2</v>
      </c>
      <c r="R23" s="97">
        <f>'Monthly Returns'!Q37</f>
        <v>2.5114999999999998E-2</v>
      </c>
      <c r="S23" s="97">
        <f>'Monthly Returns'!R37</f>
        <v>2.0839E-2</v>
      </c>
      <c r="T23" s="97">
        <f>'Monthly Returns'!S37</f>
        <v>3.5464999999999997E-2</v>
      </c>
      <c r="U23" s="97">
        <f>'Monthly Returns'!T37</f>
        <v>1.2536E-2</v>
      </c>
      <c r="V23" s="97">
        <f>'Monthly Returns'!U37</f>
        <v>2.0857999999999998E-2</v>
      </c>
      <c r="W23" s="97">
        <f>'Monthly Returns'!V37</f>
        <v>2.1377E-2</v>
      </c>
      <c r="X23" s="97">
        <f>'Monthly Returns'!W37</f>
        <v>2.8181999999999999E-2</v>
      </c>
      <c r="Y23" s="97">
        <f>'Monthly Returns'!X37</f>
        <v>2.3005000000000001E-2</v>
      </c>
      <c r="Z23" s="97">
        <f>'Monthly Returns'!Y37</f>
        <v>1.2428E-2</v>
      </c>
      <c r="AA23" s="97">
        <f>'Monthly Returns'!Z37</f>
        <v>2.0365000000000001E-2</v>
      </c>
      <c r="AB23" s="97">
        <f>'Monthly Returns'!AA37</f>
        <v>8.1079999999999989E-3</v>
      </c>
      <c r="AC23" s="97">
        <f>'Monthly Returns'!AB37</f>
        <v>2.9382999999999999E-2</v>
      </c>
      <c r="AD23" s="97">
        <f>'Monthly Returns'!AC37</f>
        <v>2.7265000000000001E-2</v>
      </c>
      <c r="AE23" s="97">
        <f>'Monthly Returns'!AD37</f>
        <v>3.0952914873742202E-2</v>
      </c>
      <c r="AF23" s="97">
        <f>'Monthly Returns'!AE37</f>
        <v>2.2734848870570999E-2</v>
      </c>
      <c r="AG23" s="97">
        <f>'Monthly Returns'!AF37</f>
        <v>2.1943296356399401E-2</v>
      </c>
      <c r="AH23" s="97">
        <f>'Monthly Returns'!AG37</f>
        <v>3.4428508965224702E-2</v>
      </c>
      <c r="AI23" s="97">
        <f>'Monthly Returns'!AH37</f>
        <v>5.1999999999999998E-3</v>
      </c>
      <c r="AJ23" s="97">
        <f>'Monthly Returns'!AI37</f>
        <v>3.6799999999999999E-2</v>
      </c>
      <c r="AK23" s="97">
        <f>'Monthly Returns'!AJ37</f>
        <v>4.8499999999999995E-2</v>
      </c>
      <c r="AL23" s="97">
        <f>'Monthly Returns'!AK37</f>
        <v>2.92E-2</v>
      </c>
      <c r="AM23" s="97">
        <f>'Monthly Returns'!AL37</f>
        <v>1.24E-2</v>
      </c>
      <c r="AN23" s="97">
        <f>'Monthly Returns'!AM37</f>
        <v>2.18E-2</v>
      </c>
      <c r="AO23" s="97">
        <f>'Monthly Returns'!AN37</f>
        <v>-2.1469000000000002E-2</v>
      </c>
      <c r="AP23" s="97">
        <f>'Monthly Returns'!AO37</f>
        <v>2.3599000000000002E-2</v>
      </c>
      <c r="AQ23" s="97">
        <f>'Monthly Returns'!AP37</f>
        <v>3.0231766094966299E-2</v>
      </c>
      <c r="AR23" s="95">
        <v>6.5866023292481934E-3</v>
      </c>
      <c r="AS23" s="97">
        <f>'Monthly Returns'!AR37</f>
        <v>-2.496424718368162E-2</v>
      </c>
      <c r="AT23" s="205">
        <f t="shared" si="2"/>
        <v>2.3237705650590204E-2</v>
      </c>
      <c r="AU23" s="95">
        <v>8.4062271822641591E-3</v>
      </c>
      <c r="AV23" s="95">
        <v>-1.3127874053502782E-2</v>
      </c>
      <c r="AW23" s="97">
        <f>'Monthly Returns'!AV37</f>
        <v>2.5651999999999998E-2</v>
      </c>
      <c r="AX23" s="97">
        <f>'Monthly Returns'!AW37</f>
        <v>7.1041999999999994E-2</v>
      </c>
      <c r="AY23" s="95">
        <v>2.4937528252951039E-2</v>
      </c>
      <c r="AZ23" s="95">
        <v>3.7164307146360168E-2</v>
      </c>
      <c r="BA23" s="97">
        <f>'Monthly Returns'!AZ37</f>
        <v>5.4946000000000002E-2</v>
      </c>
      <c r="BB23" s="97"/>
      <c r="BC23" s="97"/>
      <c r="BD23" s="97"/>
      <c r="BE23" s="97"/>
      <c r="BF23" s="97"/>
      <c r="BG23" s="97"/>
      <c r="BH23" s="97"/>
      <c r="BI23" s="97"/>
      <c r="BJ23" s="97"/>
      <c r="BK23" s="97"/>
      <c r="BL23" s="97"/>
      <c r="BM23" s="97"/>
      <c r="BN23" s="97"/>
      <c r="BO23" s="97"/>
      <c r="BP23" s="97"/>
      <c r="BQ23" s="97"/>
      <c r="BR23" s="97"/>
      <c r="BS23" s="97"/>
      <c r="BT23" s="97"/>
      <c r="BU23" s="97"/>
      <c r="BV23" s="97"/>
      <c r="CC23" s="196">
        <f>(C23-AVERAGE(C$3:C$242))^2*'Monthly Returns'!$BI37</f>
        <v>6.1002809127299324E-7</v>
      </c>
      <c r="CD23" s="196">
        <f>(D23-AVERAGE(D$3:D$242))^2*'Monthly Returns'!$BI37</f>
        <v>4.1145528089570805E-7</v>
      </c>
      <c r="CE23" s="196">
        <f>(E23-AVERAGE(E$3:E$242))^2*'Monthly Returns'!$BI37</f>
        <v>4.9904948036920221E-7</v>
      </c>
      <c r="CF23" s="196">
        <f>(F23-AVERAGE(F$3:F$242))^2*'Monthly Returns'!$BI37</f>
        <v>7.4146082149305949E-6</v>
      </c>
      <c r="CG23" s="196">
        <f>(G23-AVERAGE(G$3:G$242))^2*'Monthly Returns'!$BI37</f>
        <v>1.802734733447853E-5</v>
      </c>
      <c r="CH23" s="196">
        <f>(H23-AVERAGE(H$3:H$242))^2*'Monthly Returns'!$BI37</f>
        <v>9.1633526920099007E-7</v>
      </c>
      <c r="CI23" s="196">
        <f>(I23-AVERAGE(I$3:I$242))^2*'Monthly Returns'!$BI37</f>
        <v>1.6031233294594387E-6</v>
      </c>
      <c r="CJ23" s="196">
        <f>(J23-AVERAGE(J$3:J$242))^2*'Monthly Returns'!$BI37</f>
        <v>6.6356060906180057E-6</v>
      </c>
      <c r="CK23" s="196">
        <f>(K23-AVERAGE(K$3:K$242))^2*'Monthly Returns'!$BI37</f>
        <v>7.6644165114446897E-7</v>
      </c>
      <c r="CL23" s="196">
        <f>(L23-AVERAGE(L$3:L$242))^2*'Monthly Returns'!$BI37</f>
        <v>3.7467049016666331E-36</v>
      </c>
      <c r="CM23" s="196">
        <f>(M23-AVERAGE(M$3:M$242))^2*'Monthly Returns'!$BI37</f>
        <v>3.5535928341824117E-7</v>
      </c>
      <c r="CN23" s="196">
        <f>(N23-AVERAGE(N$3:N$242))^2*'Monthly Returns'!$BI37</f>
        <v>2.2155031663439983E-7</v>
      </c>
      <c r="CO23" s="196">
        <f>(O23-AVERAGE(O$3:O$242))^2*'Monthly Returns'!$BI37</f>
        <v>1.3519453815947909E-8</v>
      </c>
      <c r="CP23" s="196">
        <f>(P23-AVERAGE(P$3:P$242))^2*'Monthly Returns'!$BI37</f>
        <v>1.5899107721600395E-7</v>
      </c>
      <c r="CQ23" s="196">
        <f>(Q23-AVERAGE(Q$3:Q$242))^2*'Monthly Returns'!$BI37</f>
        <v>3.3114509636769599E-7</v>
      </c>
      <c r="CR23" s="196">
        <f>(R23-AVERAGE(R$3:R$242))^2*'Monthly Returns'!$BI37</f>
        <v>5.2420285577535911E-7</v>
      </c>
      <c r="CS23" s="196">
        <f>(S23-AVERAGE(S$3:S$242))^2*'Monthly Returns'!$BI37</f>
        <v>3.4488832660916172E-7</v>
      </c>
      <c r="CT23" s="196">
        <f>(T23-AVERAGE(T$3:T$242))^2*'Monthly Returns'!$BI37</f>
        <v>1.0879721897173147E-6</v>
      </c>
      <c r="CU23" s="196">
        <f>(U23-AVERAGE(U$3:U$242))^2*'Monthly Returns'!$BI37</f>
        <v>8.0227829976423871E-8</v>
      </c>
      <c r="CV23" s="196">
        <f>(V23-AVERAGE(V$3:V$242))^2*'Monthly Returns'!$BI37</f>
        <v>3.7453760869113401E-7</v>
      </c>
      <c r="CW23" s="196">
        <f>(W23-AVERAGE(W$3:W$242))^2*'Monthly Returns'!$BI37</f>
        <v>3.7984734370132343E-7</v>
      </c>
      <c r="CX23" s="196">
        <f>(X23-AVERAGE(X$3:X$242))^2*'Monthly Returns'!$BI37</f>
        <v>6.8348730563436648E-7</v>
      </c>
      <c r="CY23" s="196">
        <f>(Y23-AVERAGE(Y$3:Y$242))^2*'Monthly Returns'!$BI37</f>
        <v>4.5728214097644614E-7</v>
      </c>
      <c r="CZ23" s="196">
        <f>(Z23-AVERAGE(Z$3:Z$242))^2*'Monthly Returns'!$BI37</f>
        <v>1.2133232581393485E-7</v>
      </c>
      <c r="DA23" s="196">
        <f>(AA23-AVERAGE(AA$3:AA$242))^2*'Monthly Returns'!$BI37</f>
        <v>2.5330506126914039E-7</v>
      </c>
      <c r="DB23" s="196">
        <f>(AB23-AVERAGE(AB$3:AB$242))^2*'Monthly Returns'!$BI37</f>
        <v>1.9292507656310484E-8</v>
      </c>
      <c r="DC23" s="196">
        <f>(AC23-AVERAGE(AC$3:AC$242))^2*'Monthly Returns'!$BI37</f>
        <v>8.4404402403807997E-7</v>
      </c>
      <c r="DD23" s="196">
        <f>(AD23-AVERAGE(AD$3:AD$242))^2*'Monthly Returns'!$BI37</f>
        <v>7.1065695380078246E-7</v>
      </c>
      <c r="DE23" s="196">
        <f>(AE23-AVERAGE(AE$3:AE$242))^2*'Monthly Returns'!$BI37</f>
        <v>9.3064868585734794E-7</v>
      </c>
      <c r="DF23" s="196">
        <f>(AF23-AVERAGE(AF$3:AF$242))^2*'Monthly Returns'!$BI37</f>
        <v>3.0331472090715339E-7</v>
      </c>
      <c r="DG23" s="196">
        <f>(AG23-AVERAGE(AG$3:AG$242))^2*'Monthly Returns'!$BI37</f>
        <v>3.3030925432546128E-7</v>
      </c>
      <c r="DH23" s="196">
        <f>(AH23-AVERAGE(AH$3:AH$242))^2*'Monthly Returns'!$BI37</f>
        <v>1.101372741852064E-6</v>
      </c>
      <c r="DI23" s="196">
        <f>(AI23-AVERAGE(AI$3:AI$242))^2*'Monthly Returns'!$BI37</f>
        <v>2.9700288304176231E-9</v>
      </c>
      <c r="DJ23" s="196">
        <f>(AJ23-AVERAGE(AJ$3:AJ$242))^2*'Monthly Returns'!$BI37</f>
        <v>1.1749954065268577E-6</v>
      </c>
      <c r="DK23" s="196">
        <f>(AK23-AVERAGE(AK$3:AK$242))^2*'Monthly Returns'!$BI37</f>
        <v>2.1697922102858265E-6</v>
      </c>
      <c r="DL23" s="196">
        <f>(AL23-AVERAGE(AL$3:AL$242))^2*'Monthly Returns'!$BI37</f>
        <v>6.3176469566994268E-7</v>
      </c>
      <c r="DM23" s="196">
        <f>(AM23-AVERAGE(AM$3:AM$242))^2*'Monthly Returns'!$BI37</f>
        <v>7.9194466357514565E-8</v>
      </c>
      <c r="DN23" s="196">
        <f>(AN23-AVERAGE(AN$3:AN$242))^2*'Monthly Returns'!$BI37</f>
        <v>3.1860993544190688E-7</v>
      </c>
      <c r="DO23" s="196">
        <f>(AO23-AVERAGE(AO$3:AO$242))^2*'Monthly Returns'!$BI37</f>
        <v>8.7612965501240624E-7</v>
      </c>
      <c r="DP23" s="196">
        <f>(AP23-AVERAGE(AP$3:AP$242))^2*'Monthly Returns'!$BI37</f>
        <v>5.4819889870716517E-7</v>
      </c>
      <c r="DQ23" s="196">
        <f>(AQ23-AVERAGE(AQ$3:AQ$242))^2*'Monthly Returns'!$BI37</f>
        <v>6.1051581361058264E-7</v>
      </c>
      <c r="DR23" s="196">
        <f>(AR23-AVERAGE(AR$3:AR$242))^2*'Monthly Returns'!$BI37</f>
        <v>8.0081886123075392E-12</v>
      </c>
      <c r="DS23" s="196">
        <f>(AS23-AVERAGE(AS$3:AS$242))^2*'Monthly Returns'!$BI37</f>
        <v>3.7467049016666331E-36</v>
      </c>
      <c r="DT23" s="196">
        <f>(AT23-AVERAGE(AT$3:AT$242))^2*'Monthly Returns'!$BI37</f>
        <v>3.7412113943183404E-7</v>
      </c>
      <c r="DU23" s="196">
        <f>(AU23-AVERAGE(AU$3:AU$242))^2*'Monthly Returns'!$BI37</f>
        <v>4.9983128753115588E-8</v>
      </c>
      <c r="DV23" s="196">
        <f>(AV23-AVERAGE(AV$3:AV$242))^2*'Monthly Returns'!$BI37</f>
        <v>6.4567250473905595E-8</v>
      </c>
      <c r="DW23" s="196">
        <f>(AW23-AVERAGE(AW$3:AW$242))^2*'Monthly Returns'!$BI37</f>
        <v>3.0431444486898463E-7</v>
      </c>
      <c r="DX23" s="196">
        <f>(AX23-AVERAGE(AX$3:AX$242))^2*'Monthly Returns'!$BI37</f>
        <v>4.6974797674111637E-6</v>
      </c>
      <c r="DY23" s="196">
        <f>(AY23-AVERAGE(AY$3:AY$242))^2*'Monthly Returns'!$BI37</f>
        <v>3.9407073936662467E-7</v>
      </c>
      <c r="DZ23" s="196">
        <f>(AZ23-AVERAGE(AZ$3:AZ$242))^2*'Monthly Returns'!$BI37</f>
        <v>5.3141567551648883E-7</v>
      </c>
      <c r="EA23" s="196">
        <f>(BA23-AVERAGE(BA$3:BA$242))^2*'Monthly Returns'!$BI37</f>
        <v>2.4290857990430221E-6</v>
      </c>
    </row>
    <row r="24" spans="1:131" s="103" customFormat="1" x14ac:dyDescent="0.2">
      <c r="A24" s="85"/>
      <c r="B24" s="102">
        <f>'Monthly Returns'!A38</f>
        <v>36738</v>
      </c>
      <c r="C24" s="97">
        <f>'Monthly Returns'!B38</f>
        <v>-1.7676000000000001E-2</v>
      </c>
      <c r="D24" s="97">
        <f>'Monthly Returns'!C38</f>
        <v>-1.6615000000000001E-2</v>
      </c>
      <c r="E24" s="97">
        <f>'Monthly Returns'!D38</f>
        <v>-1.1217999999999999E-2</v>
      </c>
      <c r="F24" s="97">
        <f>'Monthly Returns'!E38</f>
        <v>-3.2173E-2</v>
      </c>
      <c r="G24" s="97">
        <f>'Monthly Returns'!F38</f>
        <v>-4.7939999999999997E-2</v>
      </c>
      <c r="H24" s="97">
        <f>'Monthly Returns'!G38</f>
        <v>-2.9371999999999999E-2</v>
      </c>
      <c r="I24" s="97">
        <f>'Monthly Returns'!H38</f>
        <v>-3.9477999999999999E-2</v>
      </c>
      <c r="J24" s="97">
        <f>'Monthly Returns'!I38</f>
        <v>-5.9109999999999996E-2</v>
      </c>
      <c r="K24" s="97">
        <f>'Monthly Returns'!J38</f>
        <v>-5.1429999999999997E-2</v>
      </c>
      <c r="L24" s="97">
        <f>'Monthly Returns'!K38</f>
        <v>-2.496424718368162E-2</v>
      </c>
      <c r="M24" s="97">
        <f>'Monthly Returns'!L38</f>
        <v>9.077E-3</v>
      </c>
      <c r="N24" s="97">
        <f>'Monthly Returns'!M38</f>
        <v>1.0299000000000001E-2</v>
      </c>
      <c r="O24" s="97">
        <f>'Monthly Returns'!N38</f>
        <v>4.744E-3</v>
      </c>
      <c r="P24" s="97">
        <f>'Monthly Returns'!O38</f>
        <v>6.7520000000000002E-3</v>
      </c>
      <c r="Q24" s="97">
        <f>'Monthly Returns'!P38</f>
        <v>1.7215000000000001E-2</v>
      </c>
      <c r="R24" s="97">
        <f>'Monthly Returns'!Q38</f>
        <v>1.2118E-2</v>
      </c>
      <c r="S24" s="97">
        <f>'Monthly Returns'!R38</f>
        <v>9.2329999999999999E-3</v>
      </c>
      <c r="T24" s="97">
        <f>'Monthly Returns'!S38</f>
        <v>1.9258000000000001E-2</v>
      </c>
      <c r="U24" s="97">
        <f>'Monthly Returns'!T38</f>
        <v>8.464000000000001E-3</v>
      </c>
      <c r="V24" s="97">
        <f>'Monthly Returns'!U38</f>
        <v>7.9319999999999998E-3</v>
      </c>
      <c r="W24" s="97">
        <f>'Monthly Returns'!V38</f>
        <v>6.4229999999999999E-3</v>
      </c>
      <c r="X24" s="97">
        <f>'Monthly Returns'!W38</f>
        <v>7.5190000000000005E-3</v>
      </c>
      <c r="Y24" s="97">
        <f>'Monthly Returns'!X38</f>
        <v>1.2963000000000001E-2</v>
      </c>
      <c r="Z24" s="97">
        <f>'Monthly Returns'!Y38</f>
        <v>7.8230000000000001E-3</v>
      </c>
      <c r="AA24" s="97">
        <f>'Monthly Returns'!Z38</f>
        <v>7.6290000000000004E-3</v>
      </c>
      <c r="AB24" s="97">
        <f>'Monthly Returns'!AA38</f>
        <v>7.3919999999999993E-3</v>
      </c>
      <c r="AC24" s="97">
        <f>'Monthly Returns'!AB38</f>
        <v>-2.6918999999999998E-2</v>
      </c>
      <c r="AD24" s="97">
        <f>'Monthly Returns'!AC38</f>
        <v>-2.673E-2</v>
      </c>
      <c r="AE24" s="97">
        <f>'Monthly Returns'!AD38</f>
        <v>-2.81670485889957E-2</v>
      </c>
      <c r="AF24" s="97">
        <f>'Monthly Returns'!AE38</f>
        <v>-1.1016257763579999E-2</v>
      </c>
      <c r="AG24" s="97">
        <f>'Monthly Returns'!AF38</f>
        <v>-1.3277700495994799E-2</v>
      </c>
      <c r="AH24" s="97">
        <f>'Monthly Returns'!AG38</f>
        <v>-2.98859224731725E-2</v>
      </c>
      <c r="AI24" s="97">
        <f>'Monthly Returns'!AH38</f>
        <v>-4.4000000000000003E-3</v>
      </c>
      <c r="AJ24" s="97">
        <f>'Monthly Returns'!AI38</f>
        <v>-6.0000000000000001E-3</v>
      </c>
      <c r="AK24" s="97">
        <f>'Monthly Returns'!AJ38</f>
        <v>-1.5800000000000002E-2</v>
      </c>
      <c r="AL24" s="97">
        <f>'Monthly Returns'!AK38</f>
        <v>1.5E-3</v>
      </c>
      <c r="AM24" s="97">
        <f>'Monthly Returns'!AL38</f>
        <v>5.0000000000000001E-4</v>
      </c>
      <c r="AN24" s="97">
        <f>'Monthly Returns'!AM38</f>
        <v>9.300000000000001E-3</v>
      </c>
      <c r="AO24" s="97">
        <f>'Monthly Returns'!AN38</f>
        <v>9.7540000000000005E-3</v>
      </c>
      <c r="AP24" s="97">
        <f>'Monthly Returns'!AO38</f>
        <v>-5.0098999999999998E-2</v>
      </c>
      <c r="AQ24" s="97">
        <f>'Monthly Returns'!AP38</f>
        <v>-1.70721324962224E-2</v>
      </c>
      <c r="AR24" s="95">
        <v>1.2223622941683384E-2</v>
      </c>
      <c r="AS24" s="97">
        <f>'Monthly Returns'!AR38</f>
        <v>-2.496424718368162E-2</v>
      </c>
      <c r="AT24" s="205">
        <f t="shared" si="2"/>
        <v>3.7585616734147065E-3</v>
      </c>
      <c r="AU24" s="95">
        <v>2.7768662633873599E-3</v>
      </c>
      <c r="AV24" s="95">
        <v>-2.4694419872189663E-2</v>
      </c>
      <c r="AW24" s="97">
        <f>'Monthly Returns'!AV38</f>
        <v>8.7401999999999994E-2</v>
      </c>
      <c r="AX24" s="97">
        <f>'Monthly Returns'!AW38</f>
        <v>4.5407999999999997E-2</v>
      </c>
      <c r="AY24" s="95">
        <v>-8.1101916329264622E-3</v>
      </c>
      <c r="AZ24" s="95">
        <v>-2.0720928646924784E-2</v>
      </c>
      <c r="BA24" s="97">
        <f>'Monthly Returns'!AZ38</f>
        <v>4.3697999999999994E-2</v>
      </c>
      <c r="BB24" s="97"/>
      <c r="BC24" s="97"/>
      <c r="BD24" s="97"/>
      <c r="BE24" s="97"/>
      <c r="BF24" s="97"/>
      <c r="BG24" s="97"/>
      <c r="BH24" s="97"/>
      <c r="BI24" s="97"/>
      <c r="BJ24" s="97"/>
      <c r="BK24" s="97"/>
      <c r="BL24" s="97"/>
      <c r="BM24" s="97"/>
      <c r="BN24" s="97"/>
      <c r="BO24" s="97"/>
      <c r="BP24" s="97"/>
      <c r="BQ24" s="97"/>
      <c r="BR24" s="97"/>
      <c r="BS24" s="97"/>
      <c r="BT24" s="97"/>
      <c r="BU24" s="97"/>
      <c r="BV24" s="97"/>
      <c r="CC24" s="196">
        <f>(C24-AVERAGE(C$3:C$242))^2*'Monthly Returns'!$BI38</f>
        <v>7.6060787880204466E-7</v>
      </c>
      <c r="CD24" s="196">
        <f>(D24-AVERAGE(D$3:D$242))^2*'Monthly Returns'!$BI38</f>
        <v>6.9061666481230713E-7</v>
      </c>
      <c r="CE24" s="196">
        <f>(E24-AVERAGE(E$3:E$242))^2*'Monthly Returns'!$BI38</f>
        <v>5.1802628656993344E-7</v>
      </c>
      <c r="CF24" s="196">
        <f>(F24-AVERAGE(F$3:F$242))^2*'Monthly Returns'!$BI38</f>
        <v>2.0901149082101506E-6</v>
      </c>
      <c r="CG24" s="196">
        <f>(G24-AVERAGE(G$3:G$242))^2*'Monthly Returns'!$BI38</f>
        <v>4.2187801550790954E-6</v>
      </c>
      <c r="CH24" s="196">
        <f>(H24-AVERAGE(H$3:H$242))^2*'Monthly Returns'!$BI38</f>
        <v>1.5754138166056107E-6</v>
      </c>
      <c r="CI24" s="196">
        <f>(I24-AVERAGE(I$3:I$242))^2*'Monthly Returns'!$BI38</f>
        <v>2.5702648512000089E-6</v>
      </c>
      <c r="CJ24" s="196">
        <f>(J24-AVERAGE(J$3:J$242))^2*'Monthly Returns'!$BI38</f>
        <v>5.6940882609935116E-6</v>
      </c>
      <c r="CK24" s="196">
        <f>(K24-AVERAGE(K$3:K$242))^2*'Monthly Returns'!$BI38</f>
        <v>4.6524481250416424E-6</v>
      </c>
      <c r="CL24" s="196">
        <f>(L24-AVERAGE(L$3:L$242))^2*'Monthly Returns'!$BI38</f>
        <v>3.7845504057238711E-36</v>
      </c>
      <c r="CM24" s="196">
        <f>(M24-AVERAGE(M$3:M$242))^2*'Monthly Returns'!$BI38</f>
        <v>3.5413542525813418E-8</v>
      </c>
      <c r="CN24" s="196">
        <f>(N24-AVERAGE(N$3:N$242))^2*'Monthly Returns'!$BI38</f>
        <v>5.9164245306661286E-8</v>
      </c>
      <c r="CO24" s="196">
        <f>(O24-AVERAGE(O$3:O$242))^2*'Monthly Returns'!$BI38</f>
        <v>1.1391490177947674E-8</v>
      </c>
      <c r="CP24" s="196">
        <f>(P24-AVERAGE(P$3:P$242))^2*'Monthly Returns'!$BI38</f>
        <v>1.7318425467388479E-8</v>
      </c>
      <c r="CQ24" s="196">
        <f>(Q24-AVERAGE(Q$3:Q$242))^2*'Monthly Returns'!$BI38</f>
        <v>1.7877767195174878E-7</v>
      </c>
      <c r="CR24" s="196">
        <f>(R24-AVERAGE(R$3:R$242))^2*'Monthly Returns'!$BI38</f>
        <v>7.4084817598229674E-8</v>
      </c>
      <c r="CS24" s="196">
        <f>(S24-AVERAGE(S$3:S$242))^2*'Monthly Returns'!$BI38</f>
        <v>3.3671310012615282E-8</v>
      </c>
      <c r="CT24" s="196">
        <f>(T24-AVERAGE(T$3:T$242))^2*'Monthly Returns'!$BI38</f>
        <v>2.3072494773577492E-7</v>
      </c>
      <c r="CU24" s="196">
        <f>(U24-AVERAGE(U$3:U$242))^2*'Monthly Returns'!$BI38</f>
        <v>2.015508182739916E-8</v>
      </c>
      <c r="CV24" s="196">
        <f>(V24-AVERAGE(V$3:V$242))^2*'Monthly Returns'!$BI38</f>
        <v>2.6271657422857778E-8</v>
      </c>
      <c r="CW24" s="196">
        <f>(W24-AVERAGE(W$3:W$242))^2*'Monthly Returns'!$BI38</f>
        <v>9.0932449388197675E-9</v>
      </c>
      <c r="CX24" s="196">
        <f>(X24-AVERAGE(X$3:X$242))^2*'Monthly Returns'!$BI38</f>
        <v>1.1398036805210383E-8</v>
      </c>
      <c r="CY24" s="196">
        <f>(Y24-AVERAGE(Y$3:Y$242))^2*'Monthly Returns'!$BI38</f>
        <v>1.0739418743138219E-7</v>
      </c>
      <c r="CZ24" s="196">
        <f>(Z24-AVERAGE(Z$3:Z$242))^2*'Monthly Returns'!$BI38</f>
        <v>3.5607754597654766E-8</v>
      </c>
      <c r="DA24" s="196">
        <f>(AA24-AVERAGE(AA$3:AA$242))^2*'Monthly Returns'!$BI38</f>
        <v>3.5397407810829161E-9</v>
      </c>
      <c r="DB24" s="196">
        <f>(AB24-AVERAGE(AB$3:AB$242))^2*'Monthly Returns'!$BI38</f>
        <v>1.3111381861881416E-8</v>
      </c>
      <c r="DC24" s="196">
        <f>(AC24-AVERAGE(AC$3:AC$242))^2*'Monthly Returns'!$BI38</f>
        <v>1.1019969474631388E-6</v>
      </c>
      <c r="DD24" s="196">
        <f>(AD24-AVERAGE(AD$3:AD$242))^2*'Monthly Returns'!$BI38</f>
        <v>1.0920393214495177E-6</v>
      </c>
      <c r="DE24" s="196">
        <f>(AE24-AVERAGE(AE$3:AE$242))^2*'Monthly Returns'!$BI38</f>
        <v>1.2150693349723976E-6</v>
      </c>
      <c r="DF24" s="196">
        <f>(AF24-AVERAGE(AF$3:AF$242))^2*'Monthly Returns'!$BI38</f>
        <v>3.9601239632168683E-7</v>
      </c>
      <c r="DG24" s="196">
        <f>(AG24-AVERAGE(AG$3:AG$242))^2*'Monthly Returns'!$BI38</f>
        <v>4.3125687715201717E-7</v>
      </c>
      <c r="DH24" s="196">
        <f>(AH24-AVERAGE(AH$3:AH$242))^2*'Monthly Returns'!$BI38</f>
        <v>1.4379693060717878E-6</v>
      </c>
      <c r="DI24" s="196">
        <f>(AI24-AVERAGE(AI$3:AI$242))^2*'Monthly Returns'!$BI38</f>
        <v>7.9332432041469943E-8</v>
      </c>
      <c r="DJ24" s="196">
        <f>(AJ24-AVERAGE(AJ$3:AJ$242))^2*'Monthly Returns'!$BI38</f>
        <v>1.6850698971314608E-7</v>
      </c>
      <c r="DK24" s="196">
        <f>(AK24-AVERAGE(AK$3:AK$242))^2*'Monthly Returns'!$BI38</f>
        <v>5.9746041577782249E-7</v>
      </c>
      <c r="DL24" s="196">
        <f>(AL24-AVERAGE(AL$3:AL$242))^2*'Monthly Returns'!$BI38</f>
        <v>2.9552322144060702E-8</v>
      </c>
      <c r="DM24" s="196">
        <f>(AM24-AVERAGE(AM$3:AM$242))^2*'Monthly Returns'!$BI38</f>
        <v>1.8010574974178775E-8</v>
      </c>
      <c r="DN24" s="196">
        <f>(AN24-AVERAGE(AN$3:AN$242))^2*'Monthly Returns'!$BI38</f>
        <v>1.6701865893101292E-8</v>
      </c>
      <c r="DO24" s="196">
        <f>(AO24-AVERAGE(AO$3:AO$242))^2*'Monthly Returns'!$BI38</f>
        <v>2.3555714173336194E-8</v>
      </c>
      <c r="DP24" s="196">
        <f>(AP24-AVERAGE(AP$3:AP$242))^2*'Monthly Returns'!$BI38</f>
        <v>3.3805120457247888E-6</v>
      </c>
      <c r="DQ24" s="196">
        <f>(AQ24-AVERAGE(AQ$3:AQ$242))^2*'Monthly Returns'!$BI38</f>
        <v>7.612159908840054E-7</v>
      </c>
      <c r="DR24" s="196">
        <f>(AR24-AVERAGE(AR$3:AR$242))^2*'Monthly Returns'!$BI38</f>
        <v>4.0157716764978884E-8</v>
      </c>
      <c r="DS24" s="196">
        <f>(AS24-AVERAGE(AS$3:AS$242))^2*'Monthly Returns'!$BI38</f>
        <v>3.7845504057238711E-36</v>
      </c>
      <c r="DT24" s="196">
        <f>(AT24-AVERAGE(AT$3:AT$242))^2*'Monthly Returns'!$BI38</f>
        <v>4.6120539034815701E-9</v>
      </c>
      <c r="DU24" s="196">
        <f>(AU24-AVERAGE(AU$3:AU$242))^2*'Monthly Returns'!$BI38</f>
        <v>7.5152904901279819E-10</v>
      </c>
      <c r="DV24" s="196">
        <f>(AV24-AVERAGE(AV$3:AV$242))^2*'Monthly Returns'!$BI38</f>
        <v>4.3656594344420822E-7</v>
      </c>
      <c r="DW24" s="196">
        <f>(AW24-AVERAGE(AW$3:AW$242))^2*'Monthly Returns'!$BI38</f>
        <v>7.3900198944012132E-6</v>
      </c>
      <c r="DX24" s="196">
        <f>(AX24-AVERAGE(AX$3:AX$242))^2*'Monthly Returns'!$BI38</f>
        <v>1.6382477401878264E-6</v>
      </c>
      <c r="DY24" s="196">
        <f>(AY24-AVERAGE(AY$3:AY$242))^2*'Monthly Returns'!$BI38</f>
        <v>2.7798895162894194E-7</v>
      </c>
      <c r="DZ24" s="196">
        <f>(AZ24-AVERAGE(AZ$3:AZ$242))^2*'Monthly Returns'!$BI38</f>
        <v>1.6794525560029327E-6</v>
      </c>
      <c r="EA24" s="196">
        <f>(BA24-AVERAGE(BA$3:BA$242))^2*'Monthly Returns'!$BI38</f>
        <v>1.3740932540472176E-6</v>
      </c>
    </row>
    <row r="25" spans="1:131" s="103" customFormat="1" x14ac:dyDescent="0.2">
      <c r="A25" s="85"/>
      <c r="B25" s="102">
        <f>'Monthly Returns'!A39</f>
        <v>36769</v>
      </c>
      <c r="C25" s="97">
        <f>'Monthly Returns'!B39</f>
        <v>7.4162000000000006E-2</v>
      </c>
      <c r="D25" s="97">
        <f>'Monthly Returns'!C39</f>
        <v>7.4018E-2</v>
      </c>
      <c r="E25" s="97">
        <f>'Monthly Returns'!D39</f>
        <v>9.5839999999999995E-2</v>
      </c>
      <c r="F25" s="97">
        <f>'Monthly Returns'!E39</f>
        <v>7.6299999999999993E-2</v>
      </c>
      <c r="G25" s="97">
        <f>'Monthly Returns'!F39</f>
        <v>7.6323000000000002E-2</v>
      </c>
      <c r="H25" s="97">
        <f>'Monthly Returns'!G39</f>
        <v>3.1086999999999997E-2</v>
      </c>
      <c r="I25" s="97">
        <f>'Monthly Returns'!H39</f>
        <v>1.2364E-2</v>
      </c>
      <c r="J25" s="97">
        <f>'Monthly Returns'!I39</f>
        <v>5.2415000000000003E-2</v>
      </c>
      <c r="K25" s="97">
        <f>'Monthly Returns'!J39</f>
        <v>4.9170000000000004E-3</v>
      </c>
      <c r="L25" s="97">
        <f>'Monthly Returns'!K39</f>
        <v>-2.496424718368162E-2</v>
      </c>
      <c r="M25" s="97">
        <f>'Monthly Returns'!L39</f>
        <v>1.4496999999999999E-2</v>
      </c>
      <c r="N25" s="97">
        <f>'Monthly Returns'!M39</f>
        <v>1.4683E-2</v>
      </c>
      <c r="O25" s="97">
        <f>'Monthly Returns'!N39</f>
        <v>5.1809999999999998E-3</v>
      </c>
      <c r="P25" s="97">
        <f>'Monthly Returns'!O39</f>
        <v>1.0414000000000001E-2</v>
      </c>
      <c r="Q25" s="97">
        <f>'Monthly Returns'!P39</f>
        <v>2.2795999999999997E-2</v>
      </c>
      <c r="R25" s="97">
        <f>'Monthly Returns'!Q39</f>
        <v>1.3014E-2</v>
      </c>
      <c r="S25" s="97">
        <f>'Monthly Returns'!R39</f>
        <v>1.2809999999999998E-2</v>
      </c>
      <c r="T25" s="97">
        <f>'Monthly Returns'!S39</f>
        <v>1.3506000000000001E-2</v>
      </c>
      <c r="U25" s="97">
        <f>'Monthly Returns'!T39</f>
        <v>7.149E-3</v>
      </c>
      <c r="V25" s="97">
        <f>'Monthly Returns'!U39</f>
        <v>1.5029999999999998E-2</v>
      </c>
      <c r="W25" s="97">
        <f>'Monthly Returns'!V39</f>
        <v>1.5157E-2</v>
      </c>
      <c r="X25" s="97">
        <f>'Monthly Returns'!W39</f>
        <v>1.8458000000000002E-2</v>
      </c>
      <c r="Y25" s="97">
        <f>'Monthly Returns'!X39</f>
        <v>1.3517999999999999E-2</v>
      </c>
      <c r="Z25" s="97">
        <f>'Monthly Returns'!Y39</f>
        <v>7.5070000000000007E-3</v>
      </c>
      <c r="AA25" s="97">
        <f>'Monthly Returns'!Z39</f>
        <v>6.842E-3</v>
      </c>
      <c r="AB25" s="97">
        <f>'Monthly Returns'!AA39</f>
        <v>2.6179999999999997E-3</v>
      </c>
      <c r="AC25" s="97">
        <f>'Monthly Returns'!AB39</f>
        <v>-2.1743999999999999E-2</v>
      </c>
      <c r="AD25" s="97">
        <f>'Monthly Returns'!AC39</f>
        <v>-1.5917000000000001E-2</v>
      </c>
      <c r="AE25" s="97">
        <f>'Monthly Returns'!AD39</f>
        <v>-2.2733035393733201E-2</v>
      </c>
      <c r="AF25" s="97">
        <f>'Monthly Returns'!AE39</f>
        <v>-7.9140237961946303E-3</v>
      </c>
      <c r="AG25" s="97">
        <f>'Monthly Returns'!AF39</f>
        <v>-1.00403615256005E-2</v>
      </c>
      <c r="AH25" s="97">
        <f>'Monthly Returns'!AG39</f>
        <v>-2.39744595998518E-2</v>
      </c>
      <c r="AI25" s="97">
        <f>'Monthly Returns'!AH39</f>
        <v>3.5799999999999998E-2</v>
      </c>
      <c r="AJ25" s="97">
        <f>'Monthly Returns'!AI39</f>
        <v>3.8100000000000002E-2</v>
      </c>
      <c r="AK25" s="97">
        <f>'Monthly Returns'!AJ39</f>
        <v>5.3499999999999999E-2</v>
      </c>
      <c r="AL25" s="97">
        <f>'Monthly Returns'!AK39</f>
        <v>2.0099999999999996E-2</v>
      </c>
      <c r="AM25" s="97">
        <f>'Monthly Returns'!AL39</f>
        <v>1.7299999999999999E-2</v>
      </c>
      <c r="AN25" s="97">
        <f>'Monthly Returns'!AM39</f>
        <v>1.5900000000000001E-2</v>
      </c>
      <c r="AO25" s="97">
        <f>'Monthly Returns'!AN39</f>
        <v>3.1387999999999999E-2</v>
      </c>
      <c r="AP25" s="97">
        <f>'Monthly Returns'!AO39</f>
        <v>9.8352999999999996E-2</v>
      </c>
      <c r="AQ25" s="97">
        <f>'Monthly Returns'!AP39</f>
        <v>7.4802572776434706E-2</v>
      </c>
      <c r="AR25" s="95">
        <v>3.1168817913791398E-2</v>
      </c>
      <c r="AS25" s="97">
        <f>'Monthly Returns'!AR39</f>
        <v>-2.496424718368162E-2</v>
      </c>
      <c r="AT25" s="205">
        <f t="shared" si="2"/>
        <v>3.5775308004043979E-2</v>
      </c>
      <c r="AU25" s="95">
        <v>1.212455024667625E-2</v>
      </c>
      <c r="AV25" s="95">
        <v>-1.9553473792143668E-2</v>
      </c>
      <c r="AW25" s="97">
        <f>'Monthly Returns'!AV39</f>
        <v>-4.0585000000000003E-2</v>
      </c>
      <c r="AX25" s="97">
        <f>'Monthly Returns'!AW39</f>
        <v>2.6716000000000004E-2</v>
      </c>
      <c r="AY25" s="95">
        <v>4.7208540020219902E-2</v>
      </c>
      <c r="AZ25" s="95">
        <v>8.5301413652091665E-2</v>
      </c>
      <c r="BA25" s="97">
        <f>'Monthly Returns'!AZ39</f>
        <v>3.0459999999999997E-2</v>
      </c>
      <c r="BB25" s="97"/>
      <c r="BC25" s="97"/>
      <c r="BD25" s="97"/>
      <c r="BE25" s="97"/>
      <c r="BF25" s="97"/>
      <c r="BG25" s="97"/>
      <c r="BH25" s="97"/>
      <c r="BI25" s="97"/>
      <c r="BJ25" s="97"/>
      <c r="BK25" s="97"/>
      <c r="BL25" s="97"/>
      <c r="BM25" s="97"/>
      <c r="BN25" s="97"/>
      <c r="BO25" s="97"/>
      <c r="BP25" s="97"/>
      <c r="BQ25" s="97"/>
      <c r="BR25" s="97"/>
      <c r="BS25" s="97"/>
      <c r="BT25" s="97"/>
      <c r="BU25" s="97"/>
      <c r="BV25" s="97"/>
      <c r="CC25" s="196">
        <f>(C25-AVERAGE(C$3:C$242))^2*'Monthly Returns'!$BI39</f>
        <v>5.5609236187769887E-6</v>
      </c>
      <c r="CD25" s="196">
        <f>(D25-AVERAGE(D$3:D$242))^2*'Monthly Returns'!$BI39</f>
        <v>5.5555475891413827E-6</v>
      </c>
      <c r="CE25" s="196">
        <f>(E25-AVERAGE(E$3:E$242))^2*'Monthly Returns'!$BI39</f>
        <v>9.2865842443816546E-6</v>
      </c>
      <c r="CF25" s="196">
        <f>(F25-AVERAGE(F$3:F$242))^2*'Monthly Returns'!$BI39</f>
        <v>5.6054749598285332E-6</v>
      </c>
      <c r="CG25" s="196">
        <f>(G25-AVERAGE(G$3:G$242))^2*'Monthly Returns'!$BI39</f>
        <v>5.347330703627209E-6</v>
      </c>
      <c r="CH25" s="196">
        <f>(H25-AVERAGE(H$3:H$242))^2*'Monthly Returns'!$BI39</f>
        <v>7.533992276613861E-7</v>
      </c>
      <c r="CI25" s="196">
        <f>(I25-AVERAGE(I$3:I$242))^2*'Monthly Returns'!$BI39</f>
        <v>4.6086630567918613E-8</v>
      </c>
      <c r="CJ25" s="196">
        <f>(J25-AVERAGE(J$3:J$242))^2*'Monthly Returns'!$BI39</f>
        <v>2.3404128902987608E-6</v>
      </c>
      <c r="CK25" s="196">
        <f>(K25-AVERAGE(K$3:K$242))^2*'Monthly Returns'!$BI39</f>
        <v>3.3557550390739201E-8</v>
      </c>
      <c r="CL25" s="196">
        <f>(L25-AVERAGE(L$3:L$242))^2*'Monthly Returns'!$BI39</f>
        <v>3.8227781875998698E-36</v>
      </c>
      <c r="CM25" s="196">
        <f>(M25-AVERAGE(M$3:M$242))^2*'Monthly Returns'!$BI39</f>
        <v>1.4442590078534868E-7</v>
      </c>
      <c r="CN25" s="196">
        <f>(N25-AVERAGE(N$3:N$242))^2*'Monthly Returns'!$BI39</f>
        <v>1.591004485106142E-7</v>
      </c>
      <c r="CO25" s="196">
        <f>(O25-AVERAGE(O$3:O$242))^2*'Monthly Returns'!$BI39</f>
        <v>1.5045589033809965E-8</v>
      </c>
      <c r="CP25" s="196">
        <f>(P25-AVERAGE(P$3:P$242))^2*'Monthly Returns'!$BI39</f>
        <v>6.8248444112194635E-8</v>
      </c>
      <c r="CQ25" s="196">
        <f>(Q25-AVERAGE(Q$3:Q$242))^2*'Monthly Returns'!$BI39</f>
        <v>3.8629088656284845E-7</v>
      </c>
      <c r="CR25" s="196">
        <f>(R25-AVERAGE(R$3:R$242))^2*'Monthly Returns'!$BI39</f>
        <v>9.3095195637416228E-8</v>
      </c>
      <c r="CS25" s="196">
        <f>(S25-AVERAGE(S$3:S$242))^2*'Monthly Returns'!$BI39</f>
        <v>9.6354117438994179E-8</v>
      </c>
      <c r="CT25" s="196">
        <f>(T25-AVERAGE(T$3:T$242))^2*'Monthly Returns'!$BI39</f>
        <v>7.8491570569138313E-8</v>
      </c>
      <c r="CU25" s="196">
        <f>(U25-AVERAGE(U$3:U$242))^2*'Monthly Returns'!$BI39</f>
        <v>9.2866713525369209E-9</v>
      </c>
      <c r="CV25" s="196">
        <f>(V25-AVERAGE(V$3:V$242))^2*'Monthly Returns'!$BI39</f>
        <v>1.7049049603592408E-7</v>
      </c>
      <c r="CW25" s="196">
        <f>(W25-AVERAGE(W$3:W$242))^2*'Monthly Returns'!$BI39</f>
        <v>1.6278362433827385E-7</v>
      </c>
      <c r="CX25" s="196">
        <f>(X25-AVERAGE(X$3:X$242))^2*'Monthly Returns'!$BI39</f>
        <v>2.4264365155796502E-7</v>
      </c>
      <c r="CY25" s="196">
        <f>(Y25-AVERAGE(Y$3:Y$242))^2*'Monthly Returns'!$BI39</f>
        <v>1.2173781649942568E-7</v>
      </c>
      <c r="CZ25" s="196">
        <f>(Z25-AVERAGE(Z$3:Z$242))^2*'Monthly Returns'!$BI39</f>
        <v>3.1869667516222678E-8</v>
      </c>
      <c r="DA25" s="196">
        <f>(AA25-AVERAGE(AA$3:AA$242))^2*'Monthly Returns'!$BI39</f>
        <v>1.0288720183681177E-9</v>
      </c>
      <c r="DB25" s="196">
        <f>(AB25-AVERAGE(AB$3:AB$242))^2*'Monthly Returns'!$BI39</f>
        <v>2.816022863369913E-9</v>
      </c>
      <c r="DC25" s="196">
        <f>(AC25-AVERAGE(AC$3:AC$242))^2*'Monthly Returns'!$BI39</f>
        <v>7.6173976913900986E-7</v>
      </c>
      <c r="DD25" s="196">
        <f>(AD25-AVERAGE(AD$3:AD$242))^2*'Monthly Returns'!$BI39</f>
        <v>4.481231859921608E-7</v>
      </c>
      <c r="DE25" s="196">
        <f>(AE25-AVERAGE(AE$3:AE$242))^2*'Monthly Returns'!$BI39</f>
        <v>8.3989945420490672E-7</v>
      </c>
      <c r="DF25" s="196">
        <f>(AF25-AVERAGE(AF$3:AF$242))^2*'Monthly Returns'!$BI39</f>
        <v>2.7373795548590543E-7</v>
      </c>
      <c r="DG25" s="196">
        <f>(AG25-AVERAGE(AG$3:AG$242))^2*'Monthly Returns'!$BI39</f>
        <v>2.9810020326973415E-7</v>
      </c>
      <c r="DH25" s="196">
        <f>(AH25-AVERAGE(AH$3:AH$242))^2*'Monthly Returns'!$BI39</f>
        <v>9.9397589962267071E-7</v>
      </c>
      <c r="DI25" s="196">
        <f>(AI25-AVERAGE(AI$3:AI$242))^2*'Monthly Returns'!$BI39</f>
        <v>1.2833038050973952E-6</v>
      </c>
      <c r="DJ25" s="196">
        <f>(AJ25-AVERAGE(AJ$3:AJ$242))^2*'Monthly Returns'!$BI39</f>
        <v>1.3012178622800875E-6</v>
      </c>
      <c r="DK25" s="196">
        <f>(AK25-AVERAGE(AK$3:AK$242))^2*'Monthly Returns'!$BI39</f>
        <v>2.7689244744499027E-6</v>
      </c>
      <c r="DL25" s="196">
        <f>(AL25-AVERAGE(AL$3:AL$242))^2*'Monthly Returns'!$BI39</f>
        <v>2.3265977212520789E-7</v>
      </c>
      <c r="DM25" s="196">
        <f>(AM25-AVERAGE(AM$3:AM$242))^2*'Monthly Returns'!$BI39</f>
        <v>2.087060969654612E-7</v>
      </c>
      <c r="DN25" s="196">
        <f>(AN25-AVERAGE(AN$3:AN$242))^2*'Monthly Returns'!$BI39</f>
        <v>1.3129712412194436E-7</v>
      </c>
      <c r="DO25" s="196">
        <f>(AO25-AVERAGE(AO$3:AO$242))^2*'Monthly Returns'!$BI39</f>
        <v>8.3948916462420827E-7</v>
      </c>
      <c r="DP25" s="196">
        <f>(AP25-AVERAGE(AP$3:AP$242))^2*'Monthly Returns'!$BI39</f>
        <v>1.1430081099639537E-5</v>
      </c>
      <c r="DQ25" s="196">
        <f>(AQ25-AVERAGE(AQ$3:AQ$242))^2*'Monthly Returns'!$BI39</f>
        <v>5.5653696216829431E-6</v>
      </c>
      <c r="DR25" s="196">
        <f>(AR25-AVERAGE(AR$3:AR$242))^2*'Monthly Returns'!$BI39</f>
        <v>7.5461170350089965E-7</v>
      </c>
      <c r="DS25" s="196">
        <f>(AS25-AVERAGE(AS$3:AS$242))^2*'Monthly Returns'!$BI39</f>
        <v>3.8227781875998698E-36</v>
      </c>
      <c r="DT25" s="196">
        <f>(AT25-AVERAGE(AT$3:AT$242))^2*'Monthly Returns'!$BI39</f>
        <v>1.1223864360969279E-6</v>
      </c>
      <c r="DU25" s="196">
        <f>(AU25-AVERAGE(AU$3:AU$242))^2*'Monthly Returns'!$BI39</f>
        <v>1.2730103163923437E-7</v>
      </c>
      <c r="DV25" s="196">
        <f>(AV25-AVERAGE(AV$3:AV$242))^2*'Monthly Returns'!$BI39</f>
        <v>2.3327699113806618E-7</v>
      </c>
      <c r="DW25" s="196">
        <f>(AW25-AVERAGE(AW$3:AW$242))^2*'Monthly Returns'!$BI39</f>
        <v>3.1533063863507039E-6</v>
      </c>
      <c r="DX25" s="196">
        <f>(AX25-AVERAGE(AX$3:AX$242))^2*'Monthly Returns'!$BI39</f>
        <v>3.944168108788748E-7</v>
      </c>
      <c r="DY25" s="196">
        <f>(AY25-AVERAGE(AY$3:AY$242))^2*'Monthly Returns'!$BI39</f>
        <v>2.0121778430137852E-6</v>
      </c>
      <c r="DZ25" s="196">
        <f>(AZ25-AVERAGE(AZ$3:AZ$242))^2*'Monthly Returns'!$BI39</f>
        <v>5.9137140721301466E-6</v>
      </c>
      <c r="EA25" s="196">
        <f>(BA25-AVERAGE(BA$3:BA$242))^2*'Monthly Returns'!$BI39</f>
        <v>5.0674303562961038E-7</v>
      </c>
    </row>
    <row r="26" spans="1:131" s="103" customFormat="1" x14ac:dyDescent="0.2">
      <c r="A26" s="85"/>
      <c r="B26" s="102">
        <f>'Monthly Returns'!A40</f>
        <v>36799</v>
      </c>
      <c r="C26" s="97">
        <f>'Monthly Returns'!B40</f>
        <v>-4.5279E-2</v>
      </c>
      <c r="D26" s="97">
        <f>'Monthly Returns'!C40</f>
        <v>-4.6416000000000006E-2</v>
      </c>
      <c r="E26" s="97">
        <f>'Monthly Returns'!D40</f>
        <v>-1.4253E-2</v>
      </c>
      <c r="F26" s="97">
        <f>'Monthly Returns'!E40</f>
        <v>-2.9389999999999999E-2</v>
      </c>
      <c r="G26" s="97">
        <f>'Monthly Returns'!F40</f>
        <v>-1.5387E-2</v>
      </c>
      <c r="H26" s="97">
        <f>'Monthly Returns'!G40</f>
        <v>-5.4924000000000001E-2</v>
      </c>
      <c r="I26" s="97">
        <f>'Monthly Returns'!H40</f>
        <v>-5.5468000000000003E-2</v>
      </c>
      <c r="J26" s="97">
        <f>'Monthly Returns'!I40</f>
        <v>-4.7973000000000002E-2</v>
      </c>
      <c r="K26" s="97">
        <f>'Monthly Returns'!J40</f>
        <v>-8.7316000000000005E-2</v>
      </c>
      <c r="L26" s="97">
        <f>'Monthly Returns'!K40</f>
        <v>-2.496424718368162E-2</v>
      </c>
      <c r="M26" s="97">
        <f>'Monthly Returns'!L40</f>
        <v>6.2860000000000008E-3</v>
      </c>
      <c r="N26" s="97">
        <f>'Monthly Returns'!M40</f>
        <v>7.9200000000000006E-4</v>
      </c>
      <c r="O26" s="97">
        <f>'Monthly Returns'!N40</f>
        <v>5.3500000000000006E-3</v>
      </c>
      <c r="P26" s="97">
        <f>'Monthly Returns'!O40</f>
        <v>7.7139999999999995E-3</v>
      </c>
      <c r="Q26" s="97">
        <f>'Monthly Returns'!P40</f>
        <v>-1.2123999999999999E-2</v>
      </c>
      <c r="R26" s="97">
        <f>'Monthly Returns'!Q40</f>
        <v>5.2580000000000005E-3</v>
      </c>
      <c r="S26" s="97">
        <f>'Monthly Returns'!R40</f>
        <v>9.6959999999999998E-3</v>
      </c>
      <c r="T26" s="97">
        <f>'Monthly Returns'!S40</f>
        <v>-5.7620000000000006E-3</v>
      </c>
      <c r="U26" s="97">
        <f>'Monthly Returns'!T40</f>
        <v>5.4469999999999996E-3</v>
      </c>
      <c r="V26" s="97">
        <f>'Monthly Returns'!U40</f>
        <v>8.8570000000000003E-3</v>
      </c>
      <c r="W26" s="97">
        <f>'Monthly Returns'!V40</f>
        <v>1.0366999999999999E-2</v>
      </c>
      <c r="X26" s="97">
        <f>'Monthly Returns'!W40</f>
        <v>1.3947000000000001E-2</v>
      </c>
      <c r="Y26" s="97">
        <f>'Monthly Returns'!X40</f>
        <v>-3.4300000000000003E-3</v>
      </c>
      <c r="Z26" s="97">
        <f>'Monthly Returns'!Y40</f>
        <v>4.57E-4</v>
      </c>
      <c r="AA26" s="97">
        <f>'Monthly Returns'!Z40</f>
        <v>-8.7390000000000002E-3</v>
      </c>
      <c r="AB26" s="97">
        <f>'Monthly Returns'!AA40</f>
        <v>3.5820000000000001E-3</v>
      </c>
      <c r="AC26" s="97">
        <f>'Monthly Returns'!AB40</f>
        <v>-3.8100000000000005E-4</v>
      </c>
      <c r="AD26" s="97">
        <f>'Monthly Returns'!AC40</f>
        <v>-2.676E-3</v>
      </c>
      <c r="AE26" s="97">
        <f>'Monthly Returns'!AD40</f>
        <v>-3.0079889317428401E-4</v>
      </c>
      <c r="AF26" s="97">
        <f>'Monthly Returns'!AE40</f>
        <v>4.8923577004728004E-3</v>
      </c>
      <c r="AG26" s="97">
        <f>'Monthly Returns'!AF40</f>
        <v>3.3237490878359199E-3</v>
      </c>
      <c r="AH26" s="97">
        <f>'Monthly Returns'!AG40</f>
        <v>4.2874452821613901E-4</v>
      </c>
      <c r="AI26" s="97">
        <f>'Monthly Returns'!AH40</f>
        <v>-2.2000000000000001E-3</v>
      </c>
      <c r="AJ26" s="97">
        <f>'Monthly Returns'!AI40</f>
        <v>-1.24E-2</v>
      </c>
      <c r="AK26" s="97">
        <f>'Monthly Returns'!AJ40</f>
        <v>-1.0800000000000001E-2</v>
      </c>
      <c r="AL26" s="97">
        <f>'Monthly Returns'!AK40</f>
        <v>6.3E-3</v>
      </c>
      <c r="AM26" s="97">
        <f>'Monthly Returns'!AL40</f>
        <v>-2.1899999999999999E-2</v>
      </c>
      <c r="AN26" s="97">
        <f>'Monthly Returns'!AM40</f>
        <v>9.1000000000000004E-3</v>
      </c>
      <c r="AO26" s="97">
        <f>'Monthly Returns'!AN40</f>
        <v>4.13E-3</v>
      </c>
      <c r="AP26" s="97">
        <f>'Monthly Returns'!AO40</f>
        <v>-6.2100000000000002E-3</v>
      </c>
      <c r="AQ26" s="97">
        <f>'Monthly Returns'!AP40</f>
        <v>-4.4686164701204595E-2</v>
      </c>
      <c r="AR26" s="95">
        <v>-1.3208809075302055E-2</v>
      </c>
      <c r="AS26" s="97">
        <f>'Monthly Returns'!AR40</f>
        <v>-2.496424718368162E-2</v>
      </c>
      <c r="AT26" s="205">
        <f t="shared" si="2"/>
        <v>-5.7360009152349458E-3</v>
      </c>
      <c r="AU26" s="95">
        <v>-7.1779940056292835E-3</v>
      </c>
      <c r="AV26" s="95">
        <v>-3.104786657475149E-2</v>
      </c>
      <c r="AW26" s="97">
        <f>'Monthly Returns'!AV40</f>
        <v>3.1817999999999999E-2</v>
      </c>
      <c r="AX26" s="97">
        <f>'Monthly Returns'!AW40</f>
        <v>1.4289999999999999E-3</v>
      </c>
      <c r="AY26" s="95">
        <v>-3.9688004576174725E-2</v>
      </c>
      <c r="AZ26" s="95">
        <v>-7.4170659675733455E-2</v>
      </c>
      <c r="BA26" s="97">
        <f>'Monthly Returns'!AZ40</f>
        <v>9.0528999999999998E-2</v>
      </c>
      <c r="BB26" s="97"/>
      <c r="BC26" s="97"/>
      <c r="BD26" s="97"/>
      <c r="BE26" s="97"/>
      <c r="BF26" s="97"/>
      <c r="BG26" s="97"/>
      <c r="BH26" s="97"/>
      <c r="BI26" s="97"/>
      <c r="BJ26" s="97"/>
      <c r="BK26" s="97"/>
      <c r="BL26" s="97"/>
      <c r="BM26" s="97"/>
      <c r="BN26" s="97"/>
      <c r="BO26" s="97"/>
      <c r="BP26" s="97"/>
      <c r="BQ26" s="97"/>
      <c r="BR26" s="97"/>
      <c r="BS26" s="97"/>
      <c r="BT26" s="97"/>
      <c r="BU26" s="97"/>
      <c r="BV26" s="97"/>
      <c r="CC26" s="196">
        <f>(C26-AVERAGE(C$3:C$242))^2*'Monthly Returns'!$BI40</f>
        <v>3.4523794050229799E-6</v>
      </c>
      <c r="CD26" s="196">
        <f>(D26-AVERAGE(D$3:D$242))^2*'Monthly Returns'!$BI40</f>
        <v>3.5885813535856799E-6</v>
      </c>
      <c r="CE26" s="196">
        <f>(E26-AVERAGE(E$3:E$242))^2*'Monthly Returns'!$BI40</f>
        <v>6.9630126108055996E-7</v>
      </c>
      <c r="CF26" s="196">
        <f>(F26-AVERAGE(F$3:F$242))^2*'Monthly Returns'!$BI40</f>
        <v>1.8545282511948782E-6</v>
      </c>
      <c r="CG26" s="196">
        <f>(G26-AVERAGE(G$3:G$242))^2*'Monthly Returns'!$BI40</f>
        <v>8.5076365448344696E-7</v>
      </c>
      <c r="CH26" s="196">
        <f>(H26-AVERAGE(H$3:H$242))^2*'Monthly Returns'!$BI40</f>
        <v>4.7191044652044202E-6</v>
      </c>
      <c r="CI26" s="196">
        <f>(I26-AVERAGE(I$3:I$242))^2*'Monthly Returns'!$BI40</f>
        <v>4.7761020848120075E-6</v>
      </c>
      <c r="CJ26" s="196">
        <f>(J26-AVERAGE(J$3:J$242))^2*'Monthly Returns'!$BI40</f>
        <v>4.0646305002131966E-6</v>
      </c>
      <c r="CK26" s="196">
        <f>(K26-AVERAGE(K$3:K$242))^2*'Monthly Returns'!$BI40</f>
        <v>1.1896094059018448E-5</v>
      </c>
      <c r="CL26" s="196">
        <f>(L26-AVERAGE(L$3:L$242))^2*'Monthly Returns'!$BI40</f>
        <v>3.8613921086867377E-36</v>
      </c>
      <c r="CM26" s="196">
        <f>(M26-AVERAGE(M$3:M$242))^2*'Monthly Returns'!$BI40</f>
        <v>8.3333065106798308E-9</v>
      </c>
      <c r="CN26" s="196">
        <f>(N26-AVERAGE(N$3:N$242))^2*'Monthly Returns'!$BI40</f>
        <v>8.2527959021036351E-9</v>
      </c>
      <c r="CO26" s="196">
        <f>(O26-AVERAGE(O$3:O$242))^2*'Monthly Returns'!$BI40</f>
        <v>1.6708365822700484E-8</v>
      </c>
      <c r="CP26" s="196">
        <f>(P26-AVERAGE(P$3:P$242))^2*'Monthly Returns'!$BI40</f>
        <v>2.7883212560325381E-8</v>
      </c>
      <c r="CQ26" s="196">
        <f>(Q26-AVERAGE(Q$3:Q$242))^2*'Monthly Returns'!$BI40</f>
        <v>3.739089965297225E-7</v>
      </c>
      <c r="CR26" s="196">
        <f>(R26-AVERAGE(R$3:R$242))^2*'Monthly Returns'!$BI40</f>
        <v>1.0302215385165643E-9</v>
      </c>
      <c r="CS26" s="196">
        <f>(S26-AVERAGE(S$3:S$242))^2*'Monthly Returns'!$BI40</f>
        <v>4.0699315093941708E-8</v>
      </c>
      <c r="CT26" s="196">
        <f>(T26-AVERAGE(T$3:T$242))^2*'Monthly Returns'!$BI40</f>
        <v>1.6039559379898771E-7</v>
      </c>
      <c r="CU26" s="196">
        <f>(U26-AVERAGE(U$3:U$242))^2*'Monthly Returns'!$BI40</f>
        <v>1.3398278916416613E-9</v>
      </c>
      <c r="CV26" s="196">
        <f>(V26-AVERAGE(V$3:V$242))^2*'Monthly Returns'!$BI40</f>
        <v>3.8599162331875952E-8</v>
      </c>
      <c r="CW26" s="196">
        <f>(W26-AVERAGE(W$3:W$242))^2*'Monthly Returns'!$BI40</f>
        <v>5.566561376509989E-8</v>
      </c>
      <c r="CX26" s="196">
        <f>(X26-AVERAGE(X$3:X$242))^2*'Monthly Returns'!$BI40</f>
        <v>1.1248319222332591E-7</v>
      </c>
      <c r="CY26" s="196">
        <f>(Y26-AVERAGE(Y$3:Y$242))^2*'Monthly Returns'!$BI40</f>
        <v>6.2138546111755984E-8</v>
      </c>
      <c r="CZ26" s="196">
        <f>(Z26-AVERAGE(Z$3:Z$242))^2*'Monthly Returns'!$BI40</f>
        <v>4.9200734898021773E-9</v>
      </c>
      <c r="DA26" s="196">
        <f>(AA26-AVERAGE(AA$3:AA$242))^2*'Monthly Returns'!$BI40</f>
        <v>2.6968818461306133E-7</v>
      </c>
      <c r="DB26" s="196">
        <f>(AB26-AVERAGE(AB$3:AB$242))^2*'Monthly Returns'!$BI40</f>
        <v>3.6898018378097033E-10</v>
      </c>
      <c r="DC26" s="196">
        <f>(AC26-AVERAGE(AC$3:AC$242))^2*'Monthly Returns'!$BI40</f>
        <v>1.4627411271569646E-8</v>
      </c>
      <c r="DD26" s="196">
        <f>(AD26-AVERAGE(AD$3:AD$242))^2*'Monthly Returns'!$BI40</f>
        <v>4.1645997698602206E-8</v>
      </c>
      <c r="DE26" s="196">
        <f>(AE26-AVERAGE(AE$3:AE$242))^2*'Monthly Returns'!$BI40</f>
        <v>1.612828322894099E-8</v>
      </c>
      <c r="DF26" s="196">
        <f>(AF26-AVERAGE(AF$3:AF$242))^2*'Monthly Returns'!$BI40</f>
        <v>5.2564902316400679E-9</v>
      </c>
      <c r="DG26" s="196">
        <f>(AG26-AVERAGE(AG$3:AG$242))^2*'Monthly Returns'!$BI40</f>
        <v>5.7243096002372618E-9</v>
      </c>
      <c r="DH26" s="196">
        <f>(AH26-AVERAGE(AH$3:AH$242))^2*'Monthly Returns'!$BI40</f>
        <v>1.9086957077536979E-8</v>
      </c>
      <c r="DI26" s="196">
        <f>(AI26-AVERAGE(AI$3:AI$242))^2*'Monthly Returns'!$BI40</f>
        <v>4.2694823602052681E-8</v>
      </c>
      <c r="DJ26" s="196">
        <f>(AJ26-AVERAGE(AJ$3:AJ$242))^2*'Monthly Returns'!$BI40</f>
        <v>4.1113286360378797E-7</v>
      </c>
      <c r="DK26" s="196">
        <f>(AK26-AVERAGE(AK$3:AK$242))^2*'Monthly Returns'!$BI40</f>
        <v>3.6453576613427225E-7</v>
      </c>
      <c r="DL26" s="196">
        <f>(AL26-AVERAGE(AL$3:AL$242))^2*'Monthly Returns'!$BI40</f>
        <v>1.3904310267597832E-11</v>
      </c>
      <c r="DM26" s="196">
        <f>(AM26-AVERAGE(AM$3:AM$242))^2*'Monthly Returns'!$BI40</f>
        <v>8.6210853064666974E-7</v>
      </c>
      <c r="DN26" s="196">
        <f>(AN26-AVERAGE(AN$3:AN$242))^2*'Monthly Returns'!$BI40</f>
        <v>1.5242692172472532E-8</v>
      </c>
      <c r="DO26" s="196">
        <f>(AO26-AVERAGE(AO$3:AO$242))^2*'Monthly Returns'!$BI40</f>
        <v>1.9408702481598728E-9</v>
      </c>
      <c r="DP26" s="196">
        <f>(AP26-AVERAGE(AP$3:AP$242))^2*'Monthly Returns'!$BI40</f>
        <v>9.2148350972104957E-8</v>
      </c>
      <c r="DQ26" s="196">
        <f>(AQ26-AVERAGE(AQ$3:AQ$242))^2*'Monthly Returns'!$BI40</f>
        <v>3.455139609967236E-6</v>
      </c>
      <c r="DR26" s="196">
        <f>(AR26-AVERAGE(AR$3:AR$242))^2*'Monthly Returns'!$BI40</f>
        <v>4.8701706297317904E-7</v>
      </c>
      <c r="DS26" s="196">
        <f>(AS26-AVERAGE(AS$3:AS$242))^2*'Monthly Returns'!$BI40</f>
        <v>3.8613921086867377E-36</v>
      </c>
      <c r="DT26" s="196">
        <f>(AT26-AVERAGE(AT$3:AT$242))^2*'Monthly Returns'!$BI40</f>
        <v>1.6377939220710095E-7</v>
      </c>
      <c r="DU26" s="196">
        <f>(AU26-AVERAGE(AU$3:AU$242))^2*'Monthly Returns'!$BI40</f>
        <v>1.0543122452849502E-7</v>
      </c>
      <c r="DV26" s="196">
        <f>(AV26-AVERAGE(AV$3:AV$242))^2*'Monthly Returns'!$BI40</f>
        <v>7.9621974057541407E-7</v>
      </c>
      <c r="DW26" s="196">
        <f>(AW26-AVERAGE(AW$3:AW$242))^2*'Monthly Returns'!$BI40</f>
        <v>6.0574620013643368E-7</v>
      </c>
      <c r="DX26" s="196">
        <f>(AX26-AVERAGE(AX$3:AX$242))^2*'Monthly Returns'!$BI40</f>
        <v>6.9667493057680058E-8</v>
      </c>
      <c r="DY26" s="196">
        <f>(AY26-AVERAGE(AY$3:AY$242))^2*'Monthly Returns'!$BI40</f>
        <v>2.7238107990692559E-6</v>
      </c>
      <c r="DZ26" s="196">
        <f>(AZ26-AVERAGE(AZ$3:AZ$242))^2*'Monthly Returns'!$BI40</f>
        <v>1.0247024556904577E-5</v>
      </c>
      <c r="EA26" s="196">
        <f>(BA26-AVERAGE(BA$3:BA$242))^2*'Monthly Returns'!$BI40</f>
        <v>8.076004292773885E-6</v>
      </c>
    </row>
    <row r="27" spans="1:131" s="103" customFormat="1" x14ac:dyDescent="0.2">
      <c r="A27" s="85"/>
      <c r="B27" s="102">
        <f>'Monthly Returns'!A41</f>
        <v>36830</v>
      </c>
      <c r="C27" s="97">
        <f>'Monthly Returns'!B41</f>
        <v>-1.4237999999999999E-2</v>
      </c>
      <c r="D27" s="97">
        <f>'Monthly Returns'!C41</f>
        <v>-1.2045999999999999E-2</v>
      </c>
      <c r="E27" s="97">
        <f>'Monthly Returns'!D41</f>
        <v>-1.5437000000000001E-2</v>
      </c>
      <c r="F27" s="97">
        <f>'Monthly Returns'!E41</f>
        <v>-4.4640000000000006E-2</v>
      </c>
      <c r="G27" s="97">
        <f>'Monthly Returns'!F41</f>
        <v>-8.8340999999999989E-2</v>
      </c>
      <c r="H27" s="97">
        <f>'Monthly Returns'!G41</f>
        <v>-1.9564999999999999E-2</v>
      </c>
      <c r="I27" s="97">
        <f>'Monthly Returns'!H41</f>
        <v>-3.1786000000000002E-2</v>
      </c>
      <c r="J27" s="97">
        <f>'Monthly Returns'!I41</f>
        <v>-7.0480000000000001E-2</v>
      </c>
      <c r="K27" s="97">
        <f>'Monthly Returns'!J41</f>
        <v>-7.2502999999999998E-2</v>
      </c>
      <c r="L27" s="97">
        <f>'Monthly Returns'!K41</f>
        <v>-2.496424718368162E-2</v>
      </c>
      <c r="M27" s="97">
        <f>'Monthly Returns'!L41</f>
        <v>6.6080000000000002E-3</v>
      </c>
      <c r="N27" s="97">
        <f>'Monthly Returns'!M41</f>
        <v>9.7490000000000007E-3</v>
      </c>
      <c r="O27" s="97">
        <f>'Monthly Returns'!N41</f>
        <v>5.0619999999999997E-3</v>
      </c>
      <c r="P27" s="97">
        <f>'Monthly Returns'!O41</f>
        <v>6.5759999999999994E-3</v>
      </c>
      <c r="Q27" s="97">
        <f>'Monthly Returns'!P41</f>
        <v>1.5646E-2</v>
      </c>
      <c r="R27" s="97">
        <f>'Monthly Returns'!Q41</f>
        <v>9.8400000000000007E-4</v>
      </c>
      <c r="S27" s="97">
        <f>'Monthly Returns'!R41</f>
        <v>9.1100000000000003E-4</v>
      </c>
      <c r="T27" s="97">
        <f>'Monthly Returns'!S41</f>
        <v>1.1479999999999999E-3</v>
      </c>
      <c r="U27" s="97">
        <f>'Monthly Returns'!T41</f>
        <v>1.1951E-2</v>
      </c>
      <c r="V27" s="97">
        <f>'Monthly Returns'!U41</f>
        <v>8.8789999999999997E-3</v>
      </c>
      <c r="W27" s="97">
        <f>'Monthly Returns'!V41</f>
        <v>7.1809999999999999E-3</v>
      </c>
      <c r="X27" s="97">
        <f>'Monthly Returns'!W41</f>
        <v>7.8490000000000001E-3</v>
      </c>
      <c r="Y27" s="97">
        <f>'Monthly Returns'!X41</f>
        <v>8.7089999999999997E-3</v>
      </c>
      <c r="Z27" s="97">
        <f>'Monthly Returns'!Y41</f>
        <v>5.5910000000000005E-3</v>
      </c>
      <c r="AA27" s="97">
        <f>'Monthly Returns'!Z41</f>
        <v>-3.2029999999999996E-2</v>
      </c>
      <c r="AB27" s="97">
        <f>'Monthly Returns'!AA41</f>
        <v>-5.1999999999999995E-4</v>
      </c>
      <c r="AC27" s="97">
        <f>'Monthly Returns'!AB41</f>
        <v>-1.9984999999999999E-2</v>
      </c>
      <c r="AD27" s="97">
        <f>'Monthly Returns'!AC41</f>
        <v>-2.0889000000000001E-2</v>
      </c>
      <c r="AE27" s="97">
        <f>'Monthly Returns'!AD41</f>
        <v>-2.0885995932773498E-2</v>
      </c>
      <c r="AF27" s="97">
        <f>'Monthly Returns'!AE41</f>
        <v>-6.8595639800340703E-3</v>
      </c>
      <c r="AG27" s="97">
        <f>'Monthly Returns'!AF41</f>
        <v>-8.9399790620404394E-3</v>
      </c>
      <c r="AH27" s="97">
        <f>'Monthly Returns'!AG41</f>
        <v>-2.1965133378755899E-2</v>
      </c>
      <c r="AI27" s="97">
        <f>'Monthly Returns'!AH41</f>
        <v>-9.4999999999999998E-3</v>
      </c>
      <c r="AJ27" s="97">
        <f>'Monthly Returns'!AI41</f>
        <v>-1.7899999999999999E-2</v>
      </c>
      <c r="AK27" s="97">
        <f>'Monthly Returns'!AJ41</f>
        <v>-2.0099999999999996E-2</v>
      </c>
      <c r="AL27" s="97">
        <f>'Monthly Returns'!AK41</f>
        <v>-1.32E-2</v>
      </c>
      <c r="AM27" s="97">
        <f>'Monthly Returns'!AL41</f>
        <v>-7.3000000000000001E-3</v>
      </c>
      <c r="AN27" s="97">
        <f>'Monthly Returns'!AM41</f>
        <v>-4.5000000000000005E-3</v>
      </c>
      <c r="AO27" s="97">
        <f>'Monthly Returns'!AN41</f>
        <v>3.1023000000000002E-2</v>
      </c>
      <c r="AP27" s="97">
        <f>'Monthly Returns'!AO41</f>
        <v>-2.4177000000000001E-2</v>
      </c>
      <c r="AQ27" s="97">
        <f>'Monthly Returns'!AP41</f>
        <v>-1.3632758416566899E-2</v>
      </c>
      <c r="AR27" s="95">
        <v>1.097305330576521E-2</v>
      </c>
      <c r="AS27" s="97">
        <f>'Monthly Returns'!AR41</f>
        <v>-2.496424718368162E-2</v>
      </c>
      <c r="AT27" s="205">
        <f t="shared" si="2"/>
        <v>-2.0929530277879308E-2</v>
      </c>
      <c r="AU27" s="95">
        <v>-2.6333904773352726E-3</v>
      </c>
      <c r="AV27" s="95">
        <v>-1.8347615767661418E-2</v>
      </c>
      <c r="AW27" s="97">
        <f>'Monthly Returns'!AV41</f>
        <v>-4.3292000000000004E-2</v>
      </c>
      <c r="AX27" s="97">
        <f>'Monthly Returns'!AW41</f>
        <v>-5.1066E-2</v>
      </c>
      <c r="AY27" s="95">
        <v>-9.778651389396523E-3</v>
      </c>
      <c r="AZ27" s="95">
        <v>-7.5044937369842801E-3</v>
      </c>
      <c r="BA27" s="97">
        <f>'Monthly Returns'!AZ41</f>
        <v>-3.7850000000000002E-2</v>
      </c>
      <c r="BB27" s="97"/>
      <c r="BC27" s="97"/>
      <c r="BD27" s="97"/>
      <c r="BE27" s="97"/>
      <c r="BF27" s="97"/>
      <c r="BG27" s="97"/>
      <c r="BH27" s="97"/>
      <c r="BI27" s="97"/>
      <c r="BJ27" s="97"/>
      <c r="BK27" s="97"/>
      <c r="BL27" s="97"/>
      <c r="BM27" s="97"/>
      <c r="BN27" s="97"/>
      <c r="BO27" s="97"/>
      <c r="BP27" s="97"/>
      <c r="BQ27" s="97"/>
      <c r="BR27" s="97"/>
      <c r="BS27" s="97"/>
      <c r="BT27" s="97"/>
      <c r="BU27" s="97"/>
      <c r="BV27" s="97"/>
      <c r="CC27" s="196">
        <f>(C27-AVERAGE(C$3:C$242))^2*'Monthly Returns'!$BI41</f>
        <v>5.8226157593222834E-7</v>
      </c>
      <c r="CD27" s="196">
        <f>(D27-AVERAGE(D$3:D$242))^2*'Monthly Returns'!$BI41</f>
        <v>4.6390203655720008E-7</v>
      </c>
      <c r="CE27" s="196">
        <f>(E27-AVERAGE(E$3:E$242))^2*'Monthly Returns'!$BI41</f>
        <v>7.7576301715580413E-7</v>
      </c>
      <c r="CF27" s="196">
        <f>(F27-AVERAGE(F$3:F$242))^2*'Monthly Returns'!$BI41</f>
        <v>3.6527865246063339E-6</v>
      </c>
      <c r="CG27" s="196">
        <f>(G27-AVERAGE(G$3:G$242))^2*'Monthly Returns'!$BI41</f>
        <v>1.2408205990619795E-5</v>
      </c>
      <c r="CH27" s="196">
        <f>(H27-AVERAGE(H$3:H$242))^2*'Monthly Returns'!$BI41</f>
        <v>8.5620386372348164E-7</v>
      </c>
      <c r="CI27" s="196">
        <f>(I27-AVERAGE(I$3:I$242))^2*'Monthly Returns'!$BI41</f>
        <v>1.8330329333998231E-6</v>
      </c>
      <c r="CJ27" s="196">
        <f>(J27-AVERAGE(J$3:J$242))^2*'Monthly Returns'!$BI41</f>
        <v>7.9918722740494029E-6</v>
      </c>
      <c r="CK27" s="196">
        <f>(K27-AVERAGE(K$3:K$242))^2*'Monthly Returns'!$BI41</f>
        <v>8.6403036367164952E-6</v>
      </c>
      <c r="CL27" s="196">
        <f>(L27-AVERAGE(L$3:L$242))^2*'Monthly Returns'!$BI41</f>
        <v>3.900396069380543E-36</v>
      </c>
      <c r="CM27" s="196">
        <f>(M27-AVERAGE(M$3:M$242))^2*'Monthly Returns'!$BI41</f>
        <v>1.0650808291225715E-8</v>
      </c>
      <c r="CN27" s="196">
        <f>(N27-AVERAGE(N$3:N$242))^2*'Monthly Returns'!$BI41</f>
        <v>5.1694456172265973E-8</v>
      </c>
      <c r="CO27" s="196">
        <f>(O27-AVERAGE(O$3:O$242))^2*'Monthly Returns'!$BI41</f>
        <v>1.4319891051861293E-8</v>
      </c>
      <c r="CP27" s="196">
        <f>(P27-AVERAGE(P$3:P$242))^2*'Monthly Returns'!$BI41</f>
        <v>1.6214667275665082E-8</v>
      </c>
      <c r="CQ27" s="196">
        <f>(Q27-AVERAGE(Q$3:Q$242))^2*'Monthly Returns'!$BI41</f>
        <v>1.3944450430609054E-7</v>
      </c>
      <c r="CR27" s="196">
        <f>(R27-AVERAGE(R$3:R$242))^2*'Monthly Returns'!$BI41</f>
        <v>1.4351803798511262E-8</v>
      </c>
      <c r="CS27" s="196">
        <f>(S27-AVERAGE(S$3:S$242))^2*'Monthly Returns'!$BI41</f>
        <v>1.2053921466847534E-8</v>
      </c>
      <c r="CT27" s="196">
        <f>(T27-AVERAGE(T$3:T$242))^2*'Monthly Returns'!$BI41</f>
        <v>2.4546120979557852E-8</v>
      </c>
      <c r="CU27" s="196">
        <f>(U27-AVERAGE(U$3:U$242))^2*'Monthly Returns'!$BI41</f>
        <v>7.1922349951154799E-8</v>
      </c>
      <c r="CV27" s="196">
        <f>(V27-AVERAGE(V$3:V$242))^2*'Monthly Returns'!$BI41</f>
        <v>3.9298764868232386E-8</v>
      </c>
      <c r="CW27" s="196">
        <f>(W27-AVERAGE(W$3:W$242))^2*'Monthly Returns'!$BI41</f>
        <v>1.5320161409652658E-8</v>
      </c>
      <c r="CX27" s="196">
        <f>(X27-AVERAGE(X$3:X$242))^2*'Monthly Returns'!$BI41</f>
        <v>1.4429728799184713E-8</v>
      </c>
      <c r="CY27" s="196">
        <f>(Y27-AVERAGE(Y$3:Y$242))^2*'Monthly Returns'!$BI41</f>
        <v>3.288496546755388E-8</v>
      </c>
      <c r="CZ27" s="196">
        <f>(Z27-AVERAGE(Z$3:Z$242))^2*'Monthly Returns'!$BI41</f>
        <v>1.2579356704719645E-8</v>
      </c>
      <c r="DA27" s="196">
        <f>(AA27-AVERAGE(AA$3:AA$242))^2*'Monthly Returns'!$BI41</f>
        <v>1.8240241567996463E-6</v>
      </c>
      <c r="DB27" s="196">
        <f>(AB27-AVERAGE(AB$3:AB$242))^2*'Monthly Returns'!$BI41</f>
        <v>2.730561046278432E-8</v>
      </c>
      <c r="DC27" s="196">
        <f>(AC27-AVERAGE(AC$3:AC$242))^2*'Monthly Returns'!$BI41</f>
        <v>6.7078121280864364E-7</v>
      </c>
      <c r="DD27" s="196">
        <f>(AD27-AVERAGE(AD$3:AD$242))^2*'Monthly Returns'!$BI41</f>
        <v>7.2773295212407268E-7</v>
      </c>
      <c r="DE27" s="196">
        <f>(AE27-AVERAGE(AE$3:AE$242))^2*'Monthly Returns'!$BI41</f>
        <v>7.3960793088915732E-7</v>
      </c>
      <c r="DF27" s="196">
        <f>(AF27-AVERAGE(AF$3:AF$242))^2*'Monthly Returns'!$BI41</f>
        <v>2.4105118993608129E-7</v>
      </c>
      <c r="DG27" s="196">
        <f>(AG27-AVERAGE(AG$3:AG$242))^2*'Monthly Returns'!$BI41</f>
        <v>2.6250436696221157E-7</v>
      </c>
      <c r="DH27" s="196">
        <f>(AH27-AVERAGE(AH$3:AH$242))^2*'Monthly Returns'!$BI41</f>
        <v>8.7528626765157635E-7</v>
      </c>
      <c r="DI27" s="196">
        <f>(AI27-AVERAGE(AI$3:AI$242))^2*'Monthly Returns'!$BI41</f>
        <v>2.1844703352408344E-7</v>
      </c>
      <c r="DJ27" s="196">
        <f>(AJ27-AVERAGE(AJ$3:AJ$242))^2*'Monthly Returns'!$BI41</f>
        <v>7.0577191129251885E-7</v>
      </c>
      <c r="DK27" s="196">
        <f>(AK27-AVERAGE(AK$3:AK$242))^2*'Monthly Returns'!$BI41</f>
        <v>8.7924265712030508E-7</v>
      </c>
      <c r="DL27" s="196">
        <f>(AL27-AVERAGE(AL$3:AL$242))^2*'Monthly Returns'!$BI41</f>
        <v>4.8651573145545895E-7</v>
      </c>
      <c r="DM27" s="196">
        <f>(AM27-AVERAGE(AM$3:AM$242))^2*'Monthly Returns'!$BI41</f>
        <v>1.7118547200485072E-7</v>
      </c>
      <c r="DN27" s="196">
        <f>(AN27-AVERAGE(AN$3:AN$242))^2*'Monthly Returns'!$BI41</f>
        <v>1.2943392836607324E-7</v>
      </c>
      <c r="DO27" s="196">
        <f>(AO27-AVERAGE(AO$3:AO$242))^2*'Monthly Returns'!$BI41</f>
        <v>8.3266642968055695E-7</v>
      </c>
      <c r="DP27" s="196">
        <f>(AP27-AVERAGE(AP$3:AP$242))^2*'Monthly Returns'!$BI41</f>
        <v>8.917171545784182E-7</v>
      </c>
      <c r="DQ27" s="196">
        <f>(AQ27-AVERAGE(AQ$3:AQ$242))^2*'Monthly Returns'!$BI41</f>
        <v>5.8272709871874026E-7</v>
      </c>
      <c r="DR27" s="196">
        <f>(AR27-AVERAGE(AR$3:AR$242))^2*'Monthly Returns'!$BI41</f>
        <v>2.5263774456192289E-8</v>
      </c>
      <c r="DS27" s="196">
        <f>(AS27-AVERAGE(AS$3:AS$242))^2*'Monthly Returns'!$BI41</f>
        <v>3.900396069380543E-36</v>
      </c>
      <c r="DT27" s="196">
        <f>(AT27-AVERAGE(AT$3:AT$242))^2*'Monthly Returns'!$BI41</f>
        <v>8.9734246534368114E-7</v>
      </c>
      <c r="DU27" s="196">
        <f>(AU27-AVERAGE(AU$3:AU$242))^2*'Monthly Returns'!$BI41</f>
        <v>2.7110409136151203E-8</v>
      </c>
      <c r="DV27" s="196">
        <f>(AV27-AVERAGE(AV$3:AV$242))^2*'Monthly Returns'!$BI41</f>
        <v>1.9799380298993666E-7</v>
      </c>
      <c r="DW27" s="196">
        <f>(AW27-AVERAGE(AW$3:AW$242))^2*'Monthly Returns'!$BI41</f>
        <v>3.572100313949218E-6</v>
      </c>
      <c r="DX27" s="196">
        <f>(AX27-AVERAGE(AX$3:AX$242))^2*'Monthly Returns'!$BI41</f>
        <v>4.5493091618303577E-6</v>
      </c>
      <c r="DY27" s="196">
        <f>(AY27-AVERAGE(AY$3:AY$242))^2*'Monthly Returns'!$BI41</f>
        <v>3.5356669854411141E-7</v>
      </c>
      <c r="DZ27" s="196">
        <f>(AZ27-AVERAGE(AZ$3:AZ$242))^2*'Monthly Returns'!$BI41</f>
        <v>7.1472745592108255E-7</v>
      </c>
      <c r="EA27" s="196">
        <f>(BA27-AVERAGE(BA$3:BA$242))^2*'Monthly Returns'!$BI41</f>
        <v>2.9283504196923114E-6</v>
      </c>
    </row>
    <row r="28" spans="1:131" s="103" customFormat="1" x14ac:dyDescent="0.2">
      <c r="A28" s="85"/>
      <c r="B28" s="102">
        <f>'Monthly Returns'!A42</f>
        <v>36860</v>
      </c>
      <c r="C28" s="97">
        <f>'Monthly Returns'!B42</f>
        <v>-9.2170000000000002E-2</v>
      </c>
      <c r="D28" s="97">
        <f>'Monthly Returns'!C42</f>
        <v>-9.1449000000000003E-2</v>
      </c>
      <c r="E28" s="97">
        <f>'Monthly Returns'!D42</f>
        <v>-8.9998000000000009E-2</v>
      </c>
      <c r="F28" s="97">
        <f>'Monthly Returns'!E42</f>
        <v>-0.10265100000000001</v>
      </c>
      <c r="G28" s="97">
        <f>'Monthly Returns'!F42</f>
        <v>-0.13219900000000001</v>
      </c>
      <c r="H28" s="97">
        <f>'Monthly Returns'!G42</f>
        <v>-6.1952E-2</v>
      </c>
      <c r="I28" s="97">
        <f>'Monthly Returns'!H42</f>
        <v>-4.4861999999999999E-2</v>
      </c>
      <c r="J28" s="97">
        <f>'Monthly Returns'!I42</f>
        <v>-9.0669999999999987E-3</v>
      </c>
      <c r="K28" s="97">
        <f>'Monthly Returns'!J42</f>
        <v>-8.7432999999999997E-2</v>
      </c>
      <c r="L28" s="97">
        <f>'Monthly Returns'!K42</f>
        <v>-2.496424718368162E-2</v>
      </c>
      <c r="M28" s="97">
        <f>'Monthly Returns'!L42</f>
        <v>1.6354999999999998E-2</v>
      </c>
      <c r="N28" s="97">
        <f>'Monthly Returns'!M42</f>
        <v>2.0494999999999999E-2</v>
      </c>
      <c r="O28" s="97">
        <f>'Monthly Returns'!N42</f>
        <v>5.4879999999999998E-3</v>
      </c>
      <c r="P28" s="97">
        <f>'Monthly Returns'!O42</f>
        <v>1.4499E-2</v>
      </c>
      <c r="Q28" s="97">
        <f>'Monthly Returns'!P42</f>
        <v>3.1563000000000001E-2</v>
      </c>
      <c r="R28" s="97">
        <f>'Monthly Returns'!Q42</f>
        <v>1.2956000000000001E-2</v>
      </c>
      <c r="S28" s="97">
        <f>'Monthly Returns'!R42</f>
        <v>1.1869000000000001E-2</v>
      </c>
      <c r="T28" s="97">
        <f>'Monthly Returns'!S42</f>
        <v>1.5717999999999999E-2</v>
      </c>
      <c r="U28" s="97">
        <f>'Monthly Returns'!T42</f>
        <v>1.4750000000000001E-2</v>
      </c>
      <c r="V28" s="97">
        <f>'Monthly Returns'!U42</f>
        <v>1.7479999999999999E-2</v>
      </c>
      <c r="W28" s="97">
        <f>'Monthly Returns'!V42</f>
        <v>1.5042999999999999E-2</v>
      </c>
      <c r="X28" s="97">
        <f>'Monthly Returns'!W42</f>
        <v>1.9199999999999998E-2</v>
      </c>
      <c r="Y28" s="97">
        <f>'Monthly Returns'!X42</f>
        <v>4.8549999999999999E-3</v>
      </c>
      <c r="Z28" s="97">
        <f>'Monthly Returns'!Y42</f>
        <v>3.9950000000000003E-3</v>
      </c>
      <c r="AA28" s="97">
        <f>'Monthly Returns'!Z42</f>
        <v>-3.9601999999999998E-2</v>
      </c>
      <c r="AB28" s="97">
        <f>'Monthly Returns'!AA42</f>
        <v>3.8800000000000002E-3</v>
      </c>
      <c r="AC28" s="97">
        <f>'Monthly Returns'!AB42</f>
        <v>1.7624999999999998E-2</v>
      </c>
      <c r="AD28" s="97">
        <f>'Monthly Returns'!AC42</f>
        <v>1.9226E-2</v>
      </c>
      <c r="AE28" s="97">
        <f>'Monthly Returns'!AD42</f>
        <v>1.8606416873762199E-2</v>
      </c>
      <c r="AF28" s="97">
        <f>'Monthly Returns'!AE42</f>
        <v>1.56863335104711E-2</v>
      </c>
      <c r="AG28" s="97">
        <f>'Monthly Returns'!AF42</f>
        <v>1.45878119865644E-2</v>
      </c>
      <c r="AH28" s="97">
        <f>'Monthly Returns'!AG42</f>
        <v>2.09972083923733E-2</v>
      </c>
      <c r="AI28" s="97">
        <f>'Monthly Returns'!AH42</f>
        <v>1.78E-2</v>
      </c>
      <c r="AJ28" s="97">
        <f>'Monthly Returns'!AI42</f>
        <v>-3.49E-2</v>
      </c>
      <c r="AK28" s="97">
        <f>'Monthly Returns'!AJ42</f>
        <v>-4.2999999999999997E-2</v>
      </c>
      <c r="AL28" s="97">
        <f>'Monthly Returns'!AK42</f>
        <v>-2.3199999999999998E-2</v>
      </c>
      <c r="AM28" s="97">
        <f>'Monthly Returns'!AL42</f>
        <v>2.5000000000000001E-3</v>
      </c>
      <c r="AN28" s="97">
        <f>'Monthly Returns'!AM42</f>
        <v>-1E-3</v>
      </c>
      <c r="AO28" s="97">
        <f>'Monthly Returns'!AN42</f>
        <v>7.6075999999999991E-2</v>
      </c>
      <c r="AP28" s="97">
        <f>'Monthly Returns'!AO42</f>
        <v>8.0417000000000002E-2</v>
      </c>
      <c r="AQ28" s="97">
        <f>'Monthly Returns'!AP42</f>
        <v>-9.15959058207865E-2</v>
      </c>
      <c r="AR28" s="95">
        <v>1.5982910797799045E-2</v>
      </c>
      <c r="AS28" s="97">
        <f>'Monthly Returns'!AR42</f>
        <v>-2.496424718368162E-2</v>
      </c>
      <c r="AT28" s="205">
        <f t="shared" si="2"/>
        <v>3.8340552027777445E-3</v>
      </c>
      <c r="AU28" s="95">
        <v>4.2853958991281678E-3</v>
      </c>
      <c r="AV28" s="95">
        <v>-2.5812839848698473E-2</v>
      </c>
      <c r="AW28" s="97">
        <f>'Monthly Returns'!AV42</f>
        <v>1.2840000000000001E-2</v>
      </c>
      <c r="AX28" s="97">
        <f>'Monthly Returns'!AW42</f>
        <v>1.5273000000000002E-2</v>
      </c>
      <c r="AY28" s="95">
        <v>-5.6986723986111279E-2</v>
      </c>
      <c r="AZ28" s="95">
        <v>-0.18383314413075422</v>
      </c>
      <c r="BA28" s="97">
        <f>'Monthly Returns'!AZ42</f>
        <v>-1.2912E-2</v>
      </c>
      <c r="BB28" s="97"/>
      <c r="BC28" s="97"/>
      <c r="BD28" s="97"/>
      <c r="BE28" s="97"/>
      <c r="BF28" s="97"/>
      <c r="BG28" s="97"/>
      <c r="BH28" s="97"/>
      <c r="BI28" s="97"/>
      <c r="BJ28" s="97"/>
      <c r="BK28" s="97"/>
      <c r="BL28" s="97"/>
      <c r="BM28" s="97"/>
      <c r="BN28" s="97"/>
      <c r="BO28" s="97"/>
      <c r="BP28" s="97"/>
      <c r="BQ28" s="97"/>
      <c r="BR28" s="97"/>
      <c r="BS28" s="97"/>
      <c r="BT28" s="97"/>
      <c r="BU28" s="97"/>
      <c r="BV28" s="97"/>
      <c r="CC28" s="196">
        <f>(C28-AVERAGE(C$3:C$242))^2*'Monthly Returns'!$BI42</f>
        <v>1.2627292216058147E-5</v>
      </c>
      <c r="CD28" s="196">
        <f>(D28-AVERAGE(D$3:D$242))^2*'Monthly Returns'!$BI42</f>
        <v>1.2416589506417774E-5</v>
      </c>
      <c r="CE28" s="196">
        <f>(E28-AVERAGE(E$3:E$242))^2*'Monthly Returns'!$BI42</f>
        <v>1.2611454819031761E-5</v>
      </c>
      <c r="CF28" s="196">
        <f>(F28-AVERAGE(F$3:F$242))^2*'Monthly Returns'!$BI42</f>
        <v>1.5961083227807443E-5</v>
      </c>
      <c r="CG28" s="196">
        <f>(G28-AVERAGE(G$3:G$242))^2*'Monthly Returns'!$BI42</f>
        <v>2.6096652425070456E-5</v>
      </c>
      <c r="CH28" s="196">
        <f>(H28-AVERAGE(H$3:H$242))^2*'Monthly Returns'!$BI42</f>
        <v>5.9809127893197095E-6</v>
      </c>
      <c r="CI28" s="196">
        <f>(I28-AVERAGE(I$3:I$242))^2*'Monthly Returns'!$BI42</f>
        <v>3.34257036657051E-6</v>
      </c>
      <c r="CJ28" s="196">
        <f>(J28-AVERAGE(J$3:J$242))^2*'Monthly Returns'!$BI42</f>
        <v>4.1642524135983169E-7</v>
      </c>
      <c r="CK28" s="196">
        <f>(K28-AVERAGE(K$3:K$242))^2*'Monthly Returns'!$BI42</f>
        <v>1.2166800511875922E-5</v>
      </c>
      <c r="CL28" s="196">
        <f>(L28-AVERAGE(L$3:L$242))^2*'Monthly Returns'!$BI42</f>
        <v>3.939794009475296E-36</v>
      </c>
      <c r="CM28" s="196">
        <f>(M28-AVERAGE(M$3:M$242))^2*'Monthly Returns'!$BI42</f>
        <v>2.0452327575710481E-7</v>
      </c>
      <c r="CN28" s="196">
        <f>(N28-AVERAGE(N$3:N$242))^2*'Monthly Returns'!$BI42</f>
        <v>3.7546288481112508E-7</v>
      </c>
      <c r="CO28" s="196">
        <f>(O28-AVERAGE(O$3:O$242))^2*'Monthly Returns'!$BI42</f>
        <v>1.8360500270827788E-8</v>
      </c>
      <c r="CP28" s="196">
        <f>(P28-AVERAGE(P$3:P$242))^2*'Monthly Returns'!$BI42</f>
        <v>1.6914964907524596E-7</v>
      </c>
      <c r="CQ28" s="196">
        <f>(Q28-AVERAGE(Q$3:Q$242))^2*'Monthly Returns'!$BI42</f>
        <v>8.9197093338236116E-7</v>
      </c>
      <c r="CR28" s="196">
        <f>(R28-AVERAGE(R$3:R$242))^2*'Monthly Returns'!$BI42</f>
        <v>9.4664384827920386E-8</v>
      </c>
      <c r="CS28" s="196">
        <f>(S28-AVERAGE(S$3:S$242))^2*'Monthly Returns'!$BI42</f>
        <v>7.9229664247163738E-8</v>
      </c>
      <c r="CT28" s="196">
        <f>(T28-AVERAGE(T$3:T$242))^2*'Monthly Returns'!$BI42</f>
        <v>1.3214150406523561E-7</v>
      </c>
      <c r="CU28" s="196">
        <f>(U28-AVERAGE(U$3:U$242))^2*'Monthly Returns'!$BI42</f>
        <v>1.3661693274800855E-7</v>
      </c>
      <c r="CV28" s="196">
        <f>(V28-AVERAGE(V$3:V$242))^2*'Monthly Returns'!$BI42</f>
        <v>2.5682656372201192E-7</v>
      </c>
      <c r="CW28" s="196">
        <f>(W28-AVERAGE(W$3:W$242))^2*'Monthly Returns'!$BI42</f>
        <v>1.6444386013761854E-7</v>
      </c>
      <c r="CX28" s="196">
        <f>(X28-AVERAGE(X$3:X$242))^2*'Monthly Returns'!$BI42</f>
        <v>2.7731011041863207E-7</v>
      </c>
      <c r="CY28" s="196">
        <f>(Y28-AVERAGE(Y$3:Y$242))^2*'Monthly Returns'!$BI42</f>
        <v>1.9757719957257728E-9</v>
      </c>
      <c r="CZ28" s="196">
        <f>(Z28-AVERAGE(Z$3:Z$242))^2*'Monthly Returns'!$BI42</f>
        <v>3.0974998731032187E-9</v>
      </c>
      <c r="DA28" s="196">
        <f>(AA28-AVERAGE(AA$3:AA$242))^2*'Monthly Returns'!$BI42</f>
        <v>2.6507664155861133E-6</v>
      </c>
      <c r="DB28" s="196">
        <f>(AB28-AVERAGE(AB$3:AB$242))^2*'Monthly Returns'!$BI42</f>
        <v>7.6517206631961517E-11</v>
      </c>
      <c r="DC28" s="196">
        <f>(AC28-AVERAGE(AC$3:AC$242))^2*'Monthly Returns'!$BI42</f>
        <v>2.7213782071635073E-7</v>
      </c>
      <c r="DD28" s="196">
        <f>(AD28-AVERAGE(AD$3:AD$242))^2*'Monthly Returns'!$BI42</f>
        <v>3.3293678776241669E-7</v>
      </c>
      <c r="DE28" s="196">
        <f>(AE28-AVERAGE(AE$3:AE$242))^2*'Monthly Returns'!$BI42</f>
        <v>3.0006101341738456E-7</v>
      </c>
      <c r="DF28" s="196">
        <f>(AF28-AVERAGE(AF$3:AF$242))^2*'Monthly Returns'!$BI42</f>
        <v>9.7795144314815428E-8</v>
      </c>
      <c r="DG28" s="196">
        <f>(AG28-AVERAGE(AG$3:AG$242))^2*'Monthly Returns'!$BI42</f>
        <v>1.0649875844689191E-7</v>
      </c>
      <c r="DH28" s="196">
        <f>(AH28-AVERAGE(AH$3:AH$242))^2*'Monthly Returns'!$BI42</f>
        <v>3.5510609544993033E-7</v>
      </c>
      <c r="DI28" s="196">
        <f>(AI28-AVERAGE(AI$3:AI$242))^2*'Monthly Returns'!$BI42</f>
        <v>2.5645929663425525E-7</v>
      </c>
      <c r="DJ28" s="196">
        <f>(AJ28-AVERAGE(AJ$3:AJ$242))^2*'Monthly Returns'!$BI42</f>
        <v>2.1088768021110754E-6</v>
      </c>
      <c r="DK28" s="196">
        <f>(AK28-AVERAGE(AK$3:AK$242))^2*'Monthly Returns'!$BI42</f>
        <v>3.1019310255028658E-6</v>
      </c>
      <c r="DL28" s="196">
        <f>(AL28-AVERAGE(AL$3:AL$242))^2*'Monthly Returns'!$BI42</f>
        <v>1.1206063523224615E-6</v>
      </c>
      <c r="DM28" s="196">
        <f>(AM28-AVERAGE(AM$3:AM$242))^2*'Monthly Returns'!$BI42</f>
        <v>4.2791362450242863E-9</v>
      </c>
      <c r="DN28" s="196">
        <f>(AN28-AVERAGE(AN$3:AN$242))^2*'Monthly Returns'!$BI42</f>
        <v>5.590081578563214E-8</v>
      </c>
      <c r="DO28" s="196">
        <f>(AO28-AVERAGE(AO$3:AO$242))^2*'Monthly Returns'!$BI42</f>
        <v>6.3910158327143801E-6</v>
      </c>
      <c r="DP28" s="196">
        <f>(AP28-AVERAGE(AP$3:AP$242))^2*'Monthly Returns'!$BI42</f>
        <v>7.7889188245017575E-6</v>
      </c>
      <c r="DQ28" s="196">
        <f>(AQ28-AVERAGE(AQ$3:AQ$242))^2*'Monthly Returns'!$BI42</f>
        <v>1.2637387837169955E-5</v>
      </c>
      <c r="DR28" s="196">
        <f>(AR28-AVERAGE(AR$3:AR$242))^2*'Monthly Returns'!$BI42</f>
        <v>1.1484111788445962E-7</v>
      </c>
      <c r="DS28" s="196">
        <f>(AS28-AVERAGE(AS$3:AS$242))^2*'Monthly Returns'!$BI42</f>
        <v>3.939794009475296E-36</v>
      </c>
      <c r="DT28" s="196">
        <f>(AT28-AVERAGE(AT$3:AT$242))^2*'Monthly Returns'!$BI42</f>
        <v>4.4344413513502849E-9</v>
      </c>
      <c r="DU28" s="196">
        <f>(AU28-AVERAGE(AU$3:AU$242))^2*'Monthly Returns'!$BI42</f>
        <v>6.7093422904440545E-9</v>
      </c>
      <c r="DV28" s="196">
        <f>(AV28-AVERAGE(AV$3:AV$242))^2*'Monthly Returns'!$BI42</f>
        <v>5.0999282213347037E-7</v>
      </c>
      <c r="DW28" s="196">
        <f>(AW28-AVERAGE(AW$3:AW$242))^2*'Monthly Returns'!$BI42</f>
        <v>1.1571162407082139E-8</v>
      </c>
      <c r="DX28" s="196">
        <f>(AX28-AVERAGE(AX$3:AX$242))^2*'Monthly Returns'!$BI42</f>
        <v>5.2167745632175016E-8</v>
      </c>
      <c r="DY28" s="196">
        <f>(AY28-AVERAGE(AY$3:AY$242))^2*'Monthly Returns'!$BI42</f>
        <v>5.2240207095779305E-6</v>
      </c>
      <c r="DZ28" s="196">
        <f>(AZ28-AVERAGE(AZ$3:AZ$242))^2*'Monthly Returns'!$BI42</f>
        <v>5.118818787975628E-5</v>
      </c>
      <c r="EA28" s="196">
        <f>(BA28-AVERAGE(BA$3:BA$242))^2*'Monthly Returns'!$BI42</f>
        <v>6.8585654230498139E-7</v>
      </c>
    </row>
    <row r="29" spans="1:131" s="103" customFormat="1" x14ac:dyDescent="0.2">
      <c r="A29" s="85"/>
      <c r="B29" s="102">
        <f>'Monthly Returns'!A43</f>
        <v>36891</v>
      </c>
      <c r="C29" s="97">
        <f>'Monthly Returns'!B43</f>
        <v>1.6805E-2</v>
      </c>
      <c r="D29" s="97">
        <f>'Monthly Returns'!C43</f>
        <v>1.2088000000000002E-2</v>
      </c>
      <c r="E29" s="97">
        <f>'Monthly Returns'!D43</f>
        <v>7.6097999999999999E-2</v>
      </c>
      <c r="F29" s="97">
        <f>'Monthly Returns'!E43</f>
        <v>8.5882E-2</v>
      </c>
      <c r="G29" s="97">
        <f>'Monthly Returns'!F43</f>
        <v>8.2540000000000009E-3</v>
      </c>
      <c r="H29" s="97">
        <f>'Monthly Returns'!G43</f>
        <v>1.6702999999999999E-2</v>
      </c>
      <c r="I29" s="97">
        <f>'Monthly Returns'!H43</f>
        <v>3.4148999999999999E-2</v>
      </c>
      <c r="J29" s="97">
        <f>'Monthly Returns'!I43</f>
        <v>8.8070000000000006E-3</v>
      </c>
      <c r="K29" s="97">
        <f>'Monthly Returns'!J43</f>
        <v>2.4142E-2</v>
      </c>
      <c r="L29" s="97">
        <f>'Monthly Returns'!K43</f>
        <v>-2.496424718368162E-2</v>
      </c>
      <c r="M29" s="97">
        <f>'Monthly Returns'!L43</f>
        <v>1.8554000000000001E-2</v>
      </c>
      <c r="N29" s="97">
        <f>'Monthly Returns'!M43</f>
        <v>1.9081000000000001E-2</v>
      </c>
      <c r="O29" s="97">
        <f>'Monthly Returns'!N43</f>
        <v>6.3579999999999999E-3</v>
      </c>
      <c r="P29" s="97">
        <f>'Monthly Returns'!O43</f>
        <v>1.6608000000000001E-2</v>
      </c>
      <c r="Q29" s="97">
        <f>'Monthly Returns'!P43</f>
        <v>2.3538999999999997E-2</v>
      </c>
      <c r="R29" s="97">
        <f>'Monthly Returns'!Q43</f>
        <v>1.9403999999999998E-2</v>
      </c>
      <c r="S29" s="97">
        <f>'Monthly Returns'!R43</f>
        <v>1.9637000000000002E-2</v>
      </c>
      <c r="T29" s="97">
        <f>'Monthly Returns'!S43</f>
        <v>1.8835999999999999E-2</v>
      </c>
      <c r="U29" s="97">
        <f>'Monthly Returns'!T43</f>
        <v>1.0017E-2</v>
      </c>
      <c r="V29" s="97">
        <f>'Monthly Returns'!U43</f>
        <v>2.2099000000000001E-2</v>
      </c>
      <c r="W29" s="97">
        <f>'Monthly Returns'!V43</f>
        <v>1.6101000000000001E-2</v>
      </c>
      <c r="X29" s="97">
        <f>'Monthly Returns'!W43</f>
        <v>2.6857000000000002E-2</v>
      </c>
      <c r="Y29" s="97">
        <f>'Monthly Returns'!X43</f>
        <v>2.027E-2</v>
      </c>
      <c r="Z29" s="97">
        <f>'Monthly Returns'!Y43</f>
        <v>1.0864E-2</v>
      </c>
      <c r="AA29" s="97">
        <f>'Monthly Returns'!Z43</f>
        <v>1.9303999999999998E-2</v>
      </c>
      <c r="AB29" s="97">
        <f>'Monthly Returns'!AA43</f>
        <v>4.7320000000000001E-3</v>
      </c>
      <c r="AC29" s="97">
        <f>'Monthly Returns'!AB43</f>
        <v>3.6948000000000002E-2</v>
      </c>
      <c r="AD29" s="97">
        <f>'Monthly Returns'!AC43</f>
        <v>4.1368000000000002E-2</v>
      </c>
      <c r="AE29" s="97">
        <f>'Monthly Returns'!AD43</f>
        <v>3.8896549621985799E-2</v>
      </c>
      <c r="AF29" s="97">
        <f>'Monthly Returns'!AE43</f>
        <v>2.72698053852127E-2</v>
      </c>
      <c r="AG29" s="97">
        <f>'Monthly Returns'!AF43</f>
        <v>2.6675754194280202E-2</v>
      </c>
      <c r="AH29" s="97">
        <f>'Monthly Returns'!AG43</f>
        <v>4.30700967211032E-2</v>
      </c>
      <c r="AI29" s="97">
        <f>'Monthly Returns'!AH43</f>
        <v>5.0300000000000004E-2</v>
      </c>
      <c r="AJ29" s="97">
        <f>'Monthly Returns'!AI43</f>
        <v>2.07E-2</v>
      </c>
      <c r="AK29" s="97">
        <f>'Monthly Returns'!AJ43</f>
        <v>3.1600000000000003E-2</v>
      </c>
      <c r="AL29" s="97">
        <f>'Monthly Returns'!AK43</f>
        <v>2.3900000000000001E-2</v>
      </c>
      <c r="AM29" s="97">
        <f>'Monthly Returns'!AL43</f>
        <v>4.6100000000000002E-2</v>
      </c>
      <c r="AN29" s="97">
        <f>'Monthly Returns'!AM43</f>
        <v>6.4000000000000003E-3</v>
      </c>
      <c r="AO29" s="97">
        <f>'Monthly Returns'!AN43</f>
        <v>-1.018E-2</v>
      </c>
      <c r="AP29" s="97">
        <f>'Monthly Returns'!AO43</f>
        <v>3.1995000000000003E-2</v>
      </c>
      <c r="AQ29" s="97">
        <f>'Monthly Returns'!AP43</f>
        <v>1.74226486674188E-2</v>
      </c>
      <c r="AR29" s="95">
        <v>3.4168975198457796E-2</v>
      </c>
      <c r="AS29" s="97">
        <f>'Monthly Returns'!AR43</f>
        <v>-2.496424718368162E-2</v>
      </c>
      <c r="AT29" s="205">
        <f t="shared" si="2"/>
        <v>3.9435059942104021E-2</v>
      </c>
      <c r="AU29" s="95">
        <v>2.3131947881775916E-2</v>
      </c>
      <c r="AV29" s="95">
        <v>-3.910352396081479E-3</v>
      </c>
      <c r="AW29" s="97">
        <f>'Monthly Returns'!AV43</f>
        <v>7.0388000000000006E-2</v>
      </c>
      <c r="AX29" s="97">
        <f>'Monthly Returns'!AW43</f>
        <v>8.8002999999999998E-2</v>
      </c>
      <c r="AY29" s="95">
        <v>2.379229971052009E-2</v>
      </c>
      <c r="AZ29" s="95">
        <v>-2.1576729353056809E-2</v>
      </c>
      <c r="BA29" s="97">
        <f>'Monthly Returns'!AZ43</f>
        <v>0.11246600000000001</v>
      </c>
      <c r="BB29" s="97"/>
      <c r="BC29" s="97"/>
      <c r="BD29" s="97"/>
      <c r="BE29" s="97"/>
      <c r="BF29" s="97"/>
      <c r="BG29" s="97"/>
      <c r="BH29" s="97"/>
      <c r="BI29" s="97"/>
      <c r="BJ29" s="97"/>
      <c r="BK29" s="97"/>
      <c r="BL29" s="97"/>
      <c r="BM29" s="97"/>
      <c r="BN29" s="97"/>
      <c r="BO29" s="97"/>
      <c r="BP29" s="97"/>
      <c r="BQ29" s="97"/>
      <c r="BR29" s="97"/>
      <c r="BS29" s="97"/>
      <c r="BT29" s="97"/>
      <c r="BU29" s="97"/>
      <c r="BV29" s="97"/>
      <c r="CC29" s="196">
        <f>(C29-AVERAGE(C$3:C$242))^2*'Monthly Returns'!$BI43</f>
        <v>1.1889842695309941E-7</v>
      </c>
      <c r="CD29" s="196">
        <f>(D29-AVERAGE(D$3:D$242))^2*'Monthly Returns'!$BI43</f>
        <v>3.215365511215072E-8</v>
      </c>
      <c r="CE29" s="196">
        <f>(E29-AVERAGE(E$3:E$242))^2*'Monthly Returns'!$BI43</f>
        <v>5.7590427800062892E-6</v>
      </c>
      <c r="CF29" s="196">
        <f>(F29-AVERAGE(F$3:F$242))^2*'Monthly Returns'!$BI43</f>
        <v>7.6176336841309965E-6</v>
      </c>
      <c r="CG29" s="196">
        <f>(G29-AVERAGE(G$3:G$242))^2*'Monthly Returns'!$BI43</f>
        <v>7.5339028445890504E-9</v>
      </c>
      <c r="CH29" s="196">
        <f>(H29-AVERAGE(H$3:H$242))^2*'Monthly Returns'!$BI43</f>
        <v>1.3593599716329257E-7</v>
      </c>
      <c r="CI29" s="196">
        <f>(I29-AVERAGE(I$3:I$242))^2*'Monthly Returns'!$BI43</f>
        <v>1.0038419453295162E-6</v>
      </c>
      <c r="CJ29" s="196">
        <f>(J29-AVERAGE(J$3:J$242))^2*'Monthly Returns'!$BI43</f>
        <v>3.8781567860567962E-11</v>
      </c>
      <c r="CK29" s="196">
        <f>(K29-AVERAGE(K$3:K$242))^2*'Monthly Returns'!$BI43</f>
        <v>2.5399340078090896E-7</v>
      </c>
      <c r="CL29" s="196">
        <f>(L29-AVERAGE(L$3:L$242))^2*'Monthly Returns'!$BI43</f>
        <v>3.9795899085609056E-36</v>
      </c>
      <c r="CM29" s="196">
        <f>(M29-AVERAGE(M$3:M$242))^2*'Monthly Returns'!$BI43</f>
        <v>2.8467106446587015E-7</v>
      </c>
      <c r="CN29" s="196">
        <f>(N29-AVERAGE(N$3:N$242))^2*'Monthly Returns'!$BI43</f>
        <v>3.1925054547503457E-7</v>
      </c>
      <c r="CO29" s="196">
        <f>(O29-AVERAGE(O$3:O$242))^2*'Monthly Returns'!$BI43</f>
        <v>2.8039011483053722E-8</v>
      </c>
      <c r="CP29" s="196">
        <f>(P29-AVERAGE(P$3:P$242))^2*'Monthly Returns'!$BI43</f>
        <v>2.3925856454959041E-7</v>
      </c>
      <c r="CQ29" s="196">
        <f>(Q29-AVERAGE(Q$3:Q$242))^2*'Monthly Returns'!$BI43</f>
        <v>4.3671411320709711E-7</v>
      </c>
      <c r="CR29" s="196">
        <f>(R29-AVERAGE(R$3:R$242))^2*'Monthly Returns'!$BI43</f>
        <v>2.926226016679327E-7</v>
      </c>
      <c r="CS29" s="196">
        <f>(S29-AVERAGE(S$3:S$242))^2*'Monthly Returns'!$BI43</f>
        <v>3.1590293732942877E-7</v>
      </c>
      <c r="CT29" s="196">
        <f>(T29-AVERAGE(T$3:T$242))^2*'Monthly Returns'!$BI43</f>
        <v>2.2790585079241633E-7</v>
      </c>
      <c r="CU29" s="196">
        <f>(U29-AVERAGE(U$3:U$242))^2*'Monthly Returns'!$BI43</f>
        <v>4.0558195707406287E-8</v>
      </c>
      <c r="CV29" s="196">
        <f>(V29-AVERAGE(V$3:V$242))^2*'Monthly Returns'!$BI43</f>
        <v>4.5606460046985688E-7</v>
      </c>
      <c r="CW29" s="196">
        <f>(W29-AVERAGE(W$3:W$242))^2*'Monthly Returns'!$BI43</f>
        <v>1.985422430026683E-7</v>
      </c>
      <c r="CX29" s="196">
        <f>(X29-AVERAGE(X$3:X$242))^2*'Monthly Returns'!$BI43</f>
        <v>6.4709656096512473E-7</v>
      </c>
      <c r="CY29" s="196">
        <f>(Y29-AVERAGE(Y$3:Y$242))^2*'Monthly Returns'!$BI43</f>
        <v>3.5836835351905227E-7</v>
      </c>
      <c r="CZ29" s="196">
        <f>(Z29-AVERAGE(Z$3:Z$242))^2*'Monthly Returns'!$BI43</f>
        <v>9.1678862987896484E-8</v>
      </c>
      <c r="DA29" s="196">
        <f>(AA29-AVERAGE(AA$3:AA$242))^2*'Monthly Returns'!$BI43</f>
        <v>2.3094869632946249E-7</v>
      </c>
      <c r="DB29" s="196">
        <f>(AB29-AVERAGE(AB$3:AB$242))^2*'Monthly Returns'!$BI43</f>
        <v>4.7640224644127464E-10</v>
      </c>
      <c r="DC29" s="196">
        <f>(AC29-AVERAGE(AC$3:AC$242))^2*'Monthly Returns'!$BI43</f>
        <v>1.4852355363014338E-6</v>
      </c>
      <c r="DD29" s="196">
        <f>(AD29-AVERAGE(AD$3:AD$242))^2*'Monthly Returns'!$BI43</f>
        <v>1.892345116521824E-6</v>
      </c>
      <c r="DE29" s="196">
        <f>(AE29-AVERAGE(AE$3:AE$242))^2*'Monthly Returns'!$BI43</f>
        <v>1.6376308115241148E-6</v>
      </c>
      <c r="DF29" s="196">
        <f>(AF29-AVERAGE(AF$3:AF$242))^2*'Monthly Returns'!$BI43</f>
        <v>5.3373258899388328E-7</v>
      </c>
      <c r="DG29" s="196">
        <f>(AG29-AVERAGE(AG$3:AG$242))^2*'Monthly Returns'!$BI43</f>
        <v>5.812339505069137E-7</v>
      </c>
      <c r="DH29" s="196">
        <f>(AH29-AVERAGE(AH$3:AH$242))^2*'Monthly Returns'!$BI43</f>
        <v>1.9380481210996923E-6</v>
      </c>
      <c r="DI29" s="196">
        <f>(AI29-AVERAGE(AI$3:AI$242))^2*'Monthly Returns'!$BI43</f>
        <v>2.8120407794040425E-6</v>
      </c>
      <c r="DJ29" s="196">
        <f>(AJ29-AVERAGE(AJ$3:AJ$242))^2*'Monthly Returns'!$BI43</f>
        <v>2.900584576984377E-7</v>
      </c>
      <c r="DK29" s="196">
        <f>(AK29-AVERAGE(AK$3:AK$242))^2*'Monthly Returns'!$BI43</f>
        <v>8.2951950371551465E-7</v>
      </c>
      <c r="DL29" s="196">
        <f>(AL29-AVERAGE(AL$3:AL$242))^2*'Monthly Returns'!$BI43</f>
        <v>3.9526557328863389E-7</v>
      </c>
      <c r="DM29" s="196">
        <f>(AM29-AVERAGE(AM$3:AM$242))^2*'Monthly Returns'!$BI43</f>
        <v>2.2532955210754209E-6</v>
      </c>
      <c r="DN29" s="196">
        <f>(AN29-AVERAGE(AN$3:AN$242))^2*'Monthly Returns'!$BI43</f>
        <v>8.013081198228023E-10</v>
      </c>
      <c r="DO29" s="196">
        <f>(AO29-AVERAGE(AO$3:AO$242))^2*'Monthly Returns'!$BI43</f>
        <v>3.1245812658311719E-7</v>
      </c>
      <c r="DP29" s="196">
        <f>(AP29-AVERAGE(AP$3:AP$242))^2*'Monthly Returns'!$BI43</f>
        <v>1.1337851731617119E-6</v>
      </c>
      <c r="DQ29" s="196">
        <f>(AQ29-AVERAGE(AQ$3:AQ$242))^2*'Monthly Returns'!$BI43</f>
        <v>1.1899348719632052E-7</v>
      </c>
      <c r="DR29" s="196">
        <f>(AR29-AVERAGE(AR$3:AR$242))^2*'Monthly Returns'!$BI43</f>
        <v>9.8830962208525079E-7</v>
      </c>
      <c r="DS29" s="196">
        <f>(AS29-AVERAGE(AS$3:AS$242))^2*'Monthly Returns'!$BI43</f>
        <v>3.9795899085609056E-36</v>
      </c>
      <c r="DT29" s="196">
        <f>(AT29-AVERAGE(AT$3:AT$242))^2*'Monthly Returns'!$BI43</f>
        <v>1.4700536900004524E-6</v>
      </c>
      <c r="DU29" s="196">
        <f>(AU29-AVERAGE(AU$3:AU$242))^2*'Monthly Returns'!$BI43</f>
        <v>5.7700317689887647E-7</v>
      </c>
      <c r="DV29" s="196">
        <f>(AV29-AVERAGE(AV$3:AV$242))^2*'Monthly Returns'!$BI43</f>
        <v>4.8120492905274423E-9</v>
      </c>
      <c r="DW29" s="196">
        <f>(AW29-AVERAGE(AW$3:AW$242))^2*'Monthly Returns'!$BI43</f>
        <v>4.7358462233234464E-6</v>
      </c>
      <c r="DX29" s="196">
        <f>(AX29-AVERAGE(AX$3:AX$242))^2*'Monthly Returns'!$BI43</f>
        <v>8.0839786852167105E-6</v>
      </c>
      <c r="DY29" s="196">
        <f>(AY29-AVERAGE(AY$3:AY$242))^2*'Monthly Returns'!$BI43</f>
        <v>3.6700608890622896E-7</v>
      </c>
      <c r="DZ29" s="196">
        <f>(AZ29-AVERAGE(AZ$3:AZ$242))^2*'Monthly Returns'!$BI43</f>
        <v>1.8486907218361406E-6</v>
      </c>
      <c r="EA29" s="196">
        <f>(BA29-AVERAGE(BA$3:BA$242))^2*'Monthly Returns'!$BI43</f>
        <v>1.3493444873343172E-5</v>
      </c>
    </row>
    <row r="30" spans="1:131" s="103" customFormat="1" x14ac:dyDescent="0.2">
      <c r="A30" s="85"/>
      <c r="B30" s="102">
        <f>'Monthly Returns'!A44</f>
        <v>36922</v>
      </c>
      <c r="C30" s="97">
        <f>'Monthly Returns'!B44</f>
        <v>3.4209000000000003E-2</v>
      </c>
      <c r="D30" s="97">
        <f>'Monthly Returns'!C44</f>
        <v>3.2905000000000004E-2</v>
      </c>
      <c r="E30" s="97">
        <f>'Monthly Returns'!D44</f>
        <v>1.6107E-2</v>
      </c>
      <c r="F30" s="97">
        <f>'Monthly Returns'!E44</f>
        <v>5.2062999999999998E-2</v>
      </c>
      <c r="G30" s="97">
        <f>'Monthly Returns'!F44</f>
        <v>0.14880399999999999</v>
      </c>
      <c r="H30" s="97">
        <f>'Monthly Returns'!G44</f>
        <v>2.5285000000000002E-2</v>
      </c>
      <c r="I30" s="97">
        <f>'Monthly Returns'!H44</f>
        <v>1.4999999999999999E-2</v>
      </c>
      <c r="J30" s="97">
        <f>'Monthly Returns'!I44</f>
        <v>2.955E-2</v>
      </c>
      <c r="K30" s="97">
        <f>'Monthly Returns'!J44</f>
        <v>0.13769999999999999</v>
      </c>
      <c r="L30" s="97">
        <f>'Monthly Returns'!K44</f>
        <v>-2.496424718368162E-2</v>
      </c>
      <c r="M30" s="97">
        <f>'Monthly Returns'!L44</f>
        <v>1.6345999999999999E-2</v>
      </c>
      <c r="N30" s="97">
        <f>'Monthly Returns'!M44</f>
        <v>8.1349999999999999E-3</v>
      </c>
      <c r="O30" s="97">
        <f>'Monthly Returns'!N44</f>
        <v>7.2109999999999995E-3</v>
      </c>
      <c r="P30" s="97">
        <f>'Monthly Returns'!O44</f>
        <v>1.1810000000000001E-2</v>
      </c>
      <c r="Q30" s="97">
        <f>'Monthly Returns'!P44</f>
        <v>1.701E-3</v>
      </c>
      <c r="R30" s="97">
        <f>'Monthly Returns'!Q44</f>
        <v>2.7362999999999998E-2</v>
      </c>
      <c r="S30" s="97">
        <f>'Monthly Returns'!R44</f>
        <v>2.1146999999999999E-2</v>
      </c>
      <c r="T30" s="97">
        <f>'Monthly Returns'!S44</f>
        <v>4.3487999999999999E-2</v>
      </c>
      <c r="U30" s="97">
        <f>'Monthly Returns'!T44</f>
        <v>2.1133000000000002E-2</v>
      </c>
      <c r="V30" s="97">
        <f>'Monthly Returns'!U44</f>
        <v>1.4903999999999999E-2</v>
      </c>
      <c r="W30" s="97">
        <f>'Monthly Returns'!V44</f>
        <v>1.5569E-2</v>
      </c>
      <c r="X30" s="97">
        <f>'Monthly Returns'!W44</f>
        <v>1.6944999999999998E-2</v>
      </c>
      <c r="Y30" s="97">
        <f>'Monthly Returns'!X44</f>
        <v>1.6211E-2</v>
      </c>
      <c r="Z30" s="97">
        <f>'Monthly Returns'!Y44</f>
        <v>1.4538000000000001E-2</v>
      </c>
      <c r="AA30" s="97">
        <f>'Monthly Returns'!Z44</f>
        <v>7.4916999999999997E-2</v>
      </c>
      <c r="AB30" s="97">
        <f>'Monthly Returns'!AA44</f>
        <v>9.9679999999999994E-3</v>
      </c>
      <c r="AC30" s="97">
        <f>'Monthly Returns'!AB44</f>
        <v>-3.7680000000000001E-3</v>
      </c>
      <c r="AD30" s="97">
        <f>'Monthly Returns'!AC44</f>
        <v>-4.6369999999999996E-3</v>
      </c>
      <c r="AE30" s="97">
        <f>'Monthly Returns'!AD44</f>
        <v>-3.8573211525663696E-3</v>
      </c>
      <c r="AF30" s="97">
        <f>'Monthly Returns'!AE44</f>
        <v>2.86196804877535E-3</v>
      </c>
      <c r="AG30" s="97">
        <f>'Monthly Returns'!AF44</f>
        <v>1.2049341906908801E-3</v>
      </c>
      <c r="AH30" s="97">
        <f>'Monthly Returns'!AG44</f>
        <v>-3.44026508568481E-3</v>
      </c>
      <c r="AI30" s="97">
        <f>'Monthly Returns'!AH44</f>
        <v>2.1400000000000002E-2</v>
      </c>
      <c r="AJ30" s="97">
        <f>'Monthly Returns'!AI44</f>
        <v>3.39E-2</v>
      </c>
      <c r="AK30" s="97">
        <f>'Monthly Returns'!AJ44</f>
        <v>2.8799999999999999E-2</v>
      </c>
      <c r="AL30" s="97">
        <f>'Monthly Returns'!AK44</f>
        <v>4.5899999999999996E-2</v>
      </c>
      <c r="AM30" s="97">
        <f>'Monthly Returns'!AL44</f>
        <v>2.1499999999999998E-2</v>
      </c>
      <c r="AN30" s="97">
        <f>'Monthly Returns'!AM44</f>
        <v>2.0400000000000001E-2</v>
      </c>
      <c r="AO30" s="97">
        <f>'Monthly Returns'!AN44</f>
        <v>-1.1670000000000001E-3</v>
      </c>
      <c r="AP30" s="97">
        <f>'Monthly Returns'!AO44</f>
        <v>-2.3492000000000002E-2</v>
      </c>
      <c r="AQ30" s="97">
        <f>'Monthly Returns'!AP44</f>
        <v>3.4833604595959605E-2</v>
      </c>
      <c r="AR30" s="95">
        <v>-3.2702267505294362E-2</v>
      </c>
      <c r="AS30" s="97">
        <f>'Monthly Returns'!AR44</f>
        <v>-2.496424718368162E-2</v>
      </c>
      <c r="AT30" s="205">
        <f t="shared" si="2"/>
        <v>1.4182995008235791E-2</v>
      </c>
      <c r="AU30" s="95">
        <v>2.5978304607210548E-3</v>
      </c>
      <c r="AV30" s="95">
        <v>-4.9294742605178805E-2</v>
      </c>
      <c r="AW30" s="97">
        <f>'Monthly Returns'!AV44</f>
        <v>1.0437E-2</v>
      </c>
      <c r="AX30" s="97">
        <f>'Monthly Returns'!AW44</f>
        <v>1.5056E-2</v>
      </c>
      <c r="AY30" s="95">
        <v>2.8669975041178949E-2</v>
      </c>
      <c r="AZ30" s="95">
        <v>0.15753799084744635</v>
      </c>
      <c r="BA30" s="97">
        <f>'Monthly Returns'!AZ44</f>
        <v>9.9692000000000003E-2</v>
      </c>
      <c r="BB30" s="97"/>
      <c r="BC30" s="97"/>
      <c r="BD30" s="97"/>
      <c r="BE30" s="97"/>
      <c r="BF30" s="97"/>
      <c r="BG30" s="97"/>
      <c r="BH30" s="97"/>
      <c r="BI30" s="97"/>
      <c r="BJ30" s="97"/>
      <c r="BK30" s="97"/>
      <c r="BL30" s="97"/>
      <c r="BM30" s="97"/>
      <c r="BN30" s="97"/>
      <c r="BO30" s="97"/>
      <c r="BP30" s="97"/>
      <c r="BQ30" s="97"/>
      <c r="BR30" s="97"/>
      <c r="BS30" s="97"/>
      <c r="BT30" s="97"/>
      <c r="BU30" s="97"/>
      <c r="BV30" s="97"/>
      <c r="CC30" s="196">
        <f>(C30-AVERAGE(C$3:C$242))^2*'Monthly Returns'!$BI44</f>
        <v>9.5091339432193008E-7</v>
      </c>
      <c r="CD30" s="196">
        <f>(D30-AVERAGE(D$3:D$242))^2*'Monthly Returns'!$BI44</f>
        <v>8.6877698155494611E-7</v>
      </c>
      <c r="CE30" s="196">
        <f>(E30-AVERAGE(E$3:E$242))^2*'Monthly Returns'!$BI44</f>
        <v>6.009714101428809E-8</v>
      </c>
      <c r="CF30" s="196">
        <f>(F30-AVERAGE(F$3:F$242))^2*'Monthly Returns'!$BI44</f>
        <v>2.4100777522115268E-6</v>
      </c>
      <c r="CG30" s="196">
        <f>(G30-AVERAGE(G$3:G$242))^2*'Monthly Returns'!$BI44</f>
        <v>2.4891337629550168E-5</v>
      </c>
      <c r="CH30" s="196">
        <f>(H30-AVERAGE(H$3:H$242))^2*'Monthly Returns'!$BI44</f>
        <v>4.6310120638980567E-7</v>
      </c>
      <c r="CI30" s="196">
        <f>(I30-AVERAGE(I$3:I$242))^2*'Monthly Returns'!$BI44</f>
        <v>9.9443603240613621E-8</v>
      </c>
      <c r="CJ30" s="196">
        <f>(J30-AVERAGE(J$3:J$242))^2*'Monthly Returns'!$BI44</f>
        <v>5.5194905169383265E-7</v>
      </c>
      <c r="CK30" s="196">
        <f>(K30-AVERAGE(K$3:K$242))^2*'Monthly Returns'!$BI44</f>
        <v>2.1233498460945359E-5</v>
      </c>
      <c r="CL30" s="196">
        <f>(L30-AVERAGE(L$3:L$242))^2*'Monthly Returns'!$BI44</f>
        <v>4.019787786425157E-36</v>
      </c>
      <c r="CM30" s="196">
        <f>(M30-AVERAGE(M$3:M$242))^2*'Monthly Returns'!$BI44</f>
        <v>2.0837905044332957E-7</v>
      </c>
      <c r="CN30" s="196">
        <f>(N30-AVERAGE(N$3:N$242))^2*'Monthly Returns'!$BI44</f>
        <v>2.9764396095808851E-8</v>
      </c>
      <c r="CO30" s="196">
        <f>(O30-AVERAGE(O$3:O$242))^2*'Monthly Returns'!$BI44</f>
        <v>3.9641046875921997E-8</v>
      </c>
      <c r="CP30" s="196">
        <f>(P30-AVERAGE(P$3:P$242))^2*'Monthly Returns'!$BI44</f>
        <v>1.0132228650363327E-7</v>
      </c>
      <c r="CQ30" s="196">
        <f>(Q30-AVERAGE(Q$3:Q$242))^2*'Monthly Returns'!$BI44</f>
        <v>1.5517160684762022E-8</v>
      </c>
      <c r="CR30" s="196">
        <f>(R30-AVERAGE(R$3:R$242))^2*'Monthly Returns'!$BI44</f>
        <v>6.9078174401405532E-7</v>
      </c>
      <c r="CS30" s="196">
        <f>(S30-AVERAGE(S$3:S$242))^2*'Monthly Returns'!$BI44</f>
        <v>3.8368340629813752E-7</v>
      </c>
      <c r="CT30" s="196">
        <f>(T30-AVERAGE(T$3:T$242))^2*'Monthly Returns'!$BI44</f>
        <v>1.8773821984276039E-6</v>
      </c>
      <c r="CU30" s="196">
        <f>(U30-AVERAGE(U$3:U$242))^2*'Monthly Returns'!$BI44</f>
        <v>3.6468400818005357E-7</v>
      </c>
      <c r="CV30" s="196">
        <f>(V30-AVERAGE(V$3:V$242))^2*'Monthly Returns'!$BI44</f>
        <v>1.7544380161119204E-7</v>
      </c>
      <c r="CW30" s="196">
        <f>(W30-AVERAGE(W$3:W$242))^2*'Monthly Returns'!$BI44</f>
        <v>1.8370728237366317E-7</v>
      </c>
      <c r="CX30" s="196">
        <f>(X30-AVERAGE(X$3:X$242))^2*'Monthly Returns'!$BI44</f>
        <v>2.0292861884696015E-7</v>
      </c>
      <c r="CY30" s="196">
        <f>(Y30-AVERAGE(Y$3:Y$242))^2*'Monthly Returns'!$BI44</f>
        <v>2.0707270320660012E-7</v>
      </c>
      <c r="CZ30" s="196">
        <f>(Z30-AVERAGE(Z$3:Z$242))^2*'Monthly Returns'!$BI44</f>
        <v>1.9097543406831814E-7</v>
      </c>
      <c r="DA30" s="196">
        <f>(AA30-AVERAGE(AA$3:AA$242))^2*'Monthly Returns'!$BI44</f>
        <v>6.2081285906559182E-6</v>
      </c>
      <c r="DB30" s="196">
        <f>(AB30-AVERAGE(AB$3:AB$242))^2*'Monthly Returns'!$BI44</f>
        <v>4.4541856689668397E-8</v>
      </c>
      <c r="DC30" s="196">
        <f>(AC30-AVERAGE(AC$3:AC$242))^2*'Monthly Returns'!$BI44</f>
        <v>6.0383471196565741E-8</v>
      </c>
      <c r="DD30" s="196">
        <f>(AD30-AVERAGE(AD$3:AD$242))^2*'Monthly Returns'!$BI44</f>
        <v>7.7865577248020556E-8</v>
      </c>
      <c r="DE30" s="196">
        <f>(AE30-AVERAGE(AE$3:AE$242))^2*'Monthly Returns'!$BI44</f>
        <v>6.6579226339091379E-8</v>
      </c>
      <c r="DF30" s="196">
        <f>(AF30-AVERAGE(AF$3:AF$242))^2*'Monthly Returns'!$BI44</f>
        <v>2.1699336991651236E-8</v>
      </c>
      <c r="DG30" s="196">
        <f>(AG30-AVERAGE(AG$3:AG$242))^2*'Monthly Returns'!$BI44</f>
        <v>2.363054387743762E-8</v>
      </c>
      <c r="DH30" s="196">
        <f>(AH30-AVERAGE(AH$3:AH$242))^2*'Monthly Returns'!$BI44</f>
        <v>7.8792938922941945E-8</v>
      </c>
      <c r="DI30" s="196">
        <f>(AI30-AVERAGE(AI$3:AI$242))^2*'Monthly Returns'!$BI44</f>
        <v>4.1159606558205417E-7</v>
      </c>
      <c r="DJ30" s="196">
        <f>(AJ30-AVERAGE(AJ$3:AJ$242))^2*'Monthly Returns'!$BI44</f>
        <v>1.0364033621685399E-6</v>
      </c>
      <c r="DK30" s="196">
        <f>(AK30-AVERAGE(AK$3:AK$242))^2*'Monthly Returns'!$BI44</f>
        <v>6.6298368871777896E-7</v>
      </c>
      <c r="DL30" s="196">
        <f>(AL30-AVERAGE(AL$3:AL$242))^2*'Monthly Returns'!$BI44</f>
        <v>2.0347894249720065E-6</v>
      </c>
      <c r="DM30" s="196">
        <f>(AM30-AVERAGE(AM$3:AM$242))^2*'Monthly Returns'!$BI44</f>
        <v>3.8460139956292183E-7</v>
      </c>
      <c r="DN30" s="196">
        <f>(AN30-AVERAGE(AN$3:AN$242))^2*'Monthly Returns'!$BI44</f>
        <v>2.8526199872844309E-7</v>
      </c>
      <c r="DO30" s="196">
        <f>(AO30-AVERAGE(AO$3:AO$242))^2*'Monthly Returns'!$BI44</f>
        <v>5.5821535105020051E-8</v>
      </c>
      <c r="DP30" s="196">
        <f>(AP30-AVERAGE(AP$3:AP$242))^2*'Monthly Returns'!$BI44</f>
        <v>8.7218944364434518E-7</v>
      </c>
      <c r="DQ30" s="196">
        <f>(AQ30-AVERAGE(AQ$3:AQ$242))^2*'Monthly Returns'!$BI44</f>
        <v>9.516736571854914E-7</v>
      </c>
      <c r="DR30" s="196">
        <f>(AR30-AVERAGE(AR$3:AR$242))^2*'Monthly Returns'!$BI44</f>
        <v>2.0053292530218808E-6</v>
      </c>
      <c r="DS30" s="196">
        <f>(AS30-AVERAGE(AS$3:AS$242))^2*'Monthly Returns'!$BI44</f>
        <v>4.019787786425157E-36</v>
      </c>
      <c r="DT30" s="196">
        <f>(AT30-AVERAGE(AT$3:AT$242))^2*'Monthly Returns'!$BI44</f>
        <v>9.3952505205005729E-8</v>
      </c>
      <c r="DU30" s="196">
        <f>(AU30-AVERAGE(AU$3:AU$242))^2*'Monthly Returns'!$BI44</f>
        <v>4.7466456142618205E-10</v>
      </c>
      <c r="DV30" s="196">
        <f>(AV30-AVERAGE(AV$3:AV$242))^2*'Monthly Returns'!$BI44</f>
        <v>2.4632237654567647E-6</v>
      </c>
      <c r="DW30" s="196">
        <f>(AW30-AVERAGE(AW$3:AW$242))^2*'Monthly Returns'!$BI44</f>
        <v>4.7807014372791886E-10</v>
      </c>
      <c r="DX30" s="196">
        <f>(AX30-AVERAGE(AX$3:AX$242))^2*'Monthly Returns'!$BI44</f>
        <v>4.9671985929872083E-8</v>
      </c>
      <c r="DY30" s="196">
        <f>(AY30-AVERAGE(AY$3:AY$242))^2*'Monthly Returns'!$BI44</f>
        <v>6.1627705177679984E-7</v>
      </c>
      <c r="DZ30" s="196">
        <f>(AZ30-AVERAGE(AZ$3:AZ$242))^2*'Monthly Returns'!$BI44</f>
        <v>2.603769864128936E-5</v>
      </c>
      <c r="EA30" s="196">
        <f>(BA30-AVERAGE(BA$3:BA$242))^2*'Monthly Returns'!$BI44</f>
        <v>1.0435996293947547E-5</v>
      </c>
    </row>
    <row r="31" spans="1:131" s="103" customFormat="1" x14ac:dyDescent="0.2">
      <c r="A31" s="85"/>
      <c r="B31" s="102">
        <f>'Monthly Returns'!A45</f>
        <v>36950</v>
      </c>
      <c r="C31" s="97">
        <f>'Monthly Returns'!B45</f>
        <v>-9.1369000000000006E-2</v>
      </c>
      <c r="D31" s="97">
        <f>'Monthly Returns'!C45</f>
        <v>-9.3278E-2</v>
      </c>
      <c r="E31" s="97">
        <f>'Monthly Returns'!D45</f>
        <v>-6.0868999999999999E-2</v>
      </c>
      <c r="F31" s="97">
        <f>'Monthly Returns'!E45</f>
        <v>-6.5614000000000006E-2</v>
      </c>
      <c r="G31" s="97">
        <f>'Monthly Returns'!F45</f>
        <v>-8.1792000000000004E-2</v>
      </c>
      <c r="H31" s="97">
        <f>'Monthly Returns'!G45</f>
        <v>-8.4140999999999994E-2</v>
      </c>
      <c r="I31" s="97">
        <f>'Monthly Returns'!H45</f>
        <v>-7.9170999999999991E-2</v>
      </c>
      <c r="J31" s="97">
        <f>'Monthly Returns'!I45</f>
        <v>-2.198E-2</v>
      </c>
      <c r="K31" s="97">
        <f>'Monthly Returns'!J45</f>
        <v>-7.8299999999999995E-2</v>
      </c>
      <c r="L31" s="97">
        <f>'Monthly Returns'!K45</f>
        <v>-2.496424718368162E-2</v>
      </c>
      <c r="M31" s="97">
        <f>'Monthly Returns'!L45</f>
        <v>8.7130000000000003E-3</v>
      </c>
      <c r="N31" s="97">
        <f>'Monthly Returns'!M45</f>
        <v>1.209E-2</v>
      </c>
      <c r="O31" s="97">
        <f>'Monthly Returns'!N45</f>
        <v>3.9909999999999998E-3</v>
      </c>
      <c r="P31" s="97">
        <f>'Monthly Returns'!O45</f>
        <v>9.2429999999999995E-3</v>
      </c>
      <c r="Q31" s="97">
        <f>'Monthly Returns'!P45</f>
        <v>1.7100999999999998E-2</v>
      </c>
      <c r="R31" s="97">
        <f>'Monthly Returns'!Q45</f>
        <v>8.7299999999999999E-3</v>
      </c>
      <c r="S31" s="97">
        <f>'Monthly Returns'!R45</f>
        <v>9.8399999999999998E-3</v>
      </c>
      <c r="T31" s="97">
        <f>'Monthly Returns'!S45</f>
        <v>5.8009999999999997E-3</v>
      </c>
      <c r="U31" s="97">
        <f>'Monthly Returns'!T45</f>
        <v>1.7860000000000001E-2</v>
      </c>
      <c r="V31" s="97">
        <f>'Monthly Returns'!U45</f>
        <v>9.7230000000000007E-3</v>
      </c>
      <c r="W31" s="97">
        <f>'Monthly Returns'!V45</f>
        <v>5.7260000000000002E-3</v>
      </c>
      <c r="X31" s="97">
        <f>'Monthly Returns'!W45</f>
        <v>1.1592E-2</v>
      </c>
      <c r="Y31" s="97">
        <f>'Monthly Returns'!X45</f>
        <v>9.4600000000000001E-4</v>
      </c>
      <c r="Z31" s="97">
        <f>'Monthly Returns'!Y45</f>
        <v>3.588E-3</v>
      </c>
      <c r="AA31" s="97">
        <f>'Monthly Returns'!Z45</f>
        <v>1.3324000000000001E-2</v>
      </c>
      <c r="AB31" s="97">
        <f>'Monthly Returns'!AA45</f>
        <v>9.9410000000000002E-3</v>
      </c>
      <c r="AC31" s="97">
        <f>'Monthly Returns'!AB45</f>
        <v>-3.9870000000000001E-3</v>
      </c>
      <c r="AD31" s="97">
        <f>'Monthly Returns'!AC45</f>
        <v>-4.921E-3</v>
      </c>
      <c r="AE31" s="97">
        <f>'Monthly Returns'!AD45</f>
        <v>-3.558E-3</v>
      </c>
      <c r="AF31" s="97">
        <f>'Monthly Returns'!AE45</f>
        <v>2.7306851040686097E-3</v>
      </c>
      <c r="AG31" s="97">
        <f>'Monthly Returns'!AF45</f>
        <v>1.0679337589002802E-3</v>
      </c>
      <c r="AH31" s="97">
        <f>'Monthly Returns'!AG45</f>
        <v>-3.69043134061375E-3</v>
      </c>
      <c r="AI31" s="97">
        <f>'Monthly Returns'!AH45</f>
        <v>8.9999999999999998E-4</v>
      </c>
      <c r="AJ31" s="97">
        <f>'Monthly Returns'!AI45</f>
        <v>-2.2099999999999998E-2</v>
      </c>
      <c r="AK31" s="97">
        <f>'Monthly Returns'!AJ45</f>
        <v>-2.5600000000000001E-2</v>
      </c>
      <c r="AL31" s="97">
        <f>'Monthly Returns'!AK45</f>
        <v>-3.8E-3</v>
      </c>
      <c r="AM31" s="97">
        <f>'Monthly Returns'!AL45</f>
        <v>-1.7100000000000001E-2</v>
      </c>
      <c r="AN31" s="97">
        <f>'Monthly Returns'!AM45</f>
        <v>1.0500000000000001E-2</v>
      </c>
      <c r="AO31" s="97">
        <f>'Monthly Returns'!AN45</f>
        <v>5.2000999999999999E-2</v>
      </c>
      <c r="AP31" s="97">
        <f>'Monthly Returns'!AO45</f>
        <v>-4.2139999999999999E-3</v>
      </c>
      <c r="AQ31" s="97">
        <f>'Monthly Returns'!AP45</f>
        <v>-9.0794585681809203E-2</v>
      </c>
      <c r="AR31" s="95">
        <v>7.8561635859477168E-3</v>
      </c>
      <c r="AS31" s="97">
        <f>'Monthly Returns'!AR45</f>
        <v>-2.496424718368162E-2</v>
      </c>
      <c r="AT31" s="205">
        <f t="shared" si="2"/>
        <v>-2.0441833546955303E-2</v>
      </c>
      <c r="AU31" s="95">
        <v>5.2138079637926325E-3</v>
      </c>
      <c r="AV31" s="95">
        <v>-3.5696495776082617E-2</v>
      </c>
      <c r="AW31" s="97">
        <f>'Monthly Returns'!AV45</f>
        <v>-1.5972E-2</v>
      </c>
      <c r="AX31" s="97">
        <f>'Monthly Returns'!AW45</f>
        <v>-1.255E-3</v>
      </c>
      <c r="AY31" s="95">
        <v>-6.0823167734776529E-2</v>
      </c>
      <c r="AZ31" s="95">
        <v>-0.14131903374911473</v>
      </c>
      <c r="BA31" s="97">
        <f>'Monthly Returns'!AZ45</f>
        <v>2.3043000000000001E-2</v>
      </c>
      <c r="BB31" s="97"/>
      <c r="BC31" s="97"/>
      <c r="BD31" s="97"/>
      <c r="BE31" s="97"/>
      <c r="BF31" s="97"/>
      <c r="BG31" s="97"/>
      <c r="BH31" s="97"/>
      <c r="BI31" s="97"/>
      <c r="BJ31" s="97"/>
      <c r="BK31" s="97"/>
      <c r="BL31" s="97"/>
      <c r="BM31" s="97"/>
      <c r="BN31" s="97"/>
      <c r="BO31" s="97"/>
      <c r="BP31" s="97"/>
      <c r="BQ31" s="97"/>
      <c r="BR31" s="97"/>
      <c r="BS31" s="97"/>
      <c r="BT31" s="97"/>
      <c r="BU31" s="97"/>
      <c r="BV31" s="97"/>
      <c r="CC31" s="196">
        <f>(C31-AVERAGE(C$3:C$242))^2*'Monthly Returns'!$BI45</f>
        <v>1.2804878804843883E-5</v>
      </c>
      <c r="CD31" s="196">
        <f>(D31-AVERAGE(D$3:D$242))^2*'Monthly Returns'!$BI45</f>
        <v>1.3276073530670008E-5</v>
      </c>
      <c r="CE31" s="196">
        <f>(E31-AVERAGE(E$3:E$242))^2*'Monthly Returns'!$BI45</f>
        <v>6.491427497211939E-6</v>
      </c>
      <c r="CF31" s="196">
        <f>(F31-AVERAGE(F$3:F$242))^2*'Monthly Returns'!$BI45</f>
        <v>7.3515989189187044E-6</v>
      </c>
      <c r="CG31" s="196">
        <f>(G31-AVERAGE(G$3:G$242))^2*'Monthly Returns'!$BI45</f>
        <v>1.1264902937116897E-5</v>
      </c>
      <c r="CH31" s="196">
        <f>(H31-AVERAGE(H$3:H$242))^2*'Monthly Returns'!$BI45</f>
        <v>1.0812217339029797E-5</v>
      </c>
      <c r="CI31" s="196">
        <f>(I31-AVERAGE(I$3:I$242))^2*'Monthly Returns'!$BI45</f>
        <v>9.6189863272818949E-6</v>
      </c>
      <c r="CJ31" s="196">
        <f>(J31-AVERAGE(J$3:J$242))^2*'Monthly Returns'!$BI45</f>
        <v>1.2630411677772895E-6</v>
      </c>
      <c r="CK31" s="196">
        <f>(K31-AVERAGE(K$3:K$242))^2*'Monthly Returns'!$BI45</f>
        <v>1.0301221240396607E-5</v>
      </c>
      <c r="CL31" s="196">
        <f>(L31-AVERAGE(L$3:L$242))^2*'Monthly Returns'!$BI45</f>
        <v>4.0603917034597538E-36</v>
      </c>
      <c r="CM31" s="196">
        <f>(M31-AVERAGE(M$3:M$242))^2*'Monthly Returns'!$BI45</f>
        <v>3.3018225433841568E-8</v>
      </c>
      <c r="CN31" s="196">
        <f>(N31-AVERAGE(N$3:N$242))^2*'Monthly Returns'!$BI45</f>
        <v>1.0046256132593341E-7</v>
      </c>
      <c r="CO31" s="196">
        <f>(O31-AVERAGE(O$3:O$242))^2*'Monthly Returns'!$BI45</f>
        <v>6.9253030284371292E-9</v>
      </c>
      <c r="CP31" s="196">
        <f>(P31-AVERAGE(P$3:P$242))^2*'Monthly Returns'!$BI45</f>
        <v>5.1408186345410334E-8</v>
      </c>
      <c r="CQ31" s="196">
        <f>(Q31-AVERAGE(Q$3:Q$242))^2*'Monthly Returns'!$BI45</f>
        <v>1.8820051238831909E-7</v>
      </c>
      <c r="CR31" s="196">
        <f>(R31-AVERAGE(R$3:R$242))^2*'Monthly Returns'!$BI45</f>
        <v>2.5263992190950394E-8</v>
      </c>
      <c r="CS31" s="196">
        <f>(S31-AVERAGE(S$3:S$242))^2*'Monthly Returns'!$BI45</f>
        <v>4.498683396875859E-8</v>
      </c>
      <c r="CT31" s="196">
        <f>(T31-AVERAGE(T$3:T$242))^2*'Monthly Returns'!$BI45</f>
        <v>8.1896725472699521E-11</v>
      </c>
      <c r="CU31" s="196">
        <f>(U31-AVERAGE(U$3:U$242))^2*'Monthly Returns'!$BI45</f>
        <v>2.3826494838780585E-7</v>
      </c>
      <c r="CV31" s="196">
        <f>(V31-AVERAGE(V$3:V$242))^2*'Monthly Returns'!$BI45</f>
        <v>5.4242975775423776E-8</v>
      </c>
      <c r="CW31" s="196">
        <f>(W31-AVERAGE(W$3:W$242))^2*'Monthly Returns'!$BI45</f>
        <v>5.3980786546933815E-9</v>
      </c>
      <c r="CX31" s="196">
        <f>(X31-AVERAGE(X$3:X$242))^2*'Monthly Returns'!$BI45</f>
        <v>6.6787512520738299E-8</v>
      </c>
      <c r="CY31" s="196">
        <f>(Y31-AVERAGE(Y$3:Y$242))^2*'Monthly Returns'!$BI45</f>
        <v>9.3646110153525597E-9</v>
      </c>
      <c r="CZ31" s="196">
        <f>(Z31-AVERAGE(Z$3:Z$242))^2*'Monthly Returns'!$BI45</f>
        <v>1.7411068118353546E-9</v>
      </c>
      <c r="DA31" s="196">
        <f>(AA31-AVERAGE(AA$3:AA$242))^2*'Monthly Returns'!$BI45</f>
        <v>7.2013289508352541E-8</v>
      </c>
      <c r="DB31" s="196">
        <f>(AB31-AVERAGE(AB$3:AB$242))^2*'Monthly Returns'!$BI45</f>
        <v>4.4576954579254659E-8</v>
      </c>
      <c r="DC31" s="196">
        <f>(AC31-AVERAGE(AC$3:AC$242))^2*'Monthly Returns'!$BI45</f>
        <v>6.4983225827902817E-8</v>
      </c>
      <c r="DD31" s="196">
        <f>(AD31-AVERAGE(AD$3:AD$242))^2*'Monthly Returns'!$BI45</f>
        <v>8.4540764342872909E-8</v>
      </c>
      <c r="DE31" s="196">
        <f>(AE31-AVERAGE(AE$3:AE$242))^2*'Monthly Returns'!$BI45</f>
        <v>6.1734422036169032E-8</v>
      </c>
      <c r="DF31" s="196">
        <f>(AF31-AVERAGE(AF$3:AF$242))^2*'Monthly Returns'!$BI45</f>
        <v>2.335229969562321E-8</v>
      </c>
      <c r="DG31" s="196">
        <f>(AG31-AVERAGE(AG$3:AG$242))^2*'Monthly Returns'!$BI45</f>
        <v>2.5430617663978061E-8</v>
      </c>
      <c r="DH31" s="196">
        <f>(AH31-AVERAGE(AH$3:AH$242))^2*'Monthly Returns'!$BI45</f>
        <v>8.479504808535923E-8</v>
      </c>
      <c r="DI31" s="196">
        <f>(AI31-AVERAGE(AI$3:AI$242))^2*'Monthly Returns'!$BI45</f>
        <v>9.8715080437541132E-9</v>
      </c>
      <c r="DJ31" s="196">
        <f>(AJ31-AVERAGE(AJ$3:AJ$242))^2*'Monthly Returns'!$BI45</f>
        <v>1.0193300935971668E-6</v>
      </c>
      <c r="DK31" s="196">
        <f>(AK31-AVERAGE(AK$3:AK$242))^2*'Monthly Returns'!$BI45</f>
        <v>1.337184083326938E-6</v>
      </c>
      <c r="DL31" s="196">
        <f>(AL31-AVERAGE(AL$3:AL$242))^2*'Monthly Returns'!$BI45</f>
        <v>1.3723415326162407E-7</v>
      </c>
      <c r="DM31" s="196">
        <f>(AM31-AVERAGE(AM$3:AM$242))^2*'Monthly Returns'!$BI45</f>
        <v>6.0510352348377123E-7</v>
      </c>
      <c r="DN31" s="196">
        <f>(AN31-AVERAGE(AN$3:AN$242))^2*'Monthly Returns'!$BI45</f>
        <v>3.1478682468268935E-8</v>
      </c>
      <c r="DO31" s="196">
        <f>(AO31-AVERAGE(AO$3:AO$242))^2*'Monthly Returns'!$BI45</f>
        <v>2.864655986929119E-6</v>
      </c>
      <c r="DP31" s="196">
        <f>(AP31-AVERAGE(AP$3:AP$242))^2*'Monthly Returns'!$BI45</f>
        <v>5.703927458838916E-8</v>
      </c>
      <c r="DQ31" s="196">
        <f>(AQ31-AVERAGE(AQ$3:AQ$242))^2*'Monthly Returns'!$BI45</f>
        <v>1.2815116407853651E-5</v>
      </c>
      <c r="DR31" s="196">
        <f>(AR31-AVERAGE(AR$3:AR$242))^2*'Monthly Returns'!$BI45</f>
        <v>2.4040118328044152E-9</v>
      </c>
      <c r="DS31" s="196">
        <f>(AS31-AVERAGE(AS$3:AS$242))^2*'Monthly Returns'!$BI45</f>
        <v>4.0603917034597538E-36</v>
      </c>
      <c r="DT31" s="196">
        <f>(AT31-AVERAGE(AT$3:AT$242))^2*'Monthly Returns'!$BI45</f>
        <v>9.0024421011284844E-7</v>
      </c>
      <c r="DU31" s="196">
        <f>(AU31-AVERAGE(AU$3:AU$242))^2*'Monthly Returns'!$BI45</f>
        <v>1.3655302874893579E-8</v>
      </c>
      <c r="DV31" s="196">
        <f>(AV31-AVERAGE(AV$3:AV$242))^2*'Monthly Returns'!$BI45</f>
        <v>1.1745350555456639E-6</v>
      </c>
      <c r="DW31" s="196">
        <f>(AW31-AVERAGE(AW$3:AW$242))^2*'Monthly Returns'!$BI45</f>
        <v>8.7734197283306934E-7</v>
      </c>
      <c r="DX31" s="196">
        <f>(AX31-AVERAGE(AX$3:AX$242))^2*'Monthly Returns'!$BI45</f>
        <v>1.3549057034705913E-7</v>
      </c>
      <c r="DY31" s="196">
        <f>(AY31-AVERAGE(AY$3:AY$242))^2*'Monthly Returns'!$BI45</f>
        <v>6.0495900269552936E-6</v>
      </c>
      <c r="DZ31" s="196">
        <f>(AZ31-AVERAGE(AZ$3:AZ$242))^2*'Monthly Returns'!$BI45</f>
        <v>3.2718587088560825E-5</v>
      </c>
      <c r="EA31" s="196">
        <f>(BA31-AVERAGE(BA$3:BA$242))^2*'Monthly Returns'!$BI45</f>
        <v>2.1568004853191702E-7</v>
      </c>
    </row>
    <row r="32" spans="1:131" s="103" customFormat="1" x14ac:dyDescent="0.2">
      <c r="A32" s="85"/>
      <c r="B32" s="102">
        <f>'Monthly Returns'!A46</f>
        <v>36981</v>
      </c>
      <c r="C32" s="97">
        <f>'Monthly Returns'!B46</f>
        <v>-6.5186999999999995E-2</v>
      </c>
      <c r="D32" s="97">
        <f>'Monthly Returns'!C46</f>
        <v>-6.6417000000000004E-2</v>
      </c>
      <c r="E32" s="97">
        <f>'Monthly Returns'!D46</f>
        <v>-6.2042E-2</v>
      </c>
      <c r="F32" s="97">
        <f>'Monthly Returns'!E46</f>
        <v>-4.8916000000000001E-2</v>
      </c>
      <c r="G32" s="97">
        <f>'Monthly Returns'!F46</f>
        <v>-4.6386000000000004E-2</v>
      </c>
      <c r="H32" s="97">
        <f>'Monthly Returns'!G46</f>
        <v>-6.7312999999999998E-2</v>
      </c>
      <c r="I32" s="97">
        <f>'Monthly Returns'!H46</f>
        <v>-7.0684999999999998E-2</v>
      </c>
      <c r="J32" s="97">
        <f>'Monthly Returns'!I46</f>
        <v>-6.9579000000000002E-2</v>
      </c>
      <c r="K32" s="97">
        <f>'Monthly Returns'!J46</f>
        <v>-9.8221000000000003E-2</v>
      </c>
      <c r="L32" s="97">
        <f>'Monthly Returns'!K46</f>
        <v>-2.496424718368162E-2</v>
      </c>
      <c r="M32" s="97">
        <f>'Monthly Returns'!L46</f>
        <v>5.0179999999999999E-3</v>
      </c>
      <c r="N32" s="97">
        <f>'Monthly Returns'!M46</f>
        <v>3.2069999999999998E-3</v>
      </c>
      <c r="O32" s="97">
        <f>'Monthly Returns'!N46</f>
        <v>5.3639999999999998E-3</v>
      </c>
      <c r="P32" s="97">
        <f>'Monthly Returns'!O46</f>
        <v>7.9159999999999994E-3</v>
      </c>
      <c r="Q32" s="97">
        <f>'Monthly Returns'!P46</f>
        <v>-5.0260000000000001E-3</v>
      </c>
      <c r="R32" s="97">
        <f>'Monthly Returns'!Q46</f>
        <v>6.1900000000000002E-3</v>
      </c>
      <c r="S32" s="97">
        <f>'Monthly Returns'!R46</f>
        <v>8.2559999999999995E-3</v>
      </c>
      <c r="T32" s="97">
        <f>'Monthly Returns'!S46</f>
        <v>6.02E-4</v>
      </c>
      <c r="U32" s="97">
        <f>'Monthly Returns'!T46</f>
        <v>8.7600000000000004E-3</v>
      </c>
      <c r="V32" s="97">
        <f>'Monthly Returns'!U46</f>
        <v>4.3509999999999998E-3</v>
      </c>
      <c r="W32" s="97">
        <f>'Monthly Returns'!V46</f>
        <v>5.8040000000000001E-3</v>
      </c>
      <c r="X32" s="97">
        <f>'Monthly Returns'!W46</f>
        <v>2.7929999999999999E-3</v>
      </c>
      <c r="Y32" s="97">
        <f>'Monthly Returns'!X46</f>
        <v>8.3040000000000006E-3</v>
      </c>
      <c r="Z32" s="97">
        <f>'Monthly Returns'!Y46</f>
        <v>6.5959999999999994E-3</v>
      </c>
      <c r="AA32" s="97">
        <f>'Monthly Returns'!Z46</f>
        <v>-2.3553000000000001E-2</v>
      </c>
      <c r="AB32" s="97">
        <f>'Monthly Returns'!AA46</f>
        <v>1.573E-3</v>
      </c>
      <c r="AC32" s="97">
        <f>'Monthly Returns'!AB46</f>
        <v>-4.1124999999999995E-2</v>
      </c>
      <c r="AD32" s="97">
        <f>'Monthly Returns'!AC46</f>
        <v>-4.0663999999999999E-2</v>
      </c>
      <c r="AE32" s="97">
        <f>'Monthly Returns'!AD46</f>
        <v>-4.3901000000000003E-2</v>
      </c>
      <c r="AF32" s="97">
        <f>'Monthly Returns'!AE46</f>
        <v>-1.95322646699909E-2</v>
      </c>
      <c r="AG32" s="97">
        <f>'Monthly Returns'!AF46</f>
        <v>-2.2164586952694697E-2</v>
      </c>
      <c r="AH32" s="97">
        <f>'Monthly Returns'!AG46</f>
        <v>-4.6113602005229494E-2</v>
      </c>
      <c r="AI32" s="97">
        <f>'Monthly Returns'!AH46</f>
        <v>2.2000000000000002E-2</v>
      </c>
      <c r="AJ32" s="97">
        <f>'Monthly Returns'!AI46</f>
        <v>-1.5900000000000001E-2</v>
      </c>
      <c r="AK32" s="97">
        <f>'Monthly Returns'!AJ46</f>
        <v>-2.3E-2</v>
      </c>
      <c r="AL32" s="97">
        <f>'Monthly Returns'!AK46</f>
        <v>-2.5000000000000001E-3</v>
      </c>
      <c r="AM32" s="97">
        <f>'Monthly Returns'!AL46</f>
        <v>8.3000000000000001E-3</v>
      </c>
      <c r="AN32" s="97">
        <f>'Monthly Returns'!AM46</f>
        <v>2.5999999999999999E-3</v>
      </c>
      <c r="AO32" s="97">
        <f>'Monthly Returns'!AN46</f>
        <v>6.6113999999999992E-2</v>
      </c>
      <c r="AP32" s="97">
        <f>'Monthly Returns'!AO46</f>
        <v>-4.2606000000000005E-2</v>
      </c>
      <c r="AQ32" s="97">
        <f>'Monthly Returns'!AP46</f>
        <v>-6.4602121413764299E-2</v>
      </c>
      <c r="AR32" s="95">
        <v>-2.0990836181745628E-2</v>
      </c>
      <c r="AS32" s="97">
        <f>'Monthly Returns'!AR46</f>
        <v>-2.496424718368162E-2</v>
      </c>
      <c r="AT32" s="205">
        <f t="shared" si="2"/>
        <v>-1.4812154549644251E-2</v>
      </c>
      <c r="AU32" s="95">
        <v>-1.2704509414489359E-2</v>
      </c>
      <c r="AV32" s="95">
        <v>-4.2102957704566603E-2</v>
      </c>
      <c r="AW32" s="97">
        <f>'Monthly Returns'!AV46</f>
        <v>9.7050000000000001E-3</v>
      </c>
      <c r="AX32" s="97">
        <f>'Monthly Returns'!AW46</f>
        <v>-6.3374E-2</v>
      </c>
      <c r="AY32" s="95">
        <v>-4.7259772748221247E-2</v>
      </c>
      <c r="AZ32" s="95">
        <v>-6.4013010091331798E-2</v>
      </c>
      <c r="BA32" s="97">
        <f>'Monthly Returns'!AZ46</f>
        <v>2.6230000000000003E-2</v>
      </c>
      <c r="BB32" s="97"/>
      <c r="BC32" s="97"/>
      <c r="BD32" s="97"/>
      <c r="BE32" s="97"/>
      <c r="BF32" s="97"/>
      <c r="BG32" s="97"/>
      <c r="BH32" s="97"/>
      <c r="BI32" s="97"/>
      <c r="BJ32" s="97"/>
      <c r="BK32" s="97"/>
      <c r="BL32" s="97"/>
      <c r="BM32" s="97"/>
      <c r="BN32" s="97"/>
      <c r="BO32" s="97"/>
      <c r="BP32" s="97"/>
      <c r="BQ32" s="97"/>
      <c r="BR32" s="97"/>
      <c r="BS32" s="97"/>
      <c r="BT32" s="97"/>
      <c r="BU32" s="97"/>
      <c r="BV32" s="97"/>
      <c r="CC32" s="196">
        <f>(C32-AVERAGE(C$3:C$242))^2*'Monthly Returns'!$BI46</f>
        <v>6.9760937677183669E-6</v>
      </c>
      <c r="CD32" s="196">
        <f>(D32-AVERAGE(D$3:D$242))^2*'Monthly Returns'!$BI46</f>
        <v>7.1932886908636488E-6</v>
      </c>
      <c r="CE32" s="196">
        <f>(E32-AVERAGE(E$3:E$242))^2*'Monthly Returns'!$BI46</f>
        <v>6.7779915131514293E-6</v>
      </c>
      <c r="CF32" s="196">
        <f>(F32-AVERAGE(F$3:F$242))^2*'Monthly Returns'!$BI46</f>
        <v>4.4768453827380051E-6</v>
      </c>
      <c r="CG32" s="196">
        <f>(G32-AVERAGE(G$3:G$242))^2*'Monthly Returns'!$BI46</f>
        <v>4.3327562294304848E-6</v>
      </c>
      <c r="CH32" s="196">
        <f>(H32-AVERAGE(H$3:H$242))^2*'Monthly Returns'!$BI46</f>
        <v>7.2405620473372689E-6</v>
      </c>
      <c r="CI32" s="196">
        <f>(I32-AVERAGE(I$3:I$242))^2*'Monthly Returns'!$BI46</f>
        <v>7.8819551873829379E-6</v>
      </c>
      <c r="CJ32" s="196">
        <f>(J32-AVERAGE(J$3:J$242))^2*'Monthly Returns'!$BI46</f>
        <v>8.2142396541742077E-6</v>
      </c>
      <c r="CK32" s="196">
        <f>(K32-AVERAGE(K$3:K$242))^2*'Monthly Returns'!$BI46</f>
        <v>1.562218634365616E-5</v>
      </c>
      <c r="CL32" s="196">
        <f>(L32-AVERAGE(L$3:L$242))^2*'Monthly Returns'!$BI46</f>
        <v>4.1014057610704585E-36</v>
      </c>
      <c r="CM32" s="196">
        <f>(M32-AVERAGE(M$3:M$242))^2*'Monthly Returns'!$BI46</f>
        <v>2.2868747178259E-9</v>
      </c>
      <c r="CN32" s="196">
        <f>(N32-AVERAGE(N$3:N$242))^2*'Monthly Returns'!$BI46</f>
        <v>3.0471789804485405E-11</v>
      </c>
      <c r="CO32" s="196">
        <f>(O32-AVERAGE(O$3:O$242))^2*'Monthly Returns'!$BI46</f>
        <v>1.7883256893790196E-8</v>
      </c>
      <c r="CP32" s="196">
        <f>(P32-AVERAGE(P$3:P$242))^2*'Monthly Returns'!$BI46</f>
        <v>3.2207157738749108E-8</v>
      </c>
      <c r="CQ32" s="196">
        <f>(Q32-AVERAGE(Q$3:Q$242))^2*'Monthly Returns'!$BI46</f>
        <v>1.3782270676545975E-7</v>
      </c>
      <c r="CR32" s="196">
        <f>(R32-AVERAGE(R$3:R$242))^2*'Monthly Returns'!$BI46</f>
        <v>4.4999103589005909E-9</v>
      </c>
      <c r="CS32" s="196">
        <f>(S32-AVERAGE(S$3:S$242))^2*'Monthly Returns'!$BI46</f>
        <v>2.4143267514455263E-8</v>
      </c>
      <c r="CT32" s="196">
        <f>(T32-AVERAGE(T$3:T$242))^2*'Monthly Returns'!$BI46</f>
        <v>3.2608385164404354E-8</v>
      </c>
      <c r="CU32" s="196">
        <f>(U32-AVERAGE(U$3:U$242))^2*'Monthly Returns'!$BI46</f>
        <v>2.5151122766519329E-8</v>
      </c>
      <c r="CV32" s="196">
        <f>(V32-AVERAGE(V$3:V$242))^2*'Monthly Returns'!$BI46</f>
        <v>1.450836024582702E-9</v>
      </c>
      <c r="CW32" s="196">
        <f>(W32-AVERAGE(W$3:W$242))^2*'Monthly Returns'!$BI46</f>
        <v>5.8809572530984013E-9</v>
      </c>
      <c r="CX32" s="196">
        <f>(X32-AVERAGE(X$3:X$242))^2*'Monthly Returns'!$BI46</f>
        <v>3.7547384605397506E-9</v>
      </c>
      <c r="CY32" s="196">
        <f>(Y32-AVERAGE(Y$3:Y$242))^2*'Monthly Returns'!$BI46</f>
        <v>2.9302850739971933E-8</v>
      </c>
      <c r="CZ32" s="196">
        <f>(Z32-AVERAGE(Z$3:Z$242))^2*'Monthly Returns'!$BI46</f>
        <v>2.3005770582199213E-8</v>
      </c>
      <c r="DA32" s="196">
        <f>(AA32-AVERAGE(AA$3:AA$242))^2*'Monthly Returns'!$BI46</f>
        <v>1.1570554098466243E-6</v>
      </c>
      <c r="DB32" s="196">
        <f>(AB32-AVERAGE(AB$3:AB$242))^2*'Monthly Returns'!$BI46</f>
        <v>8.6658311162812061E-9</v>
      </c>
      <c r="DC32" s="196">
        <f>(AC32-AVERAGE(AC$3:AC$242))^2*'Monthly Returns'!$BI46</f>
        <v>2.595624542206868E-6</v>
      </c>
      <c r="DD32" s="196">
        <f>(AD32-AVERAGE(AD$3:AD$242))^2*'Monthly Returns'!$BI46</f>
        <v>2.5479258434591554E-6</v>
      </c>
      <c r="DE32" s="196">
        <f>(AE32-AVERAGE(AE$3:AE$242))^2*'Monthly Returns'!$BI46</f>
        <v>2.9636812765458369E-6</v>
      </c>
      <c r="DF32" s="196">
        <f>(AF32-AVERAGE(AF$3:AF$242))^2*'Monthly Returns'!$BI46</f>
        <v>9.3276074609553452E-7</v>
      </c>
      <c r="DG32" s="196">
        <f>(AG32-AVERAGE(AG$3:AG$242))^2*'Monthly Returns'!$BI46</f>
        <v>1.0157749864082262E-6</v>
      </c>
      <c r="DH32" s="196">
        <f>(AH32-AVERAGE(AH$3:AH$242))^2*'Monthly Returns'!$BI46</f>
        <v>3.3869680223456057E-6</v>
      </c>
      <c r="DI32" s="196">
        <f>(AI32-AVERAGE(AI$3:AI$242))^2*'Monthly Returns'!$BI46</f>
        <v>4.4880283902421304E-7</v>
      </c>
      <c r="DJ32" s="196">
        <f>(AJ32-AVERAGE(AJ$3:AJ$242))^2*'Monthly Returns'!$BI46</f>
        <v>6.2175236546778985E-7</v>
      </c>
      <c r="DK32" s="196">
        <f>(AK32-AVERAGE(AK$3:AK$242))^2*'Monthly Returns'!$BI46</f>
        <v>1.1392093066903064E-6</v>
      </c>
      <c r="DL32" s="196">
        <f>(AL32-AVERAGE(AL$3:AL$242))^2*'Monthly Returns'!$BI46</f>
        <v>1.0555359646995337E-7</v>
      </c>
      <c r="DM32" s="196">
        <f>(AM32-AVERAGE(AM$3:AM$242))^2*'Monthly Returns'!$BI46</f>
        <v>2.0983247151858673E-8</v>
      </c>
      <c r="DN32" s="196">
        <f>(AN32-AVERAGE(AN$3:AN$242))^2*'Monthly Returns'!$BI46</f>
        <v>1.2077268245444754E-8</v>
      </c>
      <c r="DO32" s="196">
        <f>(AO32-AVERAGE(AO$3:AO$242))^2*'Monthly Returns'!$BI46</f>
        <v>4.9103699939704121E-6</v>
      </c>
      <c r="DP32" s="196">
        <f>(AP32-AVERAGE(AP$3:AP$242))^2*'Monthly Returns'!$BI46</f>
        <v>2.6918087412656457E-6</v>
      </c>
      <c r="DQ32" s="196">
        <f>(AQ32-AVERAGE(AQ$3:AQ$242))^2*'Monthly Returns'!$BI46</f>
        <v>6.9816712104760325E-6</v>
      </c>
      <c r="DR32" s="196">
        <f>(AR32-AVERAGE(AR$3:AR$242))^2*'Monthly Returns'!$BI46</f>
        <v>1.0062831941611533E-6</v>
      </c>
      <c r="DS32" s="196">
        <f>(AS32-AVERAGE(AS$3:AS$242))^2*'Monthly Returns'!$BI46</f>
        <v>4.1014057610704585E-36</v>
      </c>
      <c r="DT32" s="196">
        <f>(AT32-AVERAGE(AT$3:AT$242))^2*'Monthly Returns'!$BI46</f>
        <v>5.5981288443082707E-7</v>
      </c>
      <c r="DU32" s="196">
        <f>(AU32-AVERAGE(AU$3:AU$242))^2*'Monthly Returns'!$BI46</f>
        <v>2.8757771749429313E-7</v>
      </c>
      <c r="DV32" s="196">
        <f>(AV32-AVERAGE(AV$3:AV$242))^2*'Monthly Returns'!$BI46</f>
        <v>1.7501809442377883E-6</v>
      </c>
      <c r="DW32" s="196">
        <f>(AW32-AVERAGE(AW$3:AW$242))^2*'Monthly Returns'!$BI46</f>
        <v>2.134082406962908E-11</v>
      </c>
      <c r="DX32" s="196">
        <f>(AX32-AVERAGE(AX$3:AX$242))^2*'Monthly Returns'!$BI46</f>
        <v>6.9495993681911971E-6</v>
      </c>
      <c r="DY32" s="196">
        <f>(AY32-AVERAGE(AY$3:AY$242))^2*'Monthly Returns'!$BI46</f>
        <v>3.9091382807904769E-6</v>
      </c>
      <c r="DZ32" s="196">
        <f>(AZ32-AVERAGE(AZ$3:AZ$242))^2*'Monthly Returns'!$BI46</f>
        <v>8.5761456899231863E-6</v>
      </c>
      <c r="EA32" s="196">
        <f>(BA32-AVERAGE(BA$3:BA$242))^2*'Monthly Returns'!$BI46</f>
        <v>3.3991632214933994E-7</v>
      </c>
    </row>
    <row r="33" spans="1:131" s="103" customFormat="1" x14ac:dyDescent="0.2">
      <c r="A33" s="85"/>
      <c r="B33" s="102">
        <f>'Monthly Returns'!A47</f>
        <v>37011</v>
      </c>
      <c r="C33" s="97">
        <f>'Monthly Returns'!B47</f>
        <v>8.0197000000000004E-2</v>
      </c>
      <c r="D33" s="97">
        <f>'Monthly Returns'!C47</f>
        <v>8.0349000000000004E-2</v>
      </c>
      <c r="E33" s="97">
        <f>'Monthly Returns'!D47</f>
        <v>8.5521999999999987E-2</v>
      </c>
      <c r="F33" s="97">
        <f>'Monthly Returns'!E47</f>
        <v>7.8230000000000008E-2</v>
      </c>
      <c r="G33" s="97">
        <f>'Monthly Returns'!F47</f>
        <v>5.4831999999999999E-2</v>
      </c>
      <c r="H33" s="97">
        <f>'Monthly Returns'!G47</f>
        <v>7.2834999999999997E-2</v>
      </c>
      <c r="I33" s="97">
        <f>'Monthly Returns'!H47</f>
        <v>6.8014999999999992E-2</v>
      </c>
      <c r="J33" s="97">
        <f>'Monthly Returns'!I47</f>
        <v>8.7195999999999996E-2</v>
      </c>
      <c r="K33" s="97">
        <f>'Monthly Returns'!J47</f>
        <v>4.9412000000000005E-2</v>
      </c>
      <c r="L33" s="97">
        <f>'Monthly Returns'!K47</f>
        <v>-2.496424718368162E-2</v>
      </c>
      <c r="M33" s="97">
        <f>'Monthly Returns'!L47</f>
        <v>-4.1510000000000002E-3</v>
      </c>
      <c r="N33" s="97">
        <f>'Monthly Returns'!M47</f>
        <v>-1.2428E-2</v>
      </c>
      <c r="O33" s="97">
        <f>'Monthly Returns'!N47</f>
        <v>4.3940000000000003E-3</v>
      </c>
      <c r="P33" s="97">
        <f>'Monthly Returns'!O47</f>
        <v>-4.0000000000000001E-3</v>
      </c>
      <c r="Q33" s="97">
        <f>'Monthly Returns'!P47</f>
        <v>-2.7205E-2</v>
      </c>
      <c r="R33" s="97">
        <f>'Monthly Returns'!Q47</f>
        <v>-3.6070000000000004E-3</v>
      </c>
      <c r="S33" s="97">
        <f>'Monthly Returns'!R47</f>
        <v>-1.926E-3</v>
      </c>
      <c r="T33" s="97">
        <f>'Monthly Returns'!S47</f>
        <v>-8.3280000000000003E-3</v>
      </c>
      <c r="U33" s="97">
        <f>'Monthly Returns'!T47</f>
        <v>6.5639999999999995E-3</v>
      </c>
      <c r="V33" s="97">
        <f>'Monthly Returns'!U47</f>
        <v>-5.012E-3</v>
      </c>
      <c r="W33" s="97">
        <f>'Monthly Returns'!V47</f>
        <v>1.3880000000000001E-3</v>
      </c>
      <c r="X33" s="97">
        <f>'Monthly Returns'!W47</f>
        <v>-2.5709999999999999E-3</v>
      </c>
      <c r="Y33" s="97">
        <f>'Monthly Returns'!X47</f>
        <v>-9.7230000000000007E-3</v>
      </c>
      <c r="Z33" s="97">
        <f>'Monthly Returns'!Y47</f>
        <v>-1.0549999999999999E-3</v>
      </c>
      <c r="AA33" s="97">
        <f>'Monthly Returns'!Z47</f>
        <v>-1.2447999999999999E-2</v>
      </c>
      <c r="AB33" s="97">
        <f>'Monthly Returns'!AA47</f>
        <v>-2.0760000000000002E-3</v>
      </c>
      <c r="AC33" s="97">
        <f>'Monthly Returns'!AB47</f>
        <v>1.2959999999999998E-3</v>
      </c>
      <c r="AD33" s="97">
        <f>'Monthly Returns'!AC47</f>
        <v>7.7899999999999996E-4</v>
      </c>
      <c r="AE33" s="97">
        <f>'Monthly Returns'!AD47</f>
        <v>4.5690000000000001E-3</v>
      </c>
      <c r="AF33" s="97">
        <f>'Monthly Returns'!AE47</f>
        <v>5.8976613455559504E-3</v>
      </c>
      <c r="AG33" s="97">
        <f>'Monthly Returns'!AF47</f>
        <v>4.3728345860680499E-3</v>
      </c>
      <c r="AH33" s="97">
        <f>'Monthly Returns'!AG47</f>
        <v>2.3444011926719698E-3</v>
      </c>
      <c r="AI33" s="97">
        <f>'Monthly Returns'!AH47</f>
        <v>5.0000000000000001E-4</v>
      </c>
      <c r="AJ33" s="97">
        <f>'Monthly Returns'!AI47</f>
        <v>1.95E-2</v>
      </c>
      <c r="AK33" s="97">
        <f>'Monthly Returns'!AJ47</f>
        <v>2.2700000000000001E-2</v>
      </c>
      <c r="AL33" s="97">
        <f>'Monthly Returns'!AK47</f>
        <v>1.23E-2</v>
      </c>
      <c r="AM33" s="97">
        <f>'Monthly Returns'!AL47</f>
        <v>-1.1999999999999999E-3</v>
      </c>
      <c r="AN33" s="97">
        <f>'Monthly Returns'!AM47</f>
        <v>7.6E-3</v>
      </c>
      <c r="AO33" s="97">
        <f>'Monthly Returns'!AN47</f>
        <v>-4.5444999999999999E-2</v>
      </c>
      <c r="AP33" s="97">
        <f>'Monthly Returns'!AO47</f>
        <v>3.5184E-2</v>
      </c>
      <c r="AQ33" s="97">
        <f>'Monthly Returns'!AP47</f>
        <v>8.0839984809803089E-2</v>
      </c>
      <c r="AR33" s="95">
        <v>-1.5326688331153847E-2</v>
      </c>
      <c r="AS33" s="97">
        <f>'Monthly Returns'!AR47</f>
        <v>-2.496424718368162E-2</v>
      </c>
      <c r="AT33" s="205">
        <f t="shared" si="2"/>
        <v>2.6167385252317665E-2</v>
      </c>
      <c r="AU33" s="95">
        <v>-1.8532308808379399E-4</v>
      </c>
      <c r="AV33" s="95">
        <v>1.4833762309228561E-3</v>
      </c>
      <c r="AW33" s="97">
        <f>'Monthly Returns'!AV47</f>
        <v>2.3855000000000001E-2</v>
      </c>
      <c r="AX33" s="97">
        <f>'Monthly Returns'!AW47</f>
        <v>2.4802000000000001E-2</v>
      </c>
      <c r="AY33" s="95">
        <v>5.1797926261588315E-2</v>
      </c>
      <c r="AZ33" s="95">
        <v>0.13090354601427417</v>
      </c>
      <c r="BA33" s="97">
        <f>'Monthly Returns'!AZ47</f>
        <v>0.109041</v>
      </c>
      <c r="BB33" s="97"/>
      <c r="BC33" s="97"/>
      <c r="BD33" s="97"/>
      <c r="BE33" s="97"/>
      <c r="BF33" s="97"/>
      <c r="BG33" s="97"/>
      <c r="BH33" s="97"/>
      <c r="BI33" s="97"/>
      <c r="BJ33" s="97"/>
      <c r="BK33" s="97"/>
      <c r="BL33" s="97"/>
      <c r="BM33" s="97"/>
      <c r="BN33" s="97"/>
      <c r="BO33" s="97"/>
      <c r="BP33" s="97"/>
      <c r="BQ33" s="97"/>
      <c r="BR33" s="97"/>
      <c r="BS33" s="97"/>
      <c r="BT33" s="97"/>
      <c r="BU33" s="97"/>
      <c r="BV33" s="97"/>
      <c r="CC33" s="196">
        <f>(C33-AVERAGE(C$3:C$242))^2*'Monthly Returns'!$BI47</f>
        <v>7.161915478307614E-6</v>
      </c>
      <c r="CD33" s="196">
        <f>(D33-AVERAGE(D$3:D$242))^2*'Monthly Returns'!$BI47</f>
        <v>7.2137465529152034E-6</v>
      </c>
      <c r="CE33" s="196">
        <f>(E33-AVERAGE(E$3:E$242))^2*'Monthly Returns'!$BI47</f>
        <v>7.8068305609274166E-6</v>
      </c>
      <c r="CF33" s="196">
        <f>(F33-AVERAGE(F$3:F$242))^2*'Monthly Returns'!$BI47</f>
        <v>6.4286281087349718E-6</v>
      </c>
      <c r="CG33" s="196">
        <f>(G33-AVERAGE(G$3:G$242))^2*'Monthly Returns'!$BI47</f>
        <v>2.6220943137429054E-6</v>
      </c>
      <c r="CH33" s="196">
        <f>(H33-AVERAGE(H$3:H$242))^2*'Monthly Returns'!$BI47</f>
        <v>5.9260142318090284E-6</v>
      </c>
      <c r="CI33" s="196">
        <f>(I33-AVERAGE(I$3:I$242))^2*'Monthly Returns'!$BI47</f>
        <v>5.1257286402477254E-6</v>
      </c>
      <c r="CJ33" s="196">
        <f>(J33-AVERAGE(J$3:J$242))^2*'Monthly Returns'!$BI47</f>
        <v>8.2247945242523282E-6</v>
      </c>
      <c r="CK33" s="196">
        <f>(K33-AVERAGE(K$3:K$242))^2*'Monthly Returns'!$BI47</f>
        <v>2.0758206701891144E-6</v>
      </c>
      <c r="CL33" s="196">
        <f>(L33-AVERAGE(L$3:L$242))^2*'Monthly Returns'!$BI47</f>
        <v>4.1428341020913724E-36</v>
      </c>
      <c r="CM33" s="196">
        <f>(M33-AVERAGE(M$3:M$242))^2*'Monthly Returns'!$BI47</f>
        <v>8.3020183808383522E-8</v>
      </c>
      <c r="CN33" s="196">
        <f>(N33-AVERAGE(N$3:N$242))^2*'Monthly Returns'!$BI47</f>
        <v>3.3504121609037855E-7</v>
      </c>
      <c r="CO33" s="196">
        <f>(O33-AVERAGE(O$3:O$242))^2*'Monthly Returns'!$BI47</f>
        <v>9.7684686648299884E-9</v>
      </c>
      <c r="CP33" s="196">
        <f>(P33-AVERAGE(P$3:P$242))^2*'Monthly Returns'!$BI47</f>
        <v>6.5817624142078898E-8</v>
      </c>
      <c r="CQ33" s="196">
        <f>(Q33-AVERAGE(Q$3:Q$242))^2*'Monthly Returns'!$BI47</f>
        <v>1.4074017698826333E-6</v>
      </c>
      <c r="CR33" s="196">
        <f>(R33-AVERAGE(R$3:R$242))^2*'Monthly Returns'!$BI47</f>
        <v>8.5148188597689698E-8</v>
      </c>
      <c r="CS33" s="196">
        <f>(S33-AVERAGE(S$3:S$242))^2*'Monthly Returns'!$BI47</f>
        <v>4.7164412517064622E-8</v>
      </c>
      <c r="CT33" s="196">
        <f>(T33-AVERAGE(T$3:T$242))^2*'Monthly Returns'!$BI47</f>
        <v>2.589983348813314E-7</v>
      </c>
      <c r="CU33" s="196">
        <f>(U33-AVERAGE(U$3:U$242))^2*'Monthly Returns'!$BI47</f>
        <v>6.2205627104606603E-9</v>
      </c>
      <c r="CV33" s="196">
        <f>(V33-AVERAGE(V$3:V$242))^2*'Monthly Returns'!$BI47</f>
        <v>9.3040849549727533E-8</v>
      </c>
      <c r="CW33" s="196">
        <f>(W33-AVERAGE(W$3:W$242))^2*'Monthly Returns'!$BI47</f>
        <v>7.1987053751140893E-9</v>
      </c>
      <c r="CX33" s="196">
        <f>(X33-AVERAGE(X$3:X$242))^2*'Monthly Returns'!$BI47</f>
        <v>6.6699935840892419E-8</v>
      </c>
      <c r="CY33" s="196">
        <f>(Y33-AVERAGE(Y$3:Y$242))^2*'Monthly Returns'!$BI47</f>
        <v>2.3906473390126004E-7</v>
      </c>
      <c r="CZ33" s="196">
        <f>(Z33-AVERAGE(Z$3:Z$242))^2*'Monthly Returns'!$BI47</f>
        <v>1.6408110397871266E-8</v>
      </c>
      <c r="DA33" s="196">
        <f>(AA33-AVERAGE(AA$3:AA$242))^2*'Monthly Returns'!$BI47</f>
        <v>4.5414590383336193E-7</v>
      </c>
      <c r="DB33" s="196">
        <f>(AB33-AVERAGE(AB$3:AB$242))^2*'Monthly Returns'!$BI47</f>
        <v>5.1690384084272034E-8</v>
      </c>
      <c r="DC33" s="196">
        <f>(AC33-AVERAGE(AC$3:AC$242))^2*'Monthly Returns'!$BI47</f>
        <v>4.0684365797618036E-9</v>
      </c>
      <c r="DD33" s="196">
        <f>(AD33-AVERAGE(AD$3:AD$242))^2*'Monthly Returns'!$BI47</f>
        <v>7.173632092933408E-9</v>
      </c>
      <c r="DE33" s="196">
        <f>(AE33-AVERAGE(AE$3:AE$242))^2*'Monthly Returns'!$BI47</f>
        <v>2.2103302866591639E-9</v>
      </c>
      <c r="DF33" s="196">
        <f>(AF33-AVERAGE(AF$3:AF$242))^2*'Monthly Returns'!$BI47</f>
        <v>1.4620288404094411E-9</v>
      </c>
      <c r="DG33" s="196">
        <f>(AG33-AVERAGE(AG$3:AG$242))^2*'Monthly Returns'!$BI47</f>
        <v>1.5921471092258302E-9</v>
      </c>
      <c r="DH33" s="196">
        <f>(AH33-AVERAGE(AH$3:AH$242))^2*'Monthly Returns'!$BI47</f>
        <v>5.3088050188023402E-9</v>
      </c>
      <c r="DI33" s="196">
        <f>(AI33-AVERAGE(AI$3:AI$242))^2*'Monthly Returns'!$BI47</f>
        <v>1.3230893847980875E-8</v>
      </c>
      <c r="DJ33" s="196">
        <f>(AJ33-AVERAGE(AJ$3:AJ$242))^2*'Monthly Returns'!$BI47</f>
        <v>2.5553653398793835E-7</v>
      </c>
      <c r="DK33" s="196">
        <f>(AK33-AVERAGE(AK$3:AK$242))^2*'Monthly Returns'!$BI47</f>
        <v>3.6353781237761622E-7</v>
      </c>
      <c r="DL33" s="196">
        <f>(AL33-AVERAGE(AL$3:AL$242))^2*'Monthly Returns'!$BI47</f>
        <v>4.6714850496411239E-8</v>
      </c>
      <c r="DM33" s="196">
        <f>(AM33-AVERAGE(AM$3:AM$242))^2*'Monthly Returns'!$BI47</f>
        <v>4.1105657507119219E-8</v>
      </c>
      <c r="DN33" s="196">
        <f>(AN33-AVERAGE(AN$3:AN$242))^2*'Monthly Returns'!$BI47</f>
        <v>5.3117637364016808E-9</v>
      </c>
      <c r="DO33" s="196">
        <f>(AO33-AVERAGE(AO$3:AO$242))^2*'Monthly Returns'!$BI47</f>
        <v>3.472149526526985E-6</v>
      </c>
      <c r="DP33" s="196">
        <f>(AP33-AVERAGE(AP$3:AP$242))^2*'Monthly Returns'!$BI47</f>
        <v>1.448032764088933E-6</v>
      </c>
      <c r="DQ33" s="196">
        <f>(AQ33-AVERAGE(AQ$3:AQ$242))^2*'Monthly Returns'!$BI47</f>
        <v>7.167641487008982E-6</v>
      </c>
      <c r="DR33" s="196">
        <f>(AR33-AVERAGE(AR$3:AR$242))^2*'Monthly Returns'!$BI47</f>
        <v>6.4081026813937445E-7</v>
      </c>
      <c r="DS33" s="196">
        <f>(AS33-AVERAGE(AS$3:AS$242))^2*'Monthly Returns'!$BI47</f>
        <v>4.1428341020913724E-36</v>
      </c>
      <c r="DT33" s="196">
        <f>(AT33-AVERAGE(AT$3:AT$242))^2*'Monthly Returns'!$BI47</f>
        <v>5.6339637402973663E-7</v>
      </c>
      <c r="DU33" s="196">
        <f>(AU33-AVERAGE(AU$3:AU$242))^2*'Monthly Returns'!$BI47</f>
        <v>6.388892908418198E-9</v>
      </c>
      <c r="DV33" s="196">
        <f>(AV33-AVERAGE(AV$3:AV$242))^2*'Monthly Returns'!$BI47</f>
        <v>7.211702852714744E-8</v>
      </c>
      <c r="DW33" s="196">
        <f>(AW33-AVERAGE(AW$3:AW$242))^2*'Monthly Returns'!$BI47</f>
        <v>2.6438826179456825E-7</v>
      </c>
      <c r="DX33" s="196">
        <f>(AX33-AVERAGE(AX$3:AX$242))^2*'Monthly Returns'!$BI47</f>
        <v>3.405988173666764E-7</v>
      </c>
      <c r="DY33" s="196">
        <f>(AY33-AVERAGE(AY$3:AY$242))^2*'Monthly Returns'!$BI47</f>
        <v>2.7059487039993146E-6</v>
      </c>
      <c r="DZ33" s="196">
        <f>(AZ33-AVERAGE(AZ$3:AZ$242))^2*'Monthly Returns'!$BI47</f>
        <v>1.7670537097339635E-5</v>
      </c>
      <c r="EA33" s="196">
        <f>(BA33-AVERAGE(BA$3:BA$242))^2*'Monthly Returns'!$BI47</f>
        <v>1.3121373886411438E-5</v>
      </c>
    </row>
    <row r="34" spans="1:131" s="103" customFormat="1" x14ac:dyDescent="0.2">
      <c r="A34" s="85"/>
      <c r="B34" s="102">
        <f>'Monthly Returns'!A48</f>
        <v>37042</v>
      </c>
      <c r="C34" s="97">
        <f>'Monthly Returns'!B48</f>
        <v>8.0320000000000009E-3</v>
      </c>
      <c r="D34" s="97">
        <f>'Monthly Returns'!C48</f>
        <v>6.7600000000000004E-3</v>
      </c>
      <c r="E34" s="97">
        <f>'Monthly Returns'!D48</f>
        <v>1.8627000000000001E-2</v>
      </c>
      <c r="F34" s="97">
        <f>'Monthly Returns'!E48</f>
        <v>2.4580000000000001E-2</v>
      </c>
      <c r="G34" s="97">
        <f>'Monthly Returns'!F48</f>
        <v>0.10415200000000001</v>
      </c>
      <c r="H34" s="97">
        <f>'Monthly Returns'!G48</f>
        <v>-1.1146E-2</v>
      </c>
      <c r="I34" s="97">
        <f>'Monthly Returns'!H48</f>
        <v>-2.7616000000000002E-2</v>
      </c>
      <c r="J34" s="97">
        <f>'Monthly Returns'!I48</f>
        <v>2.013E-3</v>
      </c>
      <c r="K34" s="97">
        <f>'Monthly Returns'!J48</f>
        <v>1.1937999999999999E-2</v>
      </c>
      <c r="L34" s="97">
        <f>'Monthly Returns'!K48</f>
        <v>-2.496424718368162E-2</v>
      </c>
      <c r="M34" s="97">
        <f>'Monthly Returns'!L48</f>
        <v>6.0409999999999995E-3</v>
      </c>
      <c r="N34" s="97">
        <f>'Monthly Returns'!M48</f>
        <v>3.1190000000000002E-3</v>
      </c>
      <c r="O34" s="97">
        <f>'Monthly Returns'!N48</f>
        <v>4.2490000000000002E-3</v>
      </c>
      <c r="P34" s="97">
        <f>'Monthly Returns'!O48</f>
        <v>4.1419999999999998E-3</v>
      </c>
      <c r="Q34" s="97">
        <f>'Monthly Returns'!P48</f>
        <v>1.271E-3</v>
      </c>
      <c r="R34" s="97">
        <f>'Monthly Returns'!Q48</f>
        <v>9.1690000000000001E-3</v>
      </c>
      <c r="S34" s="97">
        <f>'Monthly Returns'!R48</f>
        <v>7.6E-3</v>
      </c>
      <c r="T34" s="97">
        <f>'Monthly Returns'!S48</f>
        <v>1.3720000000000001E-2</v>
      </c>
      <c r="U34" s="97">
        <f>'Monthly Returns'!T48</f>
        <v>1.1725000000000001E-2</v>
      </c>
      <c r="V34" s="97">
        <f>'Monthly Returns'!U48</f>
        <v>3.9750000000000002E-3</v>
      </c>
      <c r="W34" s="97">
        <f>'Monthly Returns'!V48</f>
        <v>6.6300000000000005E-3</v>
      </c>
      <c r="X34" s="97">
        <f>'Monthly Returns'!W48</f>
        <v>4.2959999999999995E-3</v>
      </c>
      <c r="Y34" s="97">
        <f>'Monthly Returns'!X48</f>
        <v>1.1257E-2</v>
      </c>
      <c r="Z34" s="97">
        <f>'Monthly Returns'!Y48</f>
        <v>8.6529999999999992E-3</v>
      </c>
      <c r="AA34" s="97">
        <f>'Monthly Returns'!Z48</f>
        <v>1.8006000000000001E-2</v>
      </c>
      <c r="AB34" s="97">
        <f>'Monthly Returns'!AA48</f>
        <v>9.3179999999999999E-3</v>
      </c>
      <c r="AC34" s="97">
        <f>'Monthly Returns'!AB48</f>
        <v>-1.5759999999999999E-3</v>
      </c>
      <c r="AD34" s="97">
        <f>'Monthly Returns'!AC48</f>
        <v>-3.8929999999999998E-3</v>
      </c>
      <c r="AE34" s="97">
        <f>'Monthly Returns'!AD48</f>
        <v>2.8310000000000002E-3</v>
      </c>
      <c r="AF34" s="97">
        <f>'Monthly Returns'!AE48</f>
        <v>4.1759964268446798E-3</v>
      </c>
      <c r="AG34" s="97">
        <f>'Monthly Returns'!AF48</f>
        <v>2.5761896540926897E-3</v>
      </c>
      <c r="AH34" s="97">
        <f>'Monthly Returns'!AG48</f>
        <v>-9.3631791306276297E-4</v>
      </c>
      <c r="AI34" s="97">
        <f>'Monthly Returns'!AH48</f>
        <v>-1E-4</v>
      </c>
      <c r="AJ34" s="97">
        <f>'Monthly Returns'!AI48</f>
        <v>1.1899999999999999E-2</v>
      </c>
      <c r="AK34" s="97">
        <f>'Monthly Returns'!AJ48</f>
        <v>9.0000000000000011E-3</v>
      </c>
      <c r="AL34" s="97">
        <f>'Monthly Returns'!AK48</f>
        <v>1.9400000000000001E-2</v>
      </c>
      <c r="AM34" s="97">
        <f>'Monthly Returns'!AL48</f>
        <v>-1E-3</v>
      </c>
      <c r="AN34" s="97">
        <f>'Monthly Returns'!AM48</f>
        <v>9.300000000000001E-3</v>
      </c>
      <c r="AO34" s="97">
        <f>'Monthly Returns'!AN48</f>
        <v>8.3999999999999995E-3</v>
      </c>
      <c r="AP34" s="97">
        <f>'Monthly Returns'!AO48</f>
        <v>-2.0969999999999999E-2</v>
      </c>
      <c r="AQ34" s="97">
        <f>'Monthly Returns'!AP48</f>
        <v>8.6461423262853502E-3</v>
      </c>
      <c r="AR34" s="95">
        <v>-7.3562741789654114E-4</v>
      </c>
      <c r="AS34" s="97">
        <f>'Monthly Returns'!AR48</f>
        <v>-2.496424718368162E-2</v>
      </c>
      <c r="AT34" s="205">
        <f t="shared" si="2"/>
        <v>3.2329369906902369E-3</v>
      </c>
      <c r="AU34" s="95">
        <v>-1.0149322870913323E-2</v>
      </c>
      <c r="AV34" s="95">
        <v>-2.9357851158659205E-2</v>
      </c>
      <c r="AW34" s="97">
        <f>'Monthly Returns'!AV48</f>
        <v>2.4209000000000001E-2</v>
      </c>
      <c r="AX34" s="97">
        <f>'Monthly Returns'!AW48</f>
        <v>9.0629999999999999E-3</v>
      </c>
      <c r="AY34" s="95">
        <v>1.1256849534511818E-3</v>
      </c>
      <c r="AZ34" s="95">
        <v>6.7670485394540514E-2</v>
      </c>
      <c r="BA34" s="97">
        <f>'Monthly Returns'!AZ48</f>
        <v>1.3421000000000001E-2</v>
      </c>
      <c r="BB34" s="97"/>
      <c r="BC34" s="97"/>
      <c r="BD34" s="97"/>
      <c r="BE34" s="97"/>
      <c r="BF34" s="97"/>
      <c r="BG34" s="97"/>
      <c r="BH34" s="97"/>
      <c r="BI34" s="97"/>
      <c r="BJ34" s="97"/>
      <c r="BK34" s="97"/>
      <c r="BL34" s="97"/>
      <c r="BM34" s="97"/>
      <c r="BN34" s="97"/>
      <c r="BO34" s="97"/>
      <c r="BP34" s="97"/>
      <c r="BQ34" s="97"/>
      <c r="BR34" s="97"/>
      <c r="BS34" s="97"/>
      <c r="BT34" s="97"/>
      <c r="BU34" s="97"/>
      <c r="BV34" s="97"/>
      <c r="CC34" s="196">
        <f>(C34-AVERAGE(C$3:C$242))^2*'Monthly Returns'!$BI48</f>
        <v>9.1778799237478439E-10</v>
      </c>
      <c r="CD34" s="196">
        <f>(D34-AVERAGE(D$3:D$242))^2*'Monthly Returns'!$BI48</f>
        <v>1.5540048996094778E-10</v>
      </c>
      <c r="CE34" s="196">
        <f>(E34-AVERAGE(E$3:E$242))^2*'Monthly Returns'!$BI48</f>
        <v>1.1764182358743691E-7</v>
      </c>
      <c r="CF34" s="196">
        <f>(F34-AVERAGE(F$3:F$242))^2*'Monthly Returns'!$BI48</f>
        <v>3.2625056042113818E-7</v>
      </c>
      <c r="CG34" s="196">
        <f>(G34-AVERAGE(G$3:G$242))^2*'Monthly Returns'!$BI48</f>
        <v>1.186764029039638E-5</v>
      </c>
      <c r="CH34" s="196">
        <f>(H34-AVERAGE(H$3:H$242))^2*'Monthly Returns'!$BI48</f>
        <v>4.2015196525247812E-7</v>
      </c>
      <c r="CI34" s="196">
        <f>(I34-AVERAGE(I$3:I$242))^2*'Monthly Returns'!$BI48</f>
        <v>1.5592482219792541E-6</v>
      </c>
      <c r="CJ34" s="196">
        <f>(J34-AVERAGE(J$3:J$242))^2*'Monthly Returns'!$BI48</f>
        <v>6.5921892607560194E-8</v>
      </c>
      <c r="CK34" s="196">
        <f>(K34-AVERAGE(K$3:K$242))^2*'Monthly Returns'!$BI48</f>
        <v>4.4983228408379766E-9</v>
      </c>
      <c r="CL34" s="196">
        <f>(L34-AVERAGE(L$3:L$242))^2*'Monthly Returns'!$BI48</f>
        <v>4.1846809112034071E-36</v>
      </c>
      <c r="CM34" s="196">
        <f>(M34-AVERAGE(M$3:M$242))^2*'Monthly Returns'!$BI48</f>
        <v>7.3965227929977938E-9</v>
      </c>
      <c r="CN34" s="196">
        <f>(N34-AVERAGE(N$3:N$242))^2*'Monthly Returns'!$BI48</f>
        <v>7.7770971461144459E-11</v>
      </c>
      <c r="CO34" s="196">
        <f>(O34-AVERAGE(O$3:O$242))^2*'Monthly Returns'!$BI48</f>
        <v>8.8341320600802858E-9</v>
      </c>
      <c r="CP34" s="196">
        <f>(P34-AVERAGE(P$3:P$242))^2*'Monthly Returns'!$BI48</f>
        <v>1.7808471044246466E-9</v>
      </c>
      <c r="CQ34" s="196">
        <f>(Q34-AVERAGE(Q$3:Q$242))^2*'Monthly Returns'!$BI48</f>
        <v>2.0432735383092571E-8</v>
      </c>
      <c r="CR34" s="196">
        <f>(R34-AVERAGE(R$3:R$242))^2*'Monthly Returns'!$BI48</f>
        <v>3.1519922525123458E-8</v>
      </c>
      <c r="CS34" s="196">
        <f>(S34-AVERAGE(S$3:S$242))^2*'Monthly Returns'!$BI48</f>
        <v>1.7629518403250974E-8</v>
      </c>
      <c r="CT34" s="196">
        <f>(T34-AVERAGE(T$3:T$242))^2*'Monthly Returns'!$BI48</f>
        <v>9.0607820186656186E-8</v>
      </c>
      <c r="CU34" s="196">
        <f>(U34-AVERAGE(U$3:U$242))^2*'Monthly Returns'!$BI48</f>
        <v>7.2606869089794106E-8</v>
      </c>
      <c r="CV34" s="196">
        <f>(V34-AVERAGE(V$3:V$242))^2*'Monthly Returns'!$BI48</f>
        <v>6.0607341405712822E-10</v>
      </c>
      <c r="CW34" s="196">
        <f>(W34-AVERAGE(W$3:W$242))^2*'Monthly Returns'!$BI48</f>
        <v>1.1642639240815563E-8</v>
      </c>
      <c r="CX34" s="196">
        <f>(X34-AVERAGE(X$3:X$242))^2*'Monthly Returns'!$BI48</f>
        <v>4.2348915247121328E-11</v>
      </c>
      <c r="CY34" s="196">
        <f>(Y34-AVERAGE(Y$3:Y$242))^2*'Monthly Returns'!$BI48</f>
        <v>7.9372509984161398E-8</v>
      </c>
      <c r="CZ34" s="196">
        <f>(Z34-AVERAGE(Z$3:Z$242))^2*'Monthly Returns'!$BI48</f>
        <v>5.2446228688978358E-8</v>
      </c>
      <c r="DA34" s="196">
        <f>(AA34-AVERAGE(AA$3:AA$242))^2*'Monthly Returns'!$BI48</f>
        <v>1.9799488867678601E-7</v>
      </c>
      <c r="DB34" s="196">
        <f>(AB34-AVERAGE(AB$3:AB$242))^2*'Monthly Returns'!$BI48</f>
        <v>3.6626815011679914E-8</v>
      </c>
      <c r="DC34" s="196">
        <f>(AC34-AVERAGE(AC$3:AC$242))^2*'Monthly Returns'!$BI48</f>
        <v>2.8880320033817086E-8</v>
      </c>
      <c r="DD34" s="196">
        <f>(AD34-AVERAGE(AD$3:AD$242))^2*'Monthly Returns'!$BI48</f>
        <v>6.619943939391344E-8</v>
      </c>
      <c r="DE34" s="196">
        <f>(AE34-AVERAGE(AE$3:AE$242))^2*'Monthly Returns'!$BI48</f>
        <v>2.821151794170017E-10</v>
      </c>
      <c r="DF34" s="196">
        <f>(AF34-AVERAGE(AF$3:AF$242))^2*'Monthly Returns'!$BI48</f>
        <v>1.0378399658418015E-8</v>
      </c>
      <c r="DG34" s="196">
        <f>(AG34-AVERAGE(AG$3:AG$242))^2*'Monthly Returns'!$BI48</f>
        <v>1.1302060915510416E-8</v>
      </c>
      <c r="DH34" s="196">
        <f>(AH34-AVERAGE(AH$3:AH$242))^2*'Monthly Returns'!$BI48</f>
        <v>3.7685234840043296E-8</v>
      </c>
      <c r="DI34" s="196">
        <f>(AI34-AVERAGE(AI$3:AI$242))^2*'Monthly Returns'!$BI48</f>
        <v>1.8965637448992557E-8</v>
      </c>
      <c r="DJ34" s="196">
        <f>(AJ34-AVERAGE(AJ$3:AJ$242))^2*'Monthly Returns'!$BI48</f>
        <v>5.1976791122547343E-8</v>
      </c>
      <c r="DK34" s="196">
        <f>(AK34-AVERAGE(AK$3:AK$242))^2*'Monthly Returns'!$BI48</f>
        <v>1.0224817977963803E-8</v>
      </c>
      <c r="DL34" s="196">
        <f>(AL34-AVERAGE(AL$3:AL$242))^2*'Monthly Returns'!$BI48</f>
        <v>2.293146961862011E-7</v>
      </c>
      <c r="DM34" s="196">
        <f>(AM34-AVERAGE(AM$3:AM$242))^2*'Monthly Returns'!$BI48</f>
        <v>3.8571572338608732E-8</v>
      </c>
      <c r="DN34" s="196">
        <f>(AN34-AVERAGE(AN$3:AN$242))^2*'Monthly Returns'!$BI48</f>
        <v>1.8467710002919614E-8</v>
      </c>
      <c r="DO34" s="196">
        <f>(AO34-AVERAGE(AO$3:AO$242))^2*'Monthly Returns'!$BI48</f>
        <v>1.2430443516114089E-8</v>
      </c>
      <c r="DP34" s="196">
        <f>(AP34-AVERAGE(AP$3:AP$242))^2*'Monthly Returns'!$BI48</f>
        <v>7.394872202730346E-7</v>
      </c>
      <c r="DQ34" s="196">
        <f>(AQ34-AVERAGE(AQ$3:AQ$242))^2*'Monthly Returns'!$BI48</f>
        <v>9.1852177121455278E-10</v>
      </c>
      <c r="DR34" s="196">
        <f>(AR34-AVERAGE(AR$3:AR$242))^2*'Monthly Returns'!$BI48</f>
        <v>7.1204554888570998E-8</v>
      </c>
      <c r="DS34" s="196">
        <f>(AS34-AVERAGE(AS$3:AS$242))^2*'Monthly Returns'!$BI48</f>
        <v>4.1846809112034071E-36</v>
      </c>
      <c r="DT34" s="196">
        <f>(AT34-AVERAGE(AT$3:AT$242))^2*'Monthly Returns'!$BI48</f>
        <v>8.241348333428555E-9</v>
      </c>
      <c r="DU34" s="196">
        <f>(AU34-AVERAGE(AU$3:AU$242))^2*'Monthly Returns'!$BI48</f>
        <v>2.0027234897276408E-7</v>
      </c>
      <c r="DV34" s="196">
        <f>(AV34-AVERAGE(AV$3:AV$242))^2*'Monthly Returns'!$BI48</f>
        <v>7.510569102373008E-7</v>
      </c>
      <c r="DW34" s="196">
        <f>(AW34-AVERAGE(AW$3:AW$242))^2*'Monthly Returns'!$BI48</f>
        <v>2.8071206597014257E-7</v>
      </c>
      <c r="DX34" s="196">
        <f>(AX34-AVERAGE(AX$3:AX$242))^2*'Monthly Returns'!$BI48</f>
        <v>4.2882168129875521E-11</v>
      </c>
      <c r="DY34" s="196">
        <f>(AY34-AVERAGE(AY$3:AY$242))^2*'Monthly Returns'!$BI48</f>
        <v>4.5824257932917562E-8</v>
      </c>
      <c r="DZ34" s="196">
        <f>(AZ34-AVERAGE(AZ$3:AZ$242))^2*'Monthly Returns'!$BI48</f>
        <v>3.589511021310508E-6</v>
      </c>
      <c r="EA34" s="196">
        <f>(BA34-AVERAGE(BA$3:BA$242))^2*'Monthly Returns'!$BI48</f>
        <v>1.3662405197994053E-8</v>
      </c>
    </row>
    <row r="35" spans="1:131" s="103" customFormat="1" x14ac:dyDescent="0.2">
      <c r="A35" s="85"/>
      <c r="B35" s="102">
        <f>'Monthly Returns'!A49</f>
        <v>37072</v>
      </c>
      <c r="C35" s="97">
        <f>'Monthly Returns'!B49</f>
        <v>-1.8440000000000002E-2</v>
      </c>
      <c r="D35" s="97">
        <f>'Monthly Returns'!C49</f>
        <v>-2.2589000000000001E-2</v>
      </c>
      <c r="E35" s="97">
        <f>'Monthly Returns'!D49</f>
        <v>-9.4059999999999994E-3</v>
      </c>
      <c r="F35" s="97">
        <f>'Monthly Returns'!E49</f>
        <v>3.4529999999999998E-2</v>
      </c>
      <c r="G35" s="97">
        <f>'Monthly Returns'!F49</f>
        <v>2.9331999999999997E-2</v>
      </c>
      <c r="H35" s="97">
        <f>'Monthly Returns'!G49</f>
        <v>-3.0638000000000002E-2</v>
      </c>
      <c r="I35" s="97">
        <f>'Monthly Returns'!H49</f>
        <v>-3.8355E-2</v>
      </c>
      <c r="J35" s="97">
        <f>'Monthly Returns'!I49</f>
        <v>-2.8081999999999999E-2</v>
      </c>
      <c r="K35" s="97">
        <f>'Monthly Returns'!J49</f>
        <v>-2.0528000000000001E-2</v>
      </c>
      <c r="L35" s="97">
        <f>'Monthly Returns'!K49</f>
        <v>-2.496424718368162E-2</v>
      </c>
      <c r="M35" s="97">
        <f>'Monthly Returns'!L49</f>
        <v>3.7730000000000003E-3</v>
      </c>
      <c r="N35" s="97">
        <f>'Monthly Returns'!M49</f>
        <v>5.3659999999999992E-3</v>
      </c>
      <c r="O35" s="97">
        <f>'Monthly Returns'!N49</f>
        <v>2.738E-3</v>
      </c>
      <c r="P35" s="97">
        <f>'Monthly Returns'!O49</f>
        <v>3.6109999999999996E-3</v>
      </c>
      <c r="Q35" s="97">
        <f>'Monthly Returns'!P49</f>
        <v>8.5990000000000007E-3</v>
      </c>
      <c r="R35" s="97">
        <f>'Monthly Returns'!Q49</f>
        <v>5.071E-3</v>
      </c>
      <c r="S35" s="97">
        <f>'Monthly Returns'!R49</f>
        <v>4.4380000000000001E-3</v>
      </c>
      <c r="T35" s="97">
        <f>'Monthly Returns'!S49</f>
        <v>6.8979999999999996E-3</v>
      </c>
      <c r="U35" s="97">
        <f>'Monthly Returns'!T49</f>
        <v>-1.3179999999999999E-3</v>
      </c>
      <c r="V35" s="97">
        <f>'Monthly Returns'!U49</f>
        <v>2.9659999999999999E-3</v>
      </c>
      <c r="W35" s="97">
        <f>'Monthly Returns'!V49</f>
        <v>2.1390000000000003E-3</v>
      </c>
      <c r="X35" s="97">
        <f>'Monthly Returns'!W49</f>
        <v>1.0689999999999999E-3</v>
      </c>
      <c r="Y35" s="97">
        <f>'Monthly Returns'!X49</f>
        <v>5.1809999999999998E-3</v>
      </c>
      <c r="Z35" s="97">
        <f>'Monthly Returns'!Y49</f>
        <v>4.4460000000000003E-3</v>
      </c>
      <c r="AA35" s="97">
        <f>'Monthly Returns'!Z49</f>
        <v>-2.8050000000000002E-2</v>
      </c>
      <c r="AB35" s="97">
        <f>'Monthly Returns'!AA49</f>
        <v>3.7230000000000002E-3</v>
      </c>
      <c r="AC35" s="97">
        <f>'Monthly Returns'!AB49</f>
        <v>-1.5982E-2</v>
      </c>
      <c r="AD35" s="97">
        <f>'Monthly Returns'!AC49</f>
        <v>-1.5075E-2</v>
      </c>
      <c r="AE35" s="97">
        <f>'Monthly Returns'!AD49</f>
        <v>-1.7329000000000001E-2</v>
      </c>
      <c r="AF35" s="97">
        <f>'Monthly Returns'!AE49</f>
        <v>-4.4599035797551001E-3</v>
      </c>
      <c r="AG35" s="97">
        <f>'Monthly Returns'!AF49</f>
        <v>-6.4358113521876007E-3</v>
      </c>
      <c r="AH35" s="97">
        <f>'Monthly Returns'!AG49</f>
        <v>-1.73924597783881E-2</v>
      </c>
      <c r="AI35" s="97">
        <f>'Monthly Returns'!AH49</f>
        <v>3.8E-3</v>
      </c>
      <c r="AJ35" s="97">
        <f>'Monthly Returns'!AI49</f>
        <v>2.8999999999999998E-3</v>
      </c>
      <c r="AK35" s="97">
        <f>'Monthly Returns'!AJ49</f>
        <v>-3.2000000000000002E-3</v>
      </c>
      <c r="AL35" s="97">
        <f>'Monthly Returns'!AK49</f>
        <v>1.11E-2</v>
      </c>
      <c r="AM35" s="97">
        <f>'Monthly Returns'!AL49</f>
        <v>4.3E-3</v>
      </c>
      <c r="AN35" s="97">
        <f>'Monthly Returns'!AM49</f>
        <v>-2.3E-3</v>
      </c>
      <c r="AO35" s="97">
        <f>'Monthly Returns'!AN49</f>
        <v>1.6359999999999999E-3</v>
      </c>
      <c r="AP35" s="97">
        <f>'Monthly Returns'!AO49</f>
        <v>-3.9881E-2</v>
      </c>
      <c r="AQ35" s="97">
        <f>'Monthly Returns'!AP49</f>
        <v>-1.78364378472569E-2</v>
      </c>
      <c r="AR35" s="95">
        <v>4.7739278183354366E-3</v>
      </c>
      <c r="AS35" s="97">
        <f>'Monthly Returns'!AR49</f>
        <v>-2.496424718368162E-2</v>
      </c>
      <c r="AT35" s="205">
        <f t="shared" si="2"/>
        <v>3.0895029449495349E-3</v>
      </c>
      <c r="AU35" s="95">
        <v>-1.2598734621938305E-2</v>
      </c>
      <c r="AV35" s="95">
        <v>-1.3761880862664874E-2</v>
      </c>
      <c r="AW35" s="97">
        <f>'Monthly Returns'!AV49</f>
        <v>5.8612999999999998E-2</v>
      </c>
      <c r="AX35" s="97">
        <f>'Monthly Returns'!AW49</f>
        <v>2.5200999999999998E-2</v>
      </c>
      <c r="AY35" s="95">
        <v>-9.9844852752523222E-3</v>
      </c>
      <c r="AZ35" s="95">
        <v>-1.2251517520712334E-2</v>
      </c>
      <c r="BA35" s="97">
        <f>'Monthly Returns'!AZ49</f>
        <v>-1.6531000000000001E-2</v>
      </c>
      <c r="BB35" s="97"/>
      <c r="BC35" s="97"/>
      <c r="BD35" s="97"/>
      <c r="BE35" s="97"/>
      <c r="BF35" s="97"/>
      <c r="BG35" s="97"/>
      <c r="BH35" s="97"/>
      <c r="BI35" s="97"/>
      <c r="BJ35" s="97"/>
      <c r="BK35" s="97"/>
      <c r="BL35" s="97"/>
      <c r="BM35" s="97"/>
      <c r="BN35" s="97"/>
      <c r="BO35" s="97"/>
      <c r="BP35" s="97"/>
      <c r="BQ35" s="97"/>
      <c r="BR35" s="97"/>
      <c r="BS35" s="97"/>
      <c r="BT35" s="97"/>
      <c r="BU35" s="97"/>
      <c r="BV35" s="97"/>
      <c r="CC35" s="196">
        <f>(C35-AVERAGE(C$3:C$242))^2*'Monthly Returns'!$BI49</f>
        <v>9.0248152442978128E-7</v>
      </c>
      <c r="CD35" s="196">
        <f>(D35-AVERAGE(D$3:D$242))^2*'Monthly Returns'!$BI49</f>
        <v>1.2089476012085253E-6</v>
      </c>
      <c r="CE35" s="196">
        <f>(E35-AVERAGE(E$3:E$242))^2*'Monthly Returns'!$BI49</f>
        <v>4.8099063774298369E-7</v>
      </c>
      <c r="CF35" s="196">
        <f>(F35-AVERAGE(F$3:F$242))^2*'Monthly Returns'!$BI49</f>
        <v>8.8845150225400547E-7</v>
      </c>
      <c r="CG35" s="196">
        <f>(G35-AVERAGE(G$3:G$242))^2*'Monthly Returns'!$BI49</f>
        <v>4.7776643420433633E-7</v>
      </c>
      <c r="CH35" s="196">
        <f>(H35-AVERAGE(H$3:H$242))^2*'Monthly Returns'!$BI49</f>
        <v>1.8861668215863307E-6</v>
      </c>
      <c r="CI35" s="196">
        <f>(I35-AVERAGE(I$3:I$242))^2*'Monthly Returns'!$BI49</f>
        <v>2.7315079090108228E-6</v>
      </c>
      <c r="CJ35" s="196">
        <f>(J35-AVERAGE(J$3:J$242))^2*'Monthly Returns'!$BI49</f>
        <v>1.8842181691347236E-6</v>
      </c>
      <c r="CK35" s="196">
        <f>(K35-AVERAGE(K$3:K$242))^2*'Monthly Returns'!$BI49</f>
        <v>1.2882908588692588E-6</v>
      </c>
      <c r="CL35" s="196">
        <f>(L35-AVERAGE(L$3:L$242))^2*'Monthly Returns'!$BI49</f>
        <v>4.2269504153569761E-36</v>
      </c>
      <c r="CM35" s="196">
        <f>(M35-AVERAGE(M$3:M$242))^2*'Monthly Returns'!$BI49</f>
        <v>5.9383182476493517E-12</v>
      </c>
      <c r="CN35" s="196">
        <f>(N35-AVERAGE(N$3:N$242))^2*'Monthly Returns'!$BI49</f>
        <v>5.5291798642693152E-9</v>
      </c>
      <c r="CO35" s="196">
        <f>(O35-AVERAGE(O$3:O$242))^2*'Monthly Returns'!$BI49</f>
        <v>1.482325312256309E-9</v>
      </c>
      <c r="CP35" s="196">
        <f>(P35-AVERAGE(P$3:P$242))^2*'Monthly Returns'!$BI49</f>
        <v>5.1738710136081469E-10</v>
      </c>
      <c r="CQ35" s="196">
        <f>(Q35-AVERAGE(Q$3:Q$242))^2*'Monthly Returns'!$BI49</f>
        <v>1.6318110241625948E-8</v>
      </c>
      <c r="CR35" s="196">
        <f>(R35-AVERAGE(R$3:R$242))^2*'Monthly Returns'!$BI49</f>
        <v>7.1055031007825741E-10</v>
      </c>
      <c r="CS35" s="196">
        <f>(S35-AVERAGE(S$3:S$242))^2*'Monthly Returns'!$BI49</f>
        <v>2.6682463642157061E-10</v>
      </c>
      <c r="CT35" s="196">
        <f>(T35-AVERAGE(T$3:T$242))^2*'Monthly Returns'!$BI49</f>
        <v>2.4862973370190691E-9</v>
      </c>
      <c r="CU35" s="196">
        <f>(U35-AVERAGE(U$3:U$242))^2*'Monthly Returns'!$BI49</f>
        <v>4.5052934257333141E-8</v>
      </c>
      <c r="CV35" s="196">
        <f>(V35-AVERAGE(V$3:V$242))^2*'Monthly Returns'!$BI49</f>
        <v>1.5945474953827744E-10</v>
      </c>
      <c r="CW35" s="196">
        <f>(W35-AVERAGE(W$3:W$242))^2*'Monthly Returns'!$BI49</f>
        <v>3.3509716065394283E-9</v>
      </c>
      <c r="CX35" s="196">
        <f>(X35-AVERAGE(X$3:X$242))^2*'Monthly Returns'!$BI49</f>
        <v>1.589064729845281E-8</v>
      </c>
      <c r="CY35" s="196">
        <f>(Y35-AVERAGE(Y$3:Y$242))^2*'Monthly Returns'!$BI49</f>
        <v>3.3773584469772231E-9</v>
      </c>
      <c r="CZ35" s="196">
        <f>(Z35-AVERAGE(Z$3:Z$242))^2*'Monthly Returns'!$BI49</f>
        <v>5.5281242152311908E-9</v>
      </c>
      <c r="DA35" s="196">
        <f>(AA35-AVERAGE(AA$3:AA$242))^2*'Monthly Returns'!$BI49</f>
        <v>1.5839697259972714E-6</v>
      </c>
      <c r="DB35" s="196">
        <f>(AB35-AVERAGE(AB$3:AB$242))^2*'Monthly Returns'!$BI49</f>
        <v>2.2127645000135166E-10</v>
      </c>
      <c r="DC35" s="196">
        <f>(AC35-AVERAGE(AC$3:AC$242))^2*'Monthly Returns'!$BI49</f>
        <v>4.961092687424382E-7</v>
      </c>
      <c r="DD35" s="196">
        <f>(AD35-AVERAGE(AD$3:AD$242))^2*'Monthly Returns'!$BI49</f>
        <v>4.5257116714364385E-7</v>
      </c>
      <c r="DE35" s="196">
        <f>(AE35-AVERAGE(AE$3:AE$242))^2*'Monthly Returns'!$BI49</f>
        <v>5.8299729219387927E-7</v>
      </c>
      <c r="DF35" s="196">
        <f>(AF35-AVERAGE(AF$3:AF$242))^2*'Monthly Returns'!$BI49</f>
        <v>1.7828127455740056E-7</v>
      </c>
      <c r="DG35" s="196">
        <f>(AG35-AVERAGE(AG$3:AG$242))^2*'Monthly Returns'!$BI49</f>
        <v>1.9414802777499813E-7</v>
      </c>
      <c r="DH35" s="196">
        <f>(AH35-AVERAGE(AH$3:AH$242))^2*'Monthly Returns'!$BI49</f>
        <v>6.4736104991180734E-7</v>
      </c>
      <c r="DI35" s="196">
        <f>(AI35-AVERAGE(AI$3:AI$242))^2*'Monthly Returns'!$BI49</f>
        <v>3.6408074938502444E-11</v>
      </c>
      <c r="DJ35" s="196">
        <f>(AJ35-AVERAGE(AJ$3:AJ$242))^2*'Monthly Returns'!$BI49</f>
        <v>1.0857302371580878E-8</v>
      </c>
      <c r="DK35" s="196">
        <f>(AK35-AVERAGE(AK$3:AK$242))^2*'Monthly Returns'!$BI49</f>
        <v>1.2265515966901063E-7</v>
      </c>
      <c r="DL35" s="196">
        <f>(AL35-AVERAGE(AL$3:AL$242))^2*'Monthly Returns'!$BI49</f>
        <v>3.0232595783863007E-8</v>
      </c>
      <c r="DM35" s="196">
        <f>(AM35-AVERAGE(AM$3:AM$242))^2*'Monthly Returns'!$BI49</f>
        <v>1.1900361792647054E-12</v>
      </c>
      <c r="DN35" s="196">
        <f>(AN35-AVERAGE(AN$3:AN$242))^2*'Monthly Returns'!$BI49</f>
        <v>8.5876072891657148E-8</v>
      </c>
      <c r="DO35" s="196">
        <f>(AO35-AVERAGE(AO$3:AO$242))^2*'Monthly Returns'!$BI49</f>
        <v>1.917207854270513E-8</v>
      </c>
      <c r="DP35" s="196">
        <f>(AP35-AVERAGE(AP$3:AP$242))^2*'Monthly Returns'!$BI49</f>
        <v>2.44819020580192E-6</v>
      </c>
      <c r="DQ35" s="196">
        <f>(AQ35-AVERAGE(AQ$3:AQ$242))^2*'Monthly Returns'!$BI49</f>
        <v>9.0320306562603389E-7</v>
      </c>
      <c r="DR35" s="196">
        <f>(AR35-AVERAGE(AR$3:AR$242))^2*'Monthly Returns'!$BI49</f>
        <v>4.1126407537684014E-9</v>
      </c>
      <c r="DS35" s="196">
        <f>(AS35-AVERAGE(AS$3:AS$242))^2*'Monthly Returns'!$BI49</f>
        <v>4.2269504153569761E-36</v>
      </c>
      <c r="DT35" s="196">
        <f>(AT35-AVERAGE(AT$3:AT$242))^2*'Monthly Returns'!$BI49</f>
        <v>9.322202048302415E-9</v>
      </c>
      <c r="DU35" s="196">
        <f>(AU35-AVERAGE(AU$3:AU$242))^2*'Monthly Returns'!$BI49</f>
        <v>2.9213035852918784E-7</v>
      </c>
      <c r="DV35" s="196">
        <f>(AV35-AVERAGE(AV$3:AV$242))^2*'Monthly Returns'!$BI49</f>
        <v>8.6069867055683439E-8</v>
      </c>
      <c r="DW35" s="196">
        <f>(AW35-AVERAGE(AW$3:AW$242))^2*'Monthly Returns'!$BI49</f>
        <v>3.2641849662957334E-6</v>
      </c>
      <c r="DX35" s="196">
        <f>(AX35-AVERAGE(AX$3:AX$242))^2*'Monthly Returns'!$BI49</f>
        <v>3.6515571957784667E-7</v>
      </c>
      <c r="DY35" s="196">
        <f>(AY35-AVERAGE(AY$3:AY$242))^2*'Monthly Returns'!$BI49</f>
        <v>3.9266450887532704E-7</v>
      </c>
      <c r="DZ35" s="196">
        <f>(AZ35-AVERAGE(AZ$3:AZ$242))^2*'Monthly Returns'!$BI49</f>
        <v>1.1149444989408922E-6</v>
      </c>
      <c r="EA35" s="196">
        <f>(BA35-AVERAGE(BA$3:BA$242))^2*'Monthly Returns'!$BI49</f>
        <v>9.8376800857629051E-7</v>
      </c>
    </row>
    <row r="36" spans="1:131" s="103" customFormat="1" x14ac:dyDescent="0.2">
      <c r="A36" s="85"/>
      <c r="B36" s="102">
        <f>'Monthly Returns'!A50</f>
        <v>37103</v>
      </c>
      <c r="C36" s="97">
        <f>'Monthly Returns'!B50</f>
        <v>-1.6482E-2</v>
      </c>
      <c r="D36" s="97">
        <f>'Monthly Returns'!C50</f>
        <v>-1.3654999999999999E-2</v>
      </c>
      <c r="E36" s="97">
        <f>'Monthly Returns'!D50</f>
        <v>-2.8624999999999998E-2</v>
      </c>
      <c r="F36" s="97">
        <f>'Monthly Returns'!E50</f>
        <v>-5.4128999999999997E-2</v>
      </c>
      <c r="G36" s="97">
        <f>'Monthly Returns'!F50</f>
        <v>-2.9798000000000002E-2</v>
      </c>
      <c r="H36" s="97">
        <f>'Monthly Returns'!G50</f>
        <v>-1.576E-2</v>
      </c>
      <c r="I36" s="97">
        <f>'Monthly Returns'!H50</f>
        <v>-2.2248E-2</v>
      </c>
      <c r="J36" s="97">
        <f>'Monthly Returns'!I50</f>
        <v>-3.9921999999999999E-2</v>
      </c>
      <c r="K36" s="97">
        <f>'Monthly Returns'!J50</f>
        <v>-6.3190999999999997E-2</v>
      </c>
      <c r="L36" s="97">
        <f>'Monthly Returns'!K50</f>
        <v>-2.496424718368162E-2</v>
      </c>
      <c r="M36" s="97">
        <f>'Monthly Returns'!L50</f>
        <v>2.2357000000000002E-2</v>
      </c>
      <c r="N36" s="97">
        <f>'Monthly Returns'!M50</f>
        <v>2.4948000000000001E-2</v>
      </c>
      <c r="O36" s="97">
        <f>'Monthly Returns'!N50</f>
        <v>3.5370000000000002E-3</v>
      </c>
      <c r="P36" s="97">
        <f>'Monthly Returns'!O50</f>
        <v>1.8133999999999997E-2</v>
      </c>
      <c r="Q36" s="97">
        <f>'Monthly Returns'!P50</f>
        <v>3.7234999999999997E-2</v>
      </c>
      <c r="R36" s="97">
        <f>'Monthly Returns'!Q50</f>
        <v>2.6113000000000001E-2</v>
      </c>
      <c r="S36" s="97">
        <f>'Monthly Returns'!R50</f>
        <v>2.3395000000000003E-2</v>
      </c>
      <c r="T36" s="97">
        <f>'Monthly Returns'!S50</f>
        <v>3.4264000000000003E-2</v>
      </c>
      <c r="U36" s="97">
        <f>'Monthly Returns'!T50</f>
        <v>1.6541999999999998E-2</v>
      </c>
      <c r="V36" s="97">
        <f>'Monthly Returns'!U50</f>
        <v>2.1963E-2</v>
      </c>
      <c r="W36" s="97">
        <f>'Monthly Returns'!V50</f>
        <v>1.7749999999999998E-2</v>
      </c>
      <c r="X36" s="97">
        <f>'Monthly Returns'!W50</f>
        <v>2.7917999999999998E-2</v>
      </c>
      <c r="Y36" s="97">
        <f>'Monthly Returns'!X50</f>
        <v>1.2702E-2</v>
      </c>
      <c r="Z36" s="97">
        <f>'Monthly Returns'!Y50</f>
        <v>7.5260000000000006E-3</v>
      </c>
      <c r="AA36" s="97">
        <f>'Monthly Returns'!Z50</f>
        <v>1.4718E-2</v>
      </c>
      <c r="AB36" s="97">
        <f>'Monthly Returns'!AA50</f>
        <v>7.058E-3</v>
      </c>
      <c r="AC36" s="97">
        <f>'Monthly Returns'!AB50</f>
        <v>2.35E-2</v>
      </c>
      <c r="AD36" s="97">
        <f>'Monthly Returns'!AC50</f>
        <v>2.4348000000000002E-2</v>
      </c>
      <c r="AE36" s="97">
        <f>'Monthly Returns'!AD50</f>
        <v>2.5590000000000002E-2</v>
      </c>
      <c r="AF36" s="97">
        <f>'Monthly Returns'!AE50</f>
        <v>1.9208193328517299E-2</v>
      </c>
      <c r="AG36" s="97">
        <f>'Monthly Returns'!AF50</f>
        <v>1.8263051880490301E-2</v>
      </c>
      <c r="AH36" s="97">
        <f>'Monthly Returns'!AG50</f>
        <v>2.77082894321336E-2</v>
      </c>
      <c r="AI36" s="97">
        <f>'Monthly Returns'!AH50</f>
        <v>6.8000000000000005E-3</v>
      </c>
      <c r="AJ36" s="97">
        <f>'Monthly Returns'!AI50</f>
        <v>-8.3000000000000001E-3</v>
      </c>
      <c r="AK36" s="97">
        <f>'Monthly Returns'!AJ50</f>
        <v>-1.06E-2</v>
      </c>
      <c r="AL36" s="97">
        <f>'Monthly Returns'!AK50</f>
        <v>3.0000000000000001E-3</v>
      </c>
      <c r="AM36" s="97">
        <f>'Monthly Returns'!AL50</f>
        <v>-3.0000000000000001E-3</v>
      </c>
      <c r="AN36" s="97">
        <f>'Monthly Returns'!AM50</f>
        <v>6.9999999999999993E-3</v>
      </c>
      <c r="AO36" s="97">
        <f>'Monthly Returns'!AN50</f>
        <v>-1.3320000000000001E-3</v>
      </c>
      <c r="AP36" s="97">
        <f>'Monthly Returns'!AO50</f>
        <v>1.302E-2</v>
      </c>
      <c r="AQ36" s="97">
        <f>'Monthly Returns'!AP50</f>
        <v>-1.58776552853124E-2</v>
      </c>
      <c r="AR36" s="95">
        <v>1.2620943457851783E-3</v>
      </c>
      <c r="AS36" s="97">
        <f>'Monthly Returns'!AR50</f>
        <v>-2.496424718368162E-2</v>
      </c>
      <c r="AT36" s="205">
        <f t="shared" si="2"/>
        <v>-7.1950087027248906E-3</v>
      </c>
      <c r="AU36" s="95">
        <v>5.3940032731433539E-3</v>
      </c>
      <c r="AV36" s="95">
        <v>-3.3857647635107256E-2</v>
      </c>
      <c r="AW36" s="97">
        <f>'Monthly Returns'!AV50</f>
        <v>-1.9862999999999999E-2</v>
      </c>
      <c r="AX36" s="97">
        <f>'Monthly Returns'!AW50</f>
        <v>-1.8062999999999999E-2</v>
      </c>
      <c r="AY36" s="95">
        <v>-2.7632043513624457E-2</v>
      </c>
      <c r="AZ36" s="95">
        <v>-9.0805385065085995E-2</v>
      </c>
      <c r="BA36" s="97">
        <f>'Monthly Returns'!AZ50</f>
        <v>5.5850999999999998E-2</v>
      </c>
      <c r="BB36" s="97"/>
      <c r="BC36" s="97"/>
      <c r="BD36" s="97"/>
      <c r="BE36" s="97"/>
      <c r="BF36" s="97"/>
      <c r="BG36" s="97"/>
      <c r="BH36" s="97"/>
      <c r="BI36" s="97"/>
      <c r="BJ36" s="97"/>
      <c r="BK36" s="97"/>
      <c r="BL36" s="97"/>
      <c r="BM36" s="97"/>
      <c r="BN36" s="97"/>
      <c r="BO36" s="97"/>
      <c r="BP36" s="97"/>
      <c r="BQ36" s="97"/>
      <c r="BR36" s="97"/>
      <c r="BS36" s="97"/>
      <c r="BT36" s="97"/>
      <c r="BU36" s="97"/>
      <c r="BV36" s="97"/>
      <c r="CC36" s="196">
        <f>(C36-AVERAGE(C$3:C$242))^2*'Monthly Returns'!$BI50</f>
        <v>7.7773488179415997E-7</v>
      </c>
      <c r="CD36" s="196">
        <f>(D36-AVERAGE(D$3:D$242))^2*'Monthly Returns'!$BI50</f>
        <v>5.9676720216499353E-7</v>
      </c>
      <c r="CE36" s="196">
        <f>(E36-AVERAGE(E$3:E$242))^2*'Monthly Returns'!$BI50</f>
        <v>1.9949438909441338E-6</v>
      </c>
      <c r="CF36" s="196">
        <f>(F36-AVERAGE(F$3:F$242))^2*'Monthly Returns'!$BI50</f>
        <v>5.5359577255512269E-6</v>
      </c>
      <c r="CG36" s="196">
        <f>(G36-AVERAGE(G$3:G$242))^2*'Monthly Returns'!$BI50</f>
        <v>2.2690284873720117E-6</v>
      </c>
      <c r="CH36" s="196">
        <f>(H36-AVERAGE(H$3:H$242))^2*'Monthly Returns'!$BI50</f>
        <v>6.8308132516455551E-7</v>
      </c>
      <c r="CI36" s="196">
        <f>(I36-AVERAGE(I$3:I$242))^2*'Monthly Returns'!$BI50</f>
        <v>1.1267751437087964E-6</v>
      </c>
      <c r="CJ36" s="196">
        <f>(J36-AVERAGE(J$3:J$242))^2*'Monthly Returns'!$BI50</f>
        <v>3.3135222087715879E-6</v>
      </c>
      <c r="CK36" s="196">
        <f>(K36-AVERAGE(K$3:K$242))^2*'Monthly Returns'!$BI50</f>
        <v>7.4463926528610314E-6</v>
      </c>
      <c r="CL36" s="196">
        <f>(L36-AVERAGE(L$3:L$242))^2*'Monthly Returns'!$BI50</f>
        <v>4.2696468841989662E-36</v>
      </c>
      <c r="CM36" s="196">
        <f>(M36-AVERAGE(M$3:M$242))^2*'Monthly Returns'!$BI50</f>
        <v>4.8192521966632291E-7</v>
      </c>
      <c r="CN36" s="196">
        <f>(N36-AVERAGE(N$3:N$242))^2*'Monthly Returns'!$BI50</f>
        <v>6.458391537817218E-7</v>
      </c>
      <c r="CO36" s="196">
        <f>(O36-AVERAGE(O$3:O$242))^2*'Monthly Returns'!$BI50</f>
        <v>4.6835429457855626E-9</v>
      </c>
      <c r="CP36" s="196">
        <f>(P36-AVERAGE(P$3:P$242))^2*'Monthly Returns'!$BI50</f>
        <v>3.1748244740218029E-7</v>
      </c>
      <c r="CQ36" s="196">
        <f>(Q36-AVERAGE(Q$3:Q$242))^2*'Monthly Returns'!$BI50</f>
        <v>1.4263870341722539E-6</v>
      </c>
      <c r="CR36" s="196">
        <f>(R36-AVERAGE(R$3:R$242))^2*'Monthly Returns'!$BI50</f>
        <v>6.561724012059567E-7</v>
      </c>
      <c r="CS36" s="196">
        <f>(S36-AVERAGE(S$3:S$242))^2*'Monthly Returns'!$BI50</f>
        <v>5.2137147446329575E-7</v>
      </c>
      <c r="CT36" s="196">
        <f>(T36-AVERAGE(T$3:T$242))^2*'Monthly Returns'!$BI50</f>
        <v>1.1422668747462985E-6</v>
      </c>
      <c r="CU36" s="196">
        <f>(U36-AVERAGE(U$3:U$242))^2*'Monthly Returns'!$BI50</f>
        <v>2.0383725923806948E-7</v>
      </c>
      <c r="CV36" s="196">
        <f>(V36-AVERAGE(V$3:V$242))^2*'Monthly Returns'!$BI50</f>
        <v>4.8224871433005223E-7</v>
      </c>
      <c r="CW36" s="196">
        <f>(W36-AVERAGE(W$3:W$242))^2*'Monthly Returns'!$BI50</f>
        <v>2.7343999240471744E-7</v>
      </c>
      <c r="CX36" s="196">
        <f>(X36-AVERAGE(X$3:X$242))^2*'Monthly Returns'!$BI50</f>
        <v>7.61635349100522E-7</v>
      </c>
      <c r="CY36" s="196">
        <f>(Y36-AVERAGE(Y$3:Y$242))^2*'Monthly Returns'!$BI50</f>
        <v>1.1449075118217954E-7</v>
      </c>
      <c r="CZ36" s="196">
        <f>(Z36-AVERAGE(Z$3:Z$242))^2*'Monthly Returns'!$BI50</f>
        <v>3.5862481308920954E-8</v>
      </c>
      <c r="DA36" s="196">
        <f>(AA36-AVERAGE(AA$3:AA$242))^2*'Monthly Returns'!$BI50</f>
        <v>1.0697499236670424E-7</v>
      </c>
      <c r="DB36" s="196">
        <f>(AB36-AVERAGE(AB$3:AB$242))^2*'Monthly Returns'!$BI50</f>
        <v>1.1922380051779638E-8</v>
      </c>
      <c r="DC36" s="196">
        <f>(AC36-AVERAGE(AC$3:AC$242))^2*'Monthly Returns'!$BI50</f>
        <v>5.8027014930169218E-7</v>
      </c>
      <c r="DD36" s="196">
        <f>(AD36-AVERAGE(AD$3:AD$242))^2*'Monthly Returns'!$BI50</f>
        <v>6.2620933532921854E-7</v>
      </c>
      <c r="DE36" s="196">
        <f>(AE36-AVERAGE(AE$3:AE$242))^2*'Monthly Returns'!$BI50</f>
        <v>6.8923343961547189E-7</v>
      </c>
      <c r="DF36" s="196">
        <f>(AF36-AVERAGE(AF$3:AF$242))^2*'Monthly Returns'!$BI50</f>
        <v>2.0852523490913978E-7</v>
      </c>
      <c r="DG36" s="196">
        <f>(AG36-AVERAGE(AG$3:AG$242))^2*'Monthly Returns'!$BI50</f>
        <v>2.270836530613469E-7</v>
      </c>
      <c r="DH36" s="196">
        <f>(AH36-AVERAGE(AH$3:AH$242))^2*'Monthly Returns'!$BI50</f>
        <v>7.5718055830044462E-7</v>
      </c>
      <c r="DI36" s="196">
        <f>(AI36-AVERAGE(AI$3:AI$242))^2*'Monthly Returns'!$BI50</f>
        <v>1.3861396606487197E-8</v>
      </c>
      <c r="DJ36" s="196">
        <f>(AJ36-AVERAGE(AJ$3:AJ$242))^2*'Monthly Returns'!$BI50</f>
        <v>2.720927552117218E-7</v>
      </c>
      <c r="DK36" s="196">
        <f>(AK36-AVERAGE(AK$3:AK$242))^2*'Monthly Returns'!$BI50</f>
        <v>3.9367958791295678E-7</v>
      </c>
      <c r="DL36" s="196">
        <f>(AL36-AVERAGE(AL$3:AL$242))^2*'Monthly Returns'!$BI50</f>
        <v>1.6067629626426025E-8</v>
      </c>
      <c r="DM36" s="196">
        <f>(AM36-AVERAGE(AM$3:AM$242))^2*'Monthly Returns'!$BI50</f>
        <v>7.4434582582560088E-8</v>
      </c>
      <c r="DN36" s="196">
        <f>(AN36-AVERAGE(AN$3:AN$242))^2*'Monthly Returns'!$BI50</f>
        <v>2.6682263395590749E-9</v>
      </c>
      <c r="DO36" s="196">
        <f>(AO36-AVERAGE(AO$3:AO$242))^2*'Monthly Returns'!$BI50</f>
        <v>6.232003167853149E-8</v>
      </c>
      <c r="DP36" s="196">
        <f>(AP36-AVERAGE(AP$3:AP$242))^2*'Monthly Returns'!$BI50</f>
        <v>1.5729304742339049E-7</v>
      </c>
      <c r="DQ36" s="196">
        <f>(AQ36-AVERAGE(AQ$3:AQ$242))^2*'Monthly Returns'!$BI50</f>
        <v>7.7835668705198383E-7</v>
      </c>
      <c r="DR36" s="196">
        <f>(AR36-AVERAGE(AR$3:AR$242))^2*'Monthly Returns'!$BI50</f>
        <v>3.8093375150276886E-8</v>
      </c>
      <c r="DS36" s="196">
        <f>(AS36-AVERAGE(AS$3:AS$242))^2*'Monthly Returns'!$BI50</f>
        <v>4.2696468841989662E-36</v>
      </c>
      <c r="DT36" s="196">
        <f>(AT36-AVERAGE(AT$3:AT$242))^2*'Monthly Returns'!$BI50</f>
        <v>2.3026772313908864E-7</v>
      </c>
      <c r="DU36" s="196">
        <f>(AU36-AVERAGE(AU$3:AU$242))^2*'Monthly Returns'!$BI50</f>
        <v>1.6011532313993153E-8</v>
      </c>
      <c r="DV36" s="196">
        <f>(AV36-AVERAGE(AV$3:AV$242))^2*'Monthly Returns'!$BI50</f>
        <v>1.0876130862463765E-6</v>
      </c>
      <c r="DW36" s="196">
        <f>(AW36-AVERAGE(AW$3:AW$242))^2*'Monthly Returns'!$BI50</f>
        <v>1.2217635962365987E-6</v>
      </c>
      <c r="DX36" s="196">
        <f>(AX36-AVERAGE(AX$3:AX$242))^2*'Monthly Returns'!$BI50</f>
        <v>1.0062229936447421E-6</v>
      </c>
      <c r="DY36" s="196">
        <f>(AY36-AVERAGE(AY$3:AY$242))^2*'Monthly Returns'!$BI50</f>
        <v>1.6555660121983967E-6</v>
      </c>
      <c r="DZ36" s="196">
        <f>(AZ36-AVERAGE(AZ$3:AZ$242))^2*'Monthly Returns'!$BI50</f>
        <v>1.5882367830233169E-5</v>
      </c>
      <c r="EA36" s="196">
        <f>(BA36-AVERAGE(BA$3:BA$242))^2*'Monthly Returns'!$BI50</f>
        <v>2.8813526422777252E-6</v>
      </c>
    </row>
    <row r="37" spans="1:131" s="103" customFormat="1" x14ac:dyDescent="0.2">
      <c r="A37" s="85"/>
      <c r="B37" s="102">
        <f>'Monthly Returns'!A51</f>
        <v>37134</v>
      </c>
      <c r="C37" s="97">
        <f>'Monthly Returns'!B51</f>
        <v>-5.9036999999999999E-2</v>
      </c>
      <c r="D37" s="97">
        <f>'Monthly Returns'!C51</f>
        <v>-6.0944999999999999E-2</v>
      </c>
      <c r="E37" s="97">
        <f>'Monthly Returns'!D51</f>
        <v>-3.8448999999999997E-2</v>
      </c>
      <c r="F37" s="97">
        <f>'Monthly Returns'!E51</f>
        <v>-3.2298E-2</v>
      </c>
      <c r="G37" s="97">
        <f>'Monthly Returns'!F51</f>
        <v>-3.4681999999999998E-2</v>
      </c>
      <c r="H37" s="97">
        <f>'Monthly Returns'!G51</f>
        <v>-4.5956999999999998E-2</v>
      </c>
      <c r="I37" s="97">
        <f>'Monthly Returns'!H51</f>
        <v>-2.4836E-2</v>
      </c>
      <c r="J37" s="97">
        <f>'Monthly Returns'!I51</f>
        <v>9.2399999999999999E-3</v>
      </c>
      <c r="K37" s="97">
        <f>'Monthly Returns'!J51</f>
        <v>-9.8619999999999992E-3</v>
      </c>
      <c r="L37" s="97">
        <f>'Monthly Returns'!K51</f>
        <v>-2.496424718368162E-2</v>
      </c>
      <c r="M37" s="97">
        <f>'Monthly Returns'!L51</f>
        <v>1.1457999999999999E-2</v>
      </c>
      <c r="N37" s="97">
        <f>'Monthly Returns'!M51</f>
        <v>1.3247999999999999E-2</v>
      </c>
      <c r="O37" s="97">
        <f>'Monthly Returns'!N51</f>
        <v>3.277E-3</v>
      </c>
      <c r="P37" s="97">
        <f>'Monthly Returns'!O51</f>
        <v>8.6629999999999988E-3</v>
      </c>
      <c r="Q37" s="97">
        <f>'Monthly Returns'!P51</f>
        <v>2.1371999999999999E-2</v>
      </c>
      <c r="R37" s="97">
        <f>'Monthly Returns'!Q51</f>
        <v>1.3405E-2</v>
      </c>
      <c r="S37" s="97">
        <f>'Monthly Returns'!R51</f>
        <v>1.1442000000000001E-2</v>
      </c>
      <c r="T37" s="97">
        <f>'Monthly Returns'!S51</f>
        <v>1.9258000000000001E-2</v>
      </c>
      <c r="U37" s="97">
        <f>'Monthly Returns'!T51</f>
        <v>1.3680000000000001E-3</v>
      </c>
      <c r="V37" s="97">
        <f>'Monthly Returns'!U51</f>
        <v>1.0826000000000001E-2</v>
      </c>
      <c r="W37" s="97">
        <f>'Monthly Returns'!V51</f>
        <v>8.8269999999999998E-3</v>
      </c>
      <c r="X37" s="97">
        <f>'Monthly Returns'!W51</f>
        <v>1.5727999999999999E-2</v>
      </c>
      <c r="Y37" s="97">
        <f>'Monthly Returns'!X51</f>
        <v>1.542E-2</v>
      </c>
      <c r="Z37" s="97">
        <f>'Monthly Returns'!Y51</f>
        <v>9.7419999999999989E-3</v>
      </c>
      <c r="AA37" s="97">
        <f>'Monthly Returns'!Z51</f>
        <v>1.18E-2</v>
      </c>
      <c r="AB37" s="97">
        <f>'Monthly Returns'!AA51</f>
        <v>8.2420000000000011E-3</v>
      </c>
      <c r="AC37" s="97">
        <f>'Monthly Returns'!AB51</f>
        <v>4.6212000000000003E-2</v>
      </c>
      <c r="AD37" s="97">
        <f>'Monthly Returns'!AC51</f>
        <v>4.6344000000000003E-2</v>
      </c>
      <c r="AE37" s="97">
        <f>'Monthly Returns'!AD51</f>
        <v>4.6885000000000003E-2</v>
      </c>
      <c r="AF37" s="97">
        <f>'Monthly Returns'!AE51</f>
        <v>3.2823253785958205E-2</v>
      </c>
      <c r="AG37" s="97">
        <f>'Monthly Returns'!AF51</f>
        <v>3.2471060130847003E-2</v>
      </c>
      <c r="AH37" s="97">
        <f>'Monthly Returns'!AG51</f>
        <v>5.3652471998097202E-2</v>
      </c>
      <c r="AI37" s="97">
        <f>'Monthly Returns'!AH51</f>
        <v>1.47E-2</v>
      </c>
      <c r="AJ37" s="97">
        <f>'Monthly Returns'!AI51</f>
        <v>-4.0999999999999995E-3</v>
      </c>
      <c r="AK37" s="97">
        <f>'Monthly Returns'!AJ51</f>
        <v>-1.2199999999999999E-2</v>
      </c>
      <c r="AL37" s="97">
        <f>'Monthly Returns'!AK51</f>
        <v>1.29E-2</v>
      </c>
      <c r="AM37" s="97">
        <f>'Monthly Returns'!AL51</f>
        <v>5.6999999999999993E-3</v>
      </c>
      <c r="AN37" s="97">
        <f>'Monthly Returns'!AM51</f>
        <v>8.5000000000000006E-3</v>
      </c>
      <c r="AO37" s="97">
        <f>'Monthly Returns'!AN51</f>
        <v>1.3284000000000001E-2</v>
      </c>
      <c r="AP37" s="97">
        <f>'Monthly Returns'!AO51</f>
        <v>-4.3599999999999997E-4</v>
      </c>
      <c r="AQ37" s="97">
        <f>'Monthly Returns'!AP51</f>
        <v>-5.8449663417871098E-2</v>
      </c>
      <c r="AR37" s="95">
        <v>1.5256044426324281E-2</v>
      </c>
      <c r="AS37" s="97">
        <f>'Monthly Returns'!AR51</f>
        <v>-2.496424718368162E-2</v>
      </c>
      <c r="AT37" s="205">
        <f t="shared" si="2"/>
        <v>3.2760390602037531E-3</v>
      </c>
      <c r="AU37" s="95">
        <v>6.9836160575660333E-3</v>
      </c>
      <c r="AV37" s="95">
        <v>-6.1645274164186629E-3</v>
      </c>
      <c r="AW37" s="97">
        <f>'Monthly Returns'!AV51</f>
        <v>3.6565E-2</v>
      </c>
      <c r="AX37" s="97">
        <f>'Monthly Returns'!AW51</f>
        <v>2.4607E-2</v>
      </c>
      <c r="AY37" s="95">
        <v>-3.0348804698981234E-2</v>
      </c>
      <c r="AZ37" s="95">
        <v>-9.8734997978342343E-2</v>
      </c>
      <c r="BA37" s="97">
        <f>'Monthly Returns'!AZ51</f>
        <v>4.3465999999999998E-2</v>
      </c>
      <c r="BB37" s="97"/>
      <c r="BC37" s="97"/>
      <c r="BD37" s="97"/>
      <c r="BE37" s="97"/>
      <c r="BF37" s="97"/>
      <c r="BG37" s="97"/>
      <c r="BH37" s="97"/>
      <c r="BI37" s="97"/>
      <c r="BJ37" s="97"/>
      <c r="BK37" s="97"/>
      <c r="BL37" s="97"/>
      <c r="BM37" s="97"/>
      <c r="BN37" s="97"/>
      <c r="BO37" s="97"/>
      <c r="BP37" s="97"/>
      <c r="BQ37" s="97"/>
      <c r="BR37" s="97"/>
      <c r="BS37" s="97"/>
      <c r="BT37" s="97"/>
      <c r="BU37" s="97"/>
      <c r="BV37" s="97"/>
      <c r="CC37" s="196">
        <f>(C37-AVERAGE(C$3:C$242))^2*'Monthly Returns'!$BI51</f>
        <v>6.1422505228974707E-6</v>
      </c>
      <c r="CD37" s="196">
        <f>(D37-AVERAGE(D$3:D$242))^2*'Monthly Returns'!$BI51</f>
        <v>6.4798770574305829E-6</v>
      </c>
      <c r="CE37" s="196">
        <f>(E37-AVERAGE(E$3:E$242))^2*'Monthly Returns'!$BI51</f>
        <v>3.1936014449554671E-6</v>
      </c>
      <c r="CF37" s="196">
        <f>(F37-AVERAGE(F$3:F$242))^2*'Monthly Returns'!$BI51</f>
        <v>2.3962963942426471E-6</v>
      </c>
      <c r="CG37" s="196">
        <f>(G37-AVERAGE(G$3:G$242))^2*'Monthly Returns'!$BI51</f>
        <v>2.8785632542475494E-6</v>
      </c>
      <c r="CH37" s="196">
        <f>(H37-AVERAGE(H$3:H$242))^2*'Monthly Returns'!$BI51</f>
        <v>3.8429641143259886E-6</v>
      </c>
      <c r="CI37" s="196">
        <f>(I37-AVERAGE(I$3:I$242))^2*'Monthly Returns'!$BI51</f>
        <v>1.3541131696760728E-6</v>
      </c>
      <c r="CJ37" s="196">
        <f>(J37-AVERAGE(J$3:J$242))^2*'Monthly Returns'!$BI51</f>
        <v>9.4400284298323257E-11</v>
      </c>
      <c r="CK37" s="196">
        <f>(K37-AVERAGE(K$3:K$242))^2*'Monthly Returns'!$BI51</f>
        <v>5.5871035457255734E-7</v>
      </c>
      <c r="CL37" s="196">
        <f>(L37-AVERAGE(L$3:L$242))^2*'Monthly Returns'!$BI51</f>
        <v>4.3127746305040064E-36</v>
      </c>
      <c r="CM37" s="196">
        <f>(M37-AVERAGE(M$3:M$242))^2*'Monthly Returns'!$BI51</f>
        <v>8.4079261814295708E-8</v>
      </c>
      <c r="CN37" s="196">
        <f>(N37-AVERAGE(N$3:N$242))^2*'Monthly Returns'!$BI51</f>
        <v>1.3688687190503748E-7</v>
      </c>
      <c r="CO37" s="196">
        <f>(O37-AVERAGE(O$3:O$242))^2*'Monthly Returns'!$BI51</f>
        <v>3.4874164372337577E-9</v>
      </c>
      <c r="CP37" s="196">
        <f>(P37-AVERAGE(P$3:P$242))^2*'Monthly Returns'!$BI51</f>
        <v>4.4933725789404629E-8</v>
      </c>
      <c r="CQ37" s="196">
        <f>(Q37-AVERAGE(Q$3:Q$242))^2*'Monthly Returns'!$BI51</f>
        <v>3.6830588605381724E-7</v>
      </c>
      <c r="CR37" s="196">
        <f>(R37-AVERAGE(R$3:R$242))^2*'Monthly Returns'!$BI51</f>
        <v>1.1472299969496443E-7</v>
      </c>
      <c r="CS37" s="196">
        <f>(S37-AVERAGE(S$3:S$242))^2*'Monthly Returns'!$BI51</f>
        <v>7.7576567770663237E-8</v>
      </c>
      <c r="CT37" s="196">
        <f>(T37-AVERAGE(T$3:T$242))^2*'Monthly Returns'!$BI51</f>
        <v>2.6292811418609888E-7</v>
      </c>
      <c r="CU37" s="196">
        <f>(U37-AVERAGE(U$3:U$242))^2*'Monthly Returns'!$BI51</f>
        <v>1.2976649363924753E-8</v>
      </c>
      <c r="CV37" s="196">
        <f>(V37-AVERAGE(V$3:V$242))^2*'Monthly Returns'!$BI51</f>
        <v>7.9126639697145112E-8</v>
      </c>
      <c r="CW37" s="196">
        <f>(W37-AVERAGE(W$3:W$242))^2*'Monthly Returns'!$BI51</f>
        <v>3.6761080872793555E-8</v>
      </c>
      <c r="CX37" s="196">
        <f>(X37-AVERAGE(X$3:X$242))^2*'Monthly Returns'!$BI51</f>
        <v>1.7730411147522401E-7</v>
      </c>
      <c r="CY37" s="196">
        <f>(Y37-AVERAGE(Y$3:Y$242))^2*'Monthly Returns'!$BI51</f>
        <v>1.9514506219029477E-7</v>
      </c>
      <c r="CZ37" s="196">
        <f>(Z37-AVERAGE(Z$3:Z$242))^2*'Monthly Returns'!$BI51</f>
        <v>7.4654907732073513E-8</v>
      </c>
      <c r="DA37" s="196">
        <f>(AA37-AVERAGE(AA$3:AA$242))^2*'Monthly Returns'!$BI51</f>
        <v>4.8203534246373115E-8</v>
      </c>
      <c r="DB37" s="196">
        <f>(AB37-AVERAGE(AB$3:AB$242))^2*'Monthly Returns'!$BI51</f>
        <v>2.3726545185180969E-8</v>
      </c>
      <c r="DC37" s="196">
        <f>(AC37-AVERAGE(AC$3:AC$242))^2*'Monthly Returns'!$BI51</f>
        <v>2.6090925707496776E-6</v>
      </c>
      <c r="DD37" s="196">
        <f>(AD37-AVERAGE(AD$3:AD$242))^2*'Monthly Returns'!$BI51</f>
        <v>2.6186056459399807E-6</v>
      </c>
      <c r="DE37" s="196">
        <f>(AE37-AVERAGE(AE$3:AE$242))^2*'Monthly Returns'!$BI51</f>
        <v>2.6603186929514905E-6</v>
      </c>
      <c r="DF37" s="196">
        <f>(AF37-AVERAGE(AF$3:AF$242))^2*'Monthly Returns'!$BI51</f>
        <v>9.3760060184036901E-7</v>
      </c>
      <c r="DG37" s="196">
        <f>(AG37-AVERAGE(AG$3:AG$242))^2*'Monthly Returns'!$BI51</f>
        <v>1.0210455817071854E-6</v>
      </c>
      <c r="DH37" s="196">
        <f>(AH37-AVERAGE(AH$3:AH$242))^2*'Monthly Returns'!$BI51</f>
        <v>3.4045421287915863E-6</v>
      </c>
      <c r="DI37" s="196">
        <f>(AI37-AVERAGE(AI$3:AI$242))^2*'Monthly Returns'!$BI51</f>
        <v>1.7129140745162091E-7</v>
      </c>
      <c r="DJ37" s="196">
        <f>(AJ37-AVERAGE(AJ$3:AJ$242))^2*'Monthly Returns'!$BI51</f>
        <v>1.3478236906680568E-7</v>
      </c>
      <c r="DK37" s="196">
        <f>(AK37-AVERAGE(AK$3:AK$242))^2*'Monthly Returns'!$BI51</f>
        <v>4.7673124428981944E-7</v>
      </c>
      <c r="DL37" s="196">
        <f>(AL37-AVERAGE(AL$3:AL$242))^2*'Monthly Returns'!$BI51</f>
        <v>5.9034986866186223E-8</v>
      </c>
      <c r="DM37" s="196">
        <f>(AM37-AVERAGE(AM$3:AM$242))^2*'Monthly Returns'!$BI51</f>
        <v>2.6289566393569563E-9</v>
      </c>
      <c r="DN37" s="196">
        <f>(AN37-AVERAGE(AN$3:AN$242))^2*'Monthly Returns'!$BI51</f>
        <v>1.1670795024528658E-8</v>
      </c>
      <c r="DO37" s="196">
        <f>(AO37-AVERAGE(AO$3:AO$242))^2*'Monthly Returns'!$BI51</f>
        <v>8.7556964381912078E-8</v>
      </c>
      <c r="DP37" s="196">
        <f>(AP37-AVERAGE(AP$3:AP$242))^2*'Monthly Returns'!$BI51</f>
        <v>1.0983287034279846E-8</v>
      </c>
      <c r="DQ37" s="196">
        <f>(AQ37-AVERAGE(AQ$3:AQ$242))^2*'Monthly Returns'!$BI51</f>
        <v>6.1471613013123556E-6</v>
      </c>
      <c r="DR37" s="196">
        <f>(AR37-AVERAGE(AR$3:AR$242))^2*'Monthly Returns'!$BI51</f>
        <v>1.0716964904371281E-7</v>
      </c>
      <c r="DS37" s="196">
        <f>(AS37-AVERAGE(AS$3:AS$242))^2*'Monthly Returns'!$BI51</f>
        <v>4.3127746305040064E-36</v>
      </c>
      <c r="DT37" s="196">
        <f>(AT37-AVERAGE(AT$3:AT$242))^2*'Monthly Returns'!$BI51</f>
        <v>8.1990010837449975E-9</v>
      </c>
      <c r="DU37" s="196">
        <f>(AU37-AVERAGE(AU$3:AU$242))^2*'Monthly Returns'!$BI51</f>
        <v>3.4835607913268507E-8</v>
      </c>
      <c r="DV37" s="196">
        <f>(AV37-AVERAGE(AV$3:AV$242))^2*'Monthly Returns'!$BI51</f>
        <v>1.4680327570411127E-10</v>
      </c>
      <c r="DW37" s="196">
        <f>(AW37-AVERAGE(AW$3:AW$242))^2*'Monthly Returns'!$BI51</f>
        <v>1.000239213674298E-6</v>
      </c>
      <c r="DX37" s="196">
        <f>(AX37-AVERAGE(AX$3:AX$242))^2*'Monthly Returns'!$BI51</f>
        <v>3.4593563845603459E-7</v>
      </c>
      <c r="DY37" s="196">
        <f>(AY37-AVERAGE(AY$3:AY$242))^2*'Monthly Returns'!$BI51</f>
        <v>1.9454853862466551E-6</v>
      </c>
      <c r="DZ37" s="196">
        <f>(AZ37-AVERAGE(AZ$3:AZ$242))^2*'Monthly Returns'!$BI51</f>
        <v>1.8507202720174619E-5</v>
      </c>
      <c r="EA37" s="196">
        <f>(BA37-AVERAGE(BA$3:BA$242))^2*'Monthly Returns'!$BI51</f>
        <v>1.5442342710387646E-6</v>
      </c>
    </row>
    <row r="38" spans="1:131" s="103" customFormat="1" x14ac:dyDescent="0.2">
      <c r="A38" s="85"/>
      <c r="B38" s="102">
        <f>'Monthly Returns'!A52</f>
        <v>37164</v>
      </c>
      <c r="C38" s="97">
        <f>'Monthly Returns'!B52</f>
        <v>-8.8223999999999997E-2</v>
      </c>
      <c r="D38" s="97">
        <f>'Monthly Returns'!C52</f>
        <v>-8.4807000000000007E-2</v>
      </c>
      <c r="E38" s="97">
        <f>'Monthly Returns'!D52</f>
        <v>-0.12058999999999999</v>
      </c>
      <c r="F38" s="97">
        <f>'Monthly Returns'!E52</f>
        <v>-0.13461299999999998</v>
      </c>
      <c r="G38" s="97">
        <f>'Monthly Returns'!F52</f>
        <v>-0.120364</v>
      </c>
      <c r="H38" s="97">
        <f>'Monthly Returns'!G52</f>
        <v>-9.1344999999999996E-2</v>
      </c>
      <c r="I38" s="97">
        <f>'Monthly Returns'!H52</f>
        <v>-0.106088</v>
      </c>
      <c r="J38" s="97">
        <f>'Monthly Returns'!I52</f>
        <v>-0.12873300000000001</v>
      </c>
      <c r="K38" s="97">
        <f>'Monthly Returns'!J52</f>
        <v>-0.15478</v>
      </c>
      <c r="L38" s="97">
        <f>'Monthly Returns'!K52</f>
        <v>-2.496424718368162E-2</v>
      </c>
      <c r="M38" s="97">
        <f>'Monthly Returns'!L52</f>
        <v>1.1647000000000001E-2</v>
      </c>
      <c r="N38" s="97">
        <f>'Monthly Returns'!M52</f>
        <v>1.5871E-2</v>
      </c>
      <c r="O38" s="97">
        <f>'Monthly Returns'!N52</f>
        <v>5.4859999999999996E-3</v>
      </c>
      <c r="P38" s="97">
        <f>'Monthly Returns'!O52</f>
        <v>2.0680999999999998E-2</v>
      </c>
      <c r="Q38" s="97">
        <f>'Monthly Returns'!P52</f>
        <v>7.4570000000000001E-3</v>
      </c>
      <c r="R38" s="97">
        <f>'Monthly Returns'!Q52</f>
        <v>-1.47E-3</v>
      </c>
      <c r="S38" s="97">
        <f>'Monthly Returns'!R52</f>
        <v>6.2160000000000002E-3</v>
      </c>
      <c r="T38" s="97">
        <f>'Monthly Returns'!S52</f>
        <v>-2.4372999999999999E-2</v>
      </c>
      <c r="U38" s="97">
        <f>'Monthly Returns'!T52</f>
        <v>6.4700000000000001E-3</v>
      </c>
      <c r="V38" s="97">
        <f>'Monthly Returns'!U52</f>
        <v>2.0497999999999999E-2</v>
      </c>
      <c r="W38" s="97">
        <f>'Monthly Returns'!V52</f>
        <v>1.4978E-2</v>
      </c>
      <c r="X38" s="97">
        <f>'Monthly Returns'!W52</f>
        <v>1.9441E-2</v>
      </c>
      <c r="Y38" s="97">
        <f>'Monthly Returns'!X52</f>
        <v>-1.5999999999999999E-5</v>
      </c>
      <c r="Z38" s="97">
        <f>'Monthly Returns'!Y52</f>
        <v>4.7980000000000002E-3</v>
      </c>
      <c r="AA38" s="97">
        <f>'Monthly Returns'!Z52</f>
        <v>-6.7206000000000002E-2</v>
      </c>
      <c r="AB38" s="97">
        <f>'Monthly Returns'!AA52</f>
        <v>-1.5157E-2</v>
      </c>
      <c r="AC38" s="97">
        <f>'Monthly Returns'!AB52</f>
        <v>3.686E-3</v>
      </c>
      <c r="AD38" s="97">
        <f>'Monthly Returns'!AC52</f>
        <v>4.1079999999999997E-3</v>
      </c>
      <c r="AE38" s="97">
        <f>'Monthly Returns'!AD52</f>
        <v>-1.372E-3</v>
      </c>
      <c r="AF38" s="97">
        <f>'Monthly Returns'!AE52</f>
        <v>7.3303838928121898E-3</v>
      </c>
      <c r="AG38" s="97">
        <f>'Monthly Returns'!AF52</f>
        <v>5.8679534535544999E-3</v>
      </c>
      <c r="AH38" s="97">
        <f>'Monthly Returns'!AG52</f>
        <v>5.0745260752297705E-3</v>
      </c>
      <c r="AI38" s="97">
        <f>'Monthly Returns'!AH52</f>
        <v>2.7000000000000001E-3</v>
      </c>
      <c r="AJ38" s="97">
        <f>'Monthly Returns'!AI52</f>
        <v>-2.8300000000000002E-2</v>
      </c>
      <c r="AK38" s="97">
        <f>'Monthly Returns'!AJ52</f>
        <v>-3.73E-2</v>
      </c>
      <c r="AL38" s="97">
        <f>'Monthly Returns'!AK52</f>
        <v>-3.2599999999999997E-2</v>
      </c>
      <c r="AM38" s="97">
        <f>'Monthly Returns'!AL52</f>
        <v>6.3E-3</v>
      </c>
      <c r="AN38" s="97">
        <f>'Monthly Returns'!AM52</f>
        <v>2.3999999999999998E-3</v>
      </c>
      <c r="AO38" s="97">
        <f>'Monthly Returns'!AN52</f>
        <v>4.2507000000000003E-2</v>
      </c>
      <c r="AP38" s="97">
        <f>'Monthly Returns'!AO52</f>
        <v>-6.7457000000000003E-2</v>
      </c>
      <c r="AQ38" s="97">
        <f>'Monthly Returns'!AP52</f>
        <v>-8.7648328706673495E-2</v>
      </c>
      <c r="AR38" s="95">
        <v>-1.760582766511954E-2</v>
      </c>
      <c r="AS38" s="97">
        <f>'Monthly Returns'!AR52</f>
        <v>-2.496424718368162E-2</v>
      </c>
      <c r="AT38" s="205">
        <f t="shared" si="2"/>
        <v>-4.0754597883184501E-2</v>
      </c>
      <c r="AU38" s="95">
        <v>-1.4967750493222977E-2</v>
      </c>
      <c r="AV38" s="95">
        <v>-1.9587380403272892E-2</v>
      </c>
      <c r="AW38" s="97">
        <f>'Monthly Returns'!AV52</f>
        <v>-4.1524999999999999E-2</v>
      </c>
      <c r="AX38" s="97">
        <f>'Monthly Returns'!AW52</f>
        <v>-0.103767</v>
      </c>
      <c r="AY38" s="95">
        <v>-6.9190989415922499E-2</v>
      </c>
      <c r="AZ38" s="95">
        <v>-0.12587293518364381</v>
      </c>
      <c r="BA38" s="97">
        <f>'Monthly Returns'!AZ52</f>
        <v>-2.9407000000000003E-2</v>
      </c>
      <c r="BB38" s="97"/>
      <c r="BC38" s="97"/>
      <c r="BD38" s="97"/>
      <c r="BE38" s="97"/>
      <c r="BF38" s="97"/>
      <c r="BG38" s="97"/>
      <c r="BH38" s="97"/>
      <c r="BI38" s="97"/>
      <c r="BJ38" s="97"/>
      <c r="BK38" s="97"/>
      <c r="BL38" s="97"/>
      <c r="BM38" s="97"/>
      <c r="BN38" s="97"/>
      <c r="BO38" s="97"/>
      <c r="BP38" s="97"/>
      <c r="BQ38" s="97"/>
      <c r="BR38" s="97"/>
      <c r="BS38" s="97"/>
      <c r="BT38" s="97"/>
      <c r="BU38" s="97"/>
      <c r="BV38" s="97"/>
      <c r="CC38" s="196">
        <f>(C38-AVERAGE(C$3:C$242))^2*'Monthly Returns'!$BI52</f>
        <v>1.2875571687028334E-5</v>
      </c>
      <c r="CD38" s="196">
        <f>(D38-AVERAGE(D$3:D$242))^2*'Monthly Returns'!$BI52</f>
        <v>1.1941036295348889E-5</v>
      </c>
      <c r="CE38" s="196">
        <f>(E38-AVERAGE(E$3:E$242))^2*'Monthly Returns'!$BI52</f>
        <v>2.3858512837197751E-5</v>
      </c>
      <c r="CF38" s="196">
        <f>(F38-AVERAGE(F$3:F$242))^2*'Monthly Returns'!$BI52</f>
        <v>2.9189982622750567E-5</v>
      </c>
      <c r="CG38" s="196">
        <f>(G38-AVERAGE(G$3:G$242))^2*'Monthly Returns'!$BI52</f>
        <v>2.4273056035660005E-5</v>
      </c>
      <c r="CH38" s="196">
        <f>(H38-AVERAGE(H$3:H$242))^2*'Monthly Returns'!$BI52</f>
        <v>1.3518740326020018E-5</v>
      </c>
      <c r="CI38" s="196">
        <f>(I38-AVERAGE(I$3:I$242))^2*'Monthly Returns'!$BI52</f>
        <v>1.7846821814314972E-5</v>
      </c>
      <c r="CJ38" s="196">
        <f>(J38-AVERAGE(J$3:J$242))^2*'Monthly Returns'!$BI52</f>
        <v>2.6810987457428243E-5</v>
      </c>
      <c r="CK38" s="196">
        <f>(K38-AVERAGE(K$3:K$242))^2*'Monthly Returns'!$BI52</f>
        <v>3.8440746414216979E-5</v>
      </c>
      <c r="CL38" s="196">
        <f>(L38-AVERAGE(L$3:L$242))^2*'Monthly Returns'!$BI52</f>
        <v>4.3563380106101082E-36</v>
      </c>
      <c r="CM38" s="196">
        <f>(M38-AVERAGE(M$3:M$242))^2*'Monthly Returns'!$BI52</f>
        <v>8.9120942591183703E-8</v>
      </c>
      <c r="CN38" s="196">
        <f>(N38-AVERAGE(N$3:N$242))^2*'Monthly Returns'!$BI52</f>
        <v>2.2134136667505972E-7</v>
      </c>
      <c r="CO38" s="196">
        <f>(O38-AVERAGE(O$3:O$242))^2*'Monthly Returns'!$BI52</f>
        <v>2.0280283818970717E-8</v>
      </c>
      <c r="CP38" s="196">
        <f>(P38-AVERAGE(P$3:P$242))^2*'Monthly Returns'!$BI52</f>
        <v>4.4210912760291465E-7</v>
      </c>
      <c r="CQ38" s="196">
        <f>(Q38-AVERAGE(Q$3:Q$242))^2*'Monthly Returns'!$BI52</f>
        <v>7.5245648592836472E-9</v>
      </c>
      <c r="CR38" s="196">
        <f>(R38-AVERAGE(R$3:R$242))^2*'Monthly Returns'!$BI52</f>
        <v>4.7906887424616783E-8</v>
      </c>
      <c r="CS38" s="196">
        <f>(S38-AVERAGE(S$3:S$242))^2*'Monthly Returns'!$BI52</f>
        <v>6.9613266881293885E-9</v>
      </c>
      <c r="CT38" s="196">
        <f>(T38-AVERAGE(T$3:T$242))^2*'Monthly Returns'!$BI52</f>
        <v>1.2659617696193333E-6</v>
      </c>
      <c r="CU38" s="196">
        <f>(U38-AVERAGE(U$3:U$242))^2*'Monthly Returns'!$BI52</f>
        <v>5.9819392810537845E-9</v>
      </c>
      <c r="CV38" s="196">
        <f>(V38-AVERAGE(V$3:V$242))^2*'Monthly Returns'!$BI52</f>
        <v>4.1779777105255274E-7</v>
      </c>
      <c r="CW38" s="196">
        <f>(W38-AVERAGE(W$3:W$242))^2*'Monthly Returns'!$BI52</f>
        <v>1.7975176414414886E-7</v>
      </c>
      <c r="CX38" s="196">
        <f>(X38-AVERAGE(X$3:X$242))^2*'Monthly Returns'!$BI52</f>
        <v>3.1674687975187264E-7</v>
      </c>
      <c r="CY38" s="196">
        <f>(Y38-AVERAGE(Y$3:Y$242))^2*'Monthly Returns'!$BI52</f>
        <v>1.8606630192630787E-8</v>
      </c>
      <c r="CZ38" s="196">
        <f>(Z38-AVERAGE(Z$3:Z$242))^2*'Monthly Returns'!$BI52</f>
        <v>7.8704771901081344E-9</v>
      </c>
      <c r="DA38" s="196">
        <f>(AA38-AVERAGE(AA$3:AA$242))^2*'Monthly Returns'!$BI52</f>
        <v>7.5620413399888185E-6</v>
      </c>
      <c r="DB38" s="196">
        <f>(AB38-AVERAGE(AB$3:AB$242))^2*'Monthly Returns'!$BI52</f>
        <v>5.2559222087068596E-7</v>
      </c>
      <c r="DC38" s="196">
        <f>(AC38-AVERAGE(AC$3:AC$242))^2*'Monthly Returns'!$BI52</f>
        <v>5.9805954204466394E-10</v>
      </c>
      <c r="DD38" s="196">
        <f>(AD38-AVERAGE(AD$3:AD$242))^2*'Monthly Returns'!$BI52</f>
        <v>1.4681120077299795E-9</v>
      </c>
      <c r="DE38" s="196">
        <f>(AE38-AVERAGE(AE$3:AE$242))^2*'Monthly Returns'!$BI52</f>
        <v>3.0683640110170482E-8</v>
      </c>
      <c r="DF38" s="196">
        <f>(AF38-AVERAGE(AF$3:AF$242))^2*'Monthly Returns'!$BI52</f>
        <v>2.1491801128249129E-10</v>
      </c>
      <c r="DG38" s="196">
        <f>(AG38-AVERAGE(AG$3:AG$242))^2*'Monthly Returns'!$BI52</f>
        <v>2.340453764839186E-10</v>
      </c>
      <c r="DH38" s="196">
        <f>(AH38-AVERAGE(AH$3:AH$242))^2*'Monthly Returns'!$BI52</f>
        <v>7.8039350893242183E-10</v>
      </c>
      <c r="DI38" s="196">
        <f>(AI38-AVERAGE(AI$3:AI$242))^2*'Monthly Returns'!$BI52</f>
        <v>1.2414165436754769E-9</v>
      </c>
      <c r="DJ38" s="196">
        <f>(AJ38-AVERAGE(AJ$3:AJ$242))^2*'Monthly Returns'!$BI52</f>
        <v>1.6355376865088556E-6</v>
      </c>
      <c r="DK38" s="196">
        <f>(AK38-AVERAGE(AK$3:AK$242))^2*'Monthly Returns'!$BI52</f>
        <v>2.6819951830918178E-6</v>
      </c>
      <c r="DL38" s="196">
        <f>(AL38-AVERAGE(AL$3:AL$242))^2*'Monthly Returns'!$BI52</f>
        <v>2.1508453325311252E-6</v>
      </c>
      <c r="DM38" s="196">
        <f>(AM38-AVERAGE(AM$3:AM$242))^2*'Monthly Returns'!$BI52</f>
        <v>5.4895176095632137E-9</v>
      </c>
      <c r="DN38" s="196">
        <f>(AN38-AVERAGE(AN$3:AN$242))^2*'Monthly Returns'!$BI52</f>
        <v>1.4587917436400635E-8</v>
      </c>
      <c r="DO38" s="196">
        <f>(AO38-AVERAGE(AO$3:AO$242))^2*'Monthly Returns'!$BI52</f>
        <v>1.9492551978181056E-6</v>
      </c>
      <c r="DP38" s="196">
        <f>(AP38-AVERAGE(AP$3:AP$242))^2*'Monthly Returns'!$BI52</f>
        <v>6.8920762960242015E-6</v>
      </c>
      <c r="DQ38" s="196">
        <f>(AQ38-AVERAGE(AQ$3:AQ$242))^2*'Monthly Returns'!$BI52</f>
        <v>1.288586580956275E-5</v>
      </c>
      <c r="DR38" s="196">
        <f>(AR38-AVERAGE(AR$3:AR$242))^2*'Monthly Returns'!$BI52</f>
        <v>8.2186673797155299E-7</v>
      </c>
      <c r="DS38" s="196">
        <f>(AS38-AVERAGE(AS$3:AS$242))^2*'Monthly Returns'!$BI52</f>
        <v>4.3563380106101082E-36</v>
      </c>
      <c r="DT38" s="196">
        <f>(AT38-AVERAGE(AT$3:AT$242))^2*'Monthly Returns'!$BI52</f>
        <v>3.0503623059183159E-6</v>
      </c>
      <c r="DU38" s="196">
        <f>(AU38-AVERAGE(AU$3:AU$242))^2*'Monthly Returns'!$BI52</f>
        <v>4.0675599507005508E-7</v>
      </c>
      <c r="DV38" s="196">
        <f>(AV38-AVERAGE(AV$3:AV$242))^2*'Monthly Returns'!$BI52</f>
        <v>2.6715260707033755E-7</v>
      </c>
      <c r="DW38" s="196">
        <f>(AW38-AVERAGE(AW$3:AW$242))^2*'Monthly Returns'!$BI52</f>
        <v>3.7286708904565847E-6</v>
      </c>
      <c r="DX38" s="196">
        <f>(AX38-AVERAGE(AX$3:AX$242))^2*'Monthly Returns'!$BI52</f>
        <v>1.7940776145311653E-5</v>
      </c>
      <c r="DY38" s="196">
        <f>(AY38-AVERAGE(AY$3:AY$242))^2*'Monthly Returns'!$BI52</f>
        <v>8.1926180063081061E-6</v>
      </c>
      <c r="DZ38" s="196">
        <f>(AZ38-AVERAGE(AZ$3:AZ$242))^2*'Monthly Returns'!$BI52</f>
        <v>2.8558783109066221E-5</v>
      </c>
      <c r="EA38" s="196">
        <f>(BA38-AVERAGE(BA$3:BA$242))^2*'Monthly Returns'!$BI52</f>
        <v>2.2232187602035171E-6</v>
      </c>
    </row>
    <row r="39" spans="1:131" s="103" customFormat="1" x14ac:dyDescent="0.2">
      <c r="A39" s="85"/>
      <c r="B39" s="102">
        <f>'Monthly Returns'!A53</f>
        <v>37195</v>
      </c>
      <c r="C39" s="97">
        <f>'Monthly Returns'!B53</f>
        <v>2.3267000000000003E-2</v>
      </c>
      <c r="D39" s="97">
        <f>'Monthly Returns'!C53</f>
        <v>2.0819999999999998E-2</v>
      </c>
      <c r="E39" s="97">
        <f>'Monthly Returns'!D53</f>
        <v>3.9597E-2</v>
      </c>
      <c r="F39" s="97">
        <f>'Monthly Returns'!E53</f>
        <v>5.8521000000000004E-2</v>
      </c>
      <c r="G39" s="97">
        <f>'Monthly Returns'!F53</f>
        <v>8.3346000000000003E-2</v>
      </c>
      <c r="H39" s="97">
        <f>'Monthly Returns'!G53</f>
        <v>2.1252E-2</v>
      </c>
      <c r="I39" s="97">
        <f>'Monthly Returns'!H53</f>
        <v>2.8018999999999999E-2</v>
      </c>
      <c r="J39" s="97">
        <f>'Monthly Returns'!I53</f>
        <v>4.9581E-2</v>
      </c>
      <c r="K39" s="97">
        <f>'Monthly Returns'!J53</f>
        <v>6.2058999999999996E-2</v>
      </c>
      <c r="L39" s="97">
        <f>'Monthly Returns'!K53</f>
        <v>-2.496424718368162E-2</v>
      </c>
      <c r="M39" s="97">
        <f>'Monthly Returns'!L53</f>
        <v>2.0930000000000001E-2</v>
      </c>
      <c r="N39" s="97">
        <f>'Monthly Returns'!M53</f>
        <v>2.7698E-2</v>
      </c>
      <c r="O39" s="97">
        <f>'Monthly Returns'!N53</f>
        <v>3.065E-3</v>
      </c>
      <c r="P39" s="97">
        <f>'Monthly Returns'!O53</f>
        <v>1.5178000000000001E-2</v>
      </c>
      <c r="Q39" s="97">
        <f>'Monthly Returns'!P53</f>
        <v>4.9143999999999993E-2</v>
      </c>
      <c r="R39" s="97">
        <f>'Monthly Returns'!Q53</f>
        <v>2.4813999999999999E-2</v>
      </c>
      <c r="S39" s="97">
        <f>'Monthly Returns'!R53</f>
        <v>1.7791999999999999E-2</v>
      </c>
      <c r="T39" s="97">
        <f>'Monthly Returns'!S53</f>
        <v>4.6803999999999998E-2</v>
      </c>
      <c r="U39" s="97">
        <f>'Monthly Returns'!T53</f>
        <v>2.2955999999999997E-2</v>
      </c>
      <c r="V39" s="97">
        <f>'Monthly Returns'!U53</f>
        <v>2.1873E-2</v>
      </c>
      <c r="W39" s="97">
        <f>'Monthly Returns'!V53</f>
        <v>1.3827000000000001E-2</v>
      </c>
      <c r="X39" s="97">
        <f>'Monthly Returns'!W53</f>
        <v>2.0207000000000003E-2</v>
      </c>
      <c r="Y39" s="97">
        <f>'Monthly Returns'!X53</f>
        <v>1.0768999999999999E-2</v>
      </c>
      <c r="Z39" s="97">
        <f>'Monthly Returns'!Y53</f>
        <v>6.1790000000000005E-3</v>
      </c>
      <c r="AA39" s="97">
        <f>'Monthly Returns'!Z53</f>
        <v>2.4738000000000003E-2</v>
      </c>
      <c r="AB39" s="97">
        <f>'Monthly Returns'!AA53</f>
        <v>-1.1533E-2</v>
      </c>
      <c r="AC39" s="97">
        <f>'Monthly Returns'!AB53</f>
        <v>-6.3200000000000007E-4</v>
      </c>
      <c r="AD39" s="97">
        <f>'Monthly Returns'!AC53</f>
        <v>2.4600000000000002E-4</v>
      </c>
      <c r="AE39" s="97">
        <f>'Monthly Returns'!AD53</f>
        <v>-1.812E-3</v>
      </c>
      <c r="AF39" s="97">
        <f>'Monthly Returns'!AE53</f>
        <v>4.74189185973585E-3</v>
      </c>
      <c r="AG39" s="97">
        <f>'Monthly Returns'!AF53</f>
        <v>3.16673032811244E-3</v>
      </c>
      <c r="AH39" s="97">
        <f>'Monthly Returns'!AG53</f>
        <v>1.4202429996425201E-4</v>
      </c>
      <c r="AI39" s="97">
        <f>'Monthly Returns'!AH53</f>
        <v>1.4199999999999999E-2</v>
      </c>
      <c r="AJ39" s="97">
        <f>'Monthly Returns'!AI53</f>
        <v>2.0099999999999996E-2</v>
      </c>
      <c r="AK39" s="97">
        <f>'Monthly Returns'!AJ53</f>
        <v>1.8500000000000003E-2</v>
      </c>
      <c r="AL39" s="97">
        <f>'Monthly Returns'!AK53</f>
        <v>2.07E-2</v>
      </c>
      <c r="AM39" s="97">
        <f>'Monthly Returns'!AL53</f>
        <v>2.7099999999999999E-2</v>
      </c>
      <c r="AN39" s="97">
        <f>'Monthly Returns'!AM53</f>
        <v>8.5000000000000006E-3</v>
      </c>
      <c r="AO39" s="97">
        <f>'Monthly Returns'!AN53</f>
        <v>1.6362000000000002E-2</v>
      </c>
      <c r="AP39" s="97">
        <f>'Monthly Returns'!AO53</f>
        <v>-4.7466000000000001E-2</v>
      </c>
      <c r="AQ39" s="97">
        <f>'Monthly Returns'!AP53</f>
        <v>2.3887231361640299E-2</v>
      </c>
      <c r="AR39" s="95">
        <v>-2.5328955493100165E-2</v>
      </c>
      <c r="AS39" s="97">
        <f>'Monthly Returns'!AR53</f>
        <v>-2.496424718368162E-2</v>
      </c>
      <c r="AT39" s="205">
        <f t="shared" si="2"/>
        <v>-4.1197510679881737E-3</v>
      </c>
      <c r="AU39" s="95">
        <v>1.273176346818583E-2</v>
      </c>
      <c r="AV39" s="95">
        <v>-1.7205297576431893E-2</v>
      </c>
      <c r="AW39" s="97">
        <f>'Monthly Returns'!AV53</f>
        <v>-2.8613E-2</v>
      </c>
      <c r="AX39" s="97">
        <f>'Monthly Returns'!AW53</f>
        <v>-1.0509999999999999E-2</v>
      </c>
      <c r="AY39" s="95">
        <v>2.1180244660059137E-2</v>
      </c>
      <c r="AZ39" s="95">
        <v>8.8667505750815181E-2</v>
      </c>
      <c r="BA39" s="97">
        <f>'Monthly Returns'!AZ53</f>
        <v>5.9593999999999994E-2</v>
      </c>
      <c r="BB39" s="97"/>
      <c r="BC39" s="97"/>
      <c r="BD39" s="97"/>
      <c r="BE39" s="97"/>
      <c r="BF39" s="97"/>
      <c r="BG39" s="97"/>
      <c r="BH39" s="97"/>
      <c r="BI39" s="97"/>
      <c r="BJ39" s="97"/>
      <c r="BK39" s="97"/>
      <c r="BL39" s="97"/>
      <c r="BM39" s="97"/>
      <c r="BN39" s="97"/>
      <c r="BO39" s="97"/>
      <c r="BP39" s="97"/>
      <c r="BQ39" s="97"/>
      <c r="BR39" s="97"/>
      <c r="BS39" s="97"/>
      <c r="BT39" s="97"/>
      <c r="BU39" s="97"/>
      <c r="BV39" s="97"/>
      <c r="CC39" s="196">
        <f>(C39-AVERAGE(C$3:C$242))^2*'Monthly Returns'!$BI53</f>
        <v>3.6817956476921334E-7</v>
      </c>
      <c r="CD39" s="196">
        <f>(D39-AVERAGE(D$3:D$242))^2*'Monthly Returns'!$BI53</f>
        <v>2.6887044469399698E-7</v>
      </c>
      <c r="CE39" s="196">
        <f>(E39-AVERAGE(E$3:E$242))^2*'Monthly Returns'!$BI53</f>
        <v>1.3090734649012767E-6</v>
      </c>
      <c r="CF39" s="196">
        <f>(F39-AVERAGE(F$3:F$242))^2*'Monthly Returns'!$BI53</f>
        <v>3.490567229797064E-6</v>
      </c>
      <c r="CG39" s="196">
        <f>(G39-AVERAGE(G$3:G$242))^2*'Monthly Returns'!$BI53</f>
        <v>7.5425171296280148E-6</v>
      </c>
      <c r="CH39" s="196">
        <f>(H39-AVERAGE(H$3:H$242))^2*'Monthly Returns'!$BI53</f>
        <v>3.1314896363345843E-7</v>
      </c>
      <c r="CI39" s="196">
        <f>(I39-AVERAGE(I$3:I$242))^2*'Monthly Returns'!$BI53</f>
        <v>6.7553355354683006E-7</v>
      </c>
      <c r="CJ39" s="196">
        <f>(J39-AVERAGE(J$3:J$242))^2*'Monthly Returns'!$BI53</f>
        <v>2.3539279254424083E-6</v>
      </c>
      <c r="CK39" s="196">
        <f>(K39-AVERAGE(K$3:K$242))^2*'Monthly Returns'!$BI53</f>
        <v>3.8525362072407265E-6</v>
      </c>
      <c r="CL39" s="196">
        <f>(L39-AVERAGE(L$3:L$242))^2*'Monthly Returns'!$BI53</f>
        <v>4.4003414248586946E-36</v>
      </c>
      <c r="CM39" s="196">
        <f>(M39-AVERAGE(M$3:M$242))^2*'Monthly Returns'!$BI53</f>
        <v>4.2357782231459881E-7</v>
      </c>
      <c r="CN39" s="196">
        <f>(N39-AVERAGE(N$3:N$242))^2*'Monthly Returns'!$BI53</f>
        <v>8.4597212135056334E-7</v>
      </c>
      <c r="CO39" s="196">
        <f>(O39-AVERAGE(O$3:O$242))^2*'Monthly Returns'!$BI53</f>
        <v>2.6666521380282042E-9</v>
      </c>
      <c r="CP39" s="196">
        <f>(P39-AVERAGE(P$3:P$242))^2*'Monthly Returns'!$BI53</f>
        <v>2.1188611055277526E-7</v>
      </c>
      <c r="CQ39" s="196">
        <f>(Q39-AVERAGE(Q$3:Q$242))^2*'Monthly Returns'!$BI53</f>
        <v>2.7638478015914346E-6</v>
      </c>
      <c r="CR39" s="196">
        <f>(R39-AVERAGE(R$3:R$242))^2*'Monthly Returns'!$BI53</f>
        <v>5.979331961699064E-7</v>
      </c>
      <c r="CS39" s="196">
        <f>(S39-AVERAGE(S$3:S$242))^2*'Monthly Returns'!$BI53</f>
        <v>2.717514936255991E-7</v>
      </c>
      <c r="CT39" s="196">
        <f>(T39-AVERAGE(T$3:T$242))^2*'Monthly Returns'!$BI53</f>
        <v>2.4300898373550361E-6</v>
      </c>
      <c r="CU39" s="196">
        <f>(U39-AVERAGE(U$3:U$242))^2*'Monthly Returns'!$BI53</f>
        <v>4.9100653175646153E-7</v>
      </c>
      <c r="CV39" s="196">
        <f>(V39-AVERAGE(V$3:V$242))^2*'Monthly Returns'!$BI53</f>
        <v>4.9222666081975114E-7</v>
      </c>
      <c r="CW39" s="196">
        <f>(W39-AVERAGE(W$3:W$242))^2*'Monthly Returns'!$BI53</f>
        <v>1.4639225987069279E-7</v>
      </c>
      <c r="CX39" s="196">
        <f>(X39-AVERAGE(X$3:X$242))^2*'Monthly Returns'!$BI53</f>
        <v>3.5353037986779358E-7</v>
      </c>
      <c r="CY39" s="196">
        <f>(Y39-AVERAGE(Y$3:Y$242))^2*'Monthly Returns'!$BI53</f>
        <v>7.3147939981536966E-8</v>
      </c>
      <c r="CZ39" s="196">
        <f>(Z39-AVERAGE(Z$3:Z$242))^2*'Monthly Returns'!$BI53</f>
        <v>1.9979528029690433E-8</v>
      </c>
      <c r="DA39" s="196">
        <f>(AA39-AVERAGE(AA$3:AA$242))^2*'Monthly Returns'!$BI53</f>
        <v>5.0506900251491359E-7</v>
      </c>
      <c r="DB39" s="196">
        <f>(AB39-AVERAGE(AB$3:AB$242))^2*'Monthly Returns'!$BI53</f>
        <v>3.5008892735522911E-7</v>
      </c>
      <c r="DC39" s="196">
        <f>(AC39-AVERAGE(AC$3:AC$242))^2*'Monthly Returns'!$BI53</f>
        <v>1.9208165439122773E-8</v>
      </c>
      <c r="DD39" s="196">
        <f>(AD39-AVERAGE(AD$3:AD$242))^2*'Monthly Returns'!$BI53</f>
        <v>1.1541487988699264E-8</v>
      </c>
      <c r="DE39" s="196">
        <f>(AE39-AVERAGE(AE$3:AE$242))^2*'Monthly Returns'!$BI53</f>
        <v>3.7124422750567598E-8</v>
      </c>
      <c r="DF39" s="196">
        <f>(AF39-AVERAGE(AF$3:AF$242))^2*'Monthly Returns'!$BI53</f>
        <v>6.9026249500975637E-9</v>
      </c>
      <c r="DG39" s="196">
        <f>(AG39-AVERAGE(AG$3:AG$242))^2*'Monthly Returns'!$BI53</f>
        <v>7.5169477212845039E-9</v>
      </c>
      <c r="DH39" s="196">
        <f>(AH39-AVERAGE(AH$3:AH$242))^2*'Monthly Returns'!$BI53</f>
        <v>2.5064272991855497E-8</v>
      </c>
      <c r="DI39" s="196">
        <f>(AI39-AVERAGE(AI$3:AI$242))^2*'Monthly Returns'!$BI53</f>
        <v>1.5932855365897118E-7</v>
      </c>
      <c r="DJ39" s="196">
        <f>(AJ39-AVERAGE(AJ$3:AJ$242))^2*'Monthly Returns'!$BI53</f>
        <v>2.9555870404837161E-7</v>
      </c>
      <c r="DK39" s="196">
        <f>(AK39-AVERAGE(AK$3:AK$242))^2*'Monthly Returns'!$BI53</f>
        <v>2.1407664853863864E-7</v>
      </c>
      <c r="DL39" s="196">
        <f>(AL39-AVERAGE(AL$3:AL$242))^2*'Monthly Returns'!$BI53</f>
        <v>2.9179222705871529E-7</v>
      </c>
      <c r="DM39" s="196">
        <f>(AM39-AVERAGE(AM$3:AM$242))^2*'Monthly Returns'!$BI53</f>
        <v>7.4041087523838715E-7</v>
      </c>
      <c r="DN39" s="196">
        <f>(AN39-AVERAGE(AN$3:AN$242))^2*'Monthly Returns'!$BI53</f>
        <v>1.1907759437331557E-8</v>
      </c>
      <c r="DO39" s="196">
        <f>(AO39-AVERAGE(AO$3:AO$242))^2*'Monthly Returns'!$BI53</f>
        <v>1.7239356381198366E-7</v>
      </c>
      <c r="DP39" s="196">
        <f>(AP39-AVERAGE(AP$3:AP$242))^2*'Monthly Returns'!$BI53</f>
        <v>3.5459392037084378E-6</v>
      </c>
      <c r="DQ39" s="196">
        <f>(AQ39-AVERAGE(AQ$3:AQ$242))^2*'Monthly Returns'!$BI53</f>
        <v>3.6847392727571083E-7</v>
      </c>
      <c r="DR39" s="196">
        <f>(AR39-AVERAGE(AR$3:AR$242))^2*'Monthly Returns'!$BI53</f>
        <v>1.447169110216717E-6</v>
      </c>
      <c r="DS39" s="196">
        <f>(AS39-AVERAGE(AS$3:AS$242))^2*'Monthly Returns'!$BI53</f>
        <v>4.4003414248586946E-36</v>
      </c>
      <c r="DT39" s="196">
        <f>(AT39-AVERAGE(AT$3:AT$242))^2*'Monthly Returns'!$BI53</f>
        <v>1.3759715447253172E-7</v>
      </c>
      <c r="DU39" s="196">
        <f>(AU39-AVERAGE(AU$3:AU$242))^2*'Monthly Returns'!$BI53</f>
        <v>1.6462802938801585E-7</v>
      </c>
      <c r="DV39" s="196">
        <f>(AV39-AVERAGE(AV$3:AV$242))^2*'Monthly Returns'!$BI53</f>
        <v>1.8443240444788839E-7</v>
      </c>
      <c r="DW39" s="196">
        <f>(AW39-AVERAGE(AW$3:AW$242))^2*'Monthly Returns'!$BI53</f>
        <v>2.1105573840196246E-6</v>
      </c>
      <c r="DX39" s="196">
        <f>(AX39-AVERAGE(AX$3:AX$242))^2*'Monthly Returns'!$BI53</f>
        <v>5.3717885560467085E-7</v>
      </c>
      <c r="DY39" s="196">
        <f>(AY39-AVERAGE(AY$3:AY$242))^2*'Monthly Returns'!$BI53</f>
        <v>2.8979353287687768E-7</v>
      </c>
      <c r="DZ39" s="196">
        <f>(AZ39-AVERAGE(AZ$3:AZ$242))^2*'Monthly Returns'!$BI53</f>
        <v>7.4871129369796692E-6</v>
      </c>
      <c r="EA39" s="196">
        <f>(BA39-AVERAGE(BA$3:BA$242))^2*'Monthly Returns'!$BI53</f>
        <v>3.4770390877171743E-6</v>
      </c>
    </row>
    <row r="40" spans="1:131" s="103" customFormat="1" x14ac:dyDescent="0.2">
      <c r="A40" s="85"/>
      <c r="B40" s="102">
        <f>'Monthly Returns'!A54</f>
        <v>37225</v>
      </c>
      <c r="C40" s="97">
        <f>'Monthly Returns'!B54</f>
        <v>7.7024999999999996E-2</v>
      </c>
      <c r="D40" s="97">
        <f>'Monthly Returns'!C54</f>
        <v>7.7002000000000001E-2</v>
      </c>
      <c r="E40" s="97">
        <f>'Monthly Returns'!D54</f>
        <v>8.3796999999999996E-2</v>
      </c>
      <c r="F40" s="97">
        <f>'Monthly Returns'!E54</f>
        <v>7.7417E-2</v>
      </c>
      <c r="G40" s="97">
        <f>'Monthly Returns'!F54</f>
        <v>7.4664000000000008E-2</v>
      </c>
      <c r="H40" s="97">
        <f>'Monthly Returns'!G54</f>
        <v>6.1500000000000006E-2</v>
      </c>
      <c r="I40" s="97">
        <f>'Monthly Returns'!H54</f>
        <v>4.5734999999999998E-2</v>
      </c>
      <c r="J40" s="97">
        <f>'Monthly Returns'!I54</f>
        <v>3.9684999999999998E-2</v>
      </c>
      <c r="K40" s="97">
        <f>'Monthly Returns'!J54</f>
        <v>0.10440300000000001</v>
      </c>
      <c r="L40" s="97">
        <f>'Monthly Returns'!K54</f>
        <v>-2.496424718368162E-2</v>
      </c>
      <c r="M40" s="97">
        <f>'Monthly Returns'!L54</f>
        <v>-1.3789000000000001E-2</v>
      </c>
      <c r="N40" s="97">
        <f>'Monthly Returns'!M54</f>
        <v>-2.4756999999999998E-2</v>
      </c>
      <c r="O40" s="97">
        <f>'Monthly Returns'!N54</f>
        <v>2.2000000000000001E-3</v>
      </c>
      <c r="P40" s="97">
        <f>'Monthly Returns'!O54</f>
        <v>-1.1343000000000001E-2</v>
      </c>
      <c r="Q40" s="97">
        <f>'Monthly Returns'!P54</f>
        <v>-4.7534E-2</v>
      </c>
      <c r="R40" s="97">
        <f>'Monthly Returns'!Q54</f>
        <v>-8.6909999999999991E-3</v>
      </c>
      <c r="S40" s="97">
        <f>'Monthly Returns'!R54</f>
        <v>-7.7099999999999998E-3</v>
      </c>
      <c r="T40" s="97">
        <f>'Monthly Returns'!S54</f>
        <v>-1.1682999999999999E-2</v>
      </c>
      <c r="U40" s="97">
        <f>'Monthly Returns'!T54</f>
        <v>-2.3803999999999999E-2</v>
      </c>
      <c r="V40" s="97">
        <f>'Monthly Returns'!U54</f>
        <v>-1.7485999999999998E-2</v>
      </c>
      <c r="W40" s="97">
        <f>'Monthly Returns'!V54</f>
        <v>-9.2420000000000002E-3</v>
      </c>
      <c r="X40" s="97">
        <f>'Monthly Returns'!W54</f>
        <v>-1.7576999999999999E-2</v>
      </c>
      <c r="Y40" s="97">
        <f>'Monthly Returns'!X54</f>
        <v>-1.1619999999999998E-2</v>
      </c>
      <c r="Z40" s="97">
        <f>'Monthly Returns'!Y54</f>
        <v>-2.9640000000000001E-3</v>
      </c>
      <c r="AA40" s="97">
        <f>'Monthly Returns'!Z54</f>
        <v>3.6473999999999999E-2</v>
      </c>
      <c r="AB40" s="97">
        <f>'Monthly Returns'!AA54</f>
        <v>1.2536E-2</v>
      </c>
      <c r="AC40" s="97">
        <f>'Monthly Returns'!AB54</f>
        <v>-9.6550000000000004E-3</v>
      </c>
      <c r="AD40" s="97">
        <f>'Monthly Returns'!AC54</f>
        <v>-1.0185999999999999E-2</v>
      </c>
      <c r="AE40" s="97">
        <f>'Monthly Returns'!AD54</f>
        <v>-7.2850000000000007E-3</v>
      </c>
      <c r="AF40" s="97">
        <f>'Monthly Returns'!AE54</f>
        <v>-6.6708535528218495E-4</v>
      </c>
      <c r="AG40" s="97">
        <f>'Monthly Returns'!AF54</f>
        <v>-2.47781257620985E-3</v>
      </c>
      <c r="AH40" s="97">
        <f>'Monthly Returns'!AG54</f>
        <v>-1.01650538654412E-2</v>
      </c>
      <c r="AI40" s="97">
        <f>'Monthly Returns'!AH54</f>
        <v>-6.6E-3</v>
      </c>
      <c r="AJ40" s="97">
        <f>'Monthly Returns'!AI54</f>
        <v>2.07E-2</v>
      </c>
      <c r="AK40" s="97">
        <f>'Monthly Returns'!AJ54</f>
        <v>1.9699999999999999E-2</v>
      </c>
      <c r="AL40" s="97">
        <f>'Monthly Returns'!AK54</f>
        <v>1.5900000000000001E-2</v>
      </c>
      <c r="AM40" s="97">
        <f>'Monthly Returns'!AL54</f>
        <v>1.4000000000000002E-3</v>
      </c>
      <c r="AN40" s="97">
        <f>'Monthly Returns'!AM54</f>
        <v>5.4000000000000003E-3</v>
      </c>
      <c r="AO40" s="97">
        <f>'Monthly Returns'!AN54</f>
        <v>-5.7575000000000001E-2</v>
      </c>
      <c r="AP40" s="97">
        <f>'Monthly Returns'!AO54</f>
        <v>7.7249999999999992E-3</v>
      </c>
      <c r="AQ40" s="97">
        <f>'Monthly Returns'!AP54</f>
        <v>7.7666717043465894E-2</v>
      </c>
      <c r="AR40" s="95">
        <v>-1.1152297298351738E-2</v>
      </c>
      <c r="AS40" s="97">
        <f>'Monthly Returns'!AR54</f>
        <v>-2.496424718368162E-2</v>
      </c>
      <c r="AT40" s="205">
        <f t="shared" si="2"/>
        <v>2.4570457146280322E-2</v>
      </c>
      <c r="AU40" s="95">
        <v>-9.8629839370020442E-3</v>
      </c>
      <c r="AV40" s="95">
        <v>-1.592184949047926E-2</v>
      </c>
      <c r="AW40" s="97">
        <f>'Monthly Returns'!AV54</f>
        <v>5.5031999999999998E-2</v>
      </c>
      <c r="AX40" s="97">
        <f>'Monthly Returns'!AW54</f>
        <v>5.0231000000000005E-2</v>
      </c>
      <c r="AY40" s="95">
        <v>4.599528573140161E-2</v>
      </c>
      <c r="AZ40" s="95">
        <v>0.18317142237650627</v>
      </c>
      <c r="BA40" s="97">
        <f>'Monthly Returns'!AZ54</f>
        <v>-2.7023999999999999E-2</v>
      </c>
      <c r="BB40" s="97"/>
      <c r="BC40" s="97"/>
      <c r="BD40" s="97"/>
      <c r="BE40" s="97"/>
      <c r="BF40" s="97"/>
      <c r="BG40" s="97"/>
      <c r="BH40" s="97"/>
      <c r="BI40" s="97"/>
      <c r="BJ40" s="97"/>
      <c r="BK40" s="97"/>
      <c r="BL40" s="97"/>
      <c r="BM40" s="97"/>
      <c r="BN40" s="97"/>
      <c r="BO40" s="97"/>
      <c r="BP40" s="97"/>
      <c r="BQ40" s="97"/>
      <c r="BR40" s="97"/>
      <c r="BS40" s="97"/>
      <c r="BT40" s="97"/>
      <c r="BU40" s="97"/>
      <c r="BV40" s="97"/>
      <c r="CC40" s="196">
        <f>(C40-AVERAGE(C$3:C$242))^2*'Monthly Returns'!$BI54</f>
        <v>7.0305505828021713E-6</v>
      </c>
      <c r="CD40" s="196">
        <f>(D40-AVERAGE(D$3:D$242))^2*'Monthly Returns'!$BI54</f>
        <v>7.04841226112538E-6</v>
      </c>
      <c r="CE40" s="196">
        <f>(E40-AVERAGE(E$3:E$242))^2*'Monthly Returns'!$BI54</f>
        <v>8.0009234435240622E-6</v>
      </c>
      <c r="CF40" s="196">
        <f>(F40-AVERAGE(F$3:F$242))^2*'Monthly Returns'!$BI54</f>
        <v>6.7359577284667375E-6</v>
      </c>
      <c r="CG40" s="196">
        <f>(G40-AVERAGE(G$3:G$242))^2*'Monthly Returns'!$BI54</f>
        <v>5.9071599019987942E-6</v>
      </c>
      <c r="CH40" s="196">
        <f>(H40-AVERAGE(H$3:H$242))^2*'Monthly Returns'!$BI54</f>
        <v>4.3722873826125402E-6</v>
      </c>
      <c r="CI40" s="196">
        <f>(I40-AVERAGE(I$3:I$242))^2*'Monthly Returns'!$BI54</f>
        <v>2.2466649536594472E-6</v>
      </c>
      <c r="CJ40" s="196">
        <f>(J40-AVERAGE(J$3:J$242))^2*'Monthly Returns'!$BI54</f>
        <v>1.3598803833651394E-6</v>
      </c>
      <c r="CK40" s="196">
        <f>(K40-AVERAGE(K$3:K$242))^2*'Monthly Returns'!$BI54</f>
        <v>1.282259832644203E-5</v>
      </c>
      <c r="CL40" s="196">
        <f>(L40-AVERAGE(L$3:L$242))^2*'Monthly Returns'!$BI54</f>
        <v>4.4447893180390851E-36</v>
      </c>
      <c r="CM40" s="196">
        <f>(M40-AVERAGE(M$3:M$242))^2*'Monthly Returns'!$BI54</f>
        <v>4.4154847372433922E-7</v>
      </c>
      <c r="CN40" s="196">
        <f>(N40-AVERAGE(N$3:N$242))^2*'Monthly Returns'!$BI54</f>
        <v>1.140187862056158E-6</v>
      </c>
      <c r="CO40" s="196">
        <f>(O40-AVERAGE(O$3:O$242))^2*'Monthly Returns'!$BI54</f>
        <v>3.6281924693788482E-10</v>
      </c>
      <c r="CP40" s="196">
        <f>(P40-AVERAGE(P$3:P$242))^2*'Monthly Returns'!$BI54</f>
        <v>2.9660599791303645E-7</v>
      </c>
      <c r="CQ40" s="196">
        <f>(Q40-AVERAGE(Q$3:Q$242))^2*'Monthly Returns'!$BI54</f>
        <v>4.003566946859765E-6</v>
      </c>
      <c r="CR40" s="196">
        <f>(R40-AVERAGE(R$3:R$242))^2*'Monthly Returns'!$BI54</f>
        <v>2.4535657236483443E-7</v>
      </c>
      <c r="CS40" s="196">
        <f>(S40-AVERAGE(S$3:S$242))^2*'Monthly Returns'!$BI54</f>
        <v>1.9768733980693176E-7</v>
      </c>
      <c r="CT40" s="196">
        <f>(T40-AVERAGE(T$3:T$242))^2*'Monthly Returns'!$BI54</f>
        <v>4.2844784066658809E-7</v>
      </c>
      <c r="CU40" s="196">
        <f>(U40-AVERAGE(U$3:U$242))^2*'Monthly Returns'!$BI54</f>
        <v>1.1484484093161094E-6</v>
      </c>
      <c r="CV40" s="196">
        <f>(V40-AVERAGE(V$3:V$242))^2*'Monthly Returns'!$BI54</f>
        <v>6.2362390798982677E-7</v>
      </c>
      <c r="CW40" s="196">
        <f>(W40-AVERAGE(W$3:W$242))^2*'Monthly Returns'!$BI54</f>
        <v>2.4167183685285663E-7</v>
      </c>
      <c r="CX40" s="196">
        <f>(X40-AVERAGE(X$3:X$242))^2*'Monthly Returns'!$BI54</f>
        <v>7.0128058327717082E-7</v>
      </c>
      <c r="CY40" s="196">
        <f>(Y40-AVERAGE(Y$3:Y$242))^2*'Monthly Returns'!$BI54</f>
        <v>3.346554648329016E-7</v>
      </c>
      <c r="CZ40" s="196">
        <f>(Z40-AVERAGE(Z$3:Z$242))^2*'Monthly Returns'!$BI54</f>
        <v>4.2099822342842147E-8</v>
      </c>
      <c r="DA40" s="196">
        <f>(AA40-AVERAGE(AA$3:AA$242))^2*'Monthly Returns'!$BI54</f>
        <v>1.3455670011092443E-6</v>
      </c>
      <c r="DB40" s="196">
        <f>(AB40-AVERAGE(AB$3:AB$242))^2*'Monthly Returns'!$BI54</f>
        <v>1.0205244448305606E-7</v>
      </c>
      <c r="DC40" s="196">
        <f>(AC40-AVERAGE(AC$3:AC$242))^2*'Monthly Returns'!$BI54</f>
        <v>2.3230249943772783E-7</v>
      </c>
      <c r="DD40" s="196">
        <f>(AD40-AVERAGE(AD$3:AD$242))^2*'Monthly Returns'!$BI54</f>
        <v>2.5418853304969315E-7</v>
      </c>
      <c r="DE40" s="196">
        <f>(AE40-AVERAGE(AE$3:AE$242))^2*'Monthly Returns'!$BI54</f>
        <v>1.6120835682965884E-7</v>
      </c>
      <c r="DF40" s="196">
        <f>(AF40-AVERAGE(AF$3:AF$242))^2*'Monthly Returns'!$BI54</f>
        <v>8.3479967603929558E-8</v>
      </c>
      <c r="DG40" s="196">
        <f>(AG40-AVERAGE(AG$3:AG$242))^2*'Monthly Returns'!$BI54</f>
        <v>9.0909553508971488E-8</v>
      </c>
      <c r="DH40" s="196">
        <f>(AH40-AVERAGE(AH$3:AH$242))^2*'Monthly Returns'!$BI54</f>
        <v>3.0312594302933449E-7</v>
      </c>
      <c r="DI40" s="196">
        <f>(AI40-AVERAGE(AI$3:AI$242))^2*'Monthly Returns'!$BI54</f>
        <v>1.5116219487966079E-7</v>
      </c>
      <c r="DJ40" s="196">
        <f>(AJ40-AVERAGE(AJ$3:AJ$242))^2*'Monthly Returns'!$BI54</f>
        <v>3.2396522355518895E-7</v>
      </c>
      <c r="DK40" s="196">
        <f>(AK40-AVERAGE(AK$3:AK$242))^2*'Monthly Returns'!$BI54</f>
        <v>2.6070223743191143E-7</v>
      </c>
      <c r="DL40" s="196">
        <f>(AL40-AVERAGE(AL$3:AL$242))^2*'Monthly Returns'!$BI54</f>
        <v>1.3003186024212588E-7</v>
      </c>
      <c r="DM40" s="196">
        <f>(AM40-AVERAGE(AM$3:AM$242))^2*'Monthly Returns'!$BI54</f>
        <v>1.2378389016309353E-8</v>
      </c>
      <c r="DN40" s="196">
        <f>(AN40-AVERAGE(AN$3:AN$242))^2*'Monthly Returns'!$BI54</f>
        <v>6.5011576915760136E-11</v>
      </c>
      <c r="DO40" s="196">
        <f>(AO40-AVERAGE(AO$3:AO$242))^2*'Monthly Returns'!$BI54</f>
        <v>5.7157831235880698E-6</v>
      </c>
      <c r="DP40" s="196">
        <f>(AP40-AVERAGE(AP$3:AP$242))^2*'Monthly Returns'!$BI54</f>
        <v>4.1434575780429906E-8</v>
      </c>
      <c r="DQ40" s="196">
        <f>(AQ40-AVERAGE(AQ$3:AQ$242))^2*'Monthly Returns'!$BI54</f>
        <v>7.0361715642189964E-6</v>
      </c>
      <c r="DR40" s="196">
        <f>(AR40-AVERAGE(AR$3:AR$242))^2*'Monthly Returns'!$BI54</f>
        <v>4.497395776063317E-7</v>
      </c>
      <c r="DS40" s="196">
        <f>(AS40-AVERAGE(AS$3:AS$242))^2*'Monthly Returns'!$BI54</f>
        <v>4.4447893180390851E-36</v>
      </c>
      <c r="DT40" s="196">
        <f>(AT40-AVERAGE(AT$3:AT$242))^2*'Monthly Returns'!$BI54</f>
        <v>5.1383144947689417E-7</v>
      </c>
      <c r="DU40" s="196">
        <f>(AU40-AVERAGE(AU$3:AU$242))^2*'Monthly Returns'!$BI54</f>
        <v>2.0280761863935965E-7</v>
      </c>
      <c r="DV40" s="196">
        <f>(AV40-AVERAGE(AV$3:AV$242))^2*'Monthly Returns'!$BI54</f>
        <v>1.4659340301918421E-7</v>
      </c>
      <c r="DW40" s="196">
        <f>(AW40-AVERAGE(AW$3:AW$242))^2*'Monthly Returns'!$BI54</f>
        <v>2.9469637102372533E-6</v>
      </c>
      <c r="DX40" s="196">
        <f>(AX40-AVERAGE(AX$3:AX$242))^2*'Monthly Returns'!$BI54</f>
        <v>2.4657634473352885E-6</v>
      </c>
      <c r="DY40" s="196">
        <f>(AY40-AVERAGE(AY$3:AY$242))^2*'Monthly Returns'!$BI54</f>
        <v>2.2007459763191953E-6</v>
      </c>
      <c r="DZ40" s="196">
        <f>(AZ40-AVERAGE(AZ$3:AZ$242))^2*'Monthly Returns'!$BI54</f>
        <v>4.0185749209144908E-5</v>
      </c>
      <c r="EA40" s="196">
        <f>(BA40-AVERAGE(BA$3:BA$242))^2*'Monthly Returns'!$BI54</f>
        <v>2.0039316575310333E-6</v>
      </c>
    </row>
    <row r="41" spans="1:131" s="103" customFormat="1" x14ac:dyDescent="0.2">
      <c r="A41" s="85"/>
      <c r="B41" s="102">
        <f>'Monthly Returns'!A55</f>
        <v>37256</v>
      </c>
      <c r="C41" s="97">
        <f>'Monthly Returns'!B55</f>
        <v>1.4094000000000001E-2</v>
      </c>
      <c r="D41" s="97">
        <f>'Monthly Returns'!C55</f>
        <v>1.0662E-2</v>
      </c>
      <c r="E41" s="97">
        <f>'Monthly Returns'!D55</f>
        <v>4.0159E-2</v>
      </c>
      <c r="F41" s="97">
        <f>'Monthly Returns'!E55</f>
        <v>6.1723E-2</v>
      </c>
      <c r="G41" s="97">
        <f>'Monthly Returns'!F55</f>
        <v>7.4711E-2</v>
      </c>
      <c r="H41" s="97">
        <f>'Monthly Returns'!G55</f>
        <v>9.3710000000000009E-3</v>
      </c>
      <c r="I41" s="97">
        <f>'Monthly Returns'!H55</f>
        <v>1.2884E-2</v>
      </c>
      <c r="J41" s="97">
        <f>'Monthly Returns'!I55</f>
        <v>-1.7628999999999999E-2</v>
      </c>
      <c r="K41" s="97">
        <f>'Monthly Returns'!J55</f>
        <v>7.9376000000000002E-2</v>
      </c>
      <c r="L41" s="97">
        <f>'Monthly Returns'!K55</f>
        <v>-2.496424718368162E-2</v>
      </c>
      <c r="M41" s="97">
        <f>'Monthly Returns'!L55</f>
        <v>-6.3570000000000007E-3</v>
      </c>
      <c r="N41" s="97">
        <f>'Monthly Returns'!M55</f>
        <v>-9.7380000000000001E-3</v>
      </c>
      <c r="O41" s="97">
        <f>'Monthly Returns'!N55</f>
        <v>1.585E-3</v>
      </c>
      <c r="P41" s="97">
        <f>'Monthly Returns'!O55</f>
        <v>-4.7990000000000003E-3</v>
      </c>
      <c r="Q41" s="97">
        <f>'Monthly Returns'!P55</f>
        <v>-1.8846999999999999E-2</v>
      </c>
      <c r="R41" s="97">
        <f>'Monthly Returns'!Q55</f>
        <v>-6.8579999999999995E-3</v>
      </c>
      <c r="S41" s="97">
        <f>'Monthly Returns'!R55</f>
        <v>-6.3810000000000004E-3</v>
      </c>
      <c r="T41" s="97">
        <f>'Monthly Returns'!S55</f>
        <v>-8.3759999999999998E-3</v>
      </c>
      <c r="U41" s="97">
        <f>'Monthly Returns'!T55</f>
        <v>-1.0246999999999999E-2</v>
      </c>
      <c r="V41" s="97">
        <f>'Monthly Returns'!U55</f>
        <v>-6.7130000000000002E-3</v>
      </c>
      <c r="W41" s="97">
        <f>'Monthly Returns'!V55</f>
        <v>-3.7669999999999999E-3</v>
      </c>
      <c r="X41" s="97">
        <f>'Monthly Returns'!W55</f>
        <v>-7.8110000000000002E-3</v>
      </c>
      <c r="Y41" s="97">
        <f>'Monthly Returns'!X55</f>
        <v>-8.9600000000000009E-3</v>
      </c>
      <c r="Z41" s="97">
        <f>'Monthly Returns'!Y55</f>
        <v>-7.9100000000000004E-4</v>
      </c>
      <c r="AA41" s="97">
        <f>'Monthly Returns'!Z55</f>
        <v>-4.0769999999999999E-3</v>
      </c>
      <c r="AB41" s="97">
        <f>'Monthly Returns'!AA55</f>
        <v>8.4880000000000008E-3</v>
      </c>
      <c r="AC41" s="97">
        <f>'Monthly Returns'!AB55</f>
        <v>-3.3227E-2</v>
      </c>
      <c r="AD41" s="97">
        <f>'Monthly Returns'!AC55</f>
        <v>-3.3791000000000002E-2</v>
      </c>
      <c r="AE41" s="97">
        <f>'Monthly Returns'!AD55</f>
        <v>-3.1253000000000003E-2</v>
      </c>
      <c r="AF41" s="97">
        <f>'Monthly Returns'!AE55</f>
        <v>-1.4797686143535001E-2</v>
      </c>
      <c r="AG41" s="97">
        <f>'Monthly Returns'!AF55</f>
        <v>-1.72238133897624E-2</v>
      </c>
      <c r="AH41" s="97">
        <f>'Monthly Returns'!AG55</f>
        <v>-3.7091624464458996E-2</v>
      </c>
      <c r="AI41" s="97">
        <f>'Monthly Returns'!AH55</f>
        <v>3.5999999999999999E-3</v>
      </c>
      <c r="AJ41" s="97">
        <f>'Monthly Returns'!AI55</f>
        <v>1.7100000000000001E-2</v>
      </c>
      <c r="AK41" s="97">
        <f>'Monthly Returns'!AJ55</f>
        <v>1.9900000000000001E-2</v>
      </c>
      <c r="AL41" s="97">
        <f>'Monthly Returns'!AK55</f>
        <v>1.5100000000000001E-2</v>
      </c>
      <c r="AM41" s="97">
        <f>'Monthly Returns'!AL55</f>
        <v>1.5100000000000001E-2</v>
      </c>
      <c r="AN41" s="97">
        <f>'Monthly Returns'!AM55</f>
        <v>6.0000000000000001E-3</v>
      </c>
      <c r="AO41" s="97">
        <f>'Monthly Returns'!AN55</f>
        <v>-1.9394000000000002E-2</v>
      </c>
      <c r="AP41" s="97">
        <f>'Monthly Returns'!AO55</f>
        <v>-1.9699000000000001E-2</v>
      </c>
      <c r="AQ41" s="97">
        <f>'Monthly Returns'!AP55</f>
        <v>1.47105651508552E-2</v>
      </c>
      <c r="AR41" s="95">
        <v>1.0807454272795511E-2</v>
      </c>
      <c r="AS41" s="97">
        <f>'Monthly Returns'!AR55</f>
        <v>-2.496424718368162E-2</v>
      </c>
      <c r="AT41" s="205">
        <f t="shared" si="2"/>
        <v>9.506816882309593E-3</v>
      </c>
      <c r="AU41" s="95">
        <v>-1.0694371193719783E-2</v>
      </c>
      <c r="AV41" s="95">
        <v>-1.1315156932666715E-2</v>
      </c>
      <c r="AW41" s="97">
        <f>'Monthly Returns'!AV55</f>
        <v>2.4357000000000004E-2</v>
      </c>
      <c r="AX41" s="97">
        <f>'Monthly Returns'!AW55</f>
        <v>1.9769999999999999E-2</v>
      </c>
      <c r="AY41" s="95">
        <v>2.2176084411547965E-2</v>
      </c>
      <c r="AZ41" s="95">
        <v>8.5231758447198658E-2</v>
      </c>
      <c r="BA41" s="97">
        <f>'Monthly Returns'!AZ55</f>
        <v>2.1606E-2</v>
      </c>
      <c r="BB41" s="97"/>
      <c r="BC41" s="97"/>
      <c r="BD41" s="97"/>
      <c r="BE41" s="97"/>
      <c r="BF41" s="97"/>
      <c r="BG41" s="97"/>
      <c r="BH41" s="97"/>
      <c r="BI41" s="97"/>
      <c r="BJ41" s="97"/>
      <c r="BK41" s="97"/>
      <c r="BL41" s="97"/>
      <c r="BM41" s="97"/>
      <c r="BN41" s="97"/>
      <c r="BO41" s="97"/>
      <c r="BP41" s="97"/>
      <c r="BQ41" s="97"/>
      <c r="BR41" s="97"/>
      <c r="BS41" s="97"/>
      <c r="BT41" s="97"/>
      <c r="BU41" s="97"/>
      <c r="BV41" s="97"/>
      <c r="CC41" s="196">
        <f>(C41-AVERAGE(C$3:C$242))^2*'Monthly Returns'!$BI55</f>
        <v>6.9047634823857934E-8</v>
      </c>
      <c r="CD41" s="196">
        <f>(D41-AVERAGE(D$3:D$242))^2*'Monthly Returns'!$BI55</f>
        <v>1.8503882811168537E-8</v>
      </c>
      <c r="CE41" s="196">
        <f>(E41-AVERAGE(E$3:E$242))^2*'Monthly Returns'!$BI55</f>
        <v>1.3856970623011531E-6</v>
      </c>
      <c r="CF41" s="196">
        <f>(F41-AVERAGE(F$3:F$242))^2*'Monthly Returns'!$BI55</f>
        <v>4.0376870411440433E-6</v>
      </c>
      <c r="CG41" s="196">
        <f>(G41-AVERAGE(G$3:G$242))^2*'Monthly Returns'!$BI55</f>
        <v>5.975595907025824E-6</v>
      </c>
      <c r="CH41" s="196">
        <f>(H41-AVERAGE(H$3:H$242))^2*'Monthly Returns'!$BI55</f>
        <v>1.248717389821351E-8</v>
      </c>
      <c r="CI41" s="196">
        <f>(I41-AVERAGE(I$3:I$242))^2*'Monthly Returns'!$BI55</f>
        <v>6.3756346328975569E-8</v>
      </c>
      <c r="CJ41" s="196">
        <f>(J41-AVERAGE(J$3:J$242))^2*'Monthly Returns'!$BI55</f>
        <v>1.0316255605905903E-6</v>
      </c>
      <c r="CK41" s="196">
        <f>(K41-AVERAGE(K$3:K$242))^2*'Monthly Returns'!$BI55</f>
        <v>6.9886866137230088E-6</v>
      </c>
      <c r="CL41" s="196">
        <f>(L41-AVERAGE(L$3:L$242))^2*'Monthly Returns'!$BI55</f>
        <v>4.4896861798374604E-36</v>
      </c>
      <c r="CM41" s="196">
        <f>(M41-AVERAGE(M$3:M$242))^2*'Monthly Returns'!$BI55</f>
        <v>1.4757554453650745E-7</v>
      </c>
      <c r="CN41" s="196">
        <f>(N41-AVERAGE(N$3:N$242))^2*'Monthly Returns'!$BI55</f>
        <v>2.4989254503492406E-7</v>
      </c>
      <c r="CO41" s="196">
        <f>(O41-AVERAGE(O$3:O$242))^2*'Monthly Returns'!$BI55</f>
        <v>1.8758240982637741E-11</v>
      </c>
      <c r="CP41" s="196">
        <f>(P41-AVERAGE(P$3:P$242))^2*'Monthly Returns'!$BI55</f>
        <v>8.8548756347827551E-8</v>
      </c>
      <c r="CQ41" s="196">
        <f>(Q41-AVERAGE(Q$3:Q$242))^2*'Monthly Returns'!$BI55</f>
        <v>8.3900974940001389E-7</v>
      </c>
      <c r="CR41" s="196">
        <f>(R41-AVERAGE(R$3:R$242))^2*'Monthly Returns'!$BI55</f>
        <v>1.8306734717171496E-7</v>
      </c>
      <c r="CS41" s="196">
        <f>(S41-AVERAGE(S$3:S$242))^2*'Monthly Returns'!$BI55</f>
        <v>1.5692038423119261E-7</v>
      </c>
      <c r="CT41" s="196">
        <f>(T41-AVERAGE(T$3:T$242))^2*'Monthly Returns'!$BI55</f>
        <v>2.826272708165786E-7</v>
      </c>
      <c r="CU41" s="196">
        <f>(U41-AVERAGE(U$3:U$242))^2*'Monthly Returns'!$BI55</f>
        <v>3.131278744514276E-7</v>
      </c>
      <c r="CV41" s="196">
        <f>(V41-AVERAGE(V$3:V$242))^2*'Monthly Returns'!$BI55</f>
        <v>1.4628044237234523E-7</v>
      </c>
      <c r="CW41" s="196">
        <f>(W41-AVERAGE(W$3:W$242))^2*'Monthly Returns'!$BI55</f>
        <v>8.1278846029054745E-8</v>
      </c>
      <c r="CX41" s="196">
        <f>(X41-AVERAGE(X$3:X$242))^2*'Monthly Returns'!$BI55</f>
        <v>2.198397693271796E-7</v>
      </c>
      <c r="CY41" s="196">
        <f>(Y41-AVERAGE(Y$3:Y$242))^2*'Monthly Returns'!$BI55</f>
        <v>2.3027998988256162E-7</v>
      </c>
      <c r="CZ41" s="196">
        <f>(Z41-AVERAGE(Z$3:Z$242))^2*'Monthly Returns'!$BI55</f>
        <v>1.5195888393472066E-8</v>
      </c>
      <c r="DA41" s="196">
        <f>(AA41-AVERAGE(AA$3:AA$242))^2*'Monthly Returns'!$BI55</f>
        <v>1.4594084970390058E-7</v>
      </c>
      <c r="DB41" s="196">
        <f>(AB41-AVERAGE(AB$3:AB$242))^2*'Monthly Returns'!$BI55</f>
        <v>2.7739466687263625E-8</v>
      </c>
      <c r="DC41" s="196">
        <f>(AC41-AVERAGE(AC$3:AC$242))^2*'Monthly Returns'!$BI55</f>
        <v>1.9159007045804782E-6</v>
      </c>
      <c r="DD41" s="196">
        <f>(AD41-AVERAGE(AD$3:AD$242))^2*'Monthly Returns'!$BI55</f>
        <v>1.9816911430858855E-6</v>
      </c>
      <c r="DE41" s="196">
        <f>(AE41-AVERAGE(AE$3:AE$242))^2*'Monthly Returns'!$BI55</f>
        <v>1.7381803535669354E-6</v>
      </c>
      <c r="DF41" s="196">
        <f>(AF41-AVERAGE(AF$3:AF$242))^2*'Monthly Returns'!$BI55</f>
        <v>6.8849594445968664E-7</v>
      </c>
      <c r="DG41" s="196">
        <f>(AG41-AVERAGE(AG$3:AG$242))^2*'Monthly Returns'!$BI55</f>
        <v>7.4977100135603161E-7</v>
      </c>
      <c r="DH41" s="196">
        <f>(AH41-AVERAGE(AH$3:AH$242))^2*'Monthly Returns'!$BI55</f>
        <v>2.5000127387015297E-6</v>
      </c>
      <c r="DI41" s="196">
        <f>(AI41-AVERAGE(AI$3:AI$242))^2*'Monthly Returns'!$BI55</f>
        <v>2.0036093390482295E-12</v>
      </c>
      <c r="DJ41" s="196">
        <f>(AJ41-AVERAGE(AJ$3:AJ$242))^2*'Monthly Returns'!$BI55</f>
        <v>1.8890591366989892E-7</v>
      </c>
      <c r="DK41" s="196">
        <f>(AK41-AVERAGE(AK$3:AK$242))^2*'Monthly Returns'!$BI55</f>
        <v>2.7122893652943067E-7</v>
      </c>
      <c r="DL41" s="196">
        <f>(AL41-AVERAGE(AL$3:AL$242))^2*'Monthly Returns'!$BI55</f>
        <v>1.1014403310318646E-7</v>
      </c>
      <c r="DM41" s="196">
        <f>(AM41-AVERAGE(AM$3:AM$242))^2*'Monthly Returns'!$BI55</f>
        <v>1.6901721597778743E-7</v>
      </c>
      <c r="DN41" s="196">
        <f>(AN41-AVERAGE(AN$3:AN$242))^2*'Monthly Returns'!$BI55</f>
        <v>2.1900151513599971E-10</v>
      </c>
      <c r="DO41" s="196">
        <f>(AO41-AVERAGE(AO$3:AO$242))^2*'Monthly Returns'!$BI55</f>
        <v>8.9383241158460304E-7</v>
      </c>
      <c r="DP41" s="196">
        <f>(AP41-AVERAGE(AP$3:AP$242))^2*'Monthly Returns'!$BI55</f>
        <v>7.0931306192502592E-7</v>
      </c>
      <c r="DQ41" s="196">
        <f>(AQ41-AVERAGE(AQ$3:AQ$242))^2*'Monthly Returns'!$BI55</f>
        <v>6.9102838960098295E-8</v>
      </c>
      <c r="DR41" s="196">
        <f>(AR41-AVERAGE(AR$3:AR$242))^2*'Monthly Returns'!$BI55</f>
        <v>2.6964850013561287E-8</v>
      </c>
      <c r="DS41" s="196">
        <f>(AS41-AVERAGE(AS$3:AS$242))^2*'Monthly Returns'!$BI55</f>
        <v>4.4896861798374604E-36</v>
      </c>
      <c r="DT41" s="196">
        <f>(AT41-AVERAGE(AT$3:AT$242))^2*'Monthly Returns'!$BI55</f>
        <v>2.1154254391795864E-8</v>
      </c>
      <c r="DU41" s="196">
        <f>(AU41-AVERAGE(AU$3:AU$242))^2*'Monthly Returns'!$BI55</f>
        <v>2.3458995077699591E-7</v>
      </c>
      <c r="DV41" s="196">
        <f>(AV41-AVERAGE(AV$3:AV$242))^2*'Monthly Returns'!$BI55</f>
        <v>4.366608371585617E-8</v>
      </c>
      <c r="DW41" s="196">
        <f>(AW41-AVERAGE(AW$3:AW$242))^2*'Monthly Returns'!$BI55</f>
        <v>3.0740450241838884E-7</v>
      </c>
      <c r="DX41" s="196">
        <f>(AX41-AVERAGE(AX$3:AX$242))^2*'Monthly Returns'!$BI55</f>
        <v>1.7261893976170238E-7</v>
      </c>
      <c r="DY41" s="196">
        <f>(AY41-AVERAGE(AY$3:AY$242))^2*'Monthly Returns'!$BI55</f>
        <v>3.3846106121528281E-7</v>
      </c>
      <c r="DZ41" s="196">
        <f>(AZ41-AVERAGE(AZ$3:AZ$242))^2*'Monthly Returns'!$BI55</f>
        <v>6.9313922806276423E-6</v>
      </c>
      <c r="EA41" s="196">
        <f>(BA41-AVERAGE(BA$3:BA$242))^2*'Monthly Returns'!$BI55</f>
        <v>1.8791926142275409E-7</v>
      </c>
    </row>
    <row r="42" spans="1:131" s="103" customFormat="1" x14ac:dyDescent="0.2">
      <c r="A42" s="85"/>
      <c r="B42" s="102">
        <f>'Monthly Returns'!A56</f>
        <v>37287</v>
      </c>
      <c r="C42" s="97">
        <f>'Monthly Returns'!B56</f>
        <v>-1.2539E-2</v>
      </c>
      <c r="D42" s="97">
        <f>'Monthly Returns'!C56</f>
        <v>-1.2702E-2</v>
      </c>
      <c r="E42" s="97">
        <f>'Monthly Returns'!D56</f>
        <v>-5.9680000000000002E-3</v>
      </c>
      <c r="F42" s="97">
        <f>'Monthly Returns'!E56</f>
        <v>-1.0401000000000001E-2</v>
      </c>
      <c r="G42" s="97">
        <f>'Monthly Returns'!F56</f>
        <v>1.3391999999999999E-2</v>
      </c>
      <c r="H42" s="97">
        <f>'Monthly Returns'!G56</f>
        <v>-2.7400999999999998E-2</v>
      </c>
      <c r="I42" s="97">
        <f>'Monthly Returns'!H56</f>
        <v>-4.2827999999999998E-2</v>
      </c>
      <c r="J42" s="97">
        <f>'Monthly Returns'!I56</f>
        <v>-1.8758999999999998E-2</v>
      </c>
      <c r="K42" s="97">
        <f>'Monthly Returns'!J56</f>
        <v>3.3887E-2</v>
      </c>
      <c r="L42" s="97">
        <f>'Monthly Returns'!K56</f>
        <v>-2.496424718368162E-2</v>
      </c>
      <c r="M42" s="97">
        <f>'Monthly Returns'!L56</f>
        <v>8.095999999999999E-3</v>
      </c>
      <c r="N42" s="97">
        <f>'Monthly Returns'!M56</f>
        <v>6.7340000000000004E-3</v>
      </c>
      <c r="O42" s="97">
        <f>'Monthly Returns'!N56</f>
        <v>1.4610000000000001E-3</v>
      </c>
      <c r="P42" s="97">
        <f>'Monthly Returns'!O56</f>
        <v>3.418E-3</v>
      </c>
      <c r="Q42" s="97">
        <f>'Monthly Returns'!P56</f>
        <v>1.2924999999999999E-2</v>
      </c>
      <c r="R42" s="97">
        <f>'Monthly Returns'!Q56</f>
        <v>8.4550000000000007E-3</v>
      </c>
      <c r="S42" s="97">
        <f>'Monthly Returns'!R56</f>
        <v>6.2690000000000003E-3</v>
      </c>
      <c r="T42" s="97">
        <f>'Monthly Returns'!S56</f>
        <v>1.5325999999999999E-2</v>
      </c>
      <c r="U42" s="97">
        <f>'Monthly Returns'!T56</f>
        <v>5.0460000000000001E-3</v>
      </c>
      <c r="V42" s="97">
        <f>'Monthly Returns'!U56</f>
        <v>5.9789999999999999E-3</v>
      </c>
      <c r="W42" s="97">
        <f>'Monthly Returns'!V56</f>
        <v>9.2589999999999999E-3</v>
      </c>
      <c r="X42" s="97">
        <f>'Monthly Returns'!W56</f>
        <v>1.1439E-2</v>
      </c>
      <c r="Y42" s="97">
        <f>'Monthly Returns'!X56</f>
        <v>1.8429999999999998E-2</v>
      </c>
      <c r="Z42" s="97">
        <f>'Monthly Returns'!Y56</f>
        <v>1.2312E-2</v>
      </c>
      <c r="AA42" s="97">
        <f>'Monthly Returns'!Z56</f>
        <v>6.9640000000000006E-3</v>
      </c>
      <c r="AB42" s="97">
        <f>'Monthly Returns'!AA56</f>
        <v>6.1270000000000005E-3</v>
      </c>
      <c r="AC42" s="97">
        <f>'Monthly Returns'!AB56</f>
        <v>-2.4676E-2</v>
      </c>
      <c r="AD42" s="97">
        <f>'Monthly Returns'!AC56</f>
        <v>-2.5065E-2</v>
      </c>
      <c r="AE42" s="97">
        <f>'Monthly Returns'!AD56</f>
        <v>-2.3005000000000001E-2</v>
      </c>
      <c r="AF42" s="97">
        <f>'Monthly Returns'!AE56</f>
        <v>-9.6716566449625389E-3</v>
      </c>
      <c r="AG42" s="97">
        <f>'Monthly Returns'!AF56</f>
        <v>-1.187454082245E-2</v>
      </c>
      <c r="AH42" s="97">
        <f>'Monthly Returns'!AG56</f>
        <v>-2.7323717405567001E-2</v>
      </c>
      <c r="AI42" s="97">
        <f>'Monthly Returns'!AH56</f>
        <v>1.1999999999999999E-3</v>
      </c>
      <c r="AJ42" s="97">
        <f>'Monthly Returns'!AI56</f>
        <v>4.47E-3</v>
      </c>
      <c r="AK42" s="97">
        <f>'Monthly Returns'!AJ56</f>
        <v>2.2470000000000003E-3</v>
      </c>
      <c r="AL42" s="97">
        <f>'Monthly Returns'!AK56</f>
        <v>7.8580000000000004E-3</v>
      </c>
      <c r="AM42" s="97">
        <f>'Monthly Returns'!AL56</f>
        <v>4.1130000000000003E-3</v>
      </c>
      <c r="AN42" s="97">
        <f>'Monthly Returns'!AM56</f>
        <v>1.0265E-2</v>
      </c>
      <c r="AO42" s="97">
        <f>'Monthly Returns'!AN56</f>
        <v>-1.7242E-2</v>
      </c>
      <c r="AP42" s="97">
        <f>'Monthly Returns'!AO56</f>
        <v>-6.7250000000000001E-3</v>
      </c>
      <c r="AQ42" s="97">
        <f>'Monthly Returns'!AP56</f>
        <v>-1.19330793702218E-2</v>
      </c>
      <c r="AR42" s="95">
        <v>-3.215301081866774E-3</v>
      </c>
      <c r="AS42" s="97">
        <f>'Monthly Returns'!AR56</f>
        <v>-2.496424718368162E-2</v>
      </c>
      <c r="AT42" s="205">
        <f t="shared" si="2"/>
        <v>-1.3541262614634075E-3</v>
      </c>
      <c r="AU42" s="95">
        <v>-1.474754290018649E-2</v>
      </c>
      <c r="AV42" s="95">
        <v>-2.9667122450291301E-2</v>
      </c>
      <c r="AW42" s="97">
        <f>'Monthly Returns'!AV56</f>
        <v>1.9610000000000001E-3</v>
      </c>
      <c r="AX42" s="97">
        <f>'Monthly Returns'!AW56</f>
        <v>-1.0364999999999999E-2</v>
      </c>
      <c r="AY42" s="95">
        <v>-7.6766313073170379E-3</v>
      </c>
      <c r="AZ42" s="95">
        <v>4.5081788324720831E-2</v>
      </c>
      <c r="BA42" s="97">
        <f>'Monthly Returns'!AZ56</f>
        <v>-7.3629999999999998E-3</v>
      </c>
      <c r="BB42" s="97"/>
      <c r="BC42" s="97"/>
      <c r="BD42" s="97"/>
      <c r="BE42" s="97"/>
      <c r="BF42" s="97"/>
      <c r="BG42" s="97"/>
      <c r="BH42" s="97"/>
      <c r="BI42" s="97"/>
      <c r="BJ42" s="97"/>
      <c r="BK42" s="97"/>
      <c r="BL42" s="97"/>
      <c r="BM42" s="97"/>
      <c r="BN42" s="97"/>
      <c r="BO42" s="97"/>
      <c r="BP42" s="97"/>
      <c r="BQ42" s="97"/>
      <c r="BR42" s="97"/>
      <c r="BS42" s="97"/>
      <c r="BT42" s="97"/>
      <c r="BU42" s="97"/>
      <c r="BV42" s="97"/>
      <c r="CC42" s="196">
        <f>(C42-AVERAGE(C$3:C$242))^2*'Monthly Returns'!$BI56</f>
        <v>5.7399288732293921E-7</v>
      </c>
      <c r="CD42" s="196">
        <f>(D42-AVERAGE(D$3:D$242))^2*'Monthly Returns'!$BI56</f>
        <v>5.7698291011948076E-7</v>
      </c>
      <c r="CE42" s="196">
        <f>(E42-AVERAGE(E$3:E$242))^2*'Monthly Returns'!$BI56</f>
        <v>3.4395137561761091E-7</v>
      </c>
      <c r="CF42" s="196">
        <f>(F42-AVERAGE(F$3:F$242))^2*'Monthly Returns'!$BI56</f>
        <v>5.5853959026314272E-7</v>
      </c>
      <c r="CG42" s="196">
        <f>(G42-AVERAGE(G$3:G$242))^2*'Monthly Returns'!$BI56</f>
        <v>1.090987828757908E-8</v>
      </c>
      <c r="CH42" s="196">
        <f>(H42-AVERAGE(H$3:H$242))^2*'Monthly Returns'!$BI56</f>
        <v>1.6857580589798006E-6</v>
      </c>
      <c r="CI42" s="196">
        <f>(I42-AVERAGE(I$3:I$242))^2*'Monthly Returns'!$BI56</f>
        <v>3.5475549333293014E-6</v>
      </c>
      <c r="CJ42" s="196">
        <f>(J42-AVERAGE(J$3:J$242))^2*'Monthly Returns'!$BI56</f>
        <v>1.1324290659722143E-6</v>
      </c>
      <c r="CK42" s="196">
        <f>(K42-AVERAGE(K$3:K$242))^2*'Monthly Returns'!$BI56</f>
        <v>8.3146237394883115E-7</v>
      </c>
      <c r="CL42" s="196">
        <f>(L42-AVERAGE(L$3:L$242))^2*'Monthly Returns'!$BI56</f>
        <v>4.5350365452903635E-36</v>
      </c>
      <c r="CM42" s="196">
        <f>(M42-AVERAGE(M$3:M$242))^2*'Monthly Returns'!$BI56</f>
        <v>2.8347259457420683E-8</v>
      </c>
      <c r="CN42" s="196">
        <f>(N42-AVERAGE(N$3:N$242))^2*'Monthly Returns'!$BI56</f>
        <v>1.6770494404777398E-8</v>
      </c>
      <c r="CO42" s="196">
        <f>(O42-AVERAGE(O$3:O$242))^2*'Monthly Returns'!$BI56</f>
        <v>8.2989975236280621E-11</v>
      </c>
      <c r="CP42" s="196">
        <f>(P42-AVERAGE(P$3:P$242))^2*'Monthly Returns'!$BI56</f>
        <v>2.6103210939148569E-10</v>
      </c>
      <c r="CQ42" s="196">
        <f>(Q42-AVERAGE(Q$3:Q$242))^2*'Monthly Returns'!$BI56</f>
        <v>8.8966922090344706E-8</v>
      </c>
      <c r="CR42" s="196">
        <f>(R42-AVERAGE(R$3:R$242))^2*'Monthly Returns'!$BI56</f>
        <v>2.4784259118195161E-8</v>
      </c>
      <c r="CS42" s="196">
        <f>(S42-AVERAGE(S$3:S$242))^2*'Monthly Returns'!$BI56</f>
        <v>7.5971885672325973E-9</v>
      </c>
      <c r="CT42" s="196">
        <f>(T42-AVERAGE(T$3:T$242))^2*'Monthly Returns'!$BI56</f>
        <v>1.4060216961687465E-7</v>
      </c>
      <c r="CU42" s="196">
        <f>(U42-AVERAGE(U$3:U$242))^2*'Monthly Returns'!$BI56</f>
        <v>5.897497478018406E-10</v>
      </c>
      <c r="CV42" s="196">
        <f>(V42-AVERAGE(V$3:V$242))^2*'Monthly Returns'!$BI56</f>
        <v>1.0507776778093781E-8</v>
      </c>
      <c r="CW42" s="196">
        <f>(W42-AVERAGE(W$3:W$242))^2*'Monthly Returns'!$BI56</f>
        <v>4.5446979462290988E-8</v>
      </c>
      <c r="CX42" s="196">
        <f>(X42-AVERAGE(X$3:X$242))^2*'Monthly Returns'!$BI56</f>
        <v>7.1423014565275896E-8</v>
      </c>
      <c r="CY42" s="196">
        <f>(Y42-AVERAGE(Y$3:Y$242))^2*'Monthly Returns'!$BI56</f>
        <v>3.2315162368293846E-7</v>
      </c>
      <c r="CZ42" s="196">
        <f>(Z42-AVERAGE(Z$3:Z$242))^2*'Monthly Returns'!$BI56</f>
        <v>1.4347049075773572E-7</v>
      </c>
      <c r="DA42" s="196">
        <f>(AA42-AVERAGE(AA$3:AA$242))^2*'Monthly Returns'!$BI56</f>
        <v>1.5695012568643397E-9</v>
      </c>
      <c r="DB42" s="196">
        <f>(AB42-AVERAGE(AB$3:AB$242))^2*'Monthly Returns'!$BI56</f>
        <v>5.9007298141174718E-9</v>
      </c>
      <c r="DC42" s="196">
        <f>(AC42-AVERAGE(AC$3:AC$242))^2*'Monthly Returns'!$BI56</f>
        <v>1.1301679930007689E-6</v>
      </c>
      <c r="DD42" s="196">
        <f>(AD42-AVERAGE(AD$3:AD$242))^2*'Monthly Returns'!$BI56</f>
        <v>1.1665375842720047E-6</v>
      </c>
      <c r="DE42" s="196">
        <f>(AE42-AVERAGE(AE$3:AE$242))^2*'Monthly Returns'!$BI56</f>
        <v>1.0173269406987953E-6</v>
      </c>
      <c r="DF42" s="196">
        <f>(AF42-AVERAGE(AF$3:AF$242))^2*'Monthly Returns'!$BI56</f>
        <v>4.0613591188670442E-7</v>
      </c>
      <c r="DG42" s="196">
        <f>(AG42-AVERAGE(AG$3:AG$242))^2*'Monthly Returns'!$BI56</f>
        <v>4.4228136969043519E-7</v>
      </c>
      <c r="DH42" s="196">
        <f>(AH42-AVERAGE(AH$3:AH$242))^2*'Monthly Returns'!$BI56</f>
        <v>1.47472902568473E-6</v>
      </c>
      <c r="DI42" s="196">
        <f>(AI42-AVERAGE(AI$3:AI$242))^2*'Monthly Returns'!$BI56</f>
        <v>8.7409992335827752E-9</v>
      </c>
      <c r="DJ42" s="196">
        <f>(AJ42-AVERAGE(AJ$3:AJ$242))^2*'Monthly Returns'!$BI56</f>
        <v>2.275226224237712E-9</v>
      </c>
      <c r="DK42" s="196">
        <f>(AK42-AVERAGE(AK$3:AK$242))^2*'Monthly Returns'!$BI56</f>
        <v>2.3653878709332673E-8</v>
      </c>
      <c r="DL42" s="196">
        <f>(AL42-AVERAGE(AL$3:AL$242))^2*'Monthly Returns'!$BI56</f>
        <v>3.1056304331503341E-9</v>
      </c>
      <c r="DM42" s="196">
        <f>(AM42-AVERAGE(AM$3:AM$242))^2*'Monthly Returns'!$BI56</f>
        <v>6.8952850308916218E-11</v>
      </c>
      <c r="DN42" s="196">
        <f>(AN42-AVERAGE(AN$3:AN$242))^2*'Monthly Returns'!$BI56</f>
        <v>3.1858874142435658E-8</v>
      </c>
      <c r="DO42" s="196">
        <f>(AO42-AVERAGE(AO$3:AO$242))^2*'Monthly Returns'!$BI56</f>
        <v>7.5278749602692122E-7</v>
      </c>
      <c r="DP42" s="196">
        <f>(AP42-AVERAGE(AP$3:AP$242))^2*'Monthly Returns'!$BI56</f>
        <v>1.2161354012234829E-7</v>
      </c>
      <c r="DQ42" s="196">
        <f>(AQ42-AVERAGE(AQ$3:AQ$242))^2*'Monthly Returns'!$BI56</f>
        <v>5.7445179922678198E-7</v>
      </c>
      <c r="DR42" s="196">
        <f>(AR42-AVERAGE(AR$3:AR$242))^2*'Monthly Returns'!$BI56</f>
        <v>1.3906556547996033E-7</v>
      </c>
      <c r="DS42" s="196">
        <f>(AS42-AVERAGE(AS$3:AS$242))^2*'Monthly Returns'!$BI56</f>
        <v>4.5350365452903635E-36</v>
      </c>
      <c r="DT42" s="196">
        <f>(AT42-AVERAGE(AT$3:AT$242))^2*'Monthly Returns'!$BI56</f>
        <v>7.3158517202389717E-8</v>
      </c>
      <c r="DU42" s="196">
        <f>(AU42-AVERAGE(AU$3:AU$242))^2*'Monthly Returns'!$BI56</f>
        <v>4.1251829875070287E-7</v>
      </c>
      <c r="DV42" s="196">
        <f>(AV42-AVERAGE(AV$3:AV$242))^2*'Monthly Returns'!$BI56</f>
        <v>8.3548666680080295E-7</v>
      </c>
      <c r="DW42" s="196">
        <f>(AW42-AVERAGE(AW$3:AW$242))^2*'Monthly Returns'!$BI56</f>
        <v>9.116723099606654E-8</v>
      </c>
      <c r="DX42" s="196">
        <f>(AX42-AVERAGE(AX$3:AX$242))^2*'Monthly Returns'!$BI56</f>
        <v>5.4537512669921879E-7</v>
      </c>
      <c r="DY42" s="196">
        <f>(AY42-AVERAGE(AY$3:AY$242))^2*'Monthly Returns'!$BI56</f>
        <v>3.1419216493551147E-7</v>
      </c>
      <c r="DZ42" s="196">
        <f>(AZ42-AVERAGE(AZ$3:AZ$242))^2*'Monthly Returns'!$BI56</f>
        <v>1.2226881072576341E-6</v>
      </c>
      <c r="EA42" s="196">
        <f>(BA42-AVERAGE(BA$3:BA$242))^2*'Monthly Returns'!$BI56</f>
        <v>4.565045117138962E-7</v>
      </c>
    </row>
    <row r="43" spans="1:131" s="103" customFormat="1" x14ac:dyDescent="0.2">
      <c r="A43" s="85"/>
      <c r="B43" s="102">
        <f>'Monthly Returns'!A57</f>
        <v>37315</v>
      </c>
      <c r="C43" s="97">
        <f>'Monthly Returns'!B57</f>
        <v>-2.0451E-2</v>
      </c>
      <c r="D43" s="97">
        <f>'Monthly Returns'!C57</f>
        <v>-1.992E-2</v>
      </c>
      <c r="E43" s="97">
        <f>'Monthly Returns'!D57</f>
        <v>-1.0612E-2</v>
      </c>
      <c r="F43" s="97">
        <f>'Monthly Returns'!E57</f>
        <v>-2.7406E-2</v>
      </c>
      <c r="G43" s="97">
        <f>'Monthly Returns'!F57</f>
        <v>-5.4054999999999999E-2</v>
      </c>
      <c r="H43" s="97">
        <f>'Monthly Returns'!G57</f>
        <v>-7.3450000000000008E-3</v>
      </c>
      <c r="I43" s="97">
        <f>'Monthly Returns'!H57</f>
        <v>7.2009999999999999E-3</v>
      </c>
      <c r="J43" s="97">
        <f>'Monthly Returns'!I57</f>
        <v>1.6017999999999998E-2</v>
      </c>
      <c r="K43" s="97">
        <f>'Monthly Returns'!J57</f>
        <v>1.6427000000000001E-2</v>
      </c>
      <c r="L43" s="97">
        <f>'Monthly Returns'!K57</f>
        <v>-2.496424718368162E-2</v>
      </c>
      <c r="M43" s="97">
        <f>'Monthly Returns'!L57</f>
        <v>9.689999999999999E-3</v>
      </c>
      <c r="N43" s="97">
        <f>'Monthly Returns'!M57</f>
        <v>9.0069999999999994E-3</v>
      </c>
      <c r="O43" s="97">
        <f>'Monthly Returns'!N57</f>
        <v>1.5809999999999999E-3</v>
      </c>
      <c r="P43" s="97">
        <f>'Monthly Returns'!O57</f>
        <v>7.5860000000000007E-3</v>
      </c>
      <c r="Q43" s="97">
        <f>'Monthly Returns'!P57</f>
        <v>1.1644000000000002E-2</v>
      </c>
      <c r="R43" s="97">
        <f>'Monthly Returns'!Q57</f>
        <v>7.554E-3</v>
      </c>
      <c r="S43" s="97">
        <f>'Monthly Returns'!R57</f>
        <v>7.5560000000000002E-3</v>
      </c>
      <c r="T43" s="97">
        <f>'Monthly Returns'!S57</f>
        <v>7.574E-3</v>
      </c>
      <c r="U43" s="97">
        <f>'Monthly Returns'!T57</f>
        <v>1.5802E-2</v>
      </c>
      <c r="V43" s="97">
        <f>'Monthly Returns'!U57</f>
        <v>9.7149999999999997E-3</v>
      </c>
      <c r="W43" s="97">
        <f>'Monthly Returns'!V57</f>
        <v>1.1380999999999999E-2</v>
      </c>
      <c r="X43" s="97">
        <f>'Monthly Returns'!W57</f>
        <v>1.6166E-2</v>
      </c>
      <c r="Y43" s="97">
        <f>'Monthly Returns'!X57</f>
        <v>1.3587999999999999E-2</v>
      </c>
      <c r="Z43" s="97">
        <f>'Monthly Returns'!Y57</f>
        <v>7.2940000000000001E-3</v>
      </c>
      <c r="AA43" s="97">
        <f>'Monthly Returns'!Z57</f>
        <v>-1.3953999999999999E-2</v>
      </c>
      <c r="AB43" s="97">
        <f>'Monthly Returns'!AA57</f>
        <v>-5.6670000000000002E-3</v>
      </c>
      <c r="AC43" s="97">
        <f>'Monthly Returns'!AB57</f>
        <v>3.8869999999999998E-3</v>
      </c>
      <c r="AD43" s="97">
        <f>'Monthly Returns'!AC57</f>
        <v>3.7550000000000001E-3</v>
      </c>
      <c r="AE43" s="97">
        <f>'Monthly Returns'!AD57</f>
        <v>2.4090000000000001E-3</v>
      </c>
      <c r="AF43" s="97">
        <f>'Monthly Returns'!AE57</f>
        <v>7.4508764585019408E-3</v>
      </c>
      <c r="AG43" s="97">
        <f>'Monthly Returns'!AF57</f>
        <v>5.9936935758828601E-3</v>
      </c>
      <c r="AH43" s="97">
        <f>'Monthly Returns'!AG57</f>
        <v>5.3041307201645502E-3</v>
      </c>
      <c r="AI43" s="97">
        <f>'Monthly Returns'!AH57</f>
        <v>1.9E-3</v>
      </c>
      <c r="AJ43" s="97">
        <f>'Monthly Returns'!AI57</f>
        <v>-7.0399999999999994E-3</v>
      </c>
      <c r="AK43" s="97">
        <f>'Monthly Returns'!AJ57</f>
        <v>-8.9149999999999993E-3</v>
      </c>
      <c r="AL43" s="97">
        <f>'Monthly Returns'!AK57</f>
        <v>-1.3707E-2</v>
      </c>
      <c r="AM43" s="97">
        <f>'Monthly Returns'!AL57</f>
        <v>-1.2078999999999999E-2</v>
      </c>
      <c r="AN43" s="97">
        <f>'Monthly Returns'!AM57</f>
        <v>4.2099999999999999E-4</v>
      </c>
      <c r="AO43" s="97">
        <f>'Monthly Returns'!AN57</f>
        <v>-1.6874E-2</v>
      </c>
      <c r="AP43" s="97">
        <f>'Monthly Returns'!AO57</f>
        <v>2.5912999999999999E-2</v>
      </c>
      <c r="AQ43" s="97">
        <f>'Monthly Returns'!AP57</f>
        <v>-1.9848241591930299E-2</v>
      </c>
      <c r="AR43" s="95">
        <v>4.7390753452342333E-4</v>
      </c>
      <c r="AS43" s="97">
        <f>'Monthly Returns'!AR57</f>
        <v>-2.496424718368162E-2</v>
      </c>
      <c r="AT43" s="205">
        <f t="shared" si="2"/>
        <v>7.4850411900195968E-3</v>
      </c>
      <c r="AU43" s="95">
        <v>1.7746242932626434E-3</v>
      </c>
      <c r="AV43" s="95">
        <v>-1.5099913013002346E-3</v>
      </c>
      <c r="AW43" s="97">
        <f>'Monthly Returns'!AV57</f>
        <v>1.9281E-2</v>
      </c>
      <c r="AX43" s="97">
        <f>'Monthly Returns'!AW57</f>
        <v>1.2327999999999999E-2</v>
      </c>
      <c r="AY43" s="95">
        <v>-2.6287940499020186E-3</v>
      </c>
      <c r="AZ43" s="95">
        <v>-2.1968227052636048E-2</v>
      </c>
      <c r="BA43" s="97">
        <f>'Monthly Returns'!AZ57</f>
        <v>-7.9252000000000003E-2</v>
      </c>
      <c r="BB43" s="97"/>
      <c r="BC43" s="97"/>
      <c r="BD43" s="97"/>
      <c r="BE43" s="97"/>
      <c r="BF43" s="97"/>
      <c r="BG43" s="97"/>
      <c r="BH43" s="97"/>
      <c r="BI43" s="97"/>
      <c r="BJ43" s="97"/>
      <c r="BK43" s="97"/>
      <c r="BL43" s="97"/>
      <c r="BM43" s="97"/>
      <c r="BN43" s="97"/>
      <c r="BO43" s="97"/>
      <c r="BP43" s="97"/>
      <c r="BQ43" s="97"/>
      <c r="BR43" s="97"/>
      <c r="BS43" s="97"/>
      <c r="BT43" s="97"/>
      <c r="BU43" s="97"/>
      <c r="BV43" s="97"/>
      <c r="CC43" s="196">
        <f>(C43-AVERAGE(C$3:C$242))^2*'Monthly Returns'!$BI57</f>
        <v>1.1374125166508857E-6</v>
      </c>
      <c r="CD43" s="196">
        <f>(D43-AVERAGE(D$3:D$242))^2*'Monthly Returns'!$BI57</f>
        <v>1.0851767932419139E-6</v>
      </c>
      <c r="CE43" s="196">
        <f>(E43-AVERAGE(E$3:E$242))^2*'Monthly Returns'!$BI57</f>
        <v>5.9056540333678694E-7</v>
      </c>
      <c r="CF43" s="196">
        <f>(F43-AVERAGE(F$3:F$242))^2*'Monthly Returns'!$BI57</f>
        <v>1.9789899437887161E-6</v>
      </c>
      <c r="CG43" s="196">
        <f>(G43-AVERAGE(G$3:G$242))^2*'Monthly Returns'!$BI57</f>
        <v>6.2275877062744975E-6</v>
      </c>
      <c r="CH43" s="196">
        <f>(H43-AVERAGE(H$3:H$242))^2*'Monthly Returns'!$BI57</f>
        <v>2.8262854678357838E-7</v>
      </c>
      <c r="CI43" s="196">
        <f>(I43-AVERAGE(I$3:I$242))^2*'Monthly Returns'!$BI57</f>
        <v>1.2914428692880694E-9</v>
      </c>
      <c r="CJ43" s="196">
        <f>(J43-AVERAGE(J$3:J$242))^2*'Monthly Returns'!$BI57</f>
        <v>7.3628821618309887E-8</v>
      </c>
      <c r="CK43" s="196">
        <f>(K43-AVERAGE(K$3:K$242))^2*'Monthly Returns'!$BI57</f>
        <v>5.9170863073824288E-8</v>
      </c>
      <c r="CL43" s="196">
        <f>(L43-AVERAGE(L$3:L$242))^2*'Monthly Returns'!$BI57</f>
        <v>4.5808449952427923E-36</v>
      </c>
      <c r="CM43" s="196">
        <f>(M43-AVERAGE(M$3:M$242))^2*'Monthly Returns'!$BI57</f>
        <v>5.3210028715988513E-8</v>
      </c>
      <c r="CN43" s="196">
        <f>(N43-AVERAGE(N$3:N$242))^2*'Monthly Returns'!$BI57</f>
        <v>4.743302990197043E-8</v>
      </c>
      <c r="CO43" s="196">
        <f>(O43-AVERAGE(O$3:O$242))^2*'Monthly Returns'!$BI57</f>
        <v>2.0512302772165786E-11</v>
      </c>
      <c r="CP43" s="196">
        <f>(P43-AVERAGE(P$3:P$242))^2*'Monthly Returns'!$BI57</f>
        <v>3.1307589776822078E-8</v>
      </c>
      <c r="CQ43" s="196">
        <f>(Q43-AVERAGE(Q$3:Q$242))^2*'Monthly Returns'!$BI57</f>
        <v>6.2692936675265012E-8</v>
      </c>
      <c r="CR43" s="196">
        <f>(R43-AVERAGE(R$3:R$242))^2*'Monthly Returns'!$BI57</f>
        <v>1.5248365659913664E-8</v>
      </c>
      <c r="CS43" s="196">
        <f>(S43-AVERAGE(S$3:S$242))^2*'Monthly Returns'!$BI57</f>
        <v>1.8830041324815811E-8</v>
      </c>
      <c r="CT43" s="196">
        <f>(T43-AVERAGE(T$3:T$242))^2*'Monthly Returns'!$BI57</f>
        <v>6.0796430499464906E-9</v>
      </c>
      <c r="CU43" s="196">
        <f>(U43-AVERAGE(U$3:U$242))^2*'Monthly Returns'!$BI57</f>
        <v>1.9282286818027339E-7</v>
      </c>
      <c r="CV43" s="196">
        <f>(V43-AVERAGE(V$3:V$242))^2*'Monthly Returns'!$BI57</f>
        <v>6.1043225926703379E-8</v>
      </c>
      <c r="CW43" s="196">
        <f>(W43-AVERAGE(W$3:W$242))^2*'Monthly Returns'!$BI57</f>
        <v>8.7659157286146925E-8</v>
      </c>
      <c r="CX43" s="196">
        <f>(X43-AVERAGE(X$3:X$242))^2*'Monthly Returns'!$BI57</f>
        <v>2.032672254726715E-7</v>
      </c>
      <c r="CY43" s="196">
        <f>(Y43-AVERAGE(Y$3:Y$242))^2*'Monthly Returns'!$BI57</f>
        <v>1.4794768264736643E-7</v>
      </c>
      <c r="CZ43" s="196">
        <f>(Z43-AVERAGE(Z$3:Z$242))^2*'Monthly Returns'!$BI57</f>
        <v>3.5047177263117235E-8</v>
      </c>
      <c r="DA43" s="196">
        <f>(AA43-AVERAGE(AA$3:AA$242))^2*'Monthly Returns'!$BI57</f>
        <v>5.8782734762059849E-7</v>
      </c>
      <c r="DB43" s="196">
        <f>(AB43-AVERAGE(AB$3:AB$242))^2*'Monthly Returns'!$BI57</f>
        <v>1.4252655307149586E-7</v>
      </c>
      <c r="DC43" s="196">
        <f>(AC43-AVERAGE(AC$3:AC$242))^2*'Monthly Returns'!$BI57</f>
        <v>1.0776293791016313E-9</v>
      </c>
      <c r="DD43" s="196">
        <f>(AD43-AVERAGE(AD$3:AD$242))^2*'Monthly Returns'!$BI57</f>
        <v>6.5949219618429301E-10</v>
      </c>
      <c r="DE43" s="196">
        <f>(AE43-AVERAGE(AE$3:AE$242))^2*'Monthly Returns'!$BI57</f>
        <v>1.1454174219458808E-9</v>
      </c>
      <c r="DF43" s="196">
        <f>(AF43-AVERAGE(AF$3:AF$242))^2*'Monthly Returns'!$BI57</f>
        <v>3.8725569408072939E-10</v>
      </c>
      <c r="DG43" s="196">
        <f>(AG43-AVERAGE(AG$3:AG$242))^2*'Monthly Returns'!$BI57</f>
        <v>4.2172084217517708E-10</v>
      </c>
      <c r="DH43" s="196">
        <f>(AH43-AVERAGE(AH$3:AH$242))^2*'Monthly Returns'!$BI57</f>
        <v>1.4061726523259596E-9</v>
      </c>
      <c r="DI43" s="196">
        <f>(AI43-AVERAGE(AI$3:AI$242))^2*'Monthly Returns'!$BI57</f>
        <v>4.4856608557376373E-9</v>
      </c>
      <c r="DJ43" s="196">
        <f>(AJ43-AVERAGE(AJ$3:AJ$242))^2*'Monthly Returns'!$BI57</f>
        <v>2.4178835913191217E-7</v>
      </c>
      <c r="DK43" s="196">
        <f>(AK43-AVERAGE(AK$3:AK$242))^2*'Monthly Returns'!$BI57</f>
        <v>3.4214970435211548E-7</v>
      </c>
      <c r="DL43" s="196">
        <f>(AL43-AVERAGE(AL$3:AL$242))^2*'Monthly Returns'!$BI57</f>
        <v>6.013263356997661E-7</v>
      </c>
      <c r="DM43" s="196">
        <f>(AM43-AVERAGE(AM$3:AM$242))^2*'Monthly Returns'!$BI57</f>
        <v>4.0023997691639643E-7</v>
      </c>
      <c r="DN43" s="196">
        <f>(AN43-AVERAGE(AN$3:AN$242))^2*'Monthly Returns'!$BI57</f>
        <v>4.006243870011039E-8</v>
      </c>
      <c r="DO43" s="196">
        <f>(AO43-AVERAGE(AO$3:AO$242))^2*'Monthly Returns'!$BI57</f>
        <v>7.358476405892115E-7</v>
      </c>
      <c r="DP43" s="196">
        <f>(AP43-AVERAGE(AP$3:AP$242))^2*'Monthly Returns'!$BI57</f>
        <v>8.2429016611072414E-7</v>
      </c>
      <c r="DQ43" s="196">
        <f>(AQ43-AVERAGE(AQ$3:AQ$242))^2*'Monthly Returns'!$BI57</f>
        <v>1.1383218870542493E-6</v>
      </c>
      <c r="DR43" s="196">
        <f>(AR43-AVERAGE(AR$3:AR$242))^2*'Monthly Returns'!$BI57</f>
        <v>5.4080578104691285E-8</v>
      </c>
      <c r="DS43" s="196">
        <f>(AS43-AVERAGE(AS$3:AS$242))^2*'Monthly Returns'!$BI57</f>
        <v>4.5808449952427923E-36</v>
      </c>
      <c r="DT43" s="196">
        <f>(AT43-AVERAGE(AT$3:AT$242))^2*'Monthly Returns'!$BI57</f>
        <v>4.7558227619183122E-9</v>
      </c>
      <c r="DU43" s="196">
        <f>(AU43-AVERAGE(AU$3:AU$242))^2*'Monthly Returns'!$BI57</f>
        <v>7.1944223806367327E-11</v>
      </c>
      <c r="DV43" s="196">
        <f>(AV43-AVERAGE(AV$3:AV$242))^2*'Monthly Returns'!$BI57</f>
        <v>2.7880122713539097E-8</v>
      </c>
      <c r="DW43" s="196">
        <f>(AW43-AVERAGE(AW$3:AW$242))^2*'Monthly Returns'!$BI57</f>
        <v>1.3273678578548099E-7</v>
      </c>
      <c r="DX43" s="196">
        <f>(AX43-AVERAGE(AX$3:AX$242))^2*'Monthly Returns'!$BI57</f>
        <v>1.7619090541469103E-8</v>
      </c>
      <c r="DY43" s="196">
        <f>(AY43-AVERAGE(AY$3:AY$242))^2*'Monthly Returns'!$BI57</f>
        <v>1.3596006466743896E-7</v>
      </c>
      <c r="DZ43" s="196">
        <f>(AZ43-AVERAGE(AZ$3:AZ$242))^2*'Monthly Returns'!$BI57</f>
        <v>2.172266433373218E-6</v>
      </c>
      <c r="EA43" s="196">
        <f>(BA43-AVERAGE(BA$3:BA$242))^2*'Monthly Returns'!$BI57</f>
        <v>1.1908096885573303E-5</v>
      </c>
    </row>
    <row r="44" spans="1:131" s="103" customFormat="1" x14ac:dyDescent="0.2">
      <c r="A44" s="85"/>
      <c r="B44" s="102">
        <f>'Monthly Returns'!A58</f>
        <v>37346</v>
      </c>
      <c r="C44" s="97">
        <f>'Monthly Returns'!B58</f>
        <v>4.3845000000000002E-2</v>
      </c>
      <c r="D44" s="97">
        <f>'Monthly Returns'!C58</f>
        <v>4.1090999999999996E-2</v>
      </c>
      <c r="E44" s="97">
        <f>'Monthly Returns'!D58</f>
        <v>5.9962999999999995E-2</v>
      </c>
      <c r="F44" s="97">
        <f>'Monthly Returns'!E58</f>
        <v>8.0371999999999999E-2</v>
      </c>
      <c r="G44" s="97">
        <f>'Monthly Returns'!F58</f>
        <v>8.8650000000000007E-2</v>
      </c>
      <c r="H44" s="97">
        <f>'Monthly Returns'!G58</f>
        <v>4.5159999999999999E-2</v>
      </c>
      <c r="I44" s="97">
        <f>'Monthly Returns'!H58</f>
        <v>5.4324999999999998E-2</v>
      </c>
      <c r="J44" s="97">
        <f>'Monthly Returns'!I58</f>
        <v>6.6740000000000008E-2</v>
      </c>
      <c r="K44" s="97">
        <f>'Monthly Returns'!J58</f>
        <v>6.0152000000000004E-2</v>
      </c>
      <c r="L44" s="97">
        <f>'Monthly Returns'!K58</f>
        <v>-2.496424718368162E-2</v>
      </c>
      <c r="M44" s="97">
        <f>'Monthly Returns'!L58</f>
        <v>-1.6632000000000001E-2</v>
      </c>
      <c r="N44" s="97">
        <f>'Monthly Returns'!M58</f>
        <v>-2.4058000000000003E-2</v>
      </c>
      <c r="O44" s="97">
        <f>'Monthly Returns'!N58</f>
        <v>1.2750000000000001E-3</v>
      </c>
      <c r="P44" s="97">
        <f>'Monthly Returns'!O58</f>
        <v>-1.5277000000000001E-2</v>
      </c>
      <c r="Q44" s="97">
        <f>'Monthly Returns'!P58</f>
        <v>-4.0429000000000007E-2</v>
      </c>
      <c r="R44" s="97">
        <f>'Monthly Returns'!Q58</f>
        <v>-1.847E-2</v>
      </c>
      <c r="S44" s="97">
        <f>'Monthly Returns'!R58</f>
        <v>-1.5379E-2</v>
      </c>
      <c r="T44" s="97">
        <f>'Monthly Returns'!S58</f>
        <v>-2.8233000000000001E-2</v>
      </c>
      <c r="U44" s="97">
        <f>'Monthly Returns'!T58</f>
        <v>-6.1289999999999999E-3</v>
      </c>
      <c r="V44" s="97">
        <f>'Monthly Returns'!U58</f>
        <v>-1.7486999999999999E-2</v>
      </c>
      <c r="W44" s="97">
        <f>'Monthly Returns'!V58</f>
        <v>-1.0593999999999999E-2</v>
      </c>
      <c r="X44" s="97">
        <f>'Monthly Returns'!W58</f>
        <v>-1.8919999999999999E-2</v>
      </c>
      <c r="Y44" s="97">
        <f>'Monthly Returns'!X58</f>
        <v>-2.1916000000000001E-2</v>
      </c>
      <c r="Z44" s="97">
        <f>'Monthly Returns'!Y58</f>
        <v>-1.4452E-2</v>
      </c>
      <c r="AA44" s="97">
        <f>'Monthly Returns'!Z58</f>
        <v>2.4055E-2</v>
      </c>
      <c r="AB44" s="97">
        <f>'Monthly Returns'!AA58</f>
        <v>1.3616999999999999E-2</v>
      </c>
      <c r="AC44" s="97">
        <f>'Monthly Returns'!AB58</f>
        <v>4.483E-3</v>
      </c>
      <c r="AD44" s="97">
        <f>'Monthly Returns'!AC58</f>
        <v>4.7349999999999996E-3</v>
      </c>
      <c r="AE44" s="97">
        <f>'Monthly Returns'!AD58</f>
        <v>5.3169999999999997E-3</v>
      </c>
      <c r="AF44" s="97">
        <f>'Monthly Returns'!AE58</f>
        <v>7.8081578970645906E-3</v>
      </c>
      <c r="AG44" s="97">
        <f>'Monthly Returns'!AF58</f>
        <v>6.3665349336326201E-3</v>
      </c>
      <c r="AH44" s="97">
        <f>'Monthly Returns'!AG58</f>
        <v>5.9849484733044897E-3</v>
      </c>
      <c r="AI44" s="97">
        <f>'Monthly Returns'!AH58</f>
        <v>2.0799999999999999E-2</v>
      </c>
      <c r="AJ44" s="97">
        <f>'Monthly Returns'!AI58</f>
        <v>1.9110000000000002E-2</v>
      </c>
      <c r="AK44" s="97">
        <f>'Monthly Returns'!AJ58</f>
        <v>2.0272000000000002E-2</v>
      </c>
      <c r="AL44" s="97">
        <f>'Monthly Returns'!AK58</f>
        <v>1.9113999999999999E-2</v>
      </c>
      <c r="AM44" s="97">
        <f>'Monthly Returns'!AL58</f>
        <v>2.1118000000000001E-2</v>
      </c>
      <c r="AN44" s="97">
        <f>'Monthly Returns'!AM58</f>
        <v>6.332E-3</v>
      </c>
      <c r="AO44" s="97">
        <f>'Monthly Returns'!AN58</f>
        <v>-2.4222999999999998E-2</v>
      </c>
      <c r="AP44" s="97">
        <f>'Monthly Returns'!AO58</f>
        <v>0.10225300000000001</v>
      </c>
      <c r="AQ44" s="97">
        <f>'Monthly Returns'!AP58</f>
        <v>4.4473455855866401E-2</v>
      </c>
      <c r="AR44" s="95">
        <v>1.1035961244814799E-2</v>
      </c>
      <c r="AS44" s="97">
        <f>'Monthly Returns'!AR58</f>
        <v>-2.496424718368162E-2</v>
      </c>
      <c r="AT44" s="205">
        <f t="shared" si="2"/>
        <v>4.6965271980858078E-2</v>
      </c>
      <c r="AU44" s="95">
        <v>1.1940676056176483E-2</v>
      </c>
      <c r="AV44" s="95">
        <v>6.1758752534229518E-3</v>
      </c>
      <c r="AW44" s="97">
        <f>'Monthly Returns'!AV58</f>
        <v>5.9988E-2</v>
      </c>
      <c r="AX44" s="97">
        <f>'Monthly Returns'!AW58</f>
        <v>5.1829E-2</v>
      </c>
      <c r="AY44" s="95">
        <v>3.2675359904290366E-2</v>
      </c>
      <c r="AZ44" s="95">
        <v>6.938521483882984E-2</v>
      </c>
      <c r="BA44" s="97">
        <f>'Monthly Returns'!AZ58</f>
        <v>7.2735000000000008E-2</v>
      </c>
      <c r="BB44" s="97"/>
      <c r="BC44" s="97"/>
      <c r="BD44" s="97"/>
      <c r="BE44" s="97"/>
      <c r="BF44" s="97"/>
      <c r="BG44" s="97"/>
      <c r="BH44" s="97"/>
      <c r="BI44" s="97"/>
      <c r="BJ44" s="97"/>
      <c r="BK44" s="97"/>
      <c r="BL44" s="97"/>
      <c r="BM44" s="97"/>
      <c r="BN44" s="97"/>
      <c r="BO44" s="97"/>
      <c r="BP44" s="97"/>
      <c r="BQ44" s="97"/>
      <c r="BR44" s="97"/>
      <c r="BS44" s="97"/>
      <c r="BT44" s="97"/>
      <c r="BU44" s="97"/>
      <c r="BV44" s="97"/>
      <c r="CC44" s="196">
        <f>(C44-AVERAGE(C$3:C$242))^2*'Monthly Returns'!$BI58</f>
        <v>2.0153222455618299E-6</v>
      </c>
      <c r="CD44" s="196">
        <f>(D44-AVERAGE(D$3:D$242))^2*'Monthly Returns'!$BI58</f>
        <v>1.7350891294909989E-6</v>
      </c>
      <c r="CE44" s="196">
        <f>(E44-AVERAGE(E$3:E$242))^2*'Monthly Returns'!$BI58</f>
        <v>3.8512012598825263E-6</v>
      </c>
      <c r="CF44" s="196">
        <f>(F44-AVERAGE(F$3:F$242))^2*'Monthly Returns'!$BI58</f>
        <v>7.6318264288004886E-6</v>
      </c>
      <c r="CG44" s="196">
        <f>(G44-AVERAGE(G$3:G$242))^2*'Monthly Returns'!$BI58</f>
        <v>9.1311229875820643E-6</v>
      </c>
      <c r="CH44" s="196">
        <f>(H44-AVERAGE(H$3:H$242))^2*'Monthly Returns'!$BI58</f>
        <v>2.250832799458004E-6</v>
      </c>
      <c r="CI44" s="196">
        <f>(I44-AVERAGE(I$3:I$242))^2*'Monthly Returns'!$BI58</f>
        <v>3.4677381888403375E-6</v>
      </c>
      <c r="CJ44" s="196">
        <f>(J44-AVERAGE(J$3:J$242))^2*'Monthly Returns'!$BI58</f>
        <v>5.0095641260367714E-6</v>
      </c>
      <c r="CK44" s="196">
        <f>(K44-AVERAGE(K$3:K$242))^2*'Monthly Returns'!$BI58</f>
        <v>3.7590716102803047E-6</v>
      </c>
      <c r="CL44" s="196">
        <f>(L44-AVERAGE(L$3:L$242))^2*'Monthly Returns'!$BI58</f>
        <v>4.6271161568109007E-36</v>
      </c>
      <c r="CM44" s="196">
        <f>(M44-AVERAGE(M$3:M$242))^2*'Monthly Returns'!$BI58</f>
        <v>6.211805448264579E-7</v>
      </c>
      <c r="CN44" s="196">
        <f>(N44-AVERAGE(N$3:N$242))^2*'Monthly Returns'!$BI58</f>
        <v>1.1286723476575479E-6</v>
      </c>
      <c r="CO44" s="196">
        <f>(O44-AVERAGE(O$3:O$242))^2*'Monthly Returns'!$BI58</f>
        <v>2.6927026291310591E-10</v>
      </c>
      <c r="CP44" s="196">
        <f>(P44-AVERAGE(P$3:P$242))^2*'Monthly Returns'!$BI58</f>
        <v>5.0142968977826435E-7</v>
      </c>
      <c r="CQ44" s="196">
        <f>(Q44-AVERAGE(Q$3:Q$242))^2*'Monthly Returns'!$BI58</f>
        <v>3.1194515757326959E-6</v>
      </c>
      <c r="CR44" s="196">
        <f>(R44-AVERAGE(R$3:R$242))^2*'Monthly Returns'!$BI58</f>
        <v>7.8204168159512163E-7</v>
      </c>
      <c r="CS44" s="196">
        <f>(S44-AVERAGE(S$3:S$242))^2*'Monthly Returns'!$BI58</f>
        <v>5.6373671107931529E-7</v>
      </c>
      <c r="CT44" s="196">
        <f>(T44-AVERAGE(T$3:T$242))^2*'Monthly Returns'!$BI58</f>
        <v>1.7139176856897623E-6</v>
      </c>
      <c r="CU44" s="196">
        <f>(U44-AVERAGE(U$3:U$242))^2*'Monthly Returns'!$BI58</f>
        <v>1.668758743759999E-7</v>
      </c>
      <c r="CV44" s="196">
        <f>(V44-AVERAGE(V$3:V$242))^2*'Monthly Returns'!$BI58</f>
        <v>6.4926762876387841E-7</v>
      </c>
      <c r="CW44" s="196">
        <f>(W44-AVERAGE(W$3:W$242))^2*'Monthly Returns'!$BI58</f>
        <v>3.0688629477022645E-7</v>
      </c>
      <c r="CX44" s="196">
        <f>(X44-AVERAGE(X$3:X$242))^2*'Monthly Returns'!$BI58</f>
        <v>8.2168737390722199E-7</v>
      </c>
      <c r="CY44" s="196">
        <f>(Y44-AVERAGE(Y$3:Y$242))^2*'Monthly Returns'!$BI58</f>
        <v>9.7854217055517727E-7</v>
      </c>
      <c r="CZ44" s="196">
        <f>(Z44-AVERAGE(Z$3:Z$242))^2*'Monthly Returns'!$BI58</f>
        <v>4.2838568063999643E-7</v>
      </c>
      <c r="DA44" s="196">
        <f>(AA44-AVERAGE(AA$3:AA$242))^2*'Monthly Returns'!$BI58</f>
        <v>4.9322293560330491E-7</v>
      </c>
      <c r="DB44" s="196">
        <f>(AB44-AVERAGE(AB$3:AB$242))^2*'Monthly Returns'!$BI58</f>
        <v>1.3530023894434874E-7</v>
      </c>
      <c r="DC44" s="196">
        <f>(AC44-AVERAGE(AC$3:AC$242))^2*'Monthly Returns'!$BI58</f>
        <v>3.1458431989066332E-9</v>
      </c>
      <c r="DD44" s="196">
        <f>(AD44-AVERAGE(AD$3:AD$242))^2*'Monthly Returns'!$BI58</f>
        <v>4.0685567413576038E-9</v>
      </c>
      <c r="DE44" s="196">
        <f>(AE44-AVERAGE(AE$3:AE$242))^2*'Monthly Returns'!$BI58</f>
        <v>6.1891781510146683E-9</v>
      </c>
      <c r="DF44" s="196">
        <f>(AF44-AVERAGE(AF$3:AF$242))^2*'Monthly Returns'!$BI58</f>
        <v>1.1304867100759117E-9</v>
      </c>
      <c r="DG44" s="196">
        <f>(AG44-AVERAGE(AG$3:AG$242))^2*'Monthly Returns'!$BI58</f>
        <v>1.2310982504021457E-9</v>
      </c>
      <c r="DH44" s="196">
        <f>(AH44-AVERAGE(AH$3:AH$242))^2*'Monthly Returns'!$BI58</f>
        <v>4.1049351108967283E-9</v>
      </c>
      <c r="DI44" s="196">
        <f>(AI44-AVERAGE(AI$3:AI$242))^2*'Monthly Returns'!$BI58</f>
        <v>4.4231546202105921E-7</v>
      </c>
      <c r="DJ44" s="196">
        <f>(AJ44-AVERAGE(AJ$3:AJ$242))^2*'Monthly Returns'!$BI58</f>
        <v>2.6948880902523542E-7</v>
      </c>
      <c r="DK44" s="196">
        <f>(AK44-AVERAGE(AK$3:AK$242))^2*'Monthly Returns'!$BI58</f>
        <v>2.9498183366393586E-7</v>
      </c>
      <c r="DL44" s="196">
        <f>(AL44-AVERAGE(AL$3:AL$242))^2*'Monthly Returns'!$BI58</f>
        <v>2.4252115423639269E-7</v>
      </c>
      <c r="DM44" s="196">
        <f>(AM44-AVERAGE(AM$3:AM$242))^2*'Monthly Returns'!$BI58</f>
        <v>4.2322965947017591E-7</v>
      </c>
      <c r="DN44" s="196">
        <f>(AN44-AVERAGE(AN$3:AN$242))^2*'Monthly Returns'!$BI58</f>
        <v>7.7777313660091802E-10</v>
      </c>
      <c r="DO44" s="196">
        <f>(AO44-AVERAGE(AO$3:AO$242))^2*'Monthly Returns'!$BI58</f>
        <v>1.3154094887930448E-6</v>
      </c>
      <c r="DP44" s="196">
        <f>(AP44-AVERAGE(AP$3:AP$242))^2*'Monthly Returns'!$BI58</f>
        <v>1.4982127516142007E-5</v>
      </c>
      <c r="DQ44" s="196">
        <f>(AQ44-AVERAGE(AQ$3:AQ$242))^2*'Monthly Returns'!$BI58</f>
        <v>2.0169335118144199E-6</v>
      </c>
      <c r="DR44" s="196">
        <f>(AR44-AVERAGE(AR$3:AR$242))^2*'Monthly Returns'!$BI58</f>
        <v>3.082088709311405E-8</v>
      </c>
      <c r="DS44" s="196">
        <f>(AS44-AVERAGE(AS$3:AS$242))^2*'Monthly Returns'!$BI58</f>
        <v>4.6271161568109007E-36</v>
      </c>
      <c r="DT44" s="196">
        <f>(AT44-AVERAGE(AT$3:AT$242))^2*'Monthly Returns'!$BI58</f>
        <v>2.5573776981009232E-6</v>
      </c>
      <c r="DU44" s="196">
        <f>(AU44-AVERAGE(AU$3:AU$242))^2*'Monthly Returns'!$BI58</f>
        <v>1.4854297864333135E-7</v>
      </c>
      <c r="DV44" s="196">
        <f>(AV44-AVERAGE(AV$3:AV$242))^2*'Monthly Returns'!$BI58</f>
        <v>2.1682448843185671E-7</v>
      </c>
      <c r="DW44" s="196">
        <f>(AW44-AVERAGE(AW$3:AW$242))^2*'Monthly Returns'!$BI58</f>
        <v>3.7774803616218031E-6</v>
      </c>
      <c r="DX44" s="196">
        <f>(AX44-AVERAGE(AX$3:AX$242))^2*'Monthly Returns'!$BI58</f>
        <v>2.7691651292689111E-6</v>
      </c>
      <c r="DY44" s="196">
        <f>(AY44-AVERAGE(AY$3:AY$242))^2*'Monthly Returns'!$BI58</f>
        <v>9.94928493856231E-7</v>
      </c>
      <c r="DZ44" s="196">
        <f>(AZ44-AVERAGE(AZ$3:AZ$242))^2*'Monthly Returns'!$BI58</f>
        <v>4.2381894578757072E-6</v>
      </c>
      <c r="EA44" s="196">
        <f>(BA44-AVERAGE(BA$3:BA$242))^2*'Monthly Returns'!$BI58</f>
        <v>5.8629109456137038E-6</v>
      </c>
    </row>
    <row r="45" spans="1:131" s="103" customFormat="1" x14ac:dyDescent="0.2">
      <c r="A45" s="85"/>
      <c r="B45" s="102">
        <f>'Monthly Returns'!A59</f>
        <v>37376</v>
      </c>
      <c r="C45" s="97">
        <f>'Monthly Returns'!B59</f>
        <v>-5.2462999999999996E-2</v>
      </c>
      <c r="D45" s="97">
        <f>'Monthly Returns'!C59</f>
        <v>-5.7293000000000004E-2</v>
      </c>
      <c r="E45" s="97">
        <f>'Monthly Returns'!D59</f>
        <v>-1.9384999999999999E-2</v>
      </c>
      <c r="F45" s="97">
        <f>'Monthly Returns'!E59</f>
        <v>9.1129999999999996E-3</v>
      </c>
      <c r="G45" s="97">
        <f>'Monthly Returns'!F59</f>
        <v>1.4076E-2</v>
      </c>
      <c r="H45" s="97">
        <f>'Monthly Returns'!G59</f>
        <v>-3.1670999999999998E-2</v>
      </c>
      <c r="I45" s="97">
        <f>'Monthly Returns'!H59</f>
        <v>6.4949999999999999E-3</v>
      </c>
      <c r="J45" s="97">
        <f>'Monthly Returns'!I59</f>
        <v>3.3570999999999997E-2</v>
      </c>
      <c r="K45" s="97">
        <f>'Monthly Returns'!J59</f>
        <v>6.4910000000000002E-3</v>
      </c>
      <c r="L45" s="97">
        <f>'Monthly Returns'!K59</f>
        <v>-2.496424718368162E-2</v>
      </c>
      <c r="M45" s="97">
        <f>'Monthly Returns'!L59</f>
        <v>1.9393000000000001E-2</v>
      </c>
      <c r="N45" s="97">
        <f>'Monthly Returns'!M59</f>
        <v>2.4875999999999999E-2</v>
      </c>
      <c r="O45" s="97">
        <f>'Monthly Returns'!N59</f>
        <v>2.0609999999999999E-3</v>
      </c>
      <c r="P45" s="97">
        <f>'Monthly Returns'!O59</f>
        <v>1.7852E-2</v>
      </c>
      <c r="Q45" s="97">
        <f>'Monthly Returns'!P59</f>
        <v>3.7969000000000003E-2</v>
      </c>
      <c r="R45" s="97">
        <f>'Monthly Returns'!Q59</f>
        <v>1.393E-2</v>
      </c>
      <c r="S45" s="97">
        <f>'Monthly Returns'!R59</f>
        <v>1.3928000000000001E-2</v>
      </c>
      <c r="T45" s="97">
        <f>'Monthly Returns'!S59</f>
        <v>1.3964000000000001E-2</v>
      </c>
      <c r="U45" s="97">
        <f>'Monthly Returns'!T59</f>
        <v>2.7692999999999999E-2</v>
      </c>
      <c r="V45" s="97">
        <f>'Monthly Returns'!U59</f>
        <v>2.1936000000000001E-2</v>
      </c>
      <c r="W45" s="97">
        <f>'Monthly Returns'!V59</f>
        <v>1.8936999999999999E-2</v>
      </c>
      <c r="X45" s="97">
        <f>'Monthly Returns'!W59</f>
        <v>2.7959000000000001E-2</v>
      </c>
      <c r="Y45" s="97">
        <f>'Monthly Returns'!X59</f>
        <v>2.4465000000000001E-2</v>
      </c>
      <c r="Z45" s="97">
        <f>'Monthly Returns'!Y59</f>
        <v>1.477E-2</v>
      </c>
      <c r="AA45" s="97">
        <f>'Monthly Returns'!Z59</f>
        <v>1.5592E-2</v>
      </c>
      <c r="AB45" s="97">
        <f>'Monthly Returns'!AA59</f>
        <v>1.0901000000000001E-2</v>
      </c>
      <c r="AC45" s="97">
        <f>'Monthly Returns'!AB59</f>
        <v>3.9279000000000001E-2</v>
      </c>
      <c r="AD45" s="97">
        <f>'Monthly Returns'!AC59</f>
        <v>3.9024000000000003E-2</v>
      </c>
      <c r="AE45" s="97">
        <f>'Monthly Returns'!AD59</f>
        <v>3.8605E-2</v>
      </c>
      <c r="AF45" s="97">
        <f>'Monthly Returns'!AE59</f>
        <v>2.8667159467913202E-2</v>
      </c>
      <c r="AG45" s="97">
        <f>'Monthly Returns'!AF59</f>
        <v>2.8133964269640401E-2</v>
      </c>
      <c r="AH45" s="97">
        <f>'Monthly Returns'!AG59</f>
        <v>4.5732825215346898E-2</v>
      </c>
      <c r="AI45" s="97">
        <f>'Monthly Returns'!AH59</f>
        <v>6.5000000000000006E-3</v>
      </c>
      <c r="AJ45" s="97">
        <f>'Monthly Returns'!AI59</f>
        <v>2.7900000000000004E-3</v>
      </c>
      <c r="AK45" s="97">
        <f>'Monthly Returns'!AJ59</f>
        <v>1.6569999999999998E-3</v>
      </c>
      <c r="AL45" s="97">
        <f>'Monthly Returns'!AK59</f>
        <v>2.7620000000000001E-3</v>
      </c>
      <c r="AM45" s="97">
        <f>'Monthly Returns'!AL59</f>
        <v>3.9000000000000003E-3</v>
      </c>
      <c r="AN45" s="97">
        <f>'Monthly Returns'!AM59</f>
        <v>5.9179999999999996E-3</v>
      </c>
      <c r="AO45" s="97">
        <f>'Monthly Returns'!AN59</f>
        <v>-3.8190000000000003E-3</v>
      </c>
      <c r="AP45" s="97">
        <f>'Monthly Returns'!AO59</f>
        <v>5.9999999999999993E-6</v>
      </c>
      <c r="AQ45" s="97">
        <f>'Monthly Returns'!AP59</f>
        <v>-5.1873035960147099E-2</v>
      </c>
      <c r="AR45" s="95">
        <v>3.8751179297128235E-2</v>
      </c>
      <c r="AS45" s="97">
        <f>'Monthly Returns'!AR59</f>
        <v>-2.496424718368162E-2</v>
      </c>
      <c r="AT45" s="205">
        <f t="shared" si="2"/>
        <v>-1.925989105491084E-4</v>
      </c>
      <c r="AU45" s="95">
        <v>1.4839946613450412E-2</v>
      </c>
      <c r="AV45" s="95">
        <v>-3.2358868544832874E-3</v>
      </c>
      <c r="AW45" s="97">
        <f>'Monthly Returns'!AV59</f>
        <v>8.5269999999999999E-3</v>
      </c>
      <c r="AX45" s="97">
        <f>'Monthly Returns'!AW59</f>
        <v>2.9179E-2</v>
      </c>
      <c r="AY45" s="95">
        <v>-1.8785994552745544E-2</v>
      </c>
      <c r="AZ45" s="95">
        <v>-8.7514307641882089E-2</v>
      </c>
      <c r="BA45" s="97">
        <f>'Monthly Returns'!AZ59</f>
        <v>2.3292E-2</v>
      </c>
      <c r="BB45" s="97"/>
      <c r="BC45" s="97"/>
      <c r="BD45" s="97"/>
      <c r="BE45" s="97"/>
      <c r="BF45" s="97"/>
      <c r="BG45" s="97"/>
      <c r="BH45" s="97"/>
      <c r="BI45" s="97"/>
      <c r="BJ45" s="97"/>
      <c r="BK45" s="97"/>
      <c r="BL45" s="97"/>
      <c r="BM45" s="97"/>
      <c r="BN45" s="97"/>
      <c r="BO45" s="97"/>
      <c r="BP45" s="97"/>
      <c r="BQ45" s="97"/>
      <c r="BR45" s="97"/>
      <c r="BS45" s="97"/>
      <c r="BT45" s="97"/>
      <c r="BU45" s="97"/>
      <c r="BV45" s="97"/>
      <c r="CC45" s="196">
        <f>(C45-AVERAGE(C$3:C$242))^2*'Monthly Returns'!$BI59</f>
        <v>5.4009374673213777E-6</v>
      </c>
      <c r="CD45" s="196">
        <f>(D45-AVERAGE(D$3:D$242))^2*'Monthly Returns'!$BI59</f>
        <v>6.2888153656485346E-6</v>
      </c>
      <c r="CE45" s="196">
        <f>(E45-AVERAGE(E$3:E$242))^2*'Monthly Returns'!$BI59</f>
        <v>1.2497315360760764E-6</v>
      </c>
      <c r="CF45" s="196">
        <f>(F45-AVERAGE(F$3:F$242))^2*'Monthly Returns'!$BI59</f>
        <v>1.6268119267548068E-12</v>
      </c>
      <c r="CG45" s="196">
        <f>(G45-AVERAGE(G$3:G$242))^2*'Monthly Returns'!$BI59</f>
        <v>1.7602831025936643E-8</v>
      </c>
      <c r="CH45" s="196">
        <f>(H45-AVERAGE(H$3:H$242))^2*'Monthly Returns'!$BI59</f>
        <v>2.2034035937517885E-6</v>
      </c>
      <c r="CI45" s="196">
        <f>(I45-AVERAGE(I$3:I$242))^2*'Monthly Returns'!$BI59</f>
        <v>7.7512508373724E-11</v>
      </c>
      <c r="CJ45" s="196">
        <f>(J45-AVERAGE(J$3:J$242))^2*'Monthly Returns'!$BI59</f>
        <v>9.1718484865344269E-7</v>
      </c>
      <c r="CK45" s="196">
        <f>(K45-AVERAGE(K$3:K$242))^2*'Monthly Returns'!$BI59</f>
        <v>1.995293816843404E-8</v>
      </c>
      <c r="CL45" s="196">
        <f>(L45-AVERAGE(L$3:L$242))^2*'Monthly Returns'!$BI59</f>
        <v>4.6738547038493954E-36</v>
      </c>
      <c r="CM45" s="196">
        <f>(M45-AVERAGE(M$3:M$242))^2*'Monthly Returns'!$BI59</f>
        <v>3.7318815855072326E-7</v>
      </c>
      <c r="CN45" s="196">
        <f>(N45-AVERAGE(N$3:N$242))^2*'Monthly Returns'!$BI59</f>
        <v>7.0227320640339725E-7</v>
      </c>
      <c r="CO45" s="196">
        <f>(O45-AVERAGE(O$3:O$242))^2*'Monthly Returns'!$BI59</f>
        <v>1.9934742374384602E-10</v>
      </c>
      <c r="CP45" s="196">
        <f>(P45-AVERAGE(P$3:P$242))^2*'Monthly Returns'!$BI59</f>
        <v>3.3471010340485296E-7</v>
      </c>
      <c r="CQ45" s="196">
        <f>(Q45-AVERAGE(Q$3:Q$242))^2*'Monthly Returns'!$BI59</f>
        <v>1.6336807483609027E-6</v>
      </c>
      <c r="CR45" s="196">
        <f>(R45-AVERAGE(R$3:R$242))^2*'Monthly Returns'!$BI59</f>
        <v>1.391649190738475E-7</v>
      </c>
      <c r="CS45" s="196">
        <f>(S45-AVERAGE(S$3:S$242))^2*'Monthly Returns'!$BI59</f>
        <v>1.4959061480650849E-7</v>
      </c>
      <c r="CT45" s="196">
        <f>(T45-AVERAGE(T$3:T$242))^2*'Monthly Returns'!$BI59</f>
        <v>1.0733581878198515E-7</v>
      </c>
      <c r="CU45" s="196">
        <f>(U45-AVERAGE(U$3:U$242))^2*'Monthly Returns'!$BI59</f>
        <v>8.2201885497296803E-7</v>
      </c>
      <c r="CV45" s="196">
        <f>(V45-AVERAGE(V$3:V$242))^2*'Monthly Returns'!$BI59</f>
        <v>5.2637632788506022E-7</v>
      </c>
      <c r="CW45" s="196">
        <f>(W45-AVERAGE(W$3:W$242))^2*'Monthly Returns'!$BI59</f>
        <v>3.5204735156889661E-7</v>
      </c>
      <c r="CX45" s="196">
        <f>(X45-AVERAGE(X$3:X$242))^2*'Monthly Returns'!$BI59</f>
        <v>8.3665797197019246E-7</v>
      </c>
      <c r="CY45" s="196">
        <f>(Y45-AVERAGE(Y$3:Y$242))^2*'Monthly Returns'!$BI59</f>
        <v>6.5956360794168604E-7</v>
      </c>
      <c r="CZ45" s="196">
        <f>(Z45-AVERAGE(Z$3:Z$242))^2*'Monthly Returns'!$BI59</f>
        <v>2.3064633265186369E-7</v>
      </c>
      <c r="DA45" s="196">
        <f>(AA45-AVERAGE(AA$3:AA$242))^2*'Monthly Returns'!$BI59</f>
        <v>1.4155694507157525E-7</v>
      </c>
      <c r="DB45" s="196">
        <f>(AB45-AVERAGE(AB$3:AB$242))^2*'Monthly Returns'!$BI59</f>
        <v>6.9647895776670297E-8</v>
      </c>
      <c r="DC45" s="196">
        <f>(AC45-AVERAGE(AC$3:AC$242))^2*'Monthly Returns'!$BI59</f>
        <v>1.9923838044233995E-6</v>
      </c>
      <c r="DD45" s="196">
        <f>(AD45-AVERAGE(AD$3:AD$242))^2*'Monthly Returns'!$BI59</f>
        <v>1.9586256939025988E-6</v>
      </c>
      <c r="DE45" s="196">
        <f>(AE45-AVERAGE(AE$3:AE$242))^2*'Monthly Returns'!$BI59</f>
        <v>1.8919609692722809E-6</v>
      </c>
      <c r="DF45" s="196">
        <f>(AF45-AVERAGE(AF$3:AF$242))^2*'Monthly Returns'!$BI59</f>
        <v>7.1598082607993727E-7</v>
      </c>
      <c r="DG45" s="196">
        <f>(AG45-AVERAGE(AG$3:AG$242))^2*'Monthly Returns'!$BI59</f>
        <v>7.7970199424044476E-7</v>
      </c>
      <c r="DH45" s="196">
        <f>(AH45-AVERAGE(AH$3:AH$242))^2*'Monthly Returns'!$BI59</f>
        <v>2.5998136957373285E-6</v>
      </c>
      <c r="DI45" s="196">
        <f>(AI45-AVERAGE(AI$3:AI$242))^2*'Monthly Returns'!$BI59</f>
        <v>1.2431746700940189E-8</v>
      </c>
      <c r="DJ45" s="196">
        <f>(AJ45-AVERAGE(AJ$3:AJ$242))^2*'Monthly Returns'!$BI59</f>
        <v>1.2962351569967557E-8</v>
      </c>
      <c r="DK45" s="196">
        <f>(AK45-AVERAGE(AK$3:AK$242))^2*'Monthly Returns'!$BI59</f>
        <v>3.2081171170792738E-8</v>
      </c>
      <c r="DL45" s="196">
        <f>(AL45-AVERAGE(AL$3:AL$242))^2*'Monthly Returns'!$BI59</f>
        <v>2.0133234263756793E-8</v>
      </c>
      <c r="DM45" s="196">
        <f>(AM45-AVERAGE(AM$3:AM$242))^2*'Monthly Returns'!$BI59</f>
        <v>2.7973601287350837E-10</v>
      </c>
      <c r="DN45" s="196">
        <f>(AN45-AVERAGE(AN$3:AN$242))^2*'Monthly Returns'!$BI59</f>
        <v>1.4174430424048911E-10</v>
      </c>
      <c r="DO45" s="196">
        <f>(AO45-AVERAGE(AO$3:AO$242))^2*'Monthly Returns'!$BI59</f>
        <v>1.2819752749301791E-7</v>
      </c>
      <c r="DP45" s="196">
        <f>(AP45-AVERAGE(AP$3:AP$242))^2*'Monthly Returns'!$BI59</f>
        <v>8.4430821707589797E-9</v>
      </c>
      <c r="DQ45" s="196">
        <f>(AQ45-AVERAGE(AQ$3:AQ$242))^2*'Monthly Returns'!$BI59</f>
        <v>5.4052555600197599E-6</v>
      </c>
      <c r="DR45" s="196">
        <f>(AR45-AVERAGE(AR$3:AR$242))^2*'Monthly Returns'!$BI59</f>
        <v>1.5771000864496889E-6</v>
      </c>
      <c r="DS45" s="196">
        <f>(AS45-AVERAGE(AS$3:AS$242))^2*'Monthly Returns'!$BI59</f>
        <v>4.6738547038493954E-36</v>
      </c>
      <c r="DT45" s="196">
        <f>(AT45-AVERAGE(AT$3:AT$242))^2*'Monthly Returns'!$BI59</f>
        <v>5.2601664366486727E-8</v>
      </c>
      <c r="DU45" s="196">
        <f>(AU45-AVERAGE(AU$3:AU$242))^2*'Monthly Returns'!$BI59</f>
        <v>2.502680117609804E-7</v>
      </c>
      <c r="DV45" s="196">
        <f>(AV45-AVERAGE(AV$3:AV$242))^2*'Monthly Returns'!$BI59</f>
        <v>1.0290913713590427E-8</v>
      </c>
      <c r="DW45" s="196">
        <f>(AW45-AVERAGE(AW$3:AW$242))^2*'Monthly Returns'!$BI59</f>
        <v>2.5815832346914924E-9</v>
      </c>
      <c r="DX45" s="196">
        <f>(AX45-AVERAGE(AX$3:AX$242))^2*'Monthly Returns'!$BI59</f>
        <v>6.2465067118227262E-7</v>
      </c>
      <c r="DY45" s="196">
        <f>(AY45-AVERAGE(AY$3:AY$242))^2*'Monthly Returns'!$BI59</f>
        <v>1.0034079529367558E-6</v>
      </c>
      <c r="DZ45" s="196">
        <f>(AZ45-AVERAGE(AZ$3:AZ$242))^2*'Monthly Returns'!$BI59</f>
        <v>1.6333511556192095E-5</v>
      </c>
      <c r="EA45" s="196">
        <f>(BA45-AVERAGE(BA$3:BA$242))^2*'Monthly Returns'!$BI59</f>
        <v>2.5802378305706677E-7</v>
      </c>
    </row>
    <row r="46" spans="1:131" s="103" customFormat="1" x14ac:dyDescent="0.2">
      <c r="A46" s="85"/>
      <c r="B46" s="102">
        <f>'Monthly Returns'!A60</f>
        <v>37407</v>
      </c>
      <c r="C46" s="97">
        <f>'Monthly Returns'!B60</f>
        <v>-1.1586000000000001E-2</v>
      </c>
      <c r="D46" s="97">
        <f>'Monthly Returns'!C60</f>
        <v>-8.822E-3</v>
      </c>
      <c r="E46" s="97">
        <f>'Monthly Returns'!D60</f>
        <v>-1.1302000000000001E-2</v>
      </c>
      <c r="F46" s="97">
        <f>'Monthly Returns'!E60</f>
        <v>-4.4382000000000005E-2</v>
      </c>
      <c r="G46" s="97">
        <f>'Monthly Returns'!F60</f>
        <v>-1.1439E-2</v>
      </c>
      <c r="H46" s="97">
        <f>'Monthly Returns'!G60</f>
        <v>1.4099999999999998E-3</v>
      </c>
      <c r="I46" s="97">
        <f>'Monthly Returns'!H60</f>
        <v>1.0891E-2</v>
      </c>
      <c r="J46" s="97">
        <f>'Monthly Returns'!I60</f>
        <v>4.7184999999999998E-2</v>
      </c>
      <c r="K46" s="97">
        <f>'Monthly Returns'!J60</f>
        <v>-1.5932999999999999E-2</v>
      </c>
      <c r="L46" s="97">
        <f>'Monthly Returns'!K60</f>
        <v>-2.496424718368162E-2</v>
      </c>
      <c r="M46" s="97">
        <f>'Monthly Returns'!L60</f>
        <v>8.4950000000000008E-3</v>
      </c>
      <c r="N46" s="97">
        <f>'Monthly Returns'!M60</f>
        <v>5.6020000000000002E-3</v>
      </c>
      <c r="O46" s="97">
        <f>'Monthly Returns'!N60</f>
        <v>1.7539999999999999E-3</v>
      </c>
      <c r="P46" s="97">
        <f>'Monthly Returns'!O60</f>
        <v>6.8920000000000006E-3</v>
      </c>
      <c r="Q46" s="97">
        <f>'Monthly Returns'!P60</f>
        <v>3.1450000000000002E-3</v>
      </c>
      <c r="R46" s="97">
        <f>'Monthly Returns'!Q60</f>
        <v>1.3239000000000001E-2</v>
      </c>
      <c r="S46" s="97">
        <f>'Monthly Returns'!R60</f>
        <v>1.3617999999999998E-2</v>
      </c>
      <c r="T46" s="97">
        <f>'Monthly Returns'!S60</f>
        <v>1.2033E-2</v>
      </c>
      <c r="U46" s="97">
        <f>'Monthly Returns'!T60</f>
        <v>1.6878999999999998E-2</v>
      </c>
      <c r="V46" s="97">
        <f>'Monthly Returns'!U60</f>
        <v>6.7889999999999999E-3</v>
      </c>
      <c r="W46" s="97">
        <f>'Monthly Returns'!V60</f>
        <v>7.2570000000000004E-3</v>
      </c>
      <c r="X46" s="97">
        <f>'Monthly Returns'!W60</f>
        <v>9.9319999999999999E-3</v>
      </c>
      <c r="Y46" s="97">
        <f>'Monthly Returns'!X60</f>
        <v>5.4910000000000002E-3</v>
      </c>
      <c r="Z46" s="97">
        <f>'Monthly Returns'!Y60</f>
        <v>5.6510000000000006E-3</v>
      </c>
      <c r="AA46" s="97">
        <f>'Monthly Returns'!Z60</f>
        <v>-5.1649999999999995E-3</v>
      </c>
      <c r="AB46" s="97">
        <f>'Monthly Returns'!AA60</f>
        <v>1.7280000000000002E-3</v>
      </c>
      <c r="AC46" s="97">
        <f>'Monthly Returns'!AB60</f>
        <v>3.5687000000000003E-2</v>
      </c>
      <c r="AD46" s="97">
        <f>'Monthly Returns'!AC60</f>
        <v>3.5992999999999997E-2</v>
      </c>
      <c r="AE46" s="97">
        <f>'Monthly Returns'!AD60</f>
        <v>3.4527999999999996E-2</v>
      </c>
      <c r="AF46" s="97">
        <f>'Monthly Returns'!AE60</f>
        <v>2.6513879388522201E-2</v>
      </c>
      <c r="AG46" s="97">
        <f>'Monthly Returns'!AF60</f>
        <v>2.5886906959175403E-2</v>
      </c>
      <c r="AH46" s="97">
        <f>'Monthly Returns'!AG60</f>
        <v>4.1629641709845802E-2</v>
      </c>
      <c r="AI46" s="97">
        <f>'Monthly Returns'!AH60</f>
        <v>4.0999999999999995E-3</v>
      </c>
      <c r="AJ46" s="97">
        <f>'Monthly Returns'!AI60</f>
        <v>4.2000000000000002E-4</v>
      </c>
      <c r="AK46" s="97">
        <f>'Monthly Returns'!AJ60</f>
        <v>1.8E-5</v>
      </c>
      <c r="AL46" s="97">
        <f>'Monthly Returns'!AK60</f>
        <v>-3.3029999999999999E-3</v>
      </c>
      <c r="AM46" s="97">
        <f>'Monthly Returns'!AL60</f>
        <v>1.8737E-2</v>
      </c>
      <c r="AN46" s="97">
        <f>'Monthly Returns'!AM60</f>
        <v>2.0999999999999999E-3</v>
      </c>
      <c r="AO46" s="97">
        <f>'Monthly Returns'!AN60</f>
        <v>3.3424000000000002E-2</v>
      </c>
      <c r="AP46" s="97">
        <f>'Monthly Returns'!AO60</f>
        <v>-1.5378000000000001E-2</v>
      </c>
      <c r="AQ46" s="97">
        <f>'Monthly Returns'!AP60</f>
        <v>-1.09796984807769E-2</v>
      </c>
      <c r="AR46" s="95">
        <v>-1.6771421611545899E-2</v>
      </c>
      <c r="AS46" s="97">
        <f>'Monthly Returns'!AR60</f>
        <v>-2.496424718368162E-2</v>
      </c>
      <c r="AT46" s="205">
        <f t="shared" si="2"/>
        <v>-2.3373755122356467E-3</v>
      </c>
      <c r="AU46" s="95">
        <v>-5.1776644748891855E-3</v>
      </c>
      <c r="AV46" s="95">
        <v>-6.375581191195019E-3</v>
      </c>
      <c r="AW46" s="97">
        <f>'Monthly Returns'!AV60</f>
        <v>1.3540000000000002E-2</v>
      </c>
      <c r="AX46" s="97">
        <f>'Monthly Returns'!AW60</f>
        <v>3.0144999999999998E-2</v>
      </c>
      <c r="AY46" s="95">
        <v>-1.4368877561178234E-2</v>
      </c>
      <c r="AZ46" s="95">
        <v>-3.938307879713783E-2</v>
      </c>
      <c r="BA46" s="97">
        <f>'Monthly Returns'!AZ60</f>
        <v>-2.7997000000000001E-2</v>
      </c>
      <c r="BB46" s="97"/>
      <c r="BC46" s="97"/>
      <c r="BD46" s="97"/>
      <c r="BE46" s="97"/>
      <c r="BF46" s="97"/>
      <c r="BG46" s="97"/>
      <c r="BH46" s="97"/>
      <c r="BI46" s="97"/>
      <c r="BJ46" s="97"/>
      <c r="BK46" s="97"/>
      <c r="BL46" s="97"/>
      <c r="BM46" s="97"/>
      <c r="BN46" s="97"/>
      <c r="BO46" s="97"/>
      <c r="BP46" s="97"/>
      <c r="BQ46" s="97"/>
      <c r="BR46" s="97"/>
      <c r="BS46" s="97"/>
      <c r="BT46" s="97"/>
      <c r="BU46" s="97"/>
      <c r="BV46" s="97"/>
      <c r="CC46" s="196">
        <f>(C46-AVERAGE(C$3:C$242))^2*'Monthly Returns'!$BI60</f>
        <v>5.4126030896756851E-7</v>
      </c>
      <c r="CD46" s="196">
        <f>(D46-AVERAGE(D$3:D$242))^2*'Monthly Returns'!$BI60</f>
        <v>3.8831208101414348E-7</v>
      </c>
      <c r="CE46" s="196">
        <f>(E46-AVERAGE(E$3:E$242))^2*'Monthly Returns'!$BI60</f>
        <v>6.5151265745697628E-7</v>
      </c>
      <c r="CF46" s="196">
        <f>(F46-AVERAGE(F$3:F$242))^2*'Monthly Returns'!$BI60</f>
        <v>4.3789905634870072E-6</v>
      </c>
      <c r="CG46" s="196">
        <f>(G46-AVERAGE(G$3:G$242))^2*'Monthly Returns'!$BI60</f>
        <v>7.4884208315034084E-7</v>
      </c>
      <c r="CH46" s="196">
        <f>(H46-AVERAGE(H$3:H$242))^2*'Monthly Returns'!$BI60</f>
        <v>3.8816025297955466E-8</v>
      </c>
      <c r="CI46" s="196">
        <f>(I46-AVERAGE(I$3:I$242))^2*'Monthly Returns'!$BI60</f>
        <v>3.2730389381161065E-8</v>
      </c>
      <c r="CJ46" s="196">
        <f>(J46-AVERAGE(J$3:J$242))^2*'Monthly Returns'!$BI60</f>
        <v>2.2362139740461539E-6</v>
      </c>
      <c r="CK46" s="196">
        <f>(K46-AVERAGE(K$3:K$242))^2*'Monthly Returns'!$BI60</f>
        <v>1.0397475973436647E-6</v>
      </c>
      <c r="CL46" s="196">
        <f>(L46-AVERAGE(L$3:L$242))^2*'Monthly Returns'!$BI60</f>
        <v>4.7210653574236321E-36</v>
      </c>
      <c r="CM46" s="196">
        <f>(M46-AVERAGE(M$3:M$242))^2*'Monthly Returns'!$BI60</f>
        <v>3.5119699348546904E-8</v>
      </c>
      <c r="CN46" s="196">
        <f>(N46-AVERAGE(N$3:N$242))^2*'Monthly Returns'!$BI60</f>
        <v>7.7126903270515753E-9</v>
      </c>
      <c r="CO46" s="196">
        <f>(O46-AVERAGE(O$3:O$242))^2*'Monthly Returns'!$BI60</f>
        <v>4.7248391605202068E-12</v>
      </c>
      <c r="CP46" s="196">
        <f>(P46-AVERAGE(P$3:P$242))^2*'Monthly Returns'!$BI60</f>
        <v>2.324491262128691E-8</v>
      </c>
      <c r="CQ46" s="196">
        <f>(Q46-AVERAGE(Q$3:Q$242))^2*'Monthly Returns'!$BI60</f>
        <v>6.1585634064815637E-9</v>
      </c>
      <c r="CR46" s="196">
        <f>(R46-AVERAGE(R$3:R$242))^2*'Monthly Returns'!$BI60</f>
        <v>1.2102089323130457E-7</v>
      </c>
      <c r="CS46" s="196">
        <f>(S46-AVERAGE(S$3:S$242))^2*'Monthly Returns'!$BI60</f>
        <v>1.4181551140982816E-7</v>
      </c>
      <c r="CT46" s="196">
        <f>(T46-AVERAGE(T$3:T$242))^2*'Monthly Returns'!$BI60</f>
        <v>6.4358268468832477E-8</v>
      </c>
      <c r="CU46" s="196">
        <f>(U46-AVERAGE(U$3:U$242))^2*'Monthly Returns'!$BI60</f>
        <v>2.3808707623211052E-7</v>
      </c>
      <c r="CV46" s="196">
        <f>(V46-AVERAGE(V$3:V$242))^2*'Monthly Returns'!$BI60</f>
        <v>1.8575931027433195E-8</v>
      </c>
      <c r="CW46" s="196">
        <f>(W46-AVERAGE(W$3:W$242))^2*'Monthly Returns'!$BI60</f>
        <v>1.9362653013404175E-8</v>
      </c>
      <c r="CX46" s="196">
        <f>(X46-AVERAGE(X$3:X$242))^2*'Monthly Returns'!$BI60</f>
        <v>4.566365824626558E-8</v>
      </c>
      <c r="CY46" s="196">
        <f>(Y46-AVERAGE(Y$3:Y$242))^2*'Monthly Returns'!$BI60</f>
        <v>5.4098725462026074E-9</v>
      </c>
      <c r="CZ46" s="196">
        <f>(Z46-AVERAGE(Z$3:Z$242))^2*'Monthly Returns'!$BI60</f>
        <v>1.5811235858119352E-8</v>
      </c>
      <c r="DA46" s="196">
        <f>(AA46-AVERAGE(AA$3:AA$242))^2*'Monthly Returns'!$BI60</f>
        <v>1.8864121129232129E-7</v>
      </c>
      <c r="DB46" s="196">
        <f>(AB46-AVERAGE(AB$3:AB$242))^2*'Monthly Returns'!$BI60</f>
        <v>8.8000318759004416E-9</v>
      </c>
      <c r="DC46" s="196">
        <f>(AC46-AVERAGE(AC$3:AC$242))^2*'Monthly Returns'!$BI60</f>
        <v>1.6333663436899482E-6</v>
      </c>
      <c r="DD46" s="196">
        <f>(AD46-AVERAGE(AD$3:AD$242))^2*'Monthly Returns'!$BI60</f>
        <v>1.658740609830456E-6</v>
      </c>
      <c r="DE46" s="196">
        <f>(AE46-AVERAGE(AE$3:AE$242))^2*'Monthly Returns'!$BI60</f>
        <v>1.4953240208054404E-6</v>
      </c>
      <c r="DF46" s="196">
        <f>(AF46-AVERAGE(AF$3:AF$242))^2*'Monthly Returns'!$BI60</f>
        <v>5.8696471104107194E-7</v>
      </c>
      <c r="DG46" s="196">
        <f>(AG46-AVERAGE(AG$3:AG$242))^2*'Monthly Returns'!$BI60</f>
        <v>6.3920364774739821E-7</v>
      </c>
      <c r="DH46" s="196">
        <f>(AH46-AVERAGE(AH$3:AH$242))^2*'Monthly Returns'!$BI60</f>
        <v>2.1313404480872423E-6</v>
      </c>
      <c r="DI46" s="196">
        <f>(AI46-AVERAGE(AI$3:AI$242))^2*'Monthly Returns'!$BI60</f>
        <v>3.283108072227454E-10</v>
      </c>
      <c r="DJ46" s="196">
        <f>(AJ46-AVERAGE(AJ$3:AJ$242))^2*'Monthly Returns'!$BI60</f>
        <v>4.2928416435696893E-8</v>
      </c>
      <c r="DK46" s="196">
        <f>(AK46-AVERAGE(AK$3:AK$242))^2*'Monthly Returns'!$BI60</f>
        <v>5.9617899032142163E-8</v>
      </c>
      <c r="DL46" s="196">
        <f>(AL46-AVERAGE(AL$3:AL$242))^2*'Monthly Returns'!$BI60</f>
        <v>1.4440069246656766E-7</v>
      </c>
      <c r="DM46" s="196">
        <f>(AM46-AVERAGE(AM$3:AM$242))^2*'Monthly Returns'!$BI60</f>
        <v>3.1802375720830484E-7</v>
      </c>
      <c r="DN46" s="196">
        <f>(AN46-AVERAGE(AN$3:AN$242))^2*'Monthly Returns'!$BI60</f>
        <v>1.8900041242226201E-8</v>
      </c>
      <c r="DO46" s="196">
        <f>(AO46-AVERAGE(AO$3:AO$242))^2*'Monthly Returns'!$BI60</f>
        <v>1.2053932646202414E-6</v>
      </c>
      <c r="DP46" s="196">
        <f>(AP46-AVERAGE(AP$3:AP$242))^2*'Monthly Returns'!$BI60</f>
        <v>4.8233745464127704E-7</v>
      </c>
      <c r="DQ46" s="196">
        <f>(AQ46-AVERAGE(AQ$3:AQ$242))^2*'Monthly Returns'!$BI60</f>
        <v>5.4169305091324268E-7</v>
      </c>
      <c r="DR46" s="196">
        <f>(AR46-AVERAGE(AR$3:AR$242))^2*'Monthly Returns'!$BI60</f>
        <v>8.3009656328345029E-7</v>
      </c>
      <c r="DS46" s="196">
        <f>(AS46-AVERAGE(AS$3:AS$242))^2*'Monthly Returns'!$BI60</f>
        <v>4.7210653574236321E-36</v>
      </c>
      <c r="DT46" s="196">
        <f>(AT46-AVERAGE(AT$3:AT$242))^2*'Monthly Returns'!$BI60</f>
        <v>9.8882684260508018E-8</v>
      </c>
      <c r="DU46" s="196">
        <f>(AU46-AVERAGE(AU$3:AU$242))^2*'Monthly Returns'!$BI60</f>
        <v>7.881230289189638E-8</v>
      </c>
      <c r="DV46" s="196">
        <f>(AV46-AVERAGE(AV$3:AV$242))^2*'Monthly Returns'!$BI60</f>
        <v>4.3839151474370532E-10</v>
      </c>
      <c r="DW46" s="196">
        <f>(AW46-AVERAGE(AW$3:AW$242))^2*'Monthly Returns'!$BI60</f>
        <v>2.1069141201222117E-8</v>
      </c>
      <c r="DX46" s="196">
        <f>(AX46-AVERAGE(AX$3:AX$242))^2*'Monthly Returns'!$BI60</f>
        <v>6.924585915880581E-7</v>
      </c>
      <c r="DY46" s="196">
        <f>(AY46-AVERAGE(AY$3:AY$242))^2*'Monthly Returns'!$BI60</f>
        <v>6.9531485506793525E-7</v>
      </c>
      <c r="DZ46" s="196">
        <f>(AZ46-AVERAGE(AZ$3:AZ$242))^2*'Monthly Returns'!$BI60</f>
        <v>4.7432293742827741E-6</v>
      </c>
      <c r="EA46" s="196">
        <f>(BA46-AVERAGE(BA$3:BA$242))^2*'Monthly Returns'!$BI60</f>
        <v>2.2410677835222366E-6</v>
      </c>
    </row>
    <row r="47" spans="1:131" s="103" customFormat="1" x14ac:dyDescent="0.2">
      <c r="A47" s="85"/>
      <c r="B47" s="102">
        <f>'Monthly Returns'!A61</f>
        <v>37437</v>
      </c>
      <c r="C47" s="97">
        <f>'Monthly Returns'!B61</f>
        <v>-7.1985000000000007E-2</v>
      </c>
      <c r="D47" s="97">
        <f>'Monthly Returns'!C61</f>
        <v>-7.3804999999999996E-2</v>
      </c>
      <c r="E47" s="97">
        <f>'Monthly Returns'!D61</f>
        <v>-6.7046999999999995E-2</v>
      </c>
      <c r="F47" s="97">
        <f>'Monthly Returns'!E61</f>
        <v>-4.9618000000000002E-2</v>
      </c>
      <c r="G47" s="97">
        <f>'Monthly Returns'!F61</f>
        <v>-2.7774999999999998E-2</v>
      </c>
      <c r="H47" s="97">
        <f>'Monthly Returns'!G61</f>
        <v>-6.1025000000000003E-2</v>
      </c>
      <c r="I47" s="97">
        <f>'Monthly Returns'!H61</f>
        <v>-4.3178999999999995E-2</v>
      </c>
      <c r="J47" s="97">
        <f>'Monthly Returns'!I61</f>
        <v>-4.0646000000000002E-2</v>
      </c>
      <c r="K47" s="97">
        <f>'Monthly Returns'!J61</f>
        <v>-7.5023000000000006E-2</v>
      </c>
      <c r="L47" s="97">
        <f>'Monthly Returns'!K61</f>
        <v>-2.496424718368162E-2</v>
      </c>
      <c r="M47" s="97">
        <f>'Monthly Returns'!L61</f>
        <v>8.650999999999999E-3</v>
      </c>
      <c r="N47" s="97">
        <f>'Monthly Returns'!M61</f>
        <v>1.4116999999999999E-2</v>
      </c>
      <c r="O47" s="97">
        <f>'Monthly Returns'!N61</f>
        <v>1.812E-3</v>
      </c>
      <c r="P47" s="97">
        <f>'Monthly Returns'!O61</f>
        <v>1.2185999999999999E-2</v>
      </c>
      <c r="Q47" s="97">
        <f>'Monthly Returns'!P61</f>
        <v>1.7953E-2</v>
      </c>
      <c r="R47" s="97">
        <f>'Monthly Returns'!Q61</f>
        <v>1.6259999999999998E-3</v>
      </c>
      <c r="S47" s="97">
        <f>'Monthly Returns'!R61</f>
        <v>3.9329999999999999E-3</v>
      </c>
      <c r="T47" s="97">
        <f>'Monthly Returns'!S61</f>
        <v>-5.8279999999999998E-3</v>
      </c>
      <c r="U47" s="97">
        <f>'Monthly Returns'!T61</f>
        <v>1.3758999999999999E-2</v>
      </c>
      <c r="V47" s="97">
        <f>'Monthly Returns'!U61</f>
        <v>1.3795E-2</v>
      </c>
      <c r="W47" s="97">
        <f>'Monthly Returns'!V61</f>
        <v>8.2469999999999991E-3</v>
      </c>
      <c r="X47" s="97">
        <f>'Monthly Returns'!W61</f>
        <v>1.6775999999999999E-2</v>
      </c>
      <c r="Y47" s="97">
        <f>'Monthly Returns'!X61</f>
        <v>1.2043E-2</v>
      </c>
      <c r="Z47" s="97">
        <f>'Monthly Returns'!Y61</f>
        <v>8.2369999999999995E-3</v>
      </c>
      <c r="AA47" s="97">
        <f>'Monthly Returns'!Z61</f>
        <v>-7.3719999999999994E-2</v>
      </c>
      <c r="AB47" s="97">
        <f>'Monthly Returns'!AA61</f>
        <v>-9.7179999999999992E-3</v>
      </c>
      <c r="AC47" s="97">
        <f>'Monthly Returns'!AB61</f>
        <v>5.8540999999999996E-2</v>
      </c>
      <c r="AD47" s="97">
        <f>'Monthly Returns'!AC61</f>
        <v>5.8090999999999997E-2</v>
      </c>
      <c r="AE47" s="97">
        <f>'Monthly Returns'!AD61</f>
        <v>5.5555E-2</v>
      </c>
      <c r="AF47" s="97">
        <f>'Monthly Returns'!AE61</f>
        <v>4.0214063947097201E-2</v>
      </c>
      <c r="AG47" s="97">
        <f>'Monthly Returns'!AF61</f>
        <v>4.0183746539734201E-2</v>
      </c>
      <c r="AH47" s="97">
        <f>'Monthly Returns'!AG61</f>
        <v>6.7736032532429893E-2</v>
      </c>
      <c r="AI47" s="97">
        <f>'Monthly Returns'!AH61</f>
        <v>-2.7000000000000001E-3</v>
      </c>
      <c r="AJ47" s="97">
        <f>'Monthly Returns'!AI61</f>
        <v>-1.9390000000000001E-2</v>
      </c>
      <c r="AK47" s="97">
        <f>'Monthly Returns'!AJ61</f>
        <v>-2.6312000000000002E-2</v>
      </c>
      <c r="AL47" s="97">
        <f>'Monthly Returns'!AK61</f>
        <v>-3.8206000000000004E-2</v>
      </c>
      <c r="AM47" s="97">
        <f>'Monthly Returns'!AL61</f>
        <v>1.2017E-2</v>
      </c>
      <c r="AN47" s="97">
        <f>'Monthly Returns'!AM61</f>
        <v>-1.8940000000000001E-3</v>
      </c>
      <c r="AO47" s="97">
        <f>'Monthly Returns'!AN61</f>
        <v>4.1252000000000004E-2</v>
      </c>
      <c r="AP47" s="97">
        <f>'Monthly Returns'!AO61</f>
        <v>1.9397000000000001E-2</v>
      </c>
      <c r="AQ47" s="97">
        <f>'Monthly Returns'!AP61</f>
        <v>-7.1402838398493096E-2</v>
      </c>
      <c r="AR47" s="95">
        <v>-1.439334146999293E-2</v>
      </c>
      <c r="AS47" s="97">
        <f>'Monthly Returns'!AR61</f>
        <v>-2.496424718368162E-2</v>
      </c>
      <c r="AT47" s="205">
        <f t="shared" si="2"/>
        <v>-7.1702093405280028E-3</v>
      </c>
      <c r="AU47" s="95">
        <v>-1.7251977543833792E-2</v>
      </c>
      <c r="AV47" s="95">
        <v>-1.7122467991967736E-3</v>
      </c>
      <c r="AW47" s="97">
        <f>'Monthly Returns'!AV61</f>
        <v>2.7330999999999998E-2</v>
      </c>
      <c r="AX47" s="97">
        <f>'Monthly Returns'!AW61</f>
        <v>-5.4850000000000003E-3</v>
      </c>
      <c r="AY47" s="95">
        <v>-6.0489046702640006E-2</v>
      </c>
      <c r="AZ47" s="95">
        <v>-0.14062551543378249</v>
      </c>
      <c r="BA47" s="97">
        <f>'Monthly Returns'!AZ61</f>
        <v>-7.5216000000000005E-2</v>
      </c>
      <c r="BB47" s="97"/>
      <c r="BC47" s="97"/>
      <c r="BD47" s="97"/>
      <c r="BE47" s="97"/>
      <c r="BF47" s="97"/>
      <c r="BG47" s="97"/>
      <c r="BH47" s="97"/>
      <c r="BI47" s="97"/>
      <c r="BJ47" s="97"/>
      <c r="BK47" s="97"/>
      <c r="BL47" s="97"/>
      <c r="BM47" s="97"/>
      <c r="BN47" s="97"/>
      <c r="BO47" s="97"/>
      <c r="BP47" s="97"/>
      <c r="BQ47" s="97"/>
      <c r="BR47" s="97"/>
      <c r="BS47" s="97"/>
      <c r="BT47" s="97"/>
      <c r="BU47" s="97"/>
      <c r="BV47" s="97"/>
      <c r="CC47" s="196">
        <f>(C47-AVERAGE(C$3:C$242))^2*'Monthly Returns'!$BI61</f>
        <v>9.7059683494888542E-6</v>
      </c>
      <c r="CD47" s="196">
        <f>(D47-AVERAGE(D$3:D$242))^2*'Monthly Returns'!$BI61</f>
        <v>1.0129233890744743E-5</v>
      </c>
      <c r="CE47" s="196">
        <f>(E47-AVERAGE(E$3:E$242))^2*'Monthly Returns'!$BI61</f>
        <v>9.0250762832986416E-6</v>
      </c>
      <c r="CF47" s="196">
        <f>(F47-AVERAGE(F$3:F$242))^2*'Monthly Returns'!$BI61</f>
        <v>5.3320554490301067E-6</v>
      </c>
      <c r="CG47" s="196">
        <f>(G47-AVERAGE(G$3:G$242))^2*'Monthly Returns'!$BI61</f>
        <v>2.2872217123578806E-6</v>
      </c>
      <c r="CH47" s="196">
        <f>(H47-AVERAGE(H$3:H$242))^2*'Monthly Returns'!$BI61</f>
        <v>7.0444293150117022E-6</v>
      </c>
      <c r="CI47" s="196">
        <f>(I47-AVERAGE(I$3:I$242))^2*'Monthly Returns'!$BI61</f>
        <v>3.783909259268111E-6</v>
      </c>
      <c r="CJ47" s="196">
        <f>(J47-AVERAGE(J$3:J$242))^2*'Monthly Returns'!$BI61</f>
        <v>3.8112546726184117E-6</v>
      </c>
      <c r="CK47" s="196">
        <f>(K47-AVERAGE(K$3:K$242))^2*'Monthly Returns'!$BI61</f>
        <v>1.1218162220806371E-5</v>
      </c>
      <c r="CL47" s="196">
        <f>(L47-AVERAGE(L$3:L$242))^2*'Monthly Returns'!$BI61</f>
        <v>4.7687528862864971E-36</v>
      </c>
      <c r="CM47" s="196">
        <f>(M47-AVERAGE(M$3:M$242))^2*'Monthly Returns'!$BI61</f>
        <v>3.7823821399248299E-8</v>
      </c>
      <c r="CN47" s="196">
        <f>(N47-AVERAGE(N$3:N$242))^2*'Monthly Returns'!$BI61</f>
        <v>1.7912791561802287E-7</v>
      </c>
      <c r="CO47" s="196">
        <f>(O47-AVERAGE(O$3:O$242))^2*'Monthly Returns'!$BI61</f>
        <v>1.9947621897743222E-11</v>
      </c>
      <c r="CP47" s="196">
        <f>(P47-AVERAGE(P$3:P$242))^2*'Monthly Returns'!$BI61</f>
        <v>1.3067575907683782E-7</v>
      </c>
      <c r="CQ47" s="196">
        <f>(Q47-AVERAGE(Q$3:Q$242))^2*'Monthly Returns'!$BI61</f>
        <v>2.5367190110808292E-7</v>
      </c>
      <c r="CR47" s="196">
        <f>(R47-AVERAGE(R$3:R$242))^2*'Monthly Returns'!$BI61</f>
        <v>1.1493871630987128E-8</v>
      </c>
      <c r="CS47" s="196">
        <f>(S47-AVERAGE(S$3:S$242))^2*'Monthly Returns'!$BI61</f>
        <v>6.3305089346050917E-12</v>
      </c>
      <c r="CT47" s="196">
        <f>(T47-AVERAGE(T$3:T$242))^2*'Monthly Returns'!$BI61</f>
        <v>2.0040366416437667E-7</v>
      </c>
      <c r="CU47" s="196">
        <f>(U47-AVERAGE(U$3:U$242))^2*'Monthly Returns'!$BI61</f>
        <v>1.3517569585283954E-7</v>
      </c>
      <c r="CV47" s="196">
        <f>(V47-AVERAGE(V$3:V$242))^2*'Monthly Returns'!$BI61</f>
        <v>1.7022925291425755E-7</v>
      </c>
      <c r="CW47" s="196">
        <f>(W47-AVERAGE(W$3:W$242))^2*'Monthly Returns'!$BI61</f>
        <v>3.1968105713035957E-8</v>
      </c>
      <c r="CX47" s="196">
        <f>(X47-AVERAGE(X$3:X$242))^2*'Monthly Returns'!$BI61</f>
        <v>2.3425842855587717E-7</v>
      </c>
      <c r="CY47" s="196">
        <f>(Y47-AVERAGE(Y$3:Y$242))^2*'Monthly Returns'!$BI61</f>
        <v>1.1000553759546056E-7</v>
      </c>
      <c r="CZ47" s="196">
        <f>(Z47-AVERAGE(Z$3:Z$242))^2*'Monthly Returns'!$BI61</f>
        <v>5.2032617408873478E-8</v>
      </c>
      <c r="DA47" s="196">
        <f>(AA47-AVERAGE(AA$3:AA$242))^2*'Monthly Returns'!$BI61</f>
        <v>9.8181616336561409E-6</v>
      </c>
      <c r="DB47" s="196">
        <f>(AB47-AVERAGE(AB$3:AB$242))^2*'Monthly Returns'!$BI61</f>
        <v>2.9653915250952015E-7</v>
      </c>
      <c r="DC47" s="196">
        <f>(AC47-AVERAGE(AC$3:AC$242))^2*'Monthly Returns'!$BI61</f>
        <v>4.7677676677018947E-6</v>
      </c>
      <c r="DD47" s="196">
        <f>(AD47-AVERAGE(AD$3:AD$242))^2*'Monthly Returns'!$BI61</f>
        <v>4.6816854853666875E-6</v>
      </c>
      <c r="DE47" s="196">
        <f>(AE47-AVERAGE(AE$3:AE$242))^2*'Monthly Returns'!$BI61</f>
        <v>4.2278507556390855E-6</v>
      </c>
      <c r="DF47" s="196">
        <f>(AF47-AVERAGE(AF$3:AF$242))^2*'Monthly Returns'!$BI61</f>
        <v>1.7133396816916683E-6</v>
      </c>
      <c r="DG47" s="196">
        <f>(AG47-AVERAGE(AG$3:AG$242))^2*'Monthly Returns'!$BI61</f>
        <v>1.8658242203781265E-6</v>
      </c>
      <c r="DH47" s="196">
        <f>(AH47-AVERAGE(AH$3:AH$242))^2*'Monthly Returns'!$BI61</f>
        <v>6.2213453316903592E-6</v>
      </c>
      <c r="DI47" s="196">
        <f>(AI47-AVERAGE(AI$3:AI$242))^2*'Monthly Returns'!$BI61</f>
        <v>6.2147431771877867E-8</v>
      </c>
      <c r="DJ47" s="196">
        <f>(AJ47-AVERAGE(AJ$3:AJ$242))^2*'Monthly Returns'!$BI61</f>
        <v>9.7523342389873796E-7</v>
      </c>
      <c r="DK47" s="196">
        <f>(AK47-AVERAGE(AK$3:AK$242))^2*'Monthly Returns'!$BI61</f>
        <v>1.6414503503867861E-6</v>
      </c>
      <c r="DL47" s="196">
        <f>(AL47-AVERAGE(AL$3:AL$242))^2*'Monthly Returns'!$BI61</f>
        <v>3.0798873926957617E-6</v>
      </c>
      <c r="DM47" s="196">
        <f>(AM47-AVERAGE(AM$3:AM$242))^2*'Monthly Returns'!$BI61</f>
        <v>9.1457596928320927E-8</v>
      </c>
      <c r="DN47" s="196">
        <f>(AN47-AVERAGE(AN$3:AN$242))^2*'Monthly Returns'!$BI61</f>
        <v>8.7195924187243791E-8</v>
      </c>
      <c r="DO47" s="196">
        <f>(AO47-AVERAGE(AO$3:AO$242))^2*'Monthly Returns'!$BI61</f>
        <v>1.9919933721824833E-6</v>
      </c>
      <c r="DP47" s="196">
        <f>(AP47-AVERAGE(AP$3:AP$242))^2*'Monthly Returns'!$BI61</f>
        <v>4.4890824796262008E-7</v>
      </c>
      <c r="DQ47" s="196">
        <f>(AQ47-AVERAGE(AQ$3:AQ$242))^2*'Monthly Returns'!$BI61</f>
        <v>9.713728348806448E-6</v>
      </c>
      <c r="DR47" s="196">
        <f>(AR47-AVERAGE(AR$3:AR$242))^2*'Monthly Returns'!$BI61</f>
        <v>6.7590635048094765E-7</v>
      </c>
      <c r="DS47" s="196">
        <f>(AS47-AVERAGE(AS$3:AS$242))^2*'Monthly Returns'!$BI61</f>
        <v>4.7687528862864971E-36</v>
      </c>
      <c r="DT47" s="196">
        <f>(AT47-AVERAGE(AT$3:AT$242))^2*'Monthly Returns'!$BI61</f>
        <v>2.5619662434978412E-7</v>
      </c>
      <c r="DU47" s="196">
        <f>(AU47-AVERAGE(AU$3:AU$242))^2*'Monthly Returns'!$BI61</f>
        <v>5.7326058005177904E-7</v>
      </c>
      <c r="DV47" s="196">
        <f>(AV47-AVERAGE(AV$3:AV$242))^2*'Monthly Returns'!$BI61</f>
        <v>2.6376081659029482E-8</v>
      </c>
      <c r="DW47" s="196">
        <f>(AW47-AVERAGE(AW$3:AW$242))^2*'Monthly Returns'!$BI61</f>
        <v>4.7390296473221078E-7</v>
      </c>
      <c r="DX47" s="196">
        <f>(AX47-AVERAGE(AX$3:AX$242))^2*'Monthly Returns'!$BI61</f>
        <v>3.1957737071730228E-7</v>
      </c>
      <c r="DY47" s="196">
        <f>(AY47-AVERAGE(AY$3:AY$242))^2*'Monthly Returns'!$BI61</f>
        <v>7.0350814325583169E-6</v>
      </c>
      <c r="DZ47" s="196">
        <f>(AZ47-AVERAGE(AZ$3:AZ$242))^2*'Monthly Returns'!$BI61</f>
        <v>3.8089056562500296E-5</v>
      </c>
      <c r="EA47" s="196">
        <f>(BA47-AVERAGE(BA$3:BA$242))^2*'Monthly Returns'!$BI61</f>
        <v>1.1303748032454756E-5</v>
      </c>
    </row>
    <row r="48" spans="1:131" s="103" customFormat="1" x14ac:dyDescent="0.2">
      <c r="A48" s="85"/>
      <c r="B48" s="102">
        <f>'Monthly Returns'!A62</f>
        <v>37468</v>
      </c>
      <c r="C48" s="97">
        <f>'Monthly Returns'!B62</f>
        <v>-7.9501000000000002E-2</v>
      </c>
      <c r="D48" s="97">
        <f>'Monthly Returns'!C62</f>
        <v>-7.4001999999999998E-2</v>
      </c>
      <c r="E48" s="97">
        <f>'Monthly Returns'!D62</f>
        <v>-9.7592999999999999E-2</v>
      </c>
      <c r="F48" s="97">
        <f>'Monthly Returns'!E62</f>
        <v>-0.151031</v>
      </c>
      <c r="G48" s="97">
        <f>'Monthly Returns'!F62</f>
        <v>-0.12398899999999999</v>
      </c>
      <c r="H48" s="97">
        <f>'Monthly Returns'!G62</f>
        <v>-8.3863000000000007E-2</v>
      </c>
      <c r="I48" s="97">
        <f>'Monthly Returns'!H62</f>
        <v>-9.7455E-2</v>
      </c>
      <c r="J48" s="97">
        <f>'Monthly Returns'!I62</f>
        <v>-8.1144999999999995E-2</v>
      </c>
      <c r="K48" s="97">
        <f>'Monthly Returns'!J62</f>
        <v>-7.6054999999999998E-2</v>
      </c>
      <c r="L48" s="97">
        <f>'Monthly Returns'!K62</f>
        <v>-2.496424718368162E-2</v>
      </c>
      <c r="M48" s="97">
        <f>'Monthly Returns'!L62</f>
        <v>1.2062E-2</v>
      </c>
      <c r="N48" s="97">
        <f>'Monthly Returns'!M62</f>
        <v>2.3692999999999999E-2</v>
      </c>
      <c r="O48" s="97">
        <f>'Monthly Returns'!N62</f>
        <v>1.5070000000000001E-3</v>
      </c>
      <c r="P48" s="97">
        <f>'Monthly Returns'!O62</f>
        <v>1.9963999999999999E-2</v>
      </c>
      <c r="Q48" s="97">
        <f>'Monthly Returns'!P62</f>
        <v>3.0848E-2</v>
      </c>
      <c r="R48" s="97">
        <f>'Monthly Returns'!Q62</f>
        <v>-5.1699999999999999E-4</v>
      </c>
      <c r="S48" s="97">
        <f>'Monthly Returns'!R62</f>
        <v>3.2619999999999997E-3</v>
      </c>
      <c r="T48" s="97">
        <f>'Monthly Returns'!S62</f>
        <v>-1.2995000000000001E-2</v>
      </c>
      <c r="U48" s="97">
        <f>'Monthly Returns'!T62</f>
        <v>1.6962999999999999E-2</v>
      </c>
      <c r="V48" s="97">
        <f>'Monthly Returns'!U62</f>
        <v>1.9083000000000003E-2</v>
      </c>
      <c r="W48" s="97">
        <f>'Monthly Returns'!V62</f>
        <v>1.1445E-2</v>
      </c>
      <c r="X48" s="97">
        <f>'Monthly Returns'!W62</f>
        <v>2.1429999999999998E-2</v>
      </c>
      <c r="Y48" s="97">
        <f>'Monthly Returns'!X62</f>
        <v>1.2444999999999999E-2</v>
      </c>
      <c r="Z48" s="97">
        <f>'Monthly Returns'!Y62</f>
        <v>7.4590000000000004E-3</v>
      </c>
      <c r="AA48" s="97">
        <f>'Monthly Returns'!Z62</f>
        <v>-4.3688999999999999E-2</v>
      </c>
      <c r="AB48" s="97">
        <f>'Monthly Returns'!AA62</f>
        <v>-8.5959999999999995E-3</v>
      </c>
      <c r="AC48" s="97">
        <f>'Monthly Returns'!AB62</f>
        <v>5.7430000000000007E-3</v>
      </c>
      <c r="AD48" s="97">
        <f>'Monthly Returns'!AC62</f>
        <v>5.5849999999999997E-3</v>
      </c>
      <c r="AE48" s="97">
        <f>'Monthly Returns'!AD62</f>
        <v>4.653E-3</v>
      </c>
      <c r="AF48" s="97">
        <f>'Monthly Returns'!AE62</f>
        <v>8.5634844282540708E-3</v>
      </c>
      <c r="AG48" s="97">
        <f>'Monthly Returns'!AF62</f>
        <v>7.1547565959894999E-3</v>
      </c>
      <c r="AH48" s="97">
        <f>'Monthly Returns'!AG62</f>
        <v>7.4242611728956298E-3</v>
      </c>
      <c r="AI48" s="97">
        <f>'Monthly Returns'!AH62</f>
        <v>-1.4499999999999999E-2</v>
      </c>
      <c r="AJ48" s="97">
        <f>'Monthly Returns'!AI62</f>
        <v>-2.8610000000000003E-2</v>
      </c>
      <c r="AK48" s="97">
        <f>'Monthly Returns'!AJ62</f>
        <v>-3.9296999999999999E-2</v>
      </c>
      <c r="AL48" s="97">
        <f>'Monthly Returns'!AK62</f>
        <v>-4.3494999999999999E-2</v>
      </c>
      <c r="AM48" s="97">
        <f>'Monthly Returns'!AL62</f>
        <v>-3.3860000000000001E-3</v>
      </c>
      <c r="AN48" s="97">
        <f>'Monthly Returns'!AM62</f>
        <v>-1.9629999999999999E-3</v>
      </c>
      <c r="AO48" s="97">
        <f>'Monthly Returns'!AN62</f>
        <v>4.7344999999999998E-2</v>
      </c>
      <c r="AP48" s="97">
        <f>'Monthly Returns'!AO62</f>
        <v>-5.4169999999999999E-3</v>
      </c>
      <c r="AQ48" s="97">
        <f>'Monthly Returns'!AP62</f>
        <v>-7.8921842349246499E-2</v>
      </c>
      <c r="AR48" s="95">
        <v>-9.1288477632500784E-4</v>
      </c>
      <c r="AS48" s="97">
        <f>'Monthly Returns'!AR62</f>
        <v>-2.496424718368162E-2</v>
      </c>
      <c r="AT48" s="205">
        <f t="shared" si="2"/>
        <v>-3.211397602916595E-2</v>
      </c>
      <c r="AU48" s="95">
        <v>-9.5126452330135548E-3</v>
      </c>
      <c r="AV48" s="95">
        <v>-1.7812644265804131E-2</v>
      </c>
      <c r="AW48" s="97">
        <f>'Monthly Returns'!AV62</f>
        <v>-5.2305999999999998E-2</v>
      </c>
      <c r="AX48" s="97">
        <f>'Monthly Returns'!AW62</f>
        <v>-5.0087E-2</v>
      </c>
      <c r="AY48" s="95">
        <v>-5.9736880145829729E-2</v>
      </c>
      <c r="AZ48" s="95">
        <v>-9.3281241229181855E-2</v>
      </c>
      <c r="BA48" s="97">
        <f>'Monthly Returns'!AZ62</f>
        <v>1.1485E-2</v>
      </c>
      <c r="BB48" s="97"/>
      <c r="BC48" s="97"/>
      <c r="BD48" s="97"/>
      <c r="BE48" s="97"/>
      <c r="BF48" s="97"/>
      <c r="BG48" s="97"/>
      <c r="BH48" s="97"/>
      <c r="BI48" s="97"/>
      <c r="BJ48" s="97"/>
      <c r="BK48" s="97"/>
      <c r="BL48" s="97"/>
      <c r="BM48" s="97"/>
      <c r="BN48" s="97"/>
      <c r="BO48" s="97"/>
      <c r="BP48" s="97"/>
      <c r="BQ48" s="97"/>
      <c r="BR48" s="97"/>
      <c r="BS48" s="97"/>
      <c r="BT48" s="97"/>
      <c r="BU48" s="97"/>
      <c r="BV48" s="97"/>
      <c r="CC48" s="196">
        <f>(C48-AVERAGE(C$3:C$242))^2*'Monthly Returns'!$BI62</f>
        <v>1.1753213535416839E-5</v>
      </c>
      <c r="CD48" s="196">
        <f>(D48-AVERAGE(D$3:D$242))^2*'Monthly Returns'!$BI62</f>
        <v>1.0281437825887726E-5</v>
      </c>
      <c r="CE48" s="196">
        <f>(E48-AVERAGE(E$3:E$242))^2*'Monthly Returns'!$BI62</f>
        <v>1.7867618330942587E-5</v>
      </c>
      <c r="CF48" s="196">
        <f>(F48-AVERAGE(F$3:F$242))^2*'Monthly Returns'!$BI62</f>
        <v>4.007309181736184E-5</v>
      </c>
      <c r="CG48" s="196">
        <f>(G48-AVERAGE(G$3:G$242))^2*'Monthly Returns'!$BI62</f>
        <v>2.8344931387225027E-5</v>
      </c>
      <c r="CH48" s="196">
        <f>(H48-AVERAGE(H$3:H$242))^2*'Monthly Returns'!$BI62</f>
        <v>1.2748136228078659E-5</v>
      </c>
      <c r="CI48" s="196">
        <f>(I48-AVERAGE(I$3:I$242))^2*'Monthly Returns'!$BI62</f>
        <v>1.6817721057290863E-5</v>
      </c>
      <c r="CJ48" s="196">
        <f>(J48-AVERAGE(J$3:J$242))^2*'Monthly Returns'!$BI62</f>
        <v>1.2697040550527458E-5</v>
      </c>
      <c r="CK48" s="196">
        <f>(K48-AVERAGE(K$3:K$242))^2*'Monthly Returns'!$BI62</f>
        <v>1.1607841101954406E-5</v>
      </c>
      <c r="CL48" s="196">
        <f>(L48-AVERAGE(L$3:L$242))^2*'Monthly Returns'!$BI62</f>
        <v>4.8169221073600983E-36</v>
      </c>
      <c r="CM48" s="196">
        <f>(M48-AVERAGE(M$3:M$242))^2*'Monthly Returns'!$BI62</f>
        <v>1.0911409079878086E-7</v>
      </c>
      <c r="CN48" s="196">
        <f>(N48-AVERAGE(N$3:N$242))^2*'Monthly Returns'!$BI62</f>
        <v>6.4637468406074659E-7</v>
      </c>
      <c r="CO48" s="196">
        <f>(O48-AVERAGE(O$3:O$242))^2*'Monthly Returns'!$BI62</f>
        <v>5.730539471966971E-11</v>
      </c>
      <c r="CP48" s="196">
        <f>(P48-AVERAGE(P$3:P$242))^2*'Monthly Returns'!$BI62</f>
        <v>4.5001496251710418E-7</v>
      </c>
      <c r="CQ48" s="196">
        <f>(Q48-AVERAGE(Q$3:Q$242))^2*'Monthly Returns'!$BI62</f>
        <v>1.032309818809616E-6</v>
      </c>
      <c r="CR48" s="196">
        <f>(R48-AVERAGE(R$3:R$242))^2*'Monthly Returns'!$BI62</f>
        <v>3.7047602151532925E-8</v>
      </c>
      <c r="CS48" s="196">
        <f>(S48-AVERAGE(S$3:S$242))^2*'Monthly Returns'!$BI62</f>
        <v>8.4437349503387698E-10</v>
      </c>
      <c r="CT48" s="196">
        <f>(T48-AVERAGE(T$3:T$242))^2*'Monthly Returns'!$BI62</f>
        <v>5.377027460409539E-7</v>
      </c>
      <c r="CU48" s="196">
        <f>(U48-AVERAGE(U$3:U$242))^2*'Monthly Returns'!$BI62</f>
        <v>2.4620599610139256E-7</v>
      </c>
      <c r="CV48" s="196">
        <f>(V48-AVERAGE(V$3:V$242))^2*'Monthly Returns'!$BI62</f>
        <v>3.8905045964005179E-7</v>
      </c>
      <c r="CW48" s="196">
        <f>(W48-AVERAGE(W$3:W$242))^2*'Monthly Returns'!$BI62</f>
        <v>9.3719611196754848E-8</v>
      </c>
      <c r="CX48" s="196">
        <f>(X48-AVERAGE(X$3:X$242))^2*'Monthly Returns'!$BI62</f>
        <v>4.4949835987542467E-7</v>
      </c>
      <c r="CY48" s="196">
        <f>(Y48-AVERAGE(Y$3:Y$242))^2*'Monthly Returns'!$BI62</f>
        <v>1.2196552468717405E-7</v>
      </c>
      <c r="CZ48" s="196">
        <f>(Z48-AVERAGE(Z$3:Z$242))^2*'Monthly Returns'!$BI62</f>
        <v>3.9400623832840214E-8</v>
      </c>
      <c r="DA48" s="196">
        <f>(AA48-AVERAGE(AA$3:AA$242))^2*'Monthly Returns'!$BI62</f>
        <v>3.8488241809802182E-6</v>
      </c>
      <c r="DB48" s="196">
        <f>(AB48-AVERAGE(AB$3:AB$242))^2*'Monthly Returns'!$BI62</f>
        <v>2.5294547153941587E-7</v>
      </c>
      <c r="DC48" s="196">
        <f>(AC48-AVERAGE(AC$3:AC$242))^2*'Monthly Returns'!$BI62</f>
        <v>1.1458277908849259E-8</v>
      </c>
      <c r="DD48" s="196">
        <f>(AD48-AVERAGE(AD$3:AD$242))^2*'Monthly Returns'!$BI62</f>
        <v>9.7390953235269979E-9</v>
      </c>
      <c r="DE48" s="196">
        <f>(AE48-AVERAGE(AE$3:AE$242))^2*'Monthly Returns'!$BI62</f>
        <v>2.9177343379532428E-9</v>
      </c>
      <c r="DF48" s="196">
        <f>(AF48-AVERAGE(AF$3:AF$242))^2*'Monthly Returns'!$BI62</f>
        <v>4.1176339942221178E-9</v>
      </c>
      <c r="DG48" s="196">
        <f>(AG48-AVERAGE(AG$3:AG$242))^2*'Monthly Returns'!$BI62</f>
        <v>4.4840969477146192E-9</v>
      </c>
      <c r="DH48" s="196">
        <f>(AH48-AVERAGE(AH$3:AH$242))^2*'Monthly Returns'!$BI62</f>
        <v>1.4951631192169745E-8</v>
      </c>
      <c r="DI48" s="196">
        <f>(AI48-AVERAGE(AI$3:AI$242))^2*'Monthly Returns'!$BI62</f>
        <v>5.1421418417672271E-7</v>
      </c>
      <c r="DJ48" s="196">
        <f>(AJ48-AVERAGE(AJ$3:AJ$242))^2*'Monthly Returns'!$BI62</f>
        <v>1.8415737919133166E-6</v>
      </c>
      <c r="DK48" s="196">
        <f>(AK48-AVERAGE(AK$3:AK$242))^2*'Monthly Returns'!$BI62</f>
        <v>3.2437247659052579E-6</v>
      </c>
      <c r="DL48" s="196">
        <f>(AL48-AVERAGE(AL$3:AL$242))^2*'Monthly Returns'!$BI62</f>
        <v>3.8923879662752543E-6</v>
      </c>
      <c r="DM48" s="196">
        <f>(AM48-AVERAGE(AM$3:AM$242))^2*'Monthly Returns'!$BI62</f>
        <v>9.3053378698784514E-8</v>
      </c>
      <c r="DN48" s="196">
        <f>(AN48-AVERAGE(AN$3:AN$242))^2*'Monthly Returns'!$BI62</f>
        <v>8.9703384346453809E-8</v>
      </c>
      <c r="DO48" s="196">
        <f>(AO48-AVERAGE(AO$3:AO$242))^2*'Monthly Returns'!$BI62</f>
        <v>2.7535739952381933E-6</v>
      </c>
      <c r="DP48" s="196">
        <f>(AP48-AVERAGE(AP$3:AP$242))^2*'Monthly Returns'!$BI62</f>
        <v>9.4674089619702297E-8</v>
      </c>
      <c r="DQ48" s="196">
        <f>(AQ48-AVERAGE(AQ$3:AQ$242))^2*'Monthly Returns'!$BI62</f>
        <v>1.1762610323633155E-5</v>
      </c>
      <c r="DR48" s="196">
        <f>(AR48-AVERAGE(AR$3:AR$242))^2*'Monthly Returns'!$BI62</f>
        <v>8.6024377457909354E-8</v>
      </c>
      <c r="DS48" s="196">
        <f>(AS48-AVERAGE(AS$3:AS$242))^2*'Monthly Returns'!$BI62</f>
        <v>4.8169221073600983E-36</v>
      </c>
      <c r="DT48" s="196">
        <f>(AT48-AVERAGE(AT$3:AT$242))^2*'Monthly Returns'!$BI62</f>
        <v>2.234762774191125E-6</v>
      </c>
      <c r="DU48" s="196">
        <f>(AU48-AVERAGE(AU$3:AU$242))^2*'Monthly Returns'!$BI62</f>
        <v>2.0699176384560545E-7</v>
      </c>
      <c r="DV48" s="196">
        <f>(AV48-AVERAGE(AV$3:AV$242))^2*'Monthly Returns'!$BI62</f>
        <v>2.2404825389362141E-7</v>
      </c>
      <c r="DW48" s="196">
        <f>(AW48-AVERAGE(AW$3:AW$242))^2*'Monthly Returns'!$BI62</f>
        <v>6.0355722746782408E-6</v>
      </c>
      <c r="DX48" s="196">
        <f>(AX48-AVERAGE(AX$3:AX$242))^2*'Monthly Returns'!$BI62</f>
        <v>5.4363234397871773E-6</v>
      </c>
      <c r="DY48" s="196">
        <f>(AY48-AVERAGE(AY$3:AY$242))^2*'Monthly Returns'!$BI62</f>
        <v>6.9484774881977196E-6</v>
      </c>
      <c r="DZ48" s="196">
        <f>(AZ48-AVERAGE(AZ$3:AZ$242))^2*'Monthly Returns'!$BI62</f>
        <v>1.8756439007283977E-5</v>
      </c>
      <c r="EA48" s="196">
        <f>(BA48-AVERAGE(BA$3:BA$242))^2*'Monthly Returns'!$BI62</f>
        <v>2.3874851506247332E-9</v>
      </c>
    </row>
    <row r="49" spans="1:131" s="103" customFormat="1" x14ac:dyDescent="0.2">
      <c r="A49" s="85"/>
      <c r="B49" s="102">
        <f>'Monthly Returns'!A63</f>
        <v>37499</v>
      </c>
      <c r="C49" s="97">
        <f>'Monthly Returns'!B63</f>
        <v>4.7229999999999998E-3</v>
      </c>
      <c r="D49" s="97">
        <f>'Monthly Returns'!C63</f>
        <v>5.2350000000000001E-3</v>
      </c>
      <c r="E49" s="97">
        <f>'Monthly Returns'!D63</f>
        <v>5.4749999999999998E-3</v>
      </c>
      <c r="F49" s="97">
        <f>'Monthly Returns'!E63</f>
        <v>-2.5469999999999998E-3</v>
      </c>
      <c r="G49" s="97">
        <f>'Monthly Returns'!F63</f>
        <v>-7.7190000000000002E-3</v>
      </c>
      <c r="H49" s="97">
        <f>'Monthly Returns'!G63</f>
        <v>2.5850000000000001E-3</v>
      </c>
      <c r="I49" s="97">
        <f>'Monthly Returns'!H63</f>
        <v>6.6000000000000005E-5</v>
      </c>
      <c r="J49" s="97">
        <f>'Monthly Returns'!I63</f>
        <v>-1.1505000000000001E-2</v>
      </c>
      <c r="K49" s="97">
        <f>'Monthly Returns'!J63</f>
        <v>1.5406999999999999E-2</v>
      </c>
      <c r="L49" s="97">
        <f>'Monthly Returns'!K63</f>
        <v>-2.496424718368162E-2</v>
      </c>
      <c r="M49" s="97">
        <f>'Monthly Returns'!L63</f>
        <v>1.6881999999999998E-2</v>
      </c>
      <c r="N49" s="97">
        <f>'Monthly Returns'!M63</f>
        <v>2.1619000000000003E-2</v>
      </c>
      <c r="O49" s="97">
        <f>'Monthly Returns'!N63</f>
        <v>1.505E-3</v>
      </c>
      <c r="P49" s="97">
        <f>'Monthly Returns'!O63</f>
        <v>1.0479E-2</v>
      </c>
      <c r="Q49" s="97">
        <f>'Monthly Returns'!P63</f>
        <v>4.3653000000000004E-2</v>
      </c>
      <c r="R49" s="97">
        <f>'Monthly Returns'!Q63</f>
        <v>2.5901E-2</v>
      </c>
      <c r="S49" s="97">
        <f>'Monthly Returns'!R63</f>
        <v>1.9342999999999999E-2</v>
      </c>
      <c r="T49" s="97">
        <f>'Monthly Returns'!S63</f>
        <v>4.8467000000000003E-2</v>
      </c>
      <c r="U49" s="97">
        <f>'Monthly Returns'!T63</f>
        <v>3.7581999999999997E-2</v>
      </c>
      <c r="V49" s="97">
        <f>'Monthly Returns'!U63</f>
        <v>1.6440999999999997E-2</v>
      </c>
      <c r="W49" s="97">
        <f>'Monthly Returns'!V63</f>
        <v>7.8630000000000002E-3</v>
      </c>
      <c r="X49" s="97">
        <f>'Monthly Returns'!W63</f>
        <v>2.2650999999999998E-2</v>
      </c>
      <c r="Y49" s="97">
        <f>'Monthly Returns'!X63</f>
        <v>1.24E-2</v>
      </c>
      <c r="Z49" s="97">
        <f>'Monthly Returns'!Y63</f>
        <v>6.2009999999999999E-3</v>
      </c>
      <c r="AA49" s="97">
        <f>'Monthly Returns'!Z63</f>
        <v>2.8513E-2</v>
      </c>
      <c r="AB49" s="97">
        <f>'Monthly Returns'!AA63</f>
        <v>-3.9060000000000002E-3</v>
      </c>
      <c r="AC49" s="97">
        <f>'Monthly Returns'!AB63</f>
        <v>1.5959000000000001E-2</v>
      </c>
      <c r="AD49" s="97">
        <f>'Monthly Returns'!AC63</f>
        <v>1.6507000000000001E-2</v>
      </c>
      <c r="AE49" s="97">
        <f>'Monthly Returns'!AD63</f>
        <v>1.4983E-2</v>
      </c>
      <c r="AF49" s="97">
        <f>'Monthly Returns'!AE63</f>
        <v>1.4687623985898299E-2</v>
      </c>
      <c r="AG49" s="97">
        <f>'Monthly Returns'!AF63</f>
        <v>1.35456077885592E-2</v>
      </c>
      <c r="AH49" s="97">
        <f>'Monthly Returns'!AG63</f>
        <v>1.9094117156247301E-2</v>
      </c>
      <c r="AI49" s="97">
        <f>'Monthly Returns'!AH63</f>
        <v>7.4000000000000003E-3</v>
      </c>
      <c r="AJ49" s="97">
        <f>'Monthly Returns'!AI63</f>
        <v>5.3E-3</v>
      </c>
      <c r="AK49" s="97">
        <f>'Monthly Returns'!AJ63</f>
        <v>2.8379999999999998E-3</v>
      </c>
      <c r="AL49" s="97">
        <f>'Monthly Returns'!AK63</f>
        <v>3.6909999999999998E-3</v>
      </c>
      <c r="AM49" s="97">
        <f>'Monthly Returns'!AL63</f>
        <v>6.2919999999999998E-3</v>
      </c>
      <c r="AN49" s="97">
        <f>'Monthly Returns'!AM63</f>
        <v>6.8379999999999995E-3</v>
      </c>
      <c r="AO49" s="97">
        <f>'Monthly Returns'!AN63</f>
        <v>1.8518E-2</v>
      </c>
      <c r="AP49" s="97">
        <f>'Monthly Returns'!AO63</f>
        <v>3.9402E-2</v>
      </c>
      <c r="AQ49" s="97">
        <f>'Monthly Returns'!AP63</f>
        <v>5.3358198045925596E-3</v>
      </c>
      <c r="AR49" s="95">
        <v>6.7004854819840871E-3</v>
      </c>
      <c r="AS49" s="97">
        <f>'Monthly Returns'!AR63</f>
        <v>-2.496424718368162E-2</v>
      </c>
      <c r="AT49" s="205">
        <f t="shared" si="2"/>
        <v>1.1903893779306212E-2</v>
      </c>
      <c r="AU49" s="95">
        <v>1.9351331613158693E-2</v>
      </c>
      <c r="AV49" s="95">
        <v>-3.1126318803297256E-3</v>
      </c>
      <c r="AW49" s="97">
        <f>'Monthly Returns'!AV63</f>
        <v>-1.9550000000000001E-3</v>
      </c>
      <c r="AX49" s="97">
        <f>'Monthly Returns'!AW63</f>
        <v>-1.3627999999999999E-2</v>
      </c>
      <c r="AY49" s="95">
        <v>9.3724688965310578E-3</v>
      </c>
      <c r="AZ49" s="95">
        <v>-2.9489661890568654E-2</v>
      </c>
      <c r="BA49" s="97">
        <f>'Monthly Returns'!AZ63</f>
        <v>6.4421999999999993E-2</v>
      </c>
      <c r="BB49" s="97"/>
      <c r="BC49" s="97"/>
      <c r="BD49" s="97"/>
      <c r="BE49" s="97"/>
      <c r="BF49" s="97"/>
      <c r="BG49" s="97"/>
      <c r="BH49" s="97"/>
      <c r="BI49" s="97"/>
      <c r="BJ49" s="97"/>
      <c r="BK49" s="97"/>
      <c r="BL49" s="97"/>
      <c r="BM49" s="97"/>
      <c r="BN49" s="97"/>
      <c r="BO49" s="97"/>
      <c r="BP49" s="97"/>
      <c r="BQ49" s="97"/>
      <c r="BR49" s="97"/>
      <c r="BS49" s="97"/>
      <c r="BT49" s="97"/>
      <c r="BU49" s="97"/>
      <c r="BV49" s="97"/>
      <c r="CC49" s="196">
        <f>(C49-AVERAGE(C$3:C$242))^2*'Monthly Returns'!$BI63</f>
        <v>9.7654782230310098E-9</v>
      </c>
      <c r="CD49" s="196">
        <f>(D49-AVERAGE(D$3:D$242))^2*'Monthly Returns'!$BI63</f>
        <v>5.4818836919170657E-9</v>
      </c>
      <c r="CE49" s="196">
        <f>(E49-AVERAGE(E$3:E$242))^2*'Monthly Returns'!$BI63</f>
        <v>2.3338275006191419E-8</v>
      </c>
      <c r="CF49" s="196">
        <f>(F49-AVERAGE(F$3:F$242))^2*'Monthly Returns'!$BI63</f>
        <v>2.1346564085262938E-7</v>
      </c>
      <c r="CG49" s="196">
        <f>(G49-AVERAGE(G$3:G$242))^2*'Monthly Returns'!$BI63</f>
        <v>5.3389655890272324E-7</v>
      </c>
      <c r="CH49" s="196">
        <f>(H49-AVERAGE(H$3:H$242))^2*'Monthly Returns'!$BI63</f>
        <v>2.3507135692171151E-8</v>
      </c>
      <c r="CI49" s="196">
        <f>(I49-AVERAGE(I$3:I$242))^2*'Monthly Returns'!$BI63</f>
        <v>6.0753145886450921E-8</v>
      </c>
      <c r="CJ49" s="196">
        <f>(J49-AVERAGE(J$3:J$242))^2*'Monthly Returns'!$BI63</f>
        <v>6.6261032330819864E-7</v>
      </c>
      <c r="CK49" s="196">
        <f>(K49-AVERAGE(K$3:K$242))^2*'Monthly Returns'!$BI63</f>
        <v>4.4169567578844603E-8</v>
      </c>
      <c r="CL49" s="196">
        <f>(L49-AVERAGE(L$3:L$242))^2*'Monthly Returns'!$BI63</f>
        <v>4.8655778862223212E-36</v>
      </c>
      <c r="CM49" s="196">
        <f>(M49-AVERAGE(M$3:M$242))^2*'Monthly Returns'!$BI63</f>
        <v>2.740701567784714E-7</v>
      </c>
      <c r="CN49" s="196">
        <f>(N49-AVERAGE(N$3:N$242))^2*'Monthly Returns'!$BI63</f>
        <v>5.2651216206868561E-7</v>
      </c>
      <c r="CO49" s="196">
        <f>(O49-AVERAGE(O$3:O$242))^2*'Monthly Returns'!$BI63</f>
        <v>5.9099833690931334E-11</v>
      </c>
      <c r="CP49" s="196">
        <f>(P49-AVERAGE(P$3:P$242))^2*'Monthly Returns'!$BI63</f>
        <v>8.8394813080228607E-8</v>
      </c>
      <c r="CQ49" s="196">
        <f>(Q49-AVERAGE(Q$3:Q$242))^2*'Monthly Returns'!$BI63</f>
        <v>2.3408015870973622E-6</v>
      </c>
      <c r="CR49" s="196">
        <f>(R49-AVERAGE(R$3:R$242))^2*'Monthly Returns'!$BI63</f>
        <v>7.3325875580000242E-7</v>
      </c>
      <c r="CS49" s="196">
        <f>(S49-AVERAGE(S$3:S$242))^2*'Monthly Returns'!$BI63</f>
        <v>3.7184907607628492E-7</v>
      </c>
      <c r="CT49" s="196">
        <f>(T49-AVERAGE(T$3:T$242))^2*'Monthly Returns'!$BI63</f>
        <v>2.9080264385588625E-6</v>
      </c>
      <c r="CU49" s="196">
        <f>(U49-AVERAGE(U$3:U$242))^2*'Monthly Returns'!$BI63</f>
        <v>1.7371586416660416E-6</v>
      </c>
      <c r="CV49" s="196">
        <f>(V49-AVERAGE(V$3:V$242))^2*'Monthly Returns'!$BI63</f>
        <v>2.7237771157367812E-7</v>
      </c>
      <c r="CW49" s="196">
        <f>(W49-AVERAGE(W$3:W$242))^2*'Monthly Returns'!$BI63</f>
        <v>2.7338495512723521E-8</v>
      </c>
      <c r="CX49" s="196">
        <f>(X49-AVERAGE(X$3:X$242))^2*'Monthly Returns'!$BI63</f>
        <v>5.2177788708823221E-7</v>
      </c>
      <c r="CY49" s="196">
        <f>(Y49-AVERAGE(Y$3:Y$242))^2*'Monthly Returns'!$BI63</f>
        <v>1.2194544650160148E-7</v>
      </c>
      <c r="CZ49" s="196">
        <f>(Z49-AVERAGE(Z$3:Z$242))^2*'Monthly Returns'!$BI63</f>
        <v>2.2352545000116307E-8</v>
      </c>
      <c r="DA49" s="196">
        <f>(AA49-AVERAGE(AA$3:AA$242))^2*'Monthly Returns'!$BI63</f>
        <v>8.0516874303048222E-7</v>
      </c>
      <c r="DB49" s="196">
        <f>(AB49-AVERAGE(AB$3:AB$242))^2*'Monthly Returns'!$BI63</f>
        <v>1.0182959244519139E-7</v>
      </c>
      <c r="DC49" s="196">
        <f>(AC49-AVERAGE(AC$3:AC$242))^2*'Monthly Returns'!$BI63</f>
        <v>2.6371124806706563E-7</v>
      </c>
      <c r="DD49" s="196">
        <f>(AD49-AVERAGE(AD$3:AD$242))^2*'Monthly Returns'!$BI63</f>
        <v>2.8428458540800975E-7</v>
      </c>
      <c r="DE49" s="196">
        <f>(AE49-AVERAGE(AE$3:AE$242))^2*'Monthly Returns'!$BI63</f>
        <v>2.1600533137375791E-7</v>
      </c>
      <c r="DF49" s="196">
        <f>(AF49-AVERAGE(AF$3:AF$242))^2*'Monthly Returns'!$BI63</f>
        <v>9.4766980547841942E-8</v>
      </c>
      <c r="DG49" s="196">
        <f>(AG49-AVERAGE(AG$3:AG$242))^2*'Monthly Returns'!$BI63</f>
        <v>1.0320109286425026E-7</v>
      </c>
      <c r="DH49" s="196">
        <f>(AH49-AVERAGE(AH$3:AH$242))^2*'Monthly Returns'!$BI63</f>
        <v>3.4411046351742137E-7</v>
      </c>
      <c r="DI49" s="196">
        <f>(AI49-AVERAGE(AI$3:AI$242))^2*'Monthly Returns'!$BI63</f>
        <v>2.2357496004032693E-8</v>
      </c>
      <c r="DJ49" s="196">
        <f>(AJ49-AVERAGE(AJ$3:AJ$242))^2*'Monthly Returns'!$BI63</f>
        <v>2.6981269291175657E-10</v>
      </c>
      <c r="DK49" s="196">
        <f>(AK49-AVERAGE(AK$3:AK$242))^2*'Monthly Returns'!$BI63</f>
        <v>1.844716892084002E-8</v>
      </c>
      <c r="DL49" s="196">
        <f>(AL49-AVERAGE(AL$3:AL$242))^2*'Monthly Returns'!$BI63</f>
        <v>1.1633265882192664E-8</v>
      </c>
      <c r="DM49" s="196">
        <f>(AM49-AVERAGE(AM$3:AM$242))^2*'Monthly Returns'!$BI63</f>
        <v>6.0815401291214114E-9</v>
      </c>
      <c r="DN49" s="196">
        <f>(AN49-AVERAGE(AN$3:AN$242))^2*'Monthly Returns'!$BI63</f>
        <v>2.3721510117175352E-9</v>
      </c>
      <c r="DO49" s="196">
        <f>(AO49-AVERAGE(AO$3:AO$242))^2*'Monthly Returns'!$BI63</f>
        <v>2.7276824961064471E-7</v>
      </c>
      <c r="DP49" s="196">
        <f>(AP49-AVERAGE(AP$3:AP$242))^2*'Monthly Returns'!$BI63</f>
        <v>2.1658942973633749E-6</v>
      </c>
      <c r="DQ49" s="196">
        <f>(AQ49-AVERAGE(AQ$3:AQ$242))^2*'Monthly Returns'!$BI63</f>
        <v>9.7732858009685038E-9</v>
      </c>
      <c r="DR49" s="196">
        <f>(AR49-AVERAGE(AR$3:AR$242))^2*'Monthly Returns'!$BI63</f>
        <v>6.0064688754436956E-11</v>
      </c>
      <c r="DS49" s="196">
        <f>(AS49-AVERAGE(AS$3:AS$242))^2*'Monthly Returns'!$BI63</f>
        <v>4.8655778862223212E-36</v>
      </c>
      <c r="DT49" s="196">
        <f>(AT49-AVERAGE(AT$3:AT$242))^2*'Monthly Returns'!$BI63</f>
        <v>6.0842190300598041E-8</v>
      </c>
      <c r="DU49" s="196">
        <f>(AU49-AVERAGE(AU$3:AU$242))^2*'Monthly Returns'!$BI63</f>
        <v>4.7567363329538598E-7</v>
      </c>
      <c r="DV49" s="196">
        <f>(AV49-AVERAGE(AV$3:AV$242))^2*'Monthly Returns'!$BI63</f>
        <v>1.1750898086668684E-8</v>
      </c>
      <c r="DW49" s="196">
        <f>(AW49-AVERAGE(AW$3:AW$242))^2*'Monthly Returns'!$BI63</f>
        <v>2.1935770483046544E-7</v>
      </c>
      <c r="DX49" s="196">
        <f>(AX49-AVERAGE(AX$3:AX$242))^2*'Monthly Returns'!$BI63</f>
        <v>8.0029900656694804E-7</v>
      </c>
      <c r="DY49" s="196">
        <f>(AY49-AVERAGE(AY$3:AY$242))^2*'Monthly Returns'!$BI63</f>
        <v>9.3839630197572367E-9</v>
      </c>
      <c r="DZ49" s="196">
        <f>(AZ49-AVERAGE(AZ$3:AZ$242))^2*'Monthly Returns'!$BI63</f>
        <v>3.3045781100427532E-6</v>
      </c>
      <c r="EA49" s="196">
        <f>(BA49-AVERAGE(BA$3:BA$242))^2*'Monthly Returns'!$BI63</f>
        <v>4.6338004668110885E-6</v>
      </c>
    </row>
    <row r="50" spans="1:131" s="103" customFormat="1" x14ac:dyDescent="0.2">
      <c r="A50" s="85"/>
      <c r="B50" s="102">
        <f>'Monthly Returns'!A64</f>
        <v>37529</v>
      </c>
      <c r="C50" s="97">
        <f>'Monthly Returns'!B64</f>
        <v>-0.10507300000000001</v>
      </c>
      <c r="D50" s="97">
        <f>'Monthly Returns'!C64</f>
        <v>-0.10739699999999999</v>
      </c>
      <c r="E50" s="97">
        <f>'Monthly Returns'!D64</f>
        <v>-9.2262999999999998E-2</v>
      </c>
      <c r="F50" s="97">
        <f>'Monthly Returns'!E64</f>
        <v>-7.1814000000000003E-2</v>
      </c>
      <c r="G50" s="97">
        <f>'Monthly Returns'!F64</f>
        <v>-6.4441999999999999E-2</v>
      </c>
      <c r="H50" s="97">
        <f>'Monthly Returns'!G64</f>
        <v>-0.10968299999999999</v>
      </c>
      <c r="I50" s="97">
        <f>'Monthly Returns'!H64</f>
        <v>-0.10597200000000001</v>
      </c>
      <c r="J50" s="97">
        <f>'Monthly Returns'!I64</f>
        <v>-7.6444999999999999E-2</v>
      </c>
      <c r="K50" s="97">
        <f>'Monthly Returns'!J64</f>
        <v>-0.107891</v>
      </c>
      <c r="L50" s="97">
        <f>'Monthly Returns'!K64</f>
        <v>-2.496424718368162E-2</v>
      </c>
      <c r="M50" s="97">
        <f>'Monthly Returns'!L64</f>
        <v>1.6198999999999998E-2</v>
      </c>
      <c r="N50" s="97">
        <f>'Monthly Returns'!M64</f>
        <v>2.6962E-2</v>
      </c>
      <c r="O50" s="97">
        <f>'Monthly Returns'!N64</f>
        <v>1.7430000000000002E-3</v>
      </c>
      <c r="P50" s="97">
        <f>'Monthly Returns'!O64</f>
        <v>1.9196999999999999E-2</v>
      </c>
      <c r="Q50" s="97">
        <f>'Monthly Returns'!P64</f>
        <v>4.1678E-2</v>
      </c>
      <c r="R50" s="97">
        <f>'Monthly Returns'!Q64</f>
        <v>1.8991999999999998E-2</v>
      </c>
      <c r="S50" s="97">
        <f>'Monthly Returns'!R64</f>
        <v>1.8808000000000002E-2</v>
      </c>
      <c r="T50" s="97">
        <f>'Monthly Returns'!S64</f>
        <v>1.9619000000000001E-2</v>
      </c>
      <c r="U50" s="97">
        <f>'Monthly Returns'!T64</f>
        <v>2.4253999999999998E-2</v>
      </c>
      <c r="V50" s="97">
        <f>'Monthly Returns'!U64</f>
        <v>1.7583000000000001E-2</v>
      </c>
      <c r="W50" s="97">
        <f>'Monthly Returns'!V64</f>
        <v>7.0989999999999994E-3</v>
      </c>
      <c r="X50" s="97">
        <f>'Monthly Returns'!W64</f>
        <v>2.4631E-2</v>
      </c>
      <c r="Y50" s="97">
        <f>'Monthly Returns'!X64</f>
        <v>2.0318999999999997E-2</v>
      </c>
      <c r="Z50" s="97">
        <f>'Monthly Returns'!Y64</f>
        <v>7.5079999999999999E-3</v>
      </c>
      <c r="AA50" s="97">
        <f>'Monthly Returns'!Z64</f>
        <v>-1.3132E-2</v>
      </c>
      <c r="AB50" s="97">
        <f>'Monthly Returns'!AA64</f>
        <v>9.7799999999999992E-4</v>
      </c>
      <c r="AC50" s="97">
        <f>'Monthly Returns'!AB64</f>
        <v>6.5929999999999999E-3</v>
      </c>
      <c r="AD50" s="97">
        <f>'Monthly Returns'!AC64</f>
        <v>4.6540000000000002E-3</v>
      </c>
      <c r="AE50" s="97">
        <f>'Monthly Returns'!AD64</f>
        <v>7.6870000000000003E-3</v>
      </c>
      <c r="AF50" s="97">
        <f>'Monthly Returns'!AE64</f>
        <v>9.0730301040565006E-3</v>
      </c>
      <c r="AG50" s="97">
        <f>'Monthly Returns'!AF64</f>
        <v>7.6864934317064405E-3</v>
      </c>
      <c r="AH50" s="97">
        <f>'Monthly Returns'!AG64</f>
        <v>8.3952260892864797E-3</v>
      </c>
      <c r="AI50" s="97">
        <f>'Monthly Returns'!AH64</f>
        <v>-2.0000000000000001E-4</v>
      </c>
      <c r="AJ50" s="97">
        <f>'Monthly Returns'!AI64</f>
        <v>-1.5440000000000001E-2</v>
      </c>
      <c r="AK50" s="97">
        <f>'Monthly Returns'!AJ64</f>
        <v>-1.9613999999999999E-2</v>
      </c>
      <c r="AL50" s="97">
        <f>'Monthly Returns'!AK64</f>
        <v>-1.4881999999999999E-2</v>
      </c>
      <c r="AM50" s="97">
        <f>'Monthly Returns'!AL64</f>
        <v>9.3189999999999992E-3</v>
      </c>
      <c r="AN50" s="97">
        <f>'Monthly Returns'!AM64</f>
        <v>2.9139999999999999E-3</v>
      </c>
      <c r="AO50" s="97">
        <f>'Monthly Returns'!AN64</f>
        <v>4.6452999999999994E-2</v>
      </c>
      <c r="AP50" s="97">
        <f>'Monthly Returns'!AO64</f>
        <v>3.7659999999999999E-2</v>
      </c>
      <c r="AQ50" s="97">
        <f>'Monthly Returns'!AP64</f>
        <v>-0.10450406281607201</v>
      </c>
      <c r="AR50" s="95">
        <v>1.4389749602901736E-2</v>
      </c>
      <c r="AS50" s="97">
        <f>'Monthly Returns'!AR64</f>
        <v>-2.496424718368162E-2</v>
      </c>
      <c r="AT50" s="205">
        <f t="shared" si="2"/>
        <v>-1.9095330090619422E-2</v>
      </c>
      <c r="AU50" s="95">
        <v>-7.4469872572269696E-5</v>
      </c>
      <c r="AV50" s="95">
        <v>-3.5511775439121242E-2</v>
      </c>
      <c r="AW50" s="97">
        <f>'Monthly Returns'!AV64</f>
        <v>-3.8378000000000002E-2</v>
      </c>
      <c r="AX50" s="97">
        <f>'Monthly Returns'!AW64</f>
        <v>-4.0236999999999995E-2</v>
      </c>
      <c r="AY50" s="95">
        <v>-7.9118650453097114E-2</v>
      </c>
      <c r="AZ50" s="95">
        <v>-0.21943824405910081</v>
      </c>
      <c r="BA50" s="97">
        <f>'Monthly Returns'!AZ64</f>
        <v>-4.2203999999999998E-2</v>
      </c>
      <c r="BB50" s="97"/>
      <c r="BC50" s="97"/>
      <c r="BD50" s="97"/>
      <c r="BE50" s="97"/>
      <c r="BF50" s="97"/>
      <c r="BG50" s="97"/>
      <c r="BH50" s="97"/>
      <c r="BI50" s="97"/>
      <c r="BJ50" s="97"/>
      <c r="BK50" s="97"/>
      <c r="BL50" s="97"/>
      <c r="BM50" s="97"/>
      <c r="BN50" s="97"/>
      <c r="BO50" s="97"/>
      <c r="BP50" s="97"/>
      <c r="BQ50" s="97"/>
      <c r="BR50" s="97"/>
      <c r="BS50" s="97"/>
      <c r="BT50" s="97"/>
      <c r="BU50" s="97"/>
      <c r="BV50" s="97"/>
      <c r="CC50" s="196">
        <f>(C50-AVERAGE(C$3:C$242))^2*'Monthly Returns'!$BI64</f>
        <v>2.0107870164006343E-5</v>
      </c>
      <c r="CD50" s="196">
        <f>(D50-AVERAGE(D$3:D$242))^2*'Monthly Returns'!$BI64</f>
        <v>2.0908069101400925E-5</v>
      </c>
      <c r="CE50" s="196">
        <f>(E50-AVERAGE(E$3:E$242))^2*'Monthly Returns'!$BI64</f>
        <v>1.6458002721428545E-5</v>
      </c>
      <c r="CF50" s="196">
        <f>(F50-AVERAGE(F$3:F$242))^2*'Monthly Returns'!$BI64</f>
        <v>1.0436961268209163E-5</v>
      </c>
      <c r="CG50" s="196">
        <f>(G50-AVERAGE(G$3:G$242))^2*'Monthly Returns'!$BI64</f>
        <v>8.9980690880204905E-6</v>
      </c>
      <c r="CH50" s="196">
        <f>(H50-AVERAGE(H$3:H$242))^2*'Monthly Returns'!$BI64</f>
        <v>2.1508051399955552E-5</v>
      </c>
      <c r="CI50" s="196">
        <f>(I50-AVERAGE(I$3:I$242))^2*'Monthly Returns'!$BI64</f>
        <v>2.0092840515261646E-5</v>
      </c>
      <c r="CJ50" s="196">
        <f>(J50-AVERAGE(J$3:J$242))^2*'Monthly Returns'!$BI64</f>
        <v>1.1638893405044786E-5</v>
      </c>
      <c r="CK50" s="196">
        <f>(K50-AVERAGE(K$3:K$242))^2*'Monthly Returns'!$BI64</f>
        <v>2.221104205728125E-5</v>
      </c>
      <c r="CL50" s="196">
        <f>(L50-AVERAGE(L$3:L$242))^2*'Monthly Returns'!$BI64</f>
        <v>4.9147251375983034E-36</v>
      </c>
      <c r="CM50" s="196">
        <f>(M50-AVERAGE(M$3:M$242))^2*'Monthly Returns'!$BI64</f>
        <v>2.4887915354316066E-7</v>
      </c>
      <c r="CN50" s="196">
        <f>(N50-AVERAGE(N$3:N$242))^2*'Monthly Returns'!$BI64</f>
        <v>8.8858429211991767E-7</v>
      </c>
      <c r="CO50" s="196">
        <f>(O50-AVERAGE(O$3:O$242))^2*'Monthly Returns'!$BI64</f>
        <v>3.1630726932014847E-12</v>
      </c>
      <c r="CP50" s="196">
        <f>(P50-AVERAGE(P$3:P$242))^2*'Monthly Returns'!$BI64</f>
        <v>4.1857842316158099E-7</v>
      </c>
      <c r="CQ50" s="196">
        <f>(Q50-AVERAGE(Q$3:Q$242))^2*'Monthly Returns'!$BI64</f>
        <v>2.1281005286892364E-6</v>
      </c>
      <c r="CR50" s="196">
        <f>(R50-AVERAGE(R$3:R$242))^2*'Monthly Returns'!$BI64</f>
        <v>3.4187212022690455E-7</v>
      </c>
      <c r="CS50" s="196">
        <f>(S50-AVERAGE(S$3:S$242))^2*'Monthly Returns'!$BI64</f>
        <v>3.4987263311293926E-7</v>
      </c>
      <c r="CT50" s="196">
        <f>(T50-AVERAGE(T$3:T$242))^2*'Monthly Returns'!$BI64</f>
        <v>3.1561709779779934E-7</v>
      </c>
      <c r="CU50" s="196">
        <f>(U50-AVERAGE(U$3:U$242))^2*'Monthly Returns'!$BI64</f>
        <v>6.2786627644316797E-7</v>
      </c>
      <c r="CV50" s="196">
        <f>(V50-AVERAGE(V$3:V$242))^2*'Monthly Returns'!$BI64</f>
        <v>3.2505371976870258E-7</v>
      </c>
      <c r="CW50" s="196">
        <f>(W50-AVERAGE(W$3:W$242))^2*'Monthly Returns'!$BI64</f>
        <v>1.8405018237026468E-8</v>
      </c>
      <c r="CX50" s="196">
        <f>(X50-AVERAGE(X$3:X$242))^2*'Monthly Returns'!$BI64</f>
        <v>6.4811376049605185E-7</v>
      </c>
      <c r="CY50" s="196">
        <f>(Y50-AVERAGE(Y$3:Y$242))^2*'Monthly Returns'!$BI64</f>
        <v>4.4518628530640231E-7</v>
      </c>
      <c r="CZ50" s="196">
        <f>(Z50-AVERAGE(Z$3:Z$242))^2*'Monthly Returns'!$BI64</f>
        <v>4.0989160239766356E-8</v>
      </c>
      <c r="DA50" s="196">
        <f>(AA50-AVERAGE(AA$3:AA$242))^2*'Monthly Returns'!$BI64</f>
        <v>5.7960925383154244E-7</v>
      </c>
      <c r="DB50" s="196">
        <f>(AB50-AVERAGE(AB$3:AB$242))^2*'Monthly Returns'!$BI64</f>
        <v>1.5791820329083681E-8</v>
      </c>
      <c r="DC50" s="196">
        <f>(AC50-AVERAGE(AC$3:AC$242))^2*'Monthly Returns'!$BI64</f>
        <v>2.0184046448052883E-8</v>
      </c>
      <c r="DD50" s="196">
        <f>(AD50-AVERAGE(AD$3:AD$242))^2*'Monthly Returns'!$BI64</f>
        <v>3.9066079070785325E-9</v>
      </c>
      <c r="DE50" s="196">
        <f>(AE50-AVERAGE(AE$3:AE$242))^2*'Monthly Returns'!$BI64</f>
        <v>3.0880625774915411E-8</v>
      </c>
      <c r="DF50" s="196">
        <f>(AF50-AVERAGE(AF$3:AF$242))^2*'Monthly Returns'!$BI64</f>
        <v>7.2533164631374823E-9</v>
      </c>
      <c r="DG50" s="196">
        <f>(AG50-AVERAGE(AG$3:AG$242))^2*'Monthly Returns'!$BI64</f>
        <v>7.8988502277768295E-9</v>
      </c>
      <c r="DH50" s="196">
        <f>(AH50-AVERAGE(AH$3:AH$242))^2*'Monthly Returns'!$BI64</f>
        <v>2.6337676643698933E-8</v>
      </c>
      <c r="DI50" s="196">
        <f>(AI50-AVERAGE(AI$3:AI$242))^2*'Monthly Returns'!$BI64</f>
        <v>2.348233225138275E-8</v>
      </c>
      <c r="DJ50" s="196">
        <f>(AJ50-AVERAGE(AJ$3:AJ$242))^2*'Monthly Returns'!$BI64</f>
        <v>7.1367108789497807E-7</v>
      </c>
      <c r="DK50" s="196">
        <f>(AK50-AVERAGE(AK$3:AK$242))^2*'Monthly Returns'!$BI64</f>
        <v>1.0674146580455771E-6</v>
      </c>
      <c r="DL50" s="196">
        <f>(AL50-AVERAGE(AL$3:AL$242))^2*'Monthly Returns'!$BI64</f>
        <v>7.2273894517444412E-7</v>
      </c>
      <c r="DM50" s="196">
        <f>(AM50-AVERAGE(AM$3:AM$242))^2*'Monthly Returns'!$BI64</f>
        <v>3.9706426098140568E-8</v>
      </c>
      <c r="DN50" s="196">
        <f>(AN50-AVERAGE(AN$3:AN$242))^2*'Monthly Returns'!$BI64</f>
        <v>1.1612326354395584E-8</v>
      </c>
      <c r="DO50" s="196">
        <f>(AO50-AVERAGE(AO$3:AO$242))^2*'Monthly Returns'!$BI64</f>
        <v>2.6913316254865495E-6</v>
      </c>
      <c r="DP50" s="196">
        <f>(AP50-AVERAGE(AP$3:AP$242))^2*'Monthly Returns'!$BI64</f>
        <v>1.9868103908916682E-6</v>
      </c>
      <c r="DQ50" s="196">
        <f>(AQ50-AVERAGE(AQ$3:AQ$242))^2*'Monthly Returns'!$BI64</f>
        <v>2.0123946567012198E-5</v>
      </c>
      <c r="DR50" s="196">
        <f>(AR50-AVERAGE(AR$3:AR$242))^2*'Monthly Returns'!$BI64</f>
        <v>9.914377472297701E-8</v>
      </c>
      <c r="DS50" s="196">
        <f>(AS50-AVERAGE(AS$3:AS$242))^2*'Monthly Returns'!$BI64</f>
        <v>4.9147251375983034E-36</v>
      </c>
      <c r="DT50" s="196">
        <f>(AT50-AVERAGE(AT$3:AT$242))^2*'Monthly Returns'!$BI64</f>
        <v>9.8028614266840458E-7</v>
      </c>
      <c r="DU50" s="196">
        <f>(AU50-AVERAGE(AU$3:AU$242))^2*'Monthly Returns'!$BI64</f>
        <v>6.8280328826169224E-9</v>
      </c>
      <c r="DV50" s="196">
        <f>(AV50-AVERAGE(AV$3:AV$242))^2*'Monthly Returns'!$BI64</f>
        <v>1.4041275689016101E-6</v>
      </c>
      <c r="DW50" s="196">
        <f>(AW50-AVERAGE(AW$3:AW$242))^2*'Monthly Returns'!$BI64</f>
        <v>3.7068607573789205E-6</v>
      </c>
      <c r="DX50" s="196">
        <f>(AX50-AVERAGE(AX$3:AX$242))^2*'Monthly Returns'!$BI64</f>
        <v>3.8485413071385277E-6</v>
      </c>
      <c r="DY50" s="196">
        <f>(AY50-AVERAGE(AY$3:AY$242))^2*'Monthly Returns'!$BI64</f>
        <v>1.1810643532156333E-5</v>
      </c>
      <c r="DZ50" s="196">
        <f>(AZ50-AVERAGE(AZ$3:AZ$242))^2*'Monthly Returns'!$BI64</f>
        <v>8.8602283694704193E-5</v>
      </c>
      <c r="EA50" s="196">
        <f>(BA50-AVERAGE(BA$3:BA$242))^2*'Monthly Returns'!$BI64</f>
        <v>4.3881545463661798E-6</v>
      </c>
    </row>
    <row r="51" spans="1:131" s="103" customFormat="1" x14ac:dyDescent="0.2">
      <c r="A51" s="85"/>
      <c r="B51" s="102">
        <f>'Monthly Returns'!A65</f>
        <v>37560</v>
      </c>
      <c r="C51" s="97">
        <f>'Monthly Returns'!B65</f>
        <v>7.9630999999999993E-2</v>
      </c>
      <c r="D51" s="97">
        <f>'Monthly Returns'!C65</f>
        <v>8.3086999999999994E-2</v>
      </c>
      <c r="E51" s="97">
        <f>'Monthly Returns'!D65</f>
        <v>5.0542999999999998E-2</v>
      </c>
      <c r="F51" s="97">
        <f>'Monthly Returns'!E65</f>
        <v>3.2062E-2</v>
      </c>
      <c r="G51" s="97">
        <f>'Monthly Returns'!F65</f>
        <v>3.1435999999999999E-2</v>
      </c>
      <c r="H51" s="97">
        <f>'Monthly Returns'!G65</f>
        <v>7.3638000000000009E-2</v>
      </c>
      <c r="I51" s="97">
        <f>'Monthly Returns'!H65</f>
        <v>5.3647E-2</v>
      </c>
      <c r="J51" s="97">
        <f>'Monthly Returns'!I65</f>
        <v>-8.0689999999999998E-3</v>
      </c>
      <c r="K51" s="97">
        <f>'Monthly Returns'!J65</f>
        <v>6.4889000000000002E-2</v>
      </c>
      <c r="L51" s="97">
        <f>'Monthly Returns'!K65</f>
        <v>-2.496424718368162E-2</v>
      </c>
      <c r="M51" s="97">
        <f>'Monthly Returns'!L65</f>
        <v>-4.5590000000000006E-3</v>
      </c>
      <c r="N51" s="97">
        <f>'Monthly Returns'!M65</f>
        <v>-1.1065E-2</v>
      </c>
      <c r="O51" s="97">
        <f>'Monthly Returns'!N65</f>
        <v>1.56E-3</v>
      </c>
      <c r="P51" s="97">
        <f>'Monthly Returns'!O65</f>
        <v>-1.8140000000000001E-3</v>
      </c>
      <c r="Q51" s="97">
        <f>'Monthly Returns'!P65</f>
        <v>-2.8725999999999998E-2</v>
      </c>
      <c r="R51" s="97">
        <f>'Monthly Returns'!Q65</f>
        <v>-1.158E-2</v>
      </c>
      <c r="S51" s="97">
        <f>'Monthly Returns'!R65</f>
        <v>-8.0359999999999997E-3</v>
      </c>
      <c r="T51" s="97">
        <f>'Monthly Returns'!S65</f>
        <v>-2.3448000000000004E-2</v>
      </c>
      <c r="U51" s="97">
        <f>'Monthly Returns'!T65</f>
        <v>-2.6861000000000003E-2</v>
      </c>
      <c r="V51" s="97">
        <f>'Monthly Returns'!U65</f>
        <v>-2.6650000000000003E-3</v>
      </c>
      <c r="W51" s="97">
        <f>'Monthly Returns'!V65</f>
        <v>3.8250000000000003E-3</v>
      </c>
      <c r="X51" s="97">
        <f>'Monthly Returns'!W65</f>
        <v>-1.358E-3</v>
      </c>
      <c r="Y51" s="97">
        <f>'Monthly Returns'!X65</f>
        <v>-1.5426E-2</v>
      </c>
      <c r="Z51" s="97">
        <f>'Monthly Returns'!Y65</f>
        <v>-5.2630000000000003E-3</v>
      </c>
      <c r="AA51" s="97">
        <f>'Monthly Returns'!Z65</f>
        <v>-8.7170000000000008E-3</v>
      </c>
      <c r="AB51" s="97">
        <f>'Monthly Returns'!AA65</f>
        <v>-1.0643E-2</v>
      </c>
      <c r="AC51" s="97">
        <f>'Monthly Returns'!AB65</f>
        <v>-1.805E-3</v>
      </c>
      <c r="AD51" s="97">
        <f>'Monthly Returns'!AC65</f>
        <v>-9.9299999999999996E-4</v>
      </c>
      <c r="AE51" s="97">
        <f>'Monthly Returns'!AD65</f>
        <v>-6.038E-3</v>
      </c>
      <c r="AF51" s="97">
        <f>'Monthly Returns'!AE65</f>
        <v>4.03871882712849E-3</v>
      </c>
      <c r="AG51" s="97">
        <f>'Monthly Returns'!AF65</f>
        <v>2.4329334948230601E-3</v>
      </c>
      <c r="AH51" s="97">
        <f>'Monthly Returns'!AG65</f>
        <v>-1.19790728465512E-3</v>
      </c>
      <c r="AI51" s="97">
        <f>'Monthly Returns'!AH65</f>
        <v>8.9999999999999998E-4</v>
      </c>
      <c r="AJ51" s="97">
        <f>'Monthly Returns'!AI65</f>
        <v>5.8999999999999999E-3</v>
      </c>
      <c r="AK51" s="97">
        <f>'Monthly Returns'!AJ65</f>
        <v>5.5569999999999994E-3</v>
      </c>
      <c r="AL51" s="97">
        <f>'Monthly Returns'!AK65</f>
        <v>7.0199999999999993E-3</v>
      </c>
      <c r="AM51" s="97">
        <f>'Monthly Returns'!AL65</f>
        <v>-1.6451E-2</v>
      </c>
      <c r="AN51" s="97">
        <f>'Monthly Returns'!AM65</f>
        <v>4.1419999999999998E-3</v>
      </c>
      <c r="AO51" s="97">
        <f>'Monthly Returns'!AN65</f>
        <v>-2.7354E-2</v>
      </c>
      <c r="AP51" s="97">
        <f>'Monthly Returns'!AO65</f>
        <v>-1.0316000000000001E-2</v>
      </c>
      <c r="AQ51" s="97">
        <f>'Monthly Returns'!AP65</f>
        <v>8.0273758594246E-2</v>
      </c>
      <c r="AR51" s="95">
        <v>-1.0224230178792816E-2</v>
      </c>
      <c r="AS51" s="97">
        <f>'Monthly Returns'!AR65</f>
        <v>-2.496424718368162E-2</v>
      </c>
      <c r="AT51" s="205">
        <f t="shared" si="2"/>
        <v>2.3337158505201891E-3</v>
      </c>
      <c r="AU51" s="95">
        <v>3.5614307479249312E-3</v>
      </c>
      <c r="AV51" s="95">
        <v>2.9335399532053604E-2</v>
      </c>
      <c r="AW51" s="97">
        <f>'Monthly Returns'!AV65</f>
        <v>-4.8122999999999999E-2</v>
      </c>
      <c r="AX51" s="97">
        <f>'Monthly Returns'!AW65</f>
        <v>-1.3344E-2</v>
      </c>
      <c r="AY51" s="95">
        <v>6.3307579252600943E-2</v>
      </c>
      <c r="AZ51" s="95">
        <v>0.16876428820972436</v>
      </c>
      <c r="BA51" s="97">
        <f>'Monthly Returns'!AZ65</f>
        <v>2.2650000000000001E-3</v>
      </c>
      <c r="BB51" s="97"/>
      <c r="BC51" s="97"/>
      <c r="BD51" s="97"/>
      <c r="BE51" s="97"/>
      <c r="BF51" s="97"/>
      <c r="BG51" s="97"/>
      <c r="BH51" s="97"/>
      <c r="BI51" s="97"/>
      <c r="BJ51" s="97"/>
      <c r="BK51" s="97"/>
      <c r="BL51" s="97"/>
      <c r="BM51" s="97"/>
      <c r="BN51" s="97"/>
      <c r="BO51" s="97"/>
      <c r="BP51" s="97"/>
      <c r="BQ51" s="97"/>
      <c r="BR51" s="97"/>
      <c r="BS51" s="97"/>
      <c r="BT51" s="97"/>
      <c r="BU51" s="97"/>
      <c r="BV51" s="97"/>
      <c r="CC51" s="196">
        <f>(C51-AVERAGE(C$3:C$242))^2*'Monthly Returns'!$BI65</f>
        <v>8.4495524380939766E-6</v>
      </c>
      <c r="CD51" s="196">
        <f>(D51-AVERAGE(D$3:D$242))^2*'Monthly Returns'!$BI65</f>
        <v>9.3025462757164092E-6</v>
      </c>
      <c r="CE51" s="196">
        <f>(E51-AVERAGE(E$3:E$242))^2*'Monthly Returns'!$BI65</f>
        <v>2.7377380415789198E-6</v>
      </c>
      <c r="CF51" s="196">
        <f>(F51-AVERAGE(F$3:F$242))^2*'Monthly Returns'!$BI65</f>
        <v>8.5088283660555748E-7</v>
      </c>
      <c r="CG51" s="196">
        <f>(G51-AVERAGE(G$3:G$242))^2*'Monthly Returns'!$BI65</f>
        <v>6.9476598796787561E-7</v>
      </c>
      <c r="CH51" s="196">
        <f>(H51-AVERAGE(H$3:H$242))^2*'Monthly Returns'!$BI65</f>
        <v>7.2739727730159221E-6</v>
      </c>
      <c r="CI51" s="196">
        <f>(I51-AVERAGE(I$3:I$242))^2*'Monthly Returns'!$BI65</f>
        <v>3.6162476505965327E-6</v>
      </c>
      <c r="CJ51" s="196">
        <f>(J51-AVERAGE(J$3:J$242))^2*'Monthly Returns'!$BI65</f>
        <v>4.682913895975535E-7</v>
      </c>
      <c r="CK51" s="196">
        <f>(K51-AVERAGE(K$3:K$242))^2*'Monthly Returns'!$BI65</f>
        <v>4.8328699678781859E-6</v>
      </c>
      <c r="CL51" s="196">
        <f>(L51-AVERAGE(L$3:L$242))^2*'Monthly Returns'!$BI65</f>
        <v>4.9643688258568734E-36</v>
      </c>
      <c r="CM51" s="196">
        <f>(M51-AVERAGE(M$3:M$242))^2*'Monthly Returns'!$BI65</f>
        <v>1.1008187720080513E-7</v>
      </c>
      <c r="CN51" s="196">
        <f>(N51-AVERAGE(N$3:N$242))^2*'Monthly Returns'!$BI65</f>
        <v>3.3514546481792364E-7</v>
      </c>
      <c r="CO51" s="196">
        <f>(O51-AVERAGE(O$3:O$242))^2*'Monthly Returns'!$BI65</f>
        <v>3.0888302827093104E-11</v>
      </c>
      <c r="CP51" s="196">
        <f>(P51-AVERAGE(P$3:P$242))^2*'Monthly Returns'!$BI65</f>
        <v>3.7286120906616394E-8</v>
      </c>
      <c r="CQ51" s="196">
        <f>(Q51-AVERAGE(Q$3:Q$242))^2*'Monthly Returns'!$BI65</f>
        <v>1.848783729922847E-6</v>
      </c>
      <c r="CR51" s="196">
        <f>(R51-AVERAGE(R$3:R$242))^2*'Monthly Returns'!$BI65</f>
        <v>4.088884728063234E-7</v>
      </c>
      <c r="CS51" s="196">
        <f>(S51-AVERAGE(S$3:S$242))^2*'Monthly Returns'!$BI65</f>
        <v>2.3326436448068594E-7</v>
      </c>
      <c r="CT51" s="196">
        <f>(T51-AVERAGE(T$3:T$242))^2*'Monthly Returns'!$BI65</f>
        <v>1.3548476332926825E-6</v>
      </c>
      <c r="CU51" s="196">
        <f>(U51-AVERAGE(U$3:U$242))^2*'Monthly Returns'!$BI65</f>
        <v>1.5756858140757671E-6</v>
      </c>
      <c r="CV51" s="196">
        <f>(V51-AVERAGE(V$3:V$242))^2*'Monthly Returns'!$BI65</f>
        <v>5.745598724265397E-8</v>
      </c>
      <c r="CW51" s="196">
        <f>(W51-AVERAGE(W$3:W$242))^2*'Monthly Returns'!$BI65</f>
        <v>2.4383178551084368E-11</v>
      </c>
      <c r="CX51" s="196">
        <f>(X51-AVERAGE(X$3:X$242))^2*'Monthly Returns'!$BI65</f>
        <v>5.4768245259912364E-8</v>
      </c>
      <c r="CY51" s="196">
        <f>(Y51-AVERAGE(Y$3:Y$242))^2*'Monthly Returns'!$BI65</f>
        <v>5.8390325147194576E-7</v>
      </c>
      <c r="CZ51" s="196">
        <f>(Z51-AVERAGE(Z$3:Z$242))^2*'Monthly Returns'!$BI65</f>
        <v>9.5555174732889084E-8</v>
      </c>
      <c r="DA51" s="196">
        <f>(AA51-AVERAGE(AA$3:AA$242))^2*'Monthly Returns'!$BI65</f>
        <v>3.4568339393676268E-7</v>
      </c>
      <c r="DB51" s="196">
        <f>(AB51-AVERAGE(AB$3:AB$242))^2*'Monthly Returns'!$BI65</f>
        <v>3.5133839897736393E-7</v>
      </c>
      <c r="DC51" s="196">
        <f>(AC51-AVERAGE(AC$3:AC$242))^2*'Monthly Returns'!$BI65</f>
        <v>3.7748436973014025E-8</v>
      </c>
      <c r="DD51" s="196">
        <f>(AD51-AVERAGE(AD$3:AD$242))^2*'Monthly Returns'!$BI65</f>
        <v>2.6843377545838555E-8</v>
      </c>
      <c r="DE51" s="196">
        <f>(AE51-AVERAGE(AE$3:AE$242))^2*'Monthly Returns'!$BI65</f>
        <v>1.4008171386527437E-7</v>
      </c>
      <c r="DF51" s="196">
        <f>(AF51-AVERAGE(AF$3:AF$242))^2*'Monthly Returns'!$BI65</f>
        <v>1.3565236289895938E-8</v>
      </c>
      <c r="DG51" s="196">
        <f>(AG51-AVERAGE(AG$3:AG$242))^2*'Monthly Returns'!$BI65</f>
        <v>1.4772520998200448E-8</v>
      </c>
      <c r="DH51" s="196">
        <f>(AH51-AVERAGE(AH$3:AH$242))^2*'Monthly Returns'!$BI65</f>
        <v>4.925702729425701E-8</v>
      </c>
      <c r="DI51" s="196">
        <f>(AI51-AVERAGE(AI$3:AI$242))^2*'Monthly Returns'!$BI65</f>
        <v>1.2069231339146842E-8</v>
      </c>
      <c r="DJ51" s="196">
        <f>(AJ51-AVERAGE(AJ$3:AJ$242))^2*'Monthly Returns'!$BI65</f>
        <v>5.6110380391112326E-11</v>
      </c>
      <c r="DK51" s="196">
        <f>(AK51-AVERAGE(AK$3:AK$242))^2*'Monthly Returns'!$BI65</f>
        <v>7.8725399712535875E-10</v>
      </c>
      <c r="DL51" s="196">
        <f>(AL51-AVERAGE(AL$3:AL$242))^2*'Monthly Returns'!$BI65</f>
        <v>6.0866314753866558E-10</v>
      </c>
      <c r="DM51" s="196">
        <f>(AM51-AVERAGE(AM$3:AM$242))^2*'Monthly Returns'!$BI65</f>
        <v>6.9568660527595526E-7</v>
      </c>
      <c r="DN51" s="196">
        <f>(AN51-AVERAGE(AN$3:AN$242))^2*'Monthly Returns'!$BI65</f>
        <v>3.4826953490597303E-9</v>
      </c>
      <c r="DO51" s="196">
        <f>(AO51-AVERAGE(AO$3:AO$242))^2*'Monthly Returns'!$BI65</f>
        <v>1.7256656675203365E-6</v>
      </c>
      <c r="DP51" s="196">
        <f>(AP51-AVERAGE(AP$3:AP$242))^2*'Monthly Returns'!$BI65</f>
        <v>2.5908056470201206E-7</v>
      </c>
      <c r="DQ51" s="196">
        <f>(AQ51-AVERAGE(AQ$3:AQ$242))^2*'Monthly Returns'!$BI65</f>
        <v>8.4563079228423806E-6</v>
      </c>
      <c r="DR51" s="196">
        <f>(AR51-AVERAGE(AR$3:AR$242))^2*'Monthly Returns'!$BI65</f>
        <v>4.5089834238300666E-7</v>
      </c>
      <c r="DS51" s="196">
        <f>(AS51-AVERAGE(AS$3:AS$242))^2*'Monthly Returns'!$BI65</f>
        <v>4.9643688258568734E-36</v>
      </c>
      <c r="DT51" s="196">
        <f>(AT51-AVERAGE(AT$3:AT$242))^2*'Monthly Returns'!$BI65</f>
        <v>1.8217084604885746E-8</v>
      </c>
      <c r="DU51" s="196">
        <f>(AU51-AVERAGE(AU$3:AU$242))^2*'Monthly Returns'!$BI65</f>
        <v>3.9549329752144418E-9</v>
      </c>
      <c r="DV51" s="196">
        <f>(AV51-AVERAGE(AV$3:AV$242))^2*'Monthly Returns'!$BI65</f>
        <v>1.9934158231823956E-6</v>
      </c>
      <c r="DW51" s="196">
        <f>(AW51-AVERAGE(AW$3:AW$242))^2*'Monthly Returns'!$BI65</f>
        <v>5.4110278792049849E-6</v>
      </c>
      <c r="DX51" s="196">
        <f>(AX51-AVERAGE(AX$3:AX$242))^2*'Monthly Returns'!$BI65</f>
        <v>7.9607712622100405E-7</v>
      </c>
      <c r="DY51" s="196">
        <f>(AY51-AVERAGE(AY$3:AY$242))^2*'Monthly Returns'!$BI65</f>
        <v>5.1197079132576967E-6</v>
      </c>
      <c r="DZ51" s="196">
        <f>(AZ51-AVERAGE(AZ$3:AZ$242))^2*'Monthly Returns'!$BI65</f>
        <v>3.7469491305808519E-5</v>
      </c>
      <c r="EA51" s="196">
        <f>(BA51-AVERAGE(BA$3:BA$242))^2*'Monthly Returns'!$BI65</f>
        <v>1.0269775420830454E-7</v>
      </c>
    </row>
    <row r="52" spans="1:131" s="103" customFormat="1" x14ac:dyDescent="0.2">
      <c r="A52" s="85"/>
      <c r="B52" s="102">
        <f>'Monthly Returns'!A66</f>
        <v>37590</v>
      </c>
      <c r="C52" s="97">
        <f>'Monthly Returns'!B66</f>
        <v>6.0506999999999998E-2</v>
      </c>
      <c r="D52" s="97">
        <f>'Monthly Returns'!C66</f>
        <v>5.8520000000000003E-2</v>
      </c>
      <c r="E52" s="97">
        <f>'Monthly Returns'!D66</f>
        <v>6.9424E-2</v>
      </c>
      <c r="F52" s="97">
        <f>'Monthly Returns'!E66</f>
        <v>8.9244000000000004E-2</v>
      </c>
      <c r="G52" s="97">
        <f>'Monthly Returns'!F66</f>
        <v>0.11832000000000001</v>
      </c>
      <c r="H52" s="97">
        <f>'Monthly Returns'!G66</f>
        <v>5.4702000000000001E-2</v>
      </c>
      <c r="I52" s="97">
        <f>'Monthly Returns'!H66</f>
        <v>4.8086999999999998E-2</v>
      </c>
      <c r="J52" s="97">
        <f>'Monthly Returns'!I66</f>
        <v>2.8174999999999999E-2</v>
      </c>
      <c r="K52" s="97">
        <f>'Monthly Returns'!J66</f>
        <v>6.8832000000000004E-2</v>
      </c>
      <c r="L52" s="97">
        <f>'Monthly Returns'!K66</f>
        <v>-2.496424718368162E-2</v>
      </c>
      <c r="M52" s="97">
        <f>'Monthly Returns'!L66</f>
        <v>-2.6400000000000002E-4</v>
      </c>
      <c r="N52" s="97">
        <f>'Monthly Returns'!M66</f>
        <v>-9.9059999999999999E-3</v>
      </c>
      <c r="O52" s="97">
        <f>'Monthly Returns'!N66</f>
        <v>1.6769999999999999E-3</v>
      </c>
      <c r="P52" s="97">
        <f>'Monthly Returns'!O66</f>
        <v>-9.3240000000000007E-3</v>
      </c>
      <c r="Q52" s="97">
        <f>'Monthly Returns'!P66</f>
        <v>-1.1056999999999999E-2</v>
      </c>
      <c r="R52" s="97">
        <f>'Monthly Returns'!Q66</f>
        <v>1.2966999999999999E-2</v>
      </c>
      <c r="S52" s="97">
        <f>'Monthly Returns'!R66</f>
        <v>8.2820000000000012E-3</v>
      </c>
      <c r="T52" s="97">
        <f>'Monthly Returns'!S66</f>
        <v>2.9064E-2</v>
      </c>
      <c r="U52" s="97">
        <f>'Monthly Returns'!T66</f>
        <v>-5.1400000000000003E-4</v>
      </c>
      <c r="V52" s="97">
        <f>'Monthly Returns'!U66</f>
        <v>-6.4749999999999999E-3</v>
      </c>
      <c r="W52" s="97">
        <f>'Monthly Returns'!V66</f>
        <v>-7.1299999999999998E-4</v>
      </c>
      <c r="X52" s="97">
        <f>'Monthly Returns'!W66</f>
        <v>-1.3306999999999999E-2</v>
      </c>
      <c r="Y52" s="97">
        <f>'Monthly Returns'!X66</f>
        <v>-5.3859999999999993E-3</v>
      </c>
      <c r="Z52" s="97">
        <f>'Monthly Returns'!Y66</f>
        <v>5.9299999999999999E-4</v>
      </c>
      <c r="AA52" s="97">
        <f>'Monthly Returns'!Z66</f>
        <v>6.1935000000000004E-2</v>
      </c>
      <c r="AB52" s="97">
        <f>'Monthly Returns'!AA66</f>
        <v>1.2546999999999999E-2</v>
      </c>
      <c r="AC52" s="97">
        <f>'Monthly Returns'!AB66</f>
        <v>5.5720000000000006E-3</v>
      </c>
      <c r="AD52" s="97">
        <f>'Monthly Returns'!AC66</f>
        <v>4.6649999999999999E-3</v>
      </c>
      <c r="AE52" s="97">
        <f>'Monthly Returns'!AD66</f>
        <v>8.8160000000000009E-3</v>
      </c>
      <c r="AF52" s="97">
        <f>'Monthly Returns'!AE66</f>
        <v>8.460975827592641E-3</v>
      </c>
      <c r="AG52" s="97">
        <f>'Monthly Returns'!AF66</f>
        <v>7.0477836560982098E-3</v>
      </c>
      <c r="AH52" s="97">
        <f>'Monthly Returns'!AG66</f>
        <v>7.2289258779511204E-3</v>
      </c>
      <c r="AI52" s="97">
        <f>'Monthly Returns'!AH66</f>
        <v>1.34E-2</v>
      </c>
      <c r="AJ52" s="97">
        <f>'Monthly Returns'!AI66</f>
        <v>2.1179999999999997E-2</v>
      </c>
      <c r="AK52" s="97">
        <f>'Monthly Returns'!AJ66</f>
        <v>2.6699999999999998E-2</v>
      </c>
      <c r="AL52" s="97">
        <f>'Monthly Returns'!AK66</f>
        <v>2.9241000000000003E-2</v>
      </c>
      <c r="AM52" s="97">
        <f>'Monthly Returns'!AL66</f>
        <v>-4.6350000000000002E-3</v>
      </c>
      <c r="AN52" s="97">
        <f>'Monthly Returns'!AM66</f>
        <v>1.1172E-2</v>
      </c>
      <c r="AO52" s="97">
        <f>'Monthly Returns'!AN66</f>
        <v>-2.8561999999999997E-2</v>
      </c>
      <c r="AP52" s="97">
        <f>'Monthly Returns'!AO66</f>
        <v>2.8349999999999998E-3</v>
      </c>
      <c r="AQ52" s="97">
        <f>'Monthly Returns'!AP66</f>
        <v>6.1142115226203497E-2</v>
      </c>
      <c r="AR52" s="95">
        <v>-4.7239282763025612E-3</v>
      </c>
      <c r="AS52" s="97">
        <f>'Monthly Returns'!AR66</f>
        <v>-2.496424718368162E-2</v>
      </c>
      <c r="AT52" s="205">
        <f t="shared" si="2"/>
        <v>2.4587669068256612E-2</v>
      </c>
      <c r="AU52" s="95">
        <v>5.6623800981336339E-3</v>
      </c>
      <c r="AV52" s="95">
        <v>-1.2382195827949164E-2</v>
      </c>
      <c r="AW52" s="97">
        <f>'Monthly Returns'!AV66</f>
        <v>4.7089999999999993E-2</v>
      </c>
      <c r="AX52" s="97">
        <f>'Monthly Returns'!AW66</f>
        <v>3.7886999999999997E-2</v>
      </c>
      <c r="AY52" s="95">
        <v>3.8433345341283072E-2</v>
      </c>
      <c r="AZ52" s="95">
        <v>9.1995686724595765E-2</v>
      </c>
      <c r="BA52" s="97">
        <f>'Monthly Returns'!AZ66</f>
        <v>3.3219999999999999E-3</v>
      </c>
      <c r="BB52" s="97"/>
      <c r="BC52" s="97"/>
      <c r="BD52" s="97"/>
      <c r="BE52" s="97"/>
      <c r="BF52" s="97"/>
      <c r="BG52" s="97"/>
      <c r="BH52" s="97"/>
      <c r="BI52" s="97"/>
      <c r="BJ52" s="97"/>
      <c r="BK52" s="97"/>
      <c r="BL52" s="97"/>
      <c r="BM52" s="97"/>
      <c r="BN52" s="97"/>
      <c r="BO52" s="97"/>
      <c r="BP52" s="97"/>
      <c r="BQ52" s="97"/>
      <c r="BR52" s="97"/>
      <c r="BS52" s="97"/>
      <c r="BT52" s="97"/>
      <c r="BU52" s="97"/>
      <c r="BV52" s="97"/>
      <c r="CC52" s="196">
        <f>(C52-AVERAGE(C$3:C$242))^2*'Monthly Returns'!$BI66</f>
        <v>4.6224838103544466E-6</v>
      </c>
      <c r="CD52" s="196">
        <f>(D52-AVERAGE(D$3:D$242))^2*'Monthly Returns'!$BI66</f>
        <v>4.3029033316404131E-6</v>
      </c>
      <c r="CE52" s="196">
        <f>(E52-AVERAGE(E$3:E$242))^2*'Monthly Returns'!$BI66</f>
        <v>5.8787012566162254E-6</v>
      </c>
      <c r="CF52" s="196">
        <f>(F52-AVERAGE(F$3:F$242))^2*'Monthly Returns'!$BI66</f>
        <v>1.0457417012550249E-5</v>
      </c>
      <c r="CG52" s="196">
        <f>(G52-AVERAGE(G$3:G$242))^2*'Monthly Returns'!$BI66</f>
        <v>1.8858280588395805E-5</v>
      </c>
      <c r="CH52" s="196">
        <f>(H52-AVERAGE(H$3:H$242))^2*'Monthly Returns'!$BI66</f>
        <v>3.7898054357949341E-6</v>
      </c>
      <c r="CI52" s="196">
        <f>(I52-AVERAGE(I$3:I$242))^2*'Monthly Returns'!$BI66</f>
        <v>2.8457463770011212E-6</v>
      </c>
      <c r="CJ52" s="196">
        <f>(J52-AVERAGE(J$3:J$242))^2*'Monthly Returns'!$BI66</f>
        <v>5.9955838677720077E-7</v>
      </c>
      <c r="CK52" s="196">
        <f>(K52-AVERAGE(K$3:K$242))^2*'Monthly Returns'!$BI66</f>
        <v>5.6098583942388081E-6</v>
      </c>
      <c r="CL52" s="196">
        <f>(L52-AVERAGE(L$3:L$242))^2*'Monthly Returns'!$BI66</f>
        <v>5.014513965511994E-36</v>
      </c>
      <c r="CM52" s="196">
        <f>(M52-AVERAGE(M$3:M$242))^2*'Monthly Returns'!$BI66</f>
        <v>2.56633181435734E-8</v>
      </c>
      <c r="CN52" s="196">
        <f>(N52-AVERAGE(N$3:N$242))^2*'Monthly Returns'!$BI66</f>
        <v>2.863107101500142E-7</v>
      </c>
      <c r="CO52" s="196">
        <f>(O52-AVERAGE(O$3:O$242))^2*'Monthly Returns'!$BI66</f>
        <v>7.4989006900184629E-13</v>
      </c>
      <c r="CP52" s="196">
        <f>(P52-AVERAGE(P$3:P$242))^2*'Monthly Returns'!$BI66</f>
        <v>2.4703001085944277E-7</v>
      </c>
      <c r="CQ52" s="196">
        <f>(Q52-AVERAGE(Q$3:Q$242))^2*'Monthly Returns'!$BI66</f>
        <v>4.2743498745177121E-7</v>
      </c>
      <c r="CR52" s="196">
        <f>(R52-AVERAGE(R$3:R$242))^2*'Monthly Returns'!$BI66</f>
        <v>1.2079573867122826E-7</v>
      </c>
      <c r="CS52" s="196">
        <f>(S52-AVERAGE(S$3:S$242))^2*'Monthly Returns'!$BI66</f>
        <v>2.987985429545652E-8</v>
      </c>
      <c r="CT52" s="196">
        <f>(T52-AVERAGE(T$3:T$242))^2*'Monthly Returns'!$BI66</f>
        <v>8.9961929080848037E-7</v>
      </c>
      <c r="CU52" s="196">
        <f>(U52-AVERAGE(U$3:U$242))^2*'Monthly Returns'!$BI66</f>
        <v>3.9502843624262865E-8</v>
      </c>
      <c r="CV52" s="196">
        <f>(V52-AVERAGE(V$3:V$242))^2*'Monthly Returns'!$BI66</f>
        <v>1.5571085311030575E-7</v>
      </c>
      <c r="CW52" s="196">
        <f>(W52-AVERAGE(W$3:W$242))^2*'Monthly Returns'!$BI66</f>
        <v>3.1719393472563656E-8</v>
      </c>
      <c r="CX52" s="196">
        <f>(X52-AVERAGE(X$3:X$242))^2*'Monthly Returns'!$BI66</f>
        <v>5.144130079005548E-7</v>
      </c>
      <c r="CY52" s="196">
        <f>(Y52-AVERAGE(Y$3:Y$242))^2*'Monthly Returns'!$BI66</f>
        <v>1.317495354237726E-7</v>
      </c>
      <c r="CZ52" s="196">
        <f>(Z52-AVERAGE(Z$3:Z$242))^2*'Monthly Returns'!$BI66</f>
        <v>5.5423822602944806E-9</v>
      </c>
      <c r="DA52" s="196">
        <f>(AA52-AVERAGE(AA$3:AA$242))^2*'Monthly Returns'!$BI66</f>
        <v>5.1038944992504914E-6</v>
      </c>
      <c r="DB52" s="196">
        <f>(AB52-AVERAGE(AB$3:AB$242))^2*'Monthly Returns'!$BI66</f>
        <v>1.1543466211611078E-7</v>
      </c>
      <c r="DC52" s="196">
        <f>(AC52-AVERAGE(AC$3:AC$242))^2*'Monthly Returns'!$BI66</f>
        <v>1.0469105428927843E-8</v>
      </c>
      <c r="DD52" s="196">
        <f>(AD52-AVERAGE(AD$3:AD$242))^2*'Monthly Returns'!$BI66</f>
        <v>4.0421548998105017E-9</v>
      </c>
      <c r="DE52" s="196">
        <f>(AE52-AVERAGE(AE$3:AE$242))^2*'Monthly Returns'!$BI66</f>
        <v>4.975021472294632E-8</v>
      </c>
      <c r="DF52" s="196">
        <f>(AF52-AVERAGE(AF$3:AF$242))^2*'Monthly Returns'!$BI66</f>
        <v>3.7621660729625206E-9</v>
      </c>
      <c r="DG52" s="196">
        <f>(AG52-AVERAGE(AG$3:AG$242))^2*'Monthly Returns'!$BI66</f>
        <v>4.0969929401784318E-9</v>
      </c>
      <c r="DH52" s="196">
        <f>(AH52-AVERAGE(AH$3:AH$242))^2*'Monthly Returns'!$BI66</f>
        <v>1.3660883819581891E-8</v>
      </c>
      <c r="DI52" s="196">
        <f>(AI52-AVERAGE(AI$3:AI$242))^2*'Monthly Returns'!$BI66</f>
        <v>1.5510562266535324E-7</v>
      </c>
      <c r="DJ52" s="196">
        <f>(AJ52-AVERAGE(AJ$3:AJ$242))^2*'Monthly Returns'!$BI66</f>
        <v>3.8927766681579618E-7</v>
      </c>
      <c r="DK52" s="196">
        <f>(AK52-AVERAGE(AK$3:AK$242))^2*'Monthly Returns'!$BI66</f>
        <v>6.8013977617979781E-7</v>
      </c>
      <c r="DL52" s="196">
        <f>(AL52-AVERAGE(AL$3:AL$242))^2*'Monthly Returns'!$BI66</f>
        <v>8.4858550337489641E-7</v>
      </c>
      <c r="DM52" s="196">
        <f>(AM52-AVERAGE(AM$3:AM$242))^2*'Monthly Returns'!$BI66</f>
        <v>1.3077239545131888E-7</v>
      </c>
      <c r="DN52" s="196">
        <f>(AN52-AVERAGE(AN$3:AN$242))^2*'Monthly Returns'!$BI66</f>
        <v>5.0300359901682678E-8</v>
      </c>
      <c r="DO52" s="196">
        <f>(AO52-AVERAGE(AO$3:AO$242))^2*'Monthly Returns'!$BI66</f>
        <v>1.8741456089960775E-6</v>
      </c>
      <c r="DP52" s="196">
        <f>(AP52-AVERAGE(AP$3:AP$242))^2*'Monthly Returns'!$BI66</f>
        <v>3.5892964069165428E-10</v>
      </c>
      <c r="DQ52" s="196">
        <f>(AQ52-AVERAGE(AQ$3:AQ$242))^2*'Monthly Returns'!$BI66</f>
        <v>4.6261795231285205E-6</v>
      </c>
      <c r="DR52" s="196">
        <f>(AR52-AVERAGE(AR$3:AR$242))^2*'Monthly Returns'!$BI66</f>
        <v>2.0520100700751118E-7</v>
      </c>
      <c r="DS52" s="196">
        <f>(AS52-AVERAGE(AS$3:AS$242))^2*'Monthly Returns'!$BI66</f>
        <v>5.014513965511994E-36</v>
      </c>
      <c r="DT52" s="196">
        <f>(AT52-AVERAGE(AT$3:AT$242))^2*'Monthly Returns'!$BI66</f>
        <v>5.8075115681982198E-7</v>
      </c>
      <c r="DU52" s="196">
        <f>(AU52-AVERAGE(AU$3:AU$242))^2*'Monthly Returns'!$BI66</f>
        <v>2.1891286054396306E-8</v>
      </c>
      <c r="DV52" s="196">
        <f>(AV52-AVERAGE(AV$3:AV$242))^2*'Monthly Returns'!$BI66</f>
        <v>6.9635078582692764E-8</v>
      </c>
      <c r="DW52" s="196">
        <f>(AW52-AVERAGE(AW$3:AW$242))^2*'Monthly Returns'!$BI66</f>
        <v>2.2589998177198772E-6</v>
      </c>
      <c r="DX52" s="196">
        <f>(AX52-AVERAGE(AX$3:AX$242))^2*'Monthly Returns'!$BI66</f>
        <v>1.3687221278661484E-6</v>
      </c>
      <c r="DY52" s="196">
        <f>(AY52-AVERAGE(AY$3:AY$242))^2*'Monthly Returns'!$BI66</f>
        <v>1.6145601902527696E-6</v>
      </c>
      <c r="DZ52" s="196">
        <f>(AZ52-AVERAGE(AZ$3:AZ$242))^2*'Monthly Returns'!$BI66</f>
        <v>9.3344746104056764E-6</v>
      </c>
      <c r="EA52" s="196">
        <f>(BA52-AVERAGE(BA$3:BA$242))^2*'Monthly Returns'!$BI66</f>
        <v>7.8086788299922219E-8</v>
      </c>
    </row>
    <row r="53" spans="1:131" s="103" customFormat="1" x14ac:dyDescent="0.2">
      <c r="A53" s="85"/>
      <c r="B53" s="102">
        <f>'Monthly Returns'!A67</f>
        <v>37621</v>
      </c>
      <c r="C53" s="97">
        <f>'Monthly Returns'!B67</f>
        <v>-5.6535000000000002E-2</v>
      </c>
      <c r="D53" s="97">
        <f>'Monthly Returns'!C67</f>
        <v>-5.6597000000000001E-2</v>
      </c>
      <c r="E53" s="97">
        <f>'Monthly Returns'!D67</f>
        <v>-3.9396E-2</v>
      </c>
      <c r="F53" s="97">
        <f>'Monthly Returns'!E67</f>
        <v>-5.5679999999999993E-2</v>
      </c>
      <c r="G53" s="97">
        <f>'Monthly Returns'!F67</f>
        <v>-4.3209999999999998E-2</v>
      </c>
      <c r="H53" s="97">
        <f>'Monthly Returns'!G67</f>
        <v>-4.7676999999999997E-2</v>
      </c>
      <c r="I53" s="97">
        <f>'Monthly Returns'!H67</f>
        <v>-3.2306000000000001E-2</v>
      </c>
      <c r="J53" s="97">
        <f>'Monthly Returns'!I67</f>
        <v>-1.6142E-2</v>
      </c>
      <c r="K53" s="97">
        <f>'Monthly Returns'!J67</f>
        <v>-3.3224000000000004E-2</v>
      </c>
      <c r="L53" s="97">
        <f>'Monthly Returns'!K67</f>
        <v>-2.496424718368162E-2</v>
      </c>
      <c r="M53" s="97">
        <f>'Monthly Returns'!L67</f>
        <v>2.0653999999999999E-2</v>
      </c>
      <c r="N53" s="97">
        <f>'Monthly Returns'!M67</f>
        <v>2.5983999999999997E-2</v>
      </c>
      <c r="O53" s="97">
        <f>'Monthly Returns'!N67</f>
        <v>1.3159999999999999E-3</v>
      </c>
      <c r="P53" s="97">
        <f>'Monthly Returns'!O67</f>
        <v>1.8608E-2</v>
      </c>
      <c r="Q53" s="97">
        <f>'Monthly Returns'!P67</f>
        <v>4.0965999999999995E-2</v>
      </c>
      <c r="R53" s="97">
        <f>'Monthly Returns'!Q67</f>
        <v>2.9479000000000002E-2</v>
      </c>
      <c r="S53" s="97">
        <f>'Monthly Returns'!R67</f>
        <v>2.6095E-2</v>
      </c>
      <c r="T53" s="97">
        <f>'Monthly Returns'!S67</f>
        <v>4.0750000000000001E-2</v>
      </c>
      <c r="U53" s="97">
        <f>'Monthly Returns'!T67</f>
        <v>3.5230999999999998E-2</v>
      </c>
      <c r="V53" s="97">
        <f>'Monthly Returns'!U67</f>
        <v>2.1181000000000002E-2</v>
      </c>
      <c r="W53" s="97">
        <f>'Monthly Returns'!V67</f>
        <v>1.0444E-2</v>
      </c>
      <c r="X53" s="97">
        <f>'Monthly Returns'!W67</f>
        <v>2.8412000000000003E-2</v>
      </c>
      <c r="Y53" s="97">
        <f>'Monthly Returns'!X67</f>
        <v>2.1970999999999997E-2</v>
      </c>
      <c r="Z53" s="97">
        <f>'Monthly Returns'!Y67</f>
        <v>1.3283E-2</v>
      </c>
      <c r="AA53" s="97">
        <f>'Monthly Returns'!Z67</f>
        <v>1.3984000000000002E-2</v>
      </c>
      <c r="AB53" s="97">
        <f>'Monthly Returns'!AA67</f>
        <v>1.2069000000000002E-2</v>
      </c>
      <c r="AC53" s="97">
        <f>'Monthly Returns'!AB67</f>
        <v>5.7775999999999994E-2</v>
      </c>
      <c r="AD53" s="97">
        <f>'Monthly Returns'!AC67</f>
        <v>5.6054000000000007E-2</v>
      </c>
      <c r="AE53" s="97">
        <f>'Monthly Returns'!AD67</f>
        <v>6.0174999999999999E-2</v>
      </c>
      <c r="AF53" s="97">
        <f>'Monthly Returns'!AE67</f>
        <v>3.9755472838874997E-2</v>
      </c>
      <c r="AG53" s="97">
        <f>'Monthly Returns'!AF67</f>
        <v>3.9705183387589001E-2</v>
      </c>
      <c r="AH53" s="97">
        <f>'Monthly Returns'!AG67</f>
        <v>6.6862164107678104E-2</v>
      </c>
      <c r="AI53" s="97">
        <f>'Monthly Returns'!AH67</f>
        <v>8.0000000000000002E-3</v>
      </c>
      <c r="AJ53" s="97">
        <f>'Monthly Returns'!AI67</f>
        <v>-2.0999999999999999E-3</v>
      </c>
      <c r="AK53" s="97">
        <f>'Monthly Returns'!AJ67</f>
        <v>-1.1350000000000001E-2</v>
      </c>
      <c r="AL53" s="97">
        <f>'Monthly Returns'!AK67</f>
        <v>2.5600000000000002E-3</v>
      </c>
      <c r="AM53" s="97">
        <f>'Monthly Returns'!AL67</f>
        <v>3.4140000000000004E-2</v>
      </c>
      <c r="AN53" s="97">
        <f>'Monthly Returns'!AM67</f>
        <v>6.9499999999999996E-3</v>
      </c>
      <c r="AO53" s="97">
        <f>'Monthly Returns'!AN67</f>
        <v>4.3532000000000001E-2</v>
      </c>
      <c r="AP53" s="97">
        <f>'Monthly Returns'!AO67</f>
        <v>4.8966000000000003E-2</v>
      </c>
      <c r="AQ53" s="97">
        <f>'Monthly Returns'!AP67</f>
        <v>3.7478999999999998E-2</v>
      </c>
      <c r="AR53" s="95">
        <v>3.2770964529703663E-2</v>
      </c>
      <c r="AS53" s="97">
        <f>'Monthly Returns'!AR67</f>
        <v>-2.496424718368162E-2</v>
      </c>
      <c r="AT53" s="205">
        <f t="shared" si="2"/>
        <v>4.5110364461853226E-3</v>
      </c>
      <c r="AU53" s="95">
        <v>6.2085943428051779E-3</v>
      </c>
      <c r="AV53" s="95">
        <v>-1.4600999049596584E-2</v>
      </c>
      <c r="AW53" s="97">
        <f>'Monthly Returns'!AV67</f>
        <v>7.4250000000000002E-3</v>
      </c>
      <c r="AX53" s="97">
        <f>'Monthly Returns'!AW67</f>
        <v>4.8820000000000001E-3</v>
      </c>
      <c r="AY53" s="95">
        <v>-3.9735817769073395E-2</v>
      </c>
      <c r="AZ53" s="95">
        <v>-0.17045360942947849</v>
      </c>
      <c r="BA53" s="97">
        <f>'Monthly Returns'!AZ67</f>
        <v>3.3376999999999997E-2</v>
      </c>
      <c r="BB53" s="97"/>
      <c r="BC53" s="97"/>
      <c r="BD53" s="97"/>
      <c r="BE53" s="97"/>
      <c r="BF53" s="97"/>
      <c r="BG53" s="97"/>
      <c r="BH53" s="97"/>
      <c r="BI53" s="97"/>
      <c r="BJ53" s="97"/>
      <c r="BK53" s="97"/>
      <c r="BL53" s="97"/>
      <c r="BM53" s="97"/>
      <c r="BN53" s="97"/>
      <c r="BO53" s="97"/>
      <c r="BP53" s="97"/>
      <c r="BQ53" s="97"/>
      <c r="BR53" s="97"/>
      <c r="BS53" s="97"/>
      <c r="BT53" s="97"/>
      <c r="BU53" s="97"/>
      <c r="BV53" s="97"/>
      <c r="CC53" s="196">
        <f>(C53-AVERAGE(C$3:C$242))^2*'Monthly Returns'!$BI67</f>
        <v>6.6791959413713671E-6</v>
      </c>
      <c r="CD53" s="196">
        <f>(D53-AVERAGE(D$3:D$242))^2*'Monthly Returns'!$BI67</f>
        <v>6.6687996949026639E-6</v>
      </c>
      <c r="CE53" s="196">
        <f>(E53-AVERAGE(E$3:E$242))^2*'Monthly Returns'!$BI67</f>
        <v>3.9009348724546124E-6</v>
      </c>
      <c r="CF53" s="196">
        <f>(F53-AVERAGE(F$3:F$242))^2*'Monthly Returns'!$BI67</f>
        <v>6.8936656452106168E-6</v>
      </c>
      <c r="CG53" s="196">
        <f>(G53-AVERAGE(G$3:G$242))^2*'Monthly Returns'!$BI67</f>
        <v>4.7717432929774264E-6</v>
      </c>
      <c r="CH53" s="196">
        <f>(H53-AVERAGE(H$3:H$242))^2*'Monthly Returns'!$BI67</f>
        <v>4.8145530929599358E-6</v>
      </c>
      <c r="CI53" s="196">
        <f>(I53-AVERAGE(I$3:I$242))^2*'Monthly Returns'!$BI67</f>
        <v>2.4459278633875393E-6</v>
      </c>
      <c r="CJ53" s="196">
        <f>(J53-AVERAGE(J$3:J$242))^2*'Monthly Returns'!$BI67</f>
        <v>1.0374128783149477E-6</v>
      </c>
      <c r="CK53" s="196">
        <f>(K53-AVERAGE(K$3:K$242))^2*'Monthly Returns'!$BI67</f>
        <v>3.0878118345003833E-6</v>
      </c>
      <c r="CL53" s="196">
        <f>(L53-AVERAGE(L$3:L$242))^2*'Monthly Returns'!$BI67</f>
        <v>5.0651656217292856E-36</v>
      </c>
      <c r="CM53" s="196">
        <f>(M53-AVERAGE(M$3:M$242))^2*'Monthly Returns'!$BI67</f>
        <v>4.7207214677559103E-7</v>
      </c>
      <c r="CN53" s="196">
        <f>(N53-AVERAGE(N$3:N$242))^2*'Monthly Returns'!$BI67</f>
        <v>8.4146665580534375E-7</v>
      </c>
      <c r="CO53" s="196">
        <f>(O53-AVERAGE(O$3:O$242))^2*'Monthly Returns'!$BI67</f>
        <v>2.4044755424777322E-10</v>
      </c>
      <c r="CP53" s="196">
        <f>(P53-AVERAGE(P$3:P$242))^2*'Monthly Returns'!$BI67</f>
        <v>4.0059264903172831E-7</v>
      </c>
      <c r="CQ53" s="196">
        <f>(Q53-AVERAGE(Q$3:Q$242))^2*'Monthly Returns'!$BI67</f>
        <v>2.1085745568458251E-6</v>
      </c>
      <c r="CR53" s="196">
        <f>(R53-AVERAGE(R$3:R$242))^2*'Monthly Returns'!$BI67</f>
        <v>1.037861445742082E-6</v>
      </c>
      <c r="CS53" s="196">
        <f>(S53-AVERAGE(S$3:S$242))^2*'Monthly Returns'!$BI67</f>
        <v>8.0267688852343976E-7</v>
      </c>
      <c r="CT53" s="196">
        <f>(T53-AVERAGE(T$3:T$242))^2*'Monthly Returns'!$BI67</f>
        <v>2.0364636482374155E-6</v>
      </c>
      <c r="CU53" s="196">
        <f>(U53-AVERAGE(U$3:U$242))^2*'Monthly Returns'!$BI67</f>
        <v>1.5611437905325298E-6</v>
      </c>
      <c r="CV53" s="196">
        <f>(V53-AVERAGE(V$3:V$242))^2*'Monthly Returns'!$BI67</f>
        <v>5.2514510503545086E-7</v>
      </c>
      <c r="CW53" s="196">
        <f>(W53-AVERAGE(W$3:W$242))^2*'Monthly Returns'!$BI67</f>
        <v>7.471604920812805E-8</v>
      </c>
      <c r="CX53" s="196">
        <f>(X53-AVERAGE(X$3:X$242))^2*'Monthly Returns'!$BI67</f>
        <v>9.4201974832915298E-7</v>
      </c>
      <c r="CY53" s="196">
        <f>(Y53-AVERAGE(Y$3:Y$242))^2*'Monthly Returns'!$BI67</f>
        <v>5.540344187291406E-7</v>
      </c>
      <c r="CZ53" s="196">
        <f>(Z53-AVERAGE(Z$3:Z$242))^2*'Monthly Returns'!$BI67</f>
        <v>1.9330907756546706E-7</v>
      </c>
      <c r="DA53" s="196">
        <f>(AA53-AVERAGE(AA$3:AA$242))^2*'Monthly Returns'!$BI67</f>
        <v>1.0658972047179038E-7</v>
      </c>
      <c r="DB53" s="196">
        <f>(AB53-AVERAGE(AB$3:AB$242))^2*'Monthly Returns'!$BI67</f>
        <v>1.0374120488686222E-7</v>
      </c>
      <c r="DC53" s="196">
        <f>(AC53-AVERAGE(AC$3:AC$242))^2*'Monthly Returns'!$BI67</f>
        <v>4.9254892990882726E-6</v>
      </c>
      <c r="DD53" s="196">
        <f>(AD53-AVERAGE(AD$3:AD$242))^2*'Monthly Returns'!$BI67</f>
        <v>4.6111801769325419E-6</v>
      </c>
      <c r="DE53" s="196">
        <f>(AE53-AVERAGE(AE$3:AE$242))^2*'Monthly Returns'!$BI67</f>
        <v>5.31958508952182E-6</v>
      </c>
      <c r="DF53" s="196">
        <f>(AF53-AVERAGE(AF$3:AF$242))^2*'Monthly Returns'!$BI67</f>
        <v>1.7700183515744382E-6</v>
      </c>
      <c r="DG53" s="196">
        <f>(AG53-AVERAGE(AG$3:AG$242))^2*'Monthly Returns'!$BI67</f>
        <v>1.9275472027943658E-6</v>
      </c>
      <c r="DH53" s="196">
        <f>(AH53-AVERAGE(AH$3:AH$242))^2*'Monthly Returns'!$BI67</f>
        <v>6.4271524941868452E-6</v>
      </c>
      <c r="DI53" s="196">
        <f>(AI53-AVERAGE(AI$3:AI$242))^2*'Monthly Returns'!$BI67</f>
        <v>3.1288663892779097E-8</v>
      </c>
      <c r="DJ53" s="196">
        <f>(AJ53-AVERAGE(AJ$3:AJ$242))^2*'Monthly Returns'!$BI67</f>
        <v>1.0034841552933907E-7</v>
      </c>
      <c r="DK53" s="196">
        <f>(AK53-AVERAGE(AK$3:AK$242))^2*'Monthly Returns'!$BI67</f>
        <v>5.0951484096189855E-7</v>
      </c>
      <c r="DL53" s="196">
        <f>(AL53-AVERAGE(AL$3:AL$242))^2*'Monthly Returns'!$BI67</f>
        <v>2.4305362839208594E-8</v>
      </c>
      <c r="DM53" s="196">
        <f>(AM53-AVERAGE(AM$3:AM$242))^2*'Monthly Returns'!$BI67</f>
        <v>1.4607403919821575E-6</v>
      </c>
      <c r="DN53" s="196">
        <f>(AN53-AVERAGE(AN$3:AN$242))^2*'Monthly Returns'!$BI67</f>
        <v>2.9413766225719145E-9</v>
      </c>
      <c r="DO53" s="196">
        <f>(AO53-AVERAGE(AO$3:AO$242))^2*'Monthly Returns'!$BI67</f>
        <v>2.39327304408027E-6</v>
      </c>
      <c r="DP53" s="196">
        <f>(AP53-AVERAGE(AP$3:AP$242))^2*'Monthly Returns'!$BI67</f>
        <v>3.569579455775436E-6</v>
      </c>
      <c r="DQ53" s="196">
        <f>(AQ53-AVERAGE(AQ$3:AQ$242))^2*'Monthly Returns'!$BI67</f>
        <v>1.4455635165910685E-6</v>
      </c>
      <c r="DR53" s="196">
        <f>(AR53-AVERAGE(AR$3:AR$242))^2*'Monthly Returns'!$BI67</f>
        <v>1.1339793388447134E-6</v>
      </c>
      <c r="DS53" s="196">
        <f>(AS53-AVERAGE(AS$3:AS$242))^2*'Monthly Returns'!$BI67</f>
        <v>5.0651656217292856E-36</v>
      </c>
      <c r="DT53" s="196">
        <f>(AT53-AVERAGE(AT$3:AT$242))^2*'Monthly Returns'!$BI67</f>
        <v>2.3096451403842614E-9</v>
      </c>
      <c r="DU53" s="196">
        <f>(AU53-AVERAGE(AU$3:AU$242))^2*'Monthly Returns'!$BI67</f>
        <v>2.9188909874486481E-8</v>
      </c>
      <c r="DV53" s="196">
        <f>(AV53-AVERAGE(AV$3:AV$242))^2*'Monthly Returns'!$BI67</f>
        <v>1.2614649689422914E-7</v>
      </c>
      <c r="DW53" s="196">
        <f>(AW53-AVERAGE(AW$3:AW$242))^2*'Monthly Returns'!$BI67</f>
        <v>9.5202867602716259E-9</v>
      </c>
      <c r="DX53" s="196">
        <f>(AX53-AVERAGE(AX$3:AX$242))^2*'Monthly Returns'!$BI67</f>
        <v>2.6343256187845056E-8</v>
      </c>
      <c r="DY53" s="196">
        <f>(AY53-AVERAGE(AY$3:AY$242))^2*'Monthly Returns'!$BI67</f>
        <v>3.5802800309679033E-6</v>
      </c>
      <c r="DZ53" s="196">
        <f>(AZ53-AVERAGE(AZ$3:AZ$242))^2*'Monthly Returns'!$BI67</f>
        <v>5.7302935445106719E-5</v>
      </c>
      <c r="EA53" s="196">
        <f>(BA53-AVERAGE(BA$3:BA$242))^2*'Monthly Returns'!$BI67</f>
        <v>8.7923244580292693E-7</v>
      </c>
    </row>
    <row r="54" spans="1:131" s="103" customFormat="1" x14ac:dyDescent="0.2">
      <c r="A54" s="85"/>
      <c r="B54" s="102">
        <f>'Monthly Returns'!A68</f>
        <v>37652</v>
      </c>
      <c r="C54" s="97">
        <f>'Monthly Returns'!B68</f>
        <v>-2.4468E-2</v>
      </c>
      <c r="D54" s="97">
        <f>'Monthly Returns'!C68</f>
        <v>-2.4237999999999999E-2</v>
      </c>
      <c r="E54" s="97">
        <f>'Monthly Returns'!D68</f>
        <v>-2.0224000000000002E-2</v>
      </c>
      <c r="F54" s="97">
        <f>'Monthly Returns'!E68</f>
        <v>-2.7677E-2</v>
      </c>
      <c r="G54" s="97">
        <f>'Monthly Returns'!F68</f>
        <v>5.7220000000000005E-3</v>
      </c>
      <c r="H54" s="97">
        <f>'Monthly Returns'!G68</f>
        <v>-2.9186999999999998E-2</v>
      </c>
      <c r="I54" s="97">
        <f>'Monthly Returns'!H68</f>
        <v>-3.5104999999999997E-2</v>
      </c>
      <c r="J54" s="97">
        <f>'Monthly Returns'!I68</f>
        <v>-1.0714E-2</v>
      </c>
      <c r="K54" s="97">
        <f>'Monthly Returns'!J68</f>
        <v>-4.3550000000000004E-3</v>
      </c>
      <c r="L54" s="97">
        <f>'Monthly Returns'!K68</f>
        <v>-2.496424718368162E-2</v>
      </c>
      <c r="M54" s="97">
        <f>'Monthly Returns'!L68</f>
        <v>8.5500000000000007E-4</v>
      </c>
      <c r="N54" s="97">
        <f>'Monthly Returns'!M68</f>
        <v>-3.0420000000000004E-3</v>
      </c>
      <c r="O54" s="97">
        <f>'Monthly Returns'!N68</f>
        <v>1.1349999999999999E-3</v>
      </c>
      <c r="P54" s="97">
        <f>'Monthly Returns'!O68</f>
        <v>-2.8739999999999998E-3</v>
      </c>
      <c r="Q54" s="97">
        <f>'Monthly Returns'!P68</f>
        <v>-3.382E-3</v>
      </c>
      <c r="R54" s="97">
        <f>'Monthly Returns'!Q68</f>
        <v>3.2469999999999999E-3</v>
      </c>
      <c r="S54" s="97">
        <f>'Monthly Returns'!R68</f>
        <v>2.751E-3</v>
      </c>
      <c r="T54" s="97">
        <f>'Monthly Returns'!S68</f>
        <v>4.8700000000000002E-3</v>
      </c>
      <c r="U54" s="97">
        <f>'Monthly Returns'!T68</f>
        <v>6.5959999999999994E-3</v>
      </c>
      <c r="V54" s="97">
        <f>'Monthly Returns'!U68</f>
        <v>-1.567E-3</v>
      </c>
      <c r="W54" s="97">
        <f>'Monthly Returns'!V68</f>
        <v>2.4399999999999999E-3</v>
      </c>
      <c r="X54" s="97">
        <f>'Monthly Returns'!W68</f>
        <v>5.7999999999999994E-5</v>
      </c>
      <c r="Y54" s="97">
        <f>'Monthly Returns'!X68</f>
        <v>-2.9459999999999998E-3</v>
      </c>
      <c r="Z54" s="97">
        <f>'Monthly Returns'!Y68</f>
        <v>2.7069999999999998E-3</v>
      </c>
      <c r="AA54" s="97">
        <f>'Monthly Returns'!Z68</f>
        <v>3.3288000000000005E-2</v>
      </c>
      <c r="AB54" s="97">
        <f>'Monthly Returns'!AA68</f>
        <v>1.2168000000000002E-2</v>
      </c>
      <c r="AC54" s="97">
        <f>'Monthly Returns'!AB68</f>
        <v>2.0070000000000001E-2</v>
      </c>
      <c r="AD54" s="97">
        <f>'Monthly Returns'!AC68</f>
        <v>1.8734999999999998E-2</v>
      </c>
      <c r="AE54" s="97">
        <f>'Monthly Returns'!AD68</f>
        <v>2.1520999999999998E-2</v>
      </c>
      <c r="AF54" s="97">
        <f>'Monthly Returns'!AE68</f>
        <v>1.71520266602792E-2</v>
      </c>
      <c r="AG54" s="97">
        <f>'Monthly Returns'!AF68</f>
        <v>1.6117337355185498E-2</v>
      </c>
      <c r="AH54" s="97">
        <f>'Monthly Returns'!AG68</f>
        <v>2.3790160416580001E-2</v>
      </c>
      <c r="AI54" s="97">
        <f>'Monthly Returns'!AH68</f>
        <v>1.2699999999999999E-2</v>
      </c>
      <c r="AJ54" s="97">
        <f>'Monthly Returns'!AI68</f>
        <v>6.5200000000000006E-3</v>
      </c>
      <c r="AK54" s="97">
        <f>'Monthly Returns'!AJ68</f>
        <v>-7.0000000000000007E-5</v>
      </c>
      <c r="AL54" s="97">
        <f>'Monthly Returns'!AK68</f>
        <v>1.3089999999999999E-2</v>
      </c>
      <c r="AM54" s="97">
        <f>'Monthly Returns'!AL68</f>
        <v>2.52E-2</v>
      </c>
      <c r="AN54" s="97">
        <f>'Monthly Returns'!AM68</f>
        <v>1.0280000000000001E-2</v>
      </c>
      <c r="AO54" s="97">
        <f>'Monthly Returns'!AN68</f>
        <v>5.3045999999999996E-2</v>
      </c>
      <c r="AP54" s="97">
        <f>'Monthly Returns'!AO68</f>
        <v>7.6974000000000001E-2</v>
      </c>
      <c r="AQ54" s="97">
        <f>'Monthly Returns'!AP68</f>
        <v>-3.7955000000000003E-2</v>
      </c>
      <c r="AR54" s="95">
        <v>1.4188043114074889E-2</v>
      </c>
      <c r="AS54" s="97">
        <f>'Monthly Returns'!AR68</f>
        <v>-2.496424718368162E-2</v>
      </c>
      <c r="AT54" s="205">
        <f t="shared" si="2"/>
        <v>9.0019510298808732E-3</v>
      </c>
      <c r="AU54" s="95">
        <v>4.1726905299926381E-3</v>
      </c>
      <c r="AV54" s="95">
        <v>-1.6340623496832764E-2</v>
      </c>
      <c r="AW54" s="97">
        <f>'Monthly Returns'!AV68</f>
        <v>-2.9071E-2</v>
      </c>
      <c r="AX54" s="97">
        <f>'Monthly Returns'!AW68</f>
        <v>-2.129E-2</v>
      </c>
      <c r="AY54" s="95">
        <v>-2.2113244850595633E-2</v>
      </c>
      <c r="AZ54" s="95">
        <v>-7.2171593732329287E-2</v>
      </c>
      <c r="BA54" s="97">
        <f>'Monthly Returns'!AZ68</f>
        <v>4.4652999999999998E-2</v>
      </c>
      <c r="BB54" s="97"/>
      <c r="BC54" s="97"/>
      <c r="BD54" s="97"/>
      <c r="BE54" s="97"/>
      <c r="BF54" s="97"/>
      <c r="BG54" s="97"/>
      <c r="BH54" s="97"/>
      <c r="BI54" s="97"/>
      <c r="BJ54" s="97"/>
      <c r="BK54" s="97"/>
      <c r="BL54" s="97"/>
      <c r="BM54" s="97"/>
      <c r="BN54" s="97"/>
      <c r="BO54" s="97"/>
      <c r="BP54" s="97"/>
      <c r="BQ54" s="97"/>
      <c r="BR54" s="97"/>
      <c r="BS54" s="97"/>
      <c r="BT54" s="97"/>
      <c r="BU54" s="97"/>
      <c r="BV54" s="97"/>
      <c r="CC54" s="196">
        <f>(C54-AVERAGE(C$3:C$242))^2*'Monthly Returns'!$BI68</f>
        <v>1.6661380522930313E-6</v>
      </c>
      <c r="CD54" s="196">
        <f>(D54-AVERAGE(D$3:D$242))^2*'Monthly Returns'!$BI68</f>
        <v>1.6303950301528969E-6</v>
      </c>
      <c r="CE54" s="196">
        <f>(E54-AVERAGE(E$3:E$242))^2*'Monthly Returns'!$BI68</f>
        <v>1.4491850226426696E-6</v>
      </c>
      <c r="CF54" s="196">
        <f>(F54-AVERAGE(F$3:F$242))^2*'Monthly Returns'!$BI68</f>
        <v>2.2432827247572714E-6</v>
      </c>
      <c r="CG54" s="196">
        <f>(G54-AVERAGE(G$3:G$242))^2*'Monthly Returns'!$BI68</f>
        <v>4.0638201602620258E-8</v>
      </c>
      <c r="CH54" s="196">
        <f>(H54-AVERAGE(H$3:H$242))^2*'Monthly Returns'!$BI68</f>
        <v>2.1078543695778786E-6</v>
      </c>
      <c r="CI54" s="196">
        <f>(I54-AVERAGE(I$3:I$242))^2*'Monthly Returns'!$BI68</f>
        <v>2.8421807640733299E-6</v>
      </c>
      <c r="CJ54" s="196">
        <f>(J54-AVERAGE(J$3:J$242))^2*'Monthly Returns'!$BI68</f>
        <v>6.4398929689616607E-7</v>
      </c>
      <c r="CK54" s="196">
        <f>(K54-AVERAGE(K$3:K$242))^2*'Monthly Returns'!$BI68</f>
        <v>3.4778781468615373E-7</v>
      </c>
      <c r="CL54" s="196">
        <f>(L54-AVERAGE(L$3:L$242))^2*'Monthly Returns'!$BI68</f>
        <v>5.1163289108376617E-36</v>
      </c>
      <c r="CM54" s="196">
        <f>(M54-AVERAGE(M$3:M$242))^2*'Monthly Returns'!$BI68</f>
        <v>1.3507009572781734E-8</v>
      </c>
      <c r="CN54" s="196">
        <f>(N54-AVERAGE(N$3:N$242))^2*'Monthly Returns'!$BI68</f>
        <v>6.8014229220110564E-8</v>
      </c>
      <c r="CO54" s="196">
        <f>(O54-AVERAGE(O$3:O$242))^2*'Monthly Returns'!$BI68</f>
        <v>5.2715028582504464E-10</v>
      </c>
      <c r="CP54" s="196">
        <f>(P54-AVERAGE(P$3:P$242))^2*'Monthly Returns'!$BI68</f>
        <v>5.7226865164706695E-8</v>
      </c>
      <c r="CQ54" s="196">
        <f>(Q54-AVERAGE(Q$3:Q$242))^2*'Monthly Returns'!$BI68</f>
        <v>1.2086286764631908E-7</v>
      </c>
      <c r="CR54" s="196">
        <f>(R54-AVERAGE(R$3:R$242))^2*'Monthly Returns'!$BI68</f>
        <v>2.0246769813235927E-9</v>
      </c>
      <c r="CS54" s="196">
        <f>(S54-AVERAGE(S$3:S$242))^2*'Monthly Returns'!$BI68</f>
        <v>2.5775376986980635E-9</v>
      </c>
      <c r="CT54" s="196">
        <f>(T54-AVERAGE(T$3:T$242))^2*'Monthly Returns'!$BI68</f>
        <v>7.7157698836925537E-10</v>
      </c>
      <c r="CU54" s="196">
        <f>(U54-AVERAGE(U$3:U$242))^2*'Monthly Returns'!$BI68</f>
        <v>7.9125608716454547E-9</v>
      </c>
      <c r="CV54" s="196">
        <f>(V54-AVERAGE(V$3:V$242))^2*'Monthly Returns'!$BI68</f>
        <v>3.944204137699659E-8</v>
      </c>
      <c r="CW54" s="196">
        <f>(W54-AVERAGE(W$3:W$242))^2*'Monthly Returns'!$BI68</f>
        <v>2.6442315985006001E-9</v>
      </c>
      <c r="CX54" s="196">
        <f>(X54-AVERAGE(X$3:X$242))^2*'Monthly Returns'!$BI68</f>
        <v>3.2357805932098989E-8</v>
      </c>
      <c r="CY54" s="196">
        <f>(Y54-AVERAGE(Y$3:Y$242))^2*'Monthly Returns'!$BI68</f>
        <v>7.1404463437422975E-8</v>
      </c>
      <c r="CZ54" s="196">
        <f>(Z54-AVERAGE(Z$3:Z$242))^2*'Monthly Returns'!$BI68</f>
        <v>1.1969791009184836E-10</v>
      </c>
      <c r="DA54" s="196">
        <f>(AA54-AVERAGE(AA$3:AA$242))^2*'Monthly Returns'!$BI68</f>
        <v>1.2425822309101535E-6</v>
      </c>
      <c r="DB54" s="196">
        <f>(AB54-AVERAGE(AB$3:AB$242))^2*'Monthly Returns'!$BI68</f>
        <v>1.0741706250875966E-7</v>
      </c>
      <c r="DC54" s="196">
        <f>(AC54-AVERAGE(AC$3:AC$242))^2*'Monthly Returns'!$BI68</f>
        <v>4.8178416270831926E-7</v>
      </c>
      <c r="DD54" s="196">
        <f>(AD54-AVERAGE(AD$3:AD$242))^2*'Monthly Returns'!$BI68</f>
        <v>4.0645070190313172E-7</v>
      </c>
      <c r="DE54" s="196">
        <f>(AE54-AVERAGE(AE$3:AE$242))^2*'Monthly Returns'!$BI68</f>
        <v>5.520418686545569E-7</v>
      </c>
      <c r="DF54" s="196">
        <f>(AF54-AVERAGE(AF$3:AF$242))^2*'Monthly Returns'!$BI68</f>
        <v>1.7313342039936868E-7</v>
      </c>
      <c r="DG54" s="196">
        <f>(AG54-AVERAGE(AG$3:AG$242))^2*'Monthly Returns'!$BI68</f>
        <v>1.8854202268817072E-7</v>
      </c>
      <c r="DH54" s="196">
        <f>(AH54-AVERAGE(AH$3:AH$242))^2*'Monthly Returns'!$BI68</f>
        <v>6.286685636660848E-7</v>
      </c>
      <c r="DI54" s="196">
        <f>(AI54-AVERAGE(AI$3:AI$242))^2*'Monthly Returns'!$BI68</f>
        <v>1.3637474798784888E-7</v>
      </c>
      <c r="DJ54" s="196">
        <f>(AJ54-AVERAGE(AJ$3:AJ$242))^2*'Monthly Returns'!$BI68</f>
        <v>1.0802924575365678E-9</v>
      </c>
      <c r="DK54" s="196">
        <f>(AK54-AVERAGE(AK$3:AK$242))^2*'Monthly Returns'!$BI68</f>
        <v>6.6445053577233119E-8</v>
      </c>
      <c r="DL54" s="196">
        <f>(AL54-AVERAGE(AL$3:AL$242))^2*'Monthly Returns'!$BI68</f>
        <v>7.419197941389865E-8</v>
      </c>
      <c r="DM54" s="196">
        <f>(AM54-AVERAGE(AM$3:AM$242))^2*'Monthly Returns'!$BI68</f>
        <v>7.2321196493667996E-7</v>
      </c>
      <c r="DN54" s="196">
        <f>(AN54-AVERAGE(AN$3:AN$242))^2*'Monthly Returns'!$BI68</f>
        <v>3.6174610087761857E-8</v>
      </c>
      <c r="DO54" s="196">
        <f>(AO54-AVERAGE(AO$3:AO$242))^2*'Monthly Returns'!$BI68</f>
        <v>3.773245085539201E-6</v>
      </c>
      <c r="DP54" s="196">
        <f>(AP54-AVERAGE(AP$3:AP$242))^2*'Monthly Returns'!$BI68</f>
        <v>9.2422200110389458E-6</v>
      </c>
      <c r="DQ54" s="196">
        <f>(AQ54-AVERAGE(AQ$3:AQ$242))^2*'Monthly Returns'!$BI68</f>
        <v>3.4795679193133042E-6</v>
      </c>
      <c r="DR54" s="196">
        <f>(AR54-AVERAGE(AR$3:AR$242))^2*'Monthly Returns'!$BI68</f>
        <v>9.7997300018150252E-8</v>
      </c>
      <c r="DS54" s="196">
        <f>(AS54-AVERAGE(AS$3:AS$242))^2*'Monthly Returns'!$BI68</f>
        <v>5.1163289108376617E-36</v>
      </c>
      <c r="DT54" s="196">
        <f>(AT54-AVERAGE(AT$3:AT$242))^2*'Monthly Returns'!$BI68</f>
        <v>1.8141889400322404E-8</v>
      </c>
      <c r="DU54" s="196">
        <f>(AU54-AVERAGE(AU$3:AU$242))^2*'Monthly Returns'!$BI68</f>
        <v>7.876688014788975E-9</v>
      </c>
      <c r="DV54" s="196">
        <f>(AV54-AVERAGE(AV$3:AV$242))^2*'Monthly Returns'!$BI68</f>
        <v>1.8305167973691908E-7</v>
      </c>
      <c r="DW54" s="196">
        <f>(AW54-AVERAGE(AW$3:AW$242))^2*'Monthly Returns'!$BI68</f>
        <v>2.5127877221277822E-6</v>
      </c>
      <c r="DX54" s="196">
        <f>(AX54-AVERAGE(AX$3:AX$242))^2*'Monthly Returns'!$BI68</f>
        <v>1.5118238094740951E-6</v>
      </c>
      <c r="DY54" s="196">
        <f>(AY54-AVERAGE(AY$3:AY$242))^2*'Monthly Returns'!$BI68</f>
        <v>1.4009625380565052E-6</v>
      </c>
      <c r="DZ54" s="196">
        <f>(AZ54-AVERAGE(AZ$3:AZ$242))^2*'Monthly Returns'!$BI68</f>
        <v>1.2983609613724363E-5</v>
      </c>
      <c r="EA54" s="196">
        <f>(BA54-AVERAGE(BA$3:BA$242))^2*'Monthly Returns'!$BI68</f>
        <v>1.9652240877894094E-6</v>
      </c>
    </row>
    <row r="55" spans="1:131" s="103" customFormat="1" x14ac:dyDescent="0.2">
      <c r="A55" s="85"/>
      <c r="B55" s="102">
        <f>'Monthly Returns'!A69</f>
        <v>37680</v>
      </c>
      <c r="C55" s="97">
        <f>'Monthly Returns'!B69</f>
        <v>-1.6452999999999999E-2</v>
      </c>
      <c r="D55" s="97">
        <f>'Monthly Returns'!C69</f>
        <v>-1.5469999999999999E-2</v>
      </c>
      <c r="E55" s="97">
        <f>'Monthly Returns'!D69</f>
        <v>-1.3246000000000001E-2</v>
      </c>
      <c r="F55" s="97">
        <f>'Monthly Returns'!E69</f>
        <v>-3.0215000000000002E-2</v>
      </c>
      <c r="G55" s="97">
        <f>'Monthly Returns'!F69</f>
        <v>-2.2357999999999999E-2</v>
      </c>
      <c r="H55" s="97">
        <f>'Monthly Returns'!G69</f>
        <v>-1.7523999999999998E-2</v>
      </c>
      <c r="I55" s="97">
        <f>'Monthly Returns'!H69</f>
        <v>-2.0261000000000001E-2</v>
      </c>
      <c r="J55" s="97">
        <f>'Monthly Returns'!I69</f>
        <v>-7.1109999999999993E-3</v>
      </c>
      <c r="K55" s="97">
        <f>'Monthly Returns'!J69</f>
        <v>-2.6988999999999999E-2</v>
      </c>
      <c r="L55" s="97">
        <f>'Monthly Returns'!K69</f>
        <v>-2.496424718368162E-2</v>
      </c>
      <c r="M55" s="97">
        <f>'Monthly Returns'!L69</f>
        <v>1.3843000000000001E-2</v>
      </c>
      <c r="N55" s="97">
        <f>'Monthly Returns'!M69</f>
        <v>1.7205999999999999E-2</v>
      </c>
      <c r="O55" s="97">
        <f>'Monthly Returns'!N69</f>
        <v>8.3500000000000002E-4</v>
      </c>
      <c r="P55" s="97">
        <f>'Monthly Returns'!O69</f>
        <v>1.0801E-2</v>
      </c>
      <c r="Q55" s="97">
        <f>'Monthly Returns'!P69</f>
        <v>3.0270000000000002E-2</v>
      </c>
      <c r="R55" s="97">
        <f>'Monthly Returns'!Q69</f>
        <v>1.9997000000000001E-2</v>
      </c>
      <c r="S55" s="97">
        <f>'Monthly Returns'!R69</f>
        <v>1.7648E-2</v>
      </c>
      <c r="T55" s="97">
        <f>'Monthly Returns'!S69</f>
        <v>2.7892E-2</v>
      </c>
      <c r="U55" s="97">
        <f>'Monthly Returns'!T69</f>
        <v>3.7484999999999997E-2</v>
      </c>
      <c r="V55" s="97">
        <f>'Monthly Returns'!U69</f>
        <v>1.4191E-2</v>
      </c>
      <c r="W55" s="97">
        <f>'Monthly Returns'!V69</f>
        <v>6.7029999999999998E-3</v>
      </c>
      <c r="X55" s="97">
        <f>'Monthly Returns'!W69</f>
        <v>1.8592000000000001E-2</v>
      </c>
      <c r="Y55" s="97">
        <f>'Monthly Returns'!X69</f>
        <v>1.5047E-2</v>
      </c>
      <c r="Z55" s="97">
        <f>'Monthly Returns'!Y69</f>
        <v>6.1110000000000001E-3</v>
      </c>
      <c r="AA55" s="97">
        <f>'Monthly Returns'!Z69</f>
        <v>1.2341999999999999E-2</v>
      </c>
      <c r="AB55" s="97">
        <f>'Monthly Returns'!AA69</f>
        <v>4.365E-3</v>
      </c>
      <c r="AC55" s="97">
        <f>'Monthly Returns'!AB69</f>
        <v>1.2325999999999998E-2</v>
      </c>
      <c r="AD55" s="97">
        <f>'Monthly Returns'!AC69</f>
        <v>1.2763999999999999E-2</v>
      </c>
      <c r="AE55" s="97">
        <f>'Monthly Returns'!AD69</f>
        <v>8.631999999999999E-3</v>
      </c>
      <c r="AF55" s="97">
        <f>'Monthly Returns'!AE69</f>
        <v>3.1285E-2</v>
      </c>
      <c r="AG55" s="97">
        <f>'Monthly Returns'!AF69</f>
        <v>3.0217999999999998E-2</v>
      </c>
      <c r="AH55" s="97">
        <f>'Monthly Returns'!AG69</f>
        <v>1.49440988724261E-2</v>
      </c>
      <c r="AI55" s="97">
        <f>'Monthly Returns'!AH69</f>
        <v>6.7000000000000002E-3</v>
      </c>
      <c r="AJ55" s="97">
        <f>'Monthly Returns'!AI69</f>
        <v>2.1000000000000001E-4</v>
      </c>
      <c r="AK55" s="97">
        <f>'Monthly Returns'!AJ69</f>
        <v>-7.8200000000000006E-3</v>
      </c>
      <c r="AL55" s="97">
        <f>'Monthly Returns'!AK69</f>
        <v>-9.7000000000000005E-4</v>
      </c>
      <c r="AM55" s="97">
        <f>'Monthly Returns'!AL69</f>
        <v>1.9099999999999999E-2</v>
      </c>
      <c r="AN55" s="97">
        <f>'Monthly Returns'!AM69</f>
        <v>6.9499999999999996E-3</v>
      </c>
      <c r="AO55" s="97">
        <f>'Monthly Returns'!AN69</f>
        <v>1.7403999999999999E-2</v>
      </c>
      <c r="AP55" s="97">
        <f>'Monthly Returns'!AO69</f>
        <v>3.3647999999999997E-2</v>
      </c>
      <c r="AQ55" s="97">
        <f>'Monthly Returns'!AP69</f>
        <v>8.4880000000000008E-3</v>
      </c>
      <c r="AR55" s="95">
        <v>1.5457972289911125E-2</v>
      </c>
      <c r="AS55" s="97">
        <f>'Monthly Returns'!AR69</f>
        <v>-2.496424718368162E-2</v>
      </c>
      <c r="AT55" s="205">
        <f t="shared" si="2"/>
        <v>8.9990250579273338E-3</v>
      </c>
      <c r="AU55" s="95">
        <v>7.5365862745425168E-3</v>
      </c>
      <c r="AV55" s="95">
        <v>-1.0483482744617793E-2</v>
      </c>
      <c r="AW55" s="97">
        <f>'Monthly Returns'!AV69</f>
        <v>1.6545000000000001E-2</v>
      </c>
      <c r="AX55" s="97">
        <f>'Monthly Returns'!AW69</f>
        <v>4.9819999999999994E-3</v>
      </c>
      <c r="AY55" s="95">
        <v>-1.2107874710363334E-2</v>
      </c>
      <c r="AZ55" s="95">
        <v>-7.3863432693484998E-2</v>
      </c>
      <c r="BA55" s="97">
        <f>'Monthly Returns'!AZ69</f>
        <v>1.2123999999999999E-2</v>
      </c>
      <c r="BB55" s="97"/>
      <c r="BC55" s="97"/>
      <c r="BD55" s="97"/>
      <c r="BE55" s="97"/>
      <c r="BF55" s="97"/>
      <c r="BG55" s="97"/>
      <c r="BH55" s="97"/>
      <c r="BI55" s="97"/>
      <c r="BJ55" s="97"/>
      <c r="BK55" s="97"/>
      <c r="BL55" s="97"/>
      <c r="BM55" s="97"/>
      <c r="BN55" s="97"/>
      <c r="BO55" s="97"/>
      <c r="BP55" s="97"/>
      <c r="BQ55" s="97"/>
      <c r="BR55" s="97"/>
      <c r="BS55" s="97"/>
      <c r="BT55" s="97"/>
      <c r="BU55" s="97"/>
      <c r="BV55" s="97"/>
      <c r="CC55" s="196">
        <f>(C55-AVERAGE(C$3:C$242))^2*'Monthly Returns'!$BI69</f>
        <v>9.3907231187127564E-7</v>
      </c>
      <c r="CD55" s="196">
        <f>(D55-AVERAGE(D$3:D$242))^2*'Monthly Returns'!$BI69</f>
        <v>8.5420022950910989E-7</v>
      </c>
      <c r="CE55" s="196">
        <f>(E55-AVERAGE(E$3:E$242))^2*'Monthly Returns'!$BI69</f>
        <v>8.5399490779509929E-7</v>
      </c>
      <c r="CF55" s="196">
        <f>(F55-AVERAGE(F$3:F$242))^2*'Monthly Returns'!$BI69</f>
        <v>2.5896609341294511E-6</v>
      </c>
      <c r="CG55" s="196">
        <f>(G55-AVERAGE(G$3:G$242))^2*'Monthly Returns'!$BI69</f>
        <v>1.8294010993992069E-6</v>
      </c>
      <c r="CH55" s="196">
        <f>(H55-AVERAGE(H$3:H$242))^2*'Monthly Returns'!$BI69</f>
        <v>9.6339958113307674E-7</v>
      </c>
      <c r="CI55" s="196">
        <f>(I55-AVERAGE(I$3:I$242))^2*'Monthly Returns'!$BI69</f>
        <v>1.1804164329077151E-6</v>
      </c>
      <c r="CJ55" s="196">
        <f>(J55-AVERAGE(J$3:J$242))^2*'Monthly Returns'!$BI69</f>
        <v>4.3425469464372084E-7</v>
      </c>
      <c r="CK55" s="196">
        <f>(K55-AVERAGE(K$3:K$242))^2*'Monthly Returns'!$BI69</f>
        <v>2.3092672102600187E-6</v>
      </c>
      <c r="CL55" s="196">
        <f>(L55-AVERAGE(L$3:L$242))^2*'Monthly Returns'!$BI69</f>
        <v>5.1680090008461242E-36</v>
      </c>
      <c r="CM55" s="196">
        <f>(M55-AVERAGE(M$3:M$242))^2*'Monthly Returns'!$BI69</f>
        <v>1.7229731152862444E-7</v>
      </c>
      <c r="CN55" s="196">
        <f>(N55-AVERAGE(N$3:N$242))^2*'Monthly Returns'!$BI69</f>
        <v>3.2160112773960342E-7</v>
      </c>
      <c r="CO55" s="196">
        <f>(O55-AVERAGE(O$3:O$242))^2*'Monthly Returns'!$BI69</f>
        <v>1.2504143424456922E-9</v>
      </c>
      <c r="CP55" s="196">
        <f>(P55-AVERAGE(P$3:P$242))^2*'Monthly Returns'!$BI69</f>
        <v>1.0214427010881376E-7</v>
      </c>
      <c r="CQ55" s="196">
        <f>(Q55-AVERAGE(Q$3:Q$242))^2*'Monthly Returns'!$BI69</f>
        <v>1.0582892104198756E-6</v>
      </c>
      <c r="CR55" s="196">
        <f>(R55-AVERAGE(R$3:R$242))^2*'Monthly Returns'!$BI69</f>
        <v>4.1053855258029095E-7</v>
      </c>
      <c r="CS55" s="196">
        <f>(S55-AVERAGE(S$3:S$242))^2*'Monthly Returns'!$BI69</f>
        <v>3.1253191825929053E-7</v>
      </c>
      <c r="CT55" s="196">
        <f>(T55-AVERAGE(T$3:T$242))^2*'Monthly Returns'!$BI69</f>
        <v>8.3702987062215981E-7</v>
      </c>
      <c r="CU55" s="196">
        <f>(U55-AVERAGE(U$3:U$242))^2*'Monthly Returns'!$BI69</f>
        <v>1.8343596032181731E-6</v>
      </c>
      <c r="CV55" s="196">
        <f>(V55-AVERAGE(V$3:V$242))^2*'Monthly Returns'!$BI69</f>
        <v>1.9867543931832208E-7</v>
      </c>
      <c r="CW55" s="196">
        <f>(W55-AVERAGE(W$3:W$242))^2*'Monthly Returns'!$BI69</f>
        <v>1.5104349274312003E-8</v>
      </c>
      <c r="CX55" s="196">
        <f>(X55-AVERAGE(X$3:X$242))^2*'Monthly Returns'!$BI69</f>
        <v>3.3434573646172159E-7</v>
      </c>
      <c r="CY55" s="196">
        <f>(Y55-AVERAGE(Y$3:Y$242))^2*'Monthly Returns'!$BI69</f>
        <v>2.1930270714570445E-7</v>
      </c>
      <c r="CZ55" s="196">
        <f>(Z55-AVERAGE(Z$3:Z$242))^2*'Monthly Returns'!$BI69</f>
        <v>2.2619677152540145E-8</v>
      </c>
      <c r="DA55" s="196">
        <f>(AA55-AVERAGE(AA$3:AA$242))^2*'Monthly Returns'!$BI69</f>
        <v>6.8924332929453954E-8</v>
      </c>
      <c r="DB55" s="196">
        <f>(AB55-AVERAGE(AB$3:AB$242))^2*'Monthly Returns'!$BI69</f>
        <v>9.6893851199558196E-11</v>
      </c>
      <c r="DC55" s="196">
        <f>(AC55-AVERAGE(AC$3:AC$242))^2*'Monthly Returns'!$BI69</f>
        <v>1.4475486790489265E-7</v>
      </c>
      <c r="DD55" s="196">
        <f>(AD55-AVERAGE(AD$3:AD$242))^2*'Monthly Returns'!$BI69</f>
        <v>1.5698927268467186E-7</v>
      </c>
      <c r="DE55" s="196">
        <f>(AE55-AVERAGE(AE$3:AE$242))^2*'Monthly Returns'!$BI69</f>
        <v>4.7917346995736314E-8</v>
      </c>
      <c r="DF55" s="196">
        <f>(AF55-AVERAGE(AF$3:AF$242))^2*'Monthly Returns'!$BI69</f>
        <v>9.9395144663685187E-7</v>
      </c>
      <c r="DG55" s="196">
        <f>(AG55-AVERAGE(AG$3:AG$242))^2*'Monthly Returns'!$BI69</f>
        <v>1.027912985597782E-6</v>
      </c>
      <c r="DH55" s="196">
        <f>(AH55-AVERAGE(AH$3:AH$242))^2*'Monthly Returns'!$BI69</f>
        <v>1.8888714477012829E-7</v>
      </c>
      <c r="DI55" s="196">
        <f>(AI55-AVERAGE(AI$3:AI$242))^2*'Monthly Returns'!$BI69</f>
        <v>1.5733782966200733E-8</v>
      </c>
      <c r="DJ55" s="196">
        <f>(AJ55-AVERAGE(AJ$3:AJ$242))^2*'Monthly Returns'!$BI69</f>
        <v>5.0795004879579401E-8</v>
      </c>
      <c r="DK55" s="196">
        <f>(AK55-AVERAGE(AK$3:AK$242))^2*'Monthly Returns'!$BI69</f>
        <v>3.3229525333224472E-7</v>
      </c>
      <c r="DL55" s="196">
        <f>(AL55-AVERAGE(AL$3:AL$242))^2*'Monthly Returns'!$BI69</f>
        <v>9.122767158677846E-8</v>
      </c>
      <c r="DM55" s="196">
        <f>(AM55-AVERAGE(AM$3:AM$242))^2*'Monthly Returns'!$BI69</f>
        <v>3.6589450077505417E-7</v>
      </c>
      <c r="DN55" s="196">
        <f>(AN55-AVERAGE(AN$3:AN$242))^2*'Monthly Returns'!$BI69</f>
        <v>3.0010984823710997E-9</v>
      </c>
      <c r="DO55" s="196">
        <f>(AO55-AVERAGE(AO$3:AO$242))^2*'Monthly Returns'!$BI69</f>
        <v>2.4269204390343418E-7</v>
      </c>
      <c r="DP55" s="196">
        <f>(AP55-AVERAGE(AP$3:AP$242))^2*'Monthly Returns'!$BI69</f>
        <v>1.6412311410155558E-6</v>
      </c>
      <c r="DQ55" s="196">
        <f>(AQ55-AVERAGE(AQ$3:AQ$242))^2*'Monthly Returns'!$BI69</f>
        <v>7.4005230076056771E-10</v>
      </c>
      <c r="DR55" s="196">
        <f>(AR55-AVERAGE(AR$3:AR$242))^2*'Monthly Returns'!$BI69</f>
        <v>1.3441694094431026E-7</v>
      </c>
      <c r="DS55" s="196">
        <f>(AS55-AVERAGE(AS$3:AS$242))^2*'Monthly Returns'!$BI69</f>
        <v>5.1680090008461242E-36</v>
      </c>
      <c r="DT55" s="196">
        <f>(AT55-AVERAGE(AT$3:AT$242))^2*'Monthly Returns'!$BI69</f>
        <v>1.8292713346633042E-8</v>
      </c>
      <c r="DU55" s="196">
        <f>(AU55-AVERAGE(AU$3:AU$242))^2*'Monthly Returns'!$BI69</f>
        <v>5.1509964335889378E-8</v>
      </c>
      <c r="DV55" s="196">
        <f>(AV55-AVERAGE(AV$3:AV$242))^2*'Monthly Returns'!$BI69</f>
        <v>3.6151585102552246E-8</v>
      </c>
      <c r="DW55" s="196">
        <f>(AW55-AVERAGE(AW$3:AW$242))^2*'Monthly Returns'!$BI69</f>
        <v>7.5586564573752425E-8</v>
      </c>
      <c r="DX55" s="196">
        <f>(AX55-AVERAGE(AX$3:AX$242))^2*'Monthly Returns'!$BI69</f>
        <v>2.5552103401930073E-8</v>
      </c>
      <c r="DY55" s="196">
        <f>(AY55-AVERAGE(AY$3:AY$242))^2*'Monthly Returns'!$BI69</f>
        <v>6.0814989920875054E-7</v>
      </c>
      <c r="DZ55" s="196">
        <f>(AZ55-AVERAGE(AZ$3:AZ$242))^2*'Monthly Returns'!$BI69</f>
        <v>1.3621380598962527E-5</v>
      </c>
      <c r="EA55" s="196">
        <f>(BA55-AVERAGE(BA$3:BA$242))^2*'Monthly Returns'!$BI69</f>
        <v>5.8951634013732629E-9</v>
      </c>
    </row>
    <row r="56" spans="1:131" s="103" customFormat="1" x14ac:dyDescent="0.2">
      <c r="A56" s="85"/>
      <c r="B56" s="102">
        <f>'Monthly Returns'!A70</f>
        <v>37711</v>
      </c>
      <c r="C56" s="97">
        <f>'Monthly Returns'!B70</f>
        <v>1.0517E-2</v>
      </c>
      <c r="D56" s="97">
        <f>'Monthly Returns'!C70</f>
        <v>1.0351999999999998E-2</v>
      </c>
      <c r="E56" s="97">
        <f>'Monthly Returns'!D70</f>
        <v>9.8729999999999998E-3</v>
      </c>
      <c r="F56" s="97">
        <f>'Monthly Returns'!E70</f>
        <v>1.2877000000000001E-2</v>
      </c>
      <c r="G56" s="97">
        <f>'Monthly Returns'!F70</f>
        <v>1.3391999999999999E-2</v>
      </c>
      <c r="H56" s="97">
        <f>'Monthly Returns'!G70</f>
        <v>-3.7799999999999999E-3</v>
      </c>
      <c r="I56" s="97">
        <f>'Monthly Returns'!H70</f>
        <v>-1.9399E-2</v>
      </c>
      <c r="J56" s="97">
        <f>'Monthly Returns'!I70</f>
        <v>-8.1989999999999997E-3</v>
      </c>
      <c r="K56" s="97">
        <f>'Monthly Returns'!J70</f>
        <v>-2.8355000000000002E-2</v>
      </c>
      <c r="L56" s="97">
        <f>'Monthly Returns'!K70</f>
        <v>-2.496424718368162E-2</v>
      </c>
      <c r="M56" s="97">
        <f>'Monthly Returns'!L70</f>
        <v>-7.7299999999999992E-4</v>
      </c>
      <c r="N56" s="97">
        <f>'Monthly Returns'!M70</f>
        <v>-4.1619999999999999E-3</v>
      </c>
      <c r="O56" s="97">
        <f>'Monthly Returns'!N70</f>
        <v>1.2520000000000001E-3</v>
      </c>
      <c r="P56" s="97">
        <f>'Monthly Returns'!O70</f>
        <v>-4.1999999999999998E-5</v>
      </c>
      <c r="Q56" s="97">
        <f>'Monthly Returns'!P70</f>
        <v>-1.2572000000000002E-2</v>
      </c>
      <c r="R56" s="97">
        <f>'Monthly Returns'!Q70</f>
        <v>7.18E-4</v>
      </c>
      <c r="S56" s="97">
        <f>'Monthly Returns'!R70</f>
        <v>2.0739999999999999E-3</v>
      </c>
      <c r="T56" s="97">
        <f>'Monthly Returns'!S70</f>
        <v>-3.7530000000000003E-3</v>
      </c>
      <c r="U56" s="97">
        <f>'Monthly Returns'!T70</f>
        <v>-1.7118000000000001E-2</v>
      </c>
      <c r="V56" s="97">
        <f>'Monthly Returns'!U70</f>
        <v>-5.7600000000000001E-4</v>
      </c>
      <c r="W56" s="97">
        <f>'Monthly Returns'!V70</f>
        <v>8.6000000000000003E-5</v>
      </c>
      <c r="X56" s="97">
        <f>'Monthly Returns'!W70</f>
        <v>-1.774E-3</v>
      </c>
      <c r="Y56" s="97">
        <f>'Monthly Returns'!X70</f>
        <v>-3.68E-4</v>
      </c>
      <c r="Z56" s="97">
        <f>'Monthly Returns'!Y70</f>
        <v>-1.108E-3</v>
      </c>
      <c r="AA56" s="97">
        <f>'Monthly Returns'!Z70</f>
        <v>2.8755000000000003E-2</v>
      </c>
      <c r="AB56" s="97">
        <f>'Monthly Returns'!AA70</f>
        <v>3.0320000000000004E-3</v>
      </c>
      <c r="AC56" s="97">
        <f>'Monthly Returns'!AB70</f>
        <v>5.1809999999999998E-3</v>
      </c>
      <c r="AD56" s="97">
        <f>'Monthly Returns'!AC70</f>
        <v>4.7720000000000002E-3</v>
      </c>
      <c r="AE56" s="97">
        <f>'Monthly Returns'!AD70</f>
        <v>5.6870000000000002E-3</v>
      </c>
      <c r="AF56" s="97">
        <f>'Monthly Returns'!AE70</f>
        <v>1.8769999999999998E-2</v>
      </c>
      <c r="AG56" s="97">
        <f>'Monthly Returns'!AF70</f>
        <v>8.1890000000000001E-3</v>
      </c>
      <c r="AH56" s="97">
        <f>'Monthly Returns'!AG70</f>
        <v>6.7822820164113295E-3</v>
      </c>
      <c r="AI56" s="97">
        <f>'Monthly Returns'!AH70</f>
        <v>4.6999999999999993E-3</v>
      </c>
      <c r="AJ56" s="97">
        <f>'Monthly Returns'!AI70</f>
        <v>1.4199999999999998E-3</v>
      </c>
      <c r="AK56" s="97">
        <f>'Monthly Returns'!AJ70</f>
        <v>-6.4999999999999997E-4</v>
      </c>
      <c r="AL56" s="97">
        <f>'Monthly Returns'!AK70</f>
        <v>9.5099999999999994E-3</v>
      </c>
      <c r="AM56" s="97">
        <f>'Monthly Returns'!AL70</f>
        <v>-2.231E-2</v>
      </c>
      <c r="AN56" s="97">
        <f>'Monthly Returns'!AM70</f>
        <v>7.1199999999999996E-3</v>
      </c>
      <c r="AO56" s="97">
        <f>'Monthly Returns'!AN70</f>
        <v>-3.3681999999999997E-2</v>
      </c>
      <c r="AP56" s="97">
        <f>'Monthly Returns'!AO70</f>
        <v>-7.5449000000000002E-2</v>
      </c>
      <c r="AQ56" s="97">
        <f>'Monthly Returns'!AP70</f>
        <v>-2.1619000000000003E-2</v>
      </c>
      <c r="AR56" s="95">
        <v>-2.3129844223539024E-4</v>
      </c>
      <c r="AS56" s="97">
        <f>'Monthly Returns'!AR70</f>
        <v>-2.496424718368162E-2</v>
      </c>
      <c r="AT56" s="205">
        <f t="shared" si="2"/>
        <v>-9.2782538471157736E-3</v>
      </c>
      <c r="AU56" s="95">
        <v>3.291312393710734E-3</v>
      </c>
      <c r="AV56" s="95">
        <v>1.1270407294287313E-3</v>
      </c>
      <c r="AW56" s="97">
        <f>'Monthly Returns'!AV70</f>
        <v>2.0018999999999999E-2</v>
      </c>
      <c r="AX56" s="97">
        <f>'Monthly Returns'!AW70</f>
        <v>-9.1200000000000005E-4</v>
      </c>
      <c r="AY56" s="95">
        <v>2.9187307644211393E-3</v>
      </c>
      <c r="AZ56" s="95">
        <v>9.0435820854642551E-3</v>
      </c>
      <c r="BA56" s="97">
        <f>'Monthly Returns'!AZ70</f>
        <v>1.2704E-2</v>
      </c>
      <c r="BB56" s="97"/>
      <c r="BC56" s="97"/>
      <c r="BD56" s="97"/>
      <c r="BE56" s="97"/>
      <c r="BF56" s="97"/>
      <c r="BG56" s="97"/>
      <c r="BH56" s="97"/>
      <c r="BI56" s="97"/>
      <c r="BJ56" s="97"/>
      <c r="BK56" s="97"/>
      <c r="BL56" s="97"/>
      <c r="BM56" s="97"/>
      <c r="BN56" s="97"/>
      <c r="BO56" s="97"/>
      <c r="BP56" s="97"/>
      <c r="BQ56" s="97"/>
      <c r="BR56" s="97"/>
      <c r="BS56" s="97"/>
      <c r="BT56" s="97"/>
      <c r="BU56" s="97"/>
      <c r="BV56" s="97"/>
      <c r="CC56" s="196">
        <f>(C56-AVERAGE(C$3:C$242))^2*'Monthly Returns'!$BI70</f>
        <v>1.8527638326834207E-8</v>
      </c>
      <c r="CD56" s="196">
        <f>(D56-AVERAGE(D$3:D$242))^2*'Monthly Returns'!$BI70</f>
        <v>1.7934454626635957E-8</v>
      </c>
      <c r="CE56" s="196">
        <f>(E56-AVERAGE(E$3:E$242))^2*'Monthly Returns'!$BI70</f>
        <v>5.188695979107962E-10</v>
      </c>
      <c r="CF56" s="196">
        <f>(F56-AVERAGE(F$3:F$242))^2*'Monthly Returns'!$BI70</f>
        <v>2.4420334122259088E-8</v>
      </c>
      <c r="CG56" s="196">
        <f>(G56-AVERAGE(G$3:G$242))^2*'Monthly Returns'!$BI70</f>
        <v>1.2558193809079457E-8</v>
      </c>
      <c r="CH56" s="196">
        <f>(H56-AVERAGE(H$3:H$242))^2*'Monthly Returns'!$BI70</f>
        <v>1.7706085340678016E-7</v>
      </c>
      <c r="CI56" s="196">
        <f>(I56-AVERAGE(I$3:I$242))^2*'Monthly Returns'!$BI70</f>
        <v>1.1161165417120097E-6</v>
      </c>
      <c r="CJ56" s="196">
        <f>(J56-AVERAGE(J$3:J$242))^2*'Monthly Returns'!$BI70</f>
        <v>4.9996318443250502E-7</v>
      </c>
      <c r="CK56" s="196">
        <f>(K56-AVERAGE(K$3:K$242))^2*'Monthly Returns'!$BI70</f>
        <v>2.507491221621598E-6</v>
      </c>
      <c r="CL56" s="196">
        <f>(L56-AVERAGE(L$3:L$242))^2*'Monthly Returns'!$BI70</f>
        <v>5.2202111119657821E-36</v>
      </c>
      <c r="CM56" s="196">
        <f>(M56-AVERAGE(M$3:M$242))^2*'Monthly Returns'!$BI70</f>
        <v>3.4003467756822241E-8</v>
      </c>
      <c r="CN56" s="196">
        <f>(N56-AVERAGE(N$3:N$242))^2*'Monthly Returns'!$BI70</f>
        <v>9.5807364281921102E-8</v>
      </c>
      <c r="CO56" s="196">
        <f>(O56-AVERAGE(O$3:O$242))^2*'Monthly Returns'!$BI70</f>
        <v>3.3768026366468607E-10</v>
      </c>
      <c r="CP56" s="196">
        <f>(P56-AVERAGE(P$3:P$242))^2*'Monthly Returns'!$BI70</f>
        <v>1.564393941887219E-8</v>
      </c>
      <c r="CQ56" s="196">
        <f>(Q56-AVERAGE(Q$3:Q$242))^2*'Monthly Returns'!$BI70</f>
        <v>5.320467509910922E-7</v>
      </c>
      <c r="CR56" s="196">
        <f>(R56-AVERAGE(R$3:R$242))^2*'Monthly Returns'!$BI70</f>
        <v>2.2362746239668616E-8</v>
      </c>
      <c r="CS56" s="196">
        <f>(S56-AVERAGE(S$3:S$242))^2*'Monthly Returns'!$BI70</f>
        <v>6.2642249733525019E-9</v>
      </c>
      <c r="CT56" s="196">
        <f>(T56-AVERAGE(T$3:T$242))^2*'Monthly Returns'!$BI70</f>
        <v>1.4666684845877753E-7</v>
      </c>
      <c r="CU56" s="196">
        <f>(U56-AVERAGE(U$3:U$242))^2*'Monthly Returns'!$BI70</f>
        <v>7.8533476618131284E-7</v>
      </c>
      <c r="CV56" s="196">
        <f>(V56-AVERAGE(V$3:V$242))^2*'Monthly Returns'!$BI70</f>
        <v>2.5541727251019055E-8</v>
      </c>
      <c r="CW56" s="196">
        <f>(W56-AVERAGE(W$3:W$242))^2*'Monthly Returns'!$BI70</f>
        <v>2.2150240035090504E-8</v>
      </c>
      <c r="CX56" s="196">
        <f>(X56-AVERAGE(X$3:X$242))^2*'Monthly Returns'!$BI70</f>
        <v>6.610188335651555E-8</v>
      </c>
      <c r="CY56" s="196">
        <f>(Y56-AVERAGE(Y$3:Y$242))^2*'Monthly Returns'!$BI70</f>
        <v>2.6832941332430763E-8</v>
      </c>
      <c r="CZ56" s="196">
        <f>(Z56-AVERAGE(Z$3:Z$242))^2*'Monthly Returns'!$BI70</f>
        <v>2.1307256148955034E-8</v>
      </c>
      <c r="DA56" s="196">
        <f>(AA56-AVERAGE(AA$3:AA$242))^2*'Monthly Returns'!$BI70</f>
        <v>8.8246884489512999E-7</v>
      </c>
      <c r="DB56" s="196">
        <f>(AB56-AVERAGE(AB$3:AB$242))^2*'Monthly Returns'!$BI70</f>
        <v>2.0224593523765311E-9</v>
      </c>
      <c r="DC56" s="196">
        <f>(AC56-AVERAGE(AC$3:AC$242))^2*'Monthly Returns'!$BI70</f>
        <v>7.7974194801016062E-9</v>
      </c>
      <c r="DD56" s="196">
        <f>(AD56-AVERAGE(AD$3:AD$242))^2*'Monthly Returns'!$BI70</f>
        <v>4.7987258056914658E-9</v>
      </c>
      <c r="DE56" s="196">
        <f>(AE56-AVERAGE(AE$3:AE$242))^2*'Monthly Returns'!$BI70</f>
        <v>9.7594879363910632E-9</v>
      </c>
      <c r="DF56" s="196">
        <f>(AF56-AVERAGE(AF$3:AF$242))^2*'Monthly Returns'!$BI70</f>
        <v>2.3706188377303788E-7</v>
      </c>
      <c r="DG56" s="196">
        <f>(AG56-AVERAGE(AG$3:AG$242))^2*'Monthly Returns'!$BI70</f>
        <v>1.260648116461412E-8</v>
      </c>
      <c r="DH56" s="196">
        <f>(AH56-AVERAGE(AH$3:AH$242))^2*'Monthly Returns'!$BI70</f>
        <v>1.0174665097543265E-8</v>
      </c>
      <c r="DI56" s="196">
        <f>(AI56-AVERAGE(AI$3:AI$242))^2*'Monthly Returns'!$BI70</f>
        <v>1.9139299225337244E-9</v>
      </c>
      <c r="DJ56" s="196">
        <f>(AJ56-AVERAGE(AJ$3:AJ$242))^2*'Monthly Returns'!$BI70</f>
        <v>3.1226639152588326E-8</v>
      </c>
      <c r="DK56" s="196">
        <f>(AK56-AVERAGE(AK$3:AK$242))^2*'Monthly Returns'!$BI70</f>
        <v>8.0795376877397825E-8</v>
      </c>
      <c r="DL56" s="196">
        <f>(AL56-AVERAGE(AL$3:AL$242))^2*'Monthly Returns'!$BI70</f>
        <v>1.6328879740353017E-8</v>
      </c>
      <c r="DM56" s="196">
        <f>(AM56-AVERAGE(AM$3:AM$242))^2*'Monthly Returns'!$BI70</f>
        <v>1.2022042046942609E-6</v>
      </c>
      <c r="DN56" s="196">
        <f>(AN56-AVERAGE(AN$3:AN$242))^2*'Monthly Returns'!$BI70</f>
        <v>3.8508576790100241E-9</v>
      </c>
      <c r="DO56" s="196">
        <f>(AO56-AVERAGE(AO$3:AO$242))^2*'Monthly Returns'!$BI70</f>
        <v>2.5841337230727826E-6</v>
      </c>
      <c r="DP56" s="196">
        <f>(AP56-AVERAGE(AP$3:AP$242))^2*'Monthly Returns'!$BI70</f>
        <v>1.0257630080105073E-5</v>
      </c>
      <c r="DQ56" s="196">
        <f>(AQ56-AVERAGE(AQ$3:AQ$242))^2*'Monthly Returns'!$BI70</f>
        <v>1.4685323497028249E-6</v>
      </c>
      <c r="DR56" s="196">
        <f>(AR56-AVERAGE(AR$3:AR$242))^2*'Monthly Returns'!$BI70</f>
        <v>7.6882542709456129E-8</v>
      </c>
      <c r="DS56" s="196">
        <f>(AS56-AVERAGE(AS$3:AS$242))^2*'Monthly Returns'!$BI70</f>
        <v>5.2202111119657821E-36</v>
      </c>
      <c r="DT56" s="196">
        <f>(AT56-AVERAGE(AT$3:AT$242))^2*'Monthly Returns'!$BI70</f>
        <v>3.7987602946897856E-7</v>
      </c>
      <c r="DU56" s="196">
        <f>(AU56-AVERAGE(AU$3:AU$242))^2*'Monthly Returns'!$BI70</f>
        <v>2.8484231872563613E-9</v>
      </c>
      <c r="DV56" s="196">
        <f>(AV56-AVERAGE(AV$3:AV$242))^2*'Monthly Returns'!$BI70</f>
        <v>8.2244401953127414E-8</v>
      </c>
      <c r="DW56" s="196">
        <f>(AW56-AVERAGE(AW$3:AW$242))^2*'Monthly Returns'!$BI70</f>
        <v>1.7581348569707302E-7</v>
      </c>
      <c r="DX56" s="196">
        <f>(AX56-AVERAGE(AX$3:AX$242))^2*'Monthly Returns'!$BI70</f>
        <v>1.6260743969970581E-7</v>
      </c>
      <c r="DY56" s="196">
        <f>(AY56-AVERAGE(AY$3:AY$242))^2*'Monthly Returns'!$BI70</f>
        <v>2.7320698767769649E-8</v>
      </c>
      <c r="DZ56" s="196">
        <f>(AZ56-AVERAGE(AZ$3:AZ$242))^2*'Monthly Returns'!$BI70</f>
        <v>8.8177377184735319E-8</v>
      </c>
      <c r="EA56" s="196">
        <f>(BA56-AVERAGE(BA$3:BA$242))^2*'Monthly Returns'!$BI70</f>
        <v>1.0208866371524231E-8</v>
      </c>
    </row>
    <row r="57" spans="1:131" s="103" customFormat="1" x14ac:dyDescent="0.2">
      <c r="A57" s="85"/>
      <c r="B57" s="102">
        <f>'Monthly Returns'!A71</f>
        <v>37741</v>
      </c>
      <c r="C57" s="97">
        <f>'Monthly Returns'!B71</f>
        <v>8.1658000000000008E-2</v>
      </c>
      <c r="D57" s="97">
        <f>'Monthly Returns'!C71</f>
        <v>8.073000000000001E-2</v>
      </c>
      <c r="E57" s="97">
        <f>'Monthly Returns'!D71</f>
        <v>7.2634000000000004E-2</v>
      </c>
      <c r="F57" s="97">
        <f>'Monthly Returns'!E71</f>
        <v>9.4816999999999999E-2</v>
      </c>
      <c r="G57" s="97">
        <f>'Monthly Returns'!F71</f>
        <v>9.9170999999999995E-2</v>
      </c>
      <c r="H57" s="97">
        <f>'Monthly Returns'!G71</f>
        <v>8.9301999999999992E-2</v>
      </c>
      <c r="I57" s="97">
        <f>'Monthly Returns'!H71</f>
        <v>9.6363000000000004E-2</v>
      </c>
      <c r="J57" s="97">
        <f>'Monthly Returns'!I71</f>
        <v>9.2609999999999998E-2</v>
      </c>
      <c r="K57" s="97">
        <f>'Monthly Returns'!J71</f>
        <v>8.9072999999999999E-2</v>
      </c>
      <c r="L57" s="97">
        <f>'Monthly Returns'!K71</f>
        <v>-2.496424718368162E-2</v>
      </c>
      <c r="M57" s="97">
        <f>'Monthly Returns'!L71</f>
        <v>8.2540000000000009E-3</v>
      </c>
      <c r="N57" s="97">
        <f>'Monthly Returns'!M71</f>
        <v>4.653E-3</v>
      </c>
      <c r="O57" s="97">
        <f>'Monthly Returns'!N71</f>
        <v>8.3299999999999997E-4</v>
      </c>
      <c r="P57" s="97">
        <f>'Monthly Returns'!O71</f>
        <v>1.9880000000000002E-3</v>
      </c>
      <c r="Q57" s="97">
        <f>'Monthly Returns'!P71</f>
        <v>1.0148999999999998E-2</v>
      </c>
      <c r="R57" s="97">
        <f>'Monthly Returns'!Q71</f>
        <v>1.8500000000000003E-2</v>
      </c>
      <c r="S57" s="97">
        <f>'Monthly Returns'!R71</f>
        <v>1.3723000000000001E-2</v>
      </c>
      <c r="T57" s="97">
        <f>'Monthly Returns'!S71</f>
        <v>3.4759000000000005E-2</v>
      </c>
      <c r="U57" s="97">
        <f>'Monthly Returns'!T71</f>
        <v>-2.1559999999999999E-3</v>
      </c>
      <c r="V57" s="97">
        <f>'Monthly Returns'!U71</f>
        <v>4.5059999999999996E-3</v>
      </c>
      <c r="W57" s="97">
        <f>'Monthly Returns'!V71</f>
        <v>4.1789999999999996E-3</v>
      </c>
      <c r="X57" s="97">
        <f>'Monthly Returns'!W71</f>
        <v>8.3109999999999989E-3</v>
      </c>
      <c r="Y57" s="97">
        <f>'Monthly Returns'!X71</f>
        <v>6.502E-3</v>
      </c>
      <c r="Z57" s="97">
        <f>'Monthly Returns'!Y71</f>
        <v>2.6350000000000002E-3</v>
      </c>
      <c r="AA57" s="97">
        <f>'Monthly Returns'!Z71</f>
        <v>5.9340999999999998E-2</v>
      </c>
      <c r="AB57" s="97">
        <f>'Monthly Returns'!AA71</f>
        <v>1.0258E-2</v>
      </c>
      <c r="AC57" s="97">
        <f>'Monthly Returns'!AB71</f>
        <v>1.6777E-2</v>
      </c>
      <c r="AD57" s="97">
        <f>'Monthly Returns'!AC71</f>
        <v>1.4587000000000001E-2</v>
      </c>
      <c r="AE57" s="97">
        <f>'Monthly Returns'!AD71</f>
        <v>2.2789999999999998E-2</v>
      </c>
      <c r="AF57" s="97">
        <f>'Monthly Returns'!AE71</f>
        <v>6.0183E-2</v>
      </c>
      <c r="AG57" s="97">
        <f>'Monthly Returns'!AF71</f>
        <v>4.2359999999999995E-2</v>
      </c>
      <c r="AH57" s="97">
        <f>'Monthly Returns'!AG71</f>
        <v>2.0028528099315199E-2</v>
      </c>
      <c r="AI57" s="97">
        <f>'Monthly Returns'!AH71</f>
        <v>1.83E-2</v>
      </c>
      <c r="AJ57" s="97">
        <f>'Monthly Returns'!AI71</f>
        <v>2.6360000000000001E-2</v>
      </c>
      <c r="AK57" s="97">
        <f>'Monthly Returns'!AJ71</f>
        <v>2.4319999999999998E-2</v>
      </c>
      <c r="AL57" s="97">
        <f>'Monthly Returns'!AK71</f>
        <v>3.1519999999999999E-2</v>
      </c>
      <c r="AM57" s="97">
        <f>'Monthly Returns'!AL71</f>
        <v>1.2270000000000001E-2</v>
      </c>
      <c r="AN57" s="97">
        <f>'Monthly Returns'!AM71</f>
        <v>1.3849999999999999E-2</v>
      </c>
      <c r="AO57" s="97">
        <f>'Monthly Returns'!AN71</f>
        <v>1.6950000000000001E-3</v>
      </c>
      <c r="AP57" s="97">
        <f>'Monthly Returns'!AO71</f>
        <v>-6.2269999999999999E-3</v>
      </c>
      <c r="AQ57" s="97">
        <f>'Monthly Returns'!AP71</f>
        <v>2.0059999999999998E-2</v>
      </c>
      <c r="AR57" s="95">
        <v>2.3800089470491712E-2</v>
      </c>
      <c r="AS57" s="97">
        <f>'Monthly Returns'!AR71</f>
        <v>-2.496424718368162E-2</v>
      </c>
      <c r="AT57" s="205">
        <f t="shared" si="2"/>
        <v>3.014107496702928E-2</v>
      </c>
      <c r="AU57" s="95">
        <v>2.3938800015222042E-2</v>
      </c>
      <c r="AV57" s="95">
        <v>1.3959183738851735E-2</v>
      </c>
      <c r="AW57" s="97">
        <f>'Monthly Returns'!AV71</f>
        <v>4.3968999999999994E-2</v>
      </c>
      <c r="AX57" s="97">
        <f>'Monthly Returns'!AW71</f>
        <v>4.1738999999999998E-2</v>
      </c>
      <c r="AY57" s="95">
        <v>6.8303374835146383E-2</v>
      </c>
      <c r="AZ57" s="95">
        <v>9.7539763891224207E-2</v>
      </c>
      <c r="BA57" s="97">
        <f>'Monthly Returns'!AZ71</f>
        <v>8.1039999999999987E-2</v>
      </c>
      <c r="BB57" s="97"/>
      <c r="BC57" s="97"/>
      <c r="BD57" s="97"/>
      <c r="BE57" s="97"/>
      <c r="BF57" s="97"/>
      <c r="BG57" s="97"/>
      <c r="BH57" s="97"/>
      <c r="BI57" s="97"/>
      <c r="BJ57" s="97"/>
      <c r="BK57" s="97"/>
      <c r="BL57" s="97"/>
      <c r="BM57" s="97"/>
      <c r="BN57" s="97"/>
      <c r="BO57" s="97"/>
      <c r="BP57" s="97"/>
      <c r="BQ57" s="97"/>
      <c r="BR57" s="97"/>
      <c r="BS57" s="97"/>
      <c r="BT57" s="97"/>
      <c r="BU57" s="97"/>
      <c r="BV57" s="97"/>
      <c r="CC57" s="196">
        <f>(C57-AVERAGE(C$3:C$242))^2*'Monthly Returns'!$BI71</f>
        <v>9.4841746693174121E-6</v>
      </c>
      <c r="CD57" s="196">
        <f>(D57-AVERAGE(D$3:D$242))^2*'Monthly Returns'!$BI71</f>
        <v>9.2773150410491473E-6</v>
      </c>
      <c r="CE57" s="196">
        <f>(E57-AVERAGE(E$3:E$242))^2*'Monthly Returns'!$BI71</f>
        <v>6.8595851649705087E-6</v>
      </c>
      <c r="CF57" s="196">
        <f>(F57-AVERAGE(F$3:F$242))^2*'Monthly Returns'!$BI71</f>
        <v>1.2578430007856209E-5</v>
      </c>
      <c r="CG57" s="196">
        <f>(G57-AVERAGE(G$3:G$242))^2*'Monthly Returns'!$BI71</f>
        <v>1.3402802866983397E-5</v>
      </c>
      <c r="CH57" s="196">
        <f>(H57-AVERAGE(H$3:H$242))^2*'Monthly Returns'!$BI71</f>
        <v>1.1748084508211933E-5</v>
      </c>
      <c r="CI57" s="196">
        <f>(I57-AVERAGE(I$3:I$242))^2*'Monthly Returns'!$BI71</f>
        <v>1.3889440280964924E-5</v>
      </c>
      <c r="CJ57" s="196">
        <f>(J57-AVERAGE(J$3:J$242))^2*'Monthly Returns'!$BI71</f>
        <v>1.196777965126911E-5</v>
      </c>
      <c r="CK57" s="196">
        <f>(K57-AVERAGE(K$3:K$242))^2*'Monthly Returns'!$BI71</f>
        <v>1.0667233880314297E-5</v>
      </c>
      <c r="CL57" s="196">
        <f>(L57-AVERAGE(L$3:L$242))^2*'Monthly Returns'!$BI71</f>
        <v>5.2729405171371524E-36</v>
      </c>
      <c r="CM57" s="196">
        <f>(M57-AVERAGE(M$3:M$242))^2*'Monthly Returns'!$BI71</f>
        <v>3.5375558943987856E-8</v>
      </c>
      <c r="CN57" s="196">
        <f>(N57-AVERAGE(N$3:N$242))^2*'Monthly Returns'!$BI71</f>
        <v>2.8683035419432745E-9</v>
      </c>
      <c r="CO57" s="196">
        <f>(O57-AVERAGE(O$3:O$242))^2*'Monthly Returns'!$BI71</f>
        <v>1.2817198059691778E-9</v>
      </c>
      <c r="CP57" s="196">
        <f>(P57-AVERAGE(P$3:P$242))^2*'Monthly Returns'!$BI71</f>
        <v>1.7415887094616068E-9</v>
      </c>
      <c r="CQ57" s="196">
        <f>(Q57-AVERAGE(Q$3:Q$242))^2*'Monthly Returns'!$BI71</f>
        <v>4.2763206352041905E-8</v>
      </c>
      <c r="CR57" s="196">
        <f>(R57-AVERAGE(R$3:R$242))^2*'Monthly Returns'!$BI71</f>
        <v>3.4255219853431033E-7</v>
      </c>
      <c r="CS57" s="196">
        <f>(S57-AVERAGE(S$3:S$242))^2*'Monthly Returns'!$BI71</f>
        <v>1.618693621694182E-7</v>
      </c>
      <c r="CT57" s="196">
        <f>(T57-AVERAGE(T$3:T$242))^2*'Monthly Returns'!$BI71</f>
        <v>1.4597394689901042E-6</v>
      </c>
      <c r="CU57" s="196">
        <f>(U57-AVERAGE(U$3:U$242))^2*'Monthly Returns'!$BI71</f>
        <v>7.3839215012547194E-8</v>
      </c>
      <c r="CV57" s="196">
        <f>(V57-AVERAGE(V$3:V$242))^2*'Monthly Returns'!$BI71</f>
        <v>2.460197705066274E-9</v>
      </c>
      <c r="CW57" s="196">
        <f>(W57-AVERAGE(W$3:W$242))^2*'Monthly Returns'!$BI71</f>
        <v>3.8938093560575215E-10</v>
      </c>
      <c r="CX57" s="196">
        <f>(X57-AVERAGE(X$3:X$242))^2*'Monthly Returns'!$BI71</f>
        <v>2.5211271589053043E-8</v>
      </c>
      <c r="CY57" s="196">
        <f>(Y57-AVERAGE(Y$3:Y$242))^2*'Monthly Returns'!$BI71</f>
        <v>1.429299207275955E-8</v>
      </c>
      <c r="CZ57" s="196">
        <f>(Z57-AVERAGE(Z$3:Z$242))^2*'Monthly Returns'!$BI71</f>
        <v>6.6072009159843284E-11</v>
      </c>
      <c r="DA57" s="196">
        <f>(AA57-AVERAGE(AA$3:AA$242))^2*'Monthly Returns'!$BI71</f>
        <v>4.8812667948746697E-6</v>
      </c>
      <c r="DB57" s="196">
        <f>(AB57-AVERAGE(AB$3:AB$242))^2*'Monthly Returns'!$BI71</f>
        <v>6.4370913299770548E-8</v>
      </c>
      <c r="DC57" s="196">
        <f>(AC57-AVERAGE(AC$3:AC$242))^2*'Monthly Returns'!$BI71</f>
        <v>3.2311373598751954E-7</v>
      </c>
      <c r="DD57" s="196">
        <f>(AD57-AVERAGE(AD$3:AD$242))^2*'Monthly Returns'!$BI71</f>
        <v>2.262254283207053E-7</v>
      </c>
      <c r="DE57" s="196">
        <f>(AE57-AVERAGE(AE$3:AE$242))^2*'Monthly Returns'!$BI71</f>
        <v>6.5088567733658147E-7</v>
      </c>
      <c r="DF57" s="196">
        <f>(AF57-AVERAGE(AF$3:AF$242))^2*'Monthly Returns'!$BI71</f>
        <v>4.8507577271936723E-6</v>
      </c>
      <c r="DG57" s="196">
        <f>(AG57-AVERAGE(AG$3:AG$242))^2*'Monthly Returns'!$BI71</f>
        <v>2.3298069531945582E-6</v>
      </c>
      <c r="DH57" s="196">
        <f>(AH57-AVERAGE(AH$3:AH$242))^2*'Monthly Returns'!$BI71</f>
        <v>4.2162334096281942E-7</v>
      </c>
      <c r="DI57" s="196">
        <f>(AI57-AVERAGE(AI$3:AI$242))^2*'Monthly Returns'!$BI71</f>
        <v>3.6790283684186358E-7</v>
      </c>
      <c r="DJ57" s="196">
        <f>(AJ57-AVERAGE(AJ$3:AJ$242))^2*'Monthly Returns'!$BI71</f>
        <v>7.2944162711024576E-7</v>
      </c>
      <c r="DK57" s="196">
        <f>(AK57-AVERAGE(AK$3:AK$242))^2*'Monthly Returns'!$BI71</f>
        <v>5.5836482208480335E-7</v>
      </c>
      <c r="DL57" s="196">
        <f>(AL57-AVERAGE(AL$3:AL$242))^2*'Monthly Returns'!$BI71</f>
        <v>1.0793122258719306E-6</v>
      </c>
      <c r="DM57" s="196">
        <f>(AM57-AVERAGE(AM$3:AM$242))^2*'Monthly Returns'!$BI71</f>
        <v>1.0789296240229297E-7</v>
      </c>
      <c r="DN57" s="196">
        <f>(AN57-AVERAGE(AN$3:AN$242))^2*'Monthly Returns'!$BI71</f>
        <v>1.1611928352315783E-7</v>
      </c>
      <c r="DO57" s="196">
        <f>(AO57-AVERAGE(AO$3:AO$242))^2*'Monthly Returns'!$BI71</f>
        <v>2.3167431473374411E-8</v>
      </c>
      <c r="DP57" s="196">
        <f>(AP57-AVERAGE(AP$3:AP$242))^2*'Monthly Returns'!$BI71</f>
        <v>1.2633298085829129E-7</v>
      </c>
      <c r="DQ57" s="196">
        <f>(AQ57-AVERAGE(AQ$3:AQ$242))^2*'Monthly Returns'!$BI71</f>
        <v>2.5620704532578202E-7</v>
      </c>
      <c r="DR57" s="196">
        <f>(AR57-AVERAGE(AR$3:AR$242))^2*'Monthly Returns'!$BI71</f>
        <v>5.1181809150024897E-7</v>
      </c>
      <c r="DS57" s="196">
        <f>(AS57-AVERAGE(AS$3:AS$242))^2*'Monthly Returns'!$BI71</f>
        <v>5.2729405171371524E-36</v>
      </c>
      <c r="DT57" s="196">
        <f>(AT57-AVERAGE(AT$3:AT$242))^2*'Monthly Returns'!$BI71</f>
        <v>1.0224933789411945E-6</v>
      </c>
      <c r="DU57" s="196">
        <f>(AU57-AVERAGE(AU$3:AU$242))^2*'Monthly Returns'!$BI71</f>
        <v>8.240077473174092E-7</v>
      </c>
      <c r="DV57" s="196">
        <f>(AV57-AVERAGE(AV$3:AV$242))^2*'Monthly Returns'!$BI71</f>
        <v>6.7083520920357572E-7</v>
      </c>
      <c r="DW57" s="196">
        <f>(AW57-AVERAGE(AW$3:AW$242))^2*'Monthly Returns'!$BI71</f>
        <v>1.9941262466205569E-6</v>
      </c>
      <c r="DX57" s="196">
        <f>(AX57-AVERAGE(AX$3:AX$242))^2*'Monthly Returns'!$BI71</f>
        <v>1.8469748345104054E-6</v>
      </c>
      <c r="DY57" s="196">
        <f>(AY57-AVERAGE(AY$3:AY$242))^2*'Monthly Returns'!$BI71</f>
        <v>6.4444666090460864E-6</v>
      </c>
      <c r="DZ57" s="196">
        <f>(AZ57-AVERAGE(AZ$3:AZ$242))^2*'Monthly Returns'!$BI71</f>
        <v>1.1305147888753079E-5</v>
      </c>
      <c r="EA57" s="196">
        <f>(BA57-AVERAGE(BA$3:BA$242))^2*'Monthly Returns'!$BI71</f>
        <v>8.5752473888146374E-6</v>
      </c>
    </row>
    <row r="58" spans="1:131" s="103" customFormat="1" x14ac:dyDescent="0.2">
      <c r="A58" s="85"/>
      <c r="B58" s="102">
        <f>'Monthly Returns'!A72</f>
        <v>37772</v>
      </c>
      <c r="C58" s="97">
        <f>'Monthly Returns'!B72</f>
        <v>6.0365000000000002E-2</v>
      </c>
      <c r="D58" s="97">
        <f>'Monthly Returns'!C72</f>
        <v>5.7015999999999997E-2</v>
      </c>
      <c r="E58" s="97">
        <f>'Monthly Returns'!D72</f>
        <v>9.1523000000000007E-2</v>
      </c>
      <c r="F58" s="97">
        <f>'Monthly Returns'!E72</f>
        <v>0.10731299999999999</v>
      </c>
      <c r="G58" s="97">
        <f>'Monthly Returns'!F72</f>
        <v>0.14213800000000001</v>
      </c>
      <c r="H58" s="97">
        <f>'Monthly Returns'!G72</f>
        <v>5.8196000000000005E-2</v>
      </c>
      <c r="I58" s="97">
        <f>'Monthly Returns'!H72</f>
        <v>6.3701999999999995E-2</v>
      </c>
      <c r="J58" s="97">
        <f>'Monthly Returns'!I72</f>
        <v>8.9107000000000006E-2</v>
      </c>
      <c r="K58" s="97">
        <f>'Monthly Returns'!J72</f>
        <v>7.1772000000000002E-2</v>
      </c>
      <c r="L58" s="97">
        <f>'Monthly Returns'!K72</f>
        <v>-2.496424718368162E-2</v>
      </c>
      <c r="M58" s="97">
        <f>'Monthly Returns'!L72</f>
        <v>1.8645000000000002E-2</v>
      </c>
      <c r="N58" s="97">
        <f>'Monthly Returns'!M72</f>
        <v>2.8841000000000002E-2</v>
      </c>
      <c r="O58" s="97">
        <f>'Monthly Returns'!N72</f>
        <v>1.1299999999999999E-3</v>
      </c>
      <c r="P58" s="97">
        <f>'Monthly Returns'!O72</f>
        <v>1.5520000000000001E-2</v>
      </c>
      <c r="Q58" s="97">
        <f>'Monthly Returns'!P72</f>
        <v>5.6228999999999994E-2</v>
      </c>
      <c r="R58" s="97">
        <f>'Monthly Returns'!Q72</f>
        <v>3.1545999999999998E-2</v>
      </c>
      <c r="S58" s="97">
        <f>'Monthly Returns'!R72</f>
        <v>2.5539999999999997E-2</v>
      </c>
      <c r="T58" s="97">
        <f>'Monthly Returns'!S72</f>
        <v>5.1439000000000006E-2</v>
      </c>
      <c r="U58" s="97">
        <f>'Monthly Returns'!T72</f>
        <v>4.8006E-2</v>
      </c>
      <c r="V58" s="97">
        <f>'Monthly Returns'!U72</f>
        <v>2.0868000000000001E-2</v>
      </c>
      <c r="W58" s="97">
        <f>'Monthly Returns'!V72</f>
        <v>8.2600000000000002E-4</v>
      </c>
      <c r="X58" s="97">
        <f>'Monthly Returns'!W72</f>
        <v>3.0299999999999997E-2</v>
      </c>
      <c r="Y58" s="97">
        <f>'Monthly Returns'!X72</f>
        <v>2.4944000000000001E-2</v>
      </c>
      <c r="Z58" s="97">
        <f>'Monthly Returns'!Y72</f>
        <v>7.7749999999999998E-3</v>
      </c>
      <c r="AA58" s="97">
        <f>'Monthly Returns'!Z72</f>
        <v>1.0323000000000001E-2</v>
      </c>
      <c r="AB58" s="97">
        <f>'Monthly Returns'!AA72</f>
        <v>1.3205E-2</v>
      </c>
      <c r="AC58" s="97">
        <f>'Monthly Returns'!AB72</f>
        <v>4.9161999999999997E-2</v>
      </c>
      <c r="AD58" s="97">
        <f>'Monthly Returns'!AC72</f>
        <v>4.6047000000000005E-2</v>
      </c>
      <c r="AE58" s="97">
        <f>'Monthly Returns'!AD72</f>
        <v>5.2145999999999998E-2</v>
      </c>
      <c r="AF58" s="97">
        <f>'Monthly Returns'!AE72</f>
        <v>4.0849999999999997E-2</v>
      </c>
      <c r="AG58" s="97">
        <f>'Monthly Returns'!AF72</f>
        <v>4.2148999999999999E-2</v>
      </c>
      <c r="AH58" s="97">
        <f>'Monthly Returns'!AG72</f>
        <v>5.7022291413806603E-2</v>
      </c>
      <c r="AI58" s="97">
        <f>'Monthly Returns'!AH72</f>
        <v>2.7200000000000002E-2</v>
      </c>
      <c r="AJ58" s="97">
        <f>'Monthly Returns'!AI72</f>
        <v>3.576E-2</v>
      </c>
      <c r="AK58" s="97">
        <f>'Monthly Returns'!AJ72</f>
        <v>4.079E-2</v>
      </c>
      <c r="AL58" s="97">
        <f>'Monthly Returns'!AK72</f>
        <v>4.1459999999999997E-2</v>
      </c>
      <c r="AM58" s="97">
        <f>'Monthly Returns'!AL72</f>
        <v>5.6649999999999999E-2</v>
      </c>
      <c r="AN58" s="97">
        <f>'Monthly Returns'!AM72</f>
        <v>9.7900000000000001E-3</v>
      </c>
      <c r="AO58" s="97">
        <f>'Monthly Returns'!AN72</f>
        <v>5.2228000000000004E-2</v>
      </c>
      <c r="AP58" s="97">
        <f>'Monthly Returns'!AO72</f>
        <v>5.8457999999999996E-2</v>
      </c>
      <c r="AQ58" s="97">
        <f>'Monthly Returns'!AP72</f>
        <v>8.2379999999999995E-2</v>
      </c>
      <c r="AR58" s="95">
        <v>5.3025678133128813E-2</v>
      </c>
      <c r="AS58" s="97">
        <f>'Monthly Returns'!AR72</f>
        <v>-2.496424718368162E-2</v>
      </c>
      <c r="AT58" s="205">
        <f t="shared" si="2"/>
        <v>4.5953261142440513E-2</v>
      </c>
      <c r="AU58" s="95">
        <v>1.7429609517213149E-2</v>
      </c>
      <c r="AV58" s="95">
        <v>1.0014817620188108E-2</v>
      </c>
      <c r="AW58" s="97">
        <f>'Monthly Returns'!AV72</f>
        <v>6.0391E-2</v>
      </c>
      <c r="AX58" s="97">
        <f>'Monthly Returns'!AW72</f>
        <v>7.5759999999999994E-2</v>
      </c>
      <c r="AY58" s="95">
        <v>4.795730571220256E-2</v>
      </c>
      <c r="AZ58" s="95">
        <v>1.0796093658766499E-2</v>
      </c>
      <c r="BA58" s="97">
        <f>'Monthly Returns'!AZ72</f>
        <v>3.2801999999999998E-2</v>
      </c>
      <c r="BB58" s="97"/>
      <c r="BC58" s="97"/>
      <c r="BD58" s="97"/>
      <c r="BE58" s="97"/>
      <c r="BF58" s="97"/>
      <c r="BG58" s="97"/>
      <c r="BH58" s="97"/>
      <c r="BI58" s="97"/>
      <c r="BJ58" s="97"/>
      <c r="BK58" s="97"/>
      <c r="BL58" s="97"/>
      <c r="BM58" s="97"/>
      <c r="BN58" s="97"/>
      <c r="BO58" s="97"/>
      <c r="BP58" s="97"/>
      <c r="BQ58" s="97"/>
      <c r="BR58" s="97"/>
      <c r="BS58" s="97"/>
      <c r="BT58" s="97"/>
      <c r="BU58" s="97"/>
      <c r="BV58" s="97"/>
      <c r="CC58" s="196">
        <f>(C58-AVERAGE(C$3:C$242))^2*'Monthly Returns'!$BI72</f>
        <v>4.8836772204640397E-6</v>
      </c>
      <c r="CD58" s="196">
        <f>(D58-AVERAGE(D$3:D$242))^2*'Monthly Returns'!$BI72</f>
        <v>4.3069190101083393E-6</v>
      </c>
      <c r="CE58" s="196">
        <f>(E58-AVERAGE(E$3:E$242))^2*'Monthly Returns'!$BI72</f>
        <v>1.1679846168966024E-5</v>
      </c>
      <c r="CF58" s="196">
        <f>(F58-AVERAGE(F$3:F$242))^2*'Monthly Returns'!$BI72</f>
        <v>1.6678992509692087E-5</v>
      </c>
      <c r="CG58" s="196">
        <f>(G58-AVERAGE(G$3:G$242))^2*'Monthly Returns'!$BI72</f>
        <v>2.9874589492544556E-5</v>
      </c>
      <c r="CH58" s="196">
        <f>(H58-AVERAGE(H$3:H$242))^2*'Monthly Returns'!$BI72</f>
        <v>4.629357460163371E-6</v>
      </c>
      <c r="CI58" s="196">
        <f>(I58-AVERAGE(I$3:I$242))^2*'Monthly Returns'!$BI72</f>
        <v>5.7013953712908055E-6</v>
      </c>
      <c r="CJ58" s="196">
        <f>(J58-AVERAGE(J$3:J$242))^2*'Monthly Returns'!$BI72</f>
        <v>1.1097159550144917E-5</v>
      </c>
      <c r="CK58" s="196">
        <f>(K58-AVERAGE(K$3:K$242))^2*'Monthly Returns'!$BI72</f>
        <v>6.57021984364465E-6</v>
      </c>
      <c r="CL58" s="196">
        <f>(L58-AVERAGE(L$3:L$242))^2*'Monthly Returns'!$BI72</f>
        <v>5.3262025425627816E-36</v>
      </c>
      <c r="CM58" s="196">
        <f>(M58-AVERAGE(M$3:M$242))^2*'Monthly Returns'!$BI72</f>
        <v>3.8568277911885039E-7</v>
      </c>
      <c r="CN58" s="196">
        <f>(N58-AVERAGE(N$3:N$242))^2*'Monthly Returns'!$BI72</f>
        <v>1.1224003879453621E-6</v>
      </c>
      <c r="CO58" s="196">
        <f>(O58-AVERAGE(O$3:O$242))^2*'Monthly Returns'!$BI72</f>
        <v>5.5855663764675709E-10</v>
      </c>
      <c r="CP58" s="196">
        <f>(P58-AVERAGE(P$3:P$242))^2*'Monthly Returns'!$BI72</f>
        <v>2.7107182164876524E-7</v>
      </c>
      <c r="CQ58" s="196">
        <f>(Q58-AVERAGE(Q$3:Q$242))^2*'Monthly Returns'!$BI72</f>
        <v>4.5096528916219311E-6</v>
      </c>
      <c r="CR58" s="196">
        <f>(R58-AVERAGE(R$3:R$242))^2*'Monthly Returns'!$BI72</f>
        <v>1.2782812514332692E-6</v>
      </c>
      <c r="CS58" s="196">
        <f>(S58-AVERAGE(S$3:S$242))^2*'Monthly Returns'!$BI72</f>
        <v>8.0217893277595983E-7</v>
      </c>
      <c r="CT58" s="196">
        <f>(T58-AVERAGE(T$3:T$242))^2*'Monthly Returns'!$BI72</f>
        <v>3.6395048080074244E-6</v>
      </c>
      <c r="CU58" s="196">
        <f>(U58-AVERAGE(U$3:U$242))^2*'Monthly Returns'!$BI72</f>
        <v>3.2846666833267726E-6</v>
      </c>
      <c r="CV58" s="196">
        <f>(V58-AVERAGE(V$3:V$242))^2*'Monthly Returns'!$BI72</f>
        <v>5.3303824974269645E-7</v>
      </c>
      <c r="CW58" s="196">
        <f>(W58-AVERAGE(W$3:W$242))^2*'Monthly Returns'!$BI72</f>
        <v>1.4296424081222412E-8</v>
      </c>
      <c r="CX58" s="196">
        <f>(X58-AVERAGE(X$3:X$242))^2*'Monthly Returns'!$BI72</f>
        <v>1.1529722824251826E-6</v>
      </c>
      <c r="CY58" s="196">
        <f>(Y58-AVERAGE(Y$3:Y$242))^2*'Monthly Returns'!$BI72</f>
        <v>7.8654778014004886E-7</v>
      </c>
      <c r="CZ58" s="196">
        <f>(Z58-AVERAGE(Z$3:Z$242))^2*'Monthly Returns'!$BI72</f>
        <v>4.9223244548590995E-8</v>
      </c>
      <c r="DA58" s="196">
        <f>(AA58-AVERAGE(AA$3:AA$242))^2*'Monthly Returns'!$BI72</f>
        <v>3.3336568381144667E-8</v>
      </c>
      <c r="DB58" s="196">
        <f>(AB58-AVERAGE(AB$3:AB$242))^2*'Monthly Returns'!$BI72</f>
        <v>1.4251598613316518E-7</v>
      </c>
      <c r="DC58" s="196">
        <f>(AC58-AVERAGE(AC$3:AC$242))^2*'Monthly Returns'!$BI72</f>
        <v>3.6775335608088387E-6</v>
      </c>
      <c r="DD58" s="196">
        <f>(AD58-AVERAGE(AD$3:AD$242))^2*'Monthly Returns'!$BI72</f>
        <v>3.1896754524298947E-6</v>
      </c>
      <c r="DE58" s="196">
        <f>(AE58-AVERAGE(AE$3:AE$242))^2*'Monthly Returns'!$BI72</f>
        <v>4.1261986942107157E-6</v>
      </c>
      <c r="DF58" s="196">
        <f>(AF58-AVERAGE(AF$3:AF$242))^2*'Monthly Returns'!$BI72</f>
        <v>1.987469416284202E-6</v>
      </c>
      <c r="DG58" s="196">
        <f>(AG58-AVERAGE(AG$3:AG$242))^2*'Monthly Returns'!$BI72</f>
        <v>2.3265029882141464E-6</v>
      </c>
      <c r="DH58" s="196">
        <f>(AH58-AVERAGE(AH$3:AH$242))^2*'Monthly Returns'!$BI72</f>
        <v>4.7987250733005333E-6</v>
      </c>
      <c r="DI58" s="196">
        <f>(AI58-AVERAGE(AI$3:AI$242))^2*'Monthly Returns'!$BI72</f>
        <v>9.5965538340540684E-7</v>
      </c>
      <c r="DJ58" s="196">
        <f>(AJ58-AVERAGE(AJ$3:AJ$242))^2*'Monthly Returns'!$BI72</f>
        <v>1.5604454917073166E-6</v>
      </c>
      <c r="DK58" s="196">
        <f>(AK58-AVERAGE(AK$3:AK$242))^2*'Monthly Returns'!$BI72</f>
        <v>2.0613409259601133E-6</v>
      </c>
      <c r="DL58" s="196">
        <f>(AL58-AVERAGE(AL$3:AL$242))^2*'Monthly Returns'!$BI72</f>
        <v>2.1239720117421331E-6</v>
      </c>
      <c r="DM58" s="196">
        <f>(AM58-AVERAGE(AM$3:AM$242))^2*'Monthly Returns'!$BI72</f>
        <v>4.7315315629434764E-6</v>
      </c>
      <c r="DN58" s="196">
        <f>(AN58-AVERAGE(AN$3:AN$242))^2*'Monthly Returns'!$BI72</f>
        <v>3.016697126260658E-8</v>
      </c>
      <c r="DO58" s="196">
        <f>(AO58-AVERAGE(AO$3:AO$242))^2*'Monthly Returns'!$BI72</f>
        <v>3.7943786555328754E-6</v>
      </c>
      <c r="DP58" s="196">
        <f>(AP58-AVERAGE(AP$3:AP$242))^2*'Monthly Returns'!$BI72</f>
        <v>5.438373872135297E-6</v>
      </c>
      <c r="DQ58" s="196">
        <f>(AQ58-AVERAGE(AQ$3:AQ$242))^2*'Monthly Returns'!$BI72</f>
        <v>9.6078374375668843E-6</v>
      </c>
      <c r="DR58" s="196">
        <f>(AR58-AVERAGE(AR$3:AR$242))^2*'Monthly Returns'!$BI72</f>
        <v>3.7405973035979852E-6</v>
      </c>
      <c r="DS58" s="196">
        <f>(AS58-AVERAGE(AS$3:AS$242))^2*'Monthly Returns'!$BI72</f>
        <v>5.3262025425627816E-36</v>
      </c>
      <c r="DT58" s="196">
        <f>(AT58-AVERAGE(AT$3:AT$242))^2*'Monthly Returns'!$BI72</f>
        <v>2.8011525779627353E-6</v>
      </c>
      <c r="DU58" s="196">
        <f>(AU58-AVERAGE(AU$3:AU$242))^2*'Monthly Returns'!$BI72</f>
        <v>4.1178463529841874E-7</v>
      </c>
      <c r="DV58" s="196">
        <f>(AV58-AVERAGE(AV$3:AV$242))^2*'Monthly Returns'!$BI72</f>
        <v>4.3452599867470807E-7</v>
      </c>
      <c r="DW58" s="196">
        <f>(AW58-AVERAGE(AW$3:AW$242))^2*'Monthly Returns'!$BI72</f>
        <v>4.418354955506807E-6</v>
      </c>
      <c r="DX58" s="196">
        <f>(AX58-AVERAGE(AX$3:AX$242))^2*'Monthly Returns'!$BI72</f>
        <v>7.7300250779215599E-6</v>
      </c>
      <c r="DY58" s="196">
        <f>(AY58-AVERAGE(AY$3:AY$242))^2*'Monthly Returns'!$BI72</f>
        <v>2.9087427587572365E-6</v>
      </c>
      <c r="DZ58" s="196">
        <f>(AZ58-AVERAGE(AZ$3:AZ$242))^2*'Monthly Returns'!$BI72</f>
        <v>5.1568126154269478E-8</v>
      </c>
      <c r="EA58" s="196">
        <f>(BA58-AVERAGE(BA$3:BA$242))^2*'Monthly Returns'!$BI72</f>
        <v>8.7914411262741648E-7</v>
      </c>
    </row>
    <row r="59" spans="1:131" s="103" customFormat="1" x14ac:dyDescent="0.2">
      <c r="A59" s="85"/>
      <c r="B59" s="102">
        <f>'Monthly Returns'!A73</f>
        <v>37802</v>
      </c>
      <c r="C59" s="97">
        <f>'Monthly Returns'!B73</f>
        <v>1.3495E-2</v>
      </c>
      <c r="D59" s="97">
        <f>'Monthly Returns'!C73</f>
        <v>1.3150999999999999E-2</v>
      </c>
      <c r="E59" s="97">
        <f>'Monthly Returns'!D73</f>
        <v>1.0102999999999999E-2</v>
      </c>
      <c r="F59" s="97">
        <f>'Monthly Returns'!E73</f>
        <v>1.8097000000000002E-2</v>
      </c>
      <c r="G59" s="97">
        <f>'Monthly Returns'!F73</f>
        <v>5.9273999999999993E-2</v>
      </c>
      <c r="H59" s="97">
        <f>'Monthly Returns'!G73</f>
        <v>1.9205E-2</v>
      </c>
      <c r="I59" s="97">
        <f>'Monthly Returns'!H73</f>
        <v>2.7681000000000001E-2</v>
      </c>
      <c r="J59" s="97">
        <f>'Monthly Returns'!I73</f>
        <v>5.2527999999999998E-2</v>
      </c>
      <c r="K59" s="97">
        <f>'Monthly Returns'!J73</f>
        <v>5.6993000000000002E-2</v>
      </c>
      <c r="L59" s="97">
        <f>'Monthly Returns'!K73</f>
        <v>-2.496424718368162E-2</v>
      </c>
      <c r="M59" s="97">
        <f>'Monthly Returns'!L73</f>
        <v>-1.9859999999999999E-3</v>
      </c>
      <c r="N59" s="97">
        <f>'Monthly Returns'!M73</f>
        <v>-6.1250000000000002E-3</v>
      </c>
      <c r="O59" s="97">
        <f>'Monthly Returns'!N73</f>
        <v>1.426E-3</v>
      </c>
      <c r="P59" s="97">
        <f>'Monthly Returns'!O73</f>
        <v>-1.5989999999999999E-3</v>
      </c>
      <c r="Q59" s="97">
        <f>'Monthly Returns'!P73</f>
        <v>-1.5255000000000001E-2</v>
      </c>
      <c r="R59" s="97">
        <f>'Monthly Returns'!Q73</f>
        <v>-2.4610000000000001E-3</v>
      </c>
      <c r="S59" s="97">
        <f>'Monthly Returns'!R73</f>
        <v>5.3499999999999999E-4</v>
      </c>
      <c r="T59" s="97">
        <f>'Monthly Returns'!S73</f>
        <v>-1.2052E-2</v>
      </c>
      <c r="U59" s="97">
        <f>'Monthly Returns'!T73</f>
        <v>-9.8469999999999999E-3</v>
      </c>
      <c r="V59" s="97">
        <f>'Monthly Returns'!U73</f>
        <v>-3.5149999999999999E-3</v>
      </c>
      <c r="W59" s="97">
        <f>'Monthly Returns'!V73</f>
        <v>1.6320000000000002E-3</v>
      </c>
      <c r="X59" s="97">
        <f>'Monthly Returns'!W73</f>
        <v>-2.0969999999999999E-3</v>
      </c>
      <c r="Y59" s="97">
        <f>'Monthly Returns'!X73</f>
        <v>-4.4229999999999998E-3</v>
      </c>
      <c r="Z59" s="97">
        <f>'Monthly Returns'!Y73</f>
        <v>-8.6900000000000009E-4</v>
      </c>
      <c r="AA59" s="97">
        <f>'Monthly Returns'!Z73</f>
        <v>2.8769999999999997E-2</v>
      </c>
      <c r="AB59" s="97">
        <f>'Monthly Returns'!AA73</f>
        <v>1.1679999999999999E-2</v>
      </c>
      <c r="AC59" s="97">
        <f>'Monthly Returns'!AB73</f>
        <v>-1.7561E-2</v>
      </c>
      <c r="AD59" s="97">
        <f>'Monthly Returns'!AC73</f>
        <v>-1.8565999999999999E-2</v>
      </c>
      <c r="AE59" s="97">
        <f>'Monthly Returns'!AD73</f>
        <v>-1.3792E-2</v>
      </c>
      <c r="AF59" s="97">
        <f>'Monthly Returns'!AE73</f>
        <v>3.0669999999999998E-3</v>
      </c>
      <c r="AG59" s="97">
        <f>'Monthly Returns'!AF73</f>
        <v>1.7929999999999998E-2</v>
      </c>
      <c r="AH59" s="97">
        <f>'Monthly Returns'!AG73</f>
        <v>-1.9196169899542398E-2</v>
      </c>
      <c r="AI59" s="97">
        <f>'Monthly Returns'!AH73</f>
        <v>8.6E-3</v>
      </c>
      <c r="AJ59" s="97">
        <f>'Monthly Returns'!AI73</f>
        <v>1.3460000000000001E-2</v>
      </c>
      <c r="AK59" s="97">
        <f>'Monthly Returns'!AJ73</f>
        <v>1.5189999999999999E-2</v>
      </c>
      <c r="AL59" s="97">
        <f>'Monthly Returns'!AK73</f>
        <v>2.4559999999999998E-2</v>
      </c>
      <c r="AM59" s="97">
        <f>'Monthly Returns'!AL73</f>
        <v>5.3100000000000005E-3</v>
      </c>
      <c r="AN59" s="97">
        <f>'Monthly Returns'!AM73</f>
        <v>4.79E-3</v>
      </c>
      <c r="AO59" s="97">
        <f>'Monthly Returns'!AN73</f>
        <v>-1.6105999999999999E-2</v>
      </c>
      <c r="AP59" s="97">
        <f>'Monthly Returns'!AO73</f>
        <v>-2.4723999999999999E-2</v>
      </c>
      <c r="AQ59" s="97">
        <f>'Monthly Returns'!AP73</f>
        <v>3.2080999999999998E-2</v>
      </c>
      <c r="AR59" s="95">
        <v>1.0321502437320818E-2</v>
      </c>
      <c r="AS59" s="97">
        <f>'Monthly Returns'!AR73</f>
        <v>-2.496424718368162E-2</v>
      </c>
      <c r="AT59" s="205">
        <f t="shared" si="2"/>
        <v>7.6578391185086565E-3</v>
      </c>
      <c r="AU59" s="95">
        <v>1.3392517975722479E-3</v>
      </c>
      <c r="AV59" s="95">
        <v>-1.1150544370538742E-2</v>
      </c>
      <c r="AW59" s="97">
        <f>'Monthly Returns'!AV73</f>
        <v>2.1751999999999997E-2</v>
      </c>
      <c r="AX59" s="97">
        <f>'Monthly Returns'!AW73</f>
        <v>2.1155E-2</v>
      </c>
      <c r="AY59" s="95">
        <v>1.9201195592543283E-2</v>
      </c>
      <c r="AZ59" s="95">
        <v>7.4534367359222239E-2</v>
      </c>
      <c r="BA59" s="97">
        <f>'Monthly Returns'!AZ73</f>
        <v>3.6318999999999997E-2</v>
      </c>
      <c r="BB59" s="97"/>
      <c r="BC59" s="97"/>
      <c r="BD59" s="97"/>
      <c r="BE59" s="97"/>
      <c r="BF59" s="97"/>
      <c r="BG59" s="97"/>
      <c r="BH59" s="97"/>
      <c r="BI59" s="97"/>
      <c r="BJ59" s="97"/>
      <c r="BK59" s="97"/>
      <c r="BL59" s="97"/>
      <c r="BM59" s="97"/>
      <c r="BN59" s="97"/>
      <c r="BO59" s="97"/>
      <c r="BP59" s="97"/>
      <c r="BQ59" s="97"/>
      <c r="BR59" s="97"/>
      <c r="BS59" s="97"/>
      <c r="BT59" s="97"/>
      <c r="BU59" s="97"/>
      <c r="BV59" s="97"/>
      <c r="CC59" s="196">
        <f>(C59-AVERAGE(C$3:C$242))^2*'Monthly Returns'!$BI73</f>
        <v>6.8967621239728046E-8</v>
      </c>
      <c r="CD59" s="196">
        <f>(D59-AVERAGE(D$3:D$242))^2*'Monthly Returns'!$BI73</f>
        <v>6.3962186585269208E-8</v>
      </c>
      <c r="CE59" s="196">
        <f>(E59-AVERAGE(E$3:E$242))^2*'Monthly Returns'!$BI73</f>
        <v>1.07158371861276E-9</v>
      </c>
      <c r="CF59" s="196">
        <f>(F59-AVERAGE(F$3:F$242))^2*'Monthly Returns'!$BI73</f>
        <v>1.4194564472084399E-7</v>
      </c>
      <c r="CG59" s="196">
        <f>(G59-AVERAGE(G$3:G$242))^2*'Monthly Returns'!$BI73</f>
        <v>4.1245687642839806E-6</v>
      </c>
      <c r="CH59" s="196">
        <f>(H59-AVERAGE(H$3:H$242))^2*'Monthly Returns'!$BI73</f>
        <v>2.8433404762982535E-7</v>
      </c>
      <c r="CI59" s="196">
        <f>(I59-AVERAGE(I$3:I$242))^2*'Monthly Returns'!$BI73</f>
        <v>8.0045886630616945E-7</v>
      </c>
      <c r="CJ59" s="196">
        <f>(J59-AVERAGE(J$3:J$242))^2*'Monthly Returns'!$BI73</f>
        <v>3.3109502637895086E-6</v>
      </c>
      <c r="CK59" s="196">
        <f>(K59-AVERAGE(K$3:K$242))^2*'Monthly Returns'!$BI73</f>
        <v>3.8362315062261548E-6</v>
      </c>
      <c r="CL59" s="196">
        <f>(L59-AVERAGE(L$3:L$242))^2*'Monthly Returns'!$BI73</f>
        <v>5.3800025682452339E-36</v>
      </c>
      <c r="CM59" s="196">
        <f>(M59-AVERAGE(M$3:M$242))^2*'Monthly Returns'!$BI73</f>
        <v>5.6589457656566758E-8</v>
      </c>
      <c r="CN59" s="196">
        <f>(N59-AVERAGE(N$3:N$242))^2*'Monthly Returns'!$BI73</f>
        <v>1.5701522177146386E-7</v>
      </c>
      <c r="CO59" s="196">
        <f>(O59-AVERAGE(O$3:O$242))^2*'Monthly Returns'!$BI73</f>
        <v>1.2961306242495246E-10</v>
      </c>
      <c r="CP59" s="196">
        <f>(P59-AVERAGE(P$3:P$242))^2*'Monthly Returns'!$BI73</f>
        <v>3.6876840599224983E-8</v>
      </c>
      <c r="CQ59" s="196">
        <f>(Q59-AVERAGE(Q$3:Q$242))^2*'Monthly Returns'!$BI73</f>
        <v>7.2692963637622007E-7</v>
      </c>
      <c r="CR59" s="196">
        <f>(R59-AVERAGE(R$3:R$242))^2*'Monthly Returns'!$BI73</f>
        <v>8.1022733058289996E-8</v>
      </c>
      <c r="CS59" s="196">
        <f>(S59-AVERAGE(S$3:S$242))^2*'Monthly Returns'!$BI73</f>
        <v>2.0925010657862383E-8</v>
      </c>
      <c r="CT59" s="196">
        <f>(T59-AVERAGE(T$3:T$242))^2*'Monthly Returns'!$BI73</f>
        <v>5.4104043878656711E-7</v>
      </c>
      <c r="CU59" s="196">
        <f>(U59-AVERAGE(U$3:U$242))^2*'Monthly Returns'!$BI73</f>
        <v>3.5502528861897624E-7</v>
      </c>
      <c r="CV59" s="196">
        <f>(V59-AVERAGE(V$3:V$242))^2*'Monthly Returns'!$BI73</f>
        <v>8.1252839732012813E-8</v>
      </c>
      <c r="CW59" s="196">
        <f>(W59-AVERAGE(W$3:W$242))^2*'Monthly Returns'!$BI73</f>
        <v>7.4808718526315302E-9</v>
      </c>
      <c r="CX59" s="196">
        <f>(X59-AVERAGE(X$3:X$242))^2*'Monthly Returns'!$BI73</f>
        <v>7.5352691315437112E-8</v>
      </c>
      <c r="CY59" s="196">
        <f>(Y59-AVERAGE(Y$3:Y$242))^2*'Monthly Returns'!$BI73</f>
        <v>1.1271485717405142E-7</v>
      </c>
      <c r="CZ59" s="196">
        <f>(Z59-AVERAGE(Z$3:Z$242))^2*'Monthly Returns'!$BI73</f>
        <v>1.9099487786401784E-8</v>
      </c>
      <c r="DA59" s="196">
        <f>(AA59-AVERAGE(AA$3:AA$242))^2*'Monthly Returns'!$BI73</f>
        <v>9.1067718710785828E-7</v>
      </c>
      <c r="DB59" s="196">
        <f>(AB59-AVERAGE(AB$3:AB$242))^2*'Monthly Returns'!$BI73</f>
        <v>9.9662695086571031E-8</v>
      </c>
      <c r="DC59" s="196">
        <f>(AC59-AVERAGE(AC$3:AC$242))^2*'Monthly Returns'!$BI73</f>
        <v>7.4064889869428917E-7</v>
      </c>
      <c r="DD59" s="196">
        <f>(AD59-AVERAGE(AD$3:AD$242))^2*'Monthly Returns'!$BI73</f>
        <v>8.1872122805304705E-7</v>
      </c>
      <c r="DE59" s="196">
        <f>(AE59-AVERAGE(AE$3:AE$242))^2*'Monthly Returns'!$BI73</f>
        <v>5.0925591025449685E-7</v>
      </c>
      <c r="DF59" s="196">
        <f>(AF59-AVERAGE(AF$3:AF$242))^2*'Monthly Returns'!$BI73</f>
        <v>2.6195397670102487E-8</v>
      </c>
      <c r="DG59" s="196">
        <f>(AG59-AVERAGE(AG$3:AG$242))^2*'Monthly Returns'!$BI73</f>
        <v>2.7144406640478368E-7</v>
      </c>
      <c r="DH59" s="196">
        <f>(AH59-AVERAGE(AH$3:AH$242))^2*'Monthly Returns'!$BI73</f>
        <v>9.6645493016112278E-7</v>
      </c>
      <c r="DI59" s="196">
        <f>(AI59-AVERAGE(AI$3:AI$242))^2*'Monthly Returns'!$BI73</f>
        <v>4.3002725366565366E-8</v>
      </c>
      <c r="DJ59" s="196">
        <f>(AJ59-AVERAGE(AJ$3:AJ$242))^2*'Monthly Returns'!$BI73</f>
        <v>1.0477244547931587E-7</v>
      </c>
      <c r="DK59" s="196">
        <f>(AK59-AVERAGE(AK$3:AK$242))^2*'Monthly Returns'!$BI73</f>
        <v>1.3935079634438524E-7</v>
      </c>
      <c r="DL59" s="196">
        <f>(AL59-AVERAGE(AL$3:AL$242))^2*'Monthly Returns'!$BI73</f>
        <v>5.754377829495058E-7</v>
      </c>
      <c r="DM59" s="196">
        <f>(AM59-AVERAGE(AM$3:AM$242))^2*'Monthly Returns'!$BI73</f>
        <v>1.6786409438802616E-9</v>
      </c>
      <c r="DN59" s="196">
        <f>(AN59-AVERAGE(AN$3:AN$242))^2*'Monthly Returns'!$BI73</f>
        <v>1.1805451333363863E-9</v>
      </c>
      <c r="DO59" s="196">
        <f>(AO59-AVERAGE(AO$3:AO$242))^2*'Monthly Returns'!$BI73</f>
        <v>8.0558641694995086E-7</v>
      </c>
      <c r="DP59" s="196">
        <f>(AP59-AVERAGE(AP$3:AP$242))^2*'Monthly Returns'!$BI73</f>
        <v>1.2812070421772633E-6</v>
      </c>
      <c r="DQ59" s="196">
        <f>(AQ59-AVERAGE(AQ$3:AQ$242))^2*'Monthly Returns'!$BI73</f>
        <v>1.0273209444299421E-6</v>
      </c>
      <c r="DR59" s="196">
        <f>(AR59-AVERAGE(AR$3:AR$242))^2*'Monthly Returns'!$BI73</f>
        <v>2.5424452126591451E-8</v>
      </c>
      <c r="DS59" s="196">
        <f>(AS59-AVERAGE(AS$3:AS$242))^2*'Monthly Returns'!$BI73</f>
        <v>5.3800025682452339E-36</v>
      </c>
      <c r="DT59" s="196">
        <f>(AT59-AVERAGE(AT$3:AT$242))^2*'Monthly Returns'!$BI73</f>
        <v>6.7168597297218681E-9</v>
      </c>
      <c r="DU59" s="196">
        <f>(AU59-AVERAGE(AU$3:AU$242))^2*'Monthly Returns'!$BI73</f>
        <v>7.498714801795564E-10</v>
      </c>
      <c r="DV59" s="196">
        <f>(AV59-AVERAGE(AV$3:AV$242))^2*'Monthly Returns'!$BI73</f>
        <v>4.9225761540559228E-8</v>
      </c>
      <c r="DW59" s="196">
        <f>(AW59-AVERAGE(AW$3:AW$242))^2*'Monthly Returns'!$BI73</f>
        <v>2.4808576796892198E-7</v>
      </c>
      <c r="DX59" s="196">
        <f>(AX59-AVERAGE(AX$3:AX$242))^2*'Monthly Returns'!$BI73</f>
        <v>2.6283905858130554E-7</v>
      </c>
      <c r="DY59" s="196">
        <f>(AY59-AVERAGE(AY$3:AY$242))^2*'Monthly Returns'!$BI73</f>
        <v>2.627050656778794E-7</v>
      </c>
      <c r="DZ59" s="196">
        <f>(AZ59-AVERAGE(AZ$3:AZ$242))^2*'Monthly Returns'!$BI73</f>
        <v>5.9293026489033128E-6</v>
      </c>
      <c r="EA59" s="196">
        <f>(BA59-AVERAGE(BA$3:BA$242))^2*'Monthly Returns'!$BI73</f>
        <v>1.1865856158448859E-6</v>
      </c>
    </row>
    <row r="60" spans="1:131" s="103" customFormat="1" x14ac:dyDescent="0.2">
      <c r="A60" s="85"/>
      <c r="B60" s="102">
        <f>'Monthly Returns'!A74</f>
        <v>37833</v>
      </c>
      <c r="C60" s="97">
        <f>'Monthly Returns'!B74</f>
        <v>2.2941E-2</v>
      </c>
      <c r="D60" s="97">
        <f>'Monthly Returns'!C74</f>
        <v>1.9925999999999999E-2</v>
      </c>
      <c r="E60" s="97">
        <f>'Monthly Returns'!D74</f>
        <v>3.2959000000000002E-2</v>
      </c>
      <c r="F60" s="97">
        <f>'Monthly Returns'!E74</f>
        <v>6.2570000000000001E-2</v>
      </c>
      <c r="G60" s="97">
        <f>'Monthly Returns'!F74</f>
        <v>8.6507000000000001E-2</v>
      </c>
      <c r="H60" s="97">
        <f>'Monthly Returns'!G74</f>
        <v>2.2189999999999998E-2</v>
      </c>
      <c r="I60" s="97">
        <f>'Monthly Returns'!H74</f>
        <v>2.6643E-2</v>
      </c>
      <c r="J60" s="97">
        <f>'Monthly Returns'!I74</f>
        <v>3.0310999999999998E-2</v>
      </c>
      <c r="K60" s="97">
        <f>'Monthly Returns'!J74</f>
        <v>6.2628000000000003E-2</v>
      </c>
      <c r="L60" s="97">
        <f>'Monthly Returns'!K74</f>
        <v>-2.496424718368162E-2</v>
      </c>
      <c r="M60" s="97">
        <f>'Monthly Returns'!L74</f>
        <v>-3.3620000000000004E-2</v>
      </c>
      <c r="N60" s="97">
        <f>'Monthly Returns'!M74</f>
        <v>-4.3922999999999997E-2</v>
      </c>
      <c r="O60" s="97">
        <f>'Monthly Returns'!N74</f>
        <v>6.5299999999999993E-4</v>
      </c>
      <c r="P60" s="97">
        <f>'Monthly Returns'!O74</f>
        <v>-2.1887E-2</v>
      </c>
      <c r="Q60" s="97">
        <f>'Monthly Returns'!P74</f>
        <v>-8.9435000000000001E-2</v>
      </c>
      <c r="R60" s="97">
        <f>'Monthly Returns'!Q74</f>
        <v>-4.2640999999999998E-2</v>
      </c>
      <c r="S60" s="97">
        <f>'Monthly Returns'!R74</f>
        <v>-3.0674999999999997E-2</v>
      </c>
      <c r="T60" s="97">
        <f>'Monthly Returns'!S74</f>
        <v>-8.1351999999999994E-2</v>
      </c>
      <c r="U60" s="97">
        <f>'Monthly Returns'!T74</f>
        <v>-4.7899000000000004E-2</v>
      </c>
      <c r="V60" s="97">
        <f>'Monthly Returns'!U74</f>
        <v>-3.5813999999999999E-2</v>
      </c>
      <c r="W60" s="97">
        <f>'Monthly Returns'!V74</f>
        <v>-1.8734999999999998E-2</v>
      </c>
      <c r="X60" s="97">
        <f>'Monthly Returns'!W74</f>
        <v>-4.4674999999999999E-2</v>
      </c>
      <c r="Y60" s="97">
        <f>'Monthly Returns'!X74</f>
        <v>-3.4944000000000003E-2</v>
      </c>
      <c r="Z60" s="97">
        <f>'Monthly Returns'!Y74</f>
        <v>-8.9440000000000006E-3</v>
      </c>
      <c r="AA60" s="97">
        <f>'Monthly Returns'!Z74</f>
        <v>-1.1000000000000001E-2</v>
      </c>
      <c r="AB60" s="97">
        <f>'Monthly Returns'!AA74</f>
        <v>6.4770000000000001E-3</v>
      </c>
      <c r="AC60" s="97">
        <f>'Monthly Returns'!AB74</f>
        <v>-2.5924999999999997E-2</v>
      </c>
      <c r="AD60" s="97">
        <f>'Monthly Returns'!AC74</f>
        <v>-2.5413000000000002E-2</v>
      </c>
      <c r="AE60" s="97">
        <f>'Monthly Returns'!AD74</f>
        <v>-2.3852000000000002E-2</v>
      </c>
      <c r="AF60" s="97">
        <f>'Monthly Returns'!AE74</f>
        <v>-3.2974999999999997E-2</v>
      </c>
      <c r="AG60" s="97">
        <f>'Monthly Returns'!AF74</f>
        <v>-7.7010000000000004E-3</v>
      </c>
      <c r="AH60" s="97">
        <f>'Monthly Returns'!AG74</f>
        <v>-2.8750464676828399E-2</v>
      </c>
      <c r="AI60" s="97">
        <f>'Monthly Returns'!AH74</f>
        <v>3.7000000000000002E-3</v>
      </c>
      <c r="AJ60" s="97">
        <f>'Monthly Returns'!AI74</f>
        <v>1.3040000000000001E-2</v>
      </c>
      <c r="AK60" s="97">
        <f>'Monthly Returns'!AJ74</f>
        <v>2.4140000000000002E-2</v>
      </c>
      <c r="AL60" s="97">
        <f>'Monthly Returns'!AK74</f>
        <v>1.46E-2</v>
      </c>
      <c r="AM60" s="97">
        <f>'Monthly Returns'!AL74</f>
        <v>7.26E-3</v>
      </c>
      <c r="AN60" s="97">
        <f>'Monthly Returns'!AM74</f>
        <v>3.7999999999999997E-4</v>
      </c>
      <c r="AO60" s="97">
        <f>'Monthly Returns'!AN74</f>
        <v>-2.7644000000000002E-2</v>
      </c>
      <c r="AP60" s="97">
        <f>'Monthly Returns'!AO74</f>
        <v>6.0140000000000002E-3</v>
      </c>
      <c r="AQ60" s="97">
        <f>'Monthly Returns'!AP74</f>
        <v>1.8113999999999998E-2</v>
      </c>
      <c r="AR60" s="95">
        <v>-1.7755283237552183E-2</v>
      </c>
      <c r="AS60" s="97">
        <f>'Monthly Returns'!AR74</f>
        <v>-2.496424718368162E-2</v>
      </c>
      <c r="AT60" s="205">
        <f t="shared" si="2"/>
        <v>1.8693618899450558E-2</v>
      </c>
      <c r="AU60" s="95">
        <v>-1.6760578040815929E-2</v>
      </c>
      <c r="AV60" s="95">
        <v>2.7306790397852998E-3</v>
      </c>
      <c r="AW60" s="97">
        <f>'Monthly Returns'!AV74</f>
        <v>5.3517999999999996E-2</v>
      </c>
      <c r="AX60" s="97">
        <f>'Monthly Returns'!AW74</f>
        <v>3.8953000000000002E-2</v>
      </c>
      <c r="AY60" s="95">
        <v>1.7196094497252772E-2</v>
      </c>
      <c r="AZ60" s="95">
        <v>0.14366155799709235</v>
      </c>
      <c r="BA60" s="97">
        <f>'Monthly Returns'!AZ74</f>
        <v>1.9390000000000001E-2</v>
      </c>
      <c r="BB60" s="97"/>
      <c r="BC60" s="97"/>
      <c r="BD60" s="97"/>
      <c r="BE60" s="97"/>
      <c r="BF60" s="97"/>
      <c r="BG60" s="97"/>
      <c r="BH60" s="97"/>
      <c r="BI60" s="97"/>
      <c r="BJ60" s="97"/>
      <c r="BK60" s="97"/>
      <c r="BL60" s="97"/>
      <c r="BM60" s="97"/>
      <c r="BN60" s="97"/>
      <c r="BO60" s="97"/>
      <c r="BP60" s="97"/>
      <c r="BQ60" s="97"/>
      <c r="BR60" s="97"/>
      <c r="BS60" s="97"/>
      <c r="BT60" s="97"/>
      <c r="BU60" s="97"/>
      <c r="BV60" s="97"/>
      <c r="CC60" s="196">
        <f>(C60-AVERAGE(C$3:C$242))^2*'Monthly Returns'!$BI74</f>
        <v>4.3641989812266248E-7</v>
      </c>
      <c r="CD60" s="196">
        <f>(D60-AVERAGE(D$3:D$242))^2*'Monthly Returns'!$BI74</f>
        <v>2.9019225676146421E-7</v>
      </c>
      <c r="CE60" s="196">
        <f>(E60-AVERAGE(E$3:E$242))^2*'Monthly Returns'!$BI74</f>
        <v>9.855097916146975E-7</v>
      </c>
      <c r="CF60" s="196">
        <f>(F60-AVERAGE(F$3:F$242))^2*'Monthly Returns'!$BI74</f>
        <v>5.0457758787559769E-6</v>
      </c>
      <c r="CG60" s="196">
        <f>(G60-AVERAGE(G$3:G$242))^2*'Monthly Returns'!$BI74</f>
        <v>1.0142782827063019E-5</v>
      </c>
      <c r="CH60" s="196">
        <f>(H60-AVERAGE(H$3:H$242))^2*'Monthly Returns'!$BI74</f>
        <v>4.3727802533684837E-7</v>
      </c>
      <c r="CI60" s="196">
        <f>(I60-AVERAGE(I$3:I$242))^2*'Monthly Returns'!$BI74</f>
        <v>7.3205226425169108E-7</v>
      </c>
      <c r="CJ60" s="196">
        <f>(J60-AVERAGE(J$3:J$242))^2*'Monthly Returns'!$BI74</f>
        <v>8.0241204387479392E-7</v>
      </c>
      <c r="CK60" s="196">
        <f>(K60-AVERAGE(K$3:K$242))^2*'Monthly Returns'!$BI74</f>
        <v>4.8626281895367329E-6</v>
      </c>
      <c r="CL60" s="196">
        <f>(L60-AVERAGE(L$3:L$242))^2*'Monthly Returns'!$BI74</f>
        <v>5.4343460285305396E-36</v>
      </c>
      <c r="CM60" s="196">
        <f>(M60-AVERAGE(M$3:M$242))^2*'Monthly Returns'!$BI74</f>
        <v>2.4571843719149028E-6</v>
      </c>
      <c r="CN60" s="196">
        <f>(N60-AVERAGE(N$3:N$242))^2*'Monthly Returns'!$BI74</f>
        <v>3.9424463417931507E-6</v>
      </c>
      <c r="CO60" s="196">
        <f>(O60-AVERAGE(O$3:O$242))^2*'Monthly Returns'!$BI74</f>
        <v>1.9275568737010106E-9</v>
      </c>
      <c r="CP60" s="196">
        <f>(P60-AVERAGE(P$3:P$242))^2*'Monthly Returns'!$BI74</f>
        <v>1.091998318421179E-6</v>
      </c>
      <c r="CQ60" s="196">
        <f>(Q60-AVERAGE(Q$3:Q$242))^2*'Monthly Returns'!$BI74</f>
        <v>1.5777229547193673E-5</v>
      </c>
      <c r="CR60" s="196">
        <f>(R60-AVERAGE(R$3:R$242))^2*'Monthly Returns'!$BI74</f>
        <v>3.8943935610265479E-6</v>
      </c>
      <c r="CS60" s="196">
        <f>(S60-AVERAGE(S$3:S$242))^2*'Monthly Returns'!$BI74</f>
        <v>2.1200376038563619E-6</v>
      </c>
      <c r="CT60" s="196">
        <f>(T60-AVERAGE(T$3:T$242))^2*'Monthly Returns'!$BI74</f>
        <v>1.3318745277292227E-5</v>
      </c>
      <c r="CU60" s="196">
        <f>(U60-AVERAGE(U$3:U$242))^2*'Monthly Returns'!$BI74</f>
        <v>4.8260185236476283E-6</v>
      </c>
      <c r="CV60" s="196">
        <f>(V60-AVERAGE(V$3:V$242))^2*'Monthly Returns'!$BI74</f>
        <v>2.6990163324669098E-6</v>
      </c>
      <c r="CW60" s="196">
        <f>(W60-AVERAGE(W$3:W$242))^2*'Monthly Returns'!$BI74</f>
        <v>8.8780058768726793E-7</v>
      </c>
      <c r="CX60" s="196">
        <f>(X60-AVERAGE(X$3:X$242))^2*'Monthly Returns'!$BI74</f>
        <v>4.2598205353767102E-6</v>
      </c>
      <c r="CY60" s="196">
        <f>(Y60-AVERAGE(Y$3:Y$242))^2*'Monthly Returns'!$BI74</f>
        <v>2.6216103021556177E-6</v>
      </c>
      <c r="CZ60" s="196">
        <f>(Z60-AVERAGE(Z$3:Z$242))^2*'Monthly Returns'!$BI74</f>
        <v>2.2848733806583588E-7</v>
      </c>
      <c r="DA60" s="196">
        <f>(AA60-AVERAGE(AA$3:AA$242))^2*'Monthly Returns'!$BI74</f>
        <v>5.0555435676347198E-7</v>
      </c>
      <c r="DB60" s="196">
        <f>(AB60-AVERAGE(AB$3:AB$242))^2*'Monthly Returns'!$BI74</f>
        <v>9.7587752286905075E-9</v>
      </c>
      <c r="DC60" s="196">
        <f>(AC60-AVERAGE(AC$3:AC$242))^2*'Monthly Returns'!$BI74</f>
        <v>1.4791132608858986E-6</v>
      </c>
      <c r="DD60" s="196">
        <f>(AD60-AVERAGE(AD$3:AD$242))^2*'Monthly Returns'!$BI74</f>
        <v>1.4326355176087052E-6</v>
      </c>
      <c r="DE60" s="196">
        <f>(AE60-AVERAGE(AE$3:AE$242))^2*'Monthly Returns'!$BI74</f>
        <v>1.2988760140047393E-6</v>
      </c>
      <c r="DF60" s="196">
        <f>(AF60-AVERAGE(AF$3:AF$242))^2*'Monthly Returns'!$BI74</f>
        <v>2.8097622027318882E-6</v>
      </c>
      <c r="DG60" s="196">
        <f>(AG60-AVERAGE(AG$3:AG$242))^2*'Monthly Returns'!$BI74</f>
        <v>3.0551690530760292E-7</v>
      </c>
      <c r="DH60" s="196">
        <f>(AH60-AVERAGE(AH$3:AH$242))^2*'Monthly Returns'!$BI74</f>
        <v>1.9300593111931666E-6</v>
      </c>
      <c r="DI60" s="196">
        <f>(AI60-AVERAGE(AI$3:AI$242))^2*'Monthly Returns'!$BI74</f>
        <v>6.9810095361802282E-12</v>
      </c>
      <c r="DJ60" s="196">
        <f>(AJ60-AVERAGE(AJ$3:AJ$242))^2*'Monthly Returns'!$BI74</f>
        <v>9.4666156999709278E-8</v>
      </c>
      <c r="DK60" s="196">
        <f>(AK60-AVERAGE(AK$3:AK$242))^2*'Monthly Returns'!$BI74</f>
        <v>5.6404521130816479E-7</v>
      </c>
      <c r="DL60" s="196">
        <f>(AL60-AVERAGE(AL$3:AL$242))^2*'Monthly Returns'!$BI74</f>
        <v>1.1842651888795362E-7</v>
      </c>
      <c r="DM60" s="196">
        <f>(AM60-AVERAGE(AM$3:AM$242))^2*'Monthly Returns'!$BI74</f>
        <v>1.5145508402335717E-8</v>
      </c>
      <c r="DN60" s="196">
        <f>(AN60-AVERAGE(AN$3:AN$242))^2*'Monthly Returns'!$BI74</f>
        <v>4.8280537202890373E-8</v>
      </c>
      <c r="DO60" s="196">
        <f>(AO60-AVERAGE(AO$3:AO$242))^2*'Monthly Returns'!$BI74</f>
        <v>1.9226594926945148E-6</v>
      </c>
      <c r="DP60" s="196">
        <f>(AP60-AVERAGE(AP$3:AP$242))^2*'Monthly Returns'!$BI74</f>
        <v>2.3477412939674524E-8</v>
      </c>
      <c r="DQ60" s="196">
        <f>(AQ60-AVERAGE(AQ$3:AQ$242))^2*'Monthly Returns'!$BI74</f>
        <v>1.8674157952039386E-7</v>
      </c>
      <c r="DR60" s="196">
        <f>(AR60-AVERAGE(AR$3:AR$242))^2*'Monthly Returns'!$BI74</f>
        <v>1.0379932283865889E-6</v>
      </c>
      <c r="DS60" s="196">
        <f>(AS60-AVERAGE(AS$3:AS$242))^2*'Monthly Returns'!$BI74</f>
        <v>5.4343460285305396E-36</v>
      </c>
      <c r="DT60" s="196">
        <f>(AT60-AVERAGE(AT$3:AT$242))^2*'Monthly Returns'!$BI74</f>
        <v>2.9791122810598643E-7</v>
      </c>
      <c r="DU60" s="196">
        <f>(AU60-AVERAGE(AU$3:AU$242))^2*'Monthly Returns'!$BI74</f>
        <v>6.2034019500412264E-7</v>
      </c>
      <c r="DV60" s="196">
        <f>(AV60-AVERAGE(AV$3:AV$242))^2*'Monthly Returns'!$BI74</f>
        <v>1.29563890841784E-7</v>
      </c>
      <c r="DW60" s="196">
        <f>(AW60-AVERAGE(AW$3:AW$242))^2*'Monthly Returns'!$BI74</f>
        <v>3.365726629613429E-6</v>
      </c>
      <c r="DX60" s="196">
        <f>(AX60-AVERAGE(AX$3:AX$242))^2*'Monthly Returns'!$BI74</f>
        <v>1.5943631090876508E-6</v>
      </c>
      <c r="DY60" s="196">
        <f>(AY60-AVERAGE(AY$3:AY$242))^2*'Monthly Returns'!$BI74</f>
        <v>1.8569750374863029E-7</v>
      </c>
      <c r="DZ60" s="196">
        <f>(AZ60-AVERAGE(AZ$3:AZ$242))^2*'Monthly Returns'!$BI74</f>
        <v>2.8625191805790653E-5</v>
      </c>
      <c r="EA60" s="196">
        <f>(BA60-AVERAGE(BA$3:BA$242))^2*'Monthly Returns'!$BI74</f>
        <v>1.4735334013680993E-7</v>
      </c>
    </row>
    <row r="61" spans="1:131" s="103" customFormat="1" x14ac:dyDescent="0.2">
      <c r="A61" s="85"/>
      <c r="B61" s="102">
        <f>'Monthly Returns'!A75</f>
        <v>37864</v>
      </c>
      <c r="C61" s="97">
        <f>'Monthly Returns'!B75</f>
        <v>2.2160000000000003E-2</v>
      </c>
      <c r="D61" s="97">
        <f>'Monthly Returns'!C75</f>
        <v>2.0295000000000001E-2</v>
      </c>
      <c r="E61" s="97">
        <f>'Monthly Returns'!D75</f>
        <v>4.3427E-2</v>
      </c>
      <c r="F61" s="97">
        <f>'Monthly Returns'!E75</f>
        <v>4.5849000000000001E-2</v>
      </c>
      <c r="G61" s="97">
        <f>'Monthly Returns'!F75</f>
        <v>4.8620999999999998E-2</v>
      </c>
      <c r="H61" s="97">
        <f>'Monthly Returns'!G75</f>
        <v>2.3739E-2</v>
      </c>
      <c r="I61" s="97">
        <f>'Monthly Returns'!H75</f>
        <v>2.9801000000000001E-2</v>
      </c>
      <c r="J61" s="97">
        <f>'Monthly Returns'!I75</f>
        <v>6.5903000000000003E-2</v>
      </c>
      <c r="K61" s="97">
        <f>'Monthly Returns'!J75</f>
        <v>6.7119999999999999E-2</v>
      </c>
      <c r="L61" s="97">
        <f>'Monthly Returns'!K75</f>
        <v>-2.496424718368162E-2</v>
      </c>
      <c r="M61" s="97">
        <f>'Monthly Returns'!L75</f>
        <v>6.6369999999999997E-3</v>
      </c>
      <c r="N61" s="97">
        <f>'Monthly Returns'!M75</f>
        <v>5.9330000000000008E-3</v>
      </c>
      <c r="O61" s="97">
        <f>'Monthly Returns'!N75</f>
        <v>8.3000000000000001E-4</v>
      </c>
      <c r="P61" s="97">
        <f>'Monthly Returns'!O75</f>
        <v>1.4099999999999998E-3</v>
      </c>
      <c r="Q61" s="97">
        <f>'Monthly Returns'!P75</f>
        <v>1.5945000000000001E-2</v>
      </c>
      <c r="R61" s="97">
        <f>'Monthly Returns'!Q75</f>
        <v>7.8320000000000004E-3</v>
      </c>
      <c r="S61" s="97">
        <f>'Monthly Returns'!R75</f>
        <v>3.0359999999999996E-3</v>
      </c>
      <c r="T61" s="97">
        <f>'Monthly Returns'!S75</f>
        <v>2.4188999999999999E-2</v>
      </c>
      <c r="U61" s="97">
        <f>'Monthly Returns'!T75</f>
        <v>1.934E-2</v>
      </c>
      <c r="V61" s="97">
        <f>'Monthly Returns'!U75</f>
        <v>4.7780000000000001E-3</v>
      </c>
      <c r="W61" s="97">
        <f>'Monthly Returns'!V75</f>
        <v>7.1159999999999999E-3</v>
      </c>
      <c r="X61" s="97">
        <f>'Monthly Returns'!W75</f>
        <v>4.6300000000000004E-3</v>
      </c>
      <c r="Y61" s="97">
        <f>'Monthly Returns'!X75</f>
        <v>8.5329999999999989E-3</v>
      </c>
      <c r="Z61" s="97">
        <f>'Monthly Returns'!Y75</f>
        <v>4.4269999999999995E-3</v>
      </c>
      <c r="AA61" s="97">
        <f>'Monthly Returns'!Z75</f>
        <v>1.1495E-2</v>
      </c>
      <c r="AB61" s="97">
        <f>'Monthly Returns'!AA75</f>
        <v>2.6570000000000001E-3</v>
      </c>
      <c r="AC61" s="97">
        <f>'Monthly Returns'!AB75</f>
        <v>-9.0000000000000011E-3</v>
      </c>
      <c r="AD61" s="97">
        <f>'Monthly Returns'!AC75</f>
        <v>-7.9740000000000002E-3</v>
      </c>
      <c r="AE61" s="97">
        <f>'Monthly Returns'!AD75</f>
        <v>-9.7599999999999996E-3</v>
      </c>
      <c r="AF61" s="97">
        <f>'Monthly Returns'!AE75</f>
        <v>2.3809E-2</v>
      </c>
      <c r="AG61" s="97">
        <f>'Monthly Returns'!AF75</f>
        <v>2.0219999999999999E-3</v>
      </c>
      <c r="AH61" s="97">
        <f>'Monthly Returns'!AG75</f>
        <v>-9.4168397239870905E-3</v>
      </c>
      <c r="AI61" s="97">
        <f>'Monthly Returns'!AH75</f>
        <v>7.8000000000000005E-3</v>
      </c>
      <c r="AJ61" s="97">
        <f>'Monthly Returns'!AI75</f>
        <v>1.83E-2</v>
      </c>
      <c r="AK61" s="97">
        <f>'Monthly Returns'!AJ75</f>
        <v>2.3809999999999998E-2</v>
      </c>
      <c r="AL61" s="97">
        <f>'Monthly Returns'!AK75</f>
        <v>1.9480000000000001E-2</v>
      </c>
      <c r="AM61" s="97">
        <f>'Monthly Returns'!AL75</f>
        <v>1.856E-2</v>
      </c>
      <c r="AN61" s="97">
        <f>'Monthly Returns'!AM75</f>
        <v>3.7299999999999998E-3</v>
      </c>
      <c r="AO61" s="97">
        <f>'Monthly Returns'!AN75</f>
        <v>1.6268000000000001E-2</v>
      </c>
      <c r="AP61" s="97">
        <f>'Monthly Returns'!AO75</f>
        <v>3.9491999999999999E-2</v>
      </c>
      <c r="AQ61" s="97">
        <f>'Monthly Returns'!AP75</f>
        <v>6.1534000000000005E-2</v>
      </c>
      <c r="AR61" s="95">
        <v>2.0820948834578638E-3</v>
      </c>
      <c r="AS61" s="97">
        <f>'Monthly Returns'!AR75</f>
        <v>-2.496424718368162E-2</v>
      </c>
      <c r="AT61" s="205">
        <f t="shared" si="2"/>
        <v>1.8764929871486077E-2</v>
      </c>
      <c r="AU61" s="95">
        <v>2.8216430144574959E-3</v>
      </c>
      <c r="AV61" s="95">
        <v>-8.3138827252459344E-3</v>
      </c>
      <c r="AW61" s="97">
        <f>'Monthly Returns'!AV75</f>
        <v>5.3559999999999997E-3</v>
      </c>
      <c r="AX61" s="97">
        <f>'Monthly Returns'!AW75</f>
        <v>2.8597999999999998E-2</v>
      </c>
      <c r="AY61" s="95">
        <v>2.2876649357430393E-2</v>
      </c>
      <c r="AZ61" s="95">
        <v>6.5734707484566779E-2</v>
      </c>
      <c r="BA61" s="97">
        <f>'Monthly Returns'!AZ75</f>
        <v>5.7740000000000005E-3</v>
      </c>
      <c r="BB61" s="97"/>
      <c r="BC61" s="97"/>
      <c r="BD61" s="97"/>
      <c r="BE61" s="97"/>
      <c r="BF61" s="97"/>
      <c r="BG61" s="97"/>
      <c r="BH61" s="97"/>
      <c r="BI61" s="97"/>
      <c r="BJ61" s="97"/>
      <c r="BK61" s="97"/>
      <c r="BL61" s="97"/>
      <c r="BM61" s="97"/>
      <c r="BN61" s="97"/>
      <c r="BO61" s="97"/>
      <c r="BP61" s="97"/>
      <c r="BQ61" s="97"/>
      <c r="BR61" s="97"/>
      <c r="BS61" s="97"/>
      <c r="BT61" s="97"/>
      <c r="BU61" s="97"/>
      <c r="BV61" s="97"/>
      <c r="CC61" s="196">
        <f>(C61-AVERAGE(C$3:C$242))^2*'Monthly Returns'!$BI75</f>
        <v>3.9814323109017138E-7</v>
      </c>
      <c r="CD61" s="196">
        <f>(D61-AVERAGE(D$3:D$242))^2*'Monthly Returns'!$BI75</f>
        <v>3.102299227781512E-7</v>
      </c>
      <c r="CE61" s="196">
        <f>(E61-AVERAGE(E$3:E$242))^2*'Monthly Returns'!$BI75</f>
        <v>2.0722860494768369E-6</v>
      </c>
      <c r="CF61" s="196">
        <f>(F61-AVERAGE(F$3:F$242))^2*'Monthly Returns'!$BI75</f>
        <v>2.4082931864355752E-6</v>
      </c>
      <c r="CG61" s="196">
        <f>(G61-AVERAGE(G$3:G$242))^2*'Monthly Returns'!$BI75</f>
        <v>2.5657485622538452E-6</v>
      </c>
      <c r="CH61" s="196">
        <f>(H61-AVERAGE(H$3:H$242))^2*'Monthly Returns'!$BI75</f>
        <v>5.3286890703494391E-7</v>
      </c>
      <c r="CI61" s="196">
        <f>(I61-AVERAGE(I$3:I$242))^2*'Monthly Returns'!$BI75</f>
        <v>9.8644212904055787E-7</v>
      </c>
      <c r="CJ61" s="196">
        <f>(J61-AVERAGE(J$3:J$242))^2*'Monthly Returns'!$BI75</f>
        <v>5.771952652562361E-6</v>
      </c>
      <c r="CK61" s="196">
        <f>(K61-AVERAGE(K$3:K$242))^2*'Monthly Returns'!$BI75</f>
        <v>5.7880463946317043E-6</v>
      </c>
      <c r="CL61" s="196">
        <f>(L61-AVERAGE(L$3:L$242))^2*'Monthly Returns'!$BI75</f>
        <v>5.4892384126571106E-36</v>
      </c>
      <c r="CM61" s="196">
        <f>(M61-AVERAGE(M$3:M$242))^2*'Monthly Returns'!$BI75</f>
        <v>1.5290663803292119E-8</v>
      </c>
      <c r="CN61" s="196">
        <f>(N61-AVERAGE(N$3:N$242))^2*'Monthly Returns'!$BI75</f>
        <v>1.1808699748096958E-8</v>
      </c>
      <c r="CO61" s="196">
        <f>(O61-AVERAGE(O$3:O$242))^2*'Monthly Returns'!$BI75</f>
        <v>1.3435626852401805E-9</v>
      </c>
      <c r="CP61" s="196">
        <f>(P61-AVERAGE(P$3:P$242))^2*'Monthly Returns'!$BI75</f>
        <v>4.4856292790886067E-9</v>
      </c>
      <c r="CQ61" s="196">
        <f>(Q61-AVERAGE(Q$3:Q$242))^2*'Monthly Returns'!$BI75</f>
        <v>2.0758801828019694E-7</v>
      </c>
      <c r="CR61" s="196">
        <f>(R61-AVERAGE(R$3:R$242))^2*'Monthly Returns'!$BI75</f>
        <v>2.1581916643627753E-8</v>
      </c>
      <c r="CS61" s="196">
        <f>(S61-AVERAGE(S$3:S$242))^2*'Monthly Returns'!$BI75</f>
        <v>1.6449804469421713E-9</v>
      </c>
      <c r="CT61" s="196">
        <f>(T61-AVERAGE(T$3:T$242))^2*'Monthly Returns'!$BI75</f>
        <v>6.1875370392890863E-7</v>
      </c>
      <c r="CU61" s="196">
        <f>(U61-AVERAGE(U$3:U$242))^2*'Monthly Returns'!$BI75</f>
        <v>3.9691580103723959E-7</v>
      </c>
      <c r="CV61" s="196">
        <f>(V61-AVERAGE(V$3:V$242))^2*'Monthly Returns'!$BI75</f>
        <v>3.8548630567699751E-9</v>
      </c>
      <c r="CW61" s="196">
        <f>(W61-AVERAGE(W$3:W$242))^2*'Monthly Returns'!$BI75</f>
        <v>2.0762756921927568E-8</v>
      </c>
      <c r="CX61" s="196">
        <f>(X61-AVERAGE(X$3:X$242))^2*'Monthly Returns'!$BI75</f>
        <v>4.4137432521895681E-11</v>
      </c>
      <c r="CY61" s="196">
        <f>(Y61-AVERAGE(Y$3:Y$242))^2*'Monthly Returns'!$BI75</f>
        <v>4.3139881494655038E-8</v>
      </c>
      <c r="CZ61" s="196">
        <f>(Z61-AVERAGE(Z$3:Z$242))^2*'Monthly Returns'!$BI75</f>
        <v>7.0437318795921132E-9</v>
      </c>
      <c r="DA61" s="196">
        <f>(AA61-AVERAGE(AA$3:AA$242))^2*'Monthly Returns'!$BI75</f>
        <v>5.5141393010583743E-8</v>
      </c>
      <c r="DB61" s="196">
        <f>(AB61-AVERAGE(AB$3:AB$242))^2*'Monthly Returns'!$BI75</f>
        <v>3.8369772614047064E-9</v>
      </c>
      <c r="DC61" s="196">
        <f>(AC61-AVERAGE(AC$3:AC$242))^2*'Monthly Returns'!$BI75</f>
        <v>2.580393349954001E-7</v>
      </c>
      <c r="DD61" s="196">
        <f>(AD61-AVERAGE(AD$3:AD$242))^2*'Monthly Returns'!$BI75</f>
        <v>2.1801826056379795E-7</v>
      </c>
      <c r="DE61" s="196">
        <f>(AE61-AVERAGE(AE$3:AE$242))^2*'Monthly Returns'!$BI75</f>
        <v>3.0322066412052306E-7</v>
      </c>
      <c r="DF61" s="196">
        <f>(AF61-AVERAGE(AF$3:AF$242))^2*'Monthly Returns'!$BI75</f>
        <v>5.0688041015734214E-7</v>
      </c>
      <c r="DG61" s="196">
        <f>(AG61-AVERAGE(AG$3:AG$242))^2*'Monthly Returns'!$BI75</f>
        <v>2.1068508231818336E-8</v>
      </c>
      <c r="DH61" s="196">
        <f>(AH61-AVERAGE(AH$3:AH$242))^2*'Monthly Returns'!$BI75</f>
        <v>3.3670932059907006E-7</v>
      </c>
      <c r="DI61" s="196">
        <f>(AI61-AVERAGE(AI$3:AI$242))^2*'Monthly Returns'!$BI75</f>
        <v>3.08707414198694E-8</v>
      </c>
      <c r="DJ61" s="196">
        <f>(AJ61-AVERAGE(AJ$3:AJ$242))^2*'Monthly Returns'!$BI75</f>
        <v>2.8220857899520798E-7</v>
      </c>
      <c r="DK61" s="196">
        <f>(AK61-AVERAGE(AK$3:AK$242))^2*'Monthly Returns'!$BI75</f>
        <v>5.4891050918393188E-7</v>
      </c>
      <c r="DL61" s="196">
        <f>(AL61-AVERAGE(AL$3:AL$242))^2*'Monthly Returns'!$BI75</f>
        <v>3.0451774122482863E-7</v>
      </c>
      <c r="DM61" s="196">
        <f>(AM61-AVERAGE(AM$3:AM$242))^2*'Monthly Returns'!$BI75</f>
        <v>3.6074036660901541E-7</v>
      </c>
      <c r="DN61" s="196">
        <f>(AN61-AVERAGE(AN$3:AN$242))^2*'Monthly Returns'!$BI75</f>
        <v>6.3114523824706702E-9</v>
      </c>
      <c r="DO61" s="196">
        <f>(AO61-AVERAGE(AO$3:AO$242))^2*'Monthly Returns'!$BI75</f>
        <v>2.1138971009874985E-7</v>
      </c>
      <c r="DP61" s="196">
        <f>(AP61-AVERAGE(AP$3:AP$242))^2*'Monthly Returns'!$BI75</f>
        <v>2.4554045471002196E-6</v>
      </c>
      <c r="DQ61" s="196">
        <f>(AQ61-AVERAGE(AQ$3:AQ$242))^2*'Monthly Returns'!$BI75</f>
        <v>5.1388557207090262E-6</v>
      </c>
      <c r="DR61" s="196">
        <f>(AR61-AVERAGE(AR$3:AR$242))^2*'Monthly Returns'!$BI75</f>
        <v>3.4854145908897936E-8</v>
      </c>
      <c r="DS61" s="196">
        <f>(AS61-AVERAGE(AS$3:AS$242))^2*'Monthly Returns'!$BI75</f>
        <v>5.4892384126571106E-36</v>
      </c>
      <c r="DT61" s="196">
        <f>(AT61-AVERAGE(AT$3:AT$242))^2*'Monthly Returns'!$BI75</f>
        <v>3.0423157423524414E-7</v>
      </c>
      <c r="DU61" s="196">
        <f>(AU61-AVERAGE(AU$3:AU$242))^2*'Monthly Returns'!$BI75</f>
        <v>1.2184045156522609E-9</v>
      </c>
      <c r="DV61" s="196">
        <f>(AV61-AVERAGE(AV$3:AV$242))^2*'Monthly Returns'!$BI75</f>
        <v>1.0896291892733734E-8</v>
      </c>
      <c r="DW61" s="196">
        <f>(AW61-AVERAGE(AW$3:AW$242))^2*'Monthly Returns'!$BI75</f>
        <v>3.5682806726536912E-8</v>
      </c>
      <c r="DX61" s="196">
        <f>(AX61-AVERAGE(AX$3:AX$242))^2*'Monthly Returns'!$BI75</f>
        <v>6.9221953408167467E-7</v>
      </c>
      <c r="DY61" s="196">
        <f>(AY61-AVERAGE(AY$3:AY$242))^2*'Monthly Returns'!$BI75</f>
        <v>4.5272934444773845E-7</v>
      </c>
      <c r="DZ61" s="196">
        <f>(AZ61-AVERAGE(AZ$3:AZ$242))^2*'Monthly Returns'!$BI75</f>
        <v>4.3606303444882003E-6</v>
      </c>
      <c r="EA61" s="196">
        <f>(BA61-AVERAGE(BA$3:BA$242))^2*'Monthly Returns'!$BI75</f>
        <v>3.5675233065305127E-8</v>
      </c>
    </row>
    <row r="62" spans="1:131" s="103" customFormat="1" x14ac:dyDescent="0.2">
      <c r="A62" s="85"/>
      <c r="B62" s="102">
        <f>'Monthly Returns'!A76</f>
        <v>37894</v>
      </c>
      <c r="C62" s="97">
        <f>'Monthly Returns'!B76</f>
        <v>-1.0860000000000002E-2</v>
      </c>
      <c r="D62" s="97">
        <f>'Monthly Returns'!C76</f>
        <v>-1.0241999999999999E-2</v>
      </c>
      <c r="E62" s="97">
        <f>'Monthly Returns'!D76</f>
        <v>-1.2529999999999999E-2</v>
      </c>
      <c r="F62" s="97">
        <f>'Monthly Returns'!E76</f>
        <v>-1.8458000000000002E-2</v>
      </c>
      <c r="G62" s="97">
        <f>'Monthly Returns'!F76</f>
        <v>3.8877000000000002E-2</v>
      </c>
      <c r="H62" s="97">
        <f>'Monthly Returns'!G76</f>
        <v>6.3859999999999993E-3</v>
      </c>
      <c r="I62" s="97">
        <f>'Monthly Returns'!H76</f>
        <v>2.8001000000000002E-2</v>
      </c>
      <c r="J62" s="97">
        <f>'Monthly Returns'!I76</f>
        <v>5.7544999999999999E-2</v>
      </c>
      <c r="K62" s="97">
        <f>'Monthly Returns'!J76</f>
        <v>7.332E-3</v>
      </c>
      <c r="L62" s="97">
        <f>'Monthly Returns'!K76</f>
        <v>-2.496424718368162E-2</v>
      </c>
      <c r="M62" s="97">
        <f>'Monthly Returns'!L76</f>
        <v>2.6468999999999999E-2</v>
      </c>
      <c r="N62" s="97">
        <f>'Monthly Returns'!M76</f>
        <v>3.0152999999999999E-2</v>
      </c>
      <c r="O62" s="97">
        <f>'Monthly Returns'!N76</f>
        <v>1.126E-3</v>
      </c>
      <c r="P62" s="97">
        <f>'Monthly Returns'!O76</f>
        <v>2.0710000000000003E-2</v>
      </c>
      <c r="Q62" s="97">
        <f>'Monthly Returns'!P76</f>
        <v>5.2065E-2</v>
      </c>
      <c r="R62" s="97">
        <f>'Monthly Returns'!Q76</f>
        <v>3.4931000000000004E-2</v>
      </c>
      <c r="S62" s="97">
        <f>'Monthly Returns'!R76</f>
        <v>2.9777999999999999E-2</v>
      </c>
      <c r="T62" s="97">
        <f>'Monthly Returns'!S76</f>
        <v>5.2359999999999997E-2</v>
      </c>
      <c r="U62" s="97">
        <f>'Monthly Returns'!T76</f>
        <v>3.3586999999999999E-2</v>
      </c>
      <c r="V62" s="97">
        <f>'Monthly Returns'!U76</f>
        <v>2.6678999999999998E-2</v>
      </c>
      <c r="W62" s="97">
        <f>'Monthly Returns'!V76</f>
        <v>1.7038999999999999E-2</v>
      </c>
      <c r="X62" s="97">
        <f>'Monthly Returns'!W76</f>
        <v>3.4393E-2</v>
      </c>
      <c r="Y62" s="97">
        <f>'Monthly Returns'!X76</f>
        <v>3.1316000000000004E-2</v>
      </c>
      <c r="Z62" s="97">
        <f>'Monthly Returns'!Y76</f>
        <v>1.4081999999999999E-2</v>
      </c>
      <c r="AA62" s="97">
        <f>'Monthly Returns'!Z76</f>
        <v>2.7336999999999997E-2</v>
      </c>
      <c r="AB62" s="97">
        <f>'Monthly Returns'!AA76</f>
        <v>8.541E-3</v>
      </c>
      <c r="AC62" s="97">
        <f>'Monthly Returns'!AB76</f>
        <v>6.4524999999999999E-2</v>
      </c>
      <c r="AD62" s="97">
        <f>'Monthly Returns'!AC76</f>
        <v>6.3132999999999995E-2</v>
      </c>
      <c r="AE62" s="97">
        <f>'Monthly Returns'!AD76</f>
        <v>6.7482E-2</v>
      </c>
      <c r="AF62" s="97">
        <f>'Monthly Returns'!AE76</f>
        <v>3.1667000000000001E-2</v>
      </c>
      <c r="AG62" s="97">
        <f>'Monthly Returns'!AF76</f>
        <v>1.8139000000000002E-2</v>
      </c>
      <c r="AH62" s="97">
        <f>'Monthly Returns'!AG76</f>
        <v>7.4571625543821504E-2</v>
      </c>
      <c r="AI62" s="97">
        <f>'Monthly Returns'!AH76</f>
        <v>7.0999999999999995E-3</v>
      </c>
      <c r="AJ62" s="97">
        <f>'Monthly Returns'!AI76</f>
        <v>1.163E-2</v>
      </c>
      <c r="AK62" s="97">
        <f>'Monthly Returns'!AJ76</f>
        <v>7.8300000000000002E-3</v>
      </c>
      <c r="AL62" s="97">
        <f>'Monthly Returns'!AK76</f>
        <v>1.269E-2</v>
      </c>
      <c r="AM62" s="97">
        <f>'Monthly Returns'!AL76</f>
        <v>2.2579999999999999E-2</v>
      </c>
      <c r="AN62" s="97">
        <f>'Monthly Returns'!AM76</f>
        <v>8.5699999999999995E-3</v>
      </c>
      <c r="AO62" s="97">
        <f>'Monthly Returns'!AN76</f>
        <v>1.9209E-2</v>
      </c>
      <c r="AP62" s="97">
        <f>'Monthly Returns'!AO76</f>
        <v>8.3599999999999994E-4</v>
      </c>
      <c r="AQ62" s="97">
        <f>'Monthly Returns'!AP76</f>
        <v>-4.1050000000000001E-3</v>
      </c>
      <c r="AR62" s="95">
        <v>2.6930640617967572E-2</v>
      </c>
      <c r="AS62" s="97">
        <f>'Monthly Returns'!AR76</f>
        <v>-2.496424718368162E-2</v>
      </c>
      <c r="AT62" s="205">
        <f t="shared" si="2"/>
        <v>1.0118630922502772E-2</v>
      </c>
      <c r="AU62" s="95">
        <v>1.4841469920511462E-2</v>
      </c>
      <c r="AV62" s="95">
        <v>5.2057944456400038E-4</v>
      </c>
      <c r="AW62" s="97">
        <f>'Monthly Returns'!AV76</f>
        <v>3.4001999999999998E-2</v>
      </c>
      <c r="AX62" s="97">
        <f>'Monthly Returns'!AW76</f>
        <v>4.6670999999999997E-2</v>
      </c>
      <c r="AY62" s="95">
        <v>-2.9748453874861346E-3</v>
      </c>
      <c r="AZ62" s="95">
        <v>-9.2922506107399924E-2</v>
      </c>
      <c r="BA62" s="97">
        <f>'Monthly Returns'!AZ76</f>
        <v>1.6008999999999999E-2</v>
      </c>
      <c r="BB62" s="97"/>
      <c r="BC62" s="97"/>
      <c r="BD62" s="97"/>
      <c r="BE62" s="97"/>
      <c r="BF62" s="97"/>
      <c r="BG62" s="97"/>
      <c r="BH62" s="97"/>
      <c r="BI62" s="97"/>
      <c r="BJ62" s="97"/>
      <c r="BK62" s="97"/>
      <c r="BL62" s="97"/>
      <c r="BM62" s="97"/>
      <c r="BN62" s="97"/>
      <c r="BO62" s="97"/>
      <c r="BP62" s="97"/>
      <c r="BQ62" s="97"/>
      <c r="BR62" s="97"/>
      <c r="BS62" s="97"/>
      <c r="BT62" s="97"/>
      <c r="BU62" s="97"/>
      <c r="BV62" s="97"/>
      <c r="CC62" s="196">
        <f>(C62-AVERAGE(C$3:C$242))^2*'Monthly Returns'!$BI76</f>
        <v>5.8752767672428814E-7</v>
      </c>
      <c r="CD62" s="196">
        <f>(D62-AVERAGE(D$3:D$242))^2*'Monthly Returns'!$BI76</f>
        <v>5.4103903646637754E-7</v>
      </c>
      <c r="CE62" s="196">
        <f>(E62-AVERAGE(E$3:E$242))^2*'Monthly Returns'!$BI76</f>
        <v>8.5901765014105091E-7</v>
      </c>
      <c r="CF62" s="196">
        <f>(F62-AVERAGE(F$3:F$242))^2*'Monthly Returns'!$BI76</f>
        <v>1.3645489118104531E-6</v>
      </c>
      <c r="CG62" s="196">
        <f>(G62-AVERAGE(G$3:G$242))^2*'Monthly Returns'!$BI76</f>
        <v>1.431699202605982E-6</v>
      </c>
      <c r="CH62" s="196">
        <f>(H62-AVERAGE(H$3:H$242))^2*'Monthly Returns'!$BI76</f>
        <v>5.9387698762094205E-12</v>
      </c>
      <c r="CI62" s="196">
        <f>(I62-AVERAGE(I$3:I$242))^2*'Monthly Returns'!$BI76</f>
        <v>8.4980312076864289E-7</v>
      </c>
      <c r="CJ62" s="196">
        <f>(J62-AVERAGE(J$3:J$242))^2*'Monthly Returns'!$BI76</f>
        <v>4.2438304886571472E-6</v>
      </c>
      <c r="CK62" s="196">
        <f>(K62-AVERAGE(K$3:K$242))^2*'Monthly Returns'!$BI76</f>
        <v>1.3966087477799603E-8</v>
      </c>
      <c r="CL62" s="196">
        <f>(L62-AVERAGE(L$3:L$242))^2*'Monthly Returns'!$BI76</f>
        <v>5.544685265310213E-36</v>
      </c>
      <c r="CM62" s="196">
        <f>(M62-AVERAGE(M$3:M$242))^2*'Monthly Returns'!$BI76</f>
        <v>9.3224374471503188E-7</v>
      </c>
      <c r="CN62" s="196">
        <f>(N62-AVERAGE(N$3:N$242))^2*'Monthly Returns'!$BI76</f>
        <v>1.2918555598238195E-6</v>
      </c>
      <c r="CO62" s="196">
        <f>(O62-AVERAGE(O$3:O$242))^2*'Monthly Returns'!$BI76</f>
        <v>5.8968059796592613E-10</v>
      </c>
      <c r="CP62" s="196">
        <f>(P62-AVERAGE(P$3:P$242))^2*'Monthly Returns'!$BI76</f>
        <v>5.6455730551028514E-7</v>
      </c>
      <c r="CQ62" s="196">
        <f>(Q62-AVERAGE(Q$3:Q$242))^2*'Monthly Returns'!$BI76</f>
        <v>3.9604187368019653E-6</v>
      </c>
      <c r="CR62" s="196">
        <f>(R62-AVERAGE(R$3:R$242))^2*'Monthly Returns'!$BI76</f>
        <v>1.6826099920735051E-6</v>
      </c>
      <c r="CS62" s="196">
        <f>(S62-AVERAGE(S$3:S$242))^2*'Monthly Returns'!$BI76</f>
        <v>1.1959619219414192E-6</v>
      </c>
      <c r="CT62" s="196">
        <f>(T62-AVERAGE(T$3:T$242))^2*'Monthly Returns'!$BI76</f>
        <v>3.9424141538645798E-6</v>
      </c>
      <c r="CU62" s="196">
        <f>(U62-AVERAGE(U$3:U$242))^2*'Monthly Returns'!$BI76</f>
        <v>1.5314726895019845E-6</v>
      </c>
      <c r="CV62" s="196">
        <f>(V62-AVERAGE(V$3:V$242))^2*'Monthly Returns'!$BI76</f>
        <v>9.829019557332086E-7</v>
      </c>
      <c r="CW62" s="196">
        <f>(W62-AVERAGE(W$3:W$242))^2*'Monthly Returns'!$BI76</f>
        <v>3.2006218179304047E-7</v>
      </c>
      <c r="CX62" s="196">
        <f>(X62-AVERAGE(X$3:X$242))^2*'Monthly Returns'!$BI76</f>
        <v>1.6108365057027784E-6</v>
      </c>
      <c r="CY62" s="196">
        <f>(Y62-AVERAGE(Y$3:Y$242))^2*'Monthly Returns'!$BI76</f>
        <v>1.3810361466520132E-6</v>
      </c>
      <c r="CZ62" s="196">
        <f>(Z62-AVERAGE(Z$3:Z$242))^2*'Monthly Returns'!$BI76</f>
        <v>2.4394028446857378E-7</v>
      </c>
      <c r="DA62" s="196">
        <f>(AA62-AVERAGE(AA$3:AA$242))^2*'Monthly Returns'!$BI76</f>
        <v>8.2447019780591394E-7</v>
      </c>
      <c r="DB62" s="196">
        <f>(AB62-AVERAGE(AB$3:AB$242))^2*'Monthly Returns'!$BI76</f>
        <v>3.5095049397211154E-8</v>
      </c>
      <c r="DC62" s="196">
        <f>(AC62-AVERAGE(AC$3:AC$242))^2*'Monthly Returns'!$BI76</f>
        <v>6.8032616959974493E-6</v>
      </c>
      <c r="DD62" s="196">
        <f>(AD62-AVERAGE(AD$3:AD$242))^2*'Monthly Returns'!$BI76</f>
        <v>6.4871883474280867E-6</v>
      </c>
      <c r="DE62" s="196">
        <f>(AE62-AVERAGE(AE$3:AE$242))^2*'Monthly Returns'!$BI76</f>
        <v>7.4151802812730196E-6</v>
      </c>
      <c r="DF62" s="196">
        <f>(AF62-AVERAGE(AF$3:AF$242))^2*'Monthly Returns'!$BI76</f>
        <v>1.1001258594622847E-6</v>
      </c>
      <c r="DG62" s="196">
        <f>(AG62-AVERAGE(AG$3:AG$242))^2*'Monthly Returns'!$BI76</f>
        <v>2.8920985976078413E-7</v>
      </c>
      <c r="DH62" s="196">
        <f>(AH62-AVERAGE(AH$3:AH$242))^2*'Monthly Returns'!$BI76</f>
        <v>8.8774125214584599E-6</v>
      </c>
      <c r="DI62" s="196">
        <f>(AI62-AVERAGE(AI$3:AI$242))^2*'Monthly Returns'!$BI76</f>
        <v>2.1577469534662392E-8</v>
      </c>
      <c r="DJ62" s="196">
        <f>(AJ62-AVERAGE(AJ$3:AJ$242))^2*'Monthly Returns'!$BI76</f>
        <v>6.2988971828279648E-8</v>
      </c>
      <c r="DK62" s="196">
        <f>(AK62-AVERAGE(AK$3:AK$242))^2*'Monthly Returns'!$BI76</f>
        <v>4.4575948616297376E-9</v>
      </c>
      <c r="DL62" s="196">
        <f>(AL62-AVERAGE(AL$3:AL$242))^2*'Monthly Returns'!$BI76</f>
        <v>7.1069023971658232E-8</v>
      </c>
      <c r="DM62" s="196">
        <f>(AM62-AVERAGE(AM$3:AM$242))^2*'Monthly Returns'!$BI76</f>
        <v>5.9933293832742998E-7</v>
      </c>
      <c r="DN62" s="196">
        <f>(AN62-AVERAGE(AN$3:AN$242))^2*'Monthly Returns'!$BI76</f>
        <v>1.5740722896850752E-8</v>
      </c>
      <c r="DO62" s="196">
        <f>(AO62-AVERAGE(AO$3:AO$242))^2*'Monthly Returns'!$BI76</f>
        <v>3.4438265785334818E-7</v>
      </c>
      <c r="DP62" s="196">
        <f>(AP62-AVERAGE(AP$3:AP$242))^2*'Monthly Returns'!$BI76</f>
        <v>4.2085507847117383E-9</v>
      </c>
      <c r="DQ62" s="196">
        <f>(AQ62-AVERAGE(AQ$3:AQ$242))^2*'Monthly Returns'!$BI76</f>
        <v>2.5603790936110327E-7</v>
      </c>
      <c r="DR62" s="196">
        <f>(AR62-AVERAGE(AR$3:AR$242))^2*'Monthly Returns'!$BI76</f>
        <v>7.5066961892055506E-7</v>
      </c>
      <c r="DS62" s="196">
        <f>(AS62-AVERAGE(AS$3:AS$242))^2*'Monthly Returns'!$BI76</f>
        <v>5.544685265310213E-36</v>
      </c>
      <c r="DT62" s="196">
        <f>(AT62-AVERAGE(AT$3:AT$242))^2*'Monthly Returns'!$BI76</f>
        <v>3.5188185239157728E-8</v>
      </c>
      <c r="DU62" s="196">
        <f>(AU62-AVERAGE(AU$3:AU$242))^2*'Monthly Returns'!$BI76</f>
        <v>2.9696825955029484E-7</v>
      </c>
      <c r="DV62" s="196">
        <f>(AV62-AVERAGE(AV$3:AV$242))^2*'Monthly Returns'!$BI76</f>
        <v>7.2811447679731204E-8</v>
      </c>
      <c r="DW62" s="196">
        <f>(AW62-AVERAGE(AW$3:AW$242))^2*'Monthly Returns'!$BI76</f>
        <v>1.0511948096456662E-6</v>
      </c>
      <c r="DX62" s="196">
        <f>(AX62-AVERAGE(AX$3:AX$242))^2*'Monthly Returns'!$BI76</f>
        <v>2.5690430105736067E-6</v>
      </c>
      <c r="DY62" s="196">
        <f>(AY62-AVERAGE(AY$3:AY$242))^2*'Monthly Returns'!$BI76</f>
        <v>1.7669212185755791E-7</v>
      </c>
      <c r="DZ62" s="196">
        <f>(AZ62-AVERAGE(AZ$3:AZ$242))^2*'Monthly Returns'!$BI76</f>
        <v>2.1449067718761402E-5</v>
      </c>
      <c r="EA62" s="196">
        <f>(BA62-AVERAGE(BA$3:BA$242))^2*'Monthly Returns'!$BI76</f>
        <v>5.9695112906060015E-8</v>
      </c>
    </row>
    <row r="63" spans="1:131" s="103" customFormat="1" x14ac:dyDescent="0.2">
      <c r="A63" s="85"/>
      <c r="B63" s="102">
        <f>'Monthly Returns'!A77</f>
        <v>37925</v>
      </c>
      <c r="C63" s="97">
        <f>'Monthly Returns'!B77</f>
        <v>6.0523E-2</v>
      </c>
      <c r="D63" s="97">
        <f>'Monthly Returns'!C77</f>
        <v>5.8634000000000006E-2</v>
      </c>
      <c r="E63" s="97">
        <f>'Monthly Returns'!D77</f>
        <v>7.6326999999999992E-2</v>
      </c>
      <c r="F63" s="97">
        <f>'Monthly Returns'!E77</f>
        <v>8.397700000000001E-2</v>
      </c>
      <c r="G63" s="97">
        <f>'Monthly Returns'!F77</f>
        <v>8.9408999999999988E-2</v>
      </c>
      <c r="H63" s="97">
        <f>'Monthly Returns'!G77</f>
        <v>6.0663999999999996E-2</v>
      </c>
      <c r="I63" s="97">
        <f>'Monthly Returns'!H77</f>
        <v>6.4821000000000004E-2</v>
      </c>
      <c r="J63" s="97">
        <f>'Monthly Returns'!I77</f>
        <v>7.9878000000000005E-2</v>
      </c>
      <c r="K63" s="97">
        <f>'Monthly Returns'!J77</f>
        <v>8.5097000000000006E-2</v>
      </c>
      <c r="L63" s="97">
        <f>'Monthly Returns'!K77</f>
        <v>-2.496424718368162E-2</v>
      </c>
      <c r="M63" s="97">
        <f>'Monthly Returns'!L77</f>
        <v>-9.3200000000000002E-3</v>
      </c>
      <c r="N63" s="97">
        <f>'Monthly Returns'!M77</f>
        <v>-1.5257E-2</v>
      </c>
      <c r="O63" s="97">
        <f>'Monthly Returns'!N77</f>
        <v>8.2799999999999996E-4</v>
      </c>
      <c r="P63" s="97">
        <f>'Monthly Returns'!O77</f>
        <v>-9.7859999999999996E-3</v>
      </c>
      <c r="Q63" s="97">
        <f>'Monthly Returns'!P77</f>
        <v>-2.7823000000000001E-2</v>
      </c>
      <c r="R63" s="97">
        <f>'Monthly Returns'!Q77</f>
        <v>-1.0650999999999999E-2</v>
      </c>
      <c r="S63" s="97">
        <f>'Monthly Returns'!R77</f>
        <v>-8.9289999999999994E-3</v>
      </c>
      <c r="T63" s="97">
        <f>'Monthly Returns'!S77</f>
        <v>-1.627E-2</v>
      </c>
      <c r="U63" s="97">
        <f>'Monthly Returns'!T77</f>
        <v>5.0760000000000007E-3</v>
      </c>
      <c r="V63" s="97">
        <f>'Monthly Returns'!U77</f>
        <v>-1.1976000000000001E-2</v>
      </c>
      <c r="W63" s="97">
        <f>'Monthly Returns'!V77</f>
        <v>-3.4649999999999998E-3</v>
      </c>
      <c r="X63" s="97">
        <f>'Monthly Returns'!W77</f>
        <v>-1.125E-2</v>
      </c>
      <c r="Y63" s="97">
        <f>'Monthly Returns'!X77</f>
        <v>-6.3490000000000005E-3</v>
      </c>
      <c r="Z63" s="97">
        <f>'Monthly Returns'!Y77</f>
        <v>-4.1570000000000001E-3</v>
      </c>
      <c r="AA63" s="97">
        <f>'Monthly Returns'!Z77</f>
        <v>2.0194999999999998E-2</v>
      </c>
      <c r="AB63" s="97">
        <f>'Monthly Returns'!AA77</f>
        <v>1.0439E-2</v>
      </c>
      <c r="AC63" s="97">
        <f>'Monthly Returns'!AB77</f>
        <v>-2.8139999999999997E-3</v>
      </c>
      <c r="AD63" s="97">
        <f>'Monthly Returns'!AC77</f>
        <v>-2.2290000000000001E-3</v>
      </c>
      <c r="AE63" s="97">
        <f>'Monthly Returns'!AD77</f>
        <v>-3.0009999999999998E-3</v>
      </c>
      <c r="AF63" s="97">
        <f>'Monthly Returns'!AE77</f>
        <v>7.8919999999999997E-3</v>
      </c>
      <c r="AG63" s="97">
        <f>'Monthly Returns'!AF77</f>
        <v>1.1375E-2</v>
      </c>
      <c r="AH63" s="97">
        <f>'Monthly Returns'!AG77</f>
        <v>-2.3504997559943698E-3</v>
      </c>
      <c r="AI63" s="97">
        <f>'Monthly Returns'!AH77</f>
        <v>1.06E-2</v>
      </c>
      <c r="AJ63" s="97">
        <f>'Monthly Returns'!AI77</f>
        <v>2.4479999999999998E-2</v>
      </c>
      <c r="AK63" s="97">
        <f>'Monthly Returns'!AJ77</f>
        <v>3.117E-2</v>
      </c>
      <c r="AL63" s="97">
        <f>'Monthly Returns'!AK77</f>
        <v>2.511E-2</v>
      </c>
      <c r="AM63" s="97">
        <f>'Monthly Returns'!AL77</f>
        <v>1.729E-2</v>
      </c>
      <c r="AN63" s="97">
        <f>'Monthly Returns'!AM77</f>
        <v>1.057E-2</v>
      </c>
      <c r="AO63" s="97">
        <f>'Monthly Returns'!AN77</f>
        <v>5.3863000000000001E-2</v>
      </c>
      <c r="AP63" s="97">
        <f>'Monthly Returns'!AO77</f>
        <v>4.7756999999999994E-2</v>
      </c>
      <c r="AQ63" s="97">
        <f>'Monthly Returns'!AP77</f>
        <v>6.9390999999999994E-2</v>
      </c>
      <c r="AR63" s="95">
        <v>9.7906036487338984E-3</v>
      </c>
      <c r="AS63" s="97">
        <f>'Monthly Returns'!AR77</f>
        <v>-2.496424718368162E-2</v>
      </c>
      <c r="AT63" s="205">
        <f t="shared" si="2"/>
        <v>2.9608516217547481E-2</v>
      </c>
      <c r="AU63" s="95">
        <v>5.9122362579716271E-3</v>
      </c>
      <c r="AV63" s="95">
        <v>6.6538856481335824E-3</v>
      </c>
      <c r="AW63" s="97">
        <f>'Monthly Returns'!AV77</f>
        <v>1.8065999999999999E-2</v>
      </c>
      <c r="AX63" s="97">
        <f>'Monthly Returns'!AW77</f>
        <v>3.0015999999999998E-2</v>
      </c>
      <c r="AY63" s="95">
        <v>4.7139581087737414E-2</v>
      </c>
      <c r="AZ63" s="95">
        <v>0.11918394804135884</v>
      </c>
      <c r="BA63" s="97">
        <f>'Monthly Returns'!AZ77</f>
        <v>2.4287E-2</v>
      </c>
      <c r="BB63" s="97"/>
      <c r="BC63" s="97"/>
      <c r="BD63" s="97"/>
      <c r="BE63" s="97"/>
      <c r="BF63" s="97"/>
      <c r="BG63" s="97"/>
      <c r="BH63" s="97"/>
      <c r="BI63" s="97"/>
      <c r="BJ63" s="97"/>
      <c r="BK63" s="97"/>
      <c r="BL63" s="97"/>
      <c r="BM63" s="97"/>
      <c r="BN63" s="97"/>
      <c r="BO63" s="97"/>
      <c r="BP63" s="97"/>
      <c r="BQ63" s="97"/>
      <c r="BR63" s="97"/>
      <c r="BS63" s="97"/>
      <c r="BT63" s="97"/>
      <c r="BU63" s="97"/>
      <c r="BV63" s="97"/>
      <c r="CC63" s="196">
        <f>(C63-AVERAGE(C$3:C$242))^2*'Monthly Returns'!$BI77</f>
        <v>5.1659354229363194E-6</v>
      </c>
      <c r="CD63" s="196">
        <f>(D63-AVERAGE(D$3:D$242))^2*'Monthly Returns'!$BI77</f>
        <v>4.827229491964788E-6</v>
      </c>
      <c r="CE63" s="196">
        <f>(E63-AVERAGE(E$3:E$242))^2*'Monthly Returns'!$BI77</f>
        <v>8.1606960425169174E-6</v>
      </c>
      <c r="CF63" s="196">
        <f>(F63-AVERAGE(F$3:F$242))^2*'Monthly Returns'!$BI77</f>
        <v>1.019546837319378E-5</v>
      </c>
      <c r="CG63" s="196">
        <f>(G63-AVERAGE(G$3:G$242))^2*'Monthly Returns'!$BI77</f>
        <v>1.1268568469528306E-5</v>
      </c>
      <c r="CH63" s="196">
        <f>(H63-AVERAGE(H$3:H$242))^2*'Monthly Returns'!$BI77</f>
        <v>5.3432940356471652E-6</v>
      </c>
      <c r="CI63" s="196">
        <f>(I63-AVERAGE(I$3:I$242))^2*'Monthly Returns'!$BI77</f>
        <v>6.2311130658491198E-6</v>
      </c>
      <c r="CJ63" s="196">
        <f>(J63-AVERAGE(J$3:J$242))^2*'Monthly Returns'!$BI77</f>
        <v>9.1357803721700311E-6</v>
      </c>
      <c r="CK63" s="196">
        <f>(K63-AVERAGE(K$3:K$242))^2*'Monthly Returns'!$BI77</f>
        <v>1.0217876963974531E-5</v>
      </c>
      <c r="CL63" s="196">
        <f>(L63-AVERAGE(L$3:L$242))^2*'Monthly Returns'!$BI77</f>
        <v>5.6006921871820333E-36</v>
      </c>
      <c r="CM63" s="196">
        <f>(M63-AVERAGE(M$3:M$242))^2*'Monthly Returns'!$BI77</f>
        <v>3.0844921941017773E-7</v>
      </c>
      <c r="CN63" s="196">
        <f>(N63-AVERAGE(N$3:N$242))^2*'Monthly Returns'!$BI77</f>
        <v>6.2982762347095236E-7</v>
      </c>
      <c r="CO63" s="196">
        <f>(O63-AVERAGE(O$3:O$242))^2*'Monthly Returns'!$BI77</f>
        <v>1.3771635718785747E-9</v>
      </c>
      <c r="CP63" s="196">
        <f>(P63-AVERAGE(P$3:P$242))^2*'Monthly Returns'!$BI77</f>
        <v>2.9698644089011883E-7</v>
      </c>
      <c r="CQ63" s="196">
        <f>(Q63-AVERAGE(Q$3:Q$242))^2*'Monthly Returns'!$BI77</f>
        <v>1.9760430656355585E-6</v>
      </c>
      <c r="CR63" s="196">
        <f>(R63-AVERAGE(R$3:R$242))^2*'Monthly Returns'!$BI77</f>
        <v>4.0906820177027353E-7</v>
      </c>
      <c r="CS63" s="196">
        <f>(S63-AVERAGE(S$3:S$242))^2*'Monthly Returns'!$BI77</f>
        <v>3.0367339136411303E-7</v>
      </c>
      <c r="CT63" s="196">
        <f>(T63-AVERAGE(T$3:T$242))^2*'Monthly Returns'!$BI77</f>
        <v>8.6548238311415903E-7</v>
      </c>
      <c r="CU63" s="196">
        <f>(U63-AVERAGE(U$3:U$242))^2*'Monthly Returns'!$BI77</f>
        <v>7.9899949201734797E-10</v>
      </c>
      <c r="CV63" s="196">
        <f>(V63-AVERAGE(V$3:V$242))^2*'Monthly Returns'!$BI77</f>
        <v>4.2451729086051317E-7</v>
      </c>
      <c r="CW63" s="196">
        <f>(W63-AVERAGE(W$3:W$242))^2*'Monthly Returns'!$BI77</f>
        <v>9.3358317316983624E-8</v>
      </c>
      <c r="CX63" s="196">
        <f>(X63-AVERAGE(X$3:X$242))^2*'Monthly Returns'!$BI77</f>
        <v>4.4929284987848702E-7</v>
      </c>
      <c r="CY63" s="196">
        <f>(Y63-AVERAGE(Y$3:Y$242))^2*'Monthly Returns'!$BI77</f>
        <v>1.8033372068038207E-7</v>
      </c>
      <c r="CZ63" s="196">
        <f>(Z63-AVERAGE(Z$3:Z$242))^2*'Monthly Returns'!$BI77</f>
        <v>7.9063618293130353E-8</v>
      </c>
      <c r="DA63" s="196">
        <f>(AA63-AVERAGE(AA$3:AA$242))^2*'Monthly Returns'!$BI77</f>
        <v>3.6978144979910129E-7</v>
      </c>
      <c r="DB63" s="196">
        <f>(AB63-AVERAGE(AB$3:AB$242))^2*'Monthly Returns'!$BI77</f>
        <v>7.246699579535702E-8</v>
      </c>
      <c r="DC63" s="196">
        <f>(AC63-AVERAGE(AC$3:AC$242))^2*'Monthly Returns'!$BI77</f>
        <v>6.219150991585682E-8</v>
      </c>
      <c r="DD63" s="196">
        <f>(AD63-AVERAGE(AD$3:AD$242))^2*'Monthly Returns'!$BI77</f>
        <v>5.1400622026796963E-8</v>
      </c>
      <c r="DE63" s="196">
        <f>(AE63-AVERAGE(AE$3:AE$242))^2*'Monthly Returns'!$BI77</f>
        <v>7.1858298655468535E-8</v>
      </c>
      <c r="DF63" s="196">
        <f>(AF63-AVERAGE(AF$3:AF$242))^2*'Monthly Returns'!$BI77</f>
        <v>1.6455673919207414E-9</v>
      </c>
      <c r="DG63" s="196">
        <f>(AG63-AVERAGE(AG$3:AG$242))^2*'Monthly Returns'!$BI77</f>
        <v>6.356726416955091E-8</v>
      </c>
      <c r="DH63" s="196">
        <f>(AH63-AVERAGE(AH$3:AH$242))^2*'Monthly Returns'!$BI77</f>
        <v>8.1152205151868442E-8</v>
      </c>
      <c r="DI63" s="196">
        <f>(AI63-AVERAGE(AI$3:AI$242))^2*'Monthly Returns'!$BI77</f>
        <v>8.8117797065227188E-8</v>
      </c>
      <c r="DJ63" s="196">
        <f>(AJ63-AVERAGE(AJ$3:AJ$242))^2*'Monthly Returns'!$BI77</f>
        <v>6.4010849093930174E-7</v>
      </c>
      <c r="DK63" s="196">
        <f>(AK63-AVERAGE(AK$3:AK$242))^2*'Monthly Returns'!$BI77</f>
        <v>1.1281492489767264E-6</v>
      </c>
      <c r="DL63" s="196">
        <f>(AL63-AVERAGE(AL$3:AL$242))^2*'Monthly Returns'!$BI77</f>
        <v>6.3588852657291171E-7</v>
      </c>
      <c r="DM63" s="196">
        <f>(AM63-AVERAGE(AM$3:AM$242))^2*'Monthly Returns'!$BI77</f>
        <v>3.0530071455546214E-7</v>
      </c>
      <c r="DN63" s="196">
        <f>(AN63-AVERAGE(AN$3:AN$242))^2*'Monthly Returns'!$BI77</f>
        <v>4.4672650720005382E-8</v>
      </c>
      <c r="DO63" s="196">
        <f>(AO63-AVERAGE(AO$3:AO$242))^2*'Monthly Returns'!$BI77</f>
        <v>4.2732483921684844E-6</v>
      </c>
      <c r="DP63" s="196">
        <f>(AP63-AVERAGE(AP$3:AP$242))^2*'Monthly Returns'!$BI77</f>
        <v>3.7448385263556055E-6</v>
      </c>
      <c r="DQ63" s="196">
        <f>(AQ63-AVERAGE(AQ$3:AQ$242))^2*'Monthly Returns'!$BI77</f>
        <v>6.8893958828652447E-6</v>
      </c>
      <c r="DR63" s="196">
        <f>(AR63-AVERAGE(AR$3:AR$242))^2*'Monthly Returns'!$BI77</f>
        <v>1.9615242382761078E-8</v>
      </c>
      <c r="DS63" s="196">
        <f>(AS63-AVERAGE(AS$3:AS$242))^2*'Monthly Returns'!$BI77</f>
        <v>5.6006921871820333E-36</v>
      </c>
      <c r="DT63" s="196">
        <f>(AT63-AVERAGE(AT$3:AT$242))^2*'Monthly Returns'!$BI77</f>
        <v>1.0392423083231972E-6</v>
      </c>
      <c r="DU63" s="196">
        <f>(AU63-AVERAGE(AU$3:AU$242))^2*'Monthly Returns'!$BI77</f>
        <v>2.7894977260618494E-8</v>
      </c>
      <c r="DV63" s="196">
        <f>(AV63-AVERAGE(AV$3:AV$242))^2*'Monthly Returns'!$BI77</f>
        <v>2.8374096697296804E-7</v>
      </c>
      <c r="DW63" s="196">
        <f>(AW63-AVERAGE(AW$3:AW$242))^2*'Monthly Returns'!$BI77</f>
        <v>1.2323739760069651E-7</v>
      </c>
      <c r="DX63" s="196">
        <f>(AX63-AVERAGE(AX$3:AX$242))^2*'Monthly Returns'!$BI77</f>
        <v>8.1153826989392458E-7</v>
      </c>
      <c r="DY63" s="196">
        <f>(AY63-AVERAGE(AY$3:AY$242))^2*'Monthly Returns'!$BI77</f>
        <v>2.9379232988010982E-6</v>
      </c>
      <c r="DZ63" s="196">
        <f>(AZ63-AVERAGE(AZ$3:AZ$242))^2*'Monthly Returns'!$BI77</f>
        <v>1.925436040153744E-5</v>
      </c>
      <c r="EA63" s="196">
        <f>(BA63-AVERAGE(BA$3:BA$242))^2*'Monthly Returns'!$BI77</f>
        <v>3.5816441206810371E-7</v>
      </c>
    </row>
    <row r="64" spans="1:131" s="103" customFormat="1" x14ac:dyDescent="0.2">
      <c r="A64" s="85"/>
      <c r="B64" s="102">
        <f>'Monthly Returns'!A78</f>
        <v>37955</v>
      </c>
      <c r="C64" s="97">
        <f>'Monthly Returns'!B78</f>
        <v>1.3772E-2</v>
      </c>
      <c r="D64" s="97">
        <f>'Monthly Returns'!C78</f>
        <v>1.1990000000000001E-2</v>
      </c>
      <c r="E64" s="97">
        <f>'Monthly Returns'!D78</f>
        <v>2.8067999999999999E-2</v>
      </c>
      <c r="F64" s="97">
        <f>'Monthly Returns'!E78</f>
        <v>3.5487999999999999E-2</v>
      </c>
      <c r="G64" s="97">
        <f>'Monthly Returns'!F78</f>
        <v>4.3493000000000004E-2</v>
      </c>
      <c r="H64" s="97">
        <f>'Monthly Returns'!G78</f>
        <v>1.5323E-2</v>
      </c>
      <c r="I64" s="97">
        <f>'Monthly Returns'!H78</f>
        <v>2.1806000000000002E-2</v>
      </c>
      <c r="J64" s="97">
        <f>'Monthly Returns'!I78</f>
        <v>9.320000000000001E-4</v>
      </c>
      <c r="K64" s="97">
        <f>'Monthly Returns'!J78</f>
        <v>1.2289000000000001E-2</v>
      </c>
      <c r="L64" s="97">
        <f>'Monthly Returns'!K78</f>
        <v>-2.496424718368162E-2</v>
      </c>
      <c r="M64" s="97">
        <f>'Monthly Returns'!L78</f>
        <v>2.3909999999999999E-3</v>
      </c>
      <c r="N64" s="97">
        <f>'Monthly Returns'!M78</f>
        <v>1.248E-3</v>
      </c>
      <c r="O64" s="97">
        <f>'Monthly Returns'!N78</f>
        <v>8.8699999999999998E-4</v>
      </c>
      <c r="P64" s="97">
        <f>'Monthly Returns'!O78</f>
        <v>-2.6700000000000004E-4</v>
      </c>
      <c r="Q64" s="97">
        <f>'Monthly Returns'!P78</f>
        <v>4.8370000000000002E-3</v>
      </c>
      <c r="R64" s="97">
        <f>'Monthly Returns'!Q78</f>
        <v>4.5910000000000005E-3</v>
      </c>
      <c r="S64" s="97">
        <f>'Monthly Returns'!R78</f>
        <v>3.0149999999999999E-3</v>
      </c>
      <c r="T64" s="97">
        <f>'Monthly Returns'!S78</f>
        <v>9.6810000000000004E-3</v>
      </c>
      <c r="U64" s="97">
        <f>'Monthly Returns'!T78</f>
        <v>4.2000000000000002E-4</v>
      </c>
      <c r="V64" s="97">
        <f>'Monthly Returns'!U78</f>
        <v>9.0899999999999998E-4</v>
      </c>
      <c r="W64" s="97">
        <f>'Monthly Returns'!V78</f>
        <v>2.0899999999999998E-3</v>
      </c>
      <c r="X64" s="97">
        <f>'Monthly Returns'!W78</f>
        <v>1.4649999999999999E-3</v>
      </c>
      <c r="Y64" s="97">
        <f>'Monthly Returns'!X78</f>
        <v>7.9439999999999997E-3</v>
      </c>
      <c r="Z64" s="97">
        <f>'Monthly Returns'!Y78</f>
        <v>1.4319999999999999E-3</v>
      </c>
      <c r="AA64" s="97">
        <f>'Monthly Returns'!Z78</f>
        <v>1.5167E-2</v>
      </c>
      <c r="AB64" s="97">
        <f>'Monthly Returns'!AA78</f>
        <v>6.1019999999999998E-3</v>
      </c>
      <c r="AC64" s="97">
        <f>'Monthly Returns'!AB78</f>
        <v>2.0877E-2</v>
      </c>
      <c r="AD64" s="97">
        <f>'Monthly Returns'!AC78</f>
        <v>2.0079E-2</v>
      </c>
      <c r="AE64" s="97">
        <f>'Monthly Returns'!AD78</f>
        <v>2.2029999999999998E-2</v>
      </c>
      <c r="AF64" s="97">
        <f>'Monthly Returns'!AE78</f>
        <v>1.2546E-2</v>
      </c>
      <c r="AG64" s="97">
        <f>'Monthly Returns'!AF78</f>
        <v>1.8402000000000002E-2</v>
      </c>
      <c r="AH64" s="97">
        <f>'Monthly Returns'!AG78</f>
        <v>2.4712005931318101E-2</v>
      </c>
      <c r="AI64" s="97">
        <f>'Monthly Returns'!AH78</f>
        <v>1.2999999999999999E-3</v>
      </c>
      <c r="AJ64" s="97">
        <f>'Monthly Returns'!AI78</f>
        <v>1.0549999999999999E-2</v>
      </c>
      <c r="AK64" s="97">
        <f>'Monthly Returns'!AJ78</f>
        <v>1.1350000000000001E-2</v>
      </c>
      <c r="AL64" s="97">
        <f>'Monthly Returns'!AK78</f>
        <v>1.6289999999999999E-2</v>
      </c>
      <c r="AM64" s="97">
        <f>'Monthly Returns'!AL78</f>
        <v>1.9300000000000001E-3</v>
      </c>
      <c r="AN64" s="97">
        <f>'Monthly Returns'!AM78</f>
        <v>4.8300000000000001E-3</v>
      </c>
      <c r="AO64" s="97">
        <f>'Monthly Returns'!AN78</f>
        <v>2.8810000000000003E-3</v>
      </c>
      <c r="AP64" s="97">
        <f>'Monthly Returns'!AO78</f>
        <v>-3.1480000000000002E-3</v>
      </c>
      <c r="AQ64" s="97">
        <f>'Monthly Returns'!AP78</f>
        <v>1.8527999999999999E-2</v>
      </c>
      <c r="AR64" s="95">
        <v>1.5654319718741642E-2</v>
      </c>
      <c r="AS64" s="97">
        <f>'Monthly Returns'!AR78</f>
        <v>-2.496424718368162E-2</v>
      </c>
      <c r="AT64" s="205">
        <f t="shared" si="2"/>
        <v>1.2793647274856646E-2</v>
      </c>
      <c r="AU64" s="95">
        <v>6.7880048338822023E-3</v>
      </c>
      <c r="AV64" s="95">
        <v>5.2977551784228263E-3</v>
      </c>
      <c r="AW64" s="97">
        <f>'Monthly Returns'!AV78</f>
        <v>4.3594999999999995E-2</v>
      </c>
      <c r="AX64" s="97">
        <f>'Monthly Returns'!AW78</f>
        <v>3.6107E-2</v>
      </c>
      <c r="AY64" s="95">
        <v>1.1671236374283224E-2</v>
      </c>
      <c r="AZ64" s="95">
        <v>-7.3869636468528212E-3</v>
      </c>
      <c r="BA64" s="97">
        <f>'Monthly Returns'!AZ78</f>
        <v>3.9172999999999999E-2</v>
      </c>
      <c r="BB64" s="97"/>
      <c r="BC64" s="97"/>
      <c r="BD64" s="97"/>
      <c r="BE64" s="97"/>
      <c r="BF64" s="97"/>
      <c r="BG64" s="97"/>
      <c r="BH64" s="97"/>
      <c r="BI64" s="97"/>
      <c r="BJ64" s="97"/>
      <c r="BK64" s="97"/>
      <c r="BL64" s="97"/>
      <c r="BM64" s="97"/>
      <c r="BN64" s="97"/>
      <c r="BO64" s="97"/>
      <c r="BP64" s="97"/>
      <c r="BQ64" s="97"/>
      <c r="BR64" s="97"/>
      <c r="BS64" s="97"/>
      <c r="BT64" s="97"/>
      <c r="BU64" s="97"/>
      <c r="BV64" s="97"/>
      <c r="CC64" s="196">
        <f>(C64-AVERAGE(C$3:C$242))^2*'Monthly Returns'!$BI78</f>
        <v>7.9055233784783133E-8</v>
      </c>
      <c r="CD64" s="196">
        <f>(D64-AVERAGE(D$3:D$242))^2*'Monthly Returns'!$BI78</f>
        <v>4.3930826110105656E-8</v>
      </c>
      <c r="CE64" s="196">
        <f>(E64-AVERAGE(E$3:E$242))^2*'Monthly Returns'!$BI78</f>
        <v>6.4532131091892508E-7</v>
      </c>
      <c r="CF64" s="196">
        <f>(F64-AVERAGE(F$3:F$242))^2*'Monthly Returns'!$BI78</f>
        <v>1.2802914391544592E-6</v>
      </c>
      <c r="CG64" s="196">
        <f>(G64-AVERAGE(G$3:G$242))^2*'Monthly Returns'!$BI78</f>
        <v>1.9779764247272536E-6</v>
      </c>
      <c r="CH64" s="196">
        <f>(H64-AVERAGE(H$3:H$242))^2*'Monthly Returns'!$BI78</f>
        <v>1.4475312751911622E-7</v>
      </c>
      <c r="CI64" s="196">
        <f>(I64-AVERAGE(I$3:I$242))^2*'Monthly Returns'!$BI78</f>
        <v>4.4318379006247362E-7</v>
      </c>
      <c r="CJ64" s="196">
        <f>(J64-AVERAGE(J$3:J$242))^2*'Monthly Returns'!$BI78</f>
        <v>1.1891955791355673E-7</v>
      </c>
      <c r="CK64" s="196">
        <f>(K64-AVERAGE(K$3:K$242))^2*'Monthly Returns'!$BI78</f>
        <v>8.6530794179957083E-9</v>
      </c>
      <c r="CL64" s="196">
        <f>(L64-AVERAGE(L$3:L$242))^2*'Monthly Returns'!$BI78</f>
        <v>5.6572648355374073E-36</v>
      </c>
      <c r="CM64" s="196">
        <f>(M64-AVERAGE(M$3:M$242))^2*'Monthly Returns'!$BI78</f>
        <v>3.180479233857021E-9</v>
      </c>
      <c r="CN64" s="196">
        <f>(N64-AVERAGE(N$3:N$242))^2*'Monthly Returns'!$BI78</f>
        <v>8.1759432728787115E-9</v>
      </c>
      <c r="CO64" s="196">
        <f>(O64-AVERAGE(O$3:O$242))^2*'Monthly Returns'!$BI78</f>
        <v>1.2088917421772441E-9</v>
      </c>
      <c r="CP64" s="196">
        <f>(P64-AVERAGE(P$3:P$242))^2*'Monthly Returns'!$BI78</f>
        <v>1.9557188612473561E-8</v>
      </c>
      <c r="CQ64" s="196">
        <f>(Q64-AVERAGE(Q$3:Q$242))^2*'Monthly Returns'!$BI78</f>
        <v>1.7978344335406127E-10</v>
      </c>
      <c r="CR64" s="196">
        <f>(R64-AVERAGE(R$3:R$242))^2*'Monthly Returns'!$BI78</f>
        <v>1.0550124852667872E-10</v>
      </c>
      <c r="CS64" s="196">
        <f>(S64-AVERAGE(S$3:S$242))^2*'Monthly Returns'!$BI78</f>
        <v>1.770240049535832E-9</v>
      </c>
      <c r="CT64" s="196">
        <f>(T64-AVERAGE(T$3:T$242))^2*'Monthly Returns'!$BI78</f>
        <v>3.1303996801803908E-8</v>
      </c>
      <c r="CU64" s="196">
        <f>(U64-AVERAGE(U$3:U$242))^2*'Monthly Returns'!$BI78</f>
        <v>2.9271051074914659E-8</v>
      </c>
      <c r="CV64" s="196">
        <f>(V64-AVERAGE(V$3:V$242))^2*'Monthly Returns'!$BI78</f>
        <v>1.0556617332972897E-8</v>
      </c>
      <c r="CW64" s="196">
        <f>(W64-AVERAGE(W$3:W$242))^2*'Monthly Returns'!$BI78</f>
        <v>4.7704862220026976E-9</v>
      </c>
      <c r="CX64" s="196">
        <f>(X64-AVERAGE(X$3:X$242))^2*'Monthly Returns'!$BI78</f>
        <v>1.6606717098424828E-8</v>
      </c>
      <c r="CY64" s="196">
        <f>(Y64-AVERAGE(Y$3:Y$242))^2*'Monthly Returns'!$BI78</f>
        <v>3.4454529966397471E-8</v>
      </c>
      <c r="CZ64" s="196">
        <f>(Z64-AVERAGE(Z$3:Z$242))^2*'Monthly Returns'!$BI78</f>
        <v>1.8598315045611978E-9</v>
      </c>
      <c r="DA64" s="196">
        <f>(AA64-AVERAGE(AA$3:AA$242))^2*'Monthly Returns'!$BI78</f>
        <v>1.5659752465486611E-7</v>
      </c>
      <c r="DB64" s="196">
        <f>(AB64-AVERAGE(AB$3:AB$242))^2*'Monthly Returns'!$BI78</f>
        <v>7.1782508163661013E-9</v>
      </c>
      <c r="DC64" s="196">
        <f>(AC64-AVERAGE(AC$3:AC$242))^2*'Monthly Returns'!$BI78</f>
        <v>5.8439260723209639E-7</v>
      </c>
      <c r="DD64" s="196">
        <f>(AD64-AVERAGE(AD$3:AD$242))^2*'Monthly Returns'!$BI78</f>
        <v>5.2995108011746749E-7</v>
      </c>
      <c r="DE64" s="196">
        <f>(AE64-AVERAGE(AE$3:AE$242))^2*'Monthly Returns'!$BI78</f>
        <v>6.4496196755393664E-7</v>
      </c>
      <c r="DF64" s="196">
        <f>(AF64-AVERAGE(AF$3:AF$242))^2*'Monthly Returns'!$BI78</f>
        <v>5.7686955077882464E-8</v>
      </c>
      <c r="DG64" s="196">
        <f>(AG64-AVERAGE(AG$3:AG$242))^2*'Monthly Returns'!$BI78</f>
        <v>3.0745175992767884E-7</v>
      </c>
      <c r="DH64" s="196">
        <f>(AH64-AVERAGE(AH$3:AH$242))^2*'Monthly Returns'!$BI78</f>
        <v>7.625598544801137E-7</v>
      </c>
      <c r="DI64" s="196">
        <f>(AI64-AVERAGE(AI$3:AI$242))^2*'Monthly Returns'!$BI78</f>
        <v>1.0027540813644594E-8</v>
      </c>
      <c r="DJ64" s="196">
        <f>(AJ64-AVERAGE(AJ$3:AJ$242))^2*'Monthly Returns'!$BI78</f>
        <v>4.2946806396907951E-8</v>
      </c>
      <c r="DK64" s="196">
        <f>(AK64-AVERAGE(AK$3:AK$242))^2*'Monthly Returns'!$BI78</f>
        <v>4.7638283847566856E-8</v>
      </c>
      <c r="DL64" s="196">
        <f>(AL64-AVERAGE(AL$3:AL$242))^2*'Monthly Returns'!$BI78</f>
        <v>1.7937822927512492E-7</v>
      </c>
      <c r="DM64" s="196">
        <f>(AM64-AVERAGE(AM$3:AM$242))^2*'Monthly Returns'!$BI78</f>
        <v>1.0569901958025577E-8</v>
      </c>
      <c r="DN64" s="196">
        <f>(AN64-AVERAGE(AN$3:AN$242))^2*'Monthly Returns'!$BI78</f>
        <v>1.1235507712753823E-9</v>
      </c>
      <c r="DO64" s="196">
        <f>(AO64-AVERAGE(AO$3:AO$242))^2*'Monthly Returns'!$BI78</f>
        <v>1.1415012676467556E-8</v>
      </c>
      <c r="DP64" s="196">
        <f>(AP64-AVERAGE(AP$3:AP$242))^2*'Monthly Returns'!$BI78</f>
        <v>5.5805605523814346E-8</v>
      </c>
      <c r="DQ64" s="196">
        <f>(AQ64-AVERAGE(AQ$3:AQ$242))^2*'Monthly Returns'!$BI78</f>
        <v>2.1035885271682096E-7</v>
      </c>
      <c r="DR64" s="196">
        <f>(AR64-AVERAGE(AR$3:AR$242))^2*'Monthly Returns'!$BI78</f>
        <v>1.5366724748620312E-7</v>
      </c>
      <c r="DS64" s="196">
        <f>(AS64-AVERAGE(AS$3:AS$242))^2*'Monthly Returns'!$BI78</f>
        <v>5.6572648355374073E-36</v>
      </c>
      <c r="DT64" s="196">
        <f>(AT64-AVERAGE(AT$3:AT$242))^2*'Monthly Returns'!$BI78</f>
        <v>9.2475017579890027E-8</v>
      </c>
      <c r="DU64" s="196">
        <f>(AU64-AVERAGE(AU$3:AU$242))^2*'Monthly Returns'!$BI78</f>
        <v>4.2182415453573646E-8</v>
      </c>
      <c r="DV64" s="196">
        <f>(AV64-AVERAGE(AV$3:AV$242))^2*'Monthly Returns'!$BI78</f>
        <v>2.2776799670845872E-7</v>
      </c>
      <c r="DW64" s="196">
        <f>(AW64-AVERAGE(AW$3:AW$242))^2*'Monthly Returns'!$BI78</f>
        <v>2.0928482844628382E-6</v>
      </c>
      <c r="DX64" s="196">
        <f>(AX64-AVERAGE(AX$3:AX$242))^2*'Monthly Returns'!$BI78</f>
        <v>1.3604310284246488E-6</v>
      </c>
      <c r="DY64" s="196">
        <f>(AY64-AVERAGE(AY$3:AY$242))^2*'Monthly Returns'!$BI78</f>
        <v>4.1189054938854293E-8</v>
      </c>
      <c r="DZ64" s="196">
        <f>(AZ64-AVERAGE(AZ$3:AZ$242))^2*'Monthly Returns'!$BI78</f>
        <v>1.0264352937073259E-6</v>
      </c>
      <c r="EA64" s="196">
        <f>(BA64-AVERAGE(BA$3:BA$242))^2*'Monthly Returns'!$BI78</f>
        <v>1.5358833872551212E-6</v>
      </c>
    </row>
    <row r="65" spans="1:131" s="103" customFormat="1" x14ac:dyDescent="0.2">
      <c r="A65" s="85"/>
      <c r="B65" s="102">
        <f>'Monthly Returns'!A79</f>
        <v>37986</v>
      </c>
      <c r="C65" s="97">
        <f>'Monthly Returns'!B79</f>
        <v>4.5739000000000002E-2</v>
      </c>
      <c r="D65" s="97">
        <f>'Monthly Returns'!C79</f>
        <v>4.7885999999999998E-2</v>
      </c>
      <c r="E65" s="97">
        <f>'Monthly Returns'!D79</f>
        <v>2.9969000000000003E-2</v>
      </c>
      <c r="F65" s="97">
        <f>'Monthly Returns'!E79</f>
        <v>2.0288E-2</v>
      </c>
      <c r="G65" s="97">
        <f>'Monthly Returns'!F79</f>
        <v>2.7557000000000002E-2</v>
      </c>
      <c r="H65" s="97">
        <f>'Monthly Returns'!G79</f>
        <v>6.3409000000000007E-2</v>
      </c>
      <c r="I65" s="97">
        <f>'Monthly Returns'!H79</f>
        <v>7.6345999999999997E-2</v>
      </c>
      <c r="J65" s="97">
        <f>'Monthly Returns'!I79</f>
        <v>6.1342999999999995E-2</v>
      </c>
      <c r="K65" s="97">
        <f>'Monthly Returns'!J79</f>
        <v>7.2495000000000004E-2</v>
      </c>
      <c r="L65" s="97">
        <f>'Monthly Returns'!K79</f>
        <v>-2.496424718368162E-2</v>
      </c>
      <c r="M65" s="97">
        <f>'Monthly Returns'!L79</f>
        <v>1.0176000000000001E-2</v>
      </c>
      <c r="N65" s="97">
        <f>'Monthly Returns'!M79</f>
        <v>8.853999999999999E-3</v>
      </c>
      <c r="O65" s="97">
        <f>'Monthly Returns'!N79</f>
        <v>1.0630000000000001E-3</v>
      </c>
      <c r="P65" s="97">
        <f>'Monthly Returns'!O79</f>
        <v>7.574E-3</v>
      </c>
      <c r="Q65" s="97">
        <f>'Monthly Returns'!P79</f>
        <v>1.1891000000000001E-2</v>
      </c>
      <c r="R65" s="97">
        <f>'Monthly Returns'!Q79</f>
        <v>1.1146E-2</v>
      </c>
      <c r="S65" s="97">
        <f>'Monthly Returns'!R79</f>
        <v>9.92E-3</v>
      </c>
      <c r="T65" s="97">
        <f>'Monthly Returns'!S79</f>
        <v>1.5168999999999998E-2</v>
      </c>
      <c r="U65" s="97">
        <f>'Monthly Returns'!T79</f>
        <v>9.2179999999999988E-3</v>
      </c>
      <c r="V65" s="97">
        <f>'Monthly Returns'!U79</f>
        <v>8.8199999999999997E-3</v>
      </c>
      <c r="W65" s="97">
        <f>'Monthly Returns'!V79</f>
        <v>1.0743000000000001E-2</v>
      </c>
      <c r="X65" s="97">
        <f>'Monthly Returns'!W79</f>
        <v>1.0687E-2</v>
      </c>
      <c r="Y65" s="97">
        <f>'Monthly Returns'!X79</f>
        <v>8.2959999999999996E-3</v>
      </c>
      <c r="Z65" s="97">
        <f>'Monthly Returns'!Y79</f>
        <v>2.1840000000000002E-3</v>
      </c>
      <c r="AA65" s="97">
        <f>'Monthly Returns'!Z79</f>
        <v>2.2636E-2</v>
      </c>
      <c r="AB65" s="97">
        <f>'Monthly Returns'!AA79</f>
        <v>6.5729999999999998E-3</v>
      </c>
      <c r="AC65" s="97">
        <f>'Monthly Returns'!AB79</f>
        <v>4.8863999999999998E-2</v>
      </c>
      <c r="AD65" s="97">
        <f>'Monthly Returns'!AC79</f>
        <v>4.6443999999999999E-2</v>
      </c>
      <c r="AE65" s="97">
        <f>'Monthly Returns'!AD79</f>
        <v>5.4295000000000003E-2</v>
      </c>
      <c r="AF65" s="97">
        <f>'Monthly Returns'!AE79</f>
        <v>3.0162000000000001E-2</v>
      </c>
      <c r="AG65" s="97">
        <f>'Monthly Returns'!AF79</f>
        <v>1.7857999999999999E-2</v>
      </c>
      <c r="AH65" s="97">
        <f>'Monthly Returns'!AG79</f>
        <v>5.6681882537236598E-2</v>
      </c>
      <c r="AI65" s="97">
        <f>'Monthly Returns'!AH79</f>
        <v>1.7899999999999999E-2</v>
      </c>
      <c r="AJ65" s="97">
        <f>'Monthly Returns'!AI79</f>
        <v>1.874E-2</v>
      </c>
      <c r="AK65" s="97">
        <f>'Monthly Returns'!AJ79</f>
        <v>1.9279999999999999E-2</v>
      </c>
      <c r="AL65" s="97">
        <f>'Monthly Returns'!AK79</f>
        <v>2.1190000000000001E-2</v>
      </c>
      <c r="AM65" s="97">
        <f>'Monthly Returns'!AL79</f>
        <v>3.3820000000000003E-2</v>
      </c>
      <c r="AN65" s="97">
        <f>'Monthly Returns'!AM79</f>
        <v>1.2330000000000001E-2</v>
      </c>
      <c r="AO65" s="97">
        <f>'Monthly Returns'!AN79</f>
        <v>6.1475000000000002E-2</v>
      </c>
      <c r="AP65" s="97">
        <f>'Monthly Returns'!AO79</f>
        <v>7.3755000000000001E-2</v>
      </c>
      <c r="AQ65" s="97">
        <f>'Monthly Returns'!AP79</f>
        <v>0.116992</v>
      </c>
      <c r="AR65" s="95">
        <v>2.1270394287193153E-2</v>
      </c>
      <c r="AS65" s="97">
        <f>'Monthly Returns'!AR79</f>
        <v>-2.496424718368162E-2</v>
      </c>
      <c r="AT65" s="205">
        <f t="shared" si="2"/>
        <v>3.6783817630911937E-2</v>
      </c>
      <c r="AU65" s="95">
        <v>1.7040859769085755E-2</v>
      </c>
      <c r="AV65" s="95">
        <v>1.4407541653681008E-2</v>
      </c>
      <c r="AW65" s="97">
        <f>'Monthly Returns'!AV79</f>
        <v>3.4980000000000004E-2</v>
      </c>
      <c r="AX65" s="97">
        <f>'Monthly Returns'!AW79</f>
        <v>4.8080999999999999E-2</v>
      </c>
      <c r="AY65" s="95">
        <v>3.8544088154559668E-2</v>
      </c>
      <c r="AZ65" s="95">
        <v>3.9616641902775362E-2</v>
      </c>
      <c r="BA65" s="97">
        <f>'Monthly Returns'!AZ79</f>
        <v>5.2238E-2</v>
      </c>
      <c r="BB65" s="97"/>
      <c r="BC65" s="97"/>
      <c r="BD65" s="97"/>
      <c r="BE65" s="97"/>
      <c r="BF65" s="97"/>
      <c r="BG65" s="97"/>
      <c r="BH65" s="97"/>
      <c r="BI65" s="97"/>
      <c r="BJ65" s="97"/>
      <c r="BK65" s="97"/>
      <c r="BL65" s="97"/>
      <c r="BM65" s="97"/>
      <c r="BN65" s="97"/>
      <c r="BO65" s="97"/>
      <c r="BP65" s="97"/>
      <c r="BQ65" s="97"/>
      <c r="BR65" s="97"/>
      <c r="BS65" s="97"/>
      <c r="BT65" s="97"/>
      <c r="BU65" s="97"/>
      <c r="BV65" s="97"/>
      <c r="CC65" s="196">
        <f>(C65-AVERAGE(C$3:C$242))^2*'Monthly Returns'!$BI79</f>
        <v>2.7528870205873177E-6</v>
      </c>
      <c r="CD65" s="196">
        <f>(D65-AVERAGE(D$3:D$242))^2*'Monthly Returns'!$BI79</f>
        <v>3.0851033933024092E-6</v>
      </c>
      <c r="CE65" s="196">
        <f>(E65-AVERAGE(E$3:E$242))^2*'Monthly Returns'!$BI79</f>
        <v>7.9072801052824021E-7</v>
      </c>
      <c r="CF65" s="196">
        <f>(F65-AVERAGE(F$3:F$242))^2*'Monthly Returns'!$BI79</f>
        <v>2.3294195559527267E-7</v>
      </c>
      <c r="CG65" s="196">
        <f>(G65-AVERAGE(G$3:G$242))^2*'Monthly Returns'!$BI79</f>
        <v>5.288735624587369E-7</v>
      </c>
      <c r="CH65" s="196">
        <f>(H65-AVERAGE(H$3:H$242))^2*'Monthly Returns'!$BI79</f>
        <v>6.0177679471071574E-6</v>
      </c>
      <c r="CI65" s="196">
        <f>(I65-AVERAGE(I$3:I$242))^2*'Monthly Returns'!$BI79</f>
        <v>9.1067334374854164E-6</v>
      </c>
      <c r="CJ65" s="196">
        <f>(J65-AVERAGE(J$3:J$242))^2*'Monthly Returns'!$BI79</f>
        <v>5.0845798922553414E-6</v>
      </c>
      <c r="CK65" s="196">
        <f>(K65-AVERAGE(K$3:K$242))^2*'Monthly Returns'!$BI79</f>
        <v>7.2153929633145478E-6</v>
      </c>
      <c r="CL65" s="196">
        <f>(L65-AVERAGE(L$3:L$242))^2*'Monthly Returns'!$BI79</f>
        <v>5.7144089247852603E-36</v>
      </c>
      <c r="CM65" s="196">
        <f>(M65-AVERAGE(M$3:M$242))^2*'Monthly Returns'!$BI79</f>
        <v>7.7599287846224799E-8</v>
      </c>
      <c r="CN65" s="196">
        <f>(N65-AVERAGE(N$3:N$242))^2*'Monthly Returns'!$BI79</f>
        <v>5.6008709319920379E-8</v>
      </c>
      <c r="CO65" s="196">
        <f>(O65-AVERAGE(O$3:O$242))^2*'Monthly Returns'!$BI79</f>
        <v>7.488526937279854E-10</v>
      </c>
      <c r="CP65" s="196">
        <f>(P65-AVERAGE(P$3:P$242))^2*'Monthly Returns'!$BI79</f>
        <v>3.8850904784549389E-8</v>
      </c>
      <c r="CQ65" s="196">
        <f>(Q65-AVERAGE(Q$3:Q$242))^2*'Monthly Returns'!$BI79</f>
        <v>8.4269048736430191E-8</v>
      </c>
      <c r="CR65" s="196">
        <f>(R65-AVERAGE(R$3:R$242))^2*'Monthly Returns'!$BI79</f>
        <v>8.5615832365963645E-8</v>
      </c>
      <c r="CS65" s="196">
        <f>(S65-AVERAGE(S$3:S$242))^2*'Monthly Returns'!$BI79</f>
        <v>6.5057957231082329E-8</v>
      </c>
      <c r="CT65" s="196">
        <f>(T65-AVERAGE(T$3:T$242))^2*'Monthly Returns'!$BI79</f>
        <v>1.7152109892388785E-7</v>
      </c>
      <c r="CU65" s="196">
        <f>(U65-AVERAGE(U$3:U$242))^2*'Monthly Returns'!$BI79</f>
        <v>4.2815685678959554E-8</v>
      </c>
      <c r="CV65" s="196">
        <f>(V65-AVERAGE(V$3:V$242))^2*'Monthly Returns'!$BI79</f>
        <v>5.6363164192494437E-8</v>
      </c>
      <c r="CW65" s="196">
        <f>(W65-AVERAGE(W$3:W$242))^2*'Monthly Returns'!$BI79</f>
        <v>9.1935368205356806E-8</v>
      </c>
      <c r="CX65" s="196">
        <f>(X65-AVERAGE(X$3:X$242))^2*'Monthly Returns'!$BI79</f>
        <v>7.1616059221841608E-8</v>
      </c>
      <c r="CY65" s="196">
        <f>(Y65-AVERAGE(Y$3:Y$242))^2*'Monthly Returns'!$BI79</f>
        <v>4.0687991678407243E-8</v>
      </c>
      <c r="CZ65" s="196">
        <f>(Z65-AVERAGE(Z$3:Z$242))^2*'Monthly Returns'!$BI79</f>
        <v>1.2011200606596088E-10</v>
      </c>
      <c r="DA65" s="196">
        <f>(AA65-AVERAGE(AA$3:AA$242))^2*'Monthly Returns'!$BI79</f>
        <v>5.17473095551541E-7</v>
      </c>
      <c r="DB65" s="196">
        <f>(AB65-AVERAGE(AB$3:AB$242))^2*'Monthly Returns'!$BI79</f>
        <v>1.111635187098012E-8</v>
      </c>
      <c r="DC65" s="196">
        <f>(AC65-AVERAGE(AC$3:AC$242))^2*'Monthly Returns'!$BI79</f>
        <v>3.8947586730565342E-6</v>
      </c>
      <c r="DD65" s="196">
        <f>(AD65-AVERAGE(AD$3:AD$242))^2*'Monthly Returns'!$BI79</f>
        <v>3.4857031339799838E-6</v>
      </c>
      <c r="DE65" s="196">
        <f>(AE65-AVERAGE(AE$3:AE$242))^2*'Monthly Returns'!$BI79</f>
        <v>4.8249304624639775E-6</v>
      </c>
      <c r="DF65" s="196">
        <f>(AF65-AVERAGE(AF$3:AF$242))^2*'Monthly Returns'!$BI79</f>
        <v>9.9998175676476112E-7</v>
      </c>
      <c r="DG65" s="196">
        <f>(AG65-AVERAGE(AG$3:AG$242))^2*'Monthly Returns'!$BI79</f>
        <v>2.8499622607568609E-7</v>
      </c>
      <c r="DH65" s="196">
        <f>(AH65-AVERAGE(AH$3:AH$242))^2*'Monthly Returns'!$BI79</f>
        <v>5.0821768965013633E-6</v>
      </c>
      <c r="DI65" s="196">
        <f>(AI65-AVERAGE(AI$3:AI$242))^2*'Monthly Returns'!$BI79</f>
        <v>3.7724851306769575E-7</v>
      </c>
      <c r="DJ65" s="196">
        <f>(AJ65-AVERAGE(AJ$3:AJ$242))^2*'Monthly Returns'!$BI79</f>
        <v>3.146840055059507E-7</v>
      </c>
      <c r="DK65" s="196">
        <f>(AK65-AVERAGE(AK$3:AK$242))^2*'Monthly Returns'!$BI79</f>
        <v>3.1455498016419986E-7</v>
      </c>
      <c r="DL65" s="196">
        <f>(AL65-AVERAGE(AL$3:AL$242))^2*'Monthly Returns'!$BI79</f>
        <v>4.0535326657024487E-7</v>
      </c>
      <c r="DM65" s="196">
        <f>(AM65-AVERAGE(AM$3:AM$242))^2*'Monthly Returns'!$BI79</f>
        <v>1.6127849751722438E-6</v>
      </c>
      <c r="DN65" s="196">
        <f>(AN65-AVERAGE(AN$3:AN$242))^2*'Monthly Returns'!$BI79</f>
        <v>8.3685854968757311E-8</v>
      </c>
      <c r="DO65" s="196">
        <f>(AO65-AVERAGE(AO$3:AO$242))^2*'Monthly Returns'!$BI79</f>
        <v>5.8363831496968467E-6</v>
      </c>
      <c r="DP65" s="196">
        <f>(AP65-AVERAGE(AP$3:AP$242))^2*'Monthly Returns'!$BI79</f>
        <v>9.4510770100736616E-6</v>
      </c>
      <c r="DQ65" s="196">
        <f>(AQ65-AVERAGE(AQ$3:AQ$242))^2*'Monthly Returns'!$BI79</f>
        <v>2.2100584826141086E-5</v>
      </c>
      <c r="DR65" s="196">
        <f>(AR65-AVERAGE(AR$3:AR$242))^2*'Monthly Returns'!$BI79</f>
        <v>4.0427297481822937E-7</v>
      </c>
      <c r="DS65" s="196">
        <f>(AS65-AVERAGE(AS$3:AS$242))^2*'Monthly Returns'!$BI79</f>
        <v>5.7144089247852603E-36</v>
      </c>
      <c r="DT65" s="196">
        <f>(AT65-AVERAGE(AT$3:AT$242))^2*'Monthly Returns'!$BI79</f>
        <v>1.7921724690167322E-6</v>
      </c>
      <c r="DU65" s="196">
        <f>(AU65-AVERAGE(AU$3:AU$242))^2*'Monthly Returns'!$BI79</f>
        <v>4.1982380553434014E-7</v>
      </c>
      <c r="DV65" s="196">
        <f>(AV65-AVERAGE(AV$3:AV$242))^2*'Monthly Returns'!$BI79</f>
        <v>7.6029771077228759E-7</v>
      </c>
      <c r="DW65" s="196">
        <f>(AW65-AVERAGE(AW$3:AW$242))^2*'Monthly Returns'!$BI79</f>
        <v>1.1728182154450916E-6</v>
      </c>
      <c r="DX65" s="196">
        <f>(AX65-AVERAGE(AX$3:AX$242))^2*'Monthly Returns'!$BI79</f>
        <v>2.8489688253879826E-6</v>
      </c>
      <c r="DY65" s="196">
        <f>(AY65-AVERAGE(AY$3:AY$242))^2*'Monthly Returns'!$BI79</f>
        <v>1.8528707643162344E-6</v>
      </c>
      <c r="DZ65" s="196">
        <f>(AZ65-AVERAGE(AZ$3:AZ$242))^2*'Monthly Returns'!$BI79</f>
        <v>1.0118070240650753E-6</v>
      </c>
      <c r="EA65" s="196">
        <f>(BA65-AVERAGE(BA$3:BA$242))^2*'Monthly Returns'!$BI79</f>
        <v>3.2694809226164895E-6</v>
      </c>
    </row>
    <row r="66" spans="1:131" s="103" customFormat="1" x14ac:dyDescent="0.2">
      <c r="A66" s="85"/>
      <c r="B66" s="102">
        <f>'Monthly Returns'!A80</f>
        <v>38017</v>
      </c>
      <c r="C66" s="97">
        <f>'Monthly Returns'!B80</f>
        <v>2.0861000000000001E-2</v>
      </c>
      <c r="D66" s="97">
        <f>'Monthly Returns'!C80</f>
        <v>1.9008000000000001E-2</v>
      </c>
      <c r="E66" s="97">
        <f>'Monthly Returns'!D80</f>
        <v>2.9049999999999999E-2</v>
      </c>
      <c r="F66" s="97">
        <f>'Monthly Returns'!E80</f>
        <v>4.3445999999999999E-2</v>
      </c>
      <c r="G66" s="97">
        <f>'Monthly Returns'!F80</f>
        <v>7.8372999999999998E-2</v>
      </c>
      <c r="H66" s="97">
        <f>'Monthly Returns'!G80</f>
        <v>1.7135000000000001E-2</v>
      </c>
      <c r="I66" s="97">
        <f>'Monthly Returns'!H80</f>
        <v>1.6057999999999999E-2</v>
      </c>
      <c r="J66" s="97">
        <f>'Monthly Returns'!I80</f>
        <v>4.3045E-2</v>
      </c>
      <c r="K66" s="97">
        <f>'Monthly Returns'!J80</f>
        <v>3.5514000000000004E-2</v>
      </c>
      <c r="L66" s="97">
        <f>'Monthly Returns'!K80</f>
        <v>-2.496424718368162E-2</v>
      </c>
      <c r="M66" s="97">
        <f>'Monthly Returns'!L80</f>
        <v>8.0470000000000003E-3</v>
      </c>
      <c r="N66" s="97">
        <f>'Monthly Returns'!M80</f>
        <v>8.5209999999999991E-3</v>
      </c>
      <c r="O66" s="97">
        <f>'Monthly Returns'!N80</f>
        <v>8.2600000000000002E-4</v>
      </c>
      <c r="P66" s="97">
        <f>'Monthly Returns'!O80</f>
        <v>4.9430000000000003E-3</v>
      </c>
      <c r="Q66" s="97">
        <f>'Monthly Returns'!P80</f>
        <v>1.7153999999999999E-2</v>
      </c>
      <c r="R66" s="97">
        <f>'Monthly Returns'!Q80</f>
        <v>1.0104E-2</v>
      </c>
      <c r="S66" s="97">
        <f>'Monthly Returns'!R80</f>
        <v>8.0470000000000003E-3</v>
      </c>
      <c r="T66" s="97">
        <f>'Monthly Returns'!S80</f>
        <v>1.6803999999999999E-2</v>
      </c>
      <c r="U66" s="97">
        <f>'Monthly Returns'!T80</f>
        <v>1.3246000000000001E-2</v>
      </c>
      <c r="V66" s="97">
        <f>'Monthly Returns'!U80</f>
        <v>7.6530000000000001E-3</v>
      </c>
      <c r="W66" s="97">
        <f>'Monthly Returns'!V80</f>
        <v>6.2660000000000007E-3</v>
      </c>
      <c r="X66" s="97">
        <f>'Monthly Returns'!W80</f>
        <v>9.4610000000000007E-3</v>
      </c>
      <c r="Y66" s="97">
        <f>'Monthly Returns'!X80</f>
        <v>5.0990000000000002E-3</v>
      </c>
      <c r="Z66" s="97">
        <f>'Monthly Returns'!Y80</f>
        <v>3.372E-3</v>
      </c>
      <c r="AA66" s="97">
        <f>'Monthly Returns'!Z80</f>
        <v>1.9091E-2</v>
      </c>
      <c r="AB66" s="97">
        <f>'Monthly Returns'!AA80</f>
        <v>8.5109999999999995E-3</v>
      </c>
      <c r="AC66" s="97">
        <f>'Monthly Returns'!AB80</f>
        <v>7.7299999999999992E-4</v>
      </c>
      <c r="AD66" s="97">
        <f>'Monthly Returns'!AC80</f>
        <v>2.0309999999999998E-3</v>
      </c>
      <c r="AE66" s="97">
        <f>'Monthly Returns'!AD80</f>
        <v>-6.7599999999999995E-4</v>
      </c>
      <c r="AF66" s="97">
        <f>'Monthly Returns'!AE80</f>
        <v>4.5040000000000002E-3</v>
      </c>
      <c r="AG66" s="97">
        <f>'Monthly Returns'!AF80</f>
        <v>5.3790000000000001E-3</v>
      </c>
      <c r="AH66" s="97">
        <f>'Monthly Returns'!AG80</f>
        <v>1.7469721911750099E-3</v>
      </c>
      <c r="AI66" s="97">
        <f>'Monthly Returns'!AH80</f>
        <v>1.1299999999999999E-2</v>
      </c>
      <c r="AJ66" s="97">
        <f>'Monthly Returns'!AI80</f>
        <v>1.976E-2</v>
      </c>
      <c r="AK66" s="97">
        <f>'Monthly Returns'!AJ80</f>
        <v>1.95E-2</v>
      </c>
      <c r="AL66" s="97">
        <f>'Monthly Returns'!AK80</f>
        <v>2.7990000000000001E-2</v>
      </c>
      <c r="AM66" s="97">
        <f>'Monthly Returns'!AL80</f>
        <v>6.4600000000000005E-3</v>
      </c>
      <c r="AN66" s="97">
        <f>'Monthly Returns'!AM80</f>
        <v>1.2110000000000001E-2</v>
      </c>
      <c r="AO66" s="97">
        <f>'Monthly Returns'!AN80</f>
        <v>1.9279999999999999E-2</v>
      </c>
      <c r="AP66" s="97">
        <f>'Monthly Returns'!AO80</f>
        <v>1.8130999999999998E-2</v>
      </c>
      <c r="AQ66" s="97">
        <f>'Monthly Returns'!AP80</f>
        <v>-3.7726999999999997E-2</v>
      </c>
      <c r="AR66" s="95">
        <v>1.94139213806068E-2</v>
      </c>
      <c r="AS66" s="97">
        <f>'Monthly Returns'!AR80</f>
        <v>-2.496424718368162E-2</v>
      </c>
      <c r="AT66" s="205">
        <f t="shared" si="2"/>
        <v>2.1862546443765181E-2</v>
      </c>
      <c r="AU66" s="95">
        <v>3.6211738279573777E-3</v>
      </c>
      <c r="AV66" s="95">
        <v>-9.7164416146567189E-3</v>
      </c>
      <c r="AW66" s="97">
        <f>'Monthly Returns'!AV80</f>
        <v>4.3261000000000001E-2</v>
      </c>
      <c r="AX66" s="97">
        <f>'Monthly Returns'!AW80</f>
        <v>4.5805999999999993E-2</v>
      </c>
      <c r="AY66" s="95">
        <v>1.6860732218825895E-2</v>
      </c>
      <c r="AZ66" s="95">
        <v>3.1395504583539492E-2</v>
      </c>
      <c r="BA66" s="97">
        <f>'Monthly Returns'!AZ80</f>
        <v>-1.3533999999999999E-2</v>
      </c>
      <c r="BB66" s="97"/>
      <c r="BC66" s="97"/>
      <c r="BD66" s="97"/>
      <c r="BE66" s="97"/>
      <c r="BF66" s="97"/>
      <c r="BG66" s="97"/>
      <c r="BH66" s="97"/>
      <c r="BI66" s="97"/>
      <c r="BJ66" s="97"/>
      <c r="BK66" s="97"/>
      <c r="BL66" s="97"/>
      <c r="BM66" s="97"/>
      <c r="BN66" s="97"/>
      <c r="BO66" s="97"/>
      <c r="BP66" s="97"/>
      <c r="BQ66" s="97"/>
      <c r="BR66" s="97"/>
      <c r="BS66" s="97"/>
      <c r="BT66" s="97"/>
      <c r="BU66" s="97"/>
      <c r="BV66" s="97"/>
      <c r="CC66" s="196">
        <f>(C66-AVERAGE(C$3:C$242))^2*'Monthly Returns'!$BI80</f>
        <v>3.4906830598749725E-7</v>
      </c>
      <c r="CD66" s="196">
        <f>(D66-AVERAGE(D$3:D$242))^2*'Monthly Returns'!$BI80</f>
        <v>2.656922066640238E-7</v>
      </c>
      <c r="CE66" s="196">
        <f>(E66-AVERAGE(E$3:E$242))^2*'Monthly Returns'!$BI80</f>
        <v>7.2920376071923974E-7</v>
      </c>
      <c r="CF66" s="196">
        <f>(F66-AVERAGE(F$3:F$242))^2*'Monthly Returns'!$BI80</f>
        <v>2.2122148603970118E-6</v>
      </c>
      <c r="CG66" s="196">
        <f>(G66-AVERAGE(G$3:G$242))^2*'Monthly Returns'!$BI80</f>
        <v>8.5861893063309129E-6</v>
      </c>
      <c r="CH66" s="196">
        <f>(H66-AVERAGE(H$3:H$242))^2*'Monthly Returns'!$BI80</f>
        <v>2.141198818829309E-7</v>
      </c>
      <c r="CI66" s="196">
        <f>(I66-AVERAGE(I$3:I$242))^2*'Monthly Returns'!$BI80</f>
        <v>1.7949727309481146E-7</v>
      </c>
      <c r="CJ66" s="196">
        <f>(J66-AVERAGE(J$3:J$242))^2*'Monthly Returns'!$BI80</f>
        <v>2.1736271098429776E-6</v>
      </c>
      <c r="CK66" s="196">
        <f>(K66-AVERAGE(K$3:K$242))^2*'Monthly Returns'!$BI80</f>
        <v>1.2081106611493727E-6</v>
      </c>
      <c r="CL66" s="196">
        <f>(L66-AVERAGE(L$3:L$242))^2*'Monthly Returns'!$BI80</f>
        <v>5.772130227055818E-36</v>
      </c>
      <c r="CM66" s="196">
        <f>(M66-AVERAGE(M$3:M$242))^2*'Monthly Returns'!$BI80</f>
        <v>3.5278836168656127E-8</v>
      </c>
      <c r="CN66" s="196">
        <f>(N66-AVERAGE(N$3:N$242))^2*'Monthly Returns'!$BI80</f>
        <v>4.992614446945058E-8</v>
      </c>
      <c r="CO66" s="196">
        <f>(O66-AVERAGE(O$3:O$242))^2*'Monthly Returns'!$BI80</f>
        <v>1.4258483560122093E-9</v>
      </c>
      <c r="CP66" s="196">
        <f>(P66-AVERAGE(P$3:P$242))^2*'Monthly Returns'!$BI80</f>
        <v>7.0946058662898697E-9</v>
      </c>
      <c r="CQ66" s="196">
        <f>(Q66-AVERAGE(Q$3:Q$242))^2*'Monthly Returns'!$BI80</f>
        <v>2.6991837452615654E-7</v>
      </c>
      <c r="CR66" s="196">
        <f>(R66-AVERAGE(R$3:R$242))^2*'Monthly Returns'!$BI80</f>
        <v>6.1990087720084214E-8</v>
      </c>
      <c r="CS66" s="196">
        <f>(S66-AVERAGE(S$3:S$242))^2*'Monthly Returns'!$BI80</f>
        <v>3.0725194090386384E-8</v>
      </c>
      <c r="CT66" s="196">
        <f>(T66-AVERAGE(T$3:T$242))^2*'Monthly Returns'!$BI80</f>
        <v>2.3716935859784038E-7</v>
      </c>
      <c r="CU66" s="196">
        <f>(U66-AVERAGE(U$3:U$242))^2*'Monthly Returns'!$BI80</f>
        <v>1.4614870835660518E-7</v>
      </c>
      <c r="CV66" s="196">
        <f>(V66-AVERAGE(V$3:V$242))^2*'Monthly Returns'!$BI80</f>
        <v>3.5380659351547192E-8</v>
      </c>
      <c r="CW66" s="196">
        <f>(W66-AVERAGE(W$3:W$242))^2*'Monthly Returns'!$BI80</f>
        <v>1.2314595845782101E-8</v>
      </c>
      <c r="CX66" s="196">
        <f>(X66-AVERAGE(X$3:X$242))^2*'Monthly Returns'!$BI80</f>
        <v>4.6612204659171819E-8</v>
      </c>
      <c r="CY66" s="196">
        <f>(Y66-AVERAGE(Y$3:Y$242))^2*'Monthly Returns'!$BI80</f>
        <v>4.1425306884149761E-9</v>
      </c>
      <c r="CZ66" s="196">
        <f>(Z66-AVERAGE(Z$3:Z$242))^2*'Monthly Returns'!$BI80</f>
        <v>1.6323162235251904E-9</v>
      </c>
      <c r="DA66" s="196">
        <f>(AA66-AVERAGE(AA$3:AA$242))^2*'Monthly Returns'!$BI80</f>
        <v>3.2438971798788451E-7</v>
      </c>
      <c r="DB66" s="196">
        <f>(AB66-AVERAGE(AB$3:AB$242))^2*'Monthly Returns'!$BI80</f>
        <v>3.6039992550028469E-8</v>
      </c>
      <c r="DC66" s="196">
        <f>(AC66-AVERAGE(AC$3:AC$242))^2*'Monthly Returns'!$BI80</f>
        <v>9.5892539456705646E-9</v>
      </c>
      <c r="DD66" s="196">
        <f>(AD66-AVERAGE(AD$3:AD$242))^2*'Monthly Returns'!$BI80</f>
        <v>2.0965204188347576E-9</v>
      </c>
      <c r="DE66" s="196">
        <f>(AE66-AVERAGE(AE$3:AE$242))^2*'Monthly Returns'!$BI80</f>
        <v>2.9415564897426101E-8</v>
      </c>
      <c r="DF66" s="196">
        <f>(AF66-AVERAGE(AF$3:AF$242))^2*'Monthly Returns'!$BI80</f>
        <v>1.1119926151777113E-8</v>
      </c>
      <c r="DG66" s="196">
        <f>(AG66-AVERAGE(AG$3:AG$242))^2*'Monthly Returns'!$BI80</f>
        <v>1.2616820931353235E-11</v>
      </c>
      <c r="DH66" s="196">
        <f>(AH66-AVERAGE(AH$3:AH$242))^2*'Monthly Returns'!$BI80</f>
        <v>1.2512786785612521E-8</v>
      </c>
      <c r="DI66" s="196">
        <f>(AI66-AVERAGE(AI$3:AI$242))^2*'Monthly Returns'!$BI80</f>
        <v>1.0999269874164791E-7</v>
      </c>
      <c r="DJ66" s="196">
        <f>(AJ66-AVERAGE(AJ$3:AJ$242))^2*'Monthly Returns'!$BI80</f>
        <v>3.6958950396054707E-7</v>
      </c>
      <c r="DK66" s="196">
        <f>(AK66-AVERAGE(AK$3:AK$242))^2*'Monthly Returns'!$BI80</f>
        <v>3.2855720151006835E-7</v>
      </c>
      <c r="DL66" s="196">
        <f>(AL66-AVERAGE(AL$3:AL$242))^2*'Monthly Returns'!$BI80</f>
        <v>8.7270241395467124E-7</v>
      </c>
      <c r="DM66" s="196">
        <f>(AM66-AVERAGE(AM$3:AM$242))^2*'Monthly Returns'!$BI80</f>
        <v>8.5027109465391075E-9</v>
      </c>
      <c r="DN66" s="196">
        <f>(AN66-AVERAGE(AN$3:AN$242))^2*'Monthly Returns'!$BI80</f>
        <v>7.908515398110231E-8</v>
      </c>
      <c r="DO66" s="196">
        <f>(AO66-AVERAGE(AO$3:AO$242))^2*'Monthly Returns'!$BI80</f>
        <v>3.6219861825390397E-7</v>
      </c>
      <c r="DP66" s="196">
        <f>(AP66-AVERAGE(AP$3:AP$242))^2*'Monthly Returns'!$BI80</f>
        <v>4.6558521959374082E-7</v>
      </c>
      <c r="DQ66" s="196">
        <f>(AQ66-AVERAGE(AQ$3:AQ$242))^2*'Monthly Returns'!$BI80</f>
        <v>3.8865672296236659E-6</v>
      </c>
      <c r="DR66" s="196">
        <f>(AR66-AVERAGE(AR$3:AR$242))^2*'Monthly Returns'!$BI80</f>
        <v>3.1212284520062374E-7</v>
      </c>
      <c r="DS66" s="196">
        <f>(AS66-AVERAGE(AS$3:AS$242))^2*'Monthly Returns'!$BI80</f>
        <v>5.772130227055818E-36</v>
      </c>
      <c r="DT66" s="196">
        <f>(AT66-AVERAGE(AT$3:AT$242))^2*'Monthly Returns'!$BI80</f>
        <v>4.8953980942893359E-7</v>
      </c>
      <c r="DU66" s="196">
        <f>(AU66-AVERAGE(AU$3:AU$242))^2*'Monthly Returns'!$BI80</f>
        <v>4.9558130407867364E-9</v>
      </c>
      <c r="DV66" s="196">
        <f>(AV66-AVERAGE(AV$3:AV$242))^2*'Monthly Returns'!$BI80</f>
        <v>2.813809305479927E-8</v>
      </c>
      <c r="DW66" s="196">
        <f>(AW66-AVERAGE(AW$3:AW$242))^2*'Monthly Returns'!$BI80</f>
        <v>2.0933033409873738E-6</v>
      </c>
      <c r="DX66" s="196">
        <f>(AX66-AVERAGE(AX$3:AX$242))^2*'Monthly Returns'!$BI80</f>
        <v>2.5533803121819949E-6</v>
      </c>
      <c r="DY66" s="196">
        <f>(AY66-AVERAGE(AY$3:AY$242))^2*'Monthly Returns'!$BI80</f>
        <v>1.845583545271353E-7</v>
      </c>
      <c r="DZ66" s="196">
        <f>(AZ66-AVERAGE(AZ$3:AZ$242))^2*'Monthly Returns'!$BI80</f>
        <v>4.2921151663471928E-7</v>
      </c>
      <c r="EA66" s="196">
        <f>(BA66-AVERAGE(BA$3:BA$242))^2*'Monthly Returns'!$BI80</f>
        <v>1.0595327920014312E-6</v>
      </c>
    </row>
    <row r="67" spans="1:131" s="103" customFormat="1" x14ac:dyDescent="0.2">
      <c r="A67" s="85"/>
      <c r="B67" s="102">
        <f>'Monthly Returns'!A81</f>
        <v>38046</v>
      </c>
      <c r="C67" s="97">
        <f>'Monthly Returns'!B81</f>
        <v>1.3474E-2</v>
      </c>
      <c r="D67" s="97">
        <f>'Monthly Returns'!C81</f>
        <v>1.3849999999999999E-2</v>
      </c>
      <c r="E67" s="97">
        <f>'Monthly Returns'!D81</f>
        <v>2.1534000000000001E-2</v>
      </c>
      <c r="F67" s="97">
        <f>'Monthly Returns'!E81</f>
        <v>8.9639999999999997E-3</v>
      </c>
      <c r="G67" s="97">
        <f>'Monthly Returns'!F81</f>
        <v>5.3100000000000005E-3</v>
      </c>
      <c r="H67" s="97">
        <f>'Monthly Returns'!G81</f>
        <v>1.8453999999999998E-2</v>
      </c>
      <c r="I67" s="97">
        <f>'Monthly Returns'!H81</f>
        <v>2.5425E-2</v>
      </c>
      <c r="J67" s="97">
        <f>'Monthly Returns'!I81</f>
        <v>3.0377999999999999E-2</v>
      </c>
      <c r="K67" s="97">
        <f>'Monthly Returns'!J81</f>
        <v>4.6131000000000005E-2</v>
      </c>
      <c r="L67" s="97">
        <f>'Monthly Returns'!K81</f>
        <v>-2.496424718368162E-2</v>
      </c>
      <c r="M67" s="97">
        <f>'Monthly Returns'!L81</f>
        <v>1.0820000000000001E-2</v>
      </c>
      <c r="N67" s="97">
        <f>'Monthly Returns'!M81</f>
        <v>1.2393000000000001E-2</v>
      </c>
      <c r="O67" s="97">
        <f>'Monthly Returns'!N81</f>
        <v>8.25E-4</v>
      </c>
      <c r="P67" s="97">
        <f>'Monthly Returns'!O81</f>
        <v>9.2680000000000002E-3</v>
      </c>
      <c r="Q67" s="97">
        <f>'Monthly Returns'!P81</f>
        <v>1.9925999999999999E-2</v>
      </c>
      <c r="R67" s="97">
        <f>'Monthly Returns'!Q81</f>
        <v>1.2574E-2</v>
      </c>
      <c r="S67" s="97">
        <f>'Monthly Returns'!R81</f>
        <v>1.1084E-2</v>
      </c>
      <c r="T67" s="97">
        <f>'Monthly Returns'!S81</f>
        <v>1.7447999999999998E-2</v>
      </c>
      <c r="U67" s="97">
        <f>'Monthly Returns'!T81</f>
        <v>2.3056999999999998E-2</v>
      </c>
      <c r="V67" s="97">
        <f>'Monthly Returns'!U81</f>
        <v>1.107E-2</v>
      </c>
      <c r="W67" s="97">
        <f>'Monthly Returns'!V81</f>
        <v>8.4279999999999997E-3</v>
      </c>
      <c r="X67" s="97">
        <f>'Monthly Returns'!W81</f>
        <v>1.1467E-2</v>
      </c>
      <c r="Y67" s="97">
        <f>'Monthly Returns'!X81</f>
        <v>1.6059E-2</v>
      </c>
      <c r="Z67" s="97">
        <f>'Monthly Returns'!Y81</f>
        <v>7.8960000000000002E-3</v>
      </c>
      <c r="AA67" s="97">
        <f>'Monthly Returns'!Z81</f>
        <v>-2.5169999999999997E-3</v>
      </c>
      <c r="AB67" s="97">
        <f>'Monthly Returns'!AA81</f>
        <v>2.9499999999999999E-3</v>
      </c>
      <c r="AC67" s="97">
        <f>'Monthly Returns'!AB81</f>
        <v>1.2080000000000001E-3</v>
      </c>
      <c r="AD67" s="97">
        <f>'Monthly Returns'!AC81</f>
        <v>-1.3489999999999999E-3</v>
      </c>
      <c r="AE67" s="97">
        <f>'Monthly Returns'!AD81</f>
        <v>6.1919999999999996E-3</v>
      </c>
      <c r="AF67" s="97">
        <f>'Monthly Returns'!AE81</f>
        <v>3.7180000000000004E-3</v>
      </c>
      <c r="AG67" s="97">
        <f>'Monthly Returns'!AF81</f>
        <v>5.0410000000000003E-3</v>
      </c>
      <c r="AH67" s="97">
        <f>'Monthly Returns'!AG81</f>
        <v>2.2438777660338501E-3</v>
      </c>
      <c r="AI67" s="97">
        <f>'Monthly Returns'!AH81</f>
        <v>4.4000000000000003E-3</v>
      </c>
      <c r="AJ67" s="97">
        <f>'Monthly Returns'!AI81</f>
        <v>1.188E-2</v>
      </c>
      <c r="AK67" s="97">
        <f>'Monthly Returns'!AJ81</f>
        <v>1.11E-2</v>
      </c>
      <c r="AL67" s="97">
        <f>'Monthly Returns'!AK81</f>
        <v>1.2019999999999999E-2</v>
      </c>
      <c r="AM67" s="97">
        <f>'Monthly Returns'!AL81</f>
        <v>1.9990000000000001E-2</v>
      </c>
      <c r="AN67" s="97">
        <f>'Monthly Returns'!AM81</f>
        <v>5.5000000000000005E-3</v>
      </c>
      <c r="AO67" s="97">
        <f>'Monthly Returns'!AN81</f>
        <v>4.0117E-2</v>
      </c>
      <c r="AP67" s="97">
        <f>'Monthly Returns'!AO81</f>
        <v>6.4881999999999995E-2</v>
      </c>
      <c r="AQ67" s="97">
        <f>'Monthly Returns'!AP81</f>
        <v>5.8193999999999996E-2</v>
      </c>
      <c r="AR67" s="95">
        <v>1.021760135462031E-2</v>
      </c>
      <c r="AS67" s="97">
        <f>'Monthly Returns'!AR81</f>
        <v>-2.496424718368162E-2</v>
      </c>
      <c r="AT67" s="205">
        <f t="shared" ref="AT67:AT130" si="3">(AI67+AJ67+AP67+AW67+AY67)/5</f>
        <v>2.2428689325472727E-2</v>
      </c>
      <c r="AU67" s="95">
        <v>2.1267420124030886E-3</v>
      </c>
      <c r="AV67" s="95">
        <v>-1.0403095925307774E-2</v>
      </c>
      <c r="AW67" s="97">
        <f>'Monthly Returns'!AV81</f>
        <v>1.7485999999999998E-2</v>
      </c>
      <c r="AX67" s="97">
        <f>'Monthly Returns'!AW81</f>
        <v>3.5154999999999999E-2</v>
      </c>
      <c r="AY67" s="95">
        <v>1.3495446627363636E-2</v>
      </c>
      <c r="AZ67" s="95">
        <v>1.8129023212109411E-2</v>
      </c>
      <c r="BA67" s="97">
        <f>'Monthly Returns'!AZ81</f>
        <v>1.1117999999999999E-2</v>
      </c>
      <c r="BB67" s="97"/>
      <c r="BC67" s="97"/>
      <c r="BD67" s="97"/>
      <c r="BE67" s="97"/>
      <c r="BF67" s="97"/>
      <c r="BG67" s="97"/>
      <c r="BH67" s="97"/>
      <c r="BI67" s="97"/>
      <c r="BJ67" s="97"/>
      <c r="BK67" s="97"/>
      <c r="BL67" s="97"/>
      <c r="BM67" s="97"/>
      <c r="BN67" s="97"/>
      <c r="BO67" s="97"/>
      <c r="BP67" s="97"/>
      <c r="BQ67" s="97"/>
      <c r="BR67" s="97"/>
      <c r="BS67" s="97"/>
      <c r="BT67" s="97"/>
      <c r="BU67" s="97"/>
      <c r="BV67" s="97"/>
      <c r="CC67" s="196">
        <f>(C67-AVERAGE(C$3:C$242))^2*'Monthly Returns'!$BI81</f>
        <v>7.4243197325779339E-8</v>
      </c>
      <c r="CD67" s="196">
        <f>(D67-AVERAGE(D$3:D$242))^2*'Monthly Returns'!$BI81</f>
        <v>8.6252047207661862E-8</v>
      </c>
      <c r="CE67" s="196">
        <f>(E67-AVERAGE(E$3:E$242))^2*'Monthly Returns'!$BI81</f>
        <v>2.8228454730695202E-7</v>
      </c>
      <c r="CF67" s="196">
        <f>(F67-AVERAGE(F$3:F$242))^2*'Monthly Returns'!$BI81</f>
        <v>2.5569744063246649E-11</v>
      </c>
      <c r="CG67" s="196">
        <f>(G67-AVERAGE(G$3:G$242))^2*'Monthly Returns'!$BI81</f>
        <v>5.4344624809095983E-8</v>
      </c>
      <c r="CH67" s="196">
        <f>(H67-AVERAGE(H$3:H$242))^2*'Monthly Returns'!$BI81</f>
        <v>2.7293941035723121E-7</v>
      </c>
      <c r="CI67" s="196">
        <f>(I67-AVERAGE(I$3:I$242))^2*'Monthly Returns'!$BI81</f>
        <v>6.9430924577879697E-7</v>
      </c>
      <c r="CJ67" s="196">
        <f>(J67-AVERAGE(J$3:J$242))^2*'Monthly Returns'!$BI81</f>
        <v>8.6631343261309366E-7</v>
      </c>
      <c r="CK67" s="196">
        <f>(K67-AVERAGE(K$3:K$242))^2*'Monthly Returns'!$BI81</f>
        <v>2.4539141304682738E-6</v>
      </c>
      <c r="CL67" s="196">
        <f>(L67-AVERAGE(L$3:L$242))^2*'Monthly Returns'!$BI81</f>
        <v>5.8304345727836546E-36</v>
      </c>
      <c r="CM67" s="196">
        <f>(M67-AVERAGE(M$3:M$242))^2*'Monthly Returns'!$BI81</f>
        <v>9.572406733005316E-8</v>
      </c>
      <c r="CN67" s="196">
        <f>(N67-AVERAGE(N$3:N$242))^2*'Monthly Returns'!$BI81</f>
        <v>1.5444260889649891E-7</v>
      </c>
      <c r="CO67" s="196">
        <f>(O67-AVERAGE(O$3:O$242))^2*'Monthly Returns'!$BI81</f>
        <v>1.4435543175239017E-9</v>
      </c>
      <c r="CP67" s="196">
        <f>(P67-AVERAGE(P$3:P$242))^2*'Monthly Returns'!$BI81</f>
        <v>7.4410604988628054E-8</v>
      </c>
      <c r="CQ67" s="196">
        <f>(Q67-AVERAGE(Q$3:Q$242))^2*'Monthly Returns'!$BI81</f>
        <v>4.1310280291528492E-7</v>
      </c>
      <c r="CR67" s="196">
        <f>(R67-AVERAGE(R$3:R$242))^2*'Monthly Returns'!$BI81</f>
        <v>1.2792974958425895E-7</v>
      </c>
      <c r="CS67" s="196">
        <f>(S67-AVERAGE(S$3:S$242))^2*'Monthly Returns'!$BI81</f>
        <v>9.503212271439531E-8</v>
      </c>
      <c r="CT67" s="196">
        <f>(T67-AVERAGE(T$3:T$242))^2*'Monthly Returns'!$BI81</f>
        <v>2.6777163936175892E-7</v>
      </c>
      <c r="CU67" s="196">
        <f>(U67-AVERAGE(U$3:U$242))^2*'Monthly Returns'!$BI81</f>
        <v>6.5768813227340806E-7</v>
      </c>
      <c r="CV67" s="196">
        <f>(V67-AVERAGE(V$3:V$242))^2*'Monthly Returns'!$BI81</f>
        <v>1.1402647290782766E-7</v>
      </c>
      <c r="CW67" s="196">
        <f>(W67-AVERAGE(W$3:W$242))^2*'Monthly Returns'!$BI81</f>
        <v>4.2260291389037573E-8</v>
      </c>
      <c r="CX67" s="196">
        <f>(X67-AVERAGE(X$3:X$242))^2*'Monthly Returns'!$BI81</f>
        <v>9.2564066044816231E-8</v>
      </c>
      <c r="CY67" s="196">
        <f>(Y67-AVERAGE(Y$3:Y$242))^2*'Monthly Returns'!$BI81</f>
        <v>2.9314195394355133E-7</v>
      </c>
      <c r="CZ67" s="196">
        <f>(Z67-AVERAGE(Z$3:Z$242))^2*'Monthly Returns'!$BI81</f>
        <v>5.6354415107511708E-8</v>
      </c>
      <c r="DA67" s="196">
        <f>(AA67-AVERAGE(AA$3:AA$242))^2*'Monthly Returns'!$BI81</f>
        <v>1.3504545402059358E-7</v>
      </c>
      <c r="DB67" s="196">
        <f>(AB67-AVERAGE(AB$3:AB$242))^2*'Monthly Returns'!$BI81</f>
        <v>2.6106471707985774E-9</v>
      </c>
      <c r="DC67" s="196">
        <f>(AC67-AVERAGE(AC$3:AC$242))^2*'Monthly Returns'!$BI81</f>
        <v>6.3196763254258461E-9</v>
      </c>
      <c r="DD67" s="196">
        <f>(AD67-AVERAGE(AD$3:AD$242))^2*'Monthly Returns'!$BI81</f>
        <v>3.7265215483167143E-8</v>
      </c>
      <c r="DE67" s="196">
        <f>(AE67-AVERAGE(AE$3:AE$242))^2*'Monthly Returns'!$BI81</f>
        <v>1.5969683342014062E-8</v>
      </c>
      <c r="DF67" s="196">
        <f>(AF67-AVERAGE(AF$3:AF$242))^2*'Monthly Returns'!$BI81</f>
        <v>1.9648135035365027E-8</v>
      </c>
      <c r="DG67" s="196">
        <f>(AG67-AVERAGE(AG$3:AG$242))^2*'Monthly Returns'!$BI81</f>
        <v>3.3387572983032167E-10</v>
      </c>
      <c r="DH67" s="196">
        <f>(AH67-AVERAGE(AH$3:AH$242))^2*'Monthly Returns'!$BI81</f>
        <v>8.2463936049831689E-9</v>
      </c>
      <c r="DI67" s="196">
        <f>(AI67-AVERAGE(AI$3:AI$242))^2*'Monthly Returns'!$BI81</f>
        <v>1.1012721666785121E-9</v>
      </c>
      <c r="DJ67" s="196">
        <f>(AJ67-AVERAGE(AJ$3:AJ$242))^2*'Monthly Returns'!$BI81</f>
        <v>7.1950784977413027E-8</v>
      </c>
      <c r="DK67" s="196">
        <f>(AK67-AVERAGE(AK$3:AK$242))^2*'Monthly Returns'!$BI81</f>
        <v>4.4395659141657059E-8</v>
      </c>
      <c r="DL67" s="196">
        <f>(AL67-AVERAGE(AL$3:AL$242))^2*'Monthly Returns'!$BI81</f>
        <v>5.9646885191243586E-8</v>
      </c>
      <c r="DM67" s="196">
        <f>(AM67-AVERAGE(AM$3:AM$242))^2*'Monthly Returns'!$BI81</f>
        <v>4.64038749441514E-7</v>
      </c>
      <c r="DN67" s="196">
        <f>(AN67-AVERAGE(AN$3:AN$242))^2*'Monthly Returns'!$BI81</f>
        <v>2.3861622484530997E-11</v>
      </c>
      <c r="DO67" s="196">
        <f>(AO67-AVERAGE(AO$3:AO$242))^2*'Monthly Returns'!$BI81</f>
        <v>2.2838193955976561E-6</v>
      </c>
      <c r="DP67" s="196">
        <f>(AP67-AVERAGE(AP$3:AP$242))^2*'Monthly Returns'!$BI81</f>
        <v>7.3948913248162615E-6</v>
      </c>
      <c r="DQ67" s="196">
        <f>(AQ67-AVERAGE(AQ$3:AQ$242))^2*'Monthly Returns'!$BI81</f>
        <v>4.8005296004418969E-6</v>
      </c>
      <c r="DR67" s="196">
        <f>(AR67-AVERAGE(AR$3:AR$242))^2*'Monthly Returns'!$BI81</f>
        <v>2.6073105081976419E-8</v>
      </c>
      <c r="DS67" s="196">
        <f>(AS67-AVERAGE(AS$3:AS$242))^2*'Monthly Returns'!$BI81</f>
        <v>5.8304345727836546E-36</v>
      </c>
      <c r="DT67" s="196">
        <f>(AT67-AVERAGE(AT$3:AT$242))^2*'Monthly Returns'!$BI81</f>
        <v>5.2972510522090248E-7</v>
      </c>
      <c r="DU67" s="196">
        <f>(AU67-AVERAGE(AU$3:AU$242))^2*'Monthly Returns'!$BI81</f>
        <v>3.3030879375044741E-11</v>
      </c>
      <c r="DV67" s="196">
        <f>(AV67-AVERAGE(AV$3:AV$242))^2*'Monthly Returns'!$BI81</f>
        <v>3.9385318779911953E-8</v>
      </c>
      <c r="DW67" s="196">
        <f>(AW67-AVERAGE(AW$3:AW$242))^2*'Monthly Returns'!$BI81</f>
        <v>1.1085618488929312E-7</v>
      </c>
      <c r="DX67" s="196">
        <f>(AX67-AVERAGE(AX$3:AX$242))^2*'Monthly Returns'!$BI81</f>
        <v>1.3057218878290859E-6</v>
      </c>
      <c r="DY67" s="196">
        <f>(AY67-AVERAGE(AY$3:AY$242))^2*'Monthly Returns'!$BI81</f>
        <v>8.1443629599626497E-8</v>
      </c>
      <c r="DZ67" s="196">
        <f>(AZ67-AVERAGE(AZ$3:AZ$242))^2*'Monthly Returns'!$BI81</f>
        <v>6.6220849645980564E-9</v>
      </c>
      <c r="EA67" s="196">
        <f>(BA67-AVERAGE(BA$3:BA$242))^2*'Monthly Returns'!$BI81</f>
        <v>1.428334968821335E-9</v>
      </c>
    </row>
    <row r="68" spans="1:131" s="103" customFormat="1" x14ac:dyDescent="0.2">
      <c r="A68" s="85"/>
      <c r="B68" s="102">
        <f>'Monthly Returns'!A82</f>
        <v>38077</v>
      </c>
      <c r="C68" s="97">
        <f>'Monthly Returns'!B82</f>
        <v>-1.1873E-2</v>
      </c>
      <c r="D68" s="97">
        <f>'Monthly Returns'!C82</f>
        <v>-1.3642000000000001E-2</v>
      </c>
      <c r="E68" s="97">
        <f>'Monthly Returns'!D82</f>
        <v>2.0899999999999998E-4</v>
      </c>
      <c r="F68" s="97">
        <f>'Monthly Returns'!E82</f>
        <v>9.3200000000000002E-3</v>
      </c>
      <c r="G68" s="97">
        <f>'Monthly Returns'!F82</f>
        <v>-7.2680000000000002E-3</v>
      </c>
      <c r="H68" s="97">
        <f>'Monthly Returns'!G82</f>
        <v>-5.3249999999999999E-3</v>
      </c>
      <c r="I68" s="97">
        <f>'Monthly Returns'!H82</f>
        <v>6.1529999999999996E-3</v>
      </c>
      <c r="J68" s="97">
        <f>'Monthly Returns'!I82</f>
        <v>3.9462999999999998E-2</v>
      </c>
      <c r="K68" s="97">
        <f>'Monthly Returns'!J82</f>
        <v>1.2848999999999999E-2</v>
      </c>
      <c r="L68" s="97">
        <f>'Monthly Returns'!K82</f>
        <v>-2.496424718368162E-2</v>
      </c>
      <c r="M68" s="97">
        <f>'Monthly Returns'!L82</f>
        <v>7.4960000000000001E-3</v>
      </c>
      <c r="N68" s="97">
        <f>'Monthly Returns'!M82</f>
        <v>9.3860000000000002E-3</v>
      </c>
      <c r="O68" s="97">
        <f>'Monthly Returns'!N82</f>
        <v>8.25E-4</v>
      </c>
      <c r="P68" s="97">
        <f>'Monthly Returns'!O82</f>
        <v>7.0530000000000002E-3</v>
      </c>
      <c r="Q68" s="97">
        <f>'Monthly Returns'!P82</f>
        <v>1.5181999999999999E-2</v>
      </c>
      <c r="R68" s="97">
        <f>'Monthly Returns'!Q82</f>
        <v>9.6679999999999995E-3</v>
      </c>
      <c r="S68" s="97">
        <f>'Monthly Returns'!R82</f>
        <v>8.8470000000000007E-3</v>
      </c>
      <c r="T68" s="97">
        <f>'Monthly Returns'!S82</f>
        <v>1.2348E-2</v>
      </c>
      <c r="U68" s="97">
        <f>'Monthly Returns'!T82</f>
        <v>1.5785E-2</v>
      </c>
      <c r="V68" s="97">
        <f>'Monthly Returns'!U82</f>
        <v>7.6100000000000004E-3</v>
      </c>
      <c r="W68" s="97">
        <f>'Monthly Returns'!V82</f>
        <v>4.3830000000000006E-3</v>
      </c>
      <c r="X68" s="97">
        <f>'Monthly Returns'!W82</f>
        <v>1.1500999999999999E-2</v>
      </c>
      <c r="Y68" s="97">
        <f>'Monthly Returns'!X82</f>
        <v>-7.064E-3</v>
      </c>
      <c r="Z68" s="97">
        <f>'Monthly Returns'!Y82</f>
        <v>-2.1640000000000001E-3</v>
      </c>
      <c r="AA68" s="97">
        <f>'Monthly Returns'!Z82</f>
        <v>6.7989999999999995E-3</v>
      </c>
      <c r="AB68" s="97">
        <f>'Monthly Returns'!AA82</f>
        <v>3.1119999999999997E-3</v>
      </c>
      <c r="AC68" s="97">
        <f>'Monthly Returns'!AB82</f>
        <v>1.3568999999999999E-2</v>
      </c>
      <c r="AD68" s="97">
        <f>'Monthly Returns'!AC82</f>
        <v>1.6138E-2</v>
      </c>
      <c r="AE68" s="97">
        <f>'Monthly Returns'!AD82</f>
        <v>9.0519999999999993E-3</v>
      </c>
      <c r="AF68" s="97">
        <f>'Monthly Returns'!AE82</f>
        <v>2.5049999999999999E-2</v>
      </c>
      <c r="AG68" s="97">
        <f>'Monthly Returns'!AF82</f>
        <v>2.2395000000000002E-2</v>
      </c>
      <c r="AH68" s="97">
        <f>'Monthly Returns'!AG82</f>
        <v>1.6363992273689499E-2</v>
      </c>
      <c r="AI68" s="97">
        <f>'Monthly Returns'!AH82</f>
        <v>2.5000000000000001E-3</v>
      </c>
      <c r="AJ68" s="97">
        <f>'Monthly Returns'!AI82</f>
        <v>5.0600000000000003E-3</v>
      </c>
      <c r="AK68" s="97">
        <f>'Monthly Returns'!AJ82</f>
        <v>3.5899999999999999E-3</v>
      </c>
      <c r="AL68" s="97">
        <f>'Monthly Returns'!AK82</f>
        <v>5.8E-4</v>
      </c>
      <c r="AM68" s="97">
        <f>'Monthly Returns'!AL82</f>
        <v>1.123E-2</v>
      </c>
      <c r="AN68" s="97">
        <f>'Monthly Returns'!AM82</f>
        <v>4.3299999999999996E-3</v>
      </c>
      <c r="AO68" s="97">
        <f>'Monthly Returns'!AN82</f>
        <v>-1.4890000000000001E-3</v>
      </c>
      <c r="AP68" s="97">
        <f>'Monthly Returns'!AO82</f>
        <v>3.0876999999999998E-2</v>
      </c>
      <c r="AQ68" s="97">
        <f>'Monthly Returns'!AP82</f>
        <v>6.5750000000000001E-3</v>
      </c>
      <c r="AR68" s="95">
        <v>8.1968968187085545E-3</v>
      </c>
      <c r="AS68" s="97">
        <f>'Monthly Returns'!AR82</f>
        <v>-2.496424718368162E-2</v>
      </c>
      <c r="AT68" s="205">
        <f t="shared" si="3"/>
        <v>1.820326831076028E-2</v>
      </c>
      <c r="AU68" s="95">
        <v>5.4789811450095677E-3</v>
      </c>
      <c r="AV68" s="95">
        <v>-4.0852907957870882E-3</v>
      </c>
      <c r="AW68" s="97">
        <f>'Monthly Returns'!AV82</f>
        <v>5.5265000000000002E-2</v>
      </c>
      <c r="AX68" s="97">
        <f>'Monthly Returns'!AW82</f>
        <v>4.8335999999999997E-2</v>
      </c>
      <c r="AY68" s="95">
        <v>-2.6856584461986089E-3</v>
      </c>
      <c r="AZ68" s="95">
        <v>-1.8384330386033779E-2</v>
      </c>
      <c r="BA68" s="97">
        <f>'Monthly Returns'!AZ82</f>
        <v>2.9114000000000001E-2</v>
      </c>
      <c r="BB68" s="97"/>
      <c r="BC68" s="97"/>
      <c r="BD68" s="97"/>
      <c r="BE68" s="97"/>
      <c r="BF68" s="97"/>
      <c r="BG68" s="97"/>
      <c r="BH68" s="97"/>
      <c r="BI68" s="97"/>
      <c r="BJ68" s="97"/>
      <c r="BK68" s="97"/>
      <c r="BL68" s="97"/>
      <c r="BM68" s="97"/>
      <c r="BN68" s="97"/>
      <c r="BO68" s="97"/>
      <c r="BP68" s="97"/>
      <c r="BQ68" s="97"/>
      <c r="BR68" s="97"/>
      <c r="BS68" s="97"/>
      <c r="BT68" s="97"/>
      <c r="BU68" s="97"/>
      <c r="BV68" s="97"/>
      <c r="CC68" s="196">
        <f>(C68-AVERAGE(C$3:C$242))^2*'Monthly Returns'!$BI82</f>
        <v>6.9597620494073878E-7</v>
      </c>
      <c r="CD68" s="196">
        <f>(D68-AVERAGE(D$3:D$242))^2*'Monthly Returns'!$BI82</f>
        <v>8.2211857125349786E-7</v>
      </c>
      <c r="CE68" s="196">
        <f>(E68-AVERAGE(E$3:E$242))^2*'Monthly Returns'!$BI82</f>
        <v>1.5863391560213478E-7</v>
      </c>
      <c r="CF68" s="196">
        <f>(F68-AVERAGE(F$3:F$242))^2*'Monthly Returns'!$BI82</f>
        <v>1.0985567451521015E-10</v>
      </c>
      <c r="CG68" s="196">
        <f>(G68-AVERAGE(G$3:G$242))^2*'Monthly Returns'!$BI82</f>
        <v>6.1492111615095925E-7</v>
      </c>
      <c r="CH68" s="196">
        <f>(H68-AVERAGE(H$3:H$242))^2*'Monthly Returns'!$BI82</f>
        <v>2.6469381678178091E-7</v>
      </c>
      <c r="CI68" s="196">
        <f>(I68-AVERAGE(I$3:I$242))^2*'Monthly Returns'!$BI82</f>
        <v>2.568935060082794E-11</v>
      </c>
      <c r="CJ68" s="196">
        <f>(J68-AVERAGE(J$3:J$242))^2*'Monthly Returns'!$BI82</f>
        <v>1.7758750645078487E-6</v>
      </c>
      <c r="CK68" s="196">
        <f>(K68-AVERAGE(K$3:K$242))^2*'Monthly Returns'!$BI82</f>
        <v>1.4254521362886077E-8</v>
      </c>
      <c r="CL68" s="196">
        <f>(L68-AVERAGE(L$3:L$242))^2*'Monthly Returns'!$BI82</f>
        <v>5.889327851296621E-36</v>
      </c>
      <c r="CM68" s="196">
        <f>(M68-AVERAGE(M$3:M$242))^2*'Monthly Returns'!$BI82</f>
        <v>2.743517087812459E-8</v>
      </c>
      <c r="CN68" s="196">
        <f>(N68-AVERAGE(N$3:N$242))^2*'Monthly Returns'!$BI82</f>
        <v>6.9439617669872637E-8</v>
      </c>
      <c r="CO68" s="196">
        <f>(O68-AVERAGE(O$3:O$242))^2*'Monthly Returns'!$BI82</f>
        <v>1.4581356742665674E-9</v>
      </c>
      <c r="CP68" s="196">
        <f>(P68-AVERAGE(P$3:P$242))^2*'Monthly Returns'!$BI82</f>
        <v>3.1443673476833014E-8</v>
      </c>
      <c r="CQ68" s="196">
        <f>(Q68-AVERAGE(Q$3:Q$242))^2*'Monthly Returns'!$BI82</f>
        <v>1.9234729466169079E-7</v>
      </c>
      <c r="CR68" s="196">
        <f>(R68-AVERAGE(R$3:R$242))^2*'Monthly Returns'!$BI82</f>
        <v>5.4024776374724746E-8</v>
      </c>
      <c r="CS68" s="196">
        <f>(S68-AVERAGE(S$3:S$242))^2*'Monthly Returns'!$BI82</f>
        <v>4.4956884032207329E-8</v>
      </c>
      <c r="CT68" s="196">
        <f>(T68-AVERAGE(T$3:T$242))^2*'Monthly Returns'!$BI82</f>
        <v>8.827767328428805E-8</v>
      </c>
      <c r="CU68" s="196">
        <f>(U68-AVERAGE(U$3:U$242))^2*'Monthly Returns'!$BI82</f>
        <v>2.4716171105278541E-7</v>
      </c>
      <c r="CV68" s="196">
        <f>(V68-AVERAGE(V$3:V$242))^2*'Monthly Returns'!$BI82</f>
        <v>3.5388233917634497E-8</v>
      </c>
      <c r="CW68" s="196">
        <f>(W68-AVERAGE(W$3:W$242))^2*'Monthly Returns'!$BI82</f>
        <v>8.8640331807616459E-10</v>
      </c>
      <c r="CX68" s="196">
        <f>(X68-AVERAGE(X$3:X$242))^2*'Monthly Returns'!$BI82</f>
        <v>9.4410268623606794E-8</v>
      </c>
      <c r="CY68" s="196">
        <f>(Y68-AVERAGE(Y$3:Y$242))^2*'Monthly Returns'!$BI82</f>
        <v>2.1782759754950172E-7</v>
      </c>
      <c r="CZ68" s="196">
        <f>(Z68-AVERAGE(Z$3:Z$242))^2*'Monthly Returns'!$BI82</f>
        <v>4.0484880124367535E-8</v>
      </c>
      <c r="DA68" s="196">
        <f>(AA68-AVERAGE(AA$3:AA$242))^2*'Monthly Returns'!$BI82</f>
        <v>1.4389182349819765E-9</v>
      </c>
      <c r="DB68" s="196">
        <f>(AB68-AVERAGE(AB$3:AB$242))^2*'Monthly Returns'!$BI82</f>
        <v>1.9598068694438985E-9</v>
      </c>
      <c r="DC68" s="196">
        <f>(AC68-AVERAGE(AC$3:AC$242))^2*'Monthly Returns'!$BI82</f>
        <v>2.1205269231963156E-7</v>
      </c>
      <c r="DD68" s="196">
        <f>(AD68-AVERAGE(AD$3:AD$242))^2*'Monthly Returns'!$BI82</f>
        <v>3.2543451268340427E-7</v>
      </c>
      <c r="DE68" s="196">
        <f>(AE68-AVERAGE(AE$3:AE$242))^2*'Monthly Returns'!$BI82</f>
        <v>6.3523719877569206E-8</v>
      </c>
      <c r="DF68" s="196">
        <f>(AF68-AVERAGE(AF$3:AF$242))^2*'Monthly Returns'!$BI82</f>
        <v>6.2678568345472299E-7</v>
      </c>
      <c r="DG68" s="196">
        <f>(AG68-AVERAGE(AG$3:AG$242))^2*'Monthly Returns'!$BI82</f>
        <v>5.480507260473146E-7</v>
      </c>
      <c r="DH68" s="196">
        <f>(AH68-AVERAGE(AH$3:AH$242))^2*'Monthly Returns'!$BI82</f>
        <v>2.7670245686929652E-7</v>
      </c>
      <c r="DI68" s="196">
        <f>(AI68-AVERAGE(AI$3:AI$242))^2*'Monthly Returns'!$BI82</f>
        <v>2.4710973287574401E-9</v>
      </c>
      <c r="DJ68" s="196">
        <f>(AJ68-AVERAGE(AJ$3:AJ$242))^2*'Monthly Returns'!$BI82</f>
        <v>8.1588751890108971E-10</v>
      </c>
      <c r="DK68" s="196">
        <f>(AK68-AVERAGE(AK$3:AK$242))^2*'Monthly Returns'!$BI82</f>
        <v>1.3584400776553143E-8</v>
      </c>
      <c r="DL68" s="196">
        <f>(AL68-AVERAGE(AL$3:AL$242))^2*'Monthly Returns'!$BI82</f>
        <v>6.4855594883723746E-8</v>
      </c>
      <c r="DM68" s="196">
        <f>(AM68-AVERAGE(AM$3:AM$242))^2*'Monthly Returns'!$BI82</f>
        <v>9.1006445656999293E-8</v>
      </c>
      <c r="DN68" s="196">
        <f>(AN68-AVERAGE(AN$3:AN$242))^2*'Monthly Returns'!$BI82</f>
        <v>3.1425670157157977E-9</v>
      </c>
      <c r="DO68" s="196">
        <f>(AO68-AVERAGE(AO$3:AO$242))^2*'Monthly Returns'!$BI82</f>
        <v>9.0032800191458694E-8</v>
      </c>
      <c r="DP68" s="196">
        <f>(AP68-AVERAGE(AP$3:AP$242))^2*'Monthly Returns'!$BI82</f>
        <v>1.5536380130787404E-6</v>
      </c>
      <c r="DQ68" s="196">
        <f>(AQ68-AVERAGE(AQ$3:AQ$242))^2*'Monthly Returns'!$BI82</f>
        <v>2.9801412776879557E-9</v>
      </c>
      <c r="DR68" s="196">
        <f>(AR68-AVERAGE(AR$3:AR$242))^2*'Monthly Returns'!$BI82</f>
        <v>5.4679437173411608E-9</v>
      </c>
      <c r="DS68" s="196">
        <f>(AS68-AVERAGE(AS$3:AS$242))^2*'Monthly Returns'!$BI82</f>
        <v>5.889327851296621E-36</v>
      </c>
      <c r="DT68" s="196">
        <f>(AT68-AVERAGE(AT$3:AT$242))^2*'Monthly Returns'!$BI82</f>
        <v>2.9895207376232384E-7</v>
      </c>
      <c r="DU68" s="196">
        <f>(AU68-AVERAGE(AU$3:AU$242))^2*'Monthly Returns'!$BI82</f>
        <v>2.3203457303379911E-8</v>
      </c>
      <c r="DV68" s="196">
        <f>(AV68-AVERAGE(AV$3:AV$242))^2*'Monthly Returns'!$BI82</f>
        <v>5.8889965827006462E-9</v>
      </c>
      <c r="DW68" s="196">
        <f>(AW68-AVERAGE(AW$3:AW$242))^2*'Monthly Returns'!$BI82</f>
        <v>3.9450749828222664E-6</v>
      </c>
      <c r="DX68" s="196">
        <f>(AX68-AVERAGE(AX$3:AX$242))^2*'Monthly Returns'!$BI82</f>
        <v>2.9745049123761827E-6</v>
      </c>
      <c r="DY68" s="196">
        <f>(AY68-AVERAGE(AY$3:AY$242))^2*'Monthly Returns'!$BI82</f>
        <v>1.7688086856865978E-7</v>
      </c>
      <c r="DZ68" s="196">
        <f>(AZ68-AVERAGE(AZ$3:AZ$242))^2*'Monthly Returns'!$BI82</f>
        <v>2.2936390909507213E-6</v>
      </c>
      <c r="EA68" s="196">
        <f>(BA68-AVERAGE(BA$3:BA$242))^2*'Monthly Returns'!$BI82</f>
        <v>6.8016139132899457E-7</v>
      </c>
    </row>
    <row r="69" spans="1:131" s="103" customFormat="1" x14ac:dyDescent="0.2">
      <c r="A69" s="85"/>
      <c r="B69" s="102">
        <f>'Monthly Returns'!A83</f>
        <v>38107</v>
      </c>
      <c r="C69" s="97">
        <f>'Monthly Returns'!B83</f>
        <v>-2.0674000000000001E-2</v>
      </c>
      <c r="D69" s="97">
        <f>'Monthly Returns'!C83</f>
        <v>-1.8076999999999999E-2</v>
      </c>
      <c r="E69" s="97">
        <f>'Monthly Returns'!D83</f>
        <v>-3.6717E-2</v>
      </c>
      <c r="F69" s="97">
        <f>'Monthly Returns'!E83</f>
        <v>-5.0984000000000002E-2</v>
      </c>
      <c r="G69" s="97">
        <f>'Monthly Returns'!F83</f>
        <v>-3.2395E-2</v>
      </c>
      <c r="H69" s="97">
        <f>'Monthly Returns'!G83</f>
        <v>-2.2953999999999999E-2</v>
      </c>
      <c r="I69" s="97">
        <f>'Monthly Returns'!H83</f>
        <v>-3.1076000000000003E-2</v>
      </c>
      <c r="J69" s="97">
        <f>'Monthly Returns'!I83</f>
        <v>-3.5278999999999998E-2</v>
      </c>
      <c r="K69" s="97">
        <f>'Monthly Returns'!J83</f>
        <v>-8.175700000000001E-2</v>
      </c>
      <c r="L69" s="97">
        <f>'Monthly Returns'!K83</f>
        <v>-2.496424718368162E-2</v>
      </c>
      <c r="M69" s="97">
        <f>'Monthly Returns'!L83</f>
        <v>-2.6022E-2</v>
      </c>
      <c r="N69" s="97">
        <f>'Monthly Returns'!M83</f>
        <v>-3.2163999999999998E-2</v>
      </c>
      <c r="O69" s="97">
        <f>'Monthly Returns'!N83</f>
        <v>7.0599999999999992E-4</v>
      </c>
      <c r="P69" s="97">
        <f>'Monthly Returns'!O83</f>
        <v>-2.2606000000000001E-2</v>
      </c>
      <c r="Q69" s="97">
        <f>'Monthly Returns'!P83</f>
        <v>-5.6098000000000002E-2</v>
      </c>
      <c r="R69" s="97">
        <f>'Monthly Returns'!Q83</f>
        <v>-3.1509999999999996E-2</v>
      </c>
      <c r="S69" s="97">
        <f>'Monthly Returns'!R83</f>
        <v>-2.5524000000000002E-2</v>
      </c>
      <c r="T69" s="97">
        <f>'Monthly Returns'!S83</f>
        <v>-5.0693000000000002E-2</v>
      </c>
      <c r="U69" s="97">
        <f>'Monthly Returns'!T83</f>
        <v>-4.7934000000000004E-2</v>
      </c>
      <c r="V69" s="97">
        <f>'Monthly Returns'!U83</f>
        <v>-2.5707000000000001E-2</v>
      </c>
      <c r="W69" s="97">
        <f>'Monthly Returns'!V83</f>
        <v>-1.7804E-2</v>
      </c>
      <c r="X69" s="97">
        <f>'Monthly Returns'!W83</f>
        <v>-3.2439000000000003E-2</v>
      </c>
      <c r="Y69" s="97">
        <f>'Monthly Returns'!X83</f>
        <v>-2.5049999999999999E-2</v>
      </c>
      <c r="Z69" s="97">
        <f>'Monthly Returns'!Y83</f>
        <v>-9.9970000000000007E-3</v>
      </c>
      <c r="AA69" s="97">
        <f>'Monthly Returns'!Z83</f>
        <v>-6.8079999999999998E-3</v>
      </c>
      <c r="AB69" s="97">
        <f>'Monthly Returns'!AA83</f>
        <v>5.6940000000000003E-3</v>
      </c>
      <c r="AC69" s="97">
        <f>'Monthly Returns'!AB83</f>
        <v>-4.3962000000000001E-2</v>
      </c>
      <c r="AD69" s="97">
        <f>'Monthly Returns'!AC83</f>
        <v>-4.5656999999999996E-2</v>
      </c>
      <c r="AE69" s="97">
        <f>'Monthly Returns'!AD83</f>
        <v>-4.0096999999999994E-2</v>
      </c>
      <c r="AF69" s="97">
        <f>'Monthly Returns'!AE83</f>
        <v>-5.2774000000000001E-2</v>
      </c>
      <c r="AG69" s="97">
        <f>'Monthly Returns'!AF83</f>
        <v>-3.5379000000000001E-2</v>
      </c>
      <c r="AH69" s="97">
        <f>'Monthly Returns'!AG83</f>
        <v>-4.9354340202642302E-2</v>
      </c>
      <c r="AI69" s="97">
        <f>'Monthly Returns'!AH83</f>
        <v>-1.23E-2</v>
      </c>
      <c r="AJ69" s="97">
        <f>'Monthly Returns'!AI83</f>
        <v>-1.482E-2</v>
      </c>
      <c r="AK69" s="97">
        <f>'Monthly Returns'!AJ83</f>
        <v>-2.078E-2</v>
      </c>
      <c r="AL69" s="97">
        <f>'Monthly Returns'!AK83</f>
        <v>-5.6200000000000009E-3</v>
      </c>
      <c r="AM69" s="97">
        <f>'Monthly Returns'!AL83</f>
        <v>-2.8399999999999998E-2</v>
      </c>
      <c r="AN69" s="97">
        <f>'Monthly Returns'!AM83</f>
        <v>-5.0600000000000003E-3</v>
      </c>
      <c r="AO69" s="97">
        <f>'Monthly Returns'!AN83</f>
        <v>-7.5620000000000007E-2</v>
      </c>
      <c r="AP69" s="97">
        <f>'Monthly Returns'!AO83</f>
        <v>-1.7736999999999999E-2</v>
      </c>
      <c r="AQ69" s="97">
        <f>'Monthly Returns'!AP83</f>
        <v>-2.9716999999999997E-2</v>
      </c>
      <c r="AR69" s="95">
        <v>-1.0189751949231227E-2</v>
      </c>
      <c r="AS69" s="97">
        <f>'Monthly Returns'!AR83</f>
        <v>-2.496424718368162E-2</v>
      </c>
      <c r="AT69" s="205">
        <f t="shared" si="3"/>
        <v>-4.2310693801309404E-2</v>
      </c>
      <c r="AU69" s="95">
        <v>-3.4015734970091827E-3</v>
      </c>
      <c r="AV69" s="95">
        <v>-5.294470092528235E-3</v>
      </c>
      <c r="AW69" s="97">
        <f>'Monthly Returns'!AV83</f>
        <v>-0.145814</v>
      </c>
      <c r="AX69" s="97">
        <f>'Monthly Returns'!AW83</f>
        <v>-0.109224</v>
      </c>
      <c r="AY69" s="95">
        <v>-2.0882469006547041E-2</v>
      </c>
      <c r="AZ69" s="95">
        <v>-1.9993162239930404E-2</v>
      </c>
      <c r="BA69" s="97">
        <f>'Monthly Returns'!AZ83</f>
        <v>-8.2600999999999994E-2</v>
      </c>
      <c r="BB69" s="97"/>
      <c r="BC69" s="97"/>
      <c r="BD69" s="97"/>
      <c r="BE69" s="97"/>
      <c r="BF69" s="97"/>
      <c r="BG69" s="97"/>
      <c r="BH69" s="97"/>
      <c r="BI69" s="97"/>
      <c r="BJ69" s="97"/>
      <c r="BK69" s="97"/>
      <c r="BL69" s="97"/>
      <c r="BM69" s="97"/>
      <c r="BN69" s="97"/>
      <c r="BO69" s="97"/>
      <c r="BP69" s="97"/>
      <c r="BQ69" s="97"/>
      <c r="BR69" s="97"/>
      <c r="BS69" s="97"/>
      <c r="BT69" s="97"/>
      <c r="BU69" s="97"/>
      <c r="BV69" s="97"/>
      <c r="CC69" s="196">
        <f>(C69-AVERAGE(C$3:C$242))^2*'Monthly Returns'!$BI83</f>
        <v>1.5009884881163504E-6</v>
      </c>
      <c r="CD69" s="196">
        <f>(D69-AVERAGE(D$3:D$242))^2*'Monthly Returns'!$BI83</f>
        <v>1.2235413721755418E-6</v>
      </c>
      <c r="CE69" s="196">
        <f>(E69-AVERAGE(E$3:E$242))^2*'Monthly Returns'!$BI83</f>
        <v>4.0914375161377458E-6</v>
      </c>
      <c r="CF69" s="196">
        <f>(F69-AVERAGE(F$3:F$242))^2*'Monthly Returns'!$BI83</f>
        <v>6.9646963380459444E-6</v>
      </c>
      <c r="CG69" s="196">
        <f>(G69-AVERAGE(G$3:G$242))^2*'Monthly Returns'!$BI83</f>
        <v>3.5801799266343306E-6</v>
      </c>
      <c r="CH69" s="196">
        <f>(H69-AVERAGE(H$3:H$242))^2*'Monthly Returns'!$BI83</f>
        <v>1.6683585427831126E-6</v>
      </c>
      <c r="CI69" s="196">
        <f>(I69-AVERAGE(I$3:I$242))^2*'Monthly Returns'!$BI83</f>
        <v>2.6923625599036627E-6</v>
      </c>
      <c r="CJ69" s="196">
        <f>(J69-AVERAGE(J$3:J$242))^2*'Monthly Returns'!$BI83</f>
        <v>3.7816293176503725E-6</v>
      </c>
      <c r="CK69" s="196">
        <f>(K69-AVERAGE(K$3:K$242))^2*'Monthly Returns'!$BI83</f>
        <v>1.6295386089075359E-5</v>
      </c>
      <c r="CL69" s="196">
        <f>(L69-AVERAGE(L$3:L$242))^2*'Monthly Returns'!$BI83</f>
        <v>5.9488160114107287E-36</v>
      </c>
      <c r="CM69" s="196">
        <f>(M69-AVERAGE(M$3:M$242))^2*'Monthly Returns'!$BI83</f>
        <v>1.7062263152410771E-6</v>
      </c>
      <c r="CN69" s="196">
        <f>(N69-AVERAGE(N$3:N$242))^2*'Monthly Returns'!$BI83</f>
        <v>2.4359727624249604E-6</v>
      </c>
      <c r="CO69" s="196">
        <f>(O69-AVERAGE(O$3:O$242))^2*'Monthly Returns'!$BI83</f>
        <v>1.9015245084914714E-9</v>
      </c>
      <c r="CP69" s="196">
        <f>(P69-AVERAGE(P$3:P$242))^2*'Monthly Returns'!$BI83</f>
        <v>1.2654549598734428E-6</v>
      </c>
      <c r="CQ69" s="196">
        <f>(Q69-AVERAGE(Q$3:Q$242))^2*'Monthly Returns'!$BI83</f>
        <v>7.2419070577863165E-6</v>
      </c>
      <c r="CR69" s="196">
        <f>(R69-AVERAGE(R$3:R$242))^2*'Monthly Returns'!$BI83</f>
        <v>2.4826850106566602E-6</v>
      </c>
      <c r="CS69" s="196">
        <f>(S69-AVERAGE(S$3:S$242))^2*'Monthly Returns'!$BI83</f>
        <v>1.6824066345624726E-6</v>
      </c>
      <c r="CT69" s="196">
        <f>(T69-AVERAGE(T$3:T$242))^2*'Monthly Returns'!$BI83</f>
        <v>6.1070744399540425E-6</v>
      </c>
      <c r="CU69" s="196">
        <f>(U69-AVERAGE(U$3:U$242))^2*'Monthly Returns'!$BI83</f>
        <v>5.2899696392179575E-6</v>
      </c>
      <c r="CV69" s="196">
        <f>(V69-AVERAGE(V$3:V$242))^2*'Monthly Returns'!$BI83</f>
        <v>1.6251133597038232E-6</v>
      </c>
      <c r="CW69" s="196">
        <f>(W69-AVERAGE(W$3:W$242))^2*'Monthly Returns'!$BI83</f>
        <v>8.9287022784212074E-7</v>
      </c>
      <c r="CX69" s="196">
        <f>(X69-AVERAGE(X$3:X$242))^2*'Monthly Returns'!$BI83</f>
        <v>2.6302414309415288E-6</v>
      </c>
      <c r="CY69" s="196">
        <f>(Y69-AVERAGE(Y$3:Y$242))^2*'Monthly Returns'!$BI83</f>
        <v>1.5859135747890771E-6</v>
      </c>
      <c r="CZ69" s="196">
        <f>(Z69-AVERAGE(Z$3:Z$242))^2*'Monthly Returns'!$BI83</f>
        <v>2.9853590573456359E-7</v>
      </c>
      <c r="DA69" s="196">
        <f>(AA69-AVERAGE(AA$3:AA$242))^2*'Monthly Returns'!$BI83</f>
        <v>3.1330098979025254E-7</v>
      </c>
      <c r="DB69" s="196">
        <f>(AB69-AVERAGE(AB$3:AB$242))^2*'Monthly Returns'!$BI83</f>
        <v>4.7546287328655386E-9</v>
      </c>
      <c r="DC69" s="196">
        <f>(AC69-AVERAGE(AC$3:AC$242))^2*'Monthly Returns'!$BI83</f>
        <v>4.2640385458781814E-6</v>
      </c>
      <c r="DD69" s="196">
        <f>(AD69-AVERAGE(AD$3:AD$242))^2*'Monthly Returns'!$BI83</f>
        <v>4.5871928386969416E-6</v>
      </c>
      <c r="DE69" s="196">
        <f>(AE69-AVERAGE(AE$3:AE$242))^2*'Monthly Returns'!$BI83</f>
        <v>3.6334985776683635E-6</v>
      </c>
      <c r="DF69" s="196">
        <f>(AF69-AVERAGE(AF$3:AF$242))^2*'Monthly Returns'!$BI83</f>
        <v>6.8838183343098775E-6</v>
      </c>
      <c r="DG69" s="196">
        <f>(AG69-AVERAGE(AG$3:AG$242))^2*'Monthly Returns'!$BI83</f>
        <v>3.2199048275126338E-6</v>
      </c>
      <c r="DH69" s="196">
        <f>(AH69-AVERAGE(AH$3:AH$242))^2*'Monthly Returns'!$BI83</f>
        <v>5.5640413188031318E-6</v>
      </c>
      <c r="DI69" s="196">
        <f>(AI69-AVERAGE(AI$3:AI$242))^2*'Monthly Returns'!$BI83</f>
        <v>4.9032919855949398E-7</v>
      </c>
      <c r="DJ69" s="196">
        <f>(AJ69-AVERAGE(AJ$3:AJ$242))^2*'Monthly Returns'!$BI83</f>
        <v>8.1393691575622215E-7</v>
      </c>
      <c r="DK69" s="196">
        <f>(AK69-AVERAGE(AK$3:AK$242))^2*'Monthly Returns'!$BI83</f>
        <v>1.4110955320394724E-6</v>
      </c>
      <c r="DL69" s="196">
        <f>(AL69-AVERAGE(AL$3:AL$242))^2*'Monthly Returns'!$BI83</f>
        <v>2.7916734531304255E-7</v>
      </c>
      <c r="DM69" s="196">
        <f>(AM69-AVERAGE(AM$3:AM$242))^2*'Monthly Returns'!$BI83</f>
        <v>2.0679859979625122E-6</v>
      </c>
      <c r="DN69" s="196">
        <f>(AN69-AVERAGE(AN$3:AN$242))^2*'Monthly Returns'!$BI83</f>
        <v>2.1988019749654713E-7</v>
      </c>
      <c r="DO69" s="196">
        <f>(AO69-AVERAGE(AO$3:AO$242))^2*'Monthly Returns'!$BI83</f>
        <v>1.2664308569125917E-5</v>
      </c>
      <c r="DP69" s="196">
        <f>(AP69-AVERAGE(AP$3:AP$242))^2*'Monthly Returns'!$BI83</f>
        <v>7.8012448538825136E-7</v>
      </c>
      <c r="DQ69" s="196">
        <f>(AQ69-AVERAGE(AQ$3:AQ$242))^2*'Monthly Returns'!$BI83</f>
        <v>2.7206665221285012E-6</v>
      </c>
      <c r="DR69" s="196">
        <f>(AR69-AVERAGE(AR$3:AR$242))^2*'Monthly Returns'!$BI83</f>
        <v>5.3808788217816456E-7</v>
      </c>
      <c r="DS69" s="196">
        <f>(AS69-AVERAGE(AS$3:AS$242))^2*'Monthly Returns'!$BI83</f>
        <v>5.9488160114107287E-36</v>
      </c>
      <c r="DT69" s="196">
        <f>(AT69-AVERAGE(AT$3:AT$242))^2*'Monthly Returns'!$BI83</f>
        <v>4.4491917296490539E-6</v>
      </c>
      <c r="DU69" s="196">
        <f>(AU69-AVERAGE(AU$3:AU$242))^2*'Monthly Returns'!$BI83</f>
        <v>5.621398576320266E-8</v>
      </c>
      <c r="DV69" s="196">
        <f>(AV69-AVERAGE(AV$3:AV$242))^2*'Monthly Returns'!$BI83</f>
        <v>5.7590981918675392E-10</v>
      </c>
      <c r="DW69" s="196">
        <f>(AW69-AVERAGE(AW$3:AW$242))^2*'Monthly Returns'!$BI83</f>
        <v>4.6767472998387109E-5</v>
      </c>
      <c r="DX69" s="196">
        <f>(AX69-AVERAGE(AX$3:AX$242))^2*'Monthly Returns'!$BI83</f>
        <v>2.6930118217516486E-5</v>
      </c>
      <c r="DY69" s="196">
        <f>(AY69-AVERAGE(AY$3:AY$242))^2*'Monthly Returns'!$BI83</f>
        <v>1.4938037235747871E-6</v>
      </c>
      <c r="DZ69" s="196">
        <f>(AZ69-AVERAGE(AZ$3:AZ$242))^2*'Monthly Returns'!$BI83</f>
        <v>2.5369932346513169E-6</v>
      </c>
      <c r="EA69" s="196">
        <f>(BA69-AVERAGE(BA$3:BA$242))^2*'Monthly Returns'!$BI83</f>
        <v>1.6643140829901278E-5</v>
      </c>
    </row>
    <row r="70" spans="1:131" s="103" customFormat="1" x14ac:dyDescent="0.2">
      <c r="A70" s="85"/>
      <c r="B70" s="102">
        <f>'Monthly Returns'!A84</f>
        <v>38138</v>
      </c>
      <c r="C70" s="97">
        <f>'Monthly Returns'!B84</f>
        <v>1.4534E-2</v>
      </c>
      <c r="D70" s="97">
        <f>'Monthly Returns'!C84</f>
        <v>1.4423999999999999E-2</v>
      </c>
      <c r="E70" s="97">
        <f>'Monthly Returns'!D84</f>
        <v>2.4813000000000002E-2</v>
      </c>
      <c r="F70" s="97">
        <f>'Monthly Returns'!E84</f>
        <v>1.5916E-2</v>
      </c>
      <c r="G70" s="97">
        <f>'Monthly Returns'!F84</f>
        <v>-6.6569999999999997E-3</v>
      </c>
      <c r="H70" s="97">
        <f>'Monthly Returns'!G84</f>
        <v>8.4360000000000008E-3</v>
      </c>
      <c r="I70" s="97">
        <f>'Monthly Returns'!H84</f>
        <v>3.1619999999999999E-3</v>
      </c>
      <c r="J70" s="97">
        <f>'Monthly Returns'!I84</f>
        <v>-1.0213000000000002E-2</v>
      </c>
      <c r="K70" s="97">
        <f>'Monthly Returns'!J84</f>
        <v>-1.9695000000000001E-2</v>
      </c>
      <c r="L70" s="97">
        <f>'Monthly Returns'!K84</f>
        <v>-2.496424718368162E-2</v>
      </c>
      <c r="M70" s="97">
        <f>'Monthly Returns'!L84</f>
        <v>-4.0029999999999996E-3</v>
      </c>
      <c r="N70" s="97">
        <f>'Monthly Returns'!M84</f>
        <v>-3.437E-3</v>
      </c>
      <c r="O70" s="97">
        <f>'Monthly Returns'!N84</f>
        <v>6.469999999999999E-4</v>
      </c>
      <c r="P70" s="97">
        <f>'Monthly Returns'!O84</f>
        <v>-2.869E-3</v>
      </c>
      <c r="Q70" s="97">
        <f>'Monthly Returns'!P84</f>
        <v>-4.9129999999999998E-3</v>
      </c>
      <c r="R70" s="97">
        <f>'Monthly Returns'!Q84</f>
        <v>-7.0179999999999999E-3</v>
      </c>
      <c r="S70" s="97">
        <f>'Monthly Returns'!R84</f>
        <v>-6.3349999999999995E-3</v>
      </c>
      <c r="T70" s="97">
        <f>'Monthly Returns'!S84</f>
        <v>-9.2930000000000009E-3</v>
      </c>
      <c r="U70" s="97">
        <f>'Monthly Returns'!T84</f>
        <v>1.7284999999999998E-2</v>
      </c>
      <c r="V70" s="97">
        <f>'Monthly Returns'!U84</f>
        <v>-4.1570000000000001E-3</v>
      </c>
      <c r="W70" s="97">
        <f>'Monthly Returns'!V84</f>
        <v>-2.1879999999999998E-3</v>
      </c>
      <c r="X70" s="97">
        <f>'Monthly Returns'!W84</f>
        <v>-3.787E-3</v>
      </c>
      <c r="Y70" s="97">
        <f>'Monthly Returns'!X84</f>
        <v>-1.6320000000000002E-3</v>
      </c>
      <c r="Z70" s="97">
        <f>'Monthly Returns'!Y84</f>
        <v>-3.5770000000000003E-3</v>
      </c>
      <c r="AA70" s="97">
        <f>'Monthly Returns'!Z84</f>
        <v>-1.6936E-2</v>
      </c>
      <c r="AB70" s="97">
        <f>'Monthly Returns'!AA84</f>
        <v>7.1699999999999997E-4</v>
      </c>
      <c r="AC70" s="97">
        <f>'Monthly Returns'!AB84</f>
        <v>1.1307000000000001E-2</v>
      </c>
      <c r="AD70" s="97">
        <f>'Monthly Returns'!AC84</f>
        <v>1.0295E-2</v>
      </c>
      <c r="AE70" s="97">
        <f>'Monthly Returns'!AD84</f>
        <v>1.3505E-2</v>
      </c>
      <c r="AF70" s="97">
        <f>'Monthly Returns'!AE84</f>
        <v>-1.3276E-2</v>
      </c>
      <c r="AG70" s="97">
        <f>'Monthly Returns'!AF84</f>
        <v>-3.9029999999999998E-3</v>
      </c>
      <c r="AH70" s="97">
        <f>'Monthly Returns'!AG84</f>
        <v>1.3780083284423501E-2</v>
      </c>
      <c r="AI70" s="97">
        <f>'Monthly Returns'!AH84</f>
        <v>-6.1999999999999998E-3</v>
      </c>
      <c r="AJ70" s="97">
        <f>'Monthly Returns'!AI84</f>
        <v>-3.0599999999999998E-3</v>
      </c>
      <c r="AK70" s="97">
        <f>'Monthly Returns'!AJ84</f>
        <v>-1.91E-3</v>
      </c>
      <c r="AL70" s="97">
        <f>'Monthly Returns'!AK84</f>
        <v>-3.1199999999999999E-3</v>
      </c>
      <c r="AM70" s="97">
        <f>'Monthly Returns'!AL84</f>
        <v>-6.9499999999999996E-3</v>
      </c>
      <c r="AN70" s="97">
        <f>'Monthly Returns'!AM84</f>
        <v>-3.4499999999999999E-3</v>
      </c>
      <c r="AO70" s="97">
        <f>'Monthly Returns'!AN84</f>
        <v>-2.1124E-2</v>
      </c>
      <c r="AP70" s="97">
        <f>'Monthly Returns'!AO84</f>
        <v>1.6955000000000001E-2</v>
      </c>
      <c r="AQ70" s="97">
        <f>'Monthly Returns'!AP84</f>
        <v>2.8252000000000003E-2</v>
      </c>
      <c r="AR70" s="95">
        <v>1.6339227131595659E-2</v>
      </c>
      <c r="AS70" s="97">
        <f>'Monthly Returns'!AR84</f>
        <v>-2.496424718368162E-2</v>
      </c>
      <c r="AT70" s="205">
        <f t="shared" si="3"/>
        <v>1.7028075812911801E-2</v>
      </c>
      <c r="AU70" s="95">
        <v>-8.1338474774499082E-4</v>
      </c>
      <c r="AV70" s="95">
        <v>8.3050394414138657E-3</v>
      </c>
      <c r="AW70" s="97">
        <f>'Monthly Returns'!AV84</f>
        <v>7.1279999999999996E-2</v>
      </c>
      <c r="AX70" s="97">
        <f>'Monthly Returns'!AW84</f>
        <v>5.0342999999999999E-2</v>
      </c>
      <c r="AY70" s="95">
        <v>6.1653790645589956E-3</v>
      </c>
      <c r="AZ70" s="95">
        <v>-7.7383780176371701E-3</v>
      </c>
      <c r="BA70" s="97">
        <f>'Monthly Returns'!AZ84</f>
        <v>-4.7739999999999996E-3</v>
      </c>
      <c r="BB70" s="97"/>
      <c r="BC70" s="97"/>
      <c r="BD70" s="97"/>
      <c r="BE70" s="97"/>
      <c r="BF70" s="97"/>
      <c r="BG70" s="97"/>
      <c r="BH70" s="97"/>
      <c r="BI70" s="97"/>
      <c r="BJ70" s="97"/>
      <c r="BK70" s="97"/>
      <c r="BL70" s="97"/>
      <c r="BM70" s="97"/>
      <c r="BN70" s="97"/>
      <c r="BO70" s="97"/>
      <c r="BP70" s="97"/>
      <c r="BQ70" s="97"/>
      <c r="BR70" s="97"/>
      <c r="BS70" s="97"/>
      <c r="BT70" s="97"/>
      <c r="BU70" s="97"/>
      <c r="BV70" s="97"/>
      <c r="CC70" s="196">
        <f>(C70-AVERAGE(C$3:C$242))^2*'Monthly Returns'!$BI84</f>
        <v>1.046025848336527E-7</v>
      </c>
      <c r="CD70" s="196">
        <f>(D70-AVERAGE(D$3:D$242))^2*'Monthly Returns'!$BI84</f>
        <v>1.0464912548489698E-7</v>
      </c>
      <c r="CE70" s="196">
        <f>(E70-AVERAGE(E$3:E$242))^2*'Monthly Returns'!$BI84</f>
        <v>4.6809091229326655E-7</v>
      </c>
      <c r="CF70" s="196">
        <f>(F70-AVERAGE(F$3:F$242))^2*'Monthly Returns'!$BI84</f>
        <v>9.1118637351005573E-8</v>
      </c>
      <c r="CG70" s="196">
        <f>(G70-AVERAGE(G$3:G$242))^2*'Monthly Returns'!$BI84</f>
        <v>5.8539166397258607E-7</v>
      </c>
      <c r="CH70" s="196">
        <f>(H70-AVERAGE(H$3:H$242))^2*'Monthly Returns'!$BI84</f>
        <v>7.7420029139869046E-9</v>
      </c>
      <c r="CI70" s="196">
        <f>(I70-AVERAGE(I$3:I$242))^2*'Monthly Returns'!$BI84</f>
        <v>1.8823479615058886E-8</v>
      </c>
      <c r="CJ70" s="196">
        <f>(J70-AVERAGE(J$3:J$242))^2*'Monthly Returns'!$BI84</f>
        <v>7.183460851817223E-7</v>
      </c>
      <c r="CK70" s="196">
        <f>(K70-AVERAGE(K$3:K$242))^2*'Monthly Returns'!$BI84</f>
        <v>1.733188784790564E-6</v>
      </c>
      <c r="CL70" s="196">
        <f>(L70-AVERAGE(L$3:L$242))^2*'Monthly Returns'!$BI84</f>
        <v>6.0089050620310398E-36</v>
      </c>
      <c r="CM70" s="196">
        <f>(M70-AVERAGE(M$3:M$242))^2*'Monthly Returns'!$BI84</f>
        <v>1.1592220430471355E-7</v>
      </c>
      <c r="CN70" s="196">
        <f>(N70-AVERAGE(N$3:N$242))^2*'Monthly Returns'!$BI84</f>
        <v>9.0043674401635579E-8</v>
      </c>
      <c r="CO70" s="196">
        <f>(O70-AVERAGE(O$3:O$242))^2*'Monthly Returns'!$BI84</f>
        <v>2.1558864990337164E-9</v>
      </c>
      <c r="CP70" s="196">
        <f>(P70-AVERAGE(P$3:P$242))^2*'Monthly Returns'!$BI84</f>
        <v>6.7096023228703169E-8</v>
      </c>
      <c r="CQ70" s="196">
        <f>(Q70-AVERAGE(Q$3:Q$242))^2*'Monthly Returns'!$BI84</f>
        <v>1.9746224264842675E-7</v>
      </c>
      <c r="CR70" s="196">
        <f>(R70-AVERAGE(R$3:R$242))^2*'Monthly Returns'!$BI84</f>
        <v>2.5205814460241331E-7</v>
      </c>
      <c r="CS70" s="196">
        <f>(S70-AVERAGE(S$3:S$242))^2*'Monthly Returns'!$BI84</f>
        <v>2.0816138379640253E-7</v>
      </c>
      <c r="CT70" s="196">
        <f>(T70-AVERAGE(T$3:T$242))^2*'Monthly Returns'!$BI84</f>
        <v>4.2971199903602436E-7</v>
      </c>
      <c r="CU70" s="196">
        <f>(U70-AVERAGE(U$3:U$242))^2*'Monthly Returns'!$BI84</f>
        <v>3.2309400847188433E-7</v>
      </c>
      <c r="CV70" s="196">
        <f>(V70-AVERAGE(V$3:V$242))^2*'Monthly Returns'!$BI84</f>
        <v>1.0863551616301636E-7</v>
      </c>
      <c r="CW70" s="196">
        <f>(W70-AVERAGE(W$3:W$242))^2*'Monthly Returns'!$BI84</f>
        <v>6.7649061655649461E-8</v>
      </c>
      <c r="CX70" s="196">
        <f>(X70-AVERAGE(X$3:X$242))^2*'Monthly Returns'!$BI84</f>
        <v>1.3303074676217536E-7</v>
      </c>
      <c r="CY70" s="196">
        <f>(Y70-AVERAGE(Y$3:Y$242))^2*'Monthly Returns'!$BI84</f>
        <v>5.3621741649081217E-8</v>
      </c>
      <c r="CZ70" s="196">
        <f>(Z70-AVERAGE(Z$3:Z$242))^2*'Monthly Returns'!$BI84</f>
        <v>7.0563211180066465E-8</v>
      </c>
      <c r="DA70" s="196">
        <f>(AA70-AVERAGE(AA$3:AA$242))^2*'Monthly Returns'!$BI84</f>
        <v>1.0196825082371563E-6</v>
      </c>
      <c r="DB70" s="196">
        <f>(AB70-AVERAGE(AB$3:AB$242))^2*'Monthly Returns'!$BI84</f>
        <v>2.2643400696084828E-8</v>
      </c>
      <c r="DC70" s="196">
        <f>(AC70-AVERAGE(AC$3:AC$242))^2*'Monthly Returns'!$BI84</f>
        <v>1.3341193138120825E-7</v>
      </c>
      <c r="DD70" s="196">
        <f>(AD70-AVERAGE(AD$3:AD$242))^2*'Monthly Returns'!$BI84</f>
        <v>1.0125825083549427E-7</v>
      </c>
      <c r="DE70" s="196">
        <f>(AE70-AVERAGE(AE$3:AE$242))^2*'Monthly Returns'!$BI84</f>
        <v>2.0360326838969878E-7</v>
      </c>
      <c r="DF70" s="196">
        <f>(AF70-AVERAGE(AF$3:AF$242))^2*'Monthly Returns'!$BI84</f>
        <v>7.9697742760603409E-7</v>
      </c>
      <c r="DG70" s="196">
        <f>(AG70-AVERAGE(AG$3:AG$242))^2*'Monthly Returns'!$BI84</f>
        <v>1.7098744573544E-7</v>
      </c>
      <c r="DH70" s="196">
        <f>(AH70-AVERAGE(AH$3:AH$242))^2*'Monthly Returns'!$BI84</f>
        <v>1.7408601977670227E-7</v>
      </c>
      <c r="DI70" s="196">
        <f>(AI70-AVERAGE(AI$3:AI$242))^2*'Monthly Returns'!$BI84</f>
        <v>1.8869812075578166E-7</v>
      </c>
      <c r="DJ70" s="196">
        <f>(AJ70-AVERAGE(AJ$3:AJ$242))^2*'Monthly Returns'!$BI84</f>
        <v>1.5009570314849851E-7</v>
      </c>
      <c r="DK70" s="196">
        <f>(AK70-AVERAGE(AK$3:AK$242))^2*'Monthly Returns'!$BI84</f>
        <v>1.3003447255081301E-7</v>
      </c>
      <c r="DL70" s="196">
        <f>(AL70-AVERAGE(AL$3:AL$242))^2*'Monthly Returns'!$BI84</f>
        <v>1.7692761329914589E-7</v>
      </c>
      <c r="DM70" s="196">
        <f>(AM70-AVERAGE(AM$3:AM$242))^2*'Monthly Returns'!$BI84</f>
        <v>2.4809101838244933E-7</v>
      </c>
      <c r="DN70" s="196">
        <f>(AN70-AVERAGE(AN$3:AN$242))^2*'Monthly Returns'!$BI84</f>
        <v>1.6014439540699802E-7</v>
      </c>
      <c r="DO70" s="196">
        <f>(AO70-AVERAGE(AO$3:AO$242))^2*'Monthly Returns'!$BI84</f>
        <v>1.3692367526182899E-6</v>
      </c>
      <c r="DP70" s="196">
        <f>(AP70-AVERAGE(AP$3:AP$242))^2*'Monthly Returns'!$BI84</f>
        <v>4.1507289393692494E-7</v>
      </c>
      <c r="DQ70" s="196">
        <f>(AQ70-AVERAGE(AQ$3:AQ$242))^2*'Monthly Returns'!$BI84</f>
        <v>8.1376384209858401E-7</v>
      </c>
      <c r="DR70" s="196">
        <f>(AR70-AVERAGE(AR$3:AR$242))^2*'Monthly Returns'!$BI84</f>
        <v>1.8857145593988045E-7</v>
      </c>
      <c r="DS70" s="196">
        <f>(AS70-AVERAGE(AS$3:AS$242))^2*'Monthly Returns'!$BI84</f>
        <v>6.0089050620310398E-36</v>
      </c>
      <c r="DT70" s="196">
        <f>(AT70-AVERAGE(AT$3:AT$242))^2*'Monthly Returns'!$BI84</f>
        <v>2.5039302212617303E-7</v>
      </c>
      <c r="DU70" s="196">
        <f>(AU70-AVERAGE(AU$3:AU$242))^2*'Monthly Returns'!$BI84</f>
        <v>1.5375497257179859E-8</v>
      </c>
      <c r="DV70" s="196">
        <f>(AV70-AVERAGE(AV$3:AV$242))^2*'Monthly Returns'!$BI84</f>
        <v>3.9019671926439233E-7</v>
      </c>
      <c r="DW70" s="196">
        <f>(AW70-AVERAGE(AW$3:AW$242))^2*'Monthly Returns'!$BI84</f>
        <v>7.3630148955885261E-6</v>
      </c>
      <c r="DX70" s="196">
        <f>(AX70-AVERAGE(AX$3:AX$242))^2*'Monthly Returns'!$BI84</f>
        <v>3.3515467618879105E-6</v>
      </c>
      <c r="DY70" s="196">
        <f>(AY70-AVERAGE(AY$3:AY$242))^2*'Monthly Returns'!$BI84</f>
        <v>1.1538877928115492E-9</v>
      </c>
      <c r="DZ70" s="196">
        <f>(AZ70-AVERAGE(AZ$3:AZ$242))^2*'Monthly Returns'!$BI84</f>
        <v>1.1228826640260089E-6</v>
      </c>
      <c r="EA70" s="196">
        <f>(BA70-AVERAGE(BA$3:BA$242))^2*'Monthly Returns'!$BI84</f>
        <v>4.4010558632412967E-7</v>
      </c>
    </row>
    <row r="71" spans="1:131" s="103" customFormat="1" x14ac:dyDescent="0.2">
      <c r="A71" s="85"/>
      <c r="B71" s="102">
        <f>'Monthly Returns'!A85</f>
        <v>38168</v>
      </c>
      <c r="C71" s="97">
        <f>'Monthly Returns'!B85</f>
        <v>1.9873000000000002E-2</v>
      </c>
      <c r="D71" s="97">
        <f>'Monthly Returns'!C85</f>
        <v>1.8027000000000001E-2</v>
      </c>
      <c r="E71" s="97">
        <f>'Monthly Returns'!D85</f>
        <v>2.7661999999999999E-2</v>
      </c>
      <c r="F71" s="97">
        <f>'Monthly Returns'!E85</f>
        <v>4.2112999999999998E-2</v>
      </c>
      <c r="G71" s="97">
        <f>'Monthly Returns'!F85</f>
        <v>1.9276000000000001E-2</v>
      </c>
      <c r="H71" s="97">
        <f>'Monthly Returns'!G85</f>
        <v>2.0209999999999999E-2</v>
      </c>
      <c r="I71" s="97">
        <f>'Monthly Returns'!H85</f>
        <v>2.1675E-2</v>
      </c>
      <c r="J71" s="97">
        <f>'Monthly Returns'!I85</f>
        <v>5.0843999999999993E-2</v>
      </c>
      <c r="K71" s="97">
        <f>'Monthly Returns'!J85</f>
        <v>4.5669999999999999E-3</v>
      </c>
      <c r="L71" s="97">
        <f>'Monthly Returns'!K85</f>
        <v>-2.496424718368162E-2</v>
      </c>
      <c r="M71" s="97">
        <f>'Monthly Returns'!L85</f>
        <v>5.6499999999999996E-3</v>
      </c>
      <c r="N71" s="97">
        <f>'Monthly Returns'!M85</f>
        <v>4.0169999999999997E-3</v>
      </c>
      <c r="O71" s="97">
        <f>'Monthly Returns'!N85</f>
        <v>5.2900000000000006E-4</v>
      </c>
      <c r="P71" s="97">
        <f>'Monthly Returns'!O85</f>
        <v>2.1120000000000002E-3</v>
      </c>
      <c r="Q71" s="97">
        <f>'Monthly Returns'!P85</f>
        <v>9.1479999999999999E-3</v>
      </c>
      <c r="R71" s="97">
        <f>'Monthly Returns'!Q85</f>
        <v>4.2069999999999998E-3</v>
      </c>
      <c r="S71" s="97">
        <f>'Monthly Returns'!R85</f>
        <v>3.6129999999999999E-3</v>
      </c>
      <c r="T71" s="97">
        <f>'Monthly Returns'!S85</f>
        <v>6.2090000000000001E-3</v>
      </c>
      <c r="U71" s="97">
        <f>'Monthly Returns'!T85</f>
        <v>4.5900000000000004E-4</v>
      </c>
      <c r="V71" s="97">
        <f>'Monthly Returns'!U85</f>
        <v>3.9689999999999994E-3</v>
      </c>
      <c r="W71" s="97">
        <f>'Monthly Returns'!V85</f>
        <v>8.8459999999999997E-3</v>
      </c>
      <c r="X71" s="97">
        <f>'Monthly Returns'!W85</f>
        <v>2.516E-3</v>
      </c>
      <c r="Y71" s="97">
        <f>'Monthly Returns'!X85</f>
        <v>3.4760000000000004E-3</v>
      </c>
      <c r="Z71" s="97">
        <f>'Monthly Returns'!Y85</f>
        <v>1.9E-3</v>
      </c>
      <c r="AA71" s="97">
        <f>'Monthly Returns'!Z85</f>
        <v>1.4330000000000001E-2</v>
      </c>
      <c r="AB71" s="97">
        <f>'Monthly Returns'!AA85</f>
        <v>5.6639999999999998E-3</v>
      </c>
      <c r="AC71" s="97">
        <f>'Monthly Returns'!AB85</f>
        <v>9.9099999999999991E-4</v>
      </c>
      <c r="AD71" s="97">
        <f>'Monthly Returns'!AC85</f>
        <v>1.212E-3</v>
      </c>
      <c r="AE71" s="97">
        <f>'Monthly Returns'!AD85</f>
        <v>8.5500000000000007E-4</v>
      </c>
      <c r="AF71" s="97">
        <f>'Monthly Returns'!AE85</f>
        <v>1.3359000000000001E-2</v>
      </c>
      <c r="AG71" s="97">
        <f>'Monthly Returns'!AF85</f>
        <v>-0.156503</v>
      </c>
      <c r="AH71" s="97">
        <f>'Monthly Returns'!AG85</f>
        <v>1.9959961344376003E-3</v>
      </c>
      <c r="AI71" s="97">
        <f>'Monthly Returns'!AH85</f>
        <v>-1.7000000000000001E-3</v>
      </c>
      <c r="AJ71" s="97">
        <f>'Monthly Returns'!AI85</f>
        <v>7.5199999999999998E-3</v>
      </c>
      <c r="AK71" s="97">
        <f>'Monthly Returns'!AJ85</f>
        <v>1.065E-2</v>
      </c>
      <c r="AL71" s="97">
        <f>'Monthly Returns'!AK85</f>
        <v>1.7579999999999998E-2</v>
      </c>
      <c r="AM71" s="97">
        <f>'Monthly Returns'!AL85</f>
        <v>-1.1000000000000001E-3</v>
      </c>
      <c r="AN71" s="97">
        <f>'Monthly Returns'!AM85</f>
        <v>1.6100000000000001E-3</v>
      </c>
      <c r="AO71" s="97">
        <f>'Monthly Returns'!AN85</f>
        <v>-1.54E-2</v>
      </c>
      <c r="AP71" s="97">
        <f>'Monthly Returns'!AO85</f>
        <v>-4.1462000000000006E-2</v>
      </c>
      <c r="AQ71" s="97">
        <f>'Monthly Returns'!AP85</f>
        <v>2.2280000000000001E-2</v>
      </c>
      <c r="AR71" s="95">
        <v>1.497398874217208E-2</v>
      </c>
      <c r="AS71" s="97">
        <f>'Monthly Returns'!AR85</f>
        <v>-2.496424718368162E-2</v>
      </c>
      <c r="AT71" s="205">
        <f t="shared" si="3"/>
        <v>2.3776359058048347E-3</v>
      </c>
      <c r="AU71" s="95">
        <v>3.4882428950260163E-3</v>
      </c>
      <c r="AV71" s="95">
        <v>3.9432064187849879E-3</v>
      </c>
      <c r="AW71" s="97">
        <f>'Monthly Returns'!AV85</f>
        <v>2.9325E-2</v>
      </c>
      <c r="AX71" s="97">
        <f>'Monthly Returns'!AW85</f>
        <v>2.4695999999999999E-2</v>
      </c>
      <c r="AY71" s="95">
        <v>1.8205179529024181E-2</v>
      </c>
      <c r="AZ71" s="95">
        <v>3.232218806255141E-2</v>
      </c>
      <c r="BA71" s="97">
        <f>'Monthly Returns'!AZ85</f>
        <v>2.2799E-2</v>
      </c>
      <c r="BB71" s="97"/>
      <c r="BC71" s="97"/>
      <c r="BD71" s="97"/>
      <c r="BE71" s="97"/>
      <c r="BF71" s="97"/>
      <c r="BG71" s="97"/>
      <c r="BH71" s="97"/>
      <c r="BI71" s="97"/>
      <c r="BJ71" s="97"/>
      <c r="BK71" s="97"/>
      <c r="BL71" s="97"/>
      <c r="BM71" s="97"/>
      <c r="BN71" s="97"/>
      <c r="BO71" s="97"/>
      <c r="BP71" s="97"/>
      <c r="BQ71" s="97"/>
      <c r="BR71" s="97"/>
      <c r="BS71" s="97"/>
      <c r="BT71" s="97"/>
      <c r="BU71" s="97"/>
      <c r="BV71" s="97"/>
      <c r="CC71" s="196">
        <f>(C71-AVERAGE(C$3:C$242))^2*'Monthly Returns'!$BI85</f>
        <v>3.1584876340867055E-7</v>
      </c>
      <c r="CD71" s="196">
        <f>(D71-AVERAGE(D$3:D$242))^2*'Monthly Returns'!$BI85</f>
        <v>2.3525471925763128E-7</v>
      </c>
      <c r="CE71" s="196">
        <f>(E71-AVERAGE(E$3:E$242))^2*'Monthly Returns'!$BI85</f>
        <v>6.6269482331736078E-7</v>
      </c>
      <c r="CF71" s="196">
        <f>(F71-AVERAGE(F$3:F$242))^2*'Monthly Returns'!$BI85</f>
        <v>2.1492609129815062E-6</v>
      </c>
      <c r="CG71" s="196">
        <f>(G71-AVERAGE(G$3:G$242))^2*'Monthly Returns'!$BI85</f>
        <v>1.4590595245414505E-7</v>
      </c>
      <c r="CH71" s="196">
        <f>(H71-AVERAGE(H$3:H$242))^2*'Monthly Returns'!$BI85</f>
        <v>3.7329305702353846E-7</v>
      </c>
      <c r="CI71" s="196">
        <f>(I71-AVERAGE(I$3:I$242))^2*'Monthly Returns'!$BI85</f>
        <v>4.6750148024453586E-7</v>
      </c>
      <c r="CJ71" s="196">
        <f>(J71-AVERAGE(J$3:J$242))^2*'Monthly Returns'!$BI85</f>
        <v>3.4520343134948341E-6</v>
      </c>
      <c r="CK71" s="196">
        <f>(K71-AVERAGE(K$3:K$242))^2*'Monthly Returns'!$BI85</f>
        <v>6.0693219891728983E-8</v>
      </c>
      <c r="CL71" s="196">
        <f>(L71-AVERAGE(L$3:L$242))^2*'Monthly Returns'!$BI85</f>
        <v>6.069601072758626E-36</v>
      </c>
      <c r="CM71" s="196">
        <f>(M71-AVERAGE(M$3:M$242))^2*'Monthly Returns'!$BI85</f>
        <v>7.4345383541826315E-9</v>
      </c>
      <c r="CN71" s="196">
        <f>(N71-AVERAGE(N$3:N$242))^2*'Monthly Returns'!$BI85</f>
        <v>8.5460222199119919E-10</v>
      </c>
      <c r="CO71" s="196">
        <f>(O71-AVERAGE(O$3:O$242))^2*'Monthly Returns'!$BI85</f>
        <v>2.6938621901256075E-9</v>
      </c>
      <c r="CP71" s="196">
        <f>(P71-AVERAGE(P$3:P$242))^2*'Monthly Returns'!$BI85</f>
        <v>1.5421939319308219E-9</v>
      </c>
      <c r="CQ71" s="196">
        <f>(Q71-AVERAGE(Q$3:Q$242))^2*'Monthly Returns'!$BI85</f>
        <v>3.148471328004175E-8</v>
      </c>
      <c r="CR71" s="196">
        <f>(R71-AVERAGE(R$3:R$242))^2*'Monthly Returns'!$BI85</f>
        <v>4.1002178313795261E-11</v>
      </c>
      <c r="CS71" s="196">
        <f>(S71-AVERAGE(S$3:S$242))^2*'Monthly Returns'!$BI85</f>
        <v>2.9038078516809759E-10</v>
      </c>
      <c r="CT71" s="196">
        <f>(T71-AVERAGE(T$3:T$242))^2*'Monthly Returns'!$BI85</f>
        <v>8.5100566302067494E-10</v>
      </c>
      <c r="CU71" s="196">
        <f>(U71-AVERAGE(U$3:U$242))^2*'Monthly Returns'!$BI85</f>
        <v>3.0794035231347646E-8</v>
      </c>
      <c r="CV71" s="196">
        <f>(V71-AVERAGE(V$3:V$242))^2*'Monthly Returns'!$BI85</f>
        <v>8.6334966701689296E-10</v>
      </c>
      <c r="CW71" s="196">
        <f>(W71-AVERAGE(W$3:W$242))^2*'Monthly Returns'!$BI85</f>
        <v>5.2120169656492876E-8</v>
      </c>
      <c r="CX71" s="196">
        <f>(X71-AVERAGE(X$3:X$242))^2*'Monthly Returns'!$BI85</f>
        <v>7.5404988577880124E-9</v>
      </c>
      <c r="CY71" s="196">
        <f>(Y71-AVERAGE(Y$3:Y$242))^2*'Monthly Returns'!$BI85</f>
        <v>3.6369058914994376E-11</v>
      </c>
      <c r="CZ71" s="196">
        <f>(Z71-AVERAGE(Z$3:Z$242))^2*'Monthly Returns'!$BI85</f>
        <v>5.7117750466805918E-10</v>
      </c>
      <c r="DA71" s="196">
        <f>(AA71-AVERAGE(AA$3:AA$242))^2*'Monthly Returns'!$BI85</f>
        <v>1.3893861167547674E-7</v>
      </c>
      <c r="DB71" s="196">
        <f>(AB71-AVERAGE(AB$3:AB$242))^2*'Monthly Returns'!$BI85</f>
        <v>4.6674694577701488E-9</v>
      </c>
      <c r="DC71" s="196">
        <f>(AC71-AVERAGE(AC$3:AC$242))^2*'Monthly Returns'!$BI85</f>
        <v>8.2339706015040791E-9</v>
      </c>
      <c r="DD71" s="196">
        <f>(AD71-AVERAGE(AD$3:AD$242))^2*'Monthly Returns'!$BI85</f>
        <v>6.9390693893621851E-9</v>
      </c>
      <c r="DE71" s="196">
        <f>(AE71-AVERAGE(AE$3:AE$242))^2*'Monthly Returns'!$BI85</f>
        <v>1.1647986989443831E-8</v>
      </c>
      <c r="DF71" s="196">
        <f>(AF71-AVERAGE(AF$3:AF$242))^2*'Monthly Returns'!$BI85</f>
        <v>8.1146402109805665E-8</v>
      </c>
      <c r="DG71" s="196">
        <f>(AG71-AVERAGE(AG$3:AG$242))^2*'Monthly Returns'!$BI85</f>
        <v>5.1669831531137657E-5</v>
      </c>
      <c r="DH71" s="196">
        <f>(AH71-AVERAGE(AH$3:AH$242))^2*'Monthly Returns'!$BI85</f>
        <v>1.0744310153777854E-8</v>
      </c>
      <c r="DI71" s="196">
        <f>(AI71-AVERAGE(AI$3:AI$242))^2*'Monthly Returns'!$BI85</f>
        <v>5.6105785550037885E-8</v>
      </c>
      <c r="DJ71" s="196">
        <f>(AJ71-AVERAGE(AJ$3:AJ$242))^2*'Monthly Returns'!$BI85</f>
        <v>6.4288857954185535E-9</v>
      </c>
      <c r="DK71" s="196">
        <f>(AK71-AVERAGE(AK$3:AK$242))^2*'Monthly Returns'!$BI85</f>
        <v>3.8028633893757232E-8</v>
      </c>
      <c r="DL71" s="196">
        <f>(AL71-AVERAGE(AL$3:AL$242))^2*'Monthly Returns'!$BI85</f>
        <v>2.4596228000380627E-7</v>
      </c>
      <c r="DM71" s="196">
        <f>(AM71-AVERAGE(AM$3:AM$242))^2*'Monthly Returns'!$BI85</f>
        <v>5.8064678028076661E-8</v>
      </c>
      <c r="DN71" s="196">
        <f>(AN71-AVERAGE(AN$3:AN$242))^2*'Monthly Returns'!$BI85</f>
        <v>3.1551423448517486E-8</v>
      </c>
      <c r="DO71" s="196">
        <f>(AO71-AVERAGE(AO$3:AO$242))^2*'Monthly Returns'!$BI85</f>
        <v>8.5008476550978553E-7</v>
      </c>
      <c r="DP71" s="196">
        <f>(AP71-AVERAGE(AP$3:AP$242))^2*'Monthly Returns'!$BI85</f>
        <v>3.7834690545898425E-6</v>
      </c>
      <c r="DQ71" s="196">
        <f>(AQ71-AVERAGE(AQ$3:AQ$242))^2*'Monthly Returns'!$BI85</f>
        <v>4.1163534341764521E-7</v>
      </c>
      <c r="DR71" s="196">
        <f>(AR71-AVERAGE(AR$3:AR$242))^2*'Monthly Returns'!$BI85</f>
        <v>1.4125930064884819E-7</v>
      </c>
      <c r="DS71" s="196">
        <f>(AS71-AVERAGE(AS$3:AS$242))^2*'Monthly Returns'!$BI85</f>
        <v>6.069601072758626E-36</v>
      </c>
      <c r="DT71" s="196">
        <f>(AT71-AVERAGE(AT$3:AT$242))^2*'Monthly Returns'!$BI85</f>
        <v>2.1694799314896554E-8</v>
      </c>
      <c r="DU71" s="196">
        <f>(AU71-AVERAGE(AU$3:AU$242))^2*'Monthly Returns'!$BI85</f>
        <v>4.3942442906949316E-9</v>
      </c>
      <c r="DV71" s="196">
        <f>(AV71-AVERAGE(AV$3:AV$242))^2*'Monthly Returns'!$BI85</f>
        <v>1.885473987795354E-7</v>
      </c>
      <c r="DW71" s="196">
        <f>(AW71-AVERAGE(AW$3:AW$242))^2*'Monthly Returns'!$BI85</f>
        <v>7.4846889156698155E-7</v>
      </c>
      <c r="DX71" s="196">
        <f>(AX71-AVERAGE(AX$3:AX$242))^2*'Monthly Returns'!$BI85</f>
        <v>4.9238166886878627E-7</v>
      </c>
      <c r="DY71" s="196">
        <f>(AY71-AVERAGE(AY$3:AY$242))^2*'Monthly Returns'!$BI85</f>
        <v>2.5020176309442013E-7</v>
      </c>
      <c r="DZ71" s="196">
        <f>(AZ71-AVERAGE(AZ$3:AZ$242))^2*'Monthly Returns'!$BI85</f>
        <v>5.0828245584841272E-7</v>
      </c>
      <c r="EA71" s="196">
        <f>(BA71-AVERAGE(BA$3:BA$242))^2*'Monthly Returns'!$BI85</f>
        <v>3.1022496879904795E-7</v>
      </c>
    </row>
    <row r="72" spans="1:131" s="103" customFormat="1" x14ac:dyDescent="0.2">
      <c r="A72" s="85"/>
      <c r="B72" s="102">
        <f>'Monthly Returns'!A86</f>
        <v>38199</v>
      </c>
      <c r="C72" s="97">
        <f>'Monthly Returns'!B86</f>
        <v>-3.7816000000000002E-2</v>
      </c>
      <c r="D72" s="97">
        <f>'Monthly Returns'!C86</f>
        <v>-3.5118999999999997E-2</v>
      </c>
      <c r="E72" s="97">
        <f>'Monthly Returns'!D86</f>
        <v>-4.3722999999999998E-2</v>
      </c>
      <c r="F72" s="97">
        <f>'Monthly Returns'!E86</f>
        <v>-6.7333000000000004E-2</v>
      </c>
      <c r="G72" s="97">
        <f>'Monthly Returns'!F86</f>
        <v>-7.3160000000000003E-2</v>
      </c>
      <c r="H72" s="97">
        <f>'Monthly Returns'!G86</f>
        <v>-3.1720999999999999E-2</v>
      </c>
      <c r="I72" s="97">
        <f>'Monthly Returns'!H86</f>
        <v>-2.9142999999999999E-2</v>
      </c>
      <c r="J72" s="97">
        <f>'Monthly Returns'!I86</f>
        <v>-4.3963999999999996E-2</v>
      </c>
      <c r="K72" s="97">
        <f>'Monthly Returns'!J86</f>
        <v>-1.7682E-2</v>
      </c>
      <c r="L72" s="97">
        <f>'Monthly Returns'!K86</f>
        <v>-2.496424718368162E-2</v>
      </c>
      <c r="M72" s="97">
        <f>'Monthly Returns'!L86</f>
        <v>9.9129999999999999E-3</v>
      </c>
      <c r="N72" s="97">
        <f>'Monthly Returns'!M86</f>
        <v>9.5189999999999997E-3</v>
      </c>
      <c r="O72" s="97">
        <f>'Monthly Returns'!N86</f>
        <v>1.469E-3</v>
      </c>
      <c r="P72" s="97">
        <f>'Monthly Returns'!O86</f>
        <v>6.8050000000000003E-3</v>
      </c>
      <c r="Q72" s="97">
        <f>'Monthly Returns'!P86</f>
        <v>1.6910999999999999E-2</v>
      </c>
      <c r="R72" s="97">
        <f>'Monthly Returns'!Q86</f>
        <v>1.2345E-2</v>
      </c>
      <c r="S72" s="97">
        <f>'Monthly Returns'!R86</f>
        <v>1.0198E-2</v>
      </c>
      <c r="T72" s="97">
        <f>'Monthly Returns'!S86</f>
        <v>2.0049999999999998E-2</v>
      </c>
      <c r="U72" s="97">
        <f>'Monthly Returns'!T86</f>
        <v>9.6399999999999993E-3</v>
      </c>
      <c r="V72" s="97">
        <f>'Monthly Returns'!U86</f>
        <v>8.7530000000000004E-3</v>
      </c>
      <c r="W72" s="97">
        <f>'Monthly Returns'!V86</f>
        <v>8.9619999999999995E-3</v>
      </c>
      <c r="X72" s="97">
        <f>'Monthly Returns'!W86</f>
        <v>1.0428E-2</v>
      </c>
      <c r="Y72" s="97">
        <f>'Monthly Returns'!X86</f>
        <v>1.125E-2</v>
      </c>
      <c r="Z72" s="97">
        <f>'Monthly Returns'!Y86</f>
        <v>6.8179999999999994E-3</v>
      </c>
      <c r="AA72" s="97">
        <f>'Monthly Returns'!Z86</f>
        <v>1.3605000000000001E-2</v>
      </c>
      <c r="AB72" s="97">
        <f>'Monthly Returns'!AA86</f>
        <v>4.1139999999999996E-3</v>
      </c>
      <c r="AC72" s="97">
        <f>'Monthly Returns'!AB86</f>
        <v>-7.1530000000000005E-3</v>
      </c>
      <c r="AD72" s="97">
        <f>'Monthly Returns'!AC86</f>
        <v>-8.7670000000000005E-3</v>
      </c>
      <c r="AE72" s="97">
        <f>'Monthly Returns'!AD86</f>
        <v>-4.0020000000000003E-3</v>
      </c>
      <c r="AF72" s="97">
        <f>'Monthly Returns'!AE86</f>
        <v>2.8384E-2</v>
      </c>
      <c r="AG72" s="97">
        <f>'Monthly Returns'!AF86</f>
        <v>1.6656000000000001E-2</v>
      </c>
      <c r="AH72" s="97">
        <f>'Monthly Returns'!AG86</f>
        <v>-7.3069900762530804E-3</v>
      </c>
      <c r="AI72" s="97">
        <f>'Monthly Returns'!AH86</f>
        <v>-9.1999999999999998E-3</v>
      </c>
      <c r="AJ72" s="97">
        <f>'Monthly Returns'!AI86</f>
        <v>-9.6200000000000001E-3</v>
      </c>
      <c r="AK72" s="97">
        <f>'Monthly Returns'!AJ86</f>
        <v>-1.882E-2</v>
      </c>
      <c r="AL72" s="97">
        <f>'Monthly Returns'!AK86</f>
        <v>-9.3100000000000006E-3</v>
      </c>
      <c r="AM72" s="97">
        <f>'Monthly Returns'!AL86</f>
        <v>-3.29E-3</v>
      </c>
      <c r="AN72" s="97">
        <f>'Monthly Returns'!AM86</f>
        <v>6.5200000000000006E-3</v>
      </c>
      <c r="AO72" s="97">
        <f>'Monthly Returns'!AN86</f>
        <v>-1.2114E-2</v>
      </c>
      <c r="AP72" s="97">
        <f>'Monthly Returns'!AO86</f>
        <v>1.7666999999999999E-2</v>
      </c>
      <c r="AQ72" s="97">
        <f>'Monthly Returns'!AP86</f>
        <v>2.0676999999999997E-2</v>
      </c>
      <c r="AR72" s="95">
        <v>-2.7555838550509613E-4</v>
      </c>
      <c r="AS72" s="97">
        <f>'Monthly Returns'!AR86</f>
        <v>-2.496424718368162E-2</v>
      </c>
      <c r="AT72" s="205">
        <f t="shared" si="3"/>
        <v>-3.9647538148341E-3</v>
      </c>
      <c r="AU72" s="95">
        <v>2.8108203883324794E-3</v>
      </c>
      <c r="AV72" s="95">
        <v>-1.8954337053725883E-2</v>
      </c>
      <c r="AW72" s="97">
        <f>'Monthly Returns'!AV86</f>
        <v>3.2940000000000001E-3</v>
      </c>
      <c r="AX72" s="97">
        <f>'Monthly Returns'!AW86</f>
        <v>8.0529999999999994E-3</v>
      </c>
      <c r="AY72" s="95">
        <v>-2.1964769074170498E-2</v>
      </c>
      <c r="AZ72" s="95">
        <v>-5.6071489708261799E-2</v>
      </c>
      <c r="BA72" s="97">
        <f>'Monthly Returns'!AZ86</f>
        <v>3.9537000000000003E-2</v>
      </c>
      <c r="BB72" s="97"/>
      <c r="BC72" s="97"/>
      <c r="BD72" s="97"/>
      <c r="BE72" s="97"/>
      <c r="BF72" s="97"/>
      <c r="BG72" s="97"/>
      <c r="BH72" s="97"/>
      <c r="BI72" s="97"/>
      <c r="BJ72" s="97"/>
      <c r="BK72" s="97"/>
      <c r="BL72" s="97"/>
      <c r="BM72" s="97"/>
      <c r="BN72" s="97"/>
      <c r="BO72" s="97"/>
      <c r="BP72" s="97"/>
      <c r="BQ72" s="97"/>
      <c r="BR72" s="97"/>
      <c r="BS72" s="97"/>
      <c r="BT72" s="97"/>
      <c r="BU72" s="97"/>
      <c r="BV72" s="97"/>
      <c r="CC72" s="196">
        <f>(C72-AVERAGE(C$3:C$242))^2*'Monthly Returns'!$BI86</f>
        <v>4.033568628987277E-6</v>
      </c>
      <c r="CD72" s="196">
        <f>(D72-AVERAGE(D$3:D$242))^2*'Monthly Returns'!$BI86</f>
        <v>3.5460509031921855E-6</v>
      </c>
      <c r="CE72" s="196">
        <f>(E72-AVERAGE(E$3:E$242))^2*'Monthly Returns'!$BI86</f>
        <v>5.5977506199703784E-6</v>
      </c>
      <c r="CF72" s="196">
        <f>(F72-AVERAGE(F$3:F$242))^2*'Monthly Returns'!$BI86</f>
        <v>1.1617209673694118E-5</v>
      </c>
      <c r="CG72" s="196">
        <f>(G72-AVERAGE(G$3:G$242))^2*'Monthly Returns'!$BI86</f>
        <v>1.3981577176749979E-5</v>
      </c>
      <c r="CH72" s="196">
        <f>(H72-AVERAGE(H$3:H$242))^2*'Monthly Returns'!$BI86</f>
        <v>2.8978940351239424E-6</v>
      </c>
      <c r="CI72" s="196">
        <f>(I72-AVERAGE(I$3:I$242))^2*'Monthly Returns'!$BI86</f>
        <v>2.4949615841337467E-6</v>
      </c>
      <c r="CJ72" s="196">
        <f>(J72-AVERAGE(J$3:J$242))^2*'Monthly Returns'!$BI86</f>
        <v>5.5770269594926676E-6</v>
      </c>
      <c r="CK72" s="196">
        <f>(K72-AVERAGE(K$3:K$242))^2*'Monthly Returns'!$BI86</f>
        <v>1.5376365233618768E-6</v>
      </c>
      <c r="CL72" s="196">
        <f>(L72-AVERAGE(L$3:L$242))^2*'Monthly Returns'!$BI86</f>
        <v>6.1309101745036615E-36</v>
      </c>
      <c r="CM72" s="196">
        <f>(M72-AVERAGE(M$3:M$242))^2*'Monthly Returns'!$BI86</f>
        <v>7.6623052943749115E-8</v>
      </c>
      <c r="CN72" s="196">
        <f>(N72-AVERAGE(N$3:N$242))^2*'Monthly Returns'!$BI86</f>
        <v>7.5513296919906683E-8</v>
      </c>
      <c r="CO72" s="196">
        <f>(O72-AVERAGE(O$3:O$242))^2*'Monthly Returns'!$BI86</f>
        <v>1.0476198019491501E-10</v>
      </c>
      <c r="CP72" s="196">
        <f>(P72-AVERAGE(P$3:P$242))^2*'Monthly Returns'!$BI86</f>
        <v>2.8853106451748093E-8</v>
      </c>
      <c r="CQ72" s="196">
        <f>(Q72-AVERAGE(Q$3:Q$242))^2*'Monthly Returns'!$BI86</f>
        <v>2.752060065421174E-7</v>
      </c>
      <c r="CR72" s="196">
        <f>(R72-AVERAGE(R$3:R$242))^2*'Monthly Returns'!$BI86</f>
        <v>1.2713421311423161E-7</v>
      </c>
      <c r="CS72" s="196">
        <f>(S72-AVERAGE(S$3:S$242))^2*'Monthly Returns'!$BI86</f>
        <v>7.6505698380451545E-8</v>
      </c>
      <c r="CT72" s="196">
        <f>(T72-AVERAGE(T$3:T$242))^2*'Monthly Returns'!$BI86</f>
        <v>4.1821431917975117E-7</v>
      </c>
      <c r="CU72" s="196">
        <f>(U72-AVERAGE(U$3:U$242))^2*'Monthly Returns'!$BI86</f>
        <v>5.435935961354847E-8</v>
      </c>
      <c r="CV72" s="196">
        <f>(V72-AVERAGE(V$3:V$242))^2*'Monthly Returns'!$BI86</f>
        <v>5.9010378191551344E-8</v>
      </c>
      <c r="CW72" s="196">
        <f>(W72-AVERAGE(W$3:W$242))^2*'Monthly Returns'!$BI86</f>
        <v>5.5047817053151995E-8</v>
      </c>
      <c r="CX72" s="196">
        <f>(X72-AVERAGE(X$3:X$242))^2*'Monthly Returns'!$BI86</f>
        <v>7.0564712025823716E-8</v>
      </c>
      <c r="CY72" s="196">
        <f>(Y72-AVERAGE(Y$3:Y$242))^2*'Monthly Returns'!$BI86</f>
        <v>1.1607456376605783E-7</v>
      </c>
      <c r="CZ72" s="196">
        <f>(Z72-AVERAGE(Z$3:Z$242))^2*'Monthly Returns'!$BI86</f>
        <v>3.8160455174073279E-8</v>
      </c>
      <c r="DA72" s="196">
        <f>(AA72-AVERAGE(AA$3:AA$242))^2*'Monthly Returns'!$BI86</f>
        <v>1.1715833065362265E-7</v>
      </c>
      <c r="DB72" s="196">
        <f>(AB72-AVERAGE(AB$3:AB$242))^2*'Monthly Returns'!$BI86</f>
        <v>2.2513531852825409E-13</v>
      </c>
      <c r="DC72" s="196">
        <f>(AC72-AVERAGE(AC$3:AC$242))^2*'Monthly Returns'!$BI86</f>
        <v>2.0653425327561211E-7</v>
      </c>
      <c r="DD72" s="196">
        <f>(AD72-AVERAGE(AD$3:AD$242))^2*'Monthly Returns'!$BI86</f>
        <v>2.7966401775679542E-7</v>
      </c>
      <c r="DE72" s="196">
        <f>(AE72-AVERAGE(AE$3:AE$242))^2*'Monthly Returns'!$BI86</f>
        <v>1.0570001457517935E-7</v>
      </c>
      <c r="DF72" s="196">
        <f>(AF72-AVERAGE(AF$3:AF$242))^2*'Monthly Returns'!$BI86</f>
        <v>9.1486408142103801E-7</v>
      </c>
      <c r="DG72" s="196">
        <f>(AG72-AVERAGE(AG$3:AG$242))^2*'Monthly Returns'!$BI86</f>
        <v>2.4934875831665605E-7</v>
      </c>
      <c r="DH72" s="196">
        <f>(AH72-AVERAGE(AH$3:AH$242))^2*'Monthly Returns'!$BI86</f>
        <v>2.695015785175046E-7</v>
      </c>
      <c r="DI72" s="196">
        <f>(AI72-AVERAGE(AI$3:AI$242))^2*'Monthly Returns'!$BI86</f>
        <v>3.2786662178226993E-7</v>
      </c>
      <c r="DJ72" s="196">
        <f>(AJ72-AVERAGE(AJ$3:AJ$242))^2*'Monthly Returns'!$BI86</f>
        <v>4.6777822234728772E-7</v>
      </c>
      <c r="DK72" s="196">
        <f>(AK72-AVERAGE(AK$3:AK$242))^2*'Monthly Returns'!$BI86</f>
        <v>1.2510728368610974E-6</v>
      </c>
      <c r="DL72" s="196">
        <f>(AL72-AVERAGE(AL$3:AL$242))^2*'Monthly Returns'!$BI86</f>
        <v>4.9137370188604217E-7</v>
      </c>
      <c r="DM72" s="196">
        <f>(AM72-AVERAGE(AM$3:AM$242))^2*'Monthly Returns'!$BI86</f>
        <v>1.1550803795592402E-7</v>
      </c>
      <c r="DN72" s="196">
        <f>(AN72-AVERAGE(AN$3:AN$242))^2*'Monthly Returns'!$BI86</f>
        <v>1.6392649602702882E-9</v>
      </c>
      <c r="DO72" s="196">
        <f>(AO72-AVERAGE(AO$3:AO$242))^2*'Monthly Returns'!$BI86</f>
        <v>6.0851496503970853E-7</v>
      </c>
      <c r="DP72" s="196">
        <f>(AP72-AVERAGE(AP$3:AP$242))^2*'Monthly Returns'!$BI86</f>
        <v>4.6584428976243181E-7</v>
      </c>
      <c r="DQ72" s="196">
        <f>(AQ72-AVERAGE(AQ$3:AQ$242))^2*'Monthly Returns'!$BI86</f>
        <v>3.2869438147169854E-7</v>
      </c>
      <c r="DR72" s="196">
        <f>(AR72-AVERAGE(AR$3:AR$242))^2*'Monthly Returns'!$BI86</f>
        <v>9.1485555541866726E-8</v>
      </c>
      <c r="DS72" s="196">
        <f>(AS72-AVERAGE(AS$3:AS$242))^2*'Monthly Returns'!$BI86</f>
        <v>6.1309101745036615E-36</v>
      </c>
      <c r="DT72" s="196">
        <f>(AT72-AVERAGE(AT$3:AT$242))^2*'Monthly Returns'!$BI86</f>
        <v>1.8570499037689644E-7</v>
      </c>
      <c r="DU72" s="196">
        <f>(AU72-AVERAGE(AU$3:AU$242))^2*'Monthly Returns'!$BI86</f>
        <v>1.3254483992746634E-9</v>
      </c>
      <c r="DV72" s="196">
        <f>(AV72-AVERAGE(AV$3:AV$242))^2*'Monthly Returns'!$BI86</f>
        <v>3.4214766093159247E-7</v>
      </c>
      <c r="DW72" s="196">
        <f>(AW72-AVERAGE(AW$3:AW$242))^2*'Monthly Returns'!$BI86</f>
        <v>8.5036327593670361E-8</v>
      </c>
      <c r="DX72" s="196">
        <f>(AX72-AVERAGE(AX$3:AX$242))^2*'Monthly Returns'!$BI86</f>
        <v>1.3782381724066312E-9</v>
      </c>
      <c r="DY72" s="196">
        <f>(AY72-AVERAGE(AY$3:AY$242))^2*'Monthly Returns'!$BI86</f>
        <v>1.6616590357202976E-6</v>
      </c>
      <c r="DZ72" s="196">
        <f>(AZ72-AVERAGE(AZ$3:AZ$242))^2*'Monthly Returns'!$BI86</f>
        <v>1.0408735647652161E-5</v>
      </c>
      <c r="EA72" s="196">
        <f>(BA72-AVERAGE(BA$3:BA$242))^2*'Monthly Returns'!$BI86</f>
        <v>1.7066303636072835E-6</v>
      </c>
    </row>
    <row r="73" spans="1:131" s="103" customFormat="1" x14ac:dyDescent="0.2">
      <c r="A73" s="85"/>
      <c r="B73" s="102">
        <f>'Monthly Returns'!A87</f>
        <v>38230</v>
      </c>
      <c r="C73" s="97">
        <f>'Monthly Returns'!B87</f>
        <v>4.1199999999999995E-3</v>
      </c>
      <c r="D73" s="97">
        <f>'Monthly Returns'!C87</f>
        <v>4.934E-3</v>
      </c>
      <c r="E73" s="97">
        <f>'Monthly Returns'!D87</f>
        <v>4.3299999999999996E-3</v>
      </c>
      <c r="F73" s="97">
        <f>'Monthly Returns'!E87</f>
        <v>-5.1390000000000003E-3</v>
      </c>
      <c r="G73" s="97">
        <f>'Monthly Returns'!F87</f>
        <v>-1.5224999999999999E-2</v>
      </c>
      <c r="H73" s="97">
        <f>'Monthly Returns'!G87</f>
        <v>6.4920000000000004E-3</v>
      </c>
      <c r="I73" s="97">
        <f>'Monthly Returns'!H87</f>
        <v>8.0079999999999995E-3</v>
      </c>
      <c r="J73" s="97">
        <f>'Monthly Returns'!I87</f>
        <v>5.352E-3</v>
      </c>
      <c r="K73" s="97">
        <f>'Monthly Returns'!J87</f>
        <v>4.1860999999999995E-2</v>
      </c>
      <c r="L73" s="97">
        <f>'Monthly Returns'!K87</f>
        <v>-2.496424718368162E-2</v>
      </c>
      <c r="M73" s="97">
        <f>'Monthly Returns'!L87</f>
        <v>1.9077E-2</v>
      </c>
      <c r="N73" s="97">
        <f>'Monthly Returns'!M87</f>
        <v>2.0682999999999997E-2</v>
      </c>
      <c r="O73" s="97">
        <f>'Monthly Returns'!N87</f>
        <v>1.3489999999999999E-3</v>
      </c>
      <c r="P73" s="97">
        <f>'Monthly Returns'!O87</f>
        <v>1.464E-2</v>
      </c>
      <c r="Q73" s="97">
        <f>'Monthly Returns'!P87</f>
        <v>3.7113E-2</v>
      </c>
      <c r="R73" s="97">
        <f>'Monthly Returns'!Q87</f>
        <v>2.3601999999999998E-2</v>
      </c>
      <c r="S73" s="97">
        <f>'Monthly Returns'!R87</f>
        <v>1.9407000000000001E-2</v>
      </c>
      <c r="T73" s="97">
        <f>'Monthly Returns'!S87</f>
        <v>3.8341E-2</v>
      </c>
      <c r="U73" s="97">
        <f>'Monthly Returns'!T87</f>
        <v>2.6501E-2</v>
      </c>
      <c r="V73" s="97">
        <f>'Monthly Returns'!U87</f>
        <v>1.6744000000000002E-2</v>
      </c>
      <c r="W73" s="97">
        <f>'Monthly Returns'!V87</f>
        <v>1.5419E-2</v>
      </c>
      <c r="X73" s="97">
        <f>'Monthly Returns'!W87</f>
        <v>2.5166000000000001E-2</v>
      </c>
      <c r="Y73" s="97">
        <f>'Monthly Returns'!X87</f>
        <v>2.0289000000000001E-2</v>
      </c>
      <c r="Z73" s="97">
        <f>'Monthly Returns'!Y87</f>
        <v>1.0321E-2</v>
      </c>
      <c r="AA73" s="97">
        <f>'Monthly Returns'!Z87</f>
        <v>1.9619000000000001E-2</v>
      </c>
      <c r="AB73" s="97">
        <f>'Monthly Returns'!AA87</f>
        <v>1.5129999999999998E-3</v>
      </c>
      <c r="AC73" s="97">
        <f>'Monthly Returns'!AB87</f>
        <v>2.3782000000000001E-2</v>
      </c>
      <c r="AD73" s="97">
        <f>'Monthly Returns'!AC87</f>
        <v>2.4794E-2</v>
      </c>
      <c r="AE73" s="97">
        <f>'Monthly Returns'!AD87</f>
        <v>2.1735999999999998E-2</v>
      </c>
      <c r="AF73" s="97">
        <f>'Monthly Returns'!AE87</f>
        <v>4.1673000000000002E-2</v>
      </c>
      <c r="AG73" s="97">
        <f>'Monthly Returns'!AF87</f>
        <v>3.0741000000000001E-2</v>
      </c>
      <c r="AH73" s="97">
        <f>'Monthly Returns'!AG87</f>
        <v>2.8030421322042098E-2</v>
      </c>
      <c r="AI73" s="97">
        <f>'Monthly Returns'!AH87</f>
        <v>-2.5000000000000001E-3</v>
      </c>
      <c r="AJ73" s="97">
        <f>'Monthly Returns'!AI87</f>
        <v>1.15E-3</v>
      </c>
      <c r="AK73" s="97">
        <f>'Monthly Returns'!AJ87</f>
        <v>-3.6700000000000001E-3</v>
      </c>
      <c r="AL73" s="97">
        <f>'Monthly Returns'!AK87</f>
        <v>4.9100000000000003E-3</v>
      </c>
      <c r="AM73" s="97">
        <f>'Monthly Returns'!AL87</f>
        <v>-2.33E-3</v>
      </c>
      <c r="AN73" s="97">
        <f>'Monthly Returns'!AM87</f>
        <v>8.2500000000000004E-3</v>
      </c>
      <c r="AO73" s="97">
        <f>'Monthly Returns'!AN87</f>
        <v>-2.0087999999999998E-2</v>
      </c>
      <c r="AP73" s="97">
        <f>'Monthly Returns'!AO87</f>
        <v>-1.8225999999999999E-2</v>
      </c>
      <c r="AQ73" s="97">
        <f>'Monthly Returns'!AP87</f>
        <v>4.3449999999999999E-3</v>
      </c>
      <c r="AR73" s="95">
        <v>2.994225565933407E-3</v>
      </c>
      <c r="AS73" s="97">
        <f>'Monthly Returns'!AR87</f>
        <v>-2.496424718368162E-2</v>
      </c>
      <c r="AT73" s="205">
        <f t="shared" si="3"/>
        <v>1.3542332872085169E-2</v>
      </c>
      <c r="AU73" s="95">
        <v>2.4099842059028811E-3</v>
      </c>
      <c r="AV73" s="95">
        <v>-7.9840403627006624E-3</v>
      </c>
      <c r="AW73" s="97">
        <f>'Monthly Returns'!AV87</f>
        <v>7.9364999999999991E-2</v>
      </c>
      <c r="AX73" s="97">
        <f>'Monthly Returns'!AW87</f>
        <v>5.5766000000000003E-2</v>
      </c>
      <c r="AY73" s="95">
        <v>7.9226643604258466E-3</v>
      </c>
      <c r="AZ73" s="95">
        <v>1.7152253513140061E-2</v>
      </c>
      <c r="BA73" s="97">
        <f>'Monthly Returns'!AZ87</f>
        <v>3.1528E-2</v>
      </c>
      <c r="BB73" s="97"/>
      <c r="BC73" s="97"/>
      <c r="BD73" s="97"/>
      <c r="BE73" s="97"/>
      <c r="BF73" s="97"/>
      <c r="BG73" s="97"/>
      <c r="BH73" s="97"/>
      <c r="BI73" s="97"/>
      <c r="BJ73" s="97"/>
      <c r="BK73" s="97"/>
      <c r="BL73" s="97"/>
      <c r="BM73" s="97"/>
      <c r="BN73" s="97"/>
      <c r="BO73" s="97"/>
      <c r="BP73" s="97"/>
      <c r="BQ73" s="97"/>
      <c r="BR73" s="97"/>
      <c r="BS73" s="97"/>
      <c r="BT73" s="97"/>
      <c r="BU73" s="97"/>
      <c r="BV73" s="97"/>
      <c r="CC73" s="196">
        <f>(C73-AVERAGE(C$3:C$242))^2*'Monthly Returns'!$BI87</f>
        <v>1.918759228400326E-8</v>
      </c>
      <c r="CD73" s="196">
        <f>(D73-AVERAGE(D$3:D$242))^2*'Monthly Returns'!$BI87</f>
        <v>9.4136023362724387E-9</v>
      </c>
      <c r="CE73" s="196">
        <f>(E73-AVERAGE(E$3:E$242))^2*'Monthly Returns'!$BI87</f>
        <v>5.0032816315620579E-8</v>
      </c>
      <c r="CF73" s="196">
        <f>(F73-AVERAGE(F$3:F$242))^2*'Monthly Returns'!$BI87</f>
        <v>4.0633353856636523E-7</v>
      </c>
      <c r="CG73" s="196">
        <f>(G73-AVERAGE(G$3:G$242))^2*'Monthly Returns'!$BI87</f>
        <v>1.3475275120654291E-6</v>
      </c>
      <c r="CH73" s="196">
        <f>(H73-AVERAGE(H$3:H$242))^2*'Monthly Returns'!$BI87</f>
        <v>4.7370477099463474E-12</v>
      </c>
      <c r="CI73" s="196">
        <f>(I73-AVERAGE(I$3:I$242))^2*'Monthly Returns'!$BI87</f>
        <v>6.0779856590442194E-9</v>
      </c>
      <c r="CJ73" s="196">
        <f>(J73-AVERAGE(J$3:J$242))^2*'Monthly Returns'!$BI87</f>
        <v>2.6456555344171361E-8</v>
      </c>
      <c r="CK73" s="196">
        <f>(K73-AVERAGE(K$3:K$242))^2*'Monthly Returns'!$BI87</f>
        <v>2.0250025320147549E-6</v>
      </c>
      <c r="CL73" s="196">
        <f>(L73-AVERAGE(L$3:L$242))^2*'Monthly Returns'!$BI87</f>
        <v>6.1928385601047096E-36</v>
      </c>
      <c r="CM73" s="196">
        <f>(M73-AVERAGE(M$3:M$242))^2*'Monthly Returns'!$BI87</f>
        <v>4.7475056186179367E-7</v>
      </c>
      <c r="CN73" s="196">
        <f>(N73-AVERAGE(N$3:N$242))^2*'Monthly Returns'!$BI87</f>
        <v>6.0319859108812941E-7</v>
      </c>
      <c r="CO73" s="196">
        <f>(O73-AVERAGE(O$3:O$242))^2*'Monthly Returns'!$BI87</f>
        <v>2.4543743604000315E-10</v>
      </c>
      <c r="CP73" s="196">
        <f>(P73-AVERAGE(P$3:P$242))^2*'Monthly Returns'!$BI87</f>
        <v>2.7243962601856198E-7</v>
      </c>
      <c r="CQ73" s="196">
        <f>(Q73-AVERAGE(Q$3:Q$242))^2*'Monthly Returns'!$BI87</f>
        <v>2.0531759645922342E-6</v>
      </c>
      <c r="CR73" s="196">
        <f>(R73-AVERAGE(R$3:R$242))^2*'Monthly Returns'!$BI87</f>
        <v>7.4477190000042603E-7</v>
      </c>
      <c r="CS73" s="196">
        <f>(S73-AVERAGE(S$3:S$242))^2*'Monthly Returns'!$BI87</f>
        <v>4.7724008712265916E-7</v>
      </c>
      <c r="CT73" s="196">
        <f>(T73-AVERAGE(T$3:T$242))^2*'Monthly Returns'!$BI87</f>
        <v>2.1606961158686326E-6</v>
      </c>
      <c r="CU73" s="196">
        <f>(U73-AVERAGE(U$3:U$242))^2*'Monthly Returns'!$BI87</f>
        <v>9.804901261510562E-7</v>
      </c>
      <c r="CV73" s="196">
        <f>(V73-AVERAGE(V$3:V$242))^2*'Monthly Returns'!$BI87</f>
        <v>3.6285860455414507E-7</v>
      </c>
      <c r="CW73" s="196">
        <f>(W73-AVERAGE(W$3:W$242))^2*'Monthly Returns'!$BI87</f>
        <v>2.7590781597430277E-7</v>
      </c>
      <c r="CX73" s="196">
        <f>(X73-AVERAGE(X$3:X$242))^2*'Monthly Returns'!$BI87</f>
        <v>8.6058415466645185E-7</v>
      </c>
      <c r="CY73" s="196">
        <f>(Y73-AVERAGE(Y$3:Y$242))^2*'Monthly Returns'!$BI87</f>
        <v>5.5894776532302491E-7</v>
      </c>
      <c r="CZ73" s="196">
        <f>(Z73-AVERAGE(Z$3:Z$242))^2*'Monthly Returns'!$BI87</f>
        <v>1.2486975199709958E-7</v>
      </c>
      <c r="DA73" s="196">
        <f>(AA73-AVERAGE(AA$3:AA$242))^2*'Monthly Returns'!$BI87</f>
        <v>3.7652144566216101E-7</v>
      </c>
      <c r="DB73" s="196">
        <f>(AB73-AVERAGE(AB$3:AB$242))^2*'Monthly Returns'!$BI87</f>
        <v>1.3707399871846873E-8</v>
      </c>
      <c r="DC73" s="196">
        <f>(AC73-AVERAGE(AC$3:AC$242))^2*'Monthly Returns'!$BI87</f>
        <v>8.6499875460165069E-7</v>
      </c>
      <c r="DD73" s="196">
        <f>(AD73-AVERAGE(AD$3:AD$242))^2*'Monthly Returns'!$BI87</f>
        <v>9.467846431457881E-7</v>
      </c>
      <c r="DE73" s="196">
        <f>(AE73-AVERAGE(AE$3:AE$242))^2*'Monthly Returns'!$BI87</f>
        <v>6.8404545662341029E-7</v>
      </c>
      <c r="DF73" s="196">
        <f>(AF73-AVERAGE(AF$3:AF$242))^2*'Monthly Returns'!$BI87</f>
        <v>2.4243864092232967E-6</v>
      </c>
      <c r="DG73" s="196">
        <f>(AG73-AVERAGE(AG$3:AG$242))^2*'Monthly Returns'!$BI87</f>
        <v>1.284342952081062E-6</v>
      </c>
      <c r="DH73" s="196">
        <f>(AH73-AVERAGE(AH$3:AH$242))^2*'Monthly Returns'!$BI87</f>
        <v>1.1287160656577946E-6</v>
      </c>
      <c r="DI73" s="196">
        <f>(AI73-AVERAGE(AI$3:AI$242))^2*'Monthly Returns'!$BI87</f>
        <v>7.5692583960537107E-8</v>
      </c>
      <c r="DJ73" s="196">
        <f>(AJ73-AVERAGE(AJ$3:AJ$242))^2*'Monthly Returns'!$BI87</f>
        <v>4.1850592219881625E-8</v>
      </c>
      <c r="DK73" s="196">
        <f>(AK73-AVERAGE(AK$3:AK$242))^2*'Monthly Returns'!$BI87</f>
        <v>1.9800759221449877E-7</v>
      </c>
      <c r="DL73" s="196">
        <f>(AL73-AVERAGE(AL$3:AL$242))^2*'Monthly Returns'!$BI87</f>
        <v>4.4937379137182027E-9</v>
      </c>
      <c r="DM73" s="196">
        <f>(AM73-AVERAGE(AM$3:AM$242))^2*'Monthly Returns'!$BI87</f>
        <v>8.9126439817190459E-8</v>
      </c>
      <c r="DN73" s="196">
        <f>(AN73-AVERAGE(AN$3:AN$242))^2*'Monthly Returns'!$BI87</f>
        <v>1.3982347424784122E-8</v>
      </c>
      <c r="DO73" s="196">
        <f>(AO73-AVERAGE(AO$3:AO$242))^2*'Monthly Returns'!$BI87</f>
        <v>1.3029642844397773E-6</v>
      </c>
      <c r="DP73" s="196">
        <f>(AP73-AVERAGE(AP$3:AP$242))^2*'Monthly Returns'!$BI87</f>
        <v>8.5211675963139126E-7</v>
      </c>
      <c r="DQ73" s="196">
        <f>(AQ73-AVERAGE(AQ$3:AQ$242))^2*'Monthly Returns'!$BI87</f>
        <v>2.4320290630836763E-8</v>
      </c>
      <c r="DR73" s="196">
        <f>(AR73-AVERAGE(AR$3:AR$242))^2*'Monthly Returns'!$BI87</f>
        <v>2.4776814522826505E-8</v>
      </c>
      <c r="DS73" s="196">
        <f>(AS73-AVERAGE(AS$3:AS$242))^2*'Monthly Returns'!$BI87</f>
        <v>6.1928385601047096E-36</v>
      </c>
      <c r="DT73" s="196">
        <f>(AT73-AVERAGE(AT$3:AT$242))^2*'Monthly Returns'!$BI87</f>
        <v>1.2371350642541176E-7</v>
      </c>
      <c r="DU73" s="196">
        <f>(AU73-AVERAGE(AU$3:AU$242))^2*'Monthly Returns'!$BI87</f>
        <v>3.4673425803668894E-10</v>
      </c>
      <c r="DV73" s="196">
        <f>(AV73-AVERAGE(AV$3:AV$242))^2*'Monthly Returns'!$BI87</f>
        <v>9.2326958980811177E-9</v>
      </c>
      <c r="DW73" s="196">
        <f>(AW73-AVERAGE(AW$3:AW$242))^2*'Monthly Returns'!$BI87</f>
        <v>9.7166354598382495E-6</v>
      </c>
      <c r="DX73" s="196">
        <f>(AX73-AVERAGE(AX$3:AX$242))^2*'Monthly Returns'!$BI87</f>
        <v>4.4168989727109081E-6</v>
      </c>
      <c r="DY73" s="196">
        <f>(AY73-AVERAGE(AY$3:AY$242))^2*'Monthly Returns'!$BI87</f>
        <v>1.9619101669732113E-9</v>
      </c>
      <c r="DZ73" s="196">
        <f>(AZ73-AVERAGE(AZ$3:AZ$242))^2*'Monthly Returns'!$BI87</f>
        <v>1.6063229480720376E-9</v>
      </c>
      <c r="EA73" s="196">
        <f>(BA73-AVERAGE(BA$3:BA$242))^2*'Monthly Returns'!$BI87</f>
        <v>9.0996690296535379E-7</v>
      </c>
    </row>
    <row r="74" spans="1:131" s="103" customFormat="1" x14ac:dyDescent="0.2">
      <c r="A74" s="85"/>
      <c r="B74" s="102">
        <f>'Monthly Returns'!A88</f>
        <v>38260</v>
      </c>
      <c r="C74" s="97">
        <f>'Monthly Returns'!B88</f>
        <v>1.5370999999999999E-2</v>
      </c>
      <c r="D74" s="97">
        <f>'Monthly Returns'!C88</f>
        <v>1.2622E-2</v>
      </c>
      <c r="E74" s="97">
        <f>'Monthly Returns'!D88</f>
        <v>3.2461999999999998E-2</v>
      </c>
      <c r="F74" s="97">
        <f>'Monthly Returns'!E88</f>
        <v>4.6946000000000002E-2</v>
      </c>
      <c r="G74" s="97">
        <f>'Monthly Returns'!F88</f>
        <v>3.9988000000000003E-2</v>
      </c>
      <c r="H74" s="97">
        <f>'Monthly Returns'!G88</f>
        <v>2.1070000000000002E-2</v>
      </c>
      <c r="I74" s="97">
        <f>'Monthly Returns'!H88</f>
        <v>3.2152E-2</v>
      </c>
      <c r="J74" s="97">
        <f>'Monthly Returns'!I88</f>
        <v>2.7725E-2</v>
      </c>
      <c r="K74" s="97">
        <f>'Monthly Returns'!J88</f>
        <v>5.7756999999999996E-2</v>
      </c>
      <c r="L74" s="97">
        <f>'Monthly Returns'!K88</f>
        <v>-2.496424718368162E-2</v>
      </c>
      <c r="M74" s="97">
        <f>'Monthly Returns'!L88</f>
        <v>2.7109999999999999E-3</v>
      </c>
      <c r="N74" s="97">
        <f>'Monthly Returns'!M88</f>
        <v>2.5709999999999999E-3</v>
      </c>
      <c r="O74" s="97">
        <f>'Monthly Returns'!N88</f>
        <v>1.1130000000000001E-3</v>
      </c>
      <c r="P74" s="97">
        <f>'Monthly Returns'!O88</f>
        <v>4.6300000000000003E-4</v>
      </c>
      <c r="Q74" s="97">
        <f>'Monthly Returns'!P88</f>
        <v>8.4499999999999992E-3</v>
      </c>
      <c r="R74" s="97">
        <f>'Monthly Returns'!Q88</f>
        <v>5.6129999999999999E-3</v>
      </c>
      <c r="S74" s="97">
        <f>'Monthly Returns'!R88</f>
        <v>3.748E-3</v>
      </c>
      <c r="T74" s="97">
        <f>'Monthly Returns'!S88</f>
        <v>1.1991E-2</v>
      </c>
      <c r="U74" s="97">
        <f>'Monthly Returns'!T88</f>
        <v>2.297E-3</v>
      </c>
      <c r="V74" s="97">
        <f>'Monthly Returns'!U88</f>
        <v>8.6300000000000005E-4</v>
      </c>
      <c r="W74" s="97">
        <f>'Monthly Returns'!V88</f>
        <v>1.5229999999999998E-3</v>
      </c>
      <c r="X74" s="97">
        <f>'Monthly Returns'!W88</f>
        <v>2.2070000000000002E-3</v>
      </c>
      <c r="Y74" s="97">
        <f>'Monthly Returns'!X88</f>
        <v>2.8170000000000001E-3</v>
      </c>
      <c r="Z74" s="97">
        <f>'Monthly Returns'!Y88</f>
        <v>9.2500000000000004E-4</v>
      </c>
      <c r="AA74" s="97">
        <f>'Monthly Returns'!Z88</f>
        <v>1.4512000000000001E-2</v>
      </c>
      <c r="AB74" s="97">
        <f>'Monthly Returns'!AA88</f>
        <v>3.4820000000000003E-3</v>
      </c>
      <c r="AC74" s="97">
        <f>'Monthly Returns'!AB88</f>
        <v>1.8100000000000002E-2</v>
      </c>
      <c r="AD74" s="97">
        <f>'Monthly Returns'!AC88</f>
        <v>1.6702999999999999E-2</v>
      </c>
      <c r="AE74" s="97">
        <f>'Monthly Returns'!AD88</f>
        <v>1.9876000000000001E-2</v>
      </c>
      <c r="AF74" s="97">
        <f>'Monthly Returns'!AE88</f>
        <v>1.5668000000000001E-2</v>
      </c>
      <c r="AG74" s="97">
        <f>'Monthly Returns'!AF88</f>
        <v>1.4664999999999999E-2</v>
      </c>
      <c r="AH74" s="97">
        <f>'Monthly Returns'!AG88</f>
        <v>2.1539806433885901E-2</v>
      </c>
      <c r="AI74" s="97">
        <f>'Monthly Returns'!AH88</f>
        <v>7.4999999999999997E-3</v>
      </c>
      <c r="AJ74" s="97">
        <f>'Monthly Returns'!AI88</f>
        <v>1.6490000000000001E-2</v>
      </c>
      <c r="AK74" s="97">
        <f>'Monthly Returns'!AJ88</f>
        <v>1.9870000000000002E-2</v>
      </c>
      <c r="AL74" s="97">
        <f>'Monthly Returns'!AK88</f>
        <v>1.3650000000000001E-2</v>
      </c>
      <c r="AM74" s="97">
        <f>'Monthly Returns'!AL88</f>
        <v>8.3499999999999998E-3</v>
      </c>
      <c r="AN74" s="97">
        <f>'Monthly Returns'!AM88</f>
        <v>3.5599999999999998E-3</v>
      </c>
      <c r="AO74" s="97">
        <f>'Monthly Returns'!AN88</f>
        <v>5.0983000000000001E-2</v>
      </c>
      <c r="AP74" s="97">
        <f>'Monthly Returns'!AO88</f>
        <v>6.8465999999999999E-2</v>
      </c>
      <c r="AQ74" s="97">
        <f>'Monthly Returns'!AP88</f>
        <v>7.8308000000000003E-2</v>
      </c>
      <c r="AR74" s="95">
        <v>7.1360908275212949E-3</v>
      </c>
      <c r="AS74" s="97">
        <f>'Monthly Returns'!AR88</f>
        <v>-2.496424718368162E-2</v>
      </c>
      <c r="AT74" s="205">
        <f t="shared" si="3"/>
        <v>2.1286378008260356E-2</v>
      </c>
      <c r="AU74" s="95">
        <v>8.1964962836616542E-3</v>
      </c>
      <c r="AV74" s="95">
        <v>-2.4652640038814607E-3</v>
      </c>
      <c r="AW74" s="97">
        <f>'Monthly Returns'!AV88</f>
        <v>-5.9499999999999993E-4</v>
      </c>
      <c r="AX74" s="97">
        <f>'Monthly Returns'!AW88</f>
        <v>1.0783000000000001E-2</v>
      </c>
      <c r="AY74" s="95">
        <v>1.4570890041301781E-2</v>
      </c>
      <c r="AZ74" s="95">
        <v>1.622254112569417E-2</v>
      </c>
      <c r="BA74" s="97">
        <f>'Monthly Returns'!AZ88</f>
        <v>5.3173000000000005E-2</v>
      </c>
      <c r="BB74" s="97"/>
      <c r="BC74" s="97"/>
      <c r="BD74" s="97"/>
      <c r="BE74" s="97"/>
      <c r="BF74" s="97"/>
      <c r="BG74" s="97"/>
      <c r="BH74" s="97"/>
      <c r="BI74" s="97"/>
      <c r="BJ74" s="97"/>
      <c r="BK74" s="97"/>
      <c r="BL74" s="97"/>
      <c r="BM74" s="97"/>
      <c r="BN74" s="97"/>
      <c r="BO74" s="97"/>
      <c r="BP74" s="97"/>
      <c r="BQ74" s="97"/>
      <c r="BR74" s="97"/>
      <c r="BS74" s="97"/>
      <c r="BT74" s="97"/>
      <c r="BU74" s="97"/>
      <c r="BV74" s="97"/>
      <c r="CC74" s="196">
        <f>(C74-AVERAGE(C$3:C$242))^2*'Monthly Returns'!$BI88</f>
        <v>1.3520433225895974E-7</v>
      </c>
      <c r="CD74" s="196">
        <f>(D74-AVERAGE(D$3:D$242))^2*'Monthly Returns'!$BI88</f>
        <v>6.1938051454599931E-8</v>
      </c>
      <c r="CE74" s="196">
        <f>(E74-AVERAGE(E$3:E$242))^2*'Monthly Returns'!$BI88</f>
        <v>1.0872067457524291E-6</v>
      </c>
      <c r="CF74" s="196">
        <f>(F74-AVERAGE(F$3:F$242))^2*'Monthly Returns'!$BI88</f>
        <v>2.9106314803331673E-6</v>
      </c>
      <c r="CG74" s="196">
        <f>(G74-AVERAGE(G$3:G$242))^2*'Monthly Returns'!$BI88</f>
        <v>1.7449521209610469E-6</v>
      </c>
      <c r="CH74" s="196">
        <f>(H74-AVERAGE(H$3:H$242))^2*'Monthly Returns'!$BI88</f>
        <v>4.3428806659499308E-7</v>
      </c>
      <c r="CI74" s="196">
        <f>(I74-AVERAGE(I$3:I$242))^2*'Monthly Returns'!$BI88</f>
        <v>1.359957754692814E-6</v>
      </c>
      <c r="CJ74" s="196">
        <f>(J74-AVERAGE(J$3:J$242))^2*'Monthly Returns'!$BI88</f>
        <v>7.1326603310467394E-7</v>
      </c>
      <c r="CK74" s="196">
        <f>(K74-AVERAGE(K$3:K$242))^2*'Monthly Returns'!$BI88</f>
        <v>4.6070146865187232E-6</v>
      </c>
      <c r="CL74" s="196">
        <f>(L74-AVERAGE(L$3:L$242))^2*'Monthly Returns'!$BI88</f>
        <v>6.2553924849542518E-36</v>
      </c>
      <c r="CM74" s="196">
        <f>(M74-AVERAGE(M$3:M$242))^2*'Monthly Returns'!$BI88</f>
        <v>2.0146091561897268E-9</v>
      </c>
      <c r="CN74" s="196">
        <f>(N74-AVERAGE(N$3:N$242))^2*'Monthly Returns'!$BI88</f>
        <v>1.2582988286515329E-9</v>
      </c>
      <c r="CO74" s="196">
        <f>(O74-AVERAGE(O$3:O$242))^2*'Monthly Returns'!$BI88</f>
        <v>6.9582246033744159E-10</v>
      </c>
      <c r="CP74" s="196">
        <f>(P74-AVERAGE(P$3:P$242))^2*'Monthly Returns'!$BI88</f>
        <v>1.3033345233929431E-8</v>
      </c>
      <c r="CQ74" s="196">
        <f>(Q74-AVERAGE(Q$3:Q$242))^2*'Monthly Returns'!$BI88</f>
        <v>2.2107494343246264E-8</v>
      </c>
      <c r="CR74" s="196">
        <f>(R74-AVERAGE(R$3:R$242))^2*'Monthly Returns'!$BI88</f>
        <v>3.2316226544011018E-9</v>
      </c>
      <c r="CS74" s="196">
        <f>(S74-AVERAGE(S$3:S$242))^2*'Monthly Returns'!$BI88</f>
        <v>1.2581934835413864E-10</v>
      </c>
      <c r="CT74" s="196">
        <f>(T74-AVERAGE(T$3:T$242))^2*'Monthly Returns'!$BI88</f>
        <v>8.4172839021249959E-8</v>
      </c>
      <c r="CU74" s="196">
        <f>(U74-AVERAGE(U$3:U$242))^2*'Monthly Returns'!$BI88</f>
        <v>9.0889444658642662E-9</v>
      </c>
      <c r="CV74" s="196">
        <f>(V74-AVERAGE(V$3:V$242))^2*'Monthly Returns'!$BI88</f>
        <v>1.2124874386602424E-8</v>
      </c>
      <c r="CW74" s="196">
        <f>(W74-AVERAGE(W$3:W$242))^2*'Monthly Returns'!$BI88</f>
        <v>9.6382589600119897E-9</v>
      </c>
      <c r="CX74" s="196">
        <f>(X74-AVERAGE(X$3:X$242))^2*'Monthly Returns'!$BI88</f>
        <v>1.0419751770510826E-8</v>
      </c>
      <c r="CY74" s="196">
        <f>(Y74-AVERAGE(Y$3:Y$242))^2*'Monthly Returns'!$BI88</f>
        <v>1.282628476654431E-9</v>
      </c>
      <c r="CZ74" s="196">
        <f>(Z74-AVERAGE(Z$3:Z$242))^2*'Monthly Returns'!$BI88</f>
        <v>4.6500641721897826E-9</v>
      </c>
      <c r="DA74" s="196">
        <f>(AA74-AVERAGE(AA$3:AA$242))^2*'Monthly Returns'!$BI88</f>
        <v>1.4946471862776087E-7</v>
      </c>
      <c r="DB74" s="196">
        <f>(AB74-AVERAGE(AB$3:AB$242))^2*'Monthly Returns'!$BI88</f>
        <v>8.3835165235584959E-10</v>
      </c>
      <c r="DC74" s="196">
        <f>(AC74-AVERAGE(AC$3:AC$242))^2*'Monthly Returns'!$BI88</f>
        <v>4.6067933831898091E-7</v>
      </c>
      <c r="DD74" s="196">
        <f>(AD74-AVERAGE(AD$3:AD$242))^2*'Monthly Returns'!$BI88</f>
        <v>3.7624376355573507E-7</v>
      </c>
      <c r="DE74" s="196">
        <f>(AE74-AVERAGE(AE$3:AE$242))^2*'Monthly Returns'!$BI88</f>
        <v>5.5865751224036442E-7</v>
      </c>
      <c r="DF74" s="196">
        <f>(AF74-AVERAGE(AF$3:AF$242))^2*'Monthly Returns'!$BI88</f>
        <v>1.5462355281273244E-7</v>
      </c>
      <c r="DG74" s="196">
        <f>(AG74-AVERAGE(AG$3:AG$242))^2*'Monthly Returns'!$BI88</f>
        <v>1.7196523653998509E-7</v>
      </c>
      <c r="DH74" s="196">
        <f>(AH74-AVERAGE(AH$3:AH$242))^2*'Monthly Returns'!$BI88</f>
        <v>6.011293860379002E-7</v>
      </c>
      <c r="DI74" s="196">
        <f>(AI74-AVERAGE(AI$3:AI$242))^2*'Monthly Returns'!$BI88</f>
        <v>3.0291778636142284E-8</v>
      </c>
      <c r="DJ74" s="196">
        <f>(AJ74-AVERAGE(AJ$3:AJ$242))^2*'Monthly Returns'!$BI88</f>
        <v>2.3575430786838621E-7</v>
      </c>
      <c r="DK74" s="196">
        <f>(AK74-AVERAGE(AK$3:AK$242))^2*'Monthly Returns'!$BI88</f>
        <v>3.7623800599133999E-7</v>
      </c>
      <c r="DL74" s="196">
        <f>(AL74-AVERAGE(AL$3:AL$242))^2*'Monthly Returns'!$BI88</f>
        <v>1.0654434704854496E-7</v>
      </c>
      <c r="DM74" s="196">
        <f>(AM74-AVERAGE(AM$3:AM$242))^2*'Monthly Returns'!$BI88</f>
        <v>3.2814374512348007E-8</v>
      </c>
      <c r="DN74" s="196">
        <f>(AN74-AVERAGE(AN$3:AN$242))^2*'Monthly Returns'!$BI88</f>
        <v>8.5501904018380317E-9</v>
      </c>
      <c r="DO74" s="196">
        <f>(AO74-AVERAGE(AO$3:AO$242))^2*'Monthly Returns'!$BI88</f>
        <v>4.2226495464279388E-6</v>
      </c>
      <c r="DP74" s="196">
        <f>(AP74-AVERAGE(AP$3:AP$242))^2*'Monthly Returns'!$BI88</f>
        <v>8.8696299551440923E-6</v>
      </c>
      <c r="DQ74" s="196">
        <f>(AQ74-AVERAGE(AQ$3:AQ$242))^2*'Monthly Returns'!$BI88</f>
        <v>1.008506276683558E-5</v>
      </c>
      <c r="DR74" s="196">
        <f>(AR74-AVERAGE(AR$3:AR$242))^2*'Monthly Returns'!$BI88</f>
        <v>8.0735368876770314E-10</v>
      </c>
      <c r="DS74" s="196">
        <f>(AS74-AVERAGE(AS$3:AS$242))^2*'Monthly Returns'!$BI88</f>
        <v>6.2553924849542518E-36</v>
      </c>
      <c r="DT74" s="196">
        <f>(AT74-AVERAGE(AT$3:AT$242))^2*'Monthly Returns'!$BI88</f>
        <v>4.9338327263427362E-7</v>
      </c>
      <c r="DU74" s="196">
        <f>(AU74-AVERAGE(AU$3:AU$242))^2*'Monthly Returns'!$BI88</f>
        <v>7.8080200073616883E-8</v>
      </c>
      <c r="DV74" s="196">
        <f>(AV74-AVERAGE(AV$3:AV$242))^2*'Monthly Returns'!$BI88</f>
        <v>2.3128266547828941E-8</v>
      </c>
      <c r="DW74" s="196">
        <f>(AW74-AVERAGE(AW$3:AW$242))^2*'Monthly Returns'!$BI88</f>
        <v>2.206894661140822E-7</v>
      </c>
      <c r="DX74" s="196">
        <f>(AX74-AVERAGE(AX$3:AX$242))^2*'Monthly Returns'!$BI88</f>
        <v>7.3105358456326843E-9</v>
      </c>
      <c r="DY74" s="196">
        <f>(AY74-AVERAGE(AY$3:AY$242))^2*'Monthly Returns'!$BI88</f>
        <v>1.1837398160722958E-7</v>
      </c>
      <c r="DZ74" s="196">
        <f>(AZ74-AVERAGE(AZ$3:AZ$242))^2*'Monthly Returns'!$BI88</f>
        <v>2.584742072083848E-12</v>
      </c>
      <c r="EA74" s="196">
        <f>(BA74-AVERAGE(BA$3:BA$242))^2*'Monthly Returns'!$BI88</f>
        <v>3.7401707783864027E-6</v>
      </c>
    </row>
    <row r="75" spans="1:131" s="103" customFormat="1" x14ac:dyDescent="0.2">
      <c r="A75" s="85"/>
      <c r="B75" s="102">
        <f>'Monthly Returns'!A89</f>
        <v>38291</v>
      </c>
      <c r="C75" s="97">
        <f>'Monthly Returns'!B89</f>
        <v>1.6427000000000001E-2</v>
      </c>
      <c r="D75" s="97">
        <f>'Monthly Returns'!C89</f>
        <v>1.6129999999999999E-2</v>
      </c>
      <c r="E75" s="97">
        <f>'Monthly Returns'!D89</f>
        <v>2.7578000000000002E-2</v>
      </c>
      <c r="F75" s="97">
        <f>'Monthly Returns'!E89</f>
        <v>1.9684E-2</v>
      </c>
      <c r="G75" s="97">
        <f>'Monthly Returns'!F89</f>
        <v>1.3567000000000001E-2</v>
      </c>
      <c r="H75" s="97">
        <f>'Monthly Returns'!G89</f>
        <v>2.4676999999999998E-2</v>
      </c>
      <c r="I75" s="97">
        <f>'Monthly Returns'!H89</f>
        <v>3.4782E-2</v>
      </c>
      <c r="J75" s="97">
        <f>'Monthly Returns'!I89</f>
        <v>4.1957000000000001E-2</v>
      </c>
      <c r="K75" s="97">
        <f>'Monthly Returns'!J89</f>
        <v>2.3957000000000003E-2</v>
      </c>
      <c r="L75" s="97">
        <f>'Monthly Returns'!K89</f>
        <v>-2.496424718368162E-2</v>
      </c>
      <c r="M75" s="97">
        <f>'Monthly Returns'!L89</f>
        <v>8.3850000000000001E-3</v>
      </c>
      <c r="N75" s="97">
        <f>'Monthly Returns'!M89</f>
        <v>7.9279999999999993E-3</v>
      </c>
      <c r="O75" s="97">
        <f>'Monthly Returns'!N89</f>
        <v>1.2880000000000001E-3</v>
      </c>
      <c r="P75" s="97">
        <f>'Monthly Returns'!O89</f>
        <v>5.4979999999999994E-3</v>
      </c>
      <c r="Q75" s="97">
        <f>'Monthly Returns'!P89</f>
        <v>1.4709000000000002E-2</v>
      </c>
      <c r="R75" s="97">
        <f>'Monthly Returns'!Q89</f>
        <v>9.6819999999999996E-3</v>
      </c>
      <c r="S75" s="97">
        <f>'Monthly Returns'!R89</f>
        <v>7.6459999999999992E-3</v>
      </c>
      <c r="T75" s="97">
        <f>'Monthly Returns'!S89</f>
        <v>1.66E-2</v>
      </c>
      <c r="U75" s="97">
        <f>'Monthly Returns'!T89</f>
        <v>9.8379999999999995E-3</v>
      </c>
      <c r="V75" s="97">
        <f>'Monthly Returns'!U89</f>
        <v>7.9090000000000011E-3</v>
      </c>
      <c r="W75" s="97">
        <f>'Monthly Returns'!V89</f>
        <v>8.0549999999999997E-3</v>
      </c>
      <c r="X75" s="97">
        <f>'Monthly Returns'!W89</f>
        <v>8.2719999999999998E-3</v>
      </c>
      <c r="Y75" s="97">
        <f>'Monthly Returns'!X89</f>
        <v>7.038E-3</v>
      </c>
      <c r="Z75" s="97">
        <f>'Monthly Returns'!Y89</f>
        <v>2.6559999999999999E-3</v>
      </c>
      <c r="AA75" s="97">
        <f>'Monthly Returns'!Z89</f>
        <v>1.8062000000000002E-2</v>
      </c>
      <c r="AB75" s="97">
        <f>'Monthly Returns'!AA89</f>
        <v>5.7079999999999995E-3</v>
      </c>
      <c r="AC75" s="97">
        <f>'Monthly Returns'!AB89</f>
        <v>3.4637000000000001E-2</v>
      </c>
      <c r="AD75" s="97">
        <f>'Monthly Returns'!AC89</f>
        <v>3.4994999999999998E-2</v>
      </c>
      <c r="AE75" s="97">
        <f>'Monthly Returns'!AD89</f>
        <v>3.2811E-2</v>
      </c>
      <c r="AF75" s="97">
        <f>'Monthly Returns'!AE89</f>
        <v>1.6506E-2</v>
      </c>
      <c r="AG75" s="97">
        <f>'Monthly Returns'!AF89</f>
        <v>1.7514999999999999E-2</v>
      </c>
      <c r="AH75" s="97">
        <f>'Monthly Returns'!AG89</f>
        <v>4.0430214460186499E-2</v>
      </c>
      <c r="AI75" s="97">
        <f>'Monthly Returns'!AH89</f>
        <v>1.6000000000000001E-3</v>
      </c>
      <c r="AJ75" s="97">
        <f>'Monthly Returns'!AI89</f>
        <v>8.4200000000000004E-3</v>
      </c>
      <c r="AK75" s="97">
        <f>'Monthly Returns'!AJ89</f>
        <v>4.7499999999999999E-3</v>
      </c>
      <c r="AL75" s="97">
        <f>'Monthly Returns'!AK89</f>
        <v>1.489E-2</v>
      </c>
      <c r="AM75" s="97">
        <f>'Monthly Returns'!AL89</f>
        <v>8.3800000000000003E-3</v>
      </c>
      <c r="AN75" s="97">
        <f>'Monthly Returns'!AM89</f>
        <v>3.1099999999999999E-3</v>
      </c>
      <c r="AO75" s="97">
        <f>'Monthly Returns'!AN89</f>
        <v>2.2345E-2</v>
      </c>
      <c r="AP75" s="97">
        <f>'Monthly Returns'!AO89</f>
        <v>1.6922E-2</v>
      </c>
      <c r="AQ75" s="97">
        <f>'Monthly Returns'!AP89</f>
        <v>7.6619999999999995E-3</v>
      </c>
      <c r="AR75" s="95">
        <v>1.3813351695413969E-2</v>
      </c>
      <c r="AS75" s="97">
        <f>'Monthly Returns'!AR89</f>
        <v>-2.496424718368162E-2</v>
      </c>
      <c r="AT75" s="205">
        <f t="shared" si="3"/>
        <v>1.8959522211936811E-2</v>
      </c>
      <c r="AU75" s="95">
        <v>1.0301309523663392E-2</v>
      </c>
      <c r="AV75" s="95">
        <v>5.5378926344459619E-3</v>
      </c>
      <c r="AW75" s="97">
        <f>'Monthly Returns'!AV89</f>
        <v>5.3593000000000002E-2</v>
      </c>
      <c r="AX75" s="97">
        <f>'Monthly Returns'!AW89</f>
        <v>4.4209999999999999E-2</v>
      </c>
      <c r="AY75" s="95">
        <v>1.4262611059684059E-2</v>
      </c>
      <c r="AZ75" s="95">
        <v>8.3046922541830936E-5</v>
      </c>
      <c r="BA75" s="97">
        <f>'Monthly Returns'!AZ89</f>
        <v>1.0549999999999999E-3</v>
      </c>
      <c r="BB75" s="97"/>
      <c r="BC75" s="97"/>
      <c r="BD75" s="97"/>
      <c r="BE75" s="97"/>
      <c r="BF75" s="97"/>
      <c r="BG75" s="97"/>
      <c r="BH75" s="97"/>
      <c r="BI75" s="97"/>
      <c r="BJ75" s="97"/>
      <c r="BK75" s="97"/>
      <c r="BL75" s="97"/>
      <c r="BM75" s="97"/>
      <c r="BN75" s="97"/>
      <c r="BO75" s="97"/>
      <c r="BP75" s="97"/>
      <c r="BQ75" s="97"/>
      <c r="BR75" s="97"/>
      <c r="BS75" s="97"/>
      <c r="BT75" s="97"/>
      <c r="BU75" s="97"/>
      <c r="BV75" s="97"/>
      <c r="CC75" s="196">
        <f>(C75-AVERAGE(C$3:C$242))^2*'Monthly Returns'!$BI89</f>
        <v>1.7419942394880772E-7</v>
      </c>
      <c r="CD75" s="196">
        <f>(D75-AVERAGE(D$3:D$242))^2*'Monthly Returns'!$BI89</f>
        <v>1.6726301144519E-7</v>
      </c>
      <c r="CE75" s="196">
        <f>(E75-AVERAGE(E$3:E$242))^2*'Monthly Returns'!$BI89</f>
        <v>6.8357460686920796E-7</v>
      </c>
      <c r="CF75" s="196">
        <f>(F75-AVERAGE(F$3:F$242))^2*'Monthly Returns'!$BI89</f>
        <v>2.305567604005893E-7</v>
      </c>
      <c r="CG75" s="196">
        <f>(G75-AVERAGE(G$3:G$242))^2*'Monthly Returns'!$BI89</f>
        <v>1.7217327587829986E-8</v>
      </c>
      <c r="CH75" s="196">
        <f>(H75-AVERAGE(H$3:H$242))^2*'Monthly Returns'!$BI89</f>
        <v>6.8171267010889485E-7</v>
      </c>
      <c r="CI75" s="196">
        <f>(I75-AVERAGE(I$3:I$242))^2*'Monthly Returns'!$BI89</f>
        <v>1.6670423512214052E-6</v>
      </c>
      <c r="CJ75" s="196">
        <f>(J75-AVERAGE(J$3:J$242))^2*'Monthly Returns'!$BI89</f>
        <v>2.2298392132911748E-6</v>
      </c>
      <c r="CK75" s="196">
        <f>(K75-AVERAGE(K$3:K$242))^2*'Monthly Returns'!$BI89</f>
        <v>3.9270741749010933E-7</v>
      </c>
      <c r="CL75" s="196">
        <f>(L75-AVERAGE(L$3:L$242))^2*'Monthly Returns'!$BI89</f>
        <v>6.3185782676305586E-36</v>
      </c>
      <c r="CM75" s="196">
        <f>(M75-AVERAGE(M$3:M$242))^2*'Monthly Returns'!$BI89</f>
        <v>4.4868487156528931E-8</v>
      </c>
      <c r="CN75" s="196">
        <f>(N75-AVERAGE(N$3:N$242))^2*'Monthly Returns'!$BI89</f>
        <v>4.281862297231266E-8</v>
      </c>
      <c r="CO75" s="196">
        <f>(O75-AVERAGE(O$3:O$242))^2*'Monthly Returns'!$BI89</f>
        <v>3.4547346050309136E-10</v>
      </c>
      <c r="CP75" s="196">
        <f>(P75-AVERAGE(P$3:P$242))^2*'Monthly Returns'!$BI89</f>
        <v>1.2827392316775665E-8</v>
      </c>
      <c r="CQ75" s="196">
        <f>(Q75-AVERAGE(Q$3:Q$242))^2*'Monthly Returns'!$BI89</f>
        <v>1.8736561031592434E-7</v>
      </c>
      <c r="CR75" s="196">
        <f>(R75-AVERAGE(R$3:R$242))^2*'Monthly Returns'!$BI89</f>
        <v>5.8268089668726088E-8</v>
      </c>
      <c r="CS75" s="196">
        <f>(S75-AVERAGE(S$3:S$242))^2*'Monthly Returns'!$BI89</f>
        <v>2.7303388324897266E-8</v>
      </c>
      <c r="CT75" s="196">
        <f>(T75-AVERAGE(T$3:T$242))^2*'Monthly Returns'!$BI89</f>
        <v>2.5029383084280469E-7</v>
      </c>
      <c r="CU75" s="196">
        <f>(U75-AVERAGE(U$3:U$242))^2*'Monthly Returns'!$BI89</f>
        <v>6.0348024223913927E-8</v>
      </c>
      <c r="CV75" s="196">
        <f>(V75-AVERAGE(V$3:V$242))^2*'Monthly Returns'!$BI89</f>
        <v>4.3427252440187859E-8</v>
      </c>
      <c r="CW75" s="196">
        <f>(W75-AVERAGE(W$3:W$242))^2*'Monthly Returns'!$BI89</f>
        <v>3.8854490989102312E-8</v>
      </c>
      <c r="CX75" s="196">
        <f>(X75-AVERAGE(X$3:X$242))^2*'Monthly Returns'!$BI89</f>
        <v>2.9599940837045278E-8</v>
      </c>
      <c r="CY75" s="196">
        <f>(Y75-AVERAGE(Y$3:Y$242))^2*'Monthly Returns'!$BI89</f>
        <v>2.4069285380829163E-8</v>
      </c>
      <c r="CZ75" s="196">
        <f>(Z75-AVERAGE(Z$3:Z$242))^2*'Monthly Returns'!$BI89</f>
        <v>9.7001270751116092E-11</v>
      </c>
      <c r="DA75" s="196">
        <f>(AA75-AVERAGE(AA$3:AA$242))^2*'Monthly Returns'!$BI89</f>
        <v>3.0173801529273115E-7</v>
      </c>
      <c r="DB75" s="196">
        <f>(AB75-AVERAGE(AB$3:AB$242))^2*'Monthly Returns'!$BI89</f>
        <v>5.140668644021111E-9</v>
      </c>
      <c r="DC75" s="196">
        <f>(AC75-AVERAGE(AC$3:AC$242))^2*'Monthly Returns'!$BI89</f>
        <v>2.0477267583673952E-6</v>
      </c>
      <c r="DD75" s="196">
        <f>(AD75-AVERAGE(AD$3:AD$242))^2*'Monthly Returns'!$BI89</f>
        <v>2.0873977493916442E-6</v>
      </c>
      <c r="DE75" s="196">
        <f>(AE75-AVERAGE(AE$3:AE$242))^2*'Monthly Returns'!$BI89</f>
        <v>1.7873744680787135E-6</v>
      </c>
      <c r="DF75" s="196">
        <f>(AF75-AVERAGE(AF$3:AF$242))^2*'Monthly Returns'!$BI89</f>
        <v>1.8761861664042879E-7</v>
      </c>
      <c r="DG75" s="196">
        <f>(AG75-AVERAGE(AG$3:AG$242))^2*'Monthly Returns'!$BI89</f>
        <v>2.9793134307228195E-7</v>
      </c>
      <c r="DH75" s="196">
        <f>(AH75-AVERAGE(AH$3:AH$242))^2*'Monthly Returns'!$BI89</f>
        <v>2.6720293849568028E-6</v>
      </c>
      <c r="DI75" s="196">
        <f>(AI75-AVERAGE(AI$3:AI$242))^2*'Monthly Returns'!$BI89</f>
        <v>8.5089601991348708E-9</v>
      </c>
      <c r="DJ75" s="196">
        <f>(AJ75-AVERAGE(AJ$3:AJ$242))^2*'Monthly Returns'!$BI89</f>
        <v>1.5021561457167878E-8</v>
      </c>
      <c r="DK75" s="196">
        <f>(AK75-AVERAGE(AK$3:AK$242))^2*'Monthly Returns'!$BI89</f>
        <v>4.650881550291415E-9</v>
      </c>
      <c r="DL75" s="196">
        <f>(AL75-AVERAGE(AL$3:AL$242))^2*'Monthly Returns'!$BI89</f>
        <v>1.4761416855930108E-7</v>
      </c>
      <c r="DM75" s="196">
        <f>(AM75-AVERAGE(AM$3:AM$242))^2*'Monthly Returns'!$BI89</f>
        <v>3.3642325047186265E-8</v>
      </c>
      <c r="DN75" s="196">
        <f>(AN75-AVERAGE(AN$3:AN$242))^2*'Monthly Returns'!$BI89</f>
        <v>1.2839190803431423E-8</v>
      </c>
      <c r="DO75" s="196">
        <f>(AO75-AVERAGE(AO$3:AO$242))^2*'Monthly Returns'!$BI89</f>
        <v>5.9053612670562998E-7</v>
      </c>
      <c r="DP75" s="196">
        <f>(AP75-AVERAGE(AP$3:AP$242))^2*'Monthly Returns'!$BI89</f>
        <v>4.3449174781256517E-7</v>
      </c>
      <c r="DQ75" s="196">
        <f>(AQ75-AVERAGE(AQ$3:AQ$242))^2*'Monthly Returns'!$BI89</f>
        <v>5.3628740347946193E-11</v>
      </c>
      <c r="DR75" s="196">
        <f>(AR75-AVERAGE(AR$3:AR$242))^2*'Monthly Returns'!$BI89</f>
        <v>1.0950772968297478E-7</v>
      </c>
      <c r="DS75" s="196">
        <f>(AS75-AVERAGE(AS$3:AS$242))^2*'Monthly Returns'!$BI89</f>
        <v>6.3185782676305586E-36</v>
      </c>
      <c r="DT75" s="196">
        <f>(AT75-AVERAGE(AT$3:AT$242))^2*'Monthly Returns'!$BI89</f>
        <v>3.6070290934546346E-7</v>
      </c>
      <c r="DU75" s="196">
        <f>(AU75-AVERAGE(AU$3:AU$242))^2*'Monthly Returns'!$BI89</f>
        <v>1.414866044509416E-7</v>
      </c>
      <c r="DV75" s="196">
        <f>(AV75-AVERAGE(AV$3:AV$242))^2*'Monthly Returns'!$BI89</f>
        <v>2.6548060959816234E-7</v>
      </c>
      <c r="DW75" s="196">
        <f>(AW75-AVERAGE(AW$3:AW$242))^2*'Monthly Returns'!$BI89</f>
        <v>3.9268184209360431E-6</v>
      </c>
      <c r="DX75" s="196">
        <f>(AX75-AVERAGE(AX$3:AX$242))^2*'Monthly Returns'!$BI89</f>
        <v>2.5586793585567108E-6</v>
      </c>
      <c r="DY75" s="196">
        <f>(AY75-AVERAGE(AY$3:AY$242))^2*'Monthly Returns'!$BI89</f>
        <v>1.1011040250705883E-7</v>
      </c>
      <c r="DZ75" s="196">
        <f>(AZ75-AVERAGE(AZ$3:AZ$242))^2*'Monthly Returns'!$BI89</f>
        <v>5.3648427445543319E-7</v>
      </c>
      <c r="EA75" s="196">
        <f>(BA75-AVERAGE(BA$3:BA$242))^2*'Monthly Returns'!$BI89</f>
        <v>1.7333332612956491E-7</v>
      </c>
    </row>
    <row r="76" spans="1:131" s="103" customFormat="1" x14ac:dyDescent="0.2">
      <c r="A76" s="85"/>
      <c r="B76" s="102">
        <f>'Monthly Returns'!A90</f>
        <v>38321</v>
      </c>
      <c r="C76" s="97">
        <f>'Monthly Returns'!B90</f>
        <v>4.6483999999999998E-2</v>
      </c>
      <c r="D76" s="97">
        <f>'Monthly Returns'!C90</f>
        <v>4.2812999999999997E-2</v>
      </c>
      <c r="E76" s="97">
        <f>'Monthly Returns'!D90</f>
        <v>6.0929999999999998E-2</v>
      </c>
      <c r="F76" s="97">
        <f>'Monthly Returns'!E90</f>
        <v>8.6737999999999996E-2</v>
      </c>
      <c r="G76" s="97">
        <f>'Monthly Returns'!F90</f>
        <v>8.5273000000000002E-2</v>
      </c>
      <c r="H76" s="97">
        <f>'Monthly Returns'!G90</f>
        <v>5.4928999999999999E-2</v>
      </c>
      <c r="I76" s="97">
        <f>'Monthly Returns'!H90</f>
        <v>6.9407999999999997E-2</v>
      </c>
      <c r="J76" s="97">
        <f>'Monthly Returns'!I90</f>
        <v>7.5136000000000008E-2</v>
      </c>
      <c r="K76" s="97">
        <f>'Monthly Returns'!J90</f>
        <v>9.2624999999999999E-2</v>
      </c>
      <c r="L76" s="97">
        <f>'Monthly Returns'!K90</f>
        <v>-2.496424718368162E-2</v>
      </c>
      <c r="M76" s="97">
        <f>'Monthly Returns'!L90</f>
        <v>-7.9760000000000005E-3</v>
      </c>
      <c r="N76" s="97">
        <f>'Monthly Returns'!M90</f>
        <v>-1.3434E-2</v>
      </c>
      <c r="O76" s="97">
        <f>'Monthly Returns'!N90</f>
        <v>1.1690000000000001E-3</v>
      </c>
      <c r="P76" s="97">
        <f>'Monthly Returns'!O90</f>
        <v>-1.0265E-2</v>
      </c>
      <c r="Q76" s="97">
        <f>'Monthly Returns'!P90</f>
        <v>-2.2259999999999999E-2</v>
      </c>
      <c r="R76" s="97">
        <f>'Monthly Returns'!Q90</f>
        <v>-1.0026999999999999E-2</v>
      </c>
      <c r="S76" s="97">
        <f>'Monthly Returns'!R90</f>
        <v>-8.8339999999999998E-3</v>
      </c>
      <c r="T76" s="97">
        <f>'Monthly Returns'!S90</f>
        <v>-1.4119999999999999E-2</v>
      </c>
      <c r="U76" s="97">
        <f>'Monthly Returns'!T90</f>
        <v>-3.0919999999999997E-3</v>
      </c>
      <c r="V76" s="97">
        <f>'Monthly Returns'!U90</f>
        <v>-8.4320000000000003E-3</v>
      </c>
      <c r="W76" s="97">
        <f>'Monthly Returns'!V90</f>
        <v>-2.4909999999999997E-3</v>
      </c>
      <c r="X76" s="97">
        <f>'Monthly Returns'!W90</f>
        <v>-1.0175E-2</v>
      </c>
      <c r="Y76" s="97">
        <f>'Monthly Returns'!X90</f>
        <v>-9.3819999999999997E-3</v>
      </c>
      <c r="Z76" s="97">
        <f>'Monthly Returns'!Y90</f>
        <v>-4.1949999999999999E-3</v>
      </c>
      <c r="AA76" s="97">
        <f>'Monthly Returns'!Z90</f>
        <v>1.2057E-2</v>
      </c>
      <c r="AB76" s="97">
        <f>'Monthly Returns'!AA90</f>
        <v>4.2849999999999997E-3</v>
      </c>
      <c r="AC76" s="97">
        <f>'Monthly Returns'!AB90</f>
        <v>4.9352E-2</v>
      </c>
      <c r="AD76" s="97">
        <f>'Monthly Returns'!AC90</f>
        <v>4.854E-2</v>
      </c>
      <c r="AE76" s="97">
        <f>'Monthly Returns'!AD90</f>
        <v>5.2389999999999999E-2</v>
      </c>
      <c r="AF76" s="97">
        <f>'Monthly Returns'!AE90</f>
        <v>8.3169999999999997E-3</v>
      </c>
      <c r="AG76" s="97">
        <f>'Monthly Returns'!AF90</f>
        <v>1.2713E-2</v>
      </c>
      <c r="AH76" s="97">
        <f>'Monthly Returns'!AG90</f>
        <v>5.7239330630411596E-2</v>
      </c>
      <c r="AI76" s="97">
        <f>'Monthly Returns'!AH90</f>
        <v>1.9199999999999998E-2</v>
      </c>
      <c r="AJ76" s="97">
        <f>'Monthly Returns'!AI90</f>
        <v>2.8399999999999998E-2</v>
      </c>
      <c r="AK76" s="97">
        <f>'Monthly Returns'!AJ90</f>
        <v>3.3700000000000001E-2</v>
      </c>
      <c r="AL76" s="97">
        <f>'Monthly Returns'!AK90</f>
        <v>4.0330000000000005E-2</v>
      </c>
      <c r="AM76" s="97">
        <f>'Monthly Returns'!AL90</f>
        <v>2.8050000000000002E-2</v>
      </c>
      <c r="AN76" s="97">
        <f>'Monthly Returns'!AM90</f>
        <v>1.0669999999999999E-2</v>
      </c>
      <c r="AO76" s="97">
        <f>'Monthly Returns'!AN90</f>
        <v>5.5149999999999998E-2</v>
      </c>
      <c r="AP76" s="97">
        <f>'Monthly Returns'!AO90</f>
        <v>-1.1977999999999999E-2</v>
      </c>
      <c r="AQ76" s="97">
        <f>'Monthly Returns'!AP90</f>
        <v>7.8173000000000006E-2</v>
      </c>
      <c r="AR76" s="95">
        <v>-2.1955348196605259E-3</v>
      </c>
      <c r="AS76" s="97">
        <f>'Monthly Returns'!AR90</f>
        <v>-2.496424718368162E-2</v>
      </c>
      <c r="AT76" s="205">
        <f t="shared" si="3"/>
        <v>2.281038698607956E-2</v>
      </c>
      <c r="AU76" s="95">
        <v>-1.3538666083880366E-3</v>
      </c>
      <c r="AV76" s="95">
        <v>1.8866197436592482E-2</v>
      </c>
      <c r="AW76" s="97">
        <f>'Monthly Returns'!AV90</f>
        <v>4.3032000000000001E-2</v>
      </c>
      <c r="AX76" s="97">
        <f>'Monthly Returns'!AW90</f>
        <v>7.0188E-2</v>
      </c>
      <c r="AY76" s="95">
        <v>3.5397934930397792E-2</v>
      </c>
      <c r="AZ76" s="95">
        <v>0.11614152364477243</v>
      </c>
      <c r="BA76" s="97">
        <f>'Monthly Returns'!AZ90</f>
        <v>5.1333999999999998E-2</v>
      </c>
      <c r="BB76" s="97"/>
      <c r="BC76" s="97"/>
      <c r="BD76" s="97"/>
      <c r="BE76" s="97"/>
      <c r="BF76" s="97"/>
      <c r="BG76" s="97"/>
      <c r="BH76" s="97"/>
      <c r="BI76" s="97"/>
      <c r="BJ76" s="97"/>
      <c r="BK76" s="97"/>
      <c r="BL76" s="97"/>
      <c r="BM76" s="97"/>
      <c r="BN76" s="97"/>
      <c r="BO76" s="97"/>
      <c r="BP76" s="97"/>
      <c r="BQ76" s="97"/>
      <c r="BR76" s="97"/>
      <c r="BS76" s="97"/>
      <c r="BT76" s="97"/>
      <c r="BU76" s="97"/>
      <c r="BV76" s="97"/>
      <c r="CC76" s="196">
        <f>(C76-AVERAGE(C$3:C$242))^2*'Monthly Returns'!$BI90</f>
        <v>3.1947435751824478E-6</v>
      </c>
      <c r="CD76" s="196">
        <f>(D76-AVERAGE(D$3:D$242))^2*'Monthly Returns'!$BI90</f>
        <v>2.6419112613932983E-6</v>
      </c>
      <c r="CE76" s="196">
        <f>(E76-AVERAGE(E$3:E$242))^2*'Monthly Returns'!$BI90</f>
        <v>5.5169458029810941E-6</v>
      </c>
      <c r="CF76" s="196">
        <f>(F76-AVERAGE(F$3:F$242))^2*'Monthly Returns'!$BI90</f>
        <v>1.2490887976673028E-5</v>
      </c>
      <c r="CG76" s="196">
        <f>(G76-AVERAGE(G$3:G$242))^2*'Monthly Returns'!$BI90</f>
        <v>1.152774710973343E-5</v>
      </c>
      <c r="CH76" s="196">
        <f>(H76-AVERAGE(H$3:H$242))^2*'Monthly Returns'!$BI90</f>
        <v>4.8690962481951526E-6</v>
      </c>
      <c r="CI76" s="196">
        <f>(I76-AVERAGE(I$3:I$242))^2*'Monthly Returns'!$BI90</f>
        <v>8.2569558947796618E-6</v>
      </c>
      <c r="CJ76" s="196">
        <f>(J76-AVERAGE(J$3:J$242))^2*'Monthly Returns'!$BI90</f>
        <v>9.0648030930530676E-6</v>
      </c>
      <c r="CK76" s="196">
        <f>(K76-AVERAGE(K$3:K$242))^2*'Monthly Returns'!$BI90</f>
        <v>1.4099555797962042E-5</v>
      </c>
      <c r="CL76" s="196">
        <f>(L76-AVERAGE(L$3:L$242))^2*'Monthly Returns'!$BI90</f>
        <v>6.3824022905359185E-36</v>
      </c>
      <c r="CM76" s="196">
        <f>(M76-AVERAGE(M$3:M$242))^2*'Monthly Returns'!$BI90</f>
        <v>2.827142106278061E-7</v>
      </c>
      <c r="CN76" s="196">
        <f>(N76-AVERAGE(N$3:N$242))^2*'Monthly Returns'!$BI90</f>
        <v>5.8404257423531962E-7</v>
      </c>
      <c r="CO76" s="196">
        <f>(O76-AVERAGE(O$3:O$242))^2*'Monthly Returns'!$BI90</f>
        <v>5.8063198226107207E-10</v>
      </c>
      <c r="CP76" s="196">
        <f>(P76-AVERAGE(P$3:P$242))^2*'Monthly Returns'!$BI90</f>
        <v>3.6427714943492168E-7</v>
      </c>
      <c r="CQ76" s="196">
        <f>(Q76-AVERAGE(Q$3:Q$242))^2*'Monthly Returns'!$BI90</f>
        <v>1.5561077477104483E-6</v>
      </c>
      <c r="CR76" s="196">
        <f>(R76-AVERAGE(R$3:R$242))^2*'Monthly Returns'!$BI90</f>
        <v>4.2819099495834994E-7</v>
      </c>
      <c r="CS76" s="196">
        <f>(S76-AVERAGE(S$3:S$242))^2*'Monthly Returns'!$BI90</f>
        <v>3.409901986302263E-7</v>
      </c>
      <c r="CT76" s="196">
        <f>(T76-AVERAGE(T$3:T$242))^2*'Monthly Returns'!$BI90</f>
        <v>8.0150697824566441E-7</v>
      </c>
      <c r="CU76" s="196">
        <f>(U76-AVERAGE(U$3:U$242))^2*'Monthly Returns'!$BI90</f>
        <v>1.1665993338213109E-7</v>
      </c>
      <c r="CV76" s="196">
        <f>(V76-AVERAGE(V$3:V$242))^2*'Monthly Returns'!$BI90</f>
        <v>2.8541835836145013E-7</v>
      </c>
      <c r="CW76" s="196">
        <f>(W76-AVERAGE(W$3:W$242))^2*'Monthly Returns'!$BI90</f>
        <v>7.9436913279735067E-8</v>
      </c>
      <c r="CX76" s="196">
        <f>(X76-AVERAGE(X$3:X$242))^2*'Monthly Returns'!$BI90</f>
        <v>4.4438168938552694E-7</v>
      </c>
      <c r="CY76" s="196">
        <f>(Y76-AVERAGE(Y$3:Y$242))^2*'Monthly Returns'!$BI90</f>
        <v>3.4970483165770331E-7</v>
      </c>
      <c r="CZ76" s="196">
        <f>(Z76-AVERAGE(Z$3:Z$242))^2*'Monthly Returns'!$BI90</f>
        <v>9.1140031319047348E-8</v>
      </c>
      <c r="DA76" s="196">
        <f>(AA76-AVERAGE(AA$3:AA$242))^2*'Monthly Returns'!$BI90</f>
        <v>7.7720211294856227E-8</v>
      </c>
      <c r="DB76" s="196">
        <f>(AB76-AVERAGE(AB$3:AB$242))^2*'Monthly Returns'!$BI90</f>
        <v>5.3263456073941678E-11</v>
      </c>
      <c r="DC76" s="196">
        <f>(AC76-AVERAGE(AC$3:AC$242))^2*'Monthly Returns'!$BI90</f>
        <v>4.4431769662076075E-6</v>
      </c>
      <c r="DD76" s="196">
        <f>(AD76-AVERAGE(AD$3:AD$242))^2*'Monthly Returns'!$BI90</f>
        <v>4.2786987190900247E-6</v>
      </c>
      <c r="DE76" s="196">
        <f>(AE76-AVERAGE(AE$3:AE$242))^2*'Monthly Returns'!$BI90</f>
        <v>4.9939423089611252E-6</v>
      </c>
      <c r="DF76" s="196">
        <f>(AF76-AVERAGE(AF$3:AF$242))^2*'Monthly Returns'!$BI90</f>
        <v>3.9245312036041978E-9</v>
      </c>
      <c r="DG76" s="196">
        <f>(AG76-AVERAGE(AG$3:AG$242))^2*'Monthly Returns'!$BI90</f>
        <v>1.0892582349340814E-7</v>
      </c>
      <c r="DH76" s="196">
        <f>(AH76-AVERAGE(AH$3:AH$242))^2*'Monthly Returns'!$BI90</f>
        <v>5.7977947339690176E-6</v>
      </c>
      <c r="DI76" s="196">
        <f>(AI76-AVERAGE(AI$3:AI$242))^2*'Monthly Returns'!$BI90</f>
        <v>5.0165562985265754E-7</v>
      </c>
      <c r="DJ76" s="196">
        <f>(AJ76-AVERAGE(AJ$3:AJ$242))^2*'Monthly Returns'!$BI90</f>
        <v>1.0660154310728516E-6</v>
      </c>
      <c r="DK76" s="196">
        <f>(AK76-AVERAGE(AK$3:AK$242))^2*'Monthly Returns'!$BI90</f>
        <v>1.5599729841516635E-6</v>
      </c>
      <c r="DL76" s="196">
        <f>(AL76-AVERAGE(AL$3:AL$242))^2*'Monthly Returns'!$BI90</f>
        <v>2.3837174627966774E-6</v>
      </c>
      <c r="DM76" s="196">
        <f>(AM76-AVERAGE(AM$3:AM$242))^2*'Monthly Returns'!$BI90</f>
        <v>1.1653947659555053E-6</v>
      </c>
      <c r="DN76" s="196">
        <f>(AN76-AVERAGE(AN$3:AN$242))^2*'Monthly Returns'!$BI90</f>
        <v>5.2982181649753672E-8</v>
      </c>
      <c r="DO76" s="196">
        <f>(AO76-AVERAGE(AO$3:AO$242))^2*'Monthly Returns'!$BI90</f>
        <v>5.1316187981449213E-6</v>
      </c>
      <c r="DP76" s="196">
        <f>(AP76-AVERAGE(AP$3:AP$242))^2*'Monthly Returns'!$BI90</f>
        <v>4.2611335994838028E-7</v>
      </c>
      <c r="DQ76" s="196">
        <f>(AQ76-AVERAGE(AQ$3:AQ$242))^2*'Monthly Returns'!$BI90</f>
        <v>1.0250451488076165E-5</v>
      </c>
      <c r="DR76" s="196">
        <f>(AR76-AVERAGE(AR$3:AR$242))^2*'Monthly Returns'!$BI90</f>
        <v>1.5680507865307347E-7</v>
      </c>
      <c r="DS76" s="196">
        <f>(AS76-AVERAGE(AS$3:AS$242))^2*'Monthly Returns'!$BI90</f>
        <v>6.3824022905359185E-36</v>
      </c>
      <c r="DT76" s="196">
        <f>(AT76-AVERAGE(AT$3:AT$242))^2*'Monthly Returns'!$BI90</f>
        <v>6.0663223274555064E-7</v>
      </c>
      <c r="DU76" s="196">
        <f>(AU76-AVERAGE(AU$3:AU$242))^2*'Monthly Returns'!$BI90</f>
        <v>2.3223072740933017E-8</v>
      </c>
      <c r="DV76" s="196">
        <f>(AV76-AVERAGE(AV$3:AV$242))^2*'Monthly Returns'!$BI90</f>
        <v>1.2643248103874972E-6</v>
      </c>
      <c r="DW76" s="196">
        <f>(AW76-AVERAGE(AW$3:AW$242))^2*'Monthly Returns'!$BI90</f>
        <v>2.2830198354103392E-6</v>
      </c>
      <c r="DX76" s="196">
        <f>(AX76-AVERAGE(AX$3:AX$242))^2*'Monthly Returns'!$BI90</f>
        <v>7.7836430662880027E-6</v>
      </c>
      <c r="DY76" s="196">
        <f>(AY76-AVERAGE(AY$3:AY$242))^2*'Monthly Returns'!$BI90</f>
        <v>1.678010045430506E-6</v>
      </c>
      <c r="DZ76" s="196">
        <f>(AZ76-AVERAGE(AZ$3:AZ$242))^2*'Monthly Returns'!$BI90</f>
        <v>2.0663765609950778E-5</v>
      </c>
      <c r="EA76" s="196">
        <f>(BA76-AVERAGE(BA$3:BA$242))^2*'Monthly Returns'!$BI90</f>
        <v>3.4961263364139112E-6</v>
      </c>
    </row>
    <row r="77" spans="1:131" s="103" customFormat="1" x14ac:dyDescent="0.2">
      <c r="A77" s="85"/>
      <c r="B77" s="102">
        <f>'Monthly Returns'!A91</f>
        <v>38352</v>
      </c>
      <c r="C77" s="97">
        <f>'Monthly Returns'!B91</f>
        <v>3.5630999999999996E-2</v>
      </c>
      <c r="D77" s="97">
        <f>'Monthly Returns'!C91</f>
        <v>3.6207999999999997E-2</v>
      </c>
      <c r="E77" s="97">
        <f>'Monthly Returns'!D91</f>
        <v>4.2566E-2</v>
      </c>
      <c r="F77" s="97">
        <f>'Monthly Returns'!E91</f>
        <v>2.9600000000000001E-2</v>
      </c>
      <c r="G77" s="97">
        <f>'Monthly Returns'!F91</f>
        <v>6.4378000000000005E-2</v>
      </c>
      <c r="H77" s="97">
        <f>'Monthly Returns'!G91</f>
        <v>3.8977999999999999E-2</v>
      </c>
      <c r="I77" s="97">
        <f>'Monthly Returns'!H91</f>
        <v>4.2938999999999998E-2</v>
      </c>
      <c r="J77" s="97">
        <f>'Monthly Returns'!I91</f>
        <v>4.6908999999999999E-2</v>
      </c>
      <c r="K77" s="97">
        <f>'Monthly Returns'!J91</f>
        <v>4.8141999999999997E-2</v>
      </c>
      <c r="L77" s="97">
        <f>'Monthly Returns'!K91</f>
        <v>-2.496424718368162E-2</v>
      </c>
      <c r="M77" s="97">
        <f>'Monthly Returns'!L91</f>
        <v>9.2029999999999994E-3</v>
      </c>
      <c r="N77" s="97">
        <f>'Monthly Returns'!M91</f>
        <v>9.9129999999999999E-3</v>
      </c>
      <c r="O77" s="97">
        <f>'Monthly Returns'!N91</f>
        <v>1.8679999999999999E-3</v>
      </c>
      <c r="P77" s="97">
        <f>'Monthly Returns'!O91</f>
        <v>5.5569999999999994E-3</v>
      </c>
      <c r="Q77" s="97">
        <f>'Monthly Returns'!P91</f>
        <v>2.2501000000000004E-2</v>
      </c>
      <c r="R77" s="97">
        <f>'Monthly Returns'!Q91</f>
        <v>1.3065E-2</v>
      </c>
      <c r="S77" s="97">
        <f>'Monthly Returns'!R91</f>
        <v>8.9459999999999991E-3</v>
      </c>
      <c r="T77" s="97">
        <f>'Monthly Returns'!S91</f>
        <v>2.7282000000000001E-2</v>
      </c>
      <c r="U77" s="97">
        <f>'Monthly Returns'!T91</f>
        <v>1.8414E-2</v>
      </c>
      <c r="V77" s="97">
        <f>'Monthly Returns'!U91</f>
        <v>6.7279999999999996E-3</v>
      </c>
      <c r="W77" s="97">
        <f>'Monthly Returns'!V91</f>
        <v>7.0430000000000006E-3</v>
      </c>
      <c r="X77" s="97">
        <f>'Monthly Returns'!W91</f>
        <v>8.4499999999999992E-3</v>
      </c>
      <c r="Y77" s="97">
        <f>'Monthly Returns'!X91</f>
        <v>1.0719000000000001E-2</v>
      </c>
      <c r="Z77" s="97">
        <f>'Monthly Returns'!Y91</f>
        <v>4.5030000000000001E-3</v>
      </c>
      <c r="AA77" s="97">
        <f>'Monthly Returns'!Z91</f>
        <v>1.4912000000000002E-2</v>
      </c>
      <c r="AB77" s="97">
        <f>'Monthly Returns'!AA91</f>
        <v>4.7410000000000004E-3</v>
      </c>
      <c r="AC77" s="97">
        <f>'Monthly Returns'!AB91</f>
        <v>1.9178000000000001E-2</v>
      </c>
      <c r="AD77" s="97">
        <f>'Monthly Returns'!AC91</f>
        <v>1.8539E-2</v>
      </c>
      <c r="AE77" s="97">
        <f>'Monthly Returns'!AD91</f>
        <v>2.0543999999999996E-2</v>
      </c>
      <c r="AF77" s="97">
        <f>'Monthly Returns'!AE91</f>
        <v>2.4710999999999997E-2</v>
      </c>
      <c r="AG77" s="97">
        <f>'Monthly Returns'!AF91</f>
        <v>1.4133E-2</v>
      </c>
      <c r="AH77" s="97">
        <f>'Monthly Returns'!AG91</f>
        <v>2.2771218410202701E-2</v>
      </c>
      <c r="AI77" s="97">
        <f>'Monthly Returns'!AH91</f>
        <v>1.24E-2</v>
      </c>
      <c r="AJ77" s="97">
        <f>'Monthly Returns'!AI91</f>
        <v>1.6469999999999999E-2</v>
      </c>
      <c r="AK77" s="97">
        <f>'Monthly Returns'!AJ91</f>
        <v>1.7610000000000001E-2</v>
      </c>
      <c r="AL77" s="97">
        <f>'Monthly Returns'!AK91</f>
        <v>2.7990000000000001E-2</v>
      </c>
      <c r="AM77" s="97">
        <f>'Monthly Returns'!AL91</f>
        <v>6.0599999999999994E-3</v>
      </c>
      <c r="AN77" s="97">
        <f>'Monthly Returns'!AM91</f>
        <v>7.4599999999999996E-3</v>
      </c>
      <c r="AO77" s="97">
        <f>'Monthly Returns'!AN91</f>
        <v>6.2819999999999994E-3</v>
      </c>
      <c r="AP77" s="97">
        <f>'Monthly Returns'!AO91</f>
        <v>-4.9105999999999997E-2</v>
      </c>
      <c r="AQ77" s="97">
        <f>'Monthly Returns'!AP91</f>
        <v>-9.2960000000000004E-3</v>
      </c>
      <c r="AR77" s="95">
        <v>8.4517243963160554E-3</v>
      </c>
      <c r="AS77" s="97">
        <f>'Monthly Returns'!AR91</f>
        <v>-2.496424718368162E-2</v>
      </c>
      <c r="AT77" s="205">
        <f t="shared" si="3"/>
        <v>1.1880684599375154E-2</v>
      </c>
      <c r="AU77" s="95">
        <v>4.2740554529181185E-3</v>
      </c>
      <c r="AV77" s="95">
        <v>3.4686073310057153E-3</v>
      </c>
      <c r="AW77" s="97">
        <f>'Monthly Returns'!AV91</f>
        <v>4.8533999999999994E-2</v>
      </c>
      <c r="AX77" s="97">
        <f>'Monthly Returns'!AW91</f>
        <v>5.4764E-2</v>
      </c>
      <c r="AY77" s="95">
        <v>3.1105422996875777E-2</v>
      </c>
      <c r="AZ77" s="95">
        <v>7.0516592586341895E-2</v>
      </c>
      <c r="BA77" s="97">
        <f>'Monthly Returns'!AZ91</f>
        <v>2.4059000000000001E-2</v>
      </c>
      <c r="BB77" s="97"/>
      <c r="BC77" s="97"/>
      <c r="BD77" s="97"/>
      <c r="BE77" s="97"/>
      <c r="BF77" s="97"/>
      <c r="BG77" s="97"/>
      <c r="BH77" s="97"/>
      <c r="BI77" s="97"/>
      <c r="BJ77" s="97"/>
      <c r="BK77" s="97"/>
      <c r="BL77" s="97"/>
      <c r="BM77" s="97"/>
      <c r="BN77" s="97"/>
      <c r="BO77" s="97"/>
      <c r="BP77" s="97"/>
      <c r="BQ77" s="97"/>
      <c r="BR77" s="97"/>
      <c r="BS77" s="97"/>
      <c r="BT77" s="97"/>
      <c r="BU77" s="97"/>
      <c r="BV77" s="97"/>
      <c r="CC77" s="196">
        <f>(C77-AVERAGE(C$3:C$242))^2*'Monthly Returns'!$BI91</f>
        <v>1.6899350855658945E-6</v>
      </c>
      <c r="CD77" s="196">
        <f>(D77-AVERAGE(D$3:D$242))^2*'Monthly Returns'!$BI91</f>
        <v>1.7728197975442038E-6</v>
      </c>
      <c r="CE77" s="196">
        <f>(E77-AVERAGE(E$3:E$242))^2*'Monthly Returns'!$BI91</f>
        <v>2.3124834553824694E-6</v>
      </c>
      <c r="CF77" s="196">
        <f>(F77-AVERAGE(F$3:F$242))^2*'Monthly Returns'!$BI91</f>
        <v>8.8091223617834832E-7</v>
      </c>
      <c r="CG77" s="196">
        <f>(G77-AVERAGE(G$3:G$242))^2*'Monthly Returns'!$BI91</f>
        <v>6.0350072068551551E-6</v>
      </c>
      <c r="CH77" s="196">
        <f>(H77-AVERAGE(H$3:H$242))^2*'Monthly Returns'!$BI91</f>
        <v>2.2145124198327333E-6</v>
      </c>
      <c r="CI77" s="196">
        <f>(I77-AVERAGE(I$3:I$242))^2*'Monthly Returns'!$BI91</f>
        <v>2.8132725733009942E-6</v>
      </c>
      <c r="CJ77" s="196">
        <f>(J77-AVERAGE(J$3:J$242))^2*'Monthly Returns'!$BI91</f>
        <v>3.0097100176590437E-6</v>
      </c>
      <c r="CK77" s="196">
        <f>(K77-AVERAGE(K$3:K$242))^2*'Monthly Returns'!$BI91</f>
        <v>3.0248538785267768E-6</v>
      </c>
      <c r="CL77" s="196">
        <f>(L77-AVERAGE(L$3:L$242))^2*'Monthly Returns'!$BI91</f>
        <v>6.4468710005413309E-36</v>
      </c>
      <c r="CM77" s="196">
        <f>(M77-AVERAGE(M$3:M$242))^2*'Monthly Returns'!$BI91</f>
        <v>6.3190194612411161E-8</v>
      </c>
      <c r="CN77" s="196">
        <f>(N77-AVERAGE(N$3:N$242))^2*'Monthly Returns'!$BI91</f>
        <v>8.9886205323449594E-8</v>
      </c>
      <c r="CO77" s="196">
        <f>(O77-AVERAGE(O$3:O$242))^2*'Monthly Returns'!$BI91</f>
        <v>6.0131039848048882E-11</v>
      </c>
      <c r="CP77" s="196">
        <f>(P77-AVERAGE(P$3:P$242))^2*'Monthly Returns'!$BI91</f>
        <v>1.3712585072952511E-8</v>
      </c>
      <c r="CQ77" s="196">
        <f>(Q77-AVERAGE(Q$3:Q$242))^2*'Monthly Returns'!$BI91</f>
        <v>6.2985541703412849E-7</v>
      </c>
      <c r="CR77" s="196">
        <f>(R77-AVERAGE(R$3:R$242))^2*'Monthly Returns'!$BI91</f>
        <v>1.5885313717325672E-7</v>
      </c>
      <c r="CS77" s="196">
        <f>(S77-AVERAGE(S$3:S$242))^2*'Monthly Returns'!$BI91</f>
        <v>5.1242549859858068E-8</v>
      </c>
      <c r="CT77" s="196">
        <f>(T77-AVERAGE(T$3:T$242))^2*'Monthly Returns'!$BI91</f>
        <v>9.8791623524029925E-7</v>
      </c>
      <c r="CU77" s="196">
        <f>(U77-AVERAGE(U$3:U$242))^2*'Monthly Returns'!$BI91</f>
        <v>4.1011762394000194E-7</v>
      </c>
      <c r="CV77" s="196">
        <f>(V77-AVERAGE(V$3:V$242))^2*'Monthly Returns'!$BI91</f>
        <v>2.4485468214383964E-8</v>
      </c>
      <c r="CW77" s="196">
        <f>(W77-AVERAGE(W$3:W$242))^2*'Monthly Returns'!$BI91</f>
        <v>2.3353284098659005E-8</v>
      </c>
      <c r="CX77" s="196">
        <f>(X77-AVERAGE(X$3:X$242))^2*'Monthly Returns'!$BI91</f>
        <v>3.3097018337929175E-8</v>
      </c>
      <c r="CY77" s="196">
        <f>(Y77-AVERAGE(Y$3:Y$242))^2*'Monthly Returns'!$BI91</f>
        <v>1.0567576519799039E-7</v>
      </c>
      <c r="CZ77" s="196">
        <f>(Z77-AVERAGE(Z$3:Z$242))^2*'Monthly Returns'!$BI91</f>
        <v>8.9169901387974159E-9</v>
      </c>
      <c r="DA77" s="196">
        <f>(AA77-AVERAGE(AA$3:AA$242))^2*'Monthly Returns'!$BI91</f>
        <v>1.6873612991872521E-7</v>
      </c>
      <c r="DB77" s="196">
        <f>(AB77-AVERAGE(AB$3:AB$242))^2*'Monthly Returns'!$BI91</f>
        <v>7.9480561756253603E-10</v>
      </c>
      <c r="DC77" s="196">
        <f>(AC77-AVERAGE(AC$3:AC$242))^2*'Monthly Returns'!$BI91</f>
        <v>5.4516205270299147E-7</v>
      </c>
      <c r="DD77" s="196">
        <f>(AD77-AVERAGE(AD$3:AD$242))^2*'Monthly Returns'!$BI91</f>
        <v>4.9940025401704591E-7</v>
      </c>
      <c r="DE77" s="196">
        <f>(AE77-AVERAGE(AE$3:AE$242))^2*'Monthly Returns'!$BI91</f>
        <v>6.230599160615743E-7</v>
      </c>
      <c r="DF77" s="196">
        <f>(AF77-AVERAGE(AF$3:AF$242))^2*'Monthly Returns'!$BI91</f>
        <v>6.6067627159166541E-7</v>
      </c>
      <c r="DG77" s="196">
        <f>(AG77-AVERAGE(AG$3:AG$242))^2*'Monthly Returns'!$BI91</f>
        <v>1.5733305941152746E-7</v>
      </c>
      <c r="DH77" s="196">
        <f>(AH77-AVERAGE(AH$3:AH$242))^2*'Monthly Returns'!$BI91</f>
        <v>7.1136884764212133E-7</v>
      </c>
      <c r="DI77" s="196">
        <f>(AI77-AVERAGE(AI$3:AI$242))^2*'Monthly Returns'!$BI91</f>
        <v>1.6065190334582372E-7</v>
      </c>
      <c r="DJ77" s="196">
        <f>(AJ77-AVERAGE(AJ$3:AJ$242))^2*'Monthly Returns'!$BI91</f>
        <v>2.4206977625253285E-7</v>
      </c>
      <c r="DK77" s="196">
        <f>(AK77-AVERAGE(AK$3:AK$242))^2*'Monthly Returns'!$BI91</f>
        <v>2.6970114201963338E-7</v>
      </c>
      <c r="DL77" s="196">
        <f>(AL77-AVERAGE(AL$3:AL$242))^2*'Monthly Returns'!$BI91</f>
        <v>9.7471811329810088E-7</v>
      </c>
      <c r="DM77" s="196">
        <f>(AM77-AVERAGE(AM$3:AM$242))^2*'Monthly Returns'!$BI91</f>
        <v>6.2654854242144553E-9</v>
      </c>
      <c r="DN77" s="196">
        <f>(AN77-AVERAGE(AN$3:AN$242))^2*'Monthly Returns'!$BI91</f>
        <v>7.1425194148509307E-9</v>
      </c>
      <c r="DO77" s="196">
        <f>(AO77-AVERAGE(AO$3:AO$242))^2*'Monthly Returns'!$BI91</f>
        <v>1.7228595503886566E-9</v>
      </c>
      <c r="DP77" s="196">
        <f>(AP77-AVERAGE(AP$3:AP$242))^2*'Monthly Returns'!$BI91</f>
        <v>5.5426786563427849E-6</v>
      </c>
      <c r="DQ77" s="196">
        <f>(AQ77-AVERAGE(AQ$3:AQ$242))^2*'Monthly Returns'!$BI91</f>
        <v>6.1317146032473267E-7</v>
      </c>
      <c r="DR77" s="196">
        <f>(AR77-AVERAGE(AR$3:AR$242))^2*'Monthly Returns'!$BI91</f>
        <v>7.9249851309837506E-9</v>
      </c>
      <c r="DS77" s="196">
        <f>(AS77-AVERAGE(AS$3:AS$242))^2*'Monthly Returns'!$BI91</f>
        <v>6.4468710005413309E-36</v>
      </c>
      <c r="DT77" s="196">
        <f>(AT77-AVERAGE(AT$3:AT$242))^2*'Monthly Returns'!$BI91</f>
        <v>8.0013954329070298E-8</v>
      </c>
      <c r="DU77" s="196">
        <f>(AU77-AVERAGE(AU$3:AU$242))^2*'Monthly Returns'!$BI91</f>
        <v>1.08703820685875E-8</v>
      </c>
      <c r="DV77" s="196">
        <f>(AV77-AVERAGE(AV$3:AV$242))^2*'Monthly Returns'!$BI91</f>
        <v>1.8130899229286894E-7</v>
      </c>
      <c r="DW77" s="196">
        <f>(AW77-AVERAGE(AW$3:AW$242))^2*'Monthly Returns'!$BI91</f>
        <v>3.1337456579642065E-6</v>
      </c>
      <c r="DX77" s="196">
        <f>(AX77-AVERAGE(AX$3:AX$242))^2*'Monthly Returns'!$BI91</f>
        <v>4.4036289560841867E-6</v>
      </c>
      <c r="DY77" s="196">
        <f>(AY77-AVERAGE(AY$3:AY$242))^2*'Monthly Returns'!$BI91</f>
        <v>1.2222795460409579E-6</v>
      </c>
      <c r="DZ77" s="196">
        <f>(AZ77-AVERAGE(AZ$3:AZ$242))^2*'Monthly Returns'!$BI91</f>
        <v>6.1591668989392691E-6</v>
      </c>
      <c r="EA77" s="196">
        <f>(BA77-AVERAGE(BA$3:BA$242))^2*'Monthly Returns'!$BI91</f>
        <v>3.9899406412989422E-7</v>
      </c>
    </row>
    <row r="78" spans="1:131" s="103" customFormat="1" x14ac:dyDescent="0.2">
      <c r="A78" s="85"/>
      <c r="B78" s="102">
        <f>'Monthly Returns'!A92</f>
        <v>38383</v>
      </c>
      <c r="C78" s="97">
        <f>'Monthly Returns'!B92</f>
        <v>-2.6631999999999999E-2</v>
      </c>
      <c r="D78" s="97">
        <f>'Monthly Returns'!C92</f>
        <v>-2.5196999999999997E-2</v>
      </c>
      <c r="E78" s="97">
        <f>'Monthly Returns'!D92</f>
        <v>-2.4752E-2</v>
      </c>
      <c r="F78" s="97">
        <f>'Monthly Returns'!E92</f>
        <v>-4.1722999999999996E-2</v>
      </c>
      <c r="G78" s="97">
        <f>'Monthly Returns'!F92</f>
        <v>-4.163E-2</v>
      </c>
      <c r="H78" s="97">
        <f>'Monthly Returns'!G92</f>
        <v>-2.0996000000000001E-2</v>
      </c>
      <c r="I78" s="97">
        <f>'Monthly Returns'!H92</f>
        <v>-1.7224E-2</v>
      </c>
      <c r="J78" s="97">
        <f>'Monthly Returns'!I92</f>
        <v>1.5429999999999999E-2</v>
      </c>
      <c r="K78" s="97">
        <f>'Monthly Returns'!J92</f>
        <v>3.1649999999999998E-3</v>
      </c>
      <c r="L78" s="97">
        <f>'Monthly Returns'!K92</f>
        <v>-2.496424718368162E-2</v>
      </c>
      <c r="M78" s="97">
        <f>'Monthly Returns'!L92</f>
        <v>6.2749999999999993E-3</v>
      </c>
      <c r="N78" s="97">
        <f>'Monthly Returns'!M92</f>
        <v>7.2979999999999998E-3</v>
      </c>
      <c r="O78" s="97">
        <f>'Monthly Returns'!N92</f>
        <v>1.8649999999999999E-3</v>
      </c>
      <c r="P78" s="97">
        <f>'Monthly Returns'!O92</f>
        <v>1.0870000000000001E-3</v>
      </c>
      <c r="Q78" s="97">
        <f>'Monthly Returns'!P92</f>
        <v>2.5211999999999998E-2</v>
      </c>
      <c r="R78" s="97">
        <f>'Monthly Returns'!Q92</f>
        <v>7.921000000000001E-3</v>
      </c>
      <c r="S78" s="97">
        <f>'Monthly Returns'!R92</f>
        <v>2.8990000000000001E-3</v>
      </c>
      <c r="T78" s="97">
        <f>'Monthly Returns'!S92</f>
        <v>2.4992999999999998E-2</v>
      </c>
      <c r="U78" s="97">
        <f>'Monthly Returns'!T92</f>
        <v>-5.2099999999999998E-4</v>
      </c>
      <c r="V78" s="97">
        <f>'Monthly Returns'!U92</f>
        <v>3.826E-3</v>
      </c>
      <c r="W78" s="97">
        <f>'Monthly Returns'!V92</f>
        <v>5.3220000000000003E-3</v>
      </c>
      <c r="X78" s="97">
        <f>'Monthly Returns'!W92</f>
        <v>5.9769999999999997E-3</v>
      </c>
      <c r="Y78" s="97">
        <f>'Monthly Returns'!X92</f>
        <v>4.5630000000000002E-3</v>
      </c>
      <c r="Z78" s="97">
        <f>'Monthly Returns'!Y92</f>
        <v>-9.5200000000000005E-4</v>
      </c>
      <c r="AA78" s="97">
        <f>'Monthly Returns'!Z92</f>
        <v>-1.3039999999999998E-3</v>
      </c>
      <c r="AB78" s="97">
        <f>'Monthly Returns'!AA92</f>
        <v>3.5639999999999999E-3</v>
      </c>
      <c r="AC78" s="97">
        <f>'Monthly Returns'!AB92</f>
        <v>-2.0670999999999998E-2</v>
      </c>
      <c r="AD78" s="97">
        <f>'Monthly Returns'!AC92</f>
        <v>-1.8671E-2</v>
      </c>
      <c r="AE78" s="97">
        <f>'Monthly Returns'!AD92</f>
        <v>-2.2377999999999999E-2</v>
      </c>
      <c r="AF78" s="97">
        <f>'Monthly Returns'!AE92</f>
        <v>6.7079999999999996E-3</v>
      </c>
      <c r="AG78" s="97">
        <f>'Monthly Returns'!AF92</f>
        <v>7.4929999999999997E-3</v>
      </c>
      <c r="AH78" s="97">
        <f>'Monthly Returns'!AG92</f>
        <v>-2.2748759181866599E-2</v>
      </c>
      <c r="AI78" s="97">
        <f>'Monthly Returns'!AH92</f>
        <v>-9.4999999999999998E-3</v>
      </c>
      <c r="AJ78" s="97">
        <f>'Monthly Returns'!AI92</f>
        <v>-2.0499999999999997E-3</v>
      </c>
      <c r="AK78" s="97">
        <f>'Monthly Returns'!AJ92</f>
        <v>-5.8199999999999997E-3</v>
      </c>
      <c r="AL78" s="97">
        <f>'Monthly Returns'!AK92</f>
        <v>-1.48E-3</v>
      </c>
      <c r="AM78" s="97">
        <f>'Monthly Returns'!AL92</f>
        <v>-5.7599999999999995E-3</v>
      </c>
      <c r="AN78" s="97">
        <f>'Monthly Returns'!AM92</f>
        <v>3.0100000000000001E-3</v>
      </c>
      <c r="AO78" s="97">
        <f>'Monthly Returns'!AN92</f>
        <v>-2.3941E-2</v>
      </c>
      <c r="AP78" s="97">
        <f>'Monthly Returns'!AO92</f>
        <v>1.0434000000000001E-2</v>
      </c>
      <c r="AQ78" s="97">
        <f>'Monthly Returns'!AP92</f>
        <v>5.5059999999999996E-3</v>
      </c>
      <c r="AR78" s="95">
        <v>-1.8872891384604431E-3</v>
      </c>
      <c r="AS78" s="97">
        <f>'Monthly Returns'!AR92</f>
        <v>-2.496424718368162E-2</v>
      </c>
      <c r="AT78" s="205">
        <f t="shared" si="3"/>
        <v>-1.9661918420913867E-2</v>
      </c>
      <c r="AU78" s="95">
        <v>-4.322880899614575E-3</v>
      </c>
      <c r="AV78" s="95">
        <v>-2.3903745487998906E-2</v>
      </c>
      <c r="AW78" s="97">
        <f>'Monthly Returns'!AV92</f>
        <v>-8.3970000000000003E-2</v>
      </c>
      <c r="AX78" s="97">
        <f>'Monthly Returns'!AW92</f>
        <v>-4.5689E-2</v>
      </c>
      <c r="AY78" s="95">
        <v>-1.322359210456934E-2</v>
      </c>
      <c r="AZ78" s="95">
        <v>-9.3817275415593315E-4</v>
      </c>
      <c r="BA78" s="97">
        <f>'Monthly Returns'!AZ92</f>
        <v>5.0563999999999998E-2</v>
      </c>
      <c r="BB78" s="97"/>
      <c r="BC78" s="97"/>
      <c r="BD78" s="97"/>
      <c r="BE78" s="97"/>
      <c r="BF78" s="97"/>
      <c r="BG78" s="97"/>
      <c r="BH78" s="97"/>
      <c r="BI78" s="97"/>
      <c r="BJ78" s="97"/>
      <c r="BK78" s="97"/>
      <c r="BL78" s="97"/>
      <c r="BM78" s="97"/>
      <c r="BN78" s="97"/>
      <c r="BO78" s="97"/>
      <c r="BP78" s="97"/>
      <c r="BQ78" s="97"/>
      <c r="BR78" s="97"/>
      <c r="BS78" s="97"/>
      <c r="BT78" s="97"/>
      <c r="BU78" s="97"/>
      <c r="BV78" s="97"/>
      <c r="CC78" s="196">
        <f>(C78-AVERAGE(C$3:C$242))^2*'Monthly Returns'!$BI92</f>
        <v>2.4202654818648469E-6</v>
      </c>
      <c r="CD78" s="196">
        <f>(D78-AVERAGE(D$3:D$242))^2*'Monthly Returns'!$BI92</f>
        <v>2.204100552275808E-6</v>
      </c>
      <c r="CE78" s="196">
        <f>(E78-AVERAGE(E$3:E$242))^2*'Monthly Returns'!$BI92</f>
        <v>2.453225806394126E-6</v>
      </c>
      <c r="CF78" s="196">
        <f>(F78-AVERAGE(F$3:F$242))^2*'Monthly Returns'!$BI92</f>
        <v>5.4542659372847157E-6</v>
      </c>
      <c r="CG78" s="196">
        <f>(G78-AVERAGE(G$3:G$242))^2*'Monthly Returns'!$BI92</f>
        <v>5.7802293323117414E-6</v>
      </c>
      <c r="CH78" s="196">
        <f>(H78-AVERAGE(H$3:H$242))^2*'Monthly Returns'!$BI92</f>
        <v>1.5911243477807355E-6</v>
      </c>
      <c r="CI78" s="196">
        <f>(I78-AVERAGE(I$3:I$242))^2*'Monthly Returns'!$BI92</f>
        <v>1.1663475030433135E-6</v>
      </c>
      <c r="CJ78" s="196">
        <f>(J78-AVERAGE(J$3:J$242))^2*'Monthly Returns'!$BI92</f>
        <v>8.7909068715705033E-8</v>
      </c>
      <c r="CK78" s="196">
        <f>(K78-AVERAGE(K$3:K$242))^2*'Monthly Returns'!$BI92</f>
        <v>1.0216360624684696E-7</v>
      </c>
      <c r="CL78" s="196">
        <f>(L78-AVERAGE(L$3:L$242))^2*'Monthly Returns'!$BI92</f>
        <v>6.5119909096377071E-36</v>
      </c>
      <c r="CM78" s="196">
        <f>(M78-AVERAGE(M$3:M$242))^2*'Monthly Returns'!$BI92</f>
        <v>1.3933951577324205E-8</v>
      </c>
      <c r="CN78" s="196">
        <f>(N78-AVERAGE(N$3:N$242))^2*'Monthly Returns'!$BI92</f>
        <v>3.2800297666348506E-8</v>
      </c>
      <c r="CO78" s="196">
        <f>(O78-AVERAGE(O$3:O$242))^2*'Monthly Returns'!$BI92</f>
        <v>5.8607833470160078E-11</v>
      </c>
      <c r="CP78" s="196">
        <f>(P78-AVERAGE(P$3:P$242))^2*'Monthly Returns'!$BI92</f>
        <v>7.7081797816687839E-9</v>
      </c>
      <c r="CQ78" s="196">
        <f>(Q78-AVERAGE(Q$3:Q$242))^2*'Monthly Returns'!$BI92</f>
        <v>8.5055941423678129E-7</v>
      </c>
      <c r="CR78" s="196">
        <f>(R78-AVERAGE(R$3:R$242))^2*'Monthly Returns'!$BI92</f>
        <v>2.692909913068926E-8</v>
      </c>
      <c r="CS78" s="196">
        <f>(S78-AVERAGE(S$3:S$242))^2*'Monthly Returns'!$BI92</f>
        <v>2.5475636054540656E-9</v>
      </c>
      <c r="CT78" s="196">
        <f>(T78-AVERAGE(T$3:T$242))^2*'Monthly Returns'!$BI92</f>
        <v>7.9873756022657026E-7</v>
      </c>
      <c r="CU78" s="196">
        <f>(U78-AVERAGE(U$3:U$242))^2*'Monthly Returns'!$BI92</f>
        <v>5.1445391089187934E-8</v>
      </c>
      <c r="CV78" s="196">
        <f>(V78-AVERAGE(V$3:V$242))^2*'Monthly Returns'!$BI92</f>
        <v>5.6934915530000503E-10</v>
      </c>
      <c r="CW78" s="196">
        <f>(W78-AVERAGE(W$3:W$242))^2*'Monthly Returns'!$BI92</f>
        <v>5.5462156309197017E-9</v>
      </c>
      <c r="CX78" s="196">
        <f>(X78-AVERAGE(X$3:X$242))^2*'Monthly Returns'!$BI92</f>
        <v>4.7828281668418402E-9</v>
      </c>
      <c r="CY78" s="196">
        <f>(Y78-AVERAGE(Y$3:Y$242))^2*'Monthly Returns'!$BI92</f>
        <v>1.9117051113584975E-9</v>
      </c>
      <c r="CZ78" s="196">
        <f>(Z78-AVERAGE(Z$3:Z$242))^2*'Monthly Returns'!$BI92</f>
        <v>2.4292981238748484E-8</v>
      </c>
      <c r="DA78" s="196">
        <f>(AA78-AVERAGE(AA$3:AA$242))^2*'Monthly Returns'!$BI92</f>
        <v>1.1062859683890382E-7</v>
      </c>
      <c r="DB78" s="196">
        <f>(AB78-AVERAGE(AB$3:AB$242))^2*'Monthly Returns'!$BI92</f>
        <v>6.6422865070025055E-10</v>
      </c>
      <c r="DC78" s="196">
        <f>(AC78-AVERAGE(AC$3:AC$242))^2*'Monthly Returns'!$BI92</f>
        <v>1.1876575955212303E-6</v>
      </c>
      <c r="DD78" s="196">
        <f>(AD78-AVERAGE(AD$3:AD$242))^2*'Monthly Returns'!$BI92</f>
        <v>1.000619059434494E-6</v>
      </c>
      <c r="DE78" s="196">
        <f>(AE78-AVERAGE(AE$3:AE$242))^2*'Monthly Returns'!$BI92</f>
        <v>1.391966099513809E-6</v>
      </c>
      <c r="DF78" s="196">
        <f>(AF78-AVERAGE(AF$3:AF$242))^2*'Monthly Returns'!$BI92</f>
        <v>1.1421687263732031E-10</v>
      </c>
      <c r="DG78" s="196">
        <f>(AG78-AVERAGE(AG$3:AG$242))^2*'Monthly Returns'!$BI92</f>
        <v>8.7251034170779149E-9</v>
      </c>
      <c r="DH78" s="196">
        <f>(AH78-AVERAGE(AH$3:AH$242))^2*'Monthly Returns'!$BI92</f>
        <v>1.5497458249898454E-6</v>
      </c>
      <c r="DI78" s="196">
        <f>(AI78-AVERAGE(AI$3:AI$242))^2*'Monthly Returns'!$BI92</f>
        <v>3.6471298587173451E-7</v>
      </c>
      <c r="DJ78" s="196">
        <f>(AJ78-AVERAGE(AJ$3:AJ$242))^2*'Monthly Returns'!$BI92</f>
        <v>1.2736627479737002E-7</v>
      </c>
      <c r="DK78" s="196">
        <f>(AK78-AVERAGE(AK$3:AK$242))^2*'Monthly Returns'!$BI92</f>
        <v>3.0817884465522412E-7</v>
      </c>
      <c r="DL78" s="196">
        <f>(AL78-AVERAGE(AL$3:AL$242))^2*'Monthly Returns'!$BI92</f>
        <v>1.3139955362935754E-7</v>
      </c>
      <c r="DM78" s="196">
        <f>(AM78-AVERAGE(AM$3:AM$242))^2*'Monthly Returns'!$BI92</f>
        <v>2.1512389915918599E-7</v>
      </c>
      <c r="DN78" s="196">
        <f>(AN78-AVERAGE(AN$3:AN$242))^2*'Monthly Returns'!$BI92</f>
        <v>1.4310936042020961E-8</v>
      </c>
      <c r="DO78" s="196">
        <f>(AO78-AVERAGE(AO$3:AO$242))^2*'Monthly Returns'!$BI92</f>
        <v>1.8161382975659391E-6</v>
      </c>
      <c r="DP78" s="196">
        <f>(AP78-AVERAGE(AP$3:AP$242))^2*'Monthly Returns'!$BI92</f>
        <v>1.3757978394630441E-7</v>
      </c>
      <c r="DQ78" s="196">
        <f>(AQ78-AVERAGE(AQ$3:AQ$242))^2*'Monthly Returns'!$BI92</f>
        <v>1.1352095544131342E-8</v>
      </c>
      <c r="DR78" s="196">
        <f>(AR78-AVERAGE(AR$3:AR$242))^2*'Monthly Returns'!$BI92</f>
        <v>1.4885394466179645E-7</v>
      </c>
      <c r="DS78" s="196">
        <f>(AS78-AVERAGE(AS$3:AS$242))^2*'Monthly Returns'!$BI92</f>
        <v>6.5119909096377071E-36</v>
      </c>
      <c r="DT78" s="196">
        <f>(AT78-AVERAGE(AT$3:AT$242))^2*'Monthly Returns'!$BI92</f>
        <v>1.3589223357434239E-6</v>
      </c>
      <c r="DU78" s="196">
        <f>(AU78-AVERAGE(AU$3:AU$242))^2*'Monthly Returns'!$BI92</f>
        <v>8.4341890048621914E-8</v>
      </c>
      <c r="DV78" s="196">
        <f>(AV78-AVERAGE(AV$3:AV$242))^2*'Monthly Returns'!$BI92</f>
        <v>6.8950477882494973E-7</v>
      </c>
      <c r="DW78" s="196">
        <f>(AW78-AVERAGE(AW$3:AW$242))^2*'Monthly Returns'!$BI92</f>
        <v>1.8594052013547981E-5</v>
      </c>
      <c r="DX78" s="196">
        <f>(AX78-AVERAGE(AX$3:AX$242))^2*'Monthly Returns'!$BI92</f>
        <v>6.2940424137814385E-6</v>
      </c>
      <c r="DY78" s="196">
        <f>(AY78-AVERAGE(AY$3:AY$242))^2*'Monthly Returns'!$BI92</f>
        <v>8.5873168665165325E-7</v>
      </c>
      <c r="DZ78" s="196">
        <f>(AZ78-AVERAGE(AZ$3:AZ$242))^2*'Monthly Returns'!$BI92</f>
        <v>6.249254874899524E-7</v>
      </c>
      <c r="EA78" s="196">
        <f>(BA78-AVERAGE(BA$3:BA$242))^2*'Monthly Returns'!$BI92</f>
        <v>3.4346573230630559E-6</v>
      </c>
    </row>
    <row r="79" spans="1:131" s="103" customFormat="1" x14ac:dyDescent="0.2">
      <c r="A79" s="85"/>
      <c r="B79" s="102">
        <f>'Monthly Returns'!A93</f>
        <v>38411</v>
      </c>
      <c r="C79" s="97">
        <f>'Monthly Returns'!B93</f>
        <v>2.2012E-2</v>
      </c>
      <c r="D79" s="97">
        <f>'Monthly Returns'!C93</f>
        <v>2.2488000000000001E-2</v>
      </c>
      <c r="E79" s="97">
        <f>'Monthly Returns'!D93</f>
        <v>3.0884999999999999E-2</v>
      </c>
      <c r="F79" s="97">
        <f>'Monthly Returns'!E93</f>
        <v>1.6937999999999998E-2</v>
      </c>
      <c r="G79" s="97">
        <f>'Monthly Returns'!F93</f>
        <v>8.3299999999999997E-4</v>
      </c>
      <c r="H79" s="97">
        <f>'Monthly Returns'!G93</f>
        <v>3.5108E-2</v>
      </c>
      <c r="I79" s="97">
        <f>'Monthly Returns'!H93</f>
        <v>4.9324000000000007E-2</v>
      </c>
      <c r="J79" s="97">
        <f>'Monthly Returns'!I93</f>
        <v>4.2599999999999999E-2</v>
      </c>
      <c r="K79" s="97">
        <f>'Monthly Returns'!J93</f>
        <v>8.7809000000000012E-2</v>
      </c>
      <c r="L79" s="97">
        <f>'Monthly Returns'!K93</f>
        <v>-2.496424718368162E-2</v>
      </c>
      <c r="M79" s="97">
        <f>'Monthly Returns'!L93</f>
        <v>-5.8979999999999996E-3</v>
      </c>
      <c r="N79" s="97">
        <f>'Monthly Returns'!M93</f>
        <v>-8.1630000000000001E-3</v>
      </c>
      <c r="O79" s="97">
        <f>'Monthly Returns'!N93</f>
        <v>1.5120000000000001E-3</v>
      </c>
      <c r="P79" s="97">
        <f>'Monthly Returns'!O93</f>
        <v>-6.4929999999999996E-3</v>
      </c>
      <c r="Q79" s="97">
        <f>'Monthly Returns'!P93</f>
        <v>-1.2902E-2</v>
      </c>
      <c r="R79" s="97">
        <f>'Monthly Returns'!Q93</f>
        <v>-5.8890000000000001E-3</v>
      </c>
      <c r="S79" s="97">
        <f>'Monthly Returns'!R93</f>
        <v>-5.3549999999999995E-3</v>
      </c>
      <c r="T79" s="97">
        <f>'Monthly Returns'!S93</f>
        <v>-7.7120000000000001E-3</v>
      </c>
      <c r="U79" s="97">
        <f>'Monthly Returns'!T93</f>
        <v>-4.3340000000000002E-3</v>
      </c>
      <c r="V79" s="97">
        <f>'Monthly Returns'!U93</f>
        <v>-4.4919999999999995E-3</v>
      </c>
      <c r="W79" s="97">
        <f>'Monthly Returns'!V93</f>
        <v>-4.6350000000000002E-3</v>
      </c>
      <c r="X79" s="97">
        <f>'Monthly Returns'!W93</f>
        <v>-7.7990000000000004E-3</v>
      </c>
      <c r="Y79" s="97">
        <f>'Monthly Returns'!X93</f>
        <v>-5.9969999999999997E-3</v>
      </c>
      <c r="Z79" s="97">
        <f>'Monthly Returns'!Y93</f>
        <v>-2.6939999999999998E-3</v>
      </c>
      <c r="AA79" s="97">
        <f>'Monthly Returns'!Z93</f>
        <v>1.4708000000000001E-2</v>
      </c>
      <c r="AB79" s="97">
        <f>'Monthly Returns'!AA93</f>
        <v>5.2780000000000006E-3</v>
      </c>
      <c r="AC79" s="97">
        <f>'Monthly Returns'!AB93</f>
        <v>6.7120000000000001E-3</v>
      </c>
      <c r="AD79" s="97">
        <f>'Monthly Returns'!AC93</f>
        <v>4.4889999999999999E-3</v>
      </c>
      <c r="AE79" s="97">
        <f>'Monthly Returns'!AD93</f>
        <v>1.2377000000000001E-2</v>
      </c>
      <c r="AF79" s="97">
        <f>'Monthly Returns'!AE93</f>
        <v>1.1712E-2</v>
      </c>
      <c r="AG79" s="97">
        <f>'Monthly Returns'!AF93</f>
        <v>1.4067000000000001E-2</v>
      </c>
      <c r="AH79" s="97">
        <f>'Monthly Returns'!AG93</f>
        <v>8.5311611775812004E-3</v>
      </c>
      <c r="AI79" s="97">
        <f>'Monthly Returns'!AH93</f>
        <v>8.8000000000000005E-3</v>
      </c>
      <c r="AJ79" s="97">
        <f>'Monthly Returns'!AI93</f>
        <v>1.8340000000000002E-2</v>
      </c>
      <c r="AK79" s="97">
        <f>'Monthly Returns'!AJ93</f>
        <v>2.128E-2</v>
      </c>
      <c r="AL79" s="97">
        <f>'Monthly Returns'!AK93</f>
        <v>1.3849999999999999E-2</v>
      </c>
      <c r="AM79" s="97">
        <f>'Monthly Returns'!AL93</f>
        <v>1.806E-2</v>
      </c>
      <c r="AN79" s="97">
        <f>'Monthly Returns'!AM93</f>
        <v>7.8300000000000002E-3</v>
      </c>
      <c r="AO79" s="97">
        <f>'Monthly Returns'!AN93</f>
        <v>6.1550000000000007E-3</v>
      </c>
      <c r="AP79" s="97">
        <f>'Monthly Returns'!AO93</f>
        <v>7.0644999999999999E-2</v>
      </c>
      <c r="AQ79" s="97">
        <f>'Monthly Returns'!AP93</f>
        <v>0.134882</v>
      </c>
      <c r="AR79" s="95">
        <v>7.8343706575650547E-3</v>
      </c>
      <c r="AS79" s="97">
        <f>'Monthly Returns'!AR93</f>
        <v>-2.496424718368162E-2</v>
      </c>
      <c r="AT79" s="205">
        <f t="shared" si="3"/>
        <v>3.0765007726935086E-2</v>
      </c>
      <c r="AU79" s="95">
        <v>9.1758564040656399E-3</v>
      </c>
      <c r="AV79" s="95">
        <v>8.4281111943022412E-4</v>
      </c>
      <c r="AW79" s="97">
        <f>'Monthly Returns'!AV93</f>
        <v>3.0668999999999998E-2</v>
      </c>
      <c r="AX79" s="97">
        <f>'Monthly Returns'!AW93</f>
        <v>2.138E-2</v>
      </c>
      <c r="AY79" s="95">
        <v>2.5371038634675401E-2</v>
      </c>
      <c r="AZ79" s="95">
        <v>5.7146629143298149E-2</v>
      </c>
      <c r="BA79" s="97">
        <f>'Monthly Returns'!AZ93</f>
        <v>8.9230000000000004E-3</v>
      </c>
      <c r="BB79" s="97"/>
      <c r="BC79" s="97"/>
      <c r="BD79" s="97"/>
      <c r="BE79" s="97"/>
      <c r="BF79" s="97"/>
      <c r="BG79" s="97"/>
      <c r="BH79" s="97"/>
      <c r="BI79" s="97"/>
      <c r="BJ79" s="97"/>
      <c r="BK79" s="97"/>
      <c r="BL79" s="97"/>
      <c r="BM79" s="97"/>
      <c r="BN79" s="97"/>
      <c r="BO79" s="97"/>
      <c r="BP79" s="97"/>
      <c r="BQ79" s="97"/>
      <c r="BR79" s="97"/>
      <c r="BS79" s="97"/>
      <c r="BT79" s="97"/>
      <c r="BU79" s="97"/>
      <c r="BV79" s="97"/>
      <c r="CC79" s="196">
        <f>(C79-AVERAGE(C$3:C$242))^2*'Monthly Returns'!$BI93</f>
        <v>4.6769669560696794E-7</v>
      </c>
      <c r="CD79" s="196">
        <f>(D79-AVERAGE(D$3:D$242))^2*'Monthly Returns'!$BI93</f>
        <v>5.055680338711673E-7</v>
      </c>
      <c r="CE79" s="196">
        <f>(E79-AVERAGE(E$3:E$242))^2*'Monthly Returns'!$BI93</f>
        <v>9.9273766877625391E-7</v>
      </c>
      <c r="CF79" s="196">
        <f>(F79-AVERAGE(F$3:F$242))^2*'Monthly Returns'!$BI93</f>
        <v>1.3179973508923629E-7</v>
      </c>
      <c r="CG79" s="196">
        <f>(G79-AVERAGE(G$3:G$242))^2*'Monthly Returns'!$BI93</f>
        <v>2.0652929122494414E-7</v>
      </c>
      <c r="CH79" s="196">
        <f>(H79-AVERAGE(H$3:H$242))^2*'Monthly Returns'!$BI93</f>
        <v>1.7539143413816433E-6</v>
      </c>
      <c r="CI79" s="196">
        <f>(I79-AVERAGE(I$3:I$242))^2*'Monthly Returns'!$BI93</f>
        <v>3.95700474229003E-6</v>
      </c>
      <c r="CJ79" s="196">
        <f>(J79-AVERAGE(J$3:J$242))^2*'Monthly Returns'!$BI93</f>
        <v>2.4127151208938459E-6</v>
      </c>
      <c r="CK79" s="196">
        <f>(K79-AVERAGE(K$3:K$242))^2*'Monthly Returns'!$BI93</f>
        <v>1.2884266092360901E-5</v>
      </c>
      <c r="CL79" s="196">
        <f>(L79-AVERAGE(L$3:L$242))^2*'Monthly Returns'!$BI93</f>
        <v>6.5777685955936452E-36</v>
      </c>
      <c r="CM79" s="196">
        <f>(M79-AVERAGE(M$3:M$242))^2*'Monthly Returns'!$BI93</f>
        <v>1.9693881659759676E-7</v>
      </c>
      <c r="CN79" s="196">
        <f>(N79-AVERAGE(N$3:N$242))^2*'Monthly Returns'!$BI93</f>
        <v>2.833490242886347E-7</v>
      </c>
      <c r="CO79" s="196">
        <f>(O79-AVERAGE(O$3:O$242))^2*'Monthly Returns'!$BI93</f>
        <v>7.4219929481244111E-11</v>
      </c>
      <c r="CP79" s="196">
        <f>(P79-AVERAGE(P$3:P$242))^2*'Monthly Returns'!$BI93</f>
        <v>1.9223692834181226E-7</v>
      </c>
      <c r="CQ79" s="196">
        <f>(Q79-AVERAGE(Q$3:Q$242))^2*'Monthly Returns'!$BI93</f>
        <v>6.9560959631968467E-7</v>
      </c>
      <c r="CR79" s="196">
        <f>(R79-AVERAGE(R$3:R$242))^2*'Monthly Returns'!$BI93</f>
        <v>2.238420711082323E-7</v>
      </c>
      <c r="CS79" s="196">
        <f>(S79-AVERAGE(S$3:S$242))^2*'Monthly Returns'!$BI93</f>
        <v>1.8669094289958879E-7</v>
      </c>
      <c r="CT79" s="196">
        <f>(T79-AVERAGE(T$3:T$242))^2*'Monthly Returns'!$BI93</f>
        <v>3.7553224250842942E-7</v>
      </c>
      <c r="CU79" s="196">
        <f>(U79-AVERAGE(U$3:U$242))^2*'Monthly Returns'!$BI93</f>
        <v>1.6331778437393137E-7</v>
      </c>
      <c r="CV79" s="196">
        <f>(V79-AVERAGE(V$3:V$242))^2*'Monthly Returns'!$BI93</f>
        <v>1.2983444647967031E-7</v>
      </c>
      <c r="CW79" s="196">
        <f>(W79-AVERAGE(W$3:W$242))^2*'Monthly Returns'!$BI93</f>
        <v>1.4836625041214858E-7</v>
      </c>
      <c r="CX79" s="196">
        <f>(X79-AVERAGE(X$3:X$242))^2*'Monthly Returns'!$BI93</f>
        <v>3.2145479950443777E-7</v>
      </c>
      <c r="CY79" s="196">
        <f>(Y79-AVERAGE(Y$3:Y$242))^2*'Monthly Returns'!$BI93</f>
        <v>1.970897159405371E-7</v>
      </c>
      <c r="CZ79" s="196">
        <f>(Z79-AVERAGE(Z$3:Z$242))^2*'Monthly Returns'!$BI93</f>
        <v>5.6231030019383428E-8</v>
      </c>
      <c r="DA79" s="196">
        <f>(AA79-AVERAGE(AA$3:AA$242))^2*'Monthly Returns'!$BI93</f>
        <v>1.6442952630298167E-7</v>
      </c>
      <c r="DB79" s="196">
        <f>(AB79-AVERAGE(AB$3:AB$242))^2*'Monthly Returns'!$BI93</f>
        <v>2.8395516741059045E-9</v>
      </c>
      <c r="DC79" s="196">
        <f>(AC79-AVERAGE(AC$3:AC$242))^2*'Monthly Returns'!$BI93</f>
        <v>2.8851445396768061E-8</v>
      </c>
      <c r="DD79" s="196">
        <f>(AD79-AVERAGE(AD$3:AD$242))^2*'Monthly Returns'!$BI93</f>
        <v>4.1841802437416598E-9</v>
      </c>
      <c r="DE79" s="196">
        <f>(AE79-AVERAGE(AE$3:AE$242))^2*'Monthly Returns'!$BI93</f>
        <v>1.7638685086592897E-7</v>
      </c>
      <c r="DF79" s="196">
        <f>(AF79-AVERAGE(AF$3:AF$242))^2*'Monthly Returns'!$BI93</f>
        <v>4.8599448332868471E-8</v>
      </c>
      <c r="DG79" s="196">
        <f>(AG79-AVERAGE(AG$3:AG$242))^2*'Monthly Returns'!$BI93</f>
        <v>1.5809338177241818E-7</v>
      </c>
      <c r="DH79" s="196">
        <f>(AH79-AVERAGE(AH$3:AH$242))^2*'Monthly Returns'!$BI93</f>
        <v>3.7647557020793417E-8</v>
      </c>
      <c r="DI79" s="196">
        <f>(AI79-AVERAGE(AI$3:AI$242))^2*'Monthly Returns'!$BI93</f>
        <v>5.6899487316912459E-8</v>
      </c>
      <c r="DJ79" s="196">
        <f>(AJ79-AVERAGE(AJ$3:AJ$242))^2*'Monthly Returns'!$BI93</f>
        <v>3.4032408669978026E-7</v>
      </c>
      <c r="DK79" s="196">
        <f>(AK79-AVERAGE(AK$3:AK$242))^2*'Monthly Returns'!$BI93</f>
        <v>4.8182199644319289E-7</v>
      </c>
      <c r="DL79" s="196">
        <f>(AL79-AVERAGE(AL$3:AL$242))^2*'Monthly Returns'!$BI93</f>
        <v>1.1830637590771853E-7</v>
      </c>
      <c r="DM79" s="196">
        <f>(AM79-AVERAGE(AM$3:AM$242))^2*'Monthly Returns'!$BI93</f>
        <v>4.0243313058023897E-7</v>
      </c>
      <c r="DN79" s="196">
        <f>(AN79-AVERAGE(AN$3:AN$242))^2*'Monthly Returns'!$BI93</f>
        <v>1.0498414501102995E-8</v>
      </c>
      <c r="DO79" s="196">
        <f>(AO79-AVERAGE(AO$3:AO$242))^2*'Monthly Returns'!$BI93</f>
        <v>1.3002499368115135E-9</v>
      </c>
      <c r="DP79" s="196">
        <f>(AP79-AVERAGE(AP$3:AP$242))^2*'Monthly Returns'!$BI93</f>
        <v>9.9517771491446353E-6</v>
      </c>
      <c r="DQ79" s="196">
        <f>(AQ79-AVERAGE(AQ$3:AQ$242))^2*'Monthly Returns'!$BI93</f>
        <v>3.4460696614554837E-5</v>
      </c>
      <c r="DR79" s="196">
        <f>(AR79-AVERAGE(AR$3:AR$242))^2*'Monthly Returns'!$BI93</f>
        <v>3.7698048726593455E-9</v>
      </c>
      <c r="DS79" s="196">
        <f>(AS79-AVERAGE(AS$3:AS$242))^2*'Monthly Returns'!$BI93</f>
        <v>6.5777685955936452E-36</v>
      </c>
      <c r="DT79" s="196">
        <f>(AT79-AVERAGE(AT$3:AT$242))^2*'Monthly Returns'!$BI93</f>
        <v>1.3414612416830278E-6</v>
      </c>
      <c r="DU79" s="196">
        <f>(AU79-AVERAGE(AU$3:AU$242))^2*'Monthly Returns'!$BI93</f>
        <v>1.1008220237641235E-7</v>
      </c>
      <c r="DV79" s="196">
        <f>(AV79-AVERAGE(AV$3:AV$242))^2*'Monthly Returns'!$BI93</f>
        <v>9.5350293666486717E-8</v>
      </c>
      <c r="DW79" s="196">
        <f>(AW79-AVERAGE(AW$3:AW$242))^2*'Monthly Returns'!$BI93</f>
        <v>9.2683865415144927E-7</v>
      </c>
      <c r="DX79" s="196">
        <f>(AX79-AVERAGE(AX$3:AX$242))^2*'Monthly Returns'!$BI93</f>
        <v>3.3324971674230428E-7</v>
      </c>
      <c r="DY79" s="196">
        <f>(AY79-AVERAGE(AY$3:AY$242))^2*'Monthly Returns'!$BI93</f>
        <v>7.2555623894462486E-7</v>
      </c>
      <c r="DZ79" s="196">
        <f>(AZ79-AVERAGE(AZ$3:AZ$242))^2*'Monthly Returns'!$BI93</f>
        <v>3.568769199893667E-6</v>
      </c>
      <c r="EA79" s="196">
        <f>(BA79-AVERAGE(BA$3:BA$242))^2*'Monthly Returns'!$BI93</f>
        <v>3.7540791246218611E-9</v>
      </c>
    </row>
    <row r="80" spans="1:131" s="103" customFormat="1" x14ac:dyDescent="0.2">
      <c r="A80" s="85"/>
      <c r="B80" s="102">
        <f>'Monthly Returns'!A94</f>
        <v>38442</v>
      </c>
      <c r="C80" s="97">
        <f>'Monthly Returns'!B94</f>
        <v>-1.6913999999999998E-2</v>
      </c>
      <c r="D80" s="97">
        <f>'Monthly Returns'!C94</f>
        <v>-1.583E-2</v>
      </c>
      <c r="E80" s="97">
        <f>'Monthly Returns'!D94</f>
        <v>-7.8609999999999999E-3</v>
      </c>
      <c r="F80" s="97">
        <f>'Monthly Returns'!E94</f>
        <v>-2.8627E-2</v>
      </c>
      <c r="G80" s="97">
        <f>'Monthly Returns'!F94</f>
        <v>-4.3400999999999995E-2</v>
      </c>
      <c r="H80" s="97">
        <f>'Monthly Returns'!G94</f>
        <v>-2.1634E-2</v>
      </c>
      <c r="I80" s="97">
        <f>'Monthly Returns'!H94</f>
        <v>-2.7126000000000001E-2</v>
      </c>
      <c r="J80" s="97">
        <f>'Monthly Returns'!I94</f>
        <v>-1.5469999999999999E-2</v>
      </c>
      <c r="K80" s="97">
        <f>'Monthly Returns'!J94</f>
        <v>-6.5880999999999995E-2</v>
      </c>
      <c r="L80" s="97">
        <f>'Monthly Returns'!K94</f>
        <v>-2.496424718368162E-2</v>
      </c>
      <c r="M80" s="97">
        <f>'Monthly Returns'!L94</f>
        <v>-5.1409999999999997E-3</v>
      </c>
      <c r="N80" s="97">
        <f>'Monthly Returns'!M94</f>
        <v>-3.2550000000000001E-3</v>
      </c>
      <c r="O80" s="97">
        <f>'Monthly Returns'!N94</f>
        <v>2.3809999999999999E-3</v>
      </c>
      <c r="P80" s="97">
        <f>'Monthly Returns'!O94</f>
        <v>-2.1290000000000002E-3</v>
      </c>
      <c r="Q80" s="97">
        <f>'Monthly Returns'!P94</f>
        <v>-6.6730000000000001E-3</v>
      </c>
      <c r="R80" s="97">
        <f>'Monthly Returns'!Q94</f>
        <v>-1.2455000000000001E-2</v>
      </c>
      <c r="S80" s="97">
        <f>'Monthly Returns'!R94</f>
        <v>-9.2370000000000004E-3</v>
      </c>
      <c r="T80" s="97">
        <f>'Monthly Returns'!S94</f>
        <v>-2.3286999999999999E-2</v>
      </c>
      <c r="U80" s="97">
        <f>'Monthly Returns'!T94</f>
        <v>1.4840000000000001E-3</v>
      </c>
      <c r="V80" s="97">
        <f>'Monthly Returns'!U94</f>
        <v>-3.8269999999999997E-3</v>
      </c>
      <c r="W80" s="97">
        <f>'Monthly Returns'!V94</f>
        <v>-1.8559999999999998E-3</v>
      </c>
      <c r="X80" s="97">
        <f>'Monthly Returns'!W94</f>
        <v>-6.5230000000000002E-3</v>
      </c>
      <c r="Y80" s="97">
        <f>'Monthly Returns'!X94</f>
        <v>-8.0730000000000003E-3</v>
      </c>
      <c r="Z80" s="97">
        <f>'Monthly Returns'!Y94</f>
        <v>-3.3909999999999999E-3</v>
      </c>
      <c r="AA80" s="97">
        <f>'Monthly Returns'!Z94</f>
        <v>-2.9075000000000004E-2</v>
      </c>
      <c r="AB80" s="97">
        <f>'Monthly Returns'!AA94</f>
        <v>4.1120000000000002E-3</v>
      </c>
      <c r="AC80" s="97">
        <f>'Monthly Returns'!AB94</f>
        <v>-1.6257999999999998E-2</v>
      </c>
      <c r="AD80" s="97">
        <f>'Monthly Returns'!AC94</f>
        <v>-1.5984999999999999E-2</v>
      </c>
      <c r="AE80" s="97">
        <f>'Monthly Returns'!AD94</f>
        <v>-1.9875E-2</v>
      </c>
      <c r="AF80" s="97">
        <f>'Monthly Returns'!AE94</f>
        <v>-2.7480000000000001E-2</v>
      </c>
      <c r="AG80" s="97">
        <f>'Monthly Returns'!AF94</f>
        <v>-9.5630000000000003E-3</v>
      </c>
      <c r="AH80" s="97">
        <f>'Monthly Returns'!AG94</f>
        <v>-1.7707737798298599E-2</v>
      </c>
      <c r="AI80" s="97">
        <f>'Monthly Returns'!AH94</f>
        <v>-9.7000000000000003E-3</v>
      </c>
      <c r="AJ80" s="97">
        <f>'Monthly Returns'!AI94</f>
        <v>-8.6599999999999993E-3</v>
      </c>
      <c r="AK80" s="97">
        <f>'Monthly Returns'!AJ94</f>
        <v>-1.0529999999999999E-2</v>
      </c>
      <c r="AL80" s="97">
        <f>'Monthly Returns'!AK94</f>
        <v>-1.98E-3</v>
      </c>
      <c r="AM80" s="97">
        <f>'Monthly Returns'!AL94</f>
        <v>-6.0099999999999997E-3</v>
      </c>
      <c r="AN80" s="97">
        <f>'Monthly Returns'!AM94</f>
        <v>-3.4999999999999996E-3</v>
      </c>
      <c r="AO80" s="97">
        <f>'Monthly Returns'!AN94</f>
        <v>-2.12E-2</v>
      </c>
      <c r="AP80" s="97">
        <f>'Monthly Returns'!AO94</f>
        <v>3.5651999999999996E-2</v>
      </c>
      <c r="AQ80" s="97">
        <f>'Monthly Returns'!AP94</f>
        <v>-3.8813E-2</v>
      </c>
      <c r="AR80" s="95">
        <v>2.172768999132714E-2</v>
      </c>
      <c r="AS80" s="97">
        <f>'Monthly Returns'!AR94</f>
        <v>-2.496424718368162E-2</v>
      </c>
      <c r="AT80" s="205">
        <f t="shared" si="3"/>
        <v>-2.3576616083184829E-3</v>
      </c>
      <c r="AU80" s="95">
        <v>-1.2807070692666543E-3</v>
      </c>
      <c r="AV80" s="95">
        <v>-7.5444297696217848E-3</v>
      </c>
      <c r="AW80" s="97">
        <f>'Monthly Returns'!AV94</f>
        <v>-1.5498000000000001E-2</v>
      </c>
      <c r="AX80" s="97">
        <f>'Monthly Returns'!AW94</f>
        <v>-2.4542000000000001E-2</v>
      </c>
      <c r="AY80" s="95">
        <v>-1.3582308041592408E-2</v>
      </c>
      <c r="AZ80" s="95">
        <v>-3.7548725357910102E-2</v>
      </c>
      <c r="BA80" s="97">
        <f>'Monthly Returns'!AZ94</f>
        <v>-3.8294000000000002E-2</v>
      </c>
      <c r="BB80" s="97"/>
      <c r="BC80" s="97"/>
      <c r="BD80" s="97"/>
      <c r="BE80" s="97"/>
      <c r="BF80" s="97"/>
      <c r="BG80" s="97"/>
      <c r="BH80" s="97"/>
      <c r="BI80" s="97"/>
      <c r="BJ80" s="97"/>
      <c r="BK80" s="97"/>
      <c r="BL80" s="97"/>
      <c r="BM80" s="97"/>
      <c r="BN80" s="97"/>
      <c r="BO80" s="97"/>
      <c r="BP80" s="97"/>
      <c r="BQ80" s="97"/>
      <c r="BR80" s="97"/>
      <c r="BS80" s="97"/>
      <c r="BT80" s="97"/>
      <c r="BU80" s="97"/>
      <c r="BV80" s="97"/>
      <c r="CC80" s="196">
        <f>(C80-AVERAGE(C$3:C$242))^2*'Monthly Returns'!$BI94</f>
        <v>1.2548108557722983E-6</v>
      </c>
      <c r="CD80" s="196">
        <f>(D80-AVERAGE(D$3:D$242))^2*'Monthly Returns'!$BI94</f>
        <v>1.1335112894961985E-6</v>
      </c>
      <c r="CE80" s="196">
        <f>(E80-AVERAGE(E$3:E$242))^2*'Monthly Returns'!$BI94</f>
        <v>6.3644062899484692E-7</v>
      </c>
      <c r="CF80" s="196">
        <f>(F80-AVERAGE(F$3:F$242))^2*'Monthly Returns'!$BI94</f>
        <v>3.0657211416473564E-6</v>
      </c>
      <c r="CG80" s="196">
        <f>(G80-AVERAGE(G$3:G$242))^2*'Monthly Returns'!$BI94</f>
        <v>6.303771850280638E-6</v>
      </c>
      <c r="CH80" s="196">
        <f>(H80-AVERAGE(H$3:H$242))^2*'Monthly Returns'!$BI94</f>
        <v>1.6998016763579607E-6</v>
      </c>
      <c r="CI80" s="196">
        <f>(I80-AVERAGE(I$3:I$242))^2*'Monthly Returns'!$BI94</f>
        <v>2.4046075044611827E-6</v>
      </c>
      <c r="CJ80" s="196">
        <f>(J80-AVERAGE(J$3:J$242))^2*'Monthly Returns'!$BI94</f>
        <v>1.2889941931309742E-6</v>
      </c>
      <c r="CK80" s="196">
        <f>(K80-AVERAGE(K$3:K$242))^2*'Monthly Returns'!$BI94</f>
        <v>1.2453704051176662E-5</v>
      </c>
      <c r="CL80" s="196">
        <f>(L80-AVERAGE(L$3:L$242))^2*'Monthly Returns'!$BI94</f>
        <v>6.6442107026198422E-36</v>
      </c>
      <c r="CM80" s="196">
        <f>(M80-AVERAGE(M$3:M$242))^2*'Monthly Returns'!$BI94</f>
        <v>1.6880806761597148E-7</v>
      </c>
      <c r="CN80" s="196">
        <f>(N80-AVERAGE(N$3:N$242))^2*'Monthly Returns'!$BI94</f>
        <v>9.4301906046353398E-8</v>
      </c>
      <c r="CO80" s="196">
        <f>(O80-AVERAGE(O$3:O$242))^2*'Monthly Returns'!$BI94</f>
        <v>1.0044554059413853E-9</v>
      </c>
      <c r="CP80" s="196">
        <f>(P80-AVERAGE(P$3:P$242))^2*'Monthly Returns'!$BI94</f>
        <v>5.6651930581297345E-8</v>
      </c>
      <c r="CQ80" s="196">
        <f>(Q80-AVERAGE(Q$3:Q$242))^2*'Monthly Returns'!$BI94</f>
        <v>3.0139317222831963E-7</v>
      </c>
      <c r="CR80" s="196">
        <f>(R80-AVERAGE(R$3:R$242))^2*'Monthly Returns'!$BI94</f>
        <v>6.0901231497222696E-7</v>
      </c>
      <c r="CS80" s="196">
        <f>(S80-AVERAGE(S$3:S$242))^2*'Monthly Returns'!$BI94</f>
        <v>3.7762649188138607E-7</v>
      </c>
      <c r="CT80" s="196">
        <f>(T80-AVERAGE(T$3:T$242))^2*'Monthly Returns'!$BI94</f>
        <v>1.7932224243348769E-6</v>
      </c>
      <c r="CU80" s="196">
        <f>(U80-AVERAGE(U$3:U$242))^2*'Monthly Returns'!$BI94</f>
        <v>1.8497499410419568E-8</v>
      </c>
      <c r="CV80" s="196">
        <f>(V80-AVERAGE(V$3:V$242))^2*'Monthly Returns'!$BI94</f>
        <v>1.0973433677474124E-7</v>
      </c>
      <c r="CW80" s="196">
        <f>(W80-AVERAGE(W$3:W$242))^2*'Monthly Returns'!$BI94</f>
        <v>6.6606422225882832E-8</v>
      </c>
      <c r="CX80" s="196">
        <f>(X80-AVERAGE(X$3:X$242))^2*'Monthly Returns'!$BI94</f>
        <v>2.6068745671941428E-7</v>
      </c>
      <c r="CY80" s="196">
        <f>(Y80-AVERAGE(Y$3:Y$242))^2*'Monthly Returns'!$BI94</f>
        <v>2.9439585385951221E-7</v>
      </c>
      <c r="CZ80" s="196">
        <f>(Z80-AVERAGE(Z$3:Z$242))^2*'Monthly Returns'!$BI94</f>
        <v>7.3273264599056669E-8</v>
      </c>
      <c r="DA80" s="196">
        <f>(AA80-AVERAGE(AA$3:AA$242))^2*'Monthly Returns'!$BI94</f>
        <v>2.6422600324696958E-6</v>
      </c>
      <c r="DB80" s="196">
        <f>(AB80-AVERAGE(AB$3:AB$242))^2*'Monthly Returns'!$BI94</f>
        <v>3.4435410565409522E-13</v>
      </c>
      <c r="DC80" s="196">
        <f>(AC80-AVERAGE(AC$3:AC$242))^2*'Monthly Returns'!$BI94</f>
        <v>8.0261767345778319E-7</v>
      </c>
      <c r="DD80" s="196">
        <f>(AD80-AVERAGE(AD$3:AD$242))^2*'Monthly Returns'!$BI94</f>
        <v>7.8444740083373046E-7</v>
      </c>
      <c r="DE80" s="196">
        <f>(AE80-AVERAGE(AE$3:AE$242))^2*'Monthly Returns'!$BI94</f>
        <v>1.156716868393564E-6</v>
      </c>
      <c r="DF80" s="196">
        <f>(AF80-AVERAGE(AF$3:AF$242))^2*'Monthly Returns'!$BI94</f>
        <v>2.5545641416832345E-6</v>
      </c>
      <c r="DG80" s="196">
        <f>(AG80-AVERAGE(AG$3:AG$242))^2*'Monthly Returns'!$BI94</f>
        <v>4.8669642315882247E-7</v>
      </c>
      <c r="DH80" s="196">
        <f>(AH80-AVERAGE(AH$3:AH$242))^2*'Monthly Returns'!$BI94</f>
        <v>1.0473164935710043E-6</v>
      </c>
      <c r="DI80" s="196">
        <f>(AI80-AVERAGE(AI$3:AI$242))^2*'Monthly Returns'!$BI94</f>
        <v>3.8353469571539384E-7</v>
      </c>
      <c r="DJ80" s="196">
        <f>(AJ80-AVERAGE(AJ$3:AJ$242))^2*'Monthly Returns'!$BI94</f>
        <v>4.4545151569099857E-7</v>
      </c>
      <c r="DK80" s="196">
        <f>(AK80-AVERAGE(AK$3:AK$242))^2*'Monthly Returns'!$BI94</f>
        <v>6.0754679943250883E-7</v>
      </c>
      <c r="DL80" s="196">
        <f>(AL80-AVERAGE(AL$3:AL$242))^2*'Monthly Returns'!$BI94</f>
        <v>1.5160866460498128E-7</v>
      </c>
      <c r="DM80" s="196">
        <f>(AM80-AVERAGE(AM$3:AM$242))^2*'Monthly Returns'!$BI94</f>
        <v>2.3050383371405114E-7</v>
      </c>
      <c r="DN80" s="196">
        <f>(AN80-AVERAGE(AN$3:AN$242))^2*'Monthly Returns'!$BI94</f>
        <v>1.7903541484669787E-7</v>
      </c>
      <c r="DO80" s="196">
        <f>(AO80-AVERAGE(AO$3:AO$242))^2*'Monthly Returns'!$BI94</f>
        <v>1.5226995579757303E-6</v>
      </c>
      <c r="DP80" s="196">
        <f>(AP80-AVERAGE(AP$3:AP$242))^2*'Monthly Returns'!$BI94</f>
        <v>2.3890376745087263E-6</v>
      </c>
      <c r="DQ80" s="196">
        <f>(AQ80-AVERAGE(AQ$3:AQ$242))^2*'Monthly Returns'!$BI94</f>
        <v>4.6896341553386932E-6</v>
      </c>
      <c r="DR80" s="196">
        <f>(AR80-AVERAGE(AR$3:AR$242))^2*'Monthly Returns'!$BI94</f>
        <v>4.9962054445503249E-7</v>
      </c>
      <c r="DS80" s="196">
        <f>(AS80-AVERAGE(AS$3:AS$242))^2*'Monthly Returns'!$BI94</f>
        <v>6.6442107026198422E-36</v>
      </c>
      <c r="DT80" s="196">
        <f>(AT80-AVERAGE(AT$3:AT$242))^2*'Monthly Returns'!$BI94</f>
        <v>1.3986663875733158E-7</v>
      </c>
      <c r="DU80" s="196">
        <f>(AU80-AVERAGE(AU$3:AU$242))^2*'Monthly Returns'!$BI94</f>
        <v>2.3130823485450067E-8</v>
      </c>
      <c r="DV80" s="196">
        <f>(AV80-AVERAGE(AV$3:AV$242))^2*'Monthly Returns'!$BI94</f>
        <v>6.2590105411925854E-9</v>
      </c>
      <c r="DW80" s="196">
        <f>(AW80-AVERAGE(AW$3:AW$242))^2*'Monthly Returns'!$BI94</f>
        <v>1.3833766741623227E-6</v>
      </c>
      <c r="DX80" s="196">
        <f>(AX80-AVERAGE(AX$3:AX$242))^2*'Monthly Returns'!$BI94</f>
        <v>2.4092702960589185E-6</v>
      </c>
      <c r="DY80" s="196">
        <f>(AY80-AVERAGE(AY$3:AY$242))^2*'Monthly Returns'!$BI94</f>
        <v>9.0762770905446987E-7</v>
      </c>
      <c r="DZ80" s="196">
        <f>(AZ80-AVERAGE(AZ$3:AZ$242))^2*'Monthly Returns'!$BI94</f>
        <v>6.2425160891571604E-6</v>
      </c>
      <c r="EA80" s="196">
        <f>(BA80-AVERAGE(BA$3:BA$242))^2*'Monthly Returns'!$BI94</f>
        <v>5.0808788236228816E-6</v>
      </c>
    </row>
    <row r="81" spans="1:131" s="103" customFormat="1" x14ac:dyDescent="0.2">
      <c r="A81" s="85"/>
      <c r="B81" s="102">
        <f>'Monthly Returns'!A95</f>
        <v>38472</v>
      </c>
      <c r="C81" s="97">
        <f>'Monthly Returns'!B95</f>
        <v>-2.1727E-2</v>
      </c>
      <c r="D81" s="97">
        <f>'Monthly Returns'!C95</f>
        <v>-1.8440999999999999E-2</v>
      </c>
      <c r="E81" s="97">
        <f>'Monthly Returns'!D95</f>
        <v>-3.1865000000000004E-2</v>
      </c>
      <c r="F81" s="97">
        <f>'Monthly Returns'!E95</f>
        <v>-5.7268999999999994E-2</v>
      </c>
      <c r="G81" s="97">
        <f>'Monthly Returns'!F95</f>
        <v>-6.1856999999999995E-2</v>
      </c>
      <c r="H81" s="97">
        <f>'Monthly Returns'!G95</f>
        <v>-2.1389000000000002E-2</v>
      </c>
      <c r="I81" s="97">
        <f>'Monthly Returns'!H95</f>
        <v>-2.4663000000000001E-2</v>
      </c>
      <c r="J81" s="97">
        <f>'Monthly Returns'!I95</f>
        <v>-2.7564000000000002E-2</v>
      </c>
      <c r="K81" s="97">
        <f>'Monthly Returns'!J95</f>
        <v>-2.6652999999999996E-2</v>
      </c>
      <c r="L81" s="97">
        <f>'Monthly Returns'!K95</f>
        <v>-2.496424718368162E-2</v>
      </c>
      <c r="M81" s="97">
        <f>'Monthly Returns'!L95</f>
        <v>1.3533E-2</v>
      </c>
      <c r="N81" s="97">
        <f>'Monthly Returns'!M95</f>
        <v>1.7579999999999998E-2</v>
      </c>
      <c r="O81" s="97">
        <f>'Monthly Returns'!N95</f>
        <v>2.5490000000000001E-3</v>
      </c>
      <c r="P81" s="97">
        <f>'Monthly Returns'!O95</f>
        <v>1.2182999999999999E-2</v>
      </c>
      <c r="Q81" s="97">
        <f>'Monthly Returns'!P95</f>
        <v>3.4207999999999995E-2</v>
      </c>
      <c r="R81" s="97">
        <f>'Monthly Returns'!Q95</f>
        <v>1.3413999999999999E-2</v>
      </c>
      <c r="S81" s="97">
        <f>'Monthly Returns'!R95</f>
        <v>1.1048000000000001E-2</v>
      </c>
      <c r="T81" s="97">
        <f>'Monthly Returns'!S95</f>
        <v>2.1490999999999996E-2</v>
      </c>
      <c r="U81" s="97">
        <f>'Monthly Returns'!T95</f>
        <v>1.9181E-2</v>
      </c>
      <c r="V81" s="97">
        <f>'Monthly Returns'!U95</f>
        <v>1.2461999999999999E-2</v>
      </c>
      <c r="W81" s="97">
        <f>'Monthly Returns'!V95</f>
        <v>1.1069000000000001E-2</v>
      </c>
      <c r="X81" s="97">
        <f>'Monthly Returns'!W95</f>
        <v>1.5069999999999998E-2</v>
      </c>
      <c r="Y81" s="97">
        <f>'Monthly Returns'!X95</f>
        <v>1.7225000000000001E-2</v>
      </c>
      <c r="Z81" s="97">
        <f>'Monthly Returns'!Y95</f>
        <v>5.5849999999999997E-3</v>
      </c>
      <c r="AA81" s="97">
        <f>'Monthly Returns'!Z95</f>
        <v>-9.7479999999999997E-3</v>
      </c>
      <c r="AB81" s="97">
        <f>'Monthly Returns'!AA95</f>
        <v>-2.4600000000000002E-4</v>
      </c>
      <c r="AC81" s="97">
        <f>'Monthly Returns'!AB95</f>
        <v>1.2664999999999999E-2</v>
      </c>
      <c r="AD81" s="97">
        <f>'Monthly Returns'!AC95</f>
        <v>1.443E-2</v>
      </c>
      <c r="AE81" s="97">
        <f>'Monthly Returns'!AD95</f>
        <v>9.781999999999999E-3</v>
      </c>
      <c r="AF81" s="97">
        <f>'Monthly Returns'!AE95</f>
        <v>1.3616E-2</v>
      </c>
      <c r="AG81" s="97">
        <f>'Monthly Returns'!AF95</f>
        <v>7.6100000000000004E-3</v>
      </c>
      <c r="AH81" s="97">
        <f>'Monthly Returns'!AG95</f>
        <v>1.53313425273161E-2</v>
      </c>
      <c r="AI81" s="97">
        <f>'Monthly Returns'!AH95</f>
        <v>-1.7600000000000001E-2</v>
      </c>
      <c r="AJ81" s="97">
        <f>'Monthly Returns'!AI95</f>
        <v>-1.4950000000000001E-2</v>
      </c>
      <c r="AK81" s="97">
        <f>'Monthly Returns'!AJ95</f>
        <v>-2.2320000000000003E-2</v>
      </c>
      <c r="AL81" s="97">
        <f>'Monthly Returns'!AK95</f>
        <v>-1.7059999999999999E-2</v>
      </c>
      <c r="AM81" s="97">
        <f>'Monthly Returns'!AL95</f>
        <v>-1.061E-2</v>
      </c>
      <c r="AN81" s="97">
        <f>'Monthly Returns'!AM95</f>
        <v>-8.4399999999999996E-3</v>
      </c>
      <c r="AO81" s="97">
        <f>'Monthly Returns'!AN95</f>
        <v>-2.1753000000000002E-2</v>
      </c>
      <c r="AP81" s="97">
        <f>'Monthly Returns'!AO95</f>
        <v>-5.8346000000000002E-2</v>
      </c>
      <c r="AQ81" s="97">
        <f>'Monthly Returns'!AP95</f>
        <v>-5.3784999999999999E-2</v>
      </c>
      <c r="AR81" s="95">
        <v>5.6784235880891929E-3</v>
      </c>
      <c r="AS81" s="97">
        <f>'Monthly Returns'!AR95</f>
        <v>-2.496424718368162E-2</v>
      </c>
      <c r="AT81" s="205">
        <f t="shared" si="3"/>
        <v>-1.002989149035978E-2</v>
      </c>
      <c r="AU81" s="95">
        <v>-4.4313666435550451E-3</v>
      </c>
      <c r="AV81" s="95">
        <v>-9.7839817903658827E-3</v>
      </c>
      <c r="AW81" s="97">
        <f>'Monthly Returns'!AV95</f>
        <v>5.3193000000000004E-2</v>
      </c>
      <c r="AX81" s="97">
        <f>'Monthly Returns'!AW95</f>
        <v>3.2580999999999999E-2</v>
      </c>
      <c r="AY81" s="95">
        <v>-1.2446457451798898E-2</v>
      </c>
      <c r="AZ81" s="95">
        <v>-1.4585635149772663E-2</v>
      </c>
      <c r="BA81" s="97">
        <f>'Monthly Returns'!AZ95</f>
        <v>3.0684999999999997E-2</v>
      </c>
      <c r="BB81" s="97"/>
      <c r="BC81" s="97"/>
      <c r="BD81" s="97"/>
      <c r="BE81" s="97"/>
      <c r="BF81" s="97"/>
      <c r="BG81" s="97"/>
      <c r="BH81" s="97"/>
      <c r="BI81" s="97"/>
      <c r="BJ81" s="97"/>
      <c r="BK81" s="97"/>
      <c r="BL81" s="97"/>
      <c r="BM81" s="97"/>
      <c r="BN81" s="97"/>
      <c r="BO81" s="97"/>
      <c r="BP81" s="97"/>
      <c r="BQ81" s="97"/>
      <c r="BR81" s="97"/>
      <c r="BS81" s="97"/>
      <c r="BT81" s="97"/>
      <c r="BU81" s="97"/>
      <c r="BV81" s="97"/>
      <c r="CC81" s="196">
        <f>(C81-AVERAGE(C$3:C$242))^2*'Monthly Returns'!$BI95</f>
        <v>1.8236940896051913E-6</v>
      </c>
      <c r="CD81" s="196">
        <f>(D81-AVERAGE(D$3:D$242))^2*'Monthly Returns'!$BI95</f>
        <v>1.4205777371505112E-6</v>
      </c>
      <c r="CE81" s="196">
        <f>(E81-AVERAGE(E$3:E$242))^2*'Monthly Returns'!$BI95</f>
        <v>3.6941687924929711E-6</v>
      </c>
      <c r="CF81" s="196">
        <f>(F81-AVERAGE(F$3:F$242))^2*'Monthly Returns'!$BI95</f>
        <v>9.5878177384498419E-6</v>
      </c>
      <c r="CG81" s="196">
        <f>(G81-AVERAGE(G$3:G$242))^2*'Monthly Returns'!$BI95</f>
        <v>1.1456152276345366E-5</v>
      </c>
      <c r="CH81" s="196">
        <f>(H81-AVERAGE(H$3:H$242))^2*'Monthly Returns'!$BI95</f>
        <v>1.6871380052144391E-6</v>
      </c>
      <c r="CI81" s="196">
        <f>(I81-AVERAGE(I$3:I$242))^2*'Monthly Returns'!$BI95</f>
        <v>2.083828538626495E-6</v>
      </c>
      <c r="CJ81" s="196">
        <f>(J81-AVERAGE(J$3:J$242))^2*'Monthly Returns'!$BI95</f>
        <v>2.9086187083542098E-6</v>
      </c>
      <c r="CK81" s="196">
        <f>(K81-AVERAGE(K$3:K$242))^2*'Monthly Returns'!$BI95</f>
        <v>2.9448170566135333E-6</v>
      </c>
      <c r="CL81" s="196">
        <f>(L81-AVERAGE(L$3:L$242))^2*'Monthly Returns'!$BI95</f>
        <v>6.7113239420402452E-36</v>
      </c>
      <c r="CM81" s="196">
        <f>(M81-AVERAGE(M$3:M$242))^2*'Monthly Returns'!$BI95</f>
        <v>2.1027285200725053E-7</v>
      </c>
      <c r="CN81" s="196">
        <f>(N81-AVERAGE(N$3:N$242))^2*'Monthly Returns'!$BI95</f>
        <v>4.4050440018268185E-7</v>
      </c>
      <c r="CO81" s="196">
        <f>(O81-AVERAGE(O$3:O$242))^2*'Monthly Returns'!$BI95</f>
        <v>1.5755435461773246E-9</v>
      </c>
      <c r="CP81" s="196">
        <f>(P81-AVERAGE(P$3:P$242))^2*'Monthly Returns'!$BI95</f>
        <v>1.8378700432949245E-7</v>
      </c>
      <c r="CQ81" s="196">
        <f>(Q81-AVERAGE(Q$3:Q$242))^2*'Monthly Returns'!$BI95</f>
        <v>1.8389976115138868E-6</v>
      </c>
      <c r="CR81" s="196">
        <f>(R81-AVERAGE(R$3:R$242))^2*'Monthly Returns'!$BI95</f>
        <v>1.7888129821261837E-7</v>
      </c>
      <c r="CS81" s="196">
        <f>(S81-AVERAGE(S$3:S$242))^2*'Monthly Returns'!$BI95</f>
        <v>1.0828150806261165E-7</v>
      </c>
      <c r="CT81" s="196">
        <f>(T81-AVERAGE(T$3:T$242))^2*'Monthly Returns'!$BI95</f>
        <v>5.533328450500283E-7</v>
      </c>
      <c r="CU81" s="196">
        <f>(U81-AVERAGE(U$3:U$242))^2*'Monthly Returns'!$BI95</f>
        <v>4.7499913239172424E-7</v>
      </c>
      <c r="CV81" s="196">
        <f>(V81-AVERAGE(V$3:V$242))^2*'Monthly Returns'!$BI95</f>
        <v>1.8254484364664931E-7</v>
      </c>
      <c r="CW81" s="196">
        <f>(W81-AVERAGE(W$3:W$242))^2*'Monthly Returns'!$BI95</f>
        <v>1.1820395851705772E-7</v>
      </c>
      <c r="CX81" s="196">
        <f>(X81-AVERAGE(X$3:X$242))^2*'Monthly Returns'!$BI95</f>
        <v>2.4459471607921865E-7</v>
      </c>
      <c r="CY81" s="196">
        <f>(Y81-AVERAGE(Y$3:Y$242))^2*'Monthly Returns'!$BI95</f>
        <v>4.0361088159677719E-7</v>
      </c>
      <c r="CZ81" s="196">
        <f>(Z81-AVERAGE(Z$3:Z$242))^2*'Monthly Returns'!$BI95</f>
        <v>2.1562703231149727E-8</v>
      </c>
      <c r="DA81" s="196">
        <f>(AA81-AVERAGE(AA$3:AA$242))^2*'Monthly Returns'!$BI95</f>
        <v>5.3542856221745194E-7</v>
      </c>
      <c r="DB81" s="196">
        <f>(AB81-AVERAGE(AB$3:AB$242))^2*'Monthly Returns'!$BI95</f>
        <v>4.1604212782073727E-8</v>
      </c>
      <c r="DC81" s="196">
        <f>(AC81-AVERAGE(AC$3:AC$242))^2*'Monthly Returns'!$BI95</f>
        <v>2.019517829728925E-7</v>
      </c>
      <c r="DD81" s="196">
        <f>(AD81-AVERAGE(AD$3:AD$242))^2*'Monthly Returns'!$BI95</f>
        <v>2.8012695602662588E-7</v>
      </c>
      <c r="DE81" s="196">
        <f>(AE81-AVERAGE(AE$3:AE$242))^2*'Monthly Returns'!$BI95</f>
        <v>9.1882854579376971E-8</v>
      </c>
      <c r="DF81" s="196">
        <f>(AF81-AVERAGE(AF$3:AF$242))^2*'Monthly Returns'!$BI95</f>
        <v>9.7054960232245269E-8</v>
      </c>
      <c r="DG81" s="196">
        <f>(AG81-AVERAGE(AG$3:AG$242))^2*'Monthly Returns'!$BI95</f>
        <v>1.0057546850086303E-8</v>
      </c>
      <c r="DH81" s="196">
        <f>(AH81-AVERAGE(AH$3:AH$242))^2*'Monthly Returns'!$BI95</f>
        <v>2.6352202325968887E-7</v>
      </c>
      <c r="DI81" s="196">
        <f>(AI81-AVERAGE(AI$3:AI$242))^2*'Monthly Returns'!$BI95</f>
        <v>9.8228491803153041E-7</v>
      </c>
      <c r="DJ81" s="196">
        <f>(AJ81-AVERAGE(AJ$3:AJ$242))^2*'Monthly Returns'!$BI95</f>
        <v>9.299299781362734E-7</v>
      </c>
      <c r="DK81" s="196">
        <f>(AK81-AVERAGE(AK$3:AK$242))^2*'Monthly Returns'!$BI95</f>
        <v>1.7784923485668781E-6</v>
      </c>
      <c r="DL81" s="196">
        <f>(AL81-AVERAGE(AL$3:AL$242))^2*'Monthly Returns'!$BI95</f>
        <v>1.1992268500711581E-6</v>
      </c>
      <c r="DM81" s="196">
        <f>(AM81-AVERAGE(AM$3:AM$242))^2*'Monthly Returns'!$BI95</f>
        <v>4.8609056778537411E-7</v>
      </c>
      <c r="DN81" s="196">
        <f>(AN81-AVERAGE(AN$3:AN$242))^2*'Monthly Returns'!$BI95</f>
        <v>4.3007337724696231E-7</v>
      </c>
      <c r="DO81" s="196">
        <f>(AO81-AVERAGE(AO$3:AO$242))^2*'Monthly Returns'!$BI95</f>
        <v>1.6027594461179586E-6</v>
      </c>
      <c r="DP81" s="196">
        <f>(AP81-AVERAGE(AP$3:AP$242))^2*'Monthly Returns'!$BI95</f>
        <v>8.0276341792252417E-6</v>
      </c>
      <c r="DQ81" s="196">
        <f>(AQ81-AVERAGE(AQ$3:AQ$242))^2*'Monthly Returns'!$BI95</f>
        <v>8.2666991903224576E-6</v>
      </c>
      <c r="DR81" s="196">
        <f>(AR81-AVERAGE(AR$3:AR$242))^2*'Monthly Returns'!$BI95</f>
        <v>1.4896431503635571E-9</v>
      </c>
      <c r="DS81" s="196">
        <f>(AS81-AVERAGE(AS$3:AS$242))^2*'Monthly Returns'!$BI95</f>
        <v>6.7113239420402452E-36</v>
      </c>
      <c r="DT81" s="196">
        <f>(AT81-AVERAGE(AT$3:AT$242))^2*'Monthly Returns'!$BI95</f>
        <v>5.3864303617931207E-7</v>
      </c>
      <c r="DU81" s="196">
        <f>(AU81-AVERAGE(AU$3:AU$242))^2*'Monthly Returns'!$BI95</f>
        <v>8.9934591801792775E-8</v>
      </c>
      <c r="DV81" s="196">
        <f>(AV81-AVERAGE(AV$3:AV$242))^2*'Monthly Returns'!$BI95</f>
        <v>3.3866676263137393E-8</v>
      </c>
      <c r="DW81" s="196">
        <f>(AW81-AVERAGE(AW$3:AW$242))^2*'Monthly Returns'!$BI95</f>
        <v>4.0949992279674857E-6</v>
      </c>
      <c r="DX81" s="196">
        <f>(AX81-AVERAGE(AX$3:AX$242))^2*'Monthly Returns'!$BI95</f>
        <v>1.2228883824516663E-6</v>
      </c>
      <c r="DY81" s="196">
        <f>(AY81-AVERAGE(AY$3:AY$242))^2*'Monthly Returns'!$BI95</f>
        <v>8.1809497247802116E-7</v>
      </c>
      <c r="DZ81" s="196">
        <f>(AZ81-AVERAGE(AZ$3:AZ$242))^2*'Monthly Returns'!$BI95</f>
        <v>2.0719780963116607E-6</v>
      </c>
      <c r="EA81" s="196">
        <f>(BA81-AVERAGE(BA$3:BA$242))^2*'Monthly Returns'!$BI95</f>
        <v>9.0956375540028455E-7</v>
      </c>
    </row>
    <row r="82" spans="1:131" s="103" customFormat="1" x14ac:dyDescent="0.2">
      <c r="A82" s="85"/>
      <c r="B82" s="102">
        <f>'Monthly Returns'!A96</f>
        <v>38503</v>
      </c>
      <c r="C82" s="97">
        <f>'Monthly Returns'!B96</f>
        <v>3.7891000000000001E-2</v>
      </c>
      <c r="D82" s="97">
        <f>'Monthly Returns'!C96</f>
        <v>3.5446999999999999E-2</v>
      </c>
      <c r="E82" s="97">
        <f>'Monthly Returns'!D96</f>
        <v>4.7914000000000005E-2</v>
      </c>
      <c r="F82" s="97">
        <f>'Monthly Returns'!E96</f>
        <v>6.5450999999999995E-2</v>
      </c>
      <c r="G82" s="97">
        <f>'Monthly Returns'!F96</f>
        <v>4.4705000000000002E-2</v>
      </c>
      <c r="H82" s="97">
        <f>'Monthly Returns'!G96</f>
        <v>1.9421999999999998E-2</v>
      </c>
      <c r="I82" s="97">
        <f>'Monthly Returns'!H96</f>
        <v>6.267E-3</v>
      </c>
      <c r="J82" s="97">
        <f>'Monthly Returns'!I96</f>
        <v>2.9909999999999997E-3</v>
      </c>
      <c r="K82" s="97">
        <f>'Monthly Returns'!J96</f>
        <v>3.5209000000000004E-2</v>
      </c>
      <c r="L82" s="97">
        <f>'Monthly Returns'!K96</f>
        <v>-2.496424718368162E-2</v>
      </c>
      <c r="M82" s="97">
        <f>'Monthly Returns'!L96</f>
        <v>1.0819E-2</v>
      </c>
      <c r="N82" s="97">
        <f>'Monthly Returns'!M96</f>
        <v>1.2214000000000001E-2</v>
      </c>
      <c r="O82" s="97">
        <f>'Monthly Returns'!N96</f>
        <v>2.774E-3</v>
      </c>
      <c r="P82" s="97">
        <f>'Monthly Returns'!O96</f>
        <v>7.6899999999999998E-3</v>
      </c>
      <c r="Q82" s="97">
        <f>'Monthly Returns'!P96</f>
        <v>2.5956999999999997E-2</v>
      </c>
      <c r="R82" s="97">
        <f>'Monthly Returns'!Q96</f>
        <v>1.3996E-2</v>
      </c>
      <c r="S82" s="97">
        <f>'Monthly Returns'!R96</f>
        <v>1.0580000000000001E-2</v>
      </c>
      <c r="T82" s="97">
        <f>'Monthly Returns'!S96</f>
        <v>2.5536E-2</v>
      </c>
      <c r="U82" s="97">
        <f>'Monthly Returns'!T96</f>
        <v>7.1609999999999998E-3</v>
      </c>
      <c r="V82" s="97">
        <f>'Monthly Returns'!U96</f>
        <v>1.0172E-2</v>
      </c>
      <c r="W82" s="97">
        <f>'Monthly Returns'!V96</f>
        <v>7.8770000000000003E-3</v>
      </c>
      <c r="X82" s="97">
        <f>'Monthly Returns'!W96</f>
        <v>1.1823999999999999E-2</v>
      </c>
      <c r="Y82" s="97">
        <f>'Monthly Returns'!X96</f>
        <v>4.6719999999999999E-3</v>
      </c>
      <c r="Z82" s="97">
        <f>'Monthly Returns'!Y96</f>
        <v>1.8940000000000001E-3</v>
      </c>
      <c r="AA82" s="97">
        <f>'Monthly Returns'!Z96</f>
        <v>1.7750999999999999E-2</v>
      </c>
      <c r="AB82" s="97">
        <f>'Monthly Returns'!AA96</f>
        <v>-4.0200000000000001E-4</v>
      </c>
      <c r="AC82" s="97">
        <f>'Monthly Returns'!AB96</f>
        <v>-2.8420999999999998E-2</v>
      </c>
      <c r="AD82" s="97">
        <f>'Monthly Returns'!AC96</f>
        <v>-2.7814000000000002E-2</v>
      </c>
      <c r="AE82" s="97">
        <f>'Monthly Returns'!AD96</f>
        <v>-3.1210000000000002E-2</v>
      </c>
      <c r="AF82" s="97">
        <f>'Monthly Returns'!AE96</f>
        <v>2.8317000000000002E-2</v>
      </c>
      <c r="AG82" s="97">
        <f>'Monthly Returns'!AF96</f>
        <v>1.1592999999999999E-2</v>
      </c>
      <c r="AH82" s="97">
        <f>'Monthly Returns'!AG96</f>
        <v>-3.1601674596018502E-2</v>
      </c>
      <c r="AI82" s="97">
        <f>'Monthly Returns'!AH96</f>
        <v>1.4000000000000002E-3</v>
      </c>
      <c r="AJ82" s="97">
        <f>'Monthly Returns'!AI96</f>
        <v>1.043E-2</v>
      </c>
      <c r="AK82" s="97">
        <f>'Monthly Returns'!AJ96</f>
        <v>1.5520000000000001E-2</v>
      </c>
      <c r="AL82" s="97">
        <f>'Monthly Returns'!AK96</f>
        <v>1.2E-2</v>
      </c>
      <c r="AM82" s="97">
        <f>'Monthly Returns'!AL96</f>
        <v>3.4499999999999999E-3</v>
      </c>
      <c r="AN82" s="97">
        <f>'Monthly Returns'!AM96</f>
        <v>-1.0399999999999999E-3</v>
      </c>
      <c r="AO82" s="97">
        <f>'Monthly Returns'!AN96</f>
        <v>9.8230000000000001E-3</v>
      </c>
      <c r="AP82" s="97">
        <f>'Monthly Returns'!AO96</f>
        <v>-7.7619999999999998E-3</v>
      </c>
      <c r="AQ82" s="97">
        <f>'Monthly Returns'!AP96</f>
        <v>1.7097000000000001E-2</v>
      </c>
      <c r="AR82" s="95">
        <v>1.6566722491765228E-3</v>
      </c>
      <c r="AS82" s="97">
        <f>'Monthly Returns'!AR96</f>
        <v>-2.496424718368162E-2</v>
      </c>
      <c r="AT82" s="205">
        <f t="shared" si="3"/>
        <v>1.3721399393644505E-2</v>
      </c>
      <c r="AU82" s="95">
        <v>4.2029279956996004E-3</v>
      </c>
      <c r="AV82" s="95">
        <v>-1.814626247624947E-2</v>
      </c>
      <c r="AW82" s="97">
        <f>'Monthly Returns'!AV96</f>
        <v>3.4660000000000003E-2</v>
      </c>
      <c r="AX82" s="97">
        <f>'Monthly Returns'!AW96</f>
        <v>1.8959999999999998E-2</v>
      </c>
      <c r="AY82" s="95">
        <v>2.9878996968222511E-2</v>
      </c>
      <c r="AZ82" s="95">
        <v>9.7883269487264085E-2</v>
      </c>
      <c r="BA82" s="97">
        <f>'Monthly Returns'!AZ96</f>
        <v>9.1039999999999992E-3</v>
      </c>
      <c r="BB82" s="97"/>
      <c r="BC82" s="97"/>
      <c r="BD82" s="97"/>
      <c r="BE82" s="97"/>
      <c r="BF82" s="97"/>
      <c r="BG82" s="97"/>
      <c r="BH82" s="97"/>
      <c r="BI82" s="97"/>
      <c r="BJ82" s="97"/>
      <c r="BK82" s="97"/>
      <c r="BL82" s="97"/>
      <c r="BM82" s="97"/>
      <c r="BN82" s="97"/>
      <c r="BO82" s="97"/>
      <c r="BP82" s="97"/>
      <c r="BQ82" s="97"/>
      <c r="BR82" s="97"/>
      <c r="BS82" s="97"/>
      <c r="BT82" s="97"/>
      <c r="BU82" s="97"/>
      <c r="BV82" s="97"/>
      <c r="CC82" s="196">
        <f>(C82-AVERAGE(C$3:C$242))^2*'Monthly Returns'!$BI96</f>
        <v>2.0708762881427008E-6</v>
      </c>
      <c r="CD82" s="196">
        <f>(D82-AVERAGE(D$3:D$242))^2*'Monthly Returns'!$BI96</f>
        <v>1.7679886528763246E-6</v>
      </c>
      <c r="CE82" s="196">
        <f>(E82-AVERAGE(E$3:E$242))^2*'Monthly Returns'!$BI96</f>
        <v>3.2768901009694423E-6</v>
      </c>
      <c r="CF82" s="196">
        <f>(F82-AVERAGE(F$3:F$242))^2*'Monthly Returns'!$BI96</f>
        <v>6.9906919500537761E-6</v>
      </c>
      <c r="CG82" s="196">
        <f>(G82-AVERAGE(G$3:G$242))^2*'Monthly Returns'!$BI96</f>
        <v>2.5484840096578441E-6</v>
      </c>
      <c r="CH82" s="196">
        <f>(H82-AVERAGE(H$3:H$242))^2*'Monthly Returns'!$BI96</f>
        <v>3.7056541848789989E-7</v>
      </c>
      <c r="CI82" s="196">
        <f>(I82-AVERAGE(I$3:I$242))^2*'Monthly Returns'!$BI96</f>
        <v>8.2584008932953482E-15</v>
      </c>
      <c r="CJ82" s="196">
        <f>(J82-AVERAGE(J$3:J$242))^2*'Monthly Returns'!$BI96</f>
        <v>7.8915668111683044E-8</v>
      </c>
      <c r="CK82" s="196">
        <f>(K82-AVERAGE(K$3:K$242))^2*'Monthly Returns'!$BI96</f>
        <v>1.3849972546508164E-6</v>
      </c>
      <c r="CL82" s="196">
        <f>(L82-AVERAGE(L$3:L$242))^2*'Monthly Returns'!$BI96</f>
        <v>6.7791150929699451E-36</v>
      </c>
      <c r="CM82" s="196">
        <f>(M82-AVERAGE(M$3:M$242))^2*'Monthly Returns'!$BI96</f>
        <v>1.1126820952154686E-7</v>
      </c>
      <c r="CN82" s="196">
        <f>(N82-AVERAGE(N$3:N$242))^2*'Monthly Returns'!$BI96</f>
        <v>1.7252717577768842E-7</v>
      </c>
      <c r="CO82" s="196">
        <f>(O82-AVERAGE(O$3:O$242))^2*'Monthly Returns'!$BI96</f>
        <v>2.5448388633486376E-9</v>
      </c>
      <c r="CP82" s="196">
        <f>(P82-AVERAGE(P$3:P$242))^2*'Monthly Returns'!$BI96</f>
        <v>4.8455313662578596E-8</v>
      </c>
      <c r="CQ82" s="196">
        <f>(Q82-AVERAGE(Q$3:Q$242))^2*'Monthly Returns'!$BI96</f>
        <v>9.5243260923464496E-7</v>
      </c>
      <c r="CR82" s="196">
        <f>(R82-AVERAGE(R$3:R$242))^2*'Monthly Returns'!$BI96</f>
        <v>2.0464062896615793E-7</v>
      </c>
      <c r="CS82" s="196">
        <f>(S82-AVERAGE(S$3:S$242))^2*'Monthly Returns'!$BI96</f>
        <v>9.5337936280038829E-8</v>
      </c>
      <c r="CT82" s="196">
        <f>(T82-AVERAGE(T$3:T$242))^2*'Monthly Returns'!$BI96</f>
        <v>8.7859879092096494E-7</v>
      </c>
      <c r="CU82" s="196">
        <f>(U82-AVERAGE(U$3:U$242))^2*'Monthly Returns'!$BI96</f>
        <v>1.6613273495530522E-8</v>
      </c>
      <c r="CV82" s="196">
        <f>(V82-AVERAGE(V$3:V$242))^2*'Monthly Returns'!$BI96</f>
        <v>1.0368130991659472E-7</v>
      </c>
      <c r="CW82" s="196">
        <f>(W82-AVERAGE(W$3:W$242))^2*'Monthly Returns'!$BI96</f>
        <v>3.8346938743243101E-8</v>
      </c>
      <c r="CX82" s="196">
        <f>(X82-AVERAGE(X$3:X$242))^2*'Monthly Returns'!$BI96</f>
        <v>1.1889227339680751E-7</v>
      </c>
      <c r="CY82" s="196">
        <f>(Y82-AVERAGE(Y$3:Y$242))^2*'Monthly Returns'!$BI96</f>
        <v>2.4724064256817141E-9</v>
      </c>
      <c r="CZ82" s="196">
        <f>(Z82-AVERAGE(Z$3:Z$242))^2*'Monthly Returns'!$BI96</f>
        <v>6.5224131834334635E-10</v>
      </c>
      <c r="DA82" s="196">
        <f>(AA82-AVERAGE(AA$3:AA$242))^2*'Monthly Returns'!$BI96</f>
        <v>3.0734406706670081E-7</v>
      </c>
      <c r="DB82" s="196">
        <f>(AB82-AVERAGE(AB$3:AB$242))^2*'Monthly Returns'!$BI96</f>
        <v>4.5077930828495359E-8</v>
      </c>
      <c r="DC82" s="196">
        <f>(AC82-AVERAGE(AC$3:AC$242))^2*'Monthly Returns'!$BI96</f>
        <v>2.1768857606521987E-6</v>
      </c>
      <c r="DD82" s="196">
        <f>(AD82-AVERAGE(AD$3:AD$242))^2*'Monthly Returns'!$BI96</f>
        <v>2.1009329053857328E-6</v>
      </c>
      <c r="DE82" s="196">
        <f>(AE82-AVERAGE(AE$3:AE$242))^2*'Monthly Returns'!$BI96</f>
        <v>2.6180012079521184E-6</v>
      </c>
      <c r="DF82" s="196">
        <f>(AF82-AVERAGE(AF$3:AF$242))^2*'Monthly Returns'!$BI96</f>
        <v>1.0052787151783937E-6</v>
      </c>
      <c r="DG82" s="196">
        <f>(AG82-AVERAGE(AG$3:AG$242))^2*'Monthly Returns'!$BI96</f>
        <v>8.2719298611220467E-8</v>
      </c>
      <c r="DH82" s="196">
        <f>(AH82-AVERAGE(AH$3:AH$242))^2*'Monthly Returns'!$BI96</f>
        <v>2.8405658598680613E-6</v>
      </c>
      <c r="DI82" s="196">
        <f>(AI82-AVERAGE(AI$3:AI$242))^2*'Monthly Returns'!$BI96</f>
        <v>1.1009734940547408E-8</v>
      </c>
      <c r="DJ82" s="196">
        <f>(AJ82-AVERAGE(AJ$3:AJ$242))^2*'Monthly Returns'!$BI96</f>
        <v>4.8941270144012298E-8</v>
      </c>
      <c r="DK82" s="196">
        <f>(AK82-AVERAGE(AK$3:AK$242))^2*'Monthly Returns'!$BI96</f>
        <v>1.8880145392330445E-7</v>
      </c>
      <c r="DL82" s="196">
        <f>(AL82-AVERAGE(AL$3:AL$242))^2*'Monthly Returns'!$BI96</f>
        <v>6.885893862703723E-8</v>
      </c>
      <c r="DM82" s="196">
        <f>(AM82-AVERAGE(AM$3:AM$242))^2*'Monthly Returns'!$BI96</f>
        <v>1.7015274533693712E-9</v>
      </c>
      <c r="DN82" s="196">
        <f>(AN82-AVERAGE(AN$3:AN$242))^2*'Monthly Returns'!$BI96</f>
        <v>9.7354536137646373E-8</v>
      </c>
      <c r="DO82" s="196">
        <f>(AO82-AVERAGE(AO$3:AO$242))^2*'Monthly Returns'!$BI96</f>
        <v>4.3534465854397896E-8</v>
      </c>
      <c r="DP82" s="196">
        <f>(AP82-AVERAGE(AP$3:AP$242))^2*'Monthly Returns'!$BI96</f>
        <v>2.2563399613356162E-7</v>
      </c>
      <c r="DQ82" s="196">
        <f>(AQ82-AVERAGE(AQ$3:AQ$242))^2*'Monthly Returns'!$BI96</f>
        <v>1.8918168507603468E-7</v>
      </c>
      <c r="DR82" s="196">
        <f>(AR82-AVERAGE(AR$3:AR$242))^2*'Monthly Returns'!$BI96</f>
        <v>5.1722126333169893E-8</v>
      </c>
      <c r="DS82" s="196">
        <f>(AS82-AVERAGE(AS$3:AS$242))^2*'Monthly Returns'!$BI96</f>
        <v>6.7791150929699451E-36</v>
      </c>
      <c r="DT82" s="196">
        <f>(AT82-AVERAGE(AT$3:AT$242))^2*'Monthly Returns'!$BI96</f>
        <v>1.4167761437682215E-7</v>
      </c>
      <c r="DU82" s="196">
        <f>(AU82-AVERAGE(AU$3:AU$242))^2*'Monthly Returns'!$BI96</f>
        <v>1.0728366044017373E-8</v>
      </c>
      <c r="DV82" s="196">
        <f>(AV82-AVERAGE(AV$3:AV$242))^2*'Monthly Returns'!$BI96</f>
        <v>3.3313359513748788E-7</v>
      </c>
      <c r="DW82" s="196">
        <f>(AW82-AVERAGE(AW$3:AW$242))^2*'Monthly Returns'!$BI96</f>
        <v>1.3561543813165041E-6</v>
      </c>
      <c r="DX82" s="196">
        <f>(AX82-AVERAGE(AX$3:AX$242))^2*'Monthly Returns'!$BI96</f>
        <v>2.2329386166261605E-7</v>
      </c>
      <c r="DY82" s="196">
        <f>(AY82-AVERAGE(AY$3:AY$242))^2*'Monthly Returns'!$BI96</f>
        <v>1.1581503583797383E-6</v>
      </c>
      <c r="DZ82" s="196">
        <f>(AZ82-AVERAGE(AZ$3:AZ$242))^2*'Monthly Returns'!$BI96</f>
        <v>1.4657483367586946E-5</v>
      </c>
      <c r="EA82" s="196">
        <f>(BA82-AVERAGE(BA$3:BA$242))^2*'Monthly Returns'!$BI96</f>
        <v>2.8849433780138119E-9</v>
      </c>
    </row>
    <row r="83" spans="1:131" s="103" customFormat="1" x14ac:dyDescent="0.2">
      <c r="A83" s="85"/>
      <c r="B83" s="102">
        <f>'Monthly Returns'!A97</f>
        <v>38533</v>
      </c>
      <c r="C83" s="97">
        <f>'Monthly Returns'!B97</f>
        <v>6.9849999999999999E-3</v>
      </c>
      <c r="D83" s="97">
        <f>'Monthly Returns'!C97</f>
        <v>4.0850000000000001E-3</v>
      </c>
      <c r="E83" s="97">
        <f>'Monthly Returns'!D97</f>
        <v>2.6886999999999998E-2</v>
      </c>
      <c r="F83" s="97">
        <f>'Monthly Returns'!E97</f>
        <v>3.8571000000000001E-2</v>
      </c>
      <c r="G83" s="97">
        <f>'Monthly Returns'!F97</f>
        <v>4.2699999999999995E-2</v>
      </c>
      <c r="H83" s="97">
        <f>'Monthly Returns'!G97</f>
        <v>1.0549999999999999E-2</v>
      </c>
      <c r="I83" s="97">
        <f>'Monthly Returns'!H97</f>
        <v>1.8818999999999999E-2</v>
      </c>
      <c r="J83" s="97">
        <f>'Monthly Returns'!I97</f>
        <v>2.6882000000000003E-2</v>
      </c>
      <c r="K83" s="97">
        <f>'Monthly Returns'!J97</f>
        <v>3.4518E-2</v>
      </c>
      <c r="L83" s="97">
        <f>'Monthly Returns'!K97</f>
        <v>-2.496424718368162E-2</v>
      </c>
      <c r="M83" s="97">
        <f>'Monthly Returns'!L97</f>
        <v>5.4530000000000004E-3</v>
      </c>
      <c r="N83" s="97">
        <f>'Monthly Returns'!M97</f>
        <v>6.1289999999999999E-3</v>
      </c>
      <c r="O83" s="97">
        <f>'Monthly Returns'!N97</f>
        <v>2.1320000000000002E-3</v>
      </c>
      <c r="P83" s="97">
        <f>'Monthly Returns'!O97</f>
        <v>3.15E-3</v>
      </c>
      <c r="Q83" s="97">
        <f>'Monthly Returns'!P97</f>
        <v>1.4983999999999999E-2</v>
      </c>
      <c r="R83" s="97">
        <f>'Monthly Returns'!Q97</f>
        <v>7.9459999999999999E-3</v>
      </c>
      <c r="S83" s="97">
        <f>'Monthly Returns'!R97</f>
        <v>5.7469999999999995E-3</v>
      </c>
      <c r="T83" s="97">
        <f>'Monthly Returns'!S97</f>
        <v>1.5229999999999999E-2</v>
      </c>
      <c r="U83" s="97">
        <f>'Monthly Returns'!T97</f>
        <v>3.6480000000000002E-3</v>
      </c>
      <c r="V83" s="97">
        <f>'Monthly Returns'!U97</f>
        <v>4.5310000000000003E-3</v>
      </c>
      <c r="W83" s="97">
        <f>'Monthly Returns'!V97</f>
        <v>3.6259999999999999E-3</v>
      </c>
      <c r="X83" s="97">
        <f>'Monthly Returns'!W97</f>
        <v>5.5019999999999999E-3</v>
      </c>
      <c r="Y83" s="97">
        <f>'Monthly Returns'!X97</f>
        <v>4.7349999999999996E-3</v>
      </c>
      <c r="Z83" s="97">
        <f>'Monthly Returns'!Y97</f>
        <v>4.8139999999999997E-3</v>
      </c>
      <c r="AA83" s="97">
        <f>'Monthly Returns'!Z97</f>
        <v>1.9628E-2</v>
      </c>
      <c r="AB83" s="97">
        <f>'Monthly Returns'!AA97</f>
        <v>6.4770000000000001E-3</v>
      </c>
      <c r="AC83" s="97">
        <f>'Monthly Returns'!AB97</f>
        <v>-1.0811999999999999E-2</v>
      </c>
      <c r="AD83" s="97">
        <f>'Monthly Returns'!AC97</f>
        <v>-1.2126E-2</v>
      </c>
      <c r="AE83" s="97">
        <f>'Monthly Returns'!AD97</f>
        <v>-9.0419999999999997E-3</v>
      </c>
      <c r="AF83" s="97">
        <f>'Monthly Returns'!AE97</f>
        <v>1.8506000000000002E-2</v>
      </c>
      <c r="AG83" s="97">
        <f>'Monthly Returns'!AF97</f>
        <v>1.4124000000000001E-2</v>
      </c>
      <c r="AH83" s="97">
        <f>'Monthly Returns'!AG97</f>
        <v>-1.14867084633991E-2</v>
      </c>
      <c r="AI83" s="97">
        <f>'Monthly Returns'!AH97</f>
        <v>9.1000000000000004E-3</v>
      </c>
      <c r="AJ83" s="97">
        <f>'Monthly Returns'!AI97</f>
        <v>1.592E-2</v>
      </c>
      <c r="AK83" s="97">
        <f>'Monthly Returns'!AJ97</f>
        <v>1.9599999999999999E-2</v>
      </c>
      <c r="AL83" s="97">
        <f>'Monthly Returns'!AK97</f>
        <v>1.325E-2</v>
      </c>
      <c r="AM83" s="97">
        <f>'Monthly Returns'!AL97</f>
        <v>1.0549999999999999E-2</v>
      </c>
      <c r="AN83" s="97">
        <f>'Monthly Returns'!AM97</f>
        <v>9.5899999999999996E-3</v>
      </c>
      <c r="AO83" s="97">
        <f>'Monthly Returns'!AN97</f>
        <v>1.7423000000000001E-2</v>
      </c>
      <c r="AP83" s="97">
        <f>'Monthly Returns'!AO97</f>
        <v>1.6833000000000001E-2</v>
      </c>
      <c r="AQ83" s="97">
        <f>'Monthly Returns'!AP97</f>
        <v>5.0083999999999997E-2</v>
      </c>
      <c r="AR83" s="95">
        <v>1.0007132375262575E-2</v>
      </c>
      <c r="AS83" s="97">
        <f>'Monthly Returns'!AR97</f>
        <v>-2.496424718368162E-2</v>
      </c>
      <c r="AT83" s="205">
        <f t="shared" si="3"/>
        <v>2.1121835648490749E-2</v>
      </c>
      <c r="AU83" s="95">
        <v>8.6010796695577679E-3</v>
      </c>
      <c r="AV83" s="95">
        <v>-1.2203171939412135E-2</v>
      </c>
      <c r="AW83" s="97">
        <f>'Monthly Returns'!AV97</f>
        <v>5.0273999999999999E-2</v>
      </c>
      <c r="AX83" s="97">
        <f>'Monthly Returns'!AW97</f>
        <v>3.8691000000000003E-2</v>
      </c>
      <c r="AY83" s="95">
        <v>1.3482178242453756E-2</v>
      </c>
      <c r="AZ83" s="95">
        <v>3.0531103571026626E-2</v>
      </c>
      <c r="BA83" s="97">
        <f>'Monthly Returns'!AZ97</f>
        <v>4.079E-2</v>
      </c>
      <c r="BB83" s="97"/>
      <c r="BC83" s="97"/>
      <c r="BD83" s="97"/>
      <c r="BE83" s="97"/>
      <c r="BF83" s="97"/>
      <c r="BG83" s="97"/>
      <c r="BH83" s="97"/>
      <c r="BI83" s="97"/>
      <c r="BJ83" s="97"/>
      <c r="BK83" s="97"/>
      <c r="BL83" s="97"/>
      <c r="BM83" s="97"/>
      <c r="BN83" s="97"/>
      <c r="BO83" s="97"/>
      <c r="BP83" s="97"/>
      <c r="BQ83" s="97"/>
      <c r="BR83" s="97"/>
      <c r="BS83" s="97"/>
      <c r="BT83" s="97"/>
      <c r="BU83" s="97"/>
      <c r="BV83" s="97"/>
      <c r="CC83" s="196">
        <f>(C83-AVERAGE(C$3:C$242))^2*'Monthly Returns'!$BI97</f>
        <v>1.1240572701847154E-10</v>
      </c>
      <c r="CD83" s="196">
        <f>(D83-AVERAGE(D$3:D$242))^2*'Monthly Returns'!$BI97</f>
        <v>2.0176976225173417E-8</v>
      </c>
      <c r="CE83" s="196">
        <f>(E83-AVERAGE(E$3:E$242))^2*'Monthly Returns'!$BI97</f>
        <v>6.8579446016401235E-7</v>
      </c>
      <c r="CF83" s="196">
        <f>(F83-AVERAGE(F$3:F$242))^2*'Monthly Returns'!$BI97</f>
        <v>1.932631168913901E-6</v>
      </c>
      <c r="CG83" s="196">
        <f>(G83-AVERAGE(G$3:G$242))^2*'Monthly Returns'!$BI97</f>
        <v>2.2798706308525395E-6</v>
      </c>
      <c r="CH83" s="196">
        <f>(H83-AVERAGE(H$3:H$242))^2*'Monthly Returns'!$BI97</f>
        <v>3.7474131324359356E-8</v>
      </c>
      <c r="CI83" s="196">
        <f>(I83-AVERAGE(I$3:I$242))^2*'Monthly Returns'!$BI97</f>
        <v>3.5000086817743817E-7</v>
      </c>
      <c r="CJ83" s="196">
        <f>(J83-AVERAGE(J$3:J$242))^2*'Monthly Returns'!$BI97</f>
        <v>7.1214163018114113E-7</v>
      </c>
      <c r="CK83" s="196">
        <f>(K83-AVERAGE(K$3:K$242))^2*'Monthly Returns'!$BI97</f>
        <v>1.3229926822035573E-6</v>
      </c>
      <c r="CL83" s="196">
        <f>(L83-AVERAGE(L$3:L$242))^2*'Monthly Returns'!$BI97</f>
        <v>6.8475910029999436E-36</v>
      </c>
      <c r="CM83" s="196">
        <f>(M83-AVERAGE(M$3:M$242))^2*'Monthly Returns'!$BI97</f>
        <v>6.7727375969570428E-9</v>
      </c>
      <c r="CN83" s="196">
        <f>(N83-AVERAGE(N$3:N$242))^2*'Monthly Returns'!$BI97</f>
        <v>1.7059006761733562E-8</v>
      </c>
      <c r="CO83" s="196">
        <f>(O83-AVERAGE(O$3:O$242))^2*'Monthly Returns'!$BI97</f>
        <v>4.1765947117608333E-10</v>
      </c>
      <c r="CP83" s="196">
        <f>(P83-AVERAGE(P$3:P$242))^2*'Monthly Returns'!$BI97</f>
        <v>5.2120832832967509E-11</v>
      </c>
      <c r="CQ83" s="196">
        <f>(Q83-AVERAGE(Q$3:Q$242))^2*'Monthly Returns'!$BI97</f>
        <v>2.1490357518889618E-7</v>
      </c>
      <c r="CR83" s="196">
        <f>(R83-AVERAGE(R$3:R$242))^2*'Monthly Returns'!$BI97</f>
        <v>2.8714924692080067E-8</v>
      </c>
      <c r="CS83" s="196">
        <f>(S83-AVERAGE(S$3:S$242))^2*'Monthly Returns'!$BI97</f>
        <v>6.8057207008992712E-9</v>
      </c>
      <c r="CT83" s="196">
        <f>(T83-AVERAGE(T$3:T$242))^2*'Monthly Returns'!$BI97</f>
        <v>2.0814974254991527E-7</v>
      </c>
      <c r="CU83" s="196">
        <f>(U83-AVERAGE(U$3:U$242))^2*'Monthly Returns'!$BI97</f>
        <v>1.3003704679410897E-9</v>
      </c>
      <c r="CV83" s="196">
        <f>(V83-AVERAGE(V$3:V$242))^2*'Monthly Returns'!$BI97</f>
        <v>3.3294969201335521E-9</v>
      </c>
      <c r="CW83" s="196">
        <f>(W83-AVERAGE(W$3:W$242))^2*'Monthly Returns'!$BI97</f>
        <v>1.2826812958089131E-11</v>
      </c>
      <c r="CX83" s="196">
        <f>(X83-AVERAGE(X$3:X$242))^2*'Monthly Returns'!$BI97</f>
        <v>2.3547928239791975E-9</v>
      </c>
      <c r="CY83" s="196">
        <f>(Y83-AVERAGE(Y$3:Y$242))^2*'Monthly Returns'!$BI97</f>
        <v>2.8030257569511489E-9</v>
      </c>
      <c r="CZ83" s="196">
        <f>(Z83-AVERAGE(Z$3:Z$242))^2*'Monthly Returns'!$BI97</f>
        <v>1.253970771835391E-8</v>
      </c>
      <c r="DA83" s="196">
        <f>(AA83-AVERAGE(AA$3:AA$242))^2*'Monthly Returns'!$BI97</f>
        <v>4.1687773721092085E-7</v>
      </c>
      <c r="DB83" s="196">
        <f>(AB83-AVERAGE(AB$3:AB$242))^2*'Monthly Returns'!$BI97</f>
        <v>1.229662246486524E-8</v>
      </c>
      <c r="DC83" s="196">
        <f>(AC83-AVERAGE(AC$3:AC$242))^2*'Monthly Returns'!$BI97</f>
        <v>4.261135250003112E-7</v>
      </c>
      <c r="DD83" s="196">
        <f>(AD83-AVERAGE(AD$3:AD$242))^2*'Monthly Returns'!$BI97</f>
        <v>5.1442009778730469E-7</v>
      </c>
      <c r="DE83" s="196">
        <f>(AE83-AVERAGE(AE$3:AE$242))^2*'Monthly Returns'!$BI97</f>
        <v>3.377676633689354E-7</v>
      </c>
      <c r="DF83" s="196">
        <f>(AF83-AVERAGE(AF$3:AF$242))^2*'Monthly Returns'!$BI97</f>
        <v>2.9724020805701892E-7</v>
      </c>
      <c r="DG83" s="196">
        <f>(AG83-AVERAGE(AG$3:AG$242))^2*'Monthly Returns'!$BI97</f>
        <v>1.6676576624735559E-7</v>
      </c>
      <c r="DH83" s="196">
        <f>(AH83-AVERAGE(AH$3:AH$242))^2*'Monthly Returns'!$BI97</f>
        <v>5.5602528778601533E-7</v>
      </c>
      <c r="DI83" s="196">
        <f>(AI83-AVERAGE(AI$3:AI$242))^2*'Monthly Returns'!$BI97</f>
        <v>6.6317247989118125E-8</v>
      </c>
      <c r="DJ83" s="196">
        <f>(AJ83-AVERAGE(AJ$3:AJ$242))^2*'Monthly Returns'!$BI97</f>
        <v>2.3149502481260453E-7</v>
      </c>
      <c r="DK83" s="196">
        <f>(AK83-AVERAGE(AK$3:AK$242))^2*'Monthly Returns'!$BI97</f>
        <v>3.9568212149967328E-7</v>
      </c>
      <c r="DL83" s="196">
        <f>(AL83-AVERAGE(AL$3:AL$242))^2*'Monthly Returns'!$BI97</f>
        <v>1.0410735711109507E-7</v>
      </c>
      <c r="DM83" s="196">
        <f>(AM83-AVERAGE(AM$3:AM$242))^2*'Monthly Returns'!$BI97</f>
        <v>8.5987304099823103E-8</v>
      </c>
      <c r="DN83" s="196">
        <f>(AN83-AVERAGE(AN$3:AN$242))^2*'Monthly Returns'!$BI97</f>
        <v>3.5159395129915095E-8</v>
      </c>
      <c r="DO83" s="196">
        <f>(AO83-AVERAGE(AO$3:AO$242))^2*'Monthly Returns'!$BI97</f>
        <v>3.2258257572420114E-7</v>
      </c>
      <c r="DP83" s="196">
        <f>(AP83-AVERAGE(AP$3:AP$242))^2*'Monthly Returns'!$BI97</f>
        <v>4.6512864007763181E-7</v>
      </c>
      <c r="DQ83" s="196">
        <f>(AQ83-AVERAGE(AQ$3:AQ$242))^2*'Monthly Returns'!$BI97</f>
        <v>3.9686430743405485E-6</v>
      </c>
      <c r="DR83" s="196">
        <f>(AR83-AVERAGE(AR$3:AR$242))^2*'Monthly Returns'!$BI97</f>
        <v>2.7247825434476588E-8</v>
      </c>
      <c r="DS83" s="196">
        <f>(AS83-AVERAGE(AS$3:AS$242))^2*'Monthly Returns'!$BI97</f>
        <v>6.8475910029999436E-36</v>
      </c>
      <c r="DT83" s="196">
        <f>(AT83-AVERAGE(AT$3:AT$242))^2*'Monthly Returns'!$BI97</f>
        <v>5.287514048108075E-7</v>
      </c>
      <c r="DU83" s="196">
        <f>(AU83-AVERAGE(AU$3:AU$242))^2*'Monthly Returns'!$BI97</f>
        <v>9.6987442385570267E-8</v>
      </c>
      <c r="DV83" s="196">
        <f>(AV83-AVERAGE(AV$3:AV$242))^2*'Monthly Returns'!$BI97</f>
        <v>8.9956969483415556E-8</v>
      </c>
      <c r="DW83" s="196">
        <f>(AW83-AVERAGE(AW$3:AW$242))^2*'Monthly Returns'!$BI97</f>
        <v>3.6345500023066573E-6</v>
      </c>
      <c r="DX83" s="196">
        <f>(AX83-AVERAGE(AX$3:AX$242))^2*'Monthly Returns'!$BI97</f>
        <v>1.9741311262795314E-6</v>
      </c>
      <c r="DY83" s="196">
        <f>(AY83-AVERAGE(AY$3:AY$242))^2*'Monthly Returns'!$BI97</f>
        <v>9.5265493860843199E-8</v>
      </c>
      <c r="DZ83" s="196">
        <f>(AZ83-AVERAGE(AZ$3:AZ$242))^2*'Monthly Returns'!$BI97</f>
        <v>4.5268962220234862E-7</v>
      </c>
      <c r="EA83" s="196">
        <f>(BA83-AVERAGE(BA$3:BA$242))^2*'Monthly Returns'!$BI97</f>
        <v>2.0727149712547158E-6</v>
      </c>
    </row>
    <row r="84" spans="1:131" s="103" customFormat="1" x14ac:dyDescent="0.2">
      <c r="A84" s="85"/>
      <c r="B84" s="102">
        <f>'Monthly Returns'!A98</f>
        <v>38564</v>
      </c>
      <c r="C84" s="97">
        <f>'Monthly Returns'!B98</f>
        <v>4.1028000000000002E-2</v>
      </c>
      <c r="D84" s="97">
        <f>'Monthly Returns'!C98</f>
        <v>3.8892000000000003E-2</v>
      </c>
      <c r="E84" s="97">
        <f>'Monthly Returns'!D98</f>
        <v>5.2718000000000001E-2</v>
      </c>
      <c r="F84" s="97">
        <f>'Monthly Returns'!E98</f>
        <v>6.335600000000001E-2</v>
      </c>
      <c r="G84" s="97">
        <f>'Monthly Returns'!F98</f>
        <v>7.6834E-2</v>
      </c>
      <c r="H84" s="97">
        <f>'Monthly Returns'!G98</f>
        <v>3.7243999999999999E-2</v>
      </c>
      <c r="I84" s="97">
        <f>'Monthly Returns'!H98</f>
        <v>3.6895999999999998E-2</v>
      </c>
      <c r="J84" s="97">
        <f>'Monthly Returns'!I98</f>
        <v>4.3508999999999999E-2</v>
      </c>
      <c r="K84" s="97">
        <f>'Monthly Returns'!J98</f>
        <v>7.0758000000000001E-2</v>
      </c>
      <c r="L84" s="97">
        <f>'Monthly Returns'!K98</f>
        <v>-2.496424718368162E-2</v>
      </c>
      <c r="M84" s="97">
        <f>'Monthly Returns'!L98</f>
        <v>-9.0959999999999999E-3</v>
      </c>
      <c r="N84" s="97">
        <f>'Monthly Returns'!M98</f>
        <v>-1.3557999999999999E-2</v>
      </c>
      <c r="O84" s="97">
        <f>'Monthly Returns'!N98</f>
        <v>2.1279999999999997E-3</v>
      </c>
      <c r="P84" s="97">
        <f>'Monthly Returns'!O98</f>
        <v>-9.2859999999999991E-3</v>
      </c>
      <c r="Q84" s="97">
        <f>'Monthly Returns'!P98</f>
        <v>-2.6227999999999998E-2</v>
      </c>
      <c r="R84" s="97">
        <f>'Monthly Returns'!Q98</f>
        <v>-1.0033E-2</v>
      </c>
      <c r="S84" s="97">
        <f>'Monthly Returns'!R98</f>
        <v>-7.9550000000000003E-3</v>
      </c>
      <c r="T84" s="97">
        <f>'Monthly Returns'!S98</f>
        <v>-1.6920000000000001E-2</v>
      </c>
      <c r="U84" s="97">
        <f>'Monthly Returns'!T98</f>
        <v>-2.0449000000000002E-2</v>
      </c>
      <c r="V84" s="97">
        <f>'Monthly Returns'!U98</f>
        <v>-8.5100000000000002E-3</v>
      </c>
      <c r="W84" s="97">
        <f>'Monthly Returns'!V98</f>
        <v>-5.012E-3</v>
      </c>
      <c r="X84" s="97">
        <f>'Monthly Returns'!W98</f>
        <v>-1.3237000000000001E-2</v>
      </c>
      <c r="Y84" s="97">
        <f>'Monthly Returns'!X98</f>
        <v>-7.7019999999999996E-3</v>
      </c>
      <c r="Z84" s="97">
        <f>'Monthly Returns'!Y98</f>
        <v>-2.3739999999999998E-3</v>
      </c>
      <c r="AA84" s="97">
        <f>'Monthly Returns'!Z98</f>
        <v>1.7485000000000001E-2</v>
      </c>
      <c r="AB84" s="97">
        <f>'Monthly Returns'!AA98</f>
        <v>8.3479999999999995E-3</v>
      </c>
      <c r="AC84" s="97">
        <f>'Monthly Returns'!AB98</f>
        <v>-7.3400000000000002E-3</v>
      </c>
      <c r="AD84" s="97">
        <f>'Monthly Returns'!AC98</f>
        <v>-8.3499999999999998E-3</v>
      </c>
      <c r="AE84" s="97">
        <f>'Monthly Returns'!AD98</f>
        <v>-5.5720000000000006E-3</v>
      </c>
      <c r="AF84" s="97">
        <f>'Monthly Returns'!AE98</f>
        <v>1.364E-3</v>
      </c>
      <c r="AG84" s="97">
        <f>'Monthly Returns'!AF98</f>
        <v>5.6279999999999993E-3</v>
      </c>
      <c r="AH84" s="97">
        <f>'Monthly Returns'!AG98</f>
        <v>-7.52060235785907E-3</v>
      </c>
      <c r="AI84" s="97">
        <f>'Monthly Returns'!AH98</f>
        <v>1.67E-2</v>
      </c>
      <c r="AJ84" s="97">
        <f>'Monthly Returns'!AI98</f>
        <v>2.2970000000000001E-2</v>
      </c>
      <c r="AK84" s="97">
        <f>'Monthly Returns'!AJ98</f>
        <v>2.9489999999999999E-2</v>
      </c>
      <c r="AL84" s="97">
        <f>'Monthly Returns'!AK98</f>
        <v>2.351E-2</v>
      </c>
      <c r="AM84" s="97">
        <f>'Monthly Returns'!AL98</f>
        <v>7.4099999999999999E-3</v>
      </c>
      <c r="AN84" s="97">
        <f>'Monthly Returns'!AM98</f>
        <v>1.34E-2</v>
      </c>
      <c r="AO84" s="97">
        <f>'Monthly Returns'!AN98</f>
        <v>1.2269E-2</v>
      </c>
      <c r="AP84" s="97">
        <f>'Monthly Returns'!AO98</f>
        <v>4.4832000000000004E-2</v>
      </c>
      <c r="AQ84" s="97">
        <f>'Monthly Returns'!AP98</f>
        <v>6.0627000000000007E-2</v>
      </c>
      <c r="AR84" s="95">
        <v>5.6249520510518614E-3</v>
      </c>
      <c r="AS84" s="97">
        <f>'Monthly Returns'!AR98</f>
        <v>-2.496424718368162E-2</v>
      </c>
      <c r="AT84" s="205">
        <f t="shared" si="3"/>
        <v>3.7532391013533659E-2</v>
      </c>
      <c r="AU84" s="95">
        <v>3.6185274770680915E-3</v>
      </c>
      <c r="AV84" s="95">
        <v>-4.5680776752266387E-3</v>
      </c>
      <c r="AW84" s="97">
        <f>'Monthly Returns'!AV98</f>
        <v>7.136300000000001E-2</v>
      </c>
      <c r="AX84" s="97">
        <f>'Monthly Returns'!AW98</f>
        <v>4.9421E-2</v>
      </c>
      <c r="AY84" s="95">
        <v>3.1796955067668296E-2</v>
      </c>
      <c r="AZ84" s="95">
        <v>9.8094477291094953E-2</v>
      </c>
      <c r="BA84" s="97">
        <f>'Monthly Returns'!AZ98</f>
        <v>5.1836E-2</v>
      </c>
      <c r="BB84" s="97"/>
      <c r="BC84" s="97"/>
      <c r="BD84" s="97"/>
      <c r="BE84" s="97"/>
      <c r="BF84" s="97"/>
      <c r="BG84" s="97"/>
      <c r="BH84" s="97"/>
      <c r="BI84" s="97"/>
      <c r="BJ84" s="97"/>
      <c r="BK84" s="97"/>
      <c r="BL84" s="97"/>
      <c r="BM84" s="97"/>
      <c r="BN84" s="97"/>
      <c r="BO84" s="97"/>
      <c r="BP84" s="97"/>
      <c r="BQ84" s="97"/>
      <c r="BR84" s="97"/>
      <c r="BS84" s="97"/>
      <c r="BT84" s="97"/>
      <c r="BU84" s="97"/>
      <c r="BV84" s="97"/>
      <c r="CC84" s="196">
        <f>(C84-AVERAGE(C$3:C$242))^2*'Monthly Returns'!$BI98</f>
        <v>2.5670855597432381E-6</v>
      </c>
      <c r="CD84" s="196">
        <f>(D84-AVERAGE(D$3:D$242))^2*'Monthly Returns'!$BI98</f>
        <v>2.2689496723359889E-6</v>
      </c>
      <c r="CE84" s="196">
        <f>(E84-AVERAGE(E$3:E$242))^2*'Monthly Returns'!$BI98</f>
        <v>4.2275646096593904E-6</v>
      </c>
      <c r="CF84" s="196">
        <f>(F84-AVERAGE(F$3:F$242))^2*'Monthly Returns'!$BI98</f>
        <v>6.6123192944526765E-6</v>
      </c>
      <c r="CG84" s="196">
        <f>(G84-AVERAGE(G$3:G$242))^2*'Monthly Returns'!$BI98</f>
        <v>9.8264091927665055E-6</v>
      </c>
      <c r="CH84" s="196">
        <f>(H84-AVERAGE(H$3:H$242))^2*'Monthly Returns'!$BI98</f>
        <v>2.1294090384621101E-6</v>
      </c>
      <c r="CI84" s="196">
        <f>(I84-AVERAGE(I$3:I$242))^2*'Monthly Returns'!$BI98</f>
        <v>2.1054883335002961E-6</v>
      </c>
      <c r="CJ84" s="196">
        <f>(J84-AVERAGE(J$3:J$242))^2*'Monthly Returns'!$BI98</f>
        <v>2.6761031784299547E-6</v>
      </c>
      <c r="CK84" s="196">
        <f>(K84-AVERAGE(K$3:K$242))^2*'Monthly Returns'!$BI98</f>
        <v>8.2539287202123256E-6</v>
      </c>
      <c r="CL84" s="196">
        <f>(L84-AVERAGE(L$3:L$242))^2*'Monthly Returns'!$BI98</f>
        <v>6.9167585888888331E-36</v>
      </c>
      <c r="CM84" s="196">
        <f>(M84-AVERAGE(M$3:M$242))^2*'Monthly Returns'!$BI98</f>
        <v>3.679421077111287E-7</v>
      </c>
      <c r="CN84" s="196">
        <f>(N84-AVERAGE(N$3:N$242))^2*'Monthly Returns'!$BI98</f>
        <v>6.4232279486959343E-7</v>
      </c>
      <c r="CO84" s="196">
        <f>(O84-AVERAGE(O$3:O$242))^2*'Monthly Returns'!$BI98</f>
        <v>4.1412923901404587E-10</v>
      </c>
      <c r="CP84" s="196">
        <f>(P84-AVERAGE(P$3:P$242))^2*'Monthly Returns'!$BI98</f>
        <v>3.3864170820679338E-7</v>
      </c>
      <c r="CQ84" s="196">
        <f>(Q84-AVERAGE(Q$3:Q$242))^2*'Monthly Returns'!$BI98</f>
        <v>2.2099926110855961E-6</v>
      </c>
      <c r="CR84" s="196">
        <f>(R84-AVERAGE(R$3:R$242))^2*'Monthly Returns'!$BI98</f>
        <v>4.6442795822596699E-7</v>
      </c>
      <c r="CS84" s="196">
        <f>(S84-AVERAGE(S$3:S$242))^2*'Monthly Returns'!$BI98</f>
        <v>3.2064191279300367E-7</v>
      </c>
      <c r="CT84" s="196">
        <f>(T84-AVERAGE(T$3:T$242))^2*'Monthly Returns'!$BI98</f>
        <v>1.1334799579688194E-6</v>
      </c>
      <c r="CU84" s="196">
        <f>(U84-AVERAGE(U$3:U$242))^2*'Monthly Returns'!$BI98</f>
        <v>1.3874369456391405E-6</v>
      </c>
      <c r="CV84" s="196">
        <f>(V84-AVERAGE(V$3:V$242))^2*'Monthly Returns'!$BI98</f>
        <v>3.1343871585894628E-7</v>
      </c>
      <c r="CW84" s="196">
        <f>(W84-AVERAGE(W$3:W$242))^2*'Monthly Returns'!$BI98</f>
        <v>1.7044127292024986E-7</v>
      </c>
      <c r="CX84" s="196">
        <f>(X84-AVERAGE(X$3:X$242))^2*'Monthly Returns'!$BI98</f>
        <v>7.0397825598885999E-7</v>
      </c>
      <c r="CY84" s="196">
        <f>(Y84-AVERAGE(Y$3:Y$242))^2*'Monthly Returns'!$BI98</f>
        <v>2.8731979102169028E-7</v>
      </c>
      <c r="CZ84" s="196">
        <f>(Z84-AVERAGE(Z$3:Z$242))^2*'Monthly Returns'!$BI98</f>
        <v>5.1985668705476576E-8</v>
      </c>
      <c r="DA84" s="196">
        <f>(AA84-AVERAGE(AA$3:AA$242))^2*'Monthly Returns'!$BI98</f>
        <v>2.9962889761708797E-7</v>
      </c>
      <c r="DB84" s="196">
        <f>(AB84-AVERAGE(AB$3:AB$242))^2*'Monthly Returns'!$BI98</f>
        <v>4.0036754831078748E-8</v>
      </c>
      <c r="DC84" s="196">
        <f>(AC84-AVERAGE(AC$3:AC$242))^2*'Monthly Returns'!$BI98</f>
        <v>2.4163909219689739E-7</v>
      </c>
      <c r="DD84" s="196">
        <f>(AD84-AVERAGE(AD$3:AD$242))^2*'Monthly Returns'!$BI98</f>
        <v>2.9370669096766009E-7</v>
      </c>
      <c r="DE84" s="196">
        <f>(AE84-AVERAGE(AE$3:AE$242))^2*'Monthly Returns'!$BI98</f>
        <v>1.7615326832909697E-7</v>
      </c>
      <c r="DF84" s="196">
        <f>(AF84-AVERAGE(AF$3:AF$242))^2*'Monthly Returns'!$BI98</f>
        <v>6.9801167624348278E-8</v>
      </c>
      <c r="DG84" s="196">
        <f>(AG84-AVERAGE(AG$3:AG$242))^2*'Monthly Returns'!$BI98</f>
        <v>6.2547257480206928E-11</v>
      </c>
      <c r="DH84" s="196">
        <f>(AH84-AVERAGE(AH$3:AH$242))^2*'Monthly Returns'!$BI98</f>
        <v>3.1530903831093678E-7</v>
      </c>
      <c r="DI84" s="196">
        <f>(AI84-AVERAGE(AI$3:AI$242))^2*'Monthly Returns'!$BI98</f>
        <v>3.8302089117296725E-7</v>
      </c>
      <c r="DJ84" s="196">
        <f>(AJ84-AVERAGE(AJ$3:AJ$242))^2*'Monthly Returns'!$BI98</f>
        <v>6.6842682895372791E-7</v>
      </c>
      <c r="DK84" s="196">
        <f>(AK84-AVERAGE(AK$3:AK$242))^2*'Monthly Returns'!$BI98</f>
        <v>1.2116813025523924E-6</v>
      </c>
      <c r="DL84" s="196">
        <f>(AL84-AVERAGE(AL$3:AL$242))^2*'Monthly Returns'!$BI98</f>
        <v>6.5670627852726997E-7</v>
      </c>
      <c r="DM84" s="196">
        <f>(AM84-AVERAGE(AM$3:AM$242))^2*'Monthly Returns'!$BI98</f>
        <v>2.1300877719366756E-8</v>
      </c>
      <c r="DN84" s="196">
        <f>(AN84-AVERAGE(AN$3:AN$242))^2*'Monthly Returns'!$BI98</f>
        <v>1.361321100258903E-7</v>
      </c>
      <c r="DO84" s="196">
        <f>(AO84-AVERAGE(AO$3:AO$242))^2*'Monthly Returns'!$BI98</f>
        <v>1.0669486105436125E-7</v>
      </c>
      <c r="DP84" s="196">
        <f>(AP84-AVERAGE(AP$3:AP$242))^2*'Monthly Returns'!$BI98</f>
        <v>4.0479773165343934E-6</v>
      </c>
      <c r="DQ84" s="196">
        <f>(AQ84-AVERAGE(AQ$3:AQ$242))^2*'Monthly Returns'!$BI98</f>
        <v>6.2584086364462378E-6</v>
      </c>
      <c r="DR84" s="196">
        <f>(AR84-AVERAGE(AR$3:AR$242))^2*'Monthly Returns'!$BI98</f>
        <v>1.7401827396043309E-9</v>
      </c>
      <c r="DS84" s="196">
        <f>(AS84-AVERAGE(AS$3:AS$242))^2*'Monthly Returns'!$BI98</f>
        <v>6.9167585888888331E-36</v>
      </c>
      <c r="DT84" s="196">
        <f>(AT84-AVERAGE(AT$3:AT$242))^2*'Monthly Returns'!$BI98</f>
        <v>2.2749851382029189E-6</v>
      </c>
      <c r="DU84" s="196">
        <f>(AU84-AVERAGE(AU$3:AU$242))^2*'Monthly Returns'!$BI98</f>
        <v>5.9192556595939587E-9</v>
      </c>
      <c r="DV84" s="196">
        <f>(AV84-AVERAGE(AV$3:AV$242))^2*'Monthly Returns'!$BI98</f>
        <v>3.635069068726671E-9</v>
      </c>
      <c r="DW84" s="196">
        <f>(AW84-AVERAGE(AW$3:AW$242))^2*'Monthly Returns'!$BI98</f>
        <v>8.4983651968771494E-6</v>
      </c>
      <c r="DX84" s="196">
        <f>(AX84-AVERAGE(AX$3:AX$242))^2*'Monthly Returns'!$BI98</f>
        <v>3.6882258213421379E-6</v>
      </c>
      <c r="DY84" s="196">
        <f>(AY84-AVERAGE(AY$3:AY$242))^2*'Monthly Returns'!$BI98</f>
        <v>1.3874772100796844E-6</v>
      </c>
      <c r="DZ84" s="196">
        <f>(AZ84-AVERAGE(AZ$3:AZ$242))^2*'Monthly Returns'!$BI98</f>
        <v>1.5032583469042735E-5</v>
      </c>
      <c r="EA84" s="196">
        <f>(BA84-AVERAGE(BA$3:BA$242))^2*'Monthly Returns'!$BI98</f>
        <v>3.8819881167262875E-6</v>
      </c>
    </row>
    <row r="85" spans="1:131" s="103" customFormat="1" x14ac:dyDescent="0.2">
      <c r="A85" s="85"/>
      <c r="B85" s="102">
        <f>'Monthly Returns'!A99</f>
        <v>38595</v>
      </c>
      <c r="C85" s="97">
        <f>'Monthly Returns'!B99</f>
        <v>-9.5350000000000001E-3</v>
      </c>
      <c r="D85" s="97">
        <f>'Monthly Returns'!C99</f>
        <v>-8.6540000000000002E-3</v>
      </c>
      <c r="E85" s="97">
        <f>'Monthly Returns'!D99</f>
        <v>-7.0020000000000004E-3</v>
      </c>
      <c r="F85" s="97">
        <f>'Monthly Returns'!E99</f>
        <v>-1.8540000000000001E-2</v>
      </c>
      <c r="G85" s="97">
        <f>'Monthly Returns'!F99</f>
        <v>-1.0603E-2</v>
      </c>
      <c r="H85" s="97">
        <f>'Monthly Returns'!G99</f>
        <v>8.0579999999999992E-3</v>
      </c>
      <c r="I85" s="97">
        <f>'Monthly Returns'!H99</f>
        <v>2.5592E-2</v>
      </c>
      <c r="J85" s="97">
        <f>'Monthly Returns'!I99</f>
        <v>3.0865999999999998E-2</v>
      </c>
      <c r="K85" s="97">
        <f>'Monthly Returns'!J99</f>
        <v>9.0019999999999996E-3</v>
      </c>
      <c r="L85" s="97">
        <f>'Monthly Returns'!K99</f>
        <v>-2.496424718368162E-2</v>
      </c>
      <c r="M85" s="97">
        <f>'Monthly Returns'!L99</f>
        <v>1.2819000000000001E-2</v>
      </c>
      <c r="N85" s="97">
        <f>'Monthly Returns'!M99</f>
        <v>1.5882E-2</v>
      </c>
      <c r="O85" s="97">
        <f>'Monthly Returns'!N99</f>
        <v>2.9270000000000003E-3</v>
      </c>
      <c r="P85" s="97">
        <f>'Monthly Returns'!O99</f>
        <v>1.1477999999999999E-2</v>
      </c>
      <c r="Q85" s="97">
        <f>'Monthly Returns'!P99</f>
        <v>2.9114000000000001E-2</v>
      </c>
      <c r="R85" s="97">
        <f>'Monthly Returns'!Q99</f>
        <v>1.5208999999999999E-2</v>
      </c>
      <c r="S85" s="97">
        <f>'Monthly Returns'!R99</f>
        <v>1.2621E-2</v>
      </c>
      <c r="T85" s="97">
        <f>'Monthly Returns'!S99</f>
        <v>2.3805E-2</v>
      </c>
      <c r="U85" s="97">
        <f>'Monthly Returns'!T99</f>
        <v>2.2736999999999997E-2</v>
      </c>
      <c r="V85" s="97">
        <f>'Monthly Returns'!U99</f>
        <v>1.2081999999999999E-2</v>
      </c>
      <c r="W85" s="97">
        <f>'Monthly Returns'!V99</f>
        <v>8.8590000000000006E-3</v>
      </c>
      <c r="X85" s="97">
        <f>'Monthly Returns'!W99</f>
        <v>1.6742E-2</v>
      </c>
      <c r="Y85" s="97">
        <f>'Monthly Returns'!X99</f>
        <v>9.8569999999999994E-3</v>
      </c>
      <c r="Z85" s="97">
        <f>'Monthly Returns'!Y99</f>
        <v>3.5610000000000004E-3</v>
      </c>
      <c r="AA85" s="97">
        <f>'Monthly Returns'!Z99</f>
        <v>1.9070000000000001E-3</v>
      </c>
      <c r="AB85" s="97">
        <f>'Monthly Returns'!AA99</f>
        <v>5.5510000000000004E-3</v>
      </c>
      <c r="AC85" s="97">
        <f>'Monthly Returns'!AB99</f>
        <v>1.8839999999999999E-2</v>
      </c>
      <c r="AD85" s="97">
        <f>'Monthly Returns'!AC99</f>
        <v>1.7589999999999998E-2</v>
      </c>
      <c r="AE85" s="97">
        <f>'Monthly Returns'!AD99</f>
        <v>2.1785000000000002E-2</v>
      </c>
      <c r="AF85" s="97">
        <f>'Monthly Returns'!AE99</f>
        <v>1.7604999999999999E-2</v>
      </c>
      <c r="AG85" s="97">
        <f>'Monthly Returns'!AF99</f>
        <v>1.6642999999999998E-2</v>
      </c>
      <c r="AH85" s="97">
        <f>'Monthly Returns'!AG99</f>
        <v>2.2385117066979099E-2</v>
      </c>
      <c r="AI85" s="97">
        <f>'Monthly Returns'!AH99</f>
        <v>4.3E-3</v>
      </c>
      <c r="AJ85" s="97">
        <f>'Monthly Returns'!AI99</f>
        <v>8.199999999999999E-3</v>
      </c>
      <c r="AK85" s="97">
        <f>'Monthly Returns'!AJ99</f>
        <v>7.4099999999999999E-3</v>
      </c>
      <c r="AL85" s="97">
        <f>'Monthly Returns'!AK99</f>
        <v>8.8699999999999994E-3</v>
      </c>
      <c r="AM85" s="97">
        <f>'Monthly Returns'!AL99</f>
        <v>7.2499999999999995E-3</v>
      </c>
      <c r="AN85" s="97">
        <f>'Monthly Returns'!AM99</f>
        <v>6.9099999999999995E-3</v>
      </c>
      <c r="AO85" s="97">
        <f>'Monthly Returns'!AN99</f>
        <v>1.6732E-2</v>
      </c>
      <c r="AP85" s="97">
        <f>'Monthly Returns'!AO99</f>
        <v>7.5480000000000005E-2</v>
      </c>
      <c r="AQ85" s="97">
        <f>'Monthly Returns'!AP99</f>
        <v>4.7028999999999994E-2</v>
      </c>
      <c r="AR85" s="95">
        <v>2.6646645952181851E-2</v>
      </c>
      <c r="AS85" s="97">
        <f>'Monthly Returns'!AR99</f>
        <v>-2.496424718368162E-2</v>
      </c>
      <c r="AT85" s="205">
        <f t="shared" si="3"/>
        <v>1.084315229899226E-2</v>
      </c>
      <c r="AU85" s="95">
        <v>1.5306918046099273E-2</v>
      </c>
      <c r="AV85" s="95">
        <v>-7.0907190836521717E-3</v>
      </c>
      <c r="AW85" s="97">
        <f>'Monthly Returns'!AV99</f>
        <v>-3.6562999999999998E-2</v>
      </c>
      <c r="AX85" s="97">
        <f>'Monthly Returns'!AW99</f>
        <v>-9.895000000000001E-3</v>
      </c>
      <c r="AY85" s="95">
        <v>2.7987614949612984E-3</v>
      </c>
      <c r="AZ85" s="95">
        <v>-5.9862342459604145E-2</v>
      </c>
      <c r="BA85" s="97">
        <f>'Monthly Returns'!AZ99</f>
        <v>-2.4068999999999997E-2</v>
      </c>
      <c r="BB85" s="97"/>
      <c r="BC85" s="97"/>
      <c r="BD85" s="97"/>
      <c r="BE85" s="97"/>
      <c r="BF85" s="97"/>
      <c r="BG85" s="97"/>
      <c r="BH85" s="97"/>
      <c r="BI85" s="97"/>
      <c r="BJ85" s="97"/>
      <c r="BK85" s="97"/>
      <c r="BL85" s="97"/>
      <c r="BM85" s="97"/>
      <c r="BN85" s="97"/>
      <c r="BO85" s="97"/>
      <c r="BP85" s="97"/>
      <c r="BQ85" s="97"/>
      <c r="BR85" s="97"/>
      <c r="BS85" s="97"/>
      <c r="BT85" s="97"/>
      <c r="BU85" s="97"/>
      <c r="BV85" s="97"/>
      <c r="CC85" s="196">
        <f>(C85-AVERAGE(C$3:C$242))^2*'Monthly Returns'!$BI99</f>
        <v>6.3572970401952493E-7</v>
      </c>
      <c r="CD85" s="196">
        <f>(D85-AVERAGE(D$3:D$242))^2*'Monthly Returns'!$BI99</f>
        <v>5.6259226258304455E-7</v>
      </c>
      <c r="CE85" s="196">
        <f>(E85-AVERAGE(E$3:E$242))^2*'Monthly Returns'!$BI99</f>
        <v>6.0399124254099979E-7</v>
      </c>
      <c r="CF85" s="196">
        <f>(F85-AVERAGE(F$3:F$242))^2*'Monthly Returns'!$BI99</f>
        <v>1.7296656693566875E-6</v>
      </c>
      <c r="CG85" s="196">
        <f>(G85-AVERAGE(G$3:G$242))^2*'Monthly Returns'!$BI99</f>
        <v>1.0259728148983691E-6</v>
      </c>
      <c r="CH85" s="196">
        <f>(H85-AVERAGE(H$3:H$242))^2*'Monthly Returns'!$BI99</f>
        <v>5.910305815780694E-9</v>
      </c>
      <c r="CI85" s="196">
        <f>(I85-AVERAGE(I$3:I$242))^2*'Monthly Returns'!$BI99</f>
        <v>8.4656219909352097E-7</v>
      </c>
      <c r="CJ85" s="196">
        <f>(J85-AVERAGE(J$3:J$242))^2*'Monthly Returns'!$BI99</f>
        <v>1.0859960149628677E-6</v>
      </c>
      <c r="CK85" s="196">
        <f>(K85-AVERAGE(K$3:K$242))^2*'Monthly Returns'!$BI99</f>
        <v>2.8237459139328477E-9</v>
      </c>
      <c r="CL85" s="196">
        <f>(L85-AVERAGE(L$3:L$242))^2*'Monthly Returns'!$BI99</f>
        <v>6.9866248372614466E-36</v>
      </c>
      <c r="CM85" s="196">
        <f>(M85-AVERAGE(M$3:M$242))^2*'Monthly Returns'!$BI99</f>
        <v>1.8824130075637364E-7</v>
      </c>
      <c r="CN85" s="196">
        <f>(N85-AVERAGE(N$3:N$242))^2*'Monthly Returns'!$BI99</f>
        <v>3.5560813596923731E-7</v>
      </c>
      <c r="CO85" s="196">
        <f>(O85-AVERAGE(O$3:O$242))^2*'Monthly Returns'!$BI99</f>
        <v>3.4220066108899093E-9</v>
      </c>
      <c r="CP85" s="196">
        <f>(P85-AVERAGE(P$3:P$242))^2*'Monthly Returns'!$BI99</f>
        <v>1.6308591095584214E-7</v>
      </c>
      <c r="CQ85" s="196">
        <f>(Q85-AVERAGE(Q$3:Q$242))^2*'Monthly Returns'!$BI99</f>
        <v>1.3020509937930558E-6</v>
      </c>
      <c r="CR85" s="196">
        <f>(R85-AVERAGE(R$3:R$242))^2*'Monthly Returns'!$BI99</f>
        <v>2.6729097642127411E-7</v>
      </c>
      <c r="CS85" s="196">
        <f>(S85-AVERAGE(S$3:S$242))^2*'Monthly Returns'!$BI99</f>
        <v>1.6862759551997344E-7</v>
      </c>
      <c r="CT85" s="196">
        <f>(T85-AVERAGE(T$3:T$242))^2*'Monthly Returns'!$BI99</f>
        <v>7.5542253608180423E-7</v>
      </c>
      <c r="CU85" s="196">
        <f>(U85-AVERAGE(U$3:U$242))^2*'Monthly Returns'!$BI99</f>
        <v>7.6128785932393369E-7</v>
      </c>
      <c r="CV85" s="196">
        <f>(V85-AVERAGE(V$3:V$242))^2*'Monthly Returns'!$BI99</f>
        <v>1.7458485521443648E-7</v>
      </c>
      <c r="CW85" s="196">
        <f>(W85-AVERAGE(W$3:W$242))^2*'Monthly Returns'!$BI99</f>
        <v>6.0298350054455497E-8</v>
      </c>
      <c r="CX85" s="196">
        <f>(X85-AVERAGE(X$3:X$242))^2*'Monthly Returns'!$BI99</f>
        <v>3.4131407325892197E-7</v>
      </c>
      <c r="CY85" s="196">
        <f>(Y85-AVERAGE(Y$3:Y$242))^2*'Monthly Returns'!$BI99</f>
        <v>8.842764663015653E-8</v>
      </c>
      <c r="CZ85" s="196">
        <f>(Z85-AVERAGE(Z$3:Z$242))^2*'Monthly Returns'!$BI99</f>
        <v>2.8567987983577557E-9</v>
      </c>
      <c r="DA85" s="196">
        <f>(AA85-AVERAGE(AA$3:AA$242))^2*'Monthly Returns'!$BI99</f>
        <v>3.6718882133880064E-8</v>
      </c>
      <c r="DB85" s="196">
        <f>(AB85-AVERAGE(AB$3:AB$242))^2*'Monthly Returns'!$BI99</f>
        <v>4.612822888877121E-9</v>
      </c>
      <c r="DC85" s="196">
        <f>(AC85-AVERAGE(AC$3:AC$242))^2*'Monthly Returns'!$BI99</f>
        <v>5.6632260485618061E-7</v>
      </c>
      <c r="DD85" s="196">
        <f>(AD85-AVERAGE(AD$3:AD$242))^2*'Monthly Returns'!$BI99</f>
        <v>4.7676718307626055E-7</v>
      </c>
      <c r="DE85" s="196">
        <f>(AE85-AVERAGE(AE$3:AE$242))^2*'Monthly Returns'!$BI99</f>
        <v>7.7582985797971657E-7</v>
      </c>
      <c r="DF85" s="196">
        <f>(AF85-AVERAGE(AF$3:AF$242))^2*'Monthly Returns'!$BI99</f>
        <v>2.5786325225065706E-7</v>
      </c>
      <c r="DG85" s="196">
        <f>(AG85-AVERAGE(AG$3:AG$242))^2*'Monthly Returns'!$BI99</f>
        <v>2.8349176889236415E-7</v>
      </c>
      <c r="DH85" s="196">
        <f>(AH85-AVERAGE(AH$3:AH$242))^2*'Monthly Returns'!$BI99</f>
        <v>7.3898074308871861E-7</v>
      </c>
      <c r="DI85" s="196">
        <f>(AI85-AVERAGE(AI$3:AI$242))^2*'Monthly Returns'!$BI99</f>
        <v>9.9637960888446045E-10</v>
      </c>
      <c r="DJ85" s="196">
        <f>(AJ85-AVERAGE(AJ$3:AJ$242))^2*'Monthly Returns'!$BI99</f>
        <v>1.401933928868863E-8</v>
      </c>
      <c r="DK85" s="196">
        <f>(AK85-AVERAGE(AK$3:AK$242))^2*'Monthly Returns'!$BI99</f>
        <v>3.019145716821244E-9</v>
      </c>
      <c r="DL85" s="196">
        <f>(AL85-AVERAGE(AL$3:AL$242))^2*'Monthly Returns'!$BI99</f>
        <v>1.3772788228517074E-8</v>
      </c>
      <c r="DM85" s="196">
        <f>(AM85-AVERAGE(AM$3:AM$242))^2*'Monthly Returns'!$BI99</f>
        <v>1.9339044268834387E-8</v>
      </c>
      <c r="DN85" s="196">
        <f>(AN85-AVERAGE(AN$3:AN$242))^2*'Monthly Returns'!$BI99</f>
        <v>3.8181726676959587E-9</v>
      </c>
      <c r="DO85" s="196">
        <f>(AO85-AVERAGE(AO$3:AO$242))^2*'Monthly Returns'!$BI99</f>
        <v>2.9246230391487727E-7</v>
      </c>
      <c r="DP85" s="196">
        <f>(AP85-AVERAGE(AP$3:AP$242))^2*'Monthly Returns'!$BI99</f>
        <v>1.2120365495632038E-5</v>
      </c>
      <c r="DQ85" s="196">
        <f>(AQ85-AVERAGE(AQ$3:AQ$242))^2*'Monthly Returns'!$BI99</f>
        <v>3.4849458043331271E-6</v>
      </c>
      <c r="DR85" s="196">
        <f>(AR85-AVERAGE(AR$3:AR$242))^2*'Monthly Returns'!$BI99</f>
        <v>9.1976660900987658E-7</v>
      </c>
      <c r="DS85" s="196">
        <f>(AS85-AVERAGE(AS$3:AS$242))^2*'Monthly Returns'!$BI99</f>
        <v>6.9866248372614466E-36</v>
      </c>
      <c r="DT85" s="196">
        <f>(AT85-AVERAGE(AT$3:AT$242))^2*'Monthly Returns'!$BI99</f>
        <v>6.0058078224082142E-8</v>
      </c>
      <c r="DU85" s="196">
        <f>(AU85-AVERAGE(AU$3:AU$242))^2*'Monthly Returns'!$BI99</f>
        <v>4.0180312571481393E-7</v>
      </c>
      <c r="DV85" s="196">
        <f>(AV85-AVERAGE(AV$3:AV$242))^2*'Monthly Returns'!$BI99</f>
        <v>3.5429850092690129E-9</v>
      </c>
      <c r="DW85" s="196">
        <f>(AW85-AVERAGE(AW$3:AW$242))^2*'Monthly Returns'!$BI99</f>
        <v>4.8802525004986133E-6</v>
      </c>
      <c r="DX85" s="196">
        <f>(AX85-AVERAGE(AX$3:AX$242))^2*'Monthly Returns'!$BI99</f>
        <v>7.9967221430900805E-7</v>
      </c>
      <c r="DY85" s="196">
        <f>(AY85-AVERAGE(AY$3:AY$242))^2*'Monthly Returns'!$BI99</f>
        <v>3.8782788413619743E-8</v>
      </c>
      <c r="DZ85" s="196">
        <f>(AZ85-AVERAGE(AZ$3:AZ$242))^2*'Monthly Returns'!$BI99</f>
        <v>1.3137447083326601E-5</v>
      </c>
      <c r="EA85" s="196">
        <f>(BA85-AVERAGE(BA$3:BA$242))^2*'Monthly Returns'!$BI99</f>
        <v>2.6702670173180153E-6</v>
      </c>
    </row>
    <row r="86" spans="1:131" s="103" customFormat="1" x14ac:dyDescent="0.2">
      <c r="A86" s="85"/>
      <c r="B86" s="102">
        <f>'Monthly Returns'!A100</f>
        <v>38625</v>
      </c>
      <c r="C86" s="97">
        <f>'Monthly Returns'!B100</f>
        <v>8.7519999999999994E-3</v>
      </c>
      <c r="D86" s="97">
        <f>'Monthly Returns'!C100</f>
        <v>9.2930000000000009E-3</v>
      </c>
      <c r="E86" s="97">
        <f>'Monthly Returns'!D100</f>
        <v>1.3264E-2</v>
      </c>
      <c r="F86" s="97">
        <f>'Monthly Returns'!E100</f>
        <v>3.1369999999999996E-3</v>
      </c>
      <c r="G86" s="97">
        <f>'Monthly Returns'!F100</f>
        <v>6.8920000000000006E-3</v>
      </c>
      <c r="H86" s="97">
        <f>'Monthly Returns'!G100</f>
        <v>3.0367000000000002E-2</v>
      </c>
      <c r="I86" s="97">
        <f>'Monthly Returns'!H100</f>
        <v>5.1582999999999997E-2</v>
      </c>
      <c r="J86" s="97">
        <f>'Monthly Returns'!I100</f>
        <v>4.0871000000000005E-2</v>
      </c>
      <c r="K86" s="97">
        <f>'Monthly Returns'!J100</f>
        <v>9.3246999999999997E-2</v>
      </c>
      <c r="L86" s="97">
        <f>'Monthly Returns'!K100</f>
        <v>-2.496424718368162E-2</v>
      </c>
      <c r="M86" s="97">
        <f>'Monthly Returns'!L100</f>
        <v>-1.0308999999999999E-2</v>
      </c>
      <c r="N86" s="97">
        <f>'Monthly Returns'!M100</f>
        <v>-1.3269999999999999E-2</v>
      </c>
      <c r="O86" s="97">
        <f>'Monthly Returns'!N100</f>
        <v>2.8610000000000003E-3</v>
      </c>
      <c r="P86" s="97">
        <f>'Monthly Returns'!O100</f>
        <v>-8.2059999999999998E-3</v>
      </c>
      <c r="Q86" s="97">
        <f>'Monthly Returns'!P100</f>
        <v>-2.8712000000000001E-2</v>
      </c>
      <c r="R86" s="97">
        <f>'Monthly Returns'!Q100</f>
        <v>-1.4981E-2</v>
      </c>
      <c r="S86" s="97">
        <f>'Monthly Returns'!R100</f>
        <v>-9.7450000000000002E-3</v>
      </c>
      <c r="T86" s="97">
        <f>'Monthly Returns'!S100</f>
        <v>-3.2328000000000003E-2</v>
      </c>
      <c r="U86" s="97">
        <f>'Monthly Returns'!T100</f>
        <v>-1.5349999999999999E-3</v>
      </c>
      <c r="V86" s="97">
        <f>'Monthly Returns'!U100</f>
        <v>-8.2520000000000007E-3</v>
      </c>
      <c r="W86" s="97">
        <f>'Monthly Returns'!V100</f>
        <v>-5.2610000000000001E-3</v>
      </c>
      <c r="X86" s="97">
        <f>'Monthly Returns'!W100</f>
        <v>-1.3557999999999999E-2</v>
      </c>
      <c r="Y86" s="97">
        <f>'Monthly Returns'!X100</f>
        <v>-6.1799999999999997E-3</v>
      </c>
      <c r="Z86" s="97">
        <f>'Monthly Returns'!Y100</f>
        <v>3.4000000000000002E-4</v>
      </c>
      <c r="AA86" s="97">
        <f>'Monthly Returns'!Z100</f>
        <v>-9.9799999999999993E-3</v>
      </c>
      <c r="AB86" s="97">
        <f>'Monthly Returns'!AA100</f>
        <v>4.8849999999999996E-3</v>
      </c>
      <c r="AC86" s="97">
        <f>'Monthly Returns'!AB100</f>
        <v>-1.9687E-2</v>
      </c>
      <c r="AD86" s="97">
        <f>'Monthly Returns'!AC100</f>
        <v>-2.0091999999999999E-2</v>
      </c>
      <c r="AE86" s="97">
        <f>'Monthly Returns'!AD100</f>
        <v>-1.9910000000000001E-2</v>
      </c>
      <c r="AF86" s="97">
        <f>'Monthly Returns'!AE100</f>
        <v>2.4622999999999999E-2</v>
      </c>
      <c r="AG86" s="97">
        <f>'Monthly Returns'!AF100</f>
        <v>1.1309E-2</v>
      </c>
      <c r="AH86" s="97">
        <f>'Monthly Returns'!AG100</f>
        <v>-2.1624724502185902E-2</v>
      </c>
      <c r="AI86" s="97">
        <f>'Monthly Returns'!AH100</f>
        <v>1.11E-2</v>
      </c>
      <c r="AJ86" s="97">
        <f>'Monthly Returns'!AI100</f>
        <v>1.9279999999999999E-2</v>
      </c>
      <c r="AK86" s="97">
        <f>'Monthly Returns'!AJ100</f>
        <v>2.2530000000000001E-2</v>
      </c>
      <c r="AL86" s="97">
        <f>'Monthly Returns'!AK100</f>
        <v>9.9799999999999993E-3</v>
      </c>
      <c r="AM86" s="97">
        <f>'Monthly Returns'!AL100</f>
        <v>2.1080000000000002E-2</v>
      </c>
      <c r="AN86" s="97">
        <f>'Monthly Returns'!AM100</f>
        <v>1.175E-2</v>
      </c>
      <c r="AO86" s="97">
        <f>'Monthly Returns'!AN100</f>
        <v>3.1898000000000003E-2</v>
      </c>
      <c r="AP86" s="97">
        <f>'Monthly Returns'!AO100</f>
        <v>4.6525999999999998E-2</v>
      </c>
      <c r="AQ86" s="97">
        <f>'Monthly Returns'!AP100</f>
        <v>8.1469E-2</v>
      </c>
      <c r="AR86" s="95">
        <v>1.6308522022920324E-3</v>
      </c>
      <c r="AS86" s="97">
        <f>'Monthly Returns'!AR100</f>
        <v>-2.496424718368162E-2</v>
      </c>
      <c r="AT86" s="205">
        <f t="shared" si="3"/>
        <v>2.1850410945969914E-2</v>
      </c>
      <c r="AU86" s="95">
        <v>1.1284258269497046E-3</v>
      </c>
      <c r="AV86" s="95">
        <v>-1.9638775758549307E-3</v>
      </c>
      <c r="AW86" s="97">
        <f>'Monthly Returns'!AV100</f>
        <v>5.9560000000000004E-3</v>
      </c>
      <c r="AX86" s="97">
        <f>'Monthly Returns'!AW100</f>
        <v>2.0906999999999999E-2</v>
      </c>
      <c r="AY86" s="95">
        <v>2.6390054729849566E-2</v>
      </c>
      <c r="AZ86" s="95">
        <v>0.10515407461340005</v>
      </c>
      <c r="BA86" s="97">
        <f>'Monthly Returns'!AZ100</f>
        <v>1.2485E-2</v>
      </c>
      <c r="BB86" s="97"/>
      <c r="BC86" s="97"/>
      <c r="BD86" s="97"/>
      <c r="BE86" s="97"/>
      <c r="BF86" s="97"/>
      <c r="BG86" s="97"/>
      <c r="BH86" s="97"/>
      <c r="BI86" s="97"/>
      <c r="BJ86" s="97"/>
      <c r="BK86" s="97"/>
      <c r="BL86" s="97"/>
      <c r="BM86" s="97"/>
      <c r="BN86" s="97"/>
      <c r="BO86" s="97"/>
      <c r="BP86" s="97"/>
      <c r="BQ86" s="97"/>
      <c r="BR86" s="97"/>
      <c r="BS86" s="97"/>
      <c r="BT86" s="97"/>
      <c r="BU86" s="97"/>
      <c r="BV86" s="97"/>
      <c r="CC86" s="196">
        <f>(C86-AVERAGE(C$3:C$242))^2*'Monthly Returns'!$BI100</f>
        <v>5.446181882919065E-9</v>
      </c>
      <c r="CD86" s="196">
        <f>(D86-AVERAGE(D$3:D$242))^2*'Monthly Returns'!$BI100</f>
        <v>1.103139239249508E-8</v>
      </c>
      <c r="CE86" s="196">
        <f>(E86-AVERAGE(E$3:E$242))^2*'Monthly Returns'!$BI100</f>
        <v>3.5632065749019657E-8</v>
      </c>
      <c r="CF86" s="196">
        <f>(F86-AVERAGE(F$3:F$242))^2*'Monthly Returns'!$BI100</f>
        <v>8.0894642233989526E-8</v>
      </c>
      <c r="CG86" s="196">
        <f>(G86-AVERAGE(G$3:G$242))^2*'Monthly Returns'!$BI100</f>
        <v>3.2676438683647268E-8</v>
      </c>
      <c r="CH86" s="196">
        <f>(H86-AVERAGE(H$3:H$242))^2*'Monthly Returns'!$BI100</f>
        <v>1.3107594881454836E-6</v>
      </c>
      <c r="CI86" s="196">
        <f>(I86-AVERAGE(I$3:I$242))^2*'Monthly Returns'!$BI100</f>
        <v>4.7025969648592151E-6</v>
      </c>
      <c r="CJ86" s="196">
        <f>(J86-AVERAGE(J$3:J$242))^2*'Monthly Returns'!$BI100</f>
        <v>2.3291643508620074E-6</v>
      </c>
      <c r="CK86" s="196">
        <f>(K86-AVERAGE(K$3:K$242))^2*'Monthly Returns'!$BI100</f>
        <v>1.5826212893796868E-5</v>
      </c>
      <c r="CL86" s="196">
        <f>(L86-AVERAGE(L$3:L$242))^2*'Monthly Returns'!$BI100</f>
        <v>7.0571968053145932E-36</v>
      </c>
      <c r="CM86" s="196">
        <f>(M86-AVERAGE(M$3:M$242))^2*'Monthly Returns'!$BI100</f>
        <v>4.4991719413788863E-7</v>
      </c>
      <c r="CN86" s="196">
        <f>(N86-AVERAGE(N$3:N$242))^2*'Monthly Returns'!$BI100</f>
        <v>6.3323935569679182E-7</v>
      </c>
      <c r="CO86" s="196">
        <f>(O86-AVERAGE(O$3:O$242))^2*'Monthly Returns'!$BI100</f>
        <v>3.0951563290800559E-9</v>
      </c>
      <c r="CP86" s="196">
        <f>(P86-AVERAGE(P$3:P$242))^2*'Monthly Returns'!$BI100</f>
        <v>2.8742782110468836E-7</v>
      </c>
      <c r="CQ86" s="196">
        <f>(Q86-AVERAGE(Q$3:Q$242))^2*'Monthly Returns'!$BI100</f>
        <v>2.6260032621576673E-6</v>
      </c>
      <c r="CR86" s="196">
        <f>(R86-AVERAGE(R$3:R$242))^2*'Monthly Returns'!$BI100</f>
        <v>8.5592926665662386E-7</v>
      </c>
      <c r="CS86" s="196">
        <f>(S86-AVERAGE(S$3:S$242))^2*'Monthly Returns'!$BI100</f>
        <v>4.3248297452284248E-7</v>
      </c>
      <c r="CT86" s="196">
        <f>(T86-AVERAGE(T$3:T$242))^2*'Monthly Returns'!$BI100</f>
        <v>3.2861298973116752E-6</v>
      </c>
      <c r="CU86" s="196">
        <f>(U86-AVERAGE(U$3:U$242))^2*'Monthly Returns'!$BI100</f>
        <v>8.1023205493061041E-8</v>
      </c>
      <c r="CV86" s="196">
        <f>(V86-AVERAGE(V$3:V$242))^2*'Monthly Returns'!$BI100</f>
        <v>3.059906933661153E-7</v>
      </c>
      <c r="CW86" s="196">
        <f>(W86-AVERAGE(W$3:W$242))^2*'Monthly Returns'!$BI100</f>
        <v>1.8398233682982297E-7</v>
      </c>
      <c r="CX86" s="196">
        <f>(X86-AVERAGE(X$3:X$242))^2*'Monthly Returns'!$BI100</f>
        <v>7.4454631220104909E-7</v>
      </c>
      <c r="CY86" s="196">
        <f>(Y86-AVERAGE(Y$3:Y$242))^2*'Monthly Returns'!$BI100</f>
        <v>2.195857844442578E-7</v>
      </c>
      <c r="CZ86" s="196">
        <f>(Z86-AVERAGE(Z$3:Z$242))^2*'Monthly Returns'!$BI100</f>
        <v>1.0085320581372616E-8</v>
      </c>
      <c r="DA86" s="196">
        <f>(AA86-AVERAGE(AA$3:AA$242))^2*'Monthly Returns'!$BI100</f>
        <v>5.7980711969778705E-7</v>
      </c>
      <c r="DB86" s="196">
        <f>(AB86-AVERAGE(AB$3:AB$242))^2*'Monthly Returns'!$BI100</f>
        <v>1.3240766913147519E-9</v>
      </c>
      <c r="DC86" s="196">
        <f>(AC86-AVERAGE(AC$3:AC$242))^2*'Monthly Returns'!$BI100</f>
        <v>1.1824619380346249E-6</v>
      </c>
      <c r="DD86" s="196">
        <f>(AD86-AVERAGE(AD$3:AD$242))^2*'Monthly Returns'!$BI100</f>
        <v>1.2306481657980542E-6</v>
      </c>
      <c r="DE86" s="196">
        <f>(AE86-AVERAGE(AE$3:AE$242))^2*'Monthly Returns'!$BI100</f>
        <v>1.2323311993812781E-6</v>
      </c>
      <c r="DF86" s="196">
        <f>(AF86-AVERAGE(AF$3:AF$242))^2*'Monthly Returns'!$BI100</f>
        <v>7.1607745541465436E-7</v>
      </c>
      <c r="DG86" s="196">
        <f>(AG86-AVERAGE(AG$3:AG$242))^2*'Monthly Returns'!$BI100</f>
        <v>7.8320601722148724E-8</v>
      </c>
      <c r="DH86" s="196">
        <f>(AH86-AVERAGE(AH$3:AH$242))^2*'Monthly Returns'!$BI100</f>
        <v>1.5429661365271874E-6</v>
      </c>
      <c r="DI86" s="196">
        <f>(AI86-AVERAGE(AI$3:AI$242))^2*'Monthly Returns'!$BI100</f>
        <v>1.2755249113301084E-7</v>
      </c>
      <c r="DJ86" s="196">
        <f>(AJ86-AVERAGE(AJ$3:AJ$242))^2*'Monthly Returns'!$BI100</f>
        <v>4.2151729823490121E-7</v>
      </c>
      <c r="DK86" s="196">
        <f>(AK86-AVERAGE(AK$3:AK$242))^2*'Monthly Returns'!$BI100</f>
        <v>6.0653789209405936E-7</v>
      </c>
      <c r="DL86" s="196">
        <f>(AL86-AVERAGE(AL$3:AL$242))^2*'Monthly Returns'!$BI100</f>
        <v>2.9264549928383262E-8</v>
      </c>
      <c r="DM86" s="196">
        <f>(AM86-AVERAGE(AM$3:AM$242))^2*'Monthly Returns'!$BI100</f>
        <v>6.4258367443102379E-7</v>
      </c>
      <c r="DN86" s="196">
        <f>(AN86-AVERAGE(AN$3:AN$242))^2*'Monthly Returns'!$BI100</f>
        <v>8.6274623890923037E-8</v>
      </c>
      <c r="DO86" s="196">
        <f>(AO86-AVERAGE(AO$3:AO$242))^2*'Monthly Returns'!$BI100</f>
        <v>1.6111364889582396E-6</v>
      </c>
      <c r="DP86" s="196">
        <f>(AP86-AVERAGE(AP$3:AP$242))^2*'Monthly Returns'!$BI100</f>
        <v>4.4662455129482403E-6</v>
      </c>
      <c r="DQ86" s="196">
        <f>(AQ86-AVERAGE(AQ$3:AQ$242))^2*'Monthly Returns'!$BI100</f>
        <v>1.2421143275159962E-5</v>
      </c>
      <c r="DR86" s="196">
        <f>(AR86-AVERAGE(AR$3:AR$242))^2*'Monthly Returns'!$BI100</f>
        <v>5.4418756749907306E-8</v>
      </c>
      <c r="DS86" s="196">
        <f>(AS86-AVERAGE(AS$3:AS$242))^2*'Monthly Returns'!$BI100</f>
        <v>7.0571968053145932E-36</v>
      </c>
      <c r="DT86" s="196">
        <f>(AT86-AVERAGE(AT$3:AT$242))^2*'Monthly Returns'!$BI100</f>
        <v>5.9762925724006093E-7</v>
      </c>
      <c r="DU86" s="196">
        <f>(AU86-AVERAGE(AU$3:AU$242))^2*'Monthly Returns'!$BI100</f>
        <v>1.7182953083031055E-9</v>
      </c>
      <c r="DV86" s="196">
        <f>(AV86-AVERAGE(AV$3:AV$242))^2*'Monthly Returns'!$BI100</f>
        <v>3.442026454487701E-8</v>
      </c>
      <c r="DW86" s="196">
        <f>(AW86-AVERAGE(AW$3:AW$242))^2*'Monthly Returns'!$BI100</f>
        <v>3.4399747749934363E-8</v>
      </c>
      <c r="DX86" s="196">
        <f>(AX86-AVERAGE(AX$3:AX$242))^2*'Monthly Returns'!$BI100</f>
        <v>3.3098135727796838E-7</v>
      </c>
      <c r="DY86" s="196">
        <f>(AY86-AVERAGE(AY$3:AY$242))^2*'Monthly Returns'!$BI100</f>
        <v>8.6686902340997187E-7</v>
      </c>
      <c r="DZ86" s="196">
        <f>(AZ86-AVERAGE(AZ$3:AZ$242))^2*'Monthly Returns'!$BI100</f>
        <v>1.8098173153149637E-5</v>
      </c>
      <c r="EA86" s="196">
        <f>(BA86-AVERAGE(BA$3:BA$242))^2*'Monthly Returns'!$BI100</f>
        <v>1.1448724073767671E-8</v>
      </c>
    </row>
    <row r="87" spans="1:131" s="103" customFormat="1" x14ac:dyDescent="0.2">
      <c r="A87" s="85"/>
      <c r="B87" s="102">
        <f>'Monthly Returns'!A101</f>
        <v>38656</v>
      </c>
      <c r="C87" s="97">
        <f>'Monthly Returns'!B101</f>
        <v>-1.873E-2</v>
      </c>
      <c r="D87" s="97">
        <f>'Monthly Returns'!C101</f>
        <v>-1.754E-2</v>
      </c>
      <c r="E87" s="97">
        <f>'Monthly Returns'!D101</f>
        <v>-3.0040000000000001E-2</v>
      </c>
      <c r="F87" s="97">
        <f>'Monthly Returns'!E101</f>
        <v>-3.1049000000000004E-2</v>
      </c>
      <c r="G87" s="97">
        <f>'Monthly Returns'!F101</f>
        <v>-3.6114E-2</v>
      </c>
      <c r="H87" s="97">
        <f>'Monthly Returns'!G101</f>
        <v>-2.6749000000000002E-2</v>
      </c>
      <c r="I87" s="97">
        <f>'Monthly Returns'!H101</f>
        <v>-3.6403999999999999E-2</v>
      </c>
      <c r="J87" s="97">
        <f>'Monthly Returns'!I101</f>
        <v>-3.6346999999999997E-2</v>
      </c>
      <c r="K87" s="97">
        <f>'Monthly Returns'!J101</f>
        <v>-6.5336000000000005E-2</v>
      </c>
      <c r="L87" s="97">
        <f>'Monthly Returns'!K101</f>
        <v>-2.496424718368162E-2</v>
      </c>
      <c r="M87" s="97">
        <f>'Monthly Returns'!L101</f>
        <v>-7.9109999999999996E-3</v>
      </c>
      <c r="N87" s="97">
        <f>'Monthly Returns'!M101</f>
        <v>-7.8220000000000008E-3</v>
      </c>
      <c r="O87" s="97">
        <f>'Monthly Returns'!N101</f>
        <v>2.6819999999999999E-3</v>
      </c>
      <c r="P87" s="97">
        <f>'Monthly Returns'!O101</f>
        <v>-4.4299999999999999E-3</v>
      </c>
      <c r="Q87" s="97">
        <f>'Monthly Returns'!P101</f>
        <v>-1.8415000000000001E-2</v>
      </c>
      <c r="R87" s="97">
        <f>'Monthly Returns'!Q101</f>
        <v>-1.0917E-2</v>
      </c>
      <c r="S87" s="97">
        <f>'Monthly Returns'!R101</f>
        <v>-7.5229999999999993E-3</v>
      </c>
      <c r="T87" s="97">
        <f>'Monthly Returns'!S101</f>
        <v>-2.2162999999999999E-2</v>
      </c>
      <c r="U87" s="97">
        <f>'Monthly Returns'!T101</f>
        <v>-1.2787E-2</v>
      </c>
      <c r="V87" s="97">
        <f>'Monthly Returns'!U101</f>
        <v>-5.2529999999999999E-3</v>
      </c>
      <c r="W87" s="97">
        <f>'Monthly Returns'!V101</f>
        <v>-6.9670000000000001E-3</v>
      </c>
      <c r="X87" s="97">
        <f>'Monthly Returns'!W101</f>
        <v>-7.8459999999999988E-3</v>
      </c>
      <c r="Y87" s="97">
        <f>'Monthly Returns'!X101</f>
        <v>-6.6579999999999999E-3</v>
      </c>
      <c r="Z87" s="97">
        <f>'Monthly Returns'!Y101</f>
        <v>-1.6409999999999999E-3</v>
      </c>
      <c r="AA87" s="97">
        <f>'Monthly Returns'!Z101</f>
        <v>-6.9769999999999997E-3</v>
      </c>
      <c r="AB87" s="97">
        <f>'Monthly Returns'!AA101</f>
        <v>2.617E-3</v>
      </c>
      <c r="AC87" s="97">
        <f>'Monthly Returns'!AB101</f>
        <v>-1.9323999999999997E-2</v>
      </c>
      <c r="AD87" s="97">
        <f>'Monthly Returns'!AC101</f>
        <v>-2.0600999999999998E-2</v>
      </c>
      <c r="AE87" s="97">
        <f>'Monthly Returns'!AD101</f>
        <v>-1.6081999999999999E-2</v>
      </c>
      <c r="AF87" s="97">
        <f>'Monthly Returns'!AE101</f>
        <v>-1.5179E-2</v>
      </c>
      <c r="AG87" s="97">
        <f>'Monthly Returns'!AF101</f>
        <v>-9.836000000000001E-3</v>
      </c>
      <c r="AH87" s="97">
        <f>'Monthly Returns'!AG101</f>
        <v>-2.1210065367303698E-2</v>
      </c>
      <c r="AI87" s="97">
        <f>'Monthly Returns'!AH101</f>
        <v>-1.8500000000000003E-2</v>
      </c>
      <c r="AJ87" s="97">
        <f>'Monthly Returns'!AI101</f>
        <v>-1.4070000000000001E-2</v>
      </c>
      <c r="AK87" s="97">
        <f>'Monthly Returns'!AJ101</f>
        <v>-1.873E-2</v>
      </c>
      <c r="AL87" s="97">
        <f>'Monthly Returns'!AK101</f>
        <v>-1.7979999999999999E-2</v>
      </c>
      <c r="AM87" s="97">
        <f>'Monthly Returns'!AL101</f>
        <v>-6.3400000000000001E-3</v>
      </c>
      <c r="AN87" s="97">
        <f>'Monthly Returns'!AM101</f>
        <v>-3.5499999999999998E-3</v>
      </c>
      <c r="AO87" s="97">
        <f>'Monthly Returns'!AN101</f>
        <v>-3.4023999999999999E-2</v>
      </c>
      <c r="AP87" s="97">
        <f>'Monthly Returns'!AO101</f>
        <v>-6.2839999999999993E-2</v>
      </c>
      <c r="AQ87" s="97">
        <f>'Monthly Returns'!AP101</f>
        <v>-8.5172000000000012E-2</v>
      </c>
      <c r="AR87" s="95">
        <v>8.7936126455179266E-3</v>
      </c>
      <c r="AS87" s="97">
        <f>'Monthly Returns'!AR101</f>
        <v>-2.496424718368162E-2</v>
      </c>
      <c r="AT87" s="205">
        <f t="shared" si="3"/>
        <v>-2.627293929192866E-2</v>
      </c>
      <c r="AU87" s="95">
        <v>1.1922353415507684E-3</v>
      </c>
      <c r="AV87" s="95">
        <v>-3.9186542516225983E-3</v>
      </c>
      <c r="AW87" s="97">
        <f>'Monthly Returns'!AV101</f>
        <v>-2.366E-2</v>
      </c>
      <c r="AX87" s="97">
        <f>'Monthly Returns'!AW101</f>
        <v>-2.9885999999999999E-2</v>
      </c>
      <c r="AY87" s="95">
        <v>-1.2294696459643309E-2</v>
      </c>
      <c r="AZ87" s="95">
        <v>-2.9787057514717986E-2</v>
      </c>
      <c r="BA87" s="97">
        <f>'Monthly Returns'!AZ101</f>
        <v>-1.7330999999999999E-2</v>
      </c>
      <c r="BB87" s="97"/>
      <c r="BC87" s="97"/>
      <c r="BD87" s="97"/>
      <c r="BE87" s="97"/>
      <c r="BF87" s="97"/>
      <c r="BG87" s="97"/>
      <c r="BH87" s="97"/>
      <c r="BI87" s="97"/>
      <c r="BJ87" s="97"/>
      <c r="BK87" s="97"/>
      <c r="BL87" s="97"/>
      <c r="BM87" s="97"/>
      <c r="BN87" s="97"/>
      <c r="BO87" s="97"/>
      <c r="BP87" s="97"/>
      <c r="BQ87" s="97"/>
      <c r="BR87" s="97"/>
      <c r="BS87" s="97"/>
      <c r="BT87" s="97"/>
      <c r="BU87" s="97"/>
      <c r="BV87" s="97"/>
      <c r="CC87" s="196">
        <f>(C87-AVERAGE(C$3:C$242))^2*'Monthly Returns'!$BI101</f>
        <v>1.5565871468304023E-6</v>
      </c>
      <c r="CD87" s="196">
        <f>(D87-AVERAGE(D$3:D$242))^2*'Monthly Returns'!$BI101</f>
        <v>1.4042916368000811E-6</v>
      </c>
      <c r="CE87" s="196">
        <f>(E87-AVERAGE(E$3:E$242))^2*'Monthly Returns'!$BI101</f>
        <v>3.5837456822659633E-6</v>
      </c>
      <c r="CF87" s="196">
        <f>(F87-AVERAGE(F$3:F$242))^2*'Monthly Returns'!$BI101</f>
        <v>3.7252776941485716E-6</v>
      </c>
      <c r="CG87" s="196">
        <f>(G87-AVERAGE(G$3:G$242))^2*'Monthly Returns'!$BI101</f>
        <v>5.06312059405334E-6</v>
      </c>
      <c r="CH87" s="196">
        <f>(H87-AVERAGE(H$3:H$242))^2*'Monthly Returns'!$BI101</f>
        <v>2.5486792631457385E-6</v>
      </c>
      <c r="CI87" s="196">
        <f>(I87-AVERAGE(I$3:I$242))^2*'Monthly Returns'!$BI101</f>
        <v>4.2125167938693126E-6</v>
      </c>
      <c r="CJ87" s="196">
        <f>(J87-AVERAGE(J$3:J$242))^2*'Monthly Returns'!$BI101</f>
        <v>4.7528715456061498E-6</v>
      </c>
      <c r="CK87" s="196">
        <f>(K87-AVERAGE(K$3:K$242))^2*'Monthly Returns'!$BI101</f>
        <v>1.3170460420015488E-5</v>
      </c>
      <c r="CL87" s="196">
        <f>(L87-AVERAGE(L$3:L$242))^2*'Monthly Returns'!$BI101</f>
        <v>7.1284816215298937E-36</v>
      </c>
      <c r="CM87" s="196">
        <f>(M87-AVERAGE(M$3:M$242))^2*'Monthly Returns'!$BI101</f>
        <v>3.1225871924990011E-7</v>
      </c>
      <c r="CN87" s="196">
        <f>(N87-AVERAGE(N$3:N$242))^2*'Monthly Returns'!$BI101</f>
        <v>2.8916393598385011E-7</v>
      </c>
      <c r="CO87" s="196">
        <f>(O87-AVERAGE(O$3:O$242))^2*'Monthly Returns'!$BI101</f>
        <v>2.2377663177520465E-9</v>
      </c>
      <c r="CP87" s="196">
        <f>(P87-AVERAGE(P$3:P$242))^2*'Monthly Returns'!$BI101</f>
        <v>1.2759858875267683E-7</v>
      </c>
      <c r="CQ87" s="196">
        <f>(Q87-AVERAGE(Q$3:Q$242))^2*'Monthly Returns'!$BI101</f>
        <v>1.2846031921349261E-6</v>
      </c>
      <c r="CR87" s="196">
        <f>(R87-AVERAGE(R$3:R$242))^2*'Monthly Returns'!$BI101</f>
        <v>5.3928302475250291E-7</v>
      </c>
      <c r="CS87" s="196">
        <f>(S87-AVERAGE(S$3:S$242))^2*'Monthly Returns'!$BI101</f>
        <v>3.0700000498878783E-7</v>
      </c>
      <c r="CT87" s="196">
        <f>(T87-AVERAGE(T$3:T$242))^2*'Monthly Returns'!$BI101</f>
        <v>1.7768746814470731E-6</v>
      </c>
      <c r="CU87" s="196">
        <f>(U87-AVERAGE(U$3:U$242))^2*'Monthly Returns'!$BI101</f>
        <v>6.8437161253651374E-7</v>
      </c>
      <c r="CV87" s="196">
        <f>(V87-AVERAGE(V$3:V$242))^2*'Monthly Returns'!$BI101</f>
        <v>1.6950347220826917E-7</v>
      </c>
      <c r="CW87" s="196">
        <f>(W87-AVERAGE(W$3:W$242))^2*'Monthly Returns'!$BI101</f>
        <v>2.6331885678549795E-7</v>
      </c>
      <c r="CX87" s="196">
        <f>(X87-AVERAGE(X$3:X$242))^2*'Monthly Returns'!$BI101</f>
        <v>3.5104168065209938E-7</v>
      </c>
      <c r="CY87" s="196">
        <f>(Y87-AVERAGE(Y$3:Y$242))^2*'Monthly Returns'!$BI101</f>
        <v>2.4398750500033501E-7</v>
      </c>
      <c r="CZ87" s="196">
        <f>(Z87-AVERAGE(Z$3:Z$242))^2*'Monthly Returns'!$BI101</f>
        <v>3.8499087930053549E-8</v>
      </c>
      <c r="DA87" s="196">
        <f>(AA87-AVERAGE(AA$3:AA$242))^2*'Monthly Returns'!$BI101</f>
        <v>3.854563700012927E-7</v>
      </c>
      <c r="DB87" s="196">
        <f>(AB87-AVERAGE(AB$3:AB$242))^2*'Monthly Returns'!$BI101</f>
        <v>5.2581192157239067E-9</v>
      </c>
      <c r="DC87" s="196">
        <f>(AC87-AVERAGE(AC$3:AC$242))^2*'Monthly Returns'!$BI101</f>
        <v>1.1565488431878445E-6</v>
      </c>
      <c r="DD87" s="196">
        <f>(AD87-AVERAGE(AD$3:AD$242))^2*'Monthly Returns'!$BI101</f>
        <v>1.2982685858800369E-6</v>
      </c>
      <c r="DE87" s="196">
        <f>(AE87-AVERAGE(AE$3:AE$242))^2*'Monthly Returns'!$BI101</f>
        <v>8.6784352796663739E-7</v>
      </c>
      <c r="DF87" s="196">
        <f>(AF87-AVERAGE(AF$3:AF$242))^2*'Monthly Returns'!$BI101</f>
        <v>1.1318436861940334E-6</v>
      </c>
      <c r="DG87" s="196">
        <f>(AG87-AVERAGE(AG$3:AG$242))^2*'Monthly Returns'!$BI101</f>
        <v>5.4131879093085944E-7</v>
      </c>
      <c r="DH87" s="196">
        <f>(AH87-AVERAGE(AH$3:AH$242))^2*'Monthly Returns'!$BI101</f>
        <v>1.5091527624513553E-6</v>
      </c>
      <c r="DI87" s="196">
        <f>(AI87-AVERAGE(AI$3:AI$242))^2*'Monthly Returns'!$BI101</f>
        <v>1.1336457542464324E-6</v>
      </c>
      <c r="DJ87" s="196">
        <f>(AJ87-AVERAGE(AJ$3:AJ$242))^2*'Monthly Returns'!$BI101</f>
        <v>9.0539341702347265E-7</v>
      </c>
      <c r="DK87" s="196">
        <f>(AK87-AVERAGE(AK$3:AK$242))^2*'Monthly Returns'!$BI101</f>
        <v>1.4442142656342579E-6</v>
      </c>
      <c r="DL87" s="196">
        <f>(AL87-AVERAGE(AL$3:AL$242))^2*'Monthly Returns'!$BI101</f>
        <v>1.3756061456951538E-6</v>
      </c>
      <c r="DM87" s="196">
        <f>(AM87-AVERAGE(AM$3:AM$242))^2*'Monthly Returns'!$BI101</f>
        <v>2.633425097516433E-7</v>
      </c>
      <c r="DN87" s="196">
        <f>(AN87-AVERAGE(AN$3:AN$242))^2*'Monthly Returns'!$BI101</f>
        <v>1.9419837047379833E-7</v>
      </c>
      <c r="DO87" s="196">
        <f>(AO87-AVERAGE(AO$3:AO$242))^2*'Monthly Returns'!$BI101</f>
        <v>3.5908451379543293E-6</v>
      </c>
      <c r="DP87" s="196">
        <f>(AP87-AVERAGE(AP$3:AP$242))^2*'Monthly Returns'!$BI101</f>
        <v>9.8356503672841785E-6</v>
      </c>
      <c r="DQ87" s="196">
        <f>(AQ87-AVERAGE(AQ$3:AQ$242))^2*'Monthly Returns'!$BI101</f>
        <v>2.0006103345467937E-5</v>
      </c>
      <c r="DR87" s="196">
        <f>(AR87-AVERAGE(AR$3:AR$242))^2*'Monthly Returns'!$BI101</f>
        <v>1.2111889062983197E-8</v>
      </c>
      <c r="DS87" s="196">
        <f>(AS87-AVERAGE(AS$3:AS$242))^2*'Monthly Returns'!$BI101</f>
        <v>7.1284816215298937E-36</v>
      </c>
      <c r="DT87" s="196">
        <f>(AT87-AVERAGE(AT$3:AT$242))^2*'Monthly Returns'!$BI101</f>
        <v>2.3643089105535342E-6</v>
      </c>
      <c r="DU87" s="196">
        <f>(AU87-AVERAGE(AU$3:AU$242))^2*'Monthly Returns'!$BI101</f>
        <v>1.4893506905288883E-9</v>
      </c>
      <c r="DV87" s="196">
        <f>(AV87-AVERAGE(AV$3:AV$242))^2*'Monthly Returns'!$BI101</f>
        <v>8.5456499385059971E-9</v>
      </c>
      <c r="DW87" s="196">
        <f>(AW87-AVERAGE(AW$3:AW$242))^2*'Monthly Returns'!$BI101</f>
        <v>2.594830569321485E-6</v>
      </c>
      <c r="DX87" s="196">
        <f>(AX87-AVERAGE(AX$3:AX$242))^2*'Monthly Returns'!$BI101</f>
        <v>3.4774211580276987E-6</v>
      </c>
      <c r="DY87" s="196">
        <f>(AY87-AVERAGE(AY$3:AY$242))^2*'Monthly Returns'!$BI101</f>
        <v>8.553904881987295E-7</v>
      </c>
      <c r="DZ87" s="196">
        <f>(AZ87-AVERAGE(AZ$3:AZ$242))^2*'Monthly Returns'!$BI101</f>
        <v>4.9046365892410504E-6</v>
      </c>
      <c r="EA87" s="196">
        <f>(BA87-AVERAGE(BA$3:BA$242))^2*'Monthly Returns'!$BI101</f>
        <v>1.7596642613867359E-6</v>
      </c>
    </row>
    <row r="88" spans="1:131" s="103" customFormat="1" x14ac:dyDescent="0.2">
      <c r="A88" s="85"/>
      <c r="B88" s="102">
        <f>'Monthly Returns'!A102</f>
        <v>38686</v>
      </c>
      <c r="C88" s="97">
        <f>'Monthly Returns'!B102</f>
        <v>3.8898999999999996E-2</v>
      </c>
      <c r="D88" s="97">
        <f>'Monthly Returns'!C102</f>
        <v>3.7982000000000002E-2</v>
      </c>
      <c r="E88" s="97">
        <f>'Monthly Returns'!D102</f>
        <v>4.4367999999999998E-2</v>
      </c>
      <c r="F88" s="97">
        <f>'Monthly Returns'!E102</f>
        <v>4.8545999999999999E-2</v>
      </c>
      <c r="G88" s="97">
        <f>'Monthly Returns'!F102</f>
        <v>3.5682999999999999E-2</v>
      </c>
      <c r="H88" s="97">
        <f>'Monthly Returns'!G102</f>
        <v>3.6928999999999997E-2</v>
      </c>
      <c r="I88" s="97">
        <f>'Monthly Returns'!H102</f>
        <v>3.3621999999999999E-2</v>
      </c>
      <c r="J88" s="97">
        <f>'Monthly Returns'!I102</f>
        <v>3.3449E-2</v>
      </c>
      <c r="K88" s="97">
        <f>'Monthly Returns'!J102</f>
        <v>8.2796999999999996E-2</v>
      </c>
      <c r="L88" s="97">
        <f>'Monthly Returns'!K102</f>
        <v>-2.496424718368162E-2</v>
      </c>
      <c r="M88" s="97">
        <f>'Monthly Returns'!L102</f>
        <v>4.4250000000000001E-3</v>
      </c>
      <c r="N88" s="97">
        <f>'Monthly Returns'!M102</f>
        <v>4.8509999999999994E-3</v>
      </c>
      <c r="O88" s="97">
        <f>'Monthly Returns'!N102</f>
        <v>3.5279999999999999E-3</v>
      </c>
      <c r="P88" s="97">
        <f>'Monthly Returns'!O102</f>
        <v>4.4019999999999997E-3</v>
      </c>
      <c r="Q88" s="97">
        <f>'Monthly Returns'!P102</f>
        <v>6.2480000000000001E-3</v>
      </c>
      <c r="R88" s="97">
        <f>'Monthly Returns'!Q102</f>
        <v>6.0729999999999994E-3</v>
      </c>
      <c r="S88" s="97">
        <f>'Monthly Returns'!R102</f>
        <v>4.7810000000000005E-3</v>
      </c>
      <c r="T88" s="97">
        <f>'Monthly Returns'!S102</f>
        <v>1.0489999999999999E-2</v>
      </c>
      <c r="U88" s="97">
        <f>'Monthly Returns'!T102</f>
        <v>2.0560000000000001E-3</v>
      </c>
      <c r="V88" s="97">
        <f>'Monthly Returns'!U102</f>
        <v>3.9269999999999999E-3</v>
      </c>
      <c r="W88" s="97">
        <f>'Monthly Returns'!V102</f>
        <v>3.2529999999999998E-3</v>
      </c>
      <c r="X88" s="97">
        <f>'Monthly Returns'!W102</f>
        <v>4.1929999999999997E-3</v>
      </c>
      <c r="Y88" s="97">
        <f>'Monthly Returns'!X102</f>
        <v>5.2599999999999999E-3</v>
      </c>
      <c r="Z88" s="97">
        <f>'Monthly Returns'!Y102</f>
        <v>1.034E-3</v>
      </c>
      <c r="AA88" s="97">
        <f>'Monthly Returns'!Z102</f>
        <v>5.2180000000000004E-3</v>
      </c>
      <c r="AB88" s="97">
        <f>'Monthly Returns'!AA102</f>
        <v>3.418E-3</v>
      </c>
      <c r="AC88" s="97">
        <f>'Monthly Returns'!AB102</f>
        <v>-1.4674E-2</v>
      </c>
      <c r="AD88" s="97">
        <f>'Monthly Returns'!AC102</f>
        <v>-1.4977000000000001E-2</v>
      </c>
      <c r="AE88" s="97">
        <f>'Monthly Returns'!AD102</f>
        <v>-1.5068999999999999E-2</v>
      </c>
      <c r="AF88" s="97">
        <f>'Monthly Returns'!AE102</f>
        <v>1.6735E-2</v>
      </c>
      <c r="AG88" s="97">
        <f>'Monthly Returns'!AF102</f>
        <v>1.3932999999999999E-2</v>
      </c>
      <c r="AH88" s="97">
        <f>'Monthly Returns'!AG102</f>
        <v>-1.5898316118812601E-2</v>
      </c>
      <c r="AI88" s="97">
        <f>'Monthly Returns'!AH102</f>
        <v>1.6899999999999998E-2</v>
      </c>
      <c r="AJ88" s="97">
        <f>'Monthly Returns'!AI102</f>
        <v>1.6629999999999999E-2</v>
      </c>
      <c r="AK88" s="97">
        <f>'Monthly Returns'!AJ102</f>
        <v>2.1349999999999997E-2</v>
      </c>
      <c r="AL88" s="97">
        <f>'Monthly Returns'!AK102</f>
        <v>1.29E-2</v>
      </c>
      <c r="AM88" s="97">
        <f>'Monthly Returns'!AL102</f>
        <v>1.4619999999999999E-2</v>
      </c>
      <c r="AN88" s="97">
        <f>'Monthly Returns'!AM102</f>
        <v>8.2399999999999991E-3</v>
      </c>
      <c r="AO88" s="97">
        <f>'Monthly Returns'!AN102</f>
        <v>5.0822000000000006E-2</v>
      </c>
      <c r="AP88" s="97">
        <f>'Monthly Returns'!AO102</f>
        <v>2.5829999999999998E-3</v>
      </c>
      <c r="AQ88" s="97">
        <f>'Monthly Returns'!AP102</f>
        <v>2.4695999999999999E-2</v>
      </c>
      <c r="AR88" s="95">
        <v>2.7688244556738854E-3</v>
      </c>
      <c r="AS88" s="97">
        <f>'Monthly Returns'!AR102</f>
        <v>-2.496424718368162E-2</v>
      </c>
      <c r="AT88" s="205">
        <f t="shared" si="3"/>
        <v>2.2705438605478662E-2</v>
      </c>
      <c r="AU88" s="95">
        <v>-5.2154693552085383E-4</v>
      </c>
      <c r="AV88" s="95">
        <v>-1.4661774967801085E-2</v>
      </c>
      <c r="AW88" s="97">
        <f>'Monthly Returns'!AV102</f>
        <v>4.2134999999999999E-2</v>
      </c>
      <c r="AX88" s="97">
        <f>'Monthly Returns'!AW102</f>
        <v>3.5774E-2</v>
      </c>
      <c r="AY88" s="95">
        <v>3.5279193027393303E-2</v>
      </c>
      <c r="AZ88" s="95">
        <v>0.12234520790577381</v>
      </c>
      <c r="BA88" s="97">
        <f>'Monthly Returns'!AZ102</f>
        <v>-3.7516000000000001E-2</v>
      </c>
      <c r="BB88" s="97"/>
      <c r="BC88" s="97"/>
      <c r="BD88" s="97"/>
      <c r="BE88" s="97"/>
      <c r="BF88" s="97"/>
      <c r="BG88" s="97"/>
      <c r="BH88" s="97"/>
      <c r="BI88" s="97"/>
      <c r="BJ88" s="97"/>
      <c r="BK88" s="97"/>
      <c r="BL88" s="97"/>
      <c r="BM88" s="97"/>
      <c r="BN88" s="97"/>
      <c r="BO88" s="97"/>
      <c r="BP88" s="97"/>
      <c r="BQ88" s="97"/>
      <c r="BR88" s="97"/>
      <c r="BS88" s="97"/>
      <c r="BT88" s="97"/>
      <c r="BU88" s="97"/>
      <c r="BV88" s="97"/>
      <c r="CC88" s="196">
        <f>(C88-AVERAGE(C$3:C$242))^2*'Monthly Returns'!$BI102</f>
        <v>2.3465021309364565E-6</v>
      </c>
      <c r="CD88" s="196">
        <f>(D88-AVERAGE(D$3:D$242))^2*'Monthly Returns'!$BI102</f>
        <v>2.2287461580793652E-6</v>
      </c>
      <c r="CE88" s="196">
        <f>(E88-AVERAGE(E$3:E$242))^2*'Monthly Returns'!$BI102</f>
        <v>2.870374683076431E-6</v>
      </c>
      <c r="CF88" s="196">
        <f>(F88-AVERAGE(F$3:F$242))^2*'Monthly Returns'!$BI102</f>
        <v>3.6395030889461903E-6</v>
      </c>
      <c r="CG88" s="196">
        <f>(G88-AVERAGE(G$3:G$242))^2*'Monthly Returns'!$BI102</f>
        <v>1.4620332348498415E-6</v>
      </c>
      <c r="CH88" s="196">
        <f>(H88-AVERAGE(H$3:H$242))^2*'Monthly Returns'!$BI102</f>
        <v>2.1716480420719373E-6</v>
      </c>
      <c r="CI88" s="196">
        <f>(I88-AVERAGE(I$3:I$242))^2*'Monthly Returns'!$BI102</f>
        <v>1.7482892493367897E-6</v>
      </c>
      <c r="CJ88" s="196">
        <f>(J88-AVERAGE(J$3:J$242))^2*'Monthly Returns'!$BI102</f>
        <v>1.3990186864835081E-6</v>
      </c>
      <c r="CK88" s="196">
        <f>(K88-AVERAGE(K$3:K$242))^2*'Monthly Returns'!$BI102</f>
        <v>1.2342962430175458E-5</v>
      </c>
      <c r="CL88" s="196">
        <f>(L88-AVERAGE(L$3:L$242))^2*'Monthly Returns'!$BI102</f>
        <v>7.2004864863938315E-36</v>
      </c>
      <c r="CM88" s="196">
        <f>(M88-AVERAGE(M$3:M$242))^2*'Monthly Returns'!$BI102</f>
        <v>1.2039355467403861E-9</v>
      </c>
      <c r="CN88" s="196">
        <f>(N88-AVERAGE(N$3:N$242))^2*'Monthly Returns'!$BI102</f>
        <v>5.2064486319362717E-9</v>
      </c>
      <c r="CO88" s="196">
        <f>(O88-AVERAGE(O$3:O$242))^2*'Monthly Returns'!$BI102</f>
        <v>7.8213554709344997E-9</v>
      </c>
      <c r="CP88" s="196">
        <f>(P88-AVERAGE(P$3:P$242))^2*'Monthly Returns'!$BI102</f>
        <v>4.6136723277504427E-9</v>
      </c>
      <c r="CQ88" s="196">
        <f>(Q88-AVERAGE(Q$3:Q$242))^2*'Monthly Returns'!$BI102</f>
        <v>2.8174666731999466E-9</v>
      </c>
      <c r="CR88" s="196">
        <f>(R88-AVERAGE(R$3:R$242))^2*'Monthly Returns'!$BI102</f>
        <v>6.9267073699757343E-9</v>
      </c>
      <c r="CS88" s="196">
        <f>(S88-AVERAGE(S$3:S$242))^2*'Monthly Returns'!$BI102</f>
        <v>1.4364140940604861E-9</v>
      </c>
      <c r="CT88" s="196">
        <f>(T88-AVERAGE(T$3:T$242))^2*'Monthly Returns'!$BI102</f>
        <v>5.6984539562183727E-8</v>
      </c>
      <c r="CU88" s="196">
        <f>(U88-AVERAGE(U$3:U$242))^2*'Monthly Returns'!$BI102</f>
        <v>1.298104896226983E-8</v>
      </c>
      <c r="CV88" s="196">
        <f>(V88-AVERAGE(V$3:V$242))^2*'Monthly Returns'!$BI102</f>
        <v>8.9838115193381004E-10</v>
      </c>
      <c r="CW88" s="196">
        <f>(W88-AVERAGE(W$3:W$242))^2*'Monthly Returns'!$BI102</f>
        <v>4.7102687780524864E-10</v>
      </c>
      <c r="CX88" s="196">
        <f>(X88-AVERAGE(X$3:X$242))^2*'Monthly Returns'!$BI102</f>
        <v>1.8266267664341599E-10</v>
      </c>
      <c r="CY88" s="196">
        <f>(Y88-AVERAGE(Y$3:Y$242))^2*'Monthly Returns'!$BI102</f>
        <v>6.3471282510884299E-9</v>
      </c>
      <c r="CZ88" s="196">
        <f>(Z88-AVERAGE(Z$3:Z$242))^2*'Monthly Returns'!$BI102</f>
        <v>4.6094048923956841E-9</v>
      </c>
      <c r="DA88" s="196">
        <f>(AA88-AVERAGE(AA$3:AA$242))^2*'Monthly Returns'!$BI102</f>
        <v>1.1889291273693539E-9</v>
      </c>
      <c r="DB88" s="196">
        <f>(AB88-AVERAGE(AB$3:AB$242))^2*'Monthly Returns'!$BI102</f>
        <v>1.1667954671209431E-9</v>
      </c>
      <c r="DC88" s="196">
        <f>(AC88-AVERAGE(AC$3:AC$242))^2*'Monthly Returns'!$BI102</f>
        <v>7.3285500474681714E-7</v>
      </c>
      <c r="DD88" s="196">
        <f>(AD88-AVERAGE(AD$3:AD$242))^2*'Monthly Returns'!$BI102</f>
        <v>7.6264526560610977E-7</v>
      </c>
      <c r="DE88" s="196">
        <f>(AE88-AVERAGE(AE$3:AE$242))^2*'Monthly Returns'!$BI102</f>
        <v>7.8731297357901024E-7</v>
      </c>
      <c r="DF88" s="196">
        <f>(AF88-AVERAGE(AF$3:AF$242))^2*'Monthly Returns'!$BI102</f>
        <v>2.2416486816621044E-7</v>
      </c>
      <c r="DG88" s="196">
        <f>(AG88-AVERAGE(AG$3:AG$242))^2*'Monthly Returns'!$BI102</f>
        <v>1.6771273306344586E-7</v>
      </c>
      <c r="DH88" s="196">
        <f>(AH88-AVERAGE(AH$3:AH$242))^2*'Monthly Returns'!$BI102</f>
        <v>9.5628486544630007E-7</v>
      </c>
      <c r="DI88" s="196">
        <f>(AI88-AVERAGE(AI$3:AI$242))^2*'Monthly Returns'!$BI102</f>
        <v>4.1103561435028902E-7</v>
      </c>
      <c r="DJ88" s="196">
        <f>(AJ88-AVERAGE(AJ$3:AJ$242))^2*'Monthly Returns'!$BI102</f>
        <v>2.7846983362862535E-7</v>
      </c>
      <c r="DK88" s="196">
        <f>(AK88-AVERAGE(AK$3:AK$242))^2*'Monthly Returns'!$BI102</f>
        <v>5.3236246238852403E-7</v>
      </c>
      <c r="DL88" s="196">
        <f>(AL88-AVERAGE(AL$3:AL$242))^2*'Monthly Returns'!$BI102</f>
        <v>9.8563143584605712E-8</v>
      </c>
      <c r="DM88" s="196">
        <f>(AM88-AVERAGE(AM$3:AM$242))^2*'Monthly Returns'!$BI102</f>
        <v>2.4744472157665465E-7</v>
      </c>
      <c r="DN88" s="196">
        <f>(AN88-AVERAGE(AN$3:AN$242))^2*'Monthly Returns'!$BI102</f>
        <v>1.6134404228880601E-8</v>
      </c>
      <c r="DO88" s="196">
        <f>(AO88-AVERAGE(AO$3:AO$242))^2*'Monthly Returns'!$BI102</f>
        <v>4.8263713127539544E-6</v>
      </c>
      <c r="DP88" s="196">
        <f>(AP88-AVERAGE(AP$3:AP$242))^2*'Monthly Returns'!$BI102</f>
        <v>1.1068839394892855E-10</v>
      </c>
      <c r="DQ88" s="196">
        <f>(AQ88-AVERAGE(AQ$3:AQ$242))^2*'Monthly Returns'!$BI102</f>
        <v>6.6519474824354294E-7</v>
      </c>
      <c r="DR88" s="196">
        <f>(AR88-AVERAGE(AR$3:AR$242))^2*'Monthly Returns'!$BI102</f>
        <v>3.2625681176968759E-8</v>
      </c>
      <c r="DS88" s="196">
        <f>(AS88-AVERAGE(AS$3:AS$242))^2*'Monthly Returns'!$BI102</f>
        <v>7.2004864863938315E-36</v>
      </c>
      <c r="DT88" s="196">
        <f>(AT88-AVERAGE(AT$3:AT$242))^2*'Monthly Returns'!$BI102</f>
        <v>6.7602114812707095E-7</v>
      </c>
      <c r="DU88" s="196">
        <f>(AU88-AVERAGE(AU$3:AU$242))^2*'Monthly Returns'!$BI102</f>
        <v>1.4793765626258251E-8</v>
      </c>
      <c r="DV88" s="196">
        <f>(AV88-AVERAGE(AV$3:AV$242))^2*'Monthly Returns'!$BI102</f>
        <v>1.8182287366211011E-7</v>
      </c>
      <c r="DW88" s="196">
        <f>(AW88-AVERAGE(AW$3:AW$242))^2*'Monthly Returns'!$BI102</f>
        <v>2.4383563172856844E-6</v>
      </c>
      <c r="DX88" s="196">
        <f>(AX88-AVERAGE(AX$3:AX$242))^2*'Monthly Returns'!$BI102</f>
        <v>1.689433037682277E-6</v>
      </c>
      <c r="DY88" s="196">
        <f>(AY88-AVERAGE(AY$3:AY$242))^2*'Monthly Returns'!$BI102</f>
        <v>1.8773320880797288E-6</v>
      </c>
      <c r="DZ88" s="196">
        <f>(AZ88-AVERAGE(AZ$3:AZ$242))^2*'Monthly Returns'!$BI102</f>
        <v>2.629817282086779E-5</v>
      </c>
      <c r="EA88" s="196">
        <f>(BA88-AVERAGE(BA$3:BA$242))^2*'Monthly Returns'!$BI102</f>
        <v>5.3311838924210223E-6</v>
      </c>
    </row>
    <row r="89" spans="1:131" s="103" customFormat="1" x14ac:dyDescent="0.2">
      <c r="A89" s="85"/>
      <c r="B89" s="102">
        <f>'Monthly Returns'!A103</f>
        <v>38717</v>
      </c>
      <c r="C89" s="97">
        <f>'Monthly Returns'!B103</f>
        <v>8.9899999999999995E-4</v>
      </c>
      <c r="D89" s="97">
        <f>'Monthly Returns'!C103</f>
        <v>1.418E-3</v>
      </c>
      <c r="E89" s="97">
        <f>'Monthly Returns'!D103</f>
        <v>1.0331E-2</v>
      </c>
      <c r="F89" s="97">
        <f>'Monthly Returns'!E103</f>
        <v>-4.5700000000000003E-3</v>
      </c>
      <c r="G89" s="97">
        <f>'Monthly Returns'!F103</f>
        <v>7.9569999999999988E-3</v>
      </c>
      <c r="H89" s="97">
        <f>'Monthly Returns'!G103</f>
        <v>2.4840000000000001E-2</v>
      </c>
      <c r="I89" s="97">
        <f>'Monthly Returns'!H103</f>
        <v>4.8112000000000002E-2</v>
      </c>
      <c r="J89" s="97">
        <f>'Monthly Returns'!I103</f>
        <v>7.7914999999999998E-2</v>
      </c>
      <c r="K89" s="97">
        <f>'Monthly Returns'!J103</f>
        <v>5.9237999999999999E-2</v>
      </c>
      <c r="L89" s="97">
        <f>'Monthly Returns'!K103</f>
        <v>-2.496424718368162E-2</v>
      </c>
      <c r="M89" s="97">
        <f>'Monthly Returns'!L103</f>
        <v>9.502E-3</v>
      </c>
      <c r="N89" s="97">
        <f>'Monthly Returns'!M103</f>
        <v>1.0363000000000001E-2</v>
      </c>
      <c r="O89" s="97">
        <f>'Monthly Returns'!N103</f>
        <v>3.3450000000000003E-3</v>
      </c>
      <c r="P89" s="97">
        <f>'Monthly Returns'!O103</f>
        <v>6.3119999999999999E-3</v>
      </c>
      <c r="Q89" s="97">
        <f>'Monthly Returns'!P103</f>
        <v>2.3285999999999998E-2</v>
      </c>
      <c r="R89" s="97">
        <f>'Monthly Returns'!Q103</f>
        <v>9.8510000000000004E-3</v>
      </c>
      <c r="S89" s="97">
        <f>'Monthly Returns'!R103</f>
        <v>6.672E-3</v>
      </c>
      <c r="T89" s="97">
        <f>'Monthly Returns'!S103</f>
        <v>2.0503E-2</v>
      </c>
      <c r="U89" s="97">
        <f>'Monthly Returns'!T103</f>
        <v>1.1096999999999999E-2</v>
      </c>
      <c r="V89" s="97">
        <f>'Monthly Returns'!U103</f>
        <v>6.7970000000000001E-3</v>
      </c>
      <c r="W89" s="97">
        <f>'Monthly Returns'!V103</f>
        <v>9.783E-3</v>
      </c>
      <c r="X89" s="97">
        <f>'Monthly Returns'!W103</f>
        <v>8.404E-3</v>
      </c>
      <c r="Y89" s="97">
        <f>'Monthly Returns'!X103</f>
        <v>6.7819999999999998E-3</v>
      </c>
      <c r="Z89" s="97">
        <f>'Monthly Returns'!Y103</f>
        <v>3.6420000000000003E-3</v>
      </c>
      <c r="AA89" s="97">
        <f>'Monthly Returns'!Z103</f>
        <v>8.5919999999999989E-3</v>
      </c>
      <c r="AB89" s="97">
        <f>'Monthly Returns'!AA103</f>
        <v>5.888E-3</v>
      </c>
      <c r="AC89" s="97">
        <f>'Monthly Returns'!AB103</f>
        <v>1.0161E-2</v>
      </c>
      <c r="AD89" s="97">
        <f>'Monthly Returns'!AC103</f>
        <v>1.1735000000000001E-2</v>
      </c>
      <c r="AE89" s="97">
        <f>'Monthly Returns'!AD103</f>
        <v>6.613E-3</v>
      </c>
      <c r="AF89" s="97">
        <f>'Monthly Returns'!AE103</f>
        <v>2.4634999999999997E-2</v>
      </c>
      <c r="AG89" s="97">
        <f>'Monthly Returns'!AF103</f>
        <v>1.6951000000000001E-2</v>
      </c>
      <c r="AH89" s="97">
        <f>'Monthly Returns'!AG103</f>
        <v>1.2470994114795299E-2</v>
      </c>
      <c r="AI89" s="97">
        <f>'Monthly Returns'!AH103</f>
        <v>1.4800000000000001E-2</v>
      </c>
      <c r="AJ89" s="97">
        <f>'Monthly Returns'!AI103</f>
        <v>1.823E-2</v>
      </c>
      <c r="AK89" s="97">
        <f>'Monthly Returns'!AJ103</f>
        <v>2.316E-2</v>
      </c>
      <c r="AL89" s="97">
        <f>'Monthly Returns'!AK103</f>
        <v>1.567E-2</v>
      </c>
      <c r="AM89" s="97">
        <f>'Monthly Returns'!AL103</f>
        <v>1.2749999999999999E-2</v>
      </c>
      <c r="AN89" s="97">
        <f>'Monthly Returns'!AM103</f>
        <v>1.4750000000000001E-2</v>
      </c>
      <c r="AO89" s="97">
        <f>'Monthly Returns'!AN103</f>
        <v>2.0215E-2</v>
      </c>
      <c r="AP89" s="97">
        <f>'Monthly Returns'!AO103</f>
        <v>3.1884000000000003E-2</v>
      </c>
      <c r="AQ89" s="97">
        <f>'Monthly Returns'!AP103</f>
        <v>1.5975E-2</v>
      </c>
      <c r="AR89" s="95">
        <v>1.130146930167784E-2</v>
      </c>
      <c r="AS89" s="97">
        <f>'Monthly Returns'!AR103</f>
        <v>-2.496424718368162E-2</v>
      </c>
      <c r="AT89" s="205">
        <f t="shared" si="3"/>
        <v>1.5991289489684212E-2</v>
      </c>
      <c r="AU89" s="95">
        <v>1.1404035097716056E-2</v>
      </c>
      <c r="AV89" s="95">
        <v>-6.5737873182277265E-3</v>
      </c>
      <c r="AW89" s="97">
        <f>'Monthly Returns'!AV103</f>
        <v>-2E-3</v>
      </c>
      <c r="AX89" s="97">
        <f>'Monthly Returns'!AW103</f>
        <v>4.1516999999999998E-2</v>
      </c>
      <c r="AY89" s="95">
        <v>1.7042447448421073E-2</v>
      </c>
      <c r="AZ89" s="95">
        <v>2.865174484640251E-2</v>
      </c>
      <c r="BA89" s="97">
        <f>'Monthly Returns'!AZ103</f>
        <v>-1.9812E-2</v>
      </c>
      <c r="BB89" s="97"/>
      <c r="BC89" s="97"/>
      <c r="BD89" s="97"/>
      <c r="BE89" s="97"/>
      <c r="BF89" s="97"/>
      <c r="BG89" s="97"/>
      <c r="BH89" s="97"/>
      <c r="BI89" s="97"/>
      <c r="BJ89" s="97"/>
      <c r="BK89" s="97"/>
      <c r="BL89" s="97"/>
      <c r="BM89" s="97"/>
      <c r="BN89" s="97"/>
      <c r="BO89" s="97"/>
      <c r="BP89" s="97"/>
      <c r="BQ89" s="97"/>
      <c r="BR89" s="97"/>
      <c r="BS89" s="97"/>
      <c r="BT89" s="97"/>
      <c r="BU89" s="97"/>
      <c r="BV89" s="97"/>
      <c r="CC89" s="196">
        <f>(C89-AVERAGE(C$3:C$242))^2*'Monthly Returns'!$BI103</f>
        <v>9.400477642436513E-8</v>
      </c>
      <c r="CD89" s="196">
        <f>(D89-AVERAGE(D$3:D$242))^2*'Monthly Returns'!$BI103</f>
        <v>7.6156247651749905E-8</v>
      </c>
      <c r="CE89" s="196">
        <f>(E89-AVERAGE(E$3:E$242))^2*'Monthly Returns'!$BI103</f>
        <v>2.4145750099281267E-9</v>
      </c>
      <c r="CF89" s="196">
        <f>(F89-AVERAGE(F$3:F$242))^2*'Monthly Returns'!$BI103</f>
        <v>4.3979206329158243E-7</v>
      </c>
      <c r="CG89" s="196">
        <f>(G89-AVERAGE(G$3:G$242))^2*'Monthly Returns'!$BI103</f>
        <v>1.7363674050209146E-8</v>
      </c>
      <c r="CH89" s="196">
        <f>(H89-AVERAGE(H$3:H$242))^2*'Monthly Returns'!$BI103</f>
        <v>7.9880163861669472E-7</v>
      </c>
      <c r="CI89" s="196">
        <f>(I89-AVERAGE(I$3:I$242))^2*'Monthly Returns'!$BI103</f>
        <v>4.1325022906141034E-6</v>
      </c>
      <c r="CJ89" s="196">
        <f>(J89-AVERAGE(J$3:J$242))^2*'Monthly Returns'!$BI103</f>
        <v>1.121610538734798E-5</v>
      </c>
      <c r="CK89" s="196">
        <f>(K89-AVERAGE(K$3:K$242))^2*'Monthly Returns'!$BI103</f>
        <v>5.6948608134651028E-6</v>
      </c>
      <c r="CL89" s="196">
        <f>(L89-AVERAGE(L$3:L$242))^2*'Monthly Returns'!$BI103</f>
        <v>7.2732186731250816E-36</v>
      </c>
      <c r="CM89" s="196">
        <f>(M89-AVERAGE(M$3:M$242))^2*'Monthly Returns'!$BI103</f>
        <v>7.9257880644089421E-8</v>
      </c>
      <c r="CN89" s="196">
        <f>(N89-AVERAGE(N$3:N$242))^2*'Monthly Returns'!$BI103</f>
        <v>1.1580950976625302E-7</v>
      </c>
      <c r="CO89" s="196">
        <f>(O89-AVERAGE(O$3:O$242))^2*'Monthly Returns'!$BI103</f>
        <v>6.3989281130634187E-9</v>
      </c>
      <c r="CP89" s="196">
        <f>(P89-AVERAGE(P$3:P$242))^2*'Monthly Returns'!$BI103</f>
        <v>2.5940153640370062E-8</v>
      </c>
      <c r="CQ89" s="196">
        <f>(Q89-AVERAGE(Q$3:Q$242))^2*'Monthly Returns'!$BI103</f>
        <v>7.7634075190060556E-7</v>
      </c>
      <c r="CR89" s="196">
        <f>(R89-AVERAGE(R$3:R$242))^2*'Monthly Returns'!$BI103</f>
        <v>7.1391657841595666E-8</v>
      </c>
      <c r="CS89" s="196">
        <f>(S89-AVERAGE(S$3:S$242))^2*'Monthly Returns'!$BI103</f>
        <v>1.6889907799427255E-8</v>
      </c>
      <c r="CT89" s="196">
        <f>(T89-AVERAGE(T$3:T$242))^2*'Monthly Returns'!$BI103</f>
        <v>5.2762374279589331E-7</v>
      </c>
      <c r="CU89" s="196">
        <f>(U89-AVERAGE(U$3:U$242))^2*'Monthly Returns'!$BI103</f>
        <v>1.0544909320240739E-7</v>
      </c>
      <c r="CV89" s="196">
        <f>(V89-AVERAGE(V$3:V$242))^2*'Monthly Returns'!$BI103</f>
        <v>2.8749514268033663E-8</v>
      </c>
      <c r="CW89" s="196">
        <f>(W89-AVERAGE(W$3:W$242))^2*'Monthly Returns'!$BI103</f>
        <v>8.7281008254284692E-8</v>
      </c>
      <c r="CX89" s="196">
        <f>(X89-AVERAGE(X$3:X$242))^2*'Monthly Returns'!$BI103</f>
        <v>3.648064300443064E-8</v>
      </c>
      <c r="CY89" s="196">
        <f>(Y89-AVERAGE(Y$3:Y$242))^2*'Monthly Returns'!$BI103</f>
        <v>2.372010830202824E-8</v>
      </c>
      <c r="CZ89" s="196">
        <f>(Z89-AVERAGE(Z$3:Z$242))^2*'Monthly Returns'!$BI103</f>
        <v>3.4186793287134886E-9</v>
      </c>
      <c r="DA89" s="196">
        <f>(AA89-AVERAGE(AA$3:AA$242))^2*'Monthly Returns'!$BI103</f>
        <v>1.670918531248318E-8</v>
      </c>
      <c r="DB89" s="196">
        <f>(AB89-AVERAGE(AB$3:AB$242))^2*'Monthly Returns'!$BI103</f>
        <v>7.3392110776022964E-9</v>
      </c>
      <c r="DC89" s="196">
        <f>(AC89-AVERAGE(AC$3:AC$242))^2*'Monthly Returns'!$BI103</f>
        <v>1.1983583527324854E-7</v>
      </c>
      <c r="DD89" s="196">
        <f>(AD89-AVERAGE(AD$3:AD$242))^2*'Monthly Returns'!$BI103</f>
        <v>1.7644221429048163E-7</v>
      </c>
      <c r="DE89" s="196">
        <f>(AE89-AVERAGE(AE$3:AE$242))^2*'Monthly Returns'!$BI103</f>
        <v>2.6113566670457033E-8</v>
      </c>
      <c r="DF89" s="196">
        <f>(AF89-AVERAGE(AF$3:AF$242))^2*'Monthly Returns'!$BI103</f>
        <v>7.3899869792796639E-7</v>
      </c>
      <c r="DG89" s="196">
        <f>(AG89-AVERAGE(AG$3:AG$242))^2*'Monthly Returns'!$BI103</f>
        <v>3.1160247874346321E-7</v>
      </c>
      <c r="DH89" s="196">
        <f>(AH89-AVERAGE(AH$3:AH$242))^2*'Monthly Returns'!$BI103</f>
        <v>1.5637089856473303E-7</v>
      </c>
      <c r="DI89" s="196">
        <f>(AI89-AVERAGE(AI$3:AI$242))^2*'Monthly Returns'!$BI103</f>
        <v>2.941179579978228E-7</v>
      </c>
      <c r="DJ89" s="196">
        <f>(AJ89-AVERAGE(AJ$3:AJ$242))^2*'Monthly Returns'!$BI103</f>
        <v>3.697776503881363E-7</v>
      </c>
      <c r="DK89" s="196">
        <f>(AK89-AVERAGE(AK$3:AK$242))^2*'Monthly Returns'!$BI103</f>
        <v>6.7443917701439911E-7</v>
      </c>
      <c r="DL89" s="196">
        <f>(AL89-AVERAGE(AL$3:AL$242))^2*'Monthly Returns'!$BI103</f>
        <v>2.0259344200923203E-7</v>
      </c>
      <c r="DM89" s="196">
        <f>(AM89-AVERAGE(AM$3:AM$242))^2*'Monthly Returns'!$BI103</f>
        <v>1.6735807233703873E-7</v>
      </c>
      <c r="DN89" s="196">
        <f>(AN89-AVERAGE(AN$3:AN$242))^2*'Monthly Returns'!$BI103</f>
        <v>1.9707882668080876E-7</v>
      </c>
      <c r="DO89" s="196">
        <f>(AO89-AVERAGE(AO$3:AO$242))^2*'Monthly Returns'!$BI103</f>
        <v>5.198299435163287E-7</v>
      </c>
      <c r="DP89" s="196">
        <f>(AP89-AVERAGE(AP$3:AP$242))^2*'Monthly Returns'!$BI103</f>
        <v>2.0566435955987339E-6</v>
      </c>
      <c r="DQ89" s="196">
        <f>(AQ89-AVERAGE(AQ$3:AQ$242))^2*'Monthly Returns'!$BI103</f>
        <v>1.5682582366206141E-7</v>
      </c>
      <c r="DR89" s="196">
        <f>(AR89-AVERAGE(AR$3:AR$242))^2*'Monthly Returns'!$BI103</f>
        <v>5.4291114103550085E-8</v>
      </c>
      <c r="DS89" s="196">
        <f>(AS89-AVERAGE(AS$3:AS$242))^2*'Monthly Returns'!$BI103</f>
        <v>7.2732186731250816E-36</v>
      </c>
      <c r="DT89" s="196">
        <f>(AT89-AVERAGE(AT$3:AT$242))^2*'Monthly Returns'!$BI103</f>
        <v>2.5015461872135043E-7</v>
      </c>
      <c r="DU89" s="196">
        <f>(AU89-AVERAGE(AU$3:AU$242))^2*'Monthly Returns'!$BI103</f>
        <v>2.0897380204146687E-7</v>
      </c>
      <c r="DV89" s="196">
        <f>(AV89-AVERAGE(AV$3:AV$242))^2*'Monthly Returns'!$BI103</f>
        <v>1.2686071745396541E-9</v>
      </c>
      <c r="DW89" s="196">
        <f>(AW89-AVERAGE(AW$3:AW$242))^2*'Monthly Returns'!$BI103</f>
        <v>3.3041135920186501E-7</v>
      </c>
      <c r="DX89" s="196">
        <f>(AX89-AVERAGE(AX$3:AX$242))^2*'Monthly Returns'!$BI103</f>
        <v>2.5133072037770766E-6</v>
      </c>
      <c r="DY89" s="196">
        <f>(AY89-AVERAGE(AY$3:AY$242))^2*'Monthly Returns'!$BI103</f>
        <v>2.4114680738331356E-7</v>
      </c>
      <c r="DZ89" s="196">
        <f>(AZ89-AVERAGE(AZ$3:AZ$242))^2*'Monthly Returns'!$BI103</f>
        <v>3.6253969916671555E-7</v>
      </c>
      <c r="EA89" s="196">
        <f>(BA89-AVERAGE(BA$3:BA$242))^2*'Monthly Returns'!$BI103</f>
        <v>2.1329337098907561E-6</v>
      </c>
    </row>
    <row r="90" spans="1:131" s="103" customFormat="1" x14ac:dyDescent="0.2">
      <c r="A90" s="85"/>
      <c r="B90" s="102">
        <f>'Monthly Returns'!A104</f>
        <v>38748</v>
      </c>
      <c r="C90" s="97">
        <f>'Monthly Returns'!B104</f>
        <v>3.3408E-2</v>
      </c>
      <c r="D90" s="97">
        <f>'Monthly Returns'!C104</f>
        <v>2.8036999999999999E-2</v>
      </c>
      <c r="E90" s="97">
        <f>'Monthly Returns'!D104</f>
        <v>5.1386000000000001E-2</v>
      </c>
      <c r="F90" s="97">
        <f>'Monthly Returns'!E104</f>
        <v>8.9672000000000002E-2</v>
      </c>
      <c r="G90" s="97">
        <f>'Monthly Returns'!F104</f>
        <v>8.9199000000000001E-2</v>
      </c>
      <c r="H90" s="97">
        <f>'Monthly Returns'!G104</f>
        <v>4.9448999999999993E-2</v>
      </c>
      <c r="I90" s="97">
        <f>'Monthly Returns'!H104</f>
        <v>6.9722999999999993E-2</v>
      </c>
      <c r="J90" s="97">
        <f>'Monthly Returns'!I104</f>
        <v>7.1310999999999999E-2</v>
      </c>
      <c r="K90" s="97">
        <f>'Monthly Returns'!J104</f>
        <v>0.11230499999999999</v>
      </c>
      <c r="L90" s="97">
        <f>'Monthly Returns'!K104</f>
        <v>-2.496424718368162E-2</v>
      </c>
      <c r="M90" s="97">
        <f>'Monthly Returns'!L104</f>
        <v>6.1000000000000005E-5</v>
      </c>
      <c r="N90" s="97">
        <f>'Monthly Returns'!M104</f>
        <v>-2.98E-3</v>
      </c>
      <c r="O90" s="97">
        <f>'Monthly Returns'!N104</f>
        <v>2.9949999999999998E-3</v>
      </c>
      <c r="P90" s="97">
        <f>'Monthly Returns'!O104</f>
        <v>-1.0150000000000001E-3</v>
      </c>
      <c r="Q90" s="97">
        <f>'Monthly Returns'!P104</f>
        <v>-9.1590000000000005E-3</v>
      </c>
      <c r="R90" s="97">
        <f>'Monthly Returns'!Q104</f>
        <v>-2.0180000000000003E-3</v>
      </c>
      <c r="S90" s="97">
        <f>'Monthly Returns'!R104</f>
        <v>-2.7799999999999998E-4</v>
      </c>
      <c r="T90" s="97">
        <f>'Monthly Returns'!S104</f>
        <v>-7.6680000000000003E-3</v>
      </c>
      <c r="U90" s="97">
        <f>'Monthly Returns'!T104</f>
        <v>1.044E-3</v>
      </c>
      <c r="V90" s="97">
        <f>'Monthly Returns'!U104</f>
        <v>1.1200000000000001E-3</v>
      </c>
      <c r="W90" s="97">
        <f>'Monthly Returns'!V104</f>
        <v>3.2190000000000001E-3</v>
      </c>
      <c r="X90" s="97">
        <f>'Monthly Returns'!W104</f>
        <v>1.5699999999999999E-4</v>
      </c>
      <c r="Y90" s="97">
        <f>'Monthly Returns'!X104</f>
        <v>2.4709999999999997E-3</v>
      </c>
      <c r="Z90" s="97">
        <f>'Monthly Returns'!Y104</f>
        <v>2.3140000000000001E-3</v>
      </c>
      <c r="AA90" s="97">
        <f>'Monthly Returns'!Z104</f>
        <v>1.5960000000000002E-2</v>
      </c>
      <c r="AB90" s="97">
        <f>'Monthly Returns'!AA104</f>
        <v>6.2719999999999998E-3</v>
      </c>
      <c r="AC90" s="97">
        <f>'Monthly Returns'!AB104</f>
        <v>2.0802999999999999E-2</v>
      </c>
      <c r="AD90" s="97">
        <f>'Monthly Returns'!AC104</f>
        <v>1.9297999999999999E-2</v>
      </c>
      <c r="AE90" s="97">
        <f>'Monthly Returns'!AD104</f>
        <v>2.4986999999999999E-2</v>
      </c>
      <c r="AF90" s="97">
        <f>'Monthly Returns'!AE104</f>
        <v>1.3958E-2</v>
      </c>
      <c r="AG90" s="97">
        <f>'Monthly Returns'!AF104</f>
        <v>9.5299999999999996E-4</v>
      </c>
      <c r="AH90" s="97">
        <f>'Monthly Returns'!AG104</f>
        <v>2.46274748680088E-2</v>
      </c>
      <c r="AI90" s="97">
        <f>'Monthly Returns'!AH104</f>
        <v>2.4500000000000001E-2</v>
      </c>
      <c r="AJ90" s="97">
        <f>'Monthly Returns'!AI104</f>
        <v>3.4860000000000002E-2</v>
      </c>
      <c r="AK90" s="97">
        <f>'Monthly Returns'!AJ104</f>
        <v>3.952E-2</v>
      </c>
      <c r="AL90" s="97">
        <f>'Monthly Returns'!AK104</f>
        <v>3.322E-2</v>
      </c>
      <c r="AM90" s="97">
        <f>'Monthly Returns'!AL104</f>
        <v>2.4009999999999997E-2</v>
      </c>
      <c r="AN90" s="97">
        <f>'Monthly Returns'!AM104</f>
        <v>2.1989999999999999E-2</v>
      </c>
      <c r="AO90" s="97">
        <f>'Monthly Returns'!AN104</f>
        <v>3.6420000000000001E-2</v>
      </c>
      <c r="AP90" s="97">
        <f>'Monthly Returns'!AO104</f>
        <v>1.8494999999999998E-2</v>
      </c>
      <c r="AQ90" s="97">
        <f>'Monthly Returns'!AP104</f>
        <v>0.12179500000000001</v>
      </c>
      <c r="AR90" s="95">
        <v>8.5990908718783093E-3</v>
      </c>
      <c r="AS90" s="97">
        <f>'Monthly Returns'!AR104</f>
        <v>-2.496424718368162E-2</v>
      </c>
      <c r="AT90" s="205">
        <f t="shared" si="3"/>
        <v>3.7524943869975493E-2</v>
      </c>
      <c r="AU90" s="95">
        <v>6.2718262764951769E-3</v>
      </c>
      <c r="AV90" s="95">
        <v>1.7316318100151626E-3</v>
      </c>
      <c r="AW90" s="97">
        <f>'Monthly Returns'!AV104</f>
        <v>7.3053999999999994E-2</v>
      </c>
      <c r="AX90" s="97">
        <f>'Monthly Returns'!AW104</f>
        <v>6.6271999999999998E-2</v>
      </c>
      <c r="AY90" s="95">
        <v>3.6715719349877433E-2</v>
      </c>
      <c r="AZ90" s="95">
        <v>0.10337375584414943</v>
      </c>
      <c r="BA90" s="97">
        <f>'Monthly Returns'!AZ104</f>
        <v>5.5362999999999996E-2</v>
      </c>
      <c r="BB90" s="97"/>
      <c r="BC90" s="97"/>
      <c r="BD90" s="97"/>
      <c r="BE90" s="97"/>
      <c r="BF90" s="97"/>
      <c r="BG90" s="97"/>
      <c r="BH90" s="97"/>
      <c r="BI90" s="97"/>
      <c r="BJ90" s="97"/>
      <c r="BK90" s="97"/>
      <c r="BL90" s="97"/>
      <c r="BM90" s="97"/>
      <c r="BN90" s="97"/>
      <c r="BO90" s="97"/>
      <c r="BP90" s="97"/>
      <c r="BQ90" s="97"/>
      <c r="BR90" s="97"/>
      <c r="BS90" s="97"/>
      <c r="BT90" s="97"/>
      <c r="BU90" s="97"/>
      <c r="BV90" s="97"/>
      <c r="CC90" s="196">
        <f>(C90-AVERAGE(C$3:C$242))^2*'Monthly Returns'!$BI104</f>
        <v>1.6363277554263167E-6</v>
      </c>
      <c r="CD90" s="196">
        <f>(D90-AVERAGE(D$3:D$242))^2*'Monthly Returns'!$BI104</f>
        <v>1.04527671392239E-6</v>
      </c>
      <c r="CE90" s="196">
        <f>(E90-AVERAGE(E$3:E$242))^2*'Monthly Returns'!$BI104</f>
        <v>4.2189304372468268E-6</v>
      </c>
      <c r="CF90" s="196">
        <f>(F90-AVERAGE(F$3:F$242))^2*'Monthly Returns'!$BI104</f>
        <v>1.5485033698054518E-5</v>
      </c>
      <c r="CG90" s="196">
        <f>(G90-AVERAGE(G$3:G$242))^2*'Monthly Returns'!$BI104</f>
        <v>1.4702759688204356E-5</v>
      </c>
      <c r="CH90" s="196">
        <f>(H90-AVERAGE(H$3:H$242))^2*'Monthly Returns'!$BI104</f>
        <v>4.409405045120499E-6</v>
      </c>
      <c r="CI90" s="196">
        <f>(I90-AVERAGE(I$3:I$242))^2*'Monthly Returns'!$BI104</f>
        <v>9.5995272598592396E-6</v>
      </c>
      <c r="CJ90" s="196">
        <f>(J90-AVERAGE(J$3:J$242))^2*'Monthly Returns'!$BI104</f>
        <v>9.2626473240360474E-6</v>
      </c>
      <c r="CK90" s="196">
        <f>(K90-AVERAGE(K$3:K$242))^2*'Monthly Returns'!$BI104</f>
        <v>2.4895587938998293E-5</v>
      </c>
      <c r="CL90" s="196">
        <f>(L90-AVERAGE(L$3:L$242))^2*'Monthly Returns'!$BI104</f>
        <v>7.3466855284091742E-36</v>
      </c>
      <c r="CM90" s="196">
        <f>(M90-AVERAGE(M$3:M$242))^2*'Monthly Returns'!$BI104</f>
        <v>3.1696619630307911E-8</v>
      </c>
      <c r="CN90" s="196">
        <f>(N90-AVERAGE(N$3:N$242))^2*'Monthly Returns'!$BI104</f>
        <v>9.5780633745489415E-8</v>
      </c>
      <c r="CO90" s="196">
        <f>(O90-AVERAGE(O$3:O$242))^2*'Monthly Returns'!$BI104</f>
        <v>4.0077290792280513E-9</v>
      </c>
      <c r="CP90" s="196">
        <f>(P90-AVERAGE(P$3:P$242))^2*'Monthly Returns'!$BI104</f>
        <v>3.8372523046330835E-8</v>
      </c>
      <c r="CQ90" s="196">
        <f>(Q90-AVERAGE(Q$3:Q$242))^2*'Monthly Returns'!$BI104</f>
        <v>4.8814124300083839E-7</v>
      </c>
      <c r="CR90" s="196">
        <f>(R90-AVERAGE(R$3:R$242))^2*'Monthly Returns'!$BI104</f>
        <v>9.6718945122231612E-8</v>
      </c>
      <c r="CS90" s="196">
        <f>(S90-AVERAGE(S$3:S$242))^2*'Monthly Returns'!$BI104</f>
        <v>4.3570721788664841E-8</v>
      </c>
      <c r="CT90" s="196">
        <f>(T90-AVERAGE(T$3:T$242))^2*'Monthly Returns'!$BI104</f>
        <v>4.1665241908693576E-7</v>
      </c>
      <c r="CU90" s="196">
        <f>(U90-AVERAGE(U$3:U$242))^2*'Monthly Returns'!$BI104</f>
        <v>2.7059856202746193E-8</v>
      </c>
      <c r="CV90" s="196">
        <f>(V90-AVERAGE(V$3:V$242))^2*'Monthly Returns'!$BI104</f>
        <v>1.1402682586410135E-8</v>
      </c>
      <c r="CW90" s="196">
        <f>(W90-AVERAGE(W$3:W$242))^2*'Monthly Returns'!$BI104</f>
        <v>5.5613507236060944E-10</v>
      </c>
      <c r="CX90" s="196">
        <f>(X90-AVERAGE(X$3:X$242))^2*'Monthly Returns'!$BI104</f>
        <v>4.4402934611158004E-8</v>
      </c>
      <c r="CY90" s="196">
        <f>(Y90-AVERAGE(Y$3:Y$242))^2*'Monthly Returns'!$BI104</f>
        <v>3.1032263458292295E-9</v>
      </c>
      <c r="CZ90" s="196">
        <f>(Z90-AVERAGE(Z$3:Z$242))^2*'Monthly Returns'!$BI104</f>
        <v>3.6954700342810631E-11</v>
      </c>
      <c r="DA90" s="196">
        <f>(AA90-AVERAGE(AA$3:AA$242))^2*'Monthly Returns'!$BI104</f>
        <v>2.3978363540615272E-7</v>
      </c>
      <c r="DB90" s="196">
        <f>(AB90-AVERAGE(AB$3:AB$242))^2*'Monthly Returns'!$BI104</f>
        <v>1.0993645064517747E-8</v>
      </c>
      <c r="DC90" s="196">
        <f>(AC90-AVERAGE(AC$3:AC$242))^2*'Monthly Returns'!$BI104</f>
        <v>7.5262658795001393E-7</v>
      </c>
      <c r="DD90" s="196">
        <f>(AD90-AVERAGE(AD$3:AD$242))^2*'Monthly Returns'!$BI104</f>
        <v>6.2639250497443228E-7</v>
      </c>
      <c r="DE90" s="196">
        <f>(AE90-AVERAGE(AE$3:AE$242))^2*'Monthly Returns'!$BI104</f>
        <v>1.1226876900722622E-6</v>
      </c>
      <c r="DF90" s="196">
        <f>(AF90-AVERAGE(AF$3:AF$242))^2*'Monthly Returns'!$BI104</f>
        <v>1.1740811343487992E-7</v>
      </c>
      <c r="DG90" s="196">
        <f>(AG90-AVERAGE(AG$3:AG$242))^2*'Monthly Returns'!$BI104</f>
        <v>4.8452075232792656E-8</v>
      </c>
      <c r="DH90" s="196">
        <f>(AH90-AVERAGE(AH$3:AH$242))^2*'Monthly Returns'!$BI104</f>
        <v>9.8208432872438744E-7</v>
      </c>
      <c r="DI90" s="196">
        <f>(AI90-AVERAGE(AI$3:AI$242))^2*'Monthly Returns'!$BI104</f>
        <v>1.0377220116309376E-6</v>
      </c>
      <c r="DJ90" s="196">
        <f>(AJ90-AVERAGE(AJ$3:AJ$242))^2*'Monthly Returns'!$BI104</f>
        <v>2.0253847185532798E-6</v>
      </c>
      <c r="DK90" s="196">
        <f>(AK90-AVERAGE(AK$3:AK$242))^2*'Monthly Returns'!$BI104</f>
        <v>2.6380239212074107E-6</v>
      </c>
      <c r="DL90" s="196">
        <f>(AL90-AVERAGE(AL$3:AL$242))^2*'Monthly Returns'!$BI104</f>
        <v>1.714255898299568E-6</v>
      </c>
      <c r="DM90" s="196">
        <f>(AM90-AVERAGE(AM$3:AM$242))^2*'Monthly Returns'!$BI104</f>
        <v>9.2343272397825194E-7</v>
      </c>
      <c r="DN90" s="196">
        <f>(AN90-AVERAGE(AN$3:AN$242))^2*'Monthly Returns'!$BI104</f>
        <v>6.3949448785579189E-7</v>
      </c>
      <c r="DO90" s="196">
        <f>(AO90-AVERAGE(AO$3:AO$242))^2*'Monthly Returns'!$BI104</f>
        <v>2.2978801154481359E-6</v>
      </c>
      <c r="DP90" s="196">
        <f>(AP90-AVERAGE(AP$3:AP$242))^2*'Monthly Returns'!$BI104</f>
        <v>6.2026981225514219E-7</v>
      </c>
      <c r="DQ90" s="196">
        <f>(AQ90-AVERAGE(AQ$3:AQ$242))^2*'Monthly Returns'!$BI104</f>
        <v>3.0968617489000279E-5</v>
      </c>
      <c r="DR90" s="196">
        <f>(AR90-AVERAGE(AR$3:AR$242))^2*'Monthly Returns'!$BI104</f>
        <v>1.0450499198776143E-8</v>
      </c>
      <c r="DS90" s="196">
        <f>(AS90-AVERAGE(AS$3:AS$242))^2*'Monthly Returns'!$BI104</f>
        <v>7.3466855284091742E-36</v>
      </c>
      <c r="DT90" s="196">
        <f>(AT90-AVERAGE(AT$3:AT$242))^2*'Monthly Returns'!$BI104</f>
        <v>2.4152616758680076E-6</v>
      </c>
      <c r="DU90" s="196">
        <f>(AU90-AVERAGE(AU$3:AU$242))^2*'Monthly Returns'!$BI104</f>
        <v>4.3616647228850762E-8</v>
      </c>
      <c r="DV90" s="196">
        <f>(AV90-AVERAGE(AV$3:AV$242))^2*'Monthly Returns'!$BI104</f>
        <v>1.3670533222819631E-7</v>
      </c>
      <c r="DW90" s="196">
        <f>(AW90-AVERAGE(AW$3:AW$242))^2*'Monthly Returns'!$BI104</f>
        <v>9.5295544318191433E-6</v>
      </c>
      <c r="DX90" s="196">
        <f>(AX90-AVERAGE(AX$3:AX$242))^2*'Monthly Returns'!$BI104</f>
        <v>7.8515153706376792E-6</v>
      </c>
      <c r="DY90" s="196">
        <f>(AY90-AVERAGE(AY$3:AY$242))^2*'Monthly Returns'!$BI104</f>
        <v>2.1145226011315484E-6</v>
      </c>
      <c r="DZ90" s="196">
        <f>(AZ90-AVERAGE(AZ$3:AZ$242))^2*'Monthly Returns'!$BI104</f>
        <v>1.8093482531691976E-5</v>
      </c>
      <c r="EA90" s="196">
        <f>(BA90-AVERAGE(BA$3:BA$242))^2*'Monthly Returns'!$BI104</f>
        <v>4.85233486760033E-6</v>
      </c>
    </row>
    <row r="91" spans="1:131" s="103" customFormat="1" x14ac:dyDescent="0.2">
      <c r="A91" s="85"/>
      <c r="B91" s="102">
        <f>'Monthly Returns'!A105</f>
        <v>38776</v>
      </c>
      <c r="C91" s="97">
        <f>'Monthly Returns'!B105</f>
        <v>1.781E-3</v>
      </c>
      <c r="D91" s="97">
        <f>'Monthly Returns'!C105</f>
        <v>2.2370000000000003E-3</v>
      </c>
      <c r="E91" s="97">
        <f>'Monthly Returns'!D105</f>
        <v>-1.2019999999999999E-3</v>
      </c>
      <c r="F91" s="97">
        <f>'Monthly Returns'!E105</f>
        <v>-2.7529999999999998E-3</v>
      </c>
      <c r="G91" s="97">
        <f>'Monthly Returns'!F105</f>
        <v>1.8240000000000001E-3</v>
      </c>
      <c r="H91" s="97">
        <f>'Monthly Returns'!G105</f>
        <v>-1.0630000000000001E-3</v>
      </c>
      <c r="I91" s="97">
        <f>'Monthly Returns'!H105</f>
        <v>-2.8879999999999999E-3</v>
      </c>
      <c r="J91" s="97">
        <f>'Monthly Returns'!I105</f>
        <v>-1.2482999999999999E-2</v>
      </c>
      <c r="K91" s="97">
        <f>'Monthly Returns'!J105</f>
        <v>-9.5799999999999998E-4</v>
      </c>
      <c r="L91" s="97">
        <f>'Monthly Returns'!K105</f>
        <v>-2.496424718368162E-2</v>
      </c>
      <c r="M91" s="97">
        <f>'Monthly Returns'!L105</f>
        <v>3.3159999999999999E-3</v>
      </c>
      <c r="N91" s="97">
        <f>'Monthly Returns'!M105</f>
        <v>1.4549999999999999E-3</v>
      </c>
      <c r="O91" s="97">
        <f>'Monthly Returns'!N105</f>
        <v>3.0990000000000002E-3</v>
      </c>
      <c r="P91" s="97">
        <f>'Monthly Returns'!O105</f>
        <v>-3.0400000000000002E-4</v>
      </c>
      <c r="Q91" s="97">
        <f>'Monthly Returns'!P105</f>
        <v>7.0899999999999999E-3</v>
      </c>
      <c r="R91" s="97">
        <f>'Monthly Returns'!Q105</f>
        <v>4.4289999999999998E-3</v>
      </c>
      <c r="S91" s="97">
        <f>'Monthly Returns'!R105</f>
        <v>1.6170000000000002E-3</v>
      </c>
      <c r="T91" s="97">
        <f>'Monthly Returns'!S105</f>
        <v>1.3784000000000001E-2</v>
      </c>
      <c r="U91" s="97">
        <f>'Monthly Returns'!T105</f>
        <v>-3.9399999999999998E-4</v>
      </c>
      <c r="V91" s="97">
        <f>'Monthly Returns'!U105</f>
        <v>1.872E-3</v>
      </c>
      <c r="W91" s="97">
        <f>'Monthly Returns'!V105</f>
        <v>4.6600000000000001E-3</v>
      </c>
      <c r="X91" s="97">
        <f>'Monthly Returns'!W105</f>
        <v>1.7819999999999999E-3</v>
      </c>
      <c r="Y91" s="97">
        <f>'Monthly Returns'!X105</f>
        <v>3.8479999999999999E-3</v>
      </c>
      <c r="Z91" s="97">
        <f>'Monthly Returns'!Y105</f>
        <v>9.8799999999999995E-4</v>
      </c>
      <c r="AA91" s="97">
        <f>'Monthly Returns'!Z105</f>
        <v>6.6730000000000001E-3</v>
      </c>
      <c r="AB91" s="97">
        <f>'Monthly Returns'!AA105</f>
        <v>6.2639999999999996E-3</v>
      </c>
      <c r="AC91" s="97">
        <f>'Monthly Returns'!AB105</f>
        <v>-7.8969999999999995E-3</v>
      </c>
      <c r="AD91" s="97">
        <f>'Monthly Returns'!AC105</f>
        <v>-6.2150000000000009E-3</v>
      </c>
      <c r="AE91" s="97">
        <f>'Monthly Returns'!AD105</f>
        <v>-1.1805000000000001E-2</v>
      </c>
      <c r="AF91" s="97">
        <f>'Monthly Returns'!AE105</f>
        <v>2.3258999999999998E-2</v>
      </c>
      <c r="AG91" s="97">
        <f>'Monthly Returns'!AF105</f>
        <v>1.6298999999999998E-2</v>
      </c>
      <c r="AH91" s="97">
        <f>'Monthly Returns'!AG105</f>
        <v>-8.1568699560116593E-3</v>
      </c>
      <c r="AI91" s="97">
        <f>'Monthly Returns'!AH105</f>
        <v>1.7000000000000001E-3</v>
      </c>
      <c r="AJ91" s="97">
        <f>'Monthly Returns'!AI105</f>
        <v>4.5100000000000001E-3</v>
      </c>
      <c r="AK91" s="97">
        <f>'Monthly Returns'!AJ105</f>
        <v>2.0000000000000001E-4</v>
      </c>
      <c r="AL91" s="97">
        <f>'Monthly Returns'!AK105</f>
        <v>9.6499999999999989E-3</v>
      </c>
      <c r="AM91" s="97">
        <f>'Monthly Returns'!AL105</f>
        <v>-4.7199999999999994E-3</v>
      </c>
      <c r="AN91" s="97">
        <f>'Monthly Returns'!AM105</f>
        <v>6.2300000000000003E-3</v>
      </c>
      <c r="AO91" s="97">
        <f>'Monthly Returns'!AN105</f>
        <v>-5.0619999999999997E-3</v>
      </c>
      <c r="AP91" s="97">
        <f>'Monthly Returns'!AO105</f>
        <v>-6.2603000000000006E-2</v>
      </c>
      <c r="AQ91" s="97">
        <f>'Monthly Returns'!AP105</f>
        <v>-5.4681E-2</v>
      </c>
      <c r="AR91" s="95">
        <v>3.6718059054665275E-3</v>
      </c>
      <c r="AS91" s="97">
        <f>'Monthly Returns'!AR105</f>
        <v>-2.496424718368162E-2</v>
      </c>
      <c r="AT91" s="205">
        <f t="shared" si="3"/>
        <v>-6.3251113133286699E-3</v>
      </c>
      <c r="AU91" s="95">
        <v>-2.8071390614685891E-3</v>
      </c>
      <c r="AV91" s="95">
        <v>-9.8783730771728161E-3</v>
      </c>
      <c r="AW91" s="97">
        <f>'Monthly Returns'!AV105</f>
        <v>1.7891000000000001E-2</v>
      </c>
      <c r="AX91" s="97">
        <f>'Monthly Returns'!AW105</f>
        <v>2.2582000000000001E-2</v>
      </c>
      <c r="AY91" s="95">
        <v>6.876443433356659E-3</v>
      </c>
      <c r="AZ91" s="95">
        <v>3.9422755670022125E-2</v>
      </c>
      <c r="BA91" s="97">
        <f>'Monthly Returns'!AZ105</f>
        <v>-8.6580000000000008E-3</v>
      </c>
      <c r="BB91" s="97"/>
      <c r="BC91" s="97"/>
      <c r="BD91" s="97"/>
      <c r="BE91" s="97"/>
      <c r="BF91" s="97"/>
      <c r="BG91" s="97"/>
      <c r="BH91" s="97"/>
      <c r="BI91" s="97"/>
      <c r="BJ91" s="97"/>
      <c r="BK91" s="97"/>
      <c r="BL91" s="97"/>
      <c r="BM91" s="97"/>
      <c r="BN91" s="97"/>
      <c r="BO91" s="97"/>
      <c r="BP91" s="97"/>
      <c r="BQ91" s="97"/>
      <c r="BR91" s="97"/>
      <c r="BS91" s="97"/>
      <c r="BT91" s="97"/>
      <c r="BU91" s="97"/>
      <c r="BV91" s="97"/>
      <c r="CC91" s="196">
        <f>(C91-AVERAGE(C$3:C$242))^2*'Monthly Returns'!$BI105</f>
        <v>7.0977517418868391E-8</v>
      </c>
      <c r="CD91" s="196">
        <f>(D91-AVERAGE(D$3:D$242))^2*'Monthly Returns'!$BI105</f>
        <v>5.6911091004009502E-8</v>
      </c>
      <c r="CE91" s="196">
        <f>(E91-AVERAGE(E$3:E$242))^2*'Monthly Returns'!$BI105</f>
        <v>2.665978300442205E-7</v>
      </c>
      <c r="CF91" s="196">
        <f>(F91-AVERAGE(F$3:F$242))^2*'Monthly Returns'!$BI105</f>
        <v>3.3721265719715236E-7</v>
      </c>
      <c r="CG91" s="196">
        <f>(G91-AVERAGE(G$3:G$242))^2*'Monthly Returns'!$BI105</f>
        <v>1.8841736325254153E-7</v>
      </c>
      <c r="CH91" s="196">
        <f>(H91-AVERAGE(H$3:H$242))^2*'Monthly Returns'!$BI105</f>
        <v>1.35695354470446E-7</v>
      </c>
      <c r="CI91" s="196">
        <f>(I91-AVERAGE(I$3:I$242))^2*'Monthly Returns'!$BI105</f>
        <v>2.0192788081233191E-7</v>
      </c>
      <c r="CJ91" s="196">
        <f>(J91-AVERAGE(J$3:J$242))^2*'Monthly Returns'!$BI105</f>
        <v>1.1094005549103133E-6</v>
      </c>
      <c r="CK91" s="196">
        <f>(K91-AVERAGE(K$3:K$242))^2*'Monthly Returns'!$BI105</f>
        <v>2.9543415432379229E-7</v>
      </c>
      <c r="CL91" s="196">
        <f>(L91-AVERAGE(L$3:L$242))^2*'Monthly Returns'!$BI105</f>
        <v>7.4208944731405805E-36</v>
      </c>
      <c r="CM91" s="196">
        <f>(M91-AVERAGE(M$3:M$242))^2*'Monthly Returns'!$BI105</f>
        <v>3.6855535952715934E-10</v>
      </c>
      <c r="CN91" s="196">
        <f>(N91-AVERAGE(N$3:N$242))^2*'Monthly Returns'!$BI105</f>
        <v>8.7239684393351636E-9</v>
      </c>
      <c r="CO91" s="196">
        <f>(O91-AVERAGE(O$3:O$242))^2*'Monthly Returns'!$BI105</f>
        <v>4.7237041220296277E-9</v>
      </c>
      <c r="CP91" s="196">
        <f>(P91-AVERAGE(P$3:P$242))^2*'Monthly Returns'!$BI105</f>
        <v>2.6239005223077051E-8</v>
      </c>
      <c r="CQ91" s="196">
        <f>(Q91-AVERAGE(Q$3:Q$242))^2*'Monthly Returns'!$BI105</f>
        <v>9.0641919801947758E-9</v>
      </c>
      <c r="CR91" s="196">
        <f>(R91-AVERAGE(R$3:R$242))^2*'Monthly Returns'!$BI105</f>
        <v>1.4546907745501321E-11</v>
      </c>
      <c r="CS91" s="196">
        <f>(S91-AVERAGE(S$3:S$242))^2*'Monthly Returns'!$BI105</f>
        <v>1.3640632080849572E-8</v>
      </c>
      <c r="CT91" s="196">
        <f>(T91-AVERAGE(T$3:T$242))^2*'Monthly Returns'!$BI105</f>
        <v>1.6320693325871894E-7</v>
      </c>
      <c r="CU91" s="196">
        <f>(U91-AVERAGE(U$3:U$242))^2*'Monthly Returns'!$BI105</f>
        <v>5.5646616332987351E-8</v>
      </c>
      <c r="CV91" s="196">
        <f>(V91-AVERAGE(V$3:V$242))^2*'Monthly Returns'!$BI105</f>
        <v>4.9586882196411528E-9</v>
      </c>
      <c r="CW91" s="196">
        <f>(W91-AVERAGE(W$3:W$242))^2*'Monthly Returns'!$BI105</f>
        <v>2.2102910858011935E-9</v>
      </c>
      <c r="CX91" s="196">
        <f>(X91-AVERAGE(X$3:X$242))^2*'Monthly Returns'!$BI105</f>
        <v>1.7433772446983117E-8</v>
      </c>
      <c r="CY91" s="196">
        <f>(Y91-AVERAGE(Y$3:Y$242))^2*'Monthly Returns'!$BI105</f>
        <v>1.3426075177043001E-10</v>
      </c>
      <c r="CZ91" s="196">
        <f>(Z91-AVERAGE(Z$3:Z$242))^2*'Monthly Returns'!$BI105</f>
        <v>5.066770739600843E-9</v>
      </c>
      <c r="DA91" s="196">
        <f>(AA91-AVERAGE(AA$3:AA$242))^2*'Monthly Returns'!$BI105</f>
        <v>1.3247764113123028E-9</v>
      </c>
      <c r="DB91" s="196">
        <f>(AB91-AVERAGE(AB$3:AB$242))^2*'Monthly Returns'!$BI105</f>
        <v>1.1022105039926848E-8</v>
      </c>
      <c r="DC91" s="196">
        <f>(AC91-AVERAGE(AC$3:AC$242))^2*'Monthly Returns'!$BI105</f>
        <v>2.8783352768502115E-7</v>
      </c>
      <c r="DD91" s="196">
        <f>(AD91-AVERAGE(AD$3:AD$242))^2*'Monthly Returns'!$BI105</f>
        <v>2.0846336565512004E-7</v>
      </c>
      <c r="DE91" s="196">
        <f>(AE91-AVERAGE(AE$3:AE$242))^2*'Monthly Returns'!$BI105</f>
        <v>5.485006456279406E-7</v>
      </c>
      <c r="DF91" s="196">
        <f>(AF91-AVERAGE(AF$3:AF$242))^2*'Monthly Returns'!$BI105</f>
        <v>6.4129409617938673E-7</v>
      </c>
      <c r="DG91" s="196">
        <f>(AG91-AVERAGE(AG$3:AG$242))^2*'Monthly Returns'!$BI105</f>
        <v>2.8287100266576835E-7</v>
      </c>
      <c r="DH91" s="196">
        <f>(AH91-AVERAGE(AH$3:AH$242))^2*'Monthly Returns'!$BI105</f>
        <v>3.7558704588269311E-7</v>
      </c>
      <c r="DI91" s="196">
        <f>(AI91-AVERAGE(AI$3:AI$242))^2*'Monthly Returns'!$BI105</f>
        <v>9.0363365306582156E-9</v>
      </c>
      <c r="DJ91" s="196">
        <f>(AJ91-AVERAGE(AJ$3:AJ$242))^2*'Monthly Returns'!$BI105</f>
        <v>3.4873678318684031E-9</v>
      </c>
      <c r="DK91" s="196">
        <f>(AK91-AVERAGE(AK$3:AK$242))^2*'Monthly Returns'!$BI105</f>
        <v>8.8323057401027151E-8</v>
      </c>
      <c r="DL91" s="196">
        <f>(AL91-AVERAGE(AL$3:AL$242))^2*'Monthly Returns'!$BI105</f>
        <v>2.5353320501016387E-8</v>
      </c>
      <c r="DM91" s="196">
        <f>(AM91-AVERAGE(AM$3:AM$242))^2*'Monthly Returns'!$BI105</f>
        <v>1.972152784629622E-7</v>
      </c>
      <c r="DN91" s="196">
        <f>(AN91-AVERAGE(AN$3:AN$242))^2*'Monthly Returns'!$BI105</f>
        <v>9.1886347853066529E-10</v>
      </c>
      <c r="DO91" s="196">
        <f>(AO91-AVERAGE(AO$3:AO$242))^2*'Monthly Returns'!$BI105</f>
        <v>2.6230605549816025E-7</v>
      </c>
      <c r="DP91" s="196">
        <f>(AP91-AVERAGE(AP$3:AP$242))^2*'Monthly Returns'!$BI105</f>
        <v>1.016481590535152E-5</v>
      </c>
      <c r="DQ91" s="196">
        <f>(AQ91-AVERAGE(AQ$3:AQ$242))^2*'Monthly Returns'!$BI105</f>
        <v>9.4085228647933172E-6</v>
      </c>
      <c r="DR91" s="196">
        <f>(AR91-AVERAGE(AR$3:AR$242))^2*'Monthly Returns'!$BI105</f>
        <v>1.9336824322299239E-8</v>
      </c>
      <c r="DS91" s="196">
        <f>(AS91-AVERAGE(AS$3:AS$242))^2*'Monthly Returns'!$BI105</f>
        <v>7.4208944731405805E-36</v>
      </c>
      <c r="DT91" s="196">
        <f>(AT91-AVERAGE(AT$3:AT$242))^2*'Monthly Returns'!$BI105</f>
        <v>3.4802849841709054E-7</v>
      </c>
      <c r="DU91" s="196">
        <f>(AU91-AVERAGE(AU$3:AU$242))^2*'Monthly Returns'!$BI105</f>
        <v>5.5525913230551422E-8</v>
      </c>
      <c r="DV91" s="196">
        <f>(AV91-AVERAGE(AV$3:AV$242))^2*'Monthly Returns'!$BI105</f>
        <v>3.9261518482864191E-8</v>
      </c>
      <c r="DW91" s="196">
        <f>(AW91-AVERAGE(AW$3:AW$242))^2*'Monthly Returns'!$BI105</f>
        <v>1.5642224519478964E-7</v>
      </c>
      <c r="DX91" s="196">
        <f>(AX91-AVERAGE(AX$3:AX$242))^2*'Monthly Returns'!$BI105</f>
        <v>4.517807005572214E-7</v>
      </c>
      <c r="DY91" s="196">
        <f>(AY91-AVERAGE(AY$3:AY$242))^2*'Monthly Returns'!$BI105</f>
        <v>8.1516200135695154E-12</v>
      </c>
      <c r="DZ91" s="196">
        <f>(AZ91-AVERAGE(AZ$3:AZ$242))^2*'Monthly Returns'!$BI105</f>
        <v>1.2922389606729583E-6</v>
      </c>
      <c r="EA91" s="196">
        <f>(BA91-AVERAGE(BA$3:BA$242))^2*'Monthly Returns'!$BI105</f>
        <v>8.60890522980094E-7</v>
      </c>
    </row>
    <row r="92" spans="1:131" s="103" customFormat="1" x14ac:dyDescent="0.2">
      <c r="A92" s="85"/>
      <c r="B92" s="102">
        <f>'Monthly Returns'!A106</f>
        <v>38807</v>
      </c>
      <c r="C92" s="97">
        <f>'Monthly Returns'!B106</f>
        <v>1.7284000000000001E-2</v>
      </c>
      <c r="D92" s="97">
        <f>'Monthly Returns'!C106</f>
        <v>1.4156999999999999E-2</v>
      </c>
      <c r="E92" s="97">
        <f>'Monthly Returns'!D106</f>
        <v>2.4781000000000001E-2</v>
      </c>
      <c r="F92" s="97">
        <f>'Monthly Returns'!E106</f>
        <v>4.8517000000000005E-2</v>
      </c>
      <c r="G92" s="97">
        <f>'Monthly Returns'!F106</f>
        <v>4.3757000000000004E-2</v>
      </c>
      <c r="H92" s="97">
        <f>'Monthly Returns'!G106</f>
        <v>2.1465999999999999E-2</v>
      </c>
      <c r="I92" s="97">
        <f>'Monthly Returns'!H106</f>
        <v>2.9047999999999997E-2</v>
      </c>
      <c r="J92" s="97">
        <f>'Monthly Returns'!I106</f>
        <v>4.7660999999999995E-2</v>
      </c>
      <c r="K92" s="97">
        <f>'Monthly Returns'!J106</f>
        <v>8.9639999999999997E-3</v>
      </c>
      <c r="L92" s="97">
        <f>'Monthly Returns'!K106</f>
        <v>-2.496424718368162E-2</v>
      </c>
      <c r="M92" s="97">
        <f>'Monthly Returns'!L106</f>
        <v>-9.8110000000000003E-3</v>
      </c>
      <c r="N92" s="97">
        <f>'Monthly Returns'!M106</f>
        <v>-1.0789999999999999E-2</v>
      </c>
      <c r="O92" s="97">
        <f>'Monthly Returns'!N106</f>
        <v>3.9319999999999997E-3</v>
      </c>
      <c r="P92" s="97">
        <f>'Monthly Returns'!O106</f>
        <v>-3.4799999999999996E-3</v>
      </c>
      <c r="Q92" s="97">
        <f>'Monthly Returns'!P106</f>
        <v>-3.4105999999999997E-2</v>
      </c>
      <c r="R92" s="97">
        <f>'Monthly Returns'!Q106</f>
        <v>-1.4049000000000001E-2</v>
      </c>
      <c r="S92" s="97">
        <f>'Monthly Returns'!R106</f>
        <v>-6.6059999999999999E-3</v>
      </c>
      <c r="T92" s="97">
        <f>'Monthly Returns'!S106</f>
        <v>-3.8099000000000001E-2</v>
      </c>
      <c r="U92" s="97">
        <f>'Monthly Returns'!T106</f>
        <v>-2.1510999999999999E-2</v>
      </c>
      <c r="V92" s="97">
        <f>'Monthly Returns'!U106</f>
        <v>-5.1500000000000001E-3</v>
      </c>
      <c r="W92" s="97">
        <f>'Monthly Returns'!V106</f>
        <v>-8.4799999999999997E-3</v>
      </c>
      <c r="X92" s="97">
        <f>'Monthly Returns'!W106</f>
        <v>-6.3819999999999997E-3</v>
      </c>
      <c r="Y92" s="97">
        <f>'Monthly Returns'!X106</f>
        <v>-7.254E-3</v>
      </c>
      <c r="Z92" s="97">
        <f>'Monthly Returns'!Y106</f>
        <v>-1.7480000000000002E-3</v>
      </c>
      <c r="AA92" s="97">
        <f>'Monthly Returns'!Z106</f>
        <v>5.9909999999999998E-3</v>
      </c>
      <c r="AB92" s="97">
        <f>'Monthly Returns'!AA106</f>
        <v>6.9470000000000001E-3</v>
      </c>
      <c r="AC92" s="97">
        <f>'Monthly Returns'!AB106</f>
        <v>-9.979E-3</v>
      </c>
      <c r="AD92" s="97">
        <f>'Monthly Returns'!AC106</f>
        <v>-1.1436E-2</v>
      </c>
      <c r="AE92" s="97">
        <f>'Monthly Returns'!AD106</f>
        <v>-7.6839999999999999E-3</v>
      </c>
      <c r="AF92" s="97">
        <f>'Monthly Returns'!AE106</f>
        <v>-1.7909999999999999E-2</v>
      </c>
      <c r="AG92" s="97">
        <f>'Monthly Returns'!AF106</f>
        <v>-1.8755999999999998E-2</v>
      </c>
      <c r="AH92" s="97">
        <f>'Monthly Returns'!AG106</f>
        <v>-1.0535162845336E-2</v>
      </c>
      <c r="AI92" s="97">
        <f>'Monthly Returns'!AH106</f>
        <v>1.15E-2</v>
      </c>
      <c r="AJ92" s="97">
        <f>'Monthly Returns'!AI106</f>
        <v>1.951E-2</v>
      </c>
      <c r="AK92" s="97">
        <f>'Monthly Returns'!AJ106</f>
        <v>2.5459999999999997E-2</v>
      </c>
      <c r="AL92" s="97">
        <f>'Monthly Returns'!AK106</f>
        <v>2.4760000000000001E-2</v>
      </c>
      <c r="AM92" s="97">
        <f>'Monthly Returns'!AL106</f>
        <v>1.1470000000000001E-2</v>
      </c>
      <c r="AN92" s="97">
        <f>'Monthly Returns'!AM106</f>
        <v>1.3340000000000001E-2</v>
      </c>
      <c r="AO92" s="97">
        <f>'Monthly Returns'!AN106</f>
        <v>4.7389000000000001E-2</v>
      </c>
      <c r="AP92" s="97">
        <f>'Monthly Returns'!AO106</f>
        <v>2.2242000000000001E-2</v>
      </c>
      <c r="AQ92" s="97">
        <f>'Monthly Returns'!AP106</f>
        <v>4.4721999999999998E-2</v>
      </c>
      <c r="AR92" s="95">
        <v>2.1267738345148751E-2</v>
      </c>
      <c r="AS92" s="97">
        <f>'Monthly Returns'!AR106</f>
        <v>-2.496424718368162E-2</v>
      </c>
      <c r="AT92" s="205">
        <f t="shared" si="3"/>
        <v>2.483130193227473E-2</v>
      </c>
      <c r="AU92" s="95">
        <v>1.5631204288372485E-2</v>
      </c>
      <c r="AV92" s="95">
        <v>3.6137039481249559E-4</v>
      </c>
      <c r="AW92" s="97">
        <f>'Monthly Returns'!AV106</f>
        <v>5.0505000000000001E-2</v>
      </c>
      <c r="AX92" s="97">
        <f>'Monthly Returns'!AW106</f>
        <v>4.5399000000000002E-2</v>
      </c>
      <c r="AY92" s="95">
        <v>2.0399509661373647E-2</v>
      </c>
      <c r="AZ92" s="95">
        <v>2.6720484161346505E-2</v>
      </c>
      <c r="BA92" s="97">
        <f>'Monthly Returns'!AZ106</f>
        <v>1.1424E-2</v>
      </c>
      <c r="BB92" s="97"/>
      <c r="BC92" s="97"/>
      <c r="BD92" s="97"/>
      <c r="BE92" s="97"/>
      <c r="BF92" s="97"/>
      <c r="BG92" s="97"/>
      <c r="BH92" s="97"/>
      <c r="BI92" s="97"/>
      <c r="BJ92" s="97"/>
      <c r="BK92" s="97"/>
      <c r="BL92" s="97"/>
      <c r="BM92" s="97"/>
      <c r="BN92" s="97"/>
      <c r="BO92" s="97"/>
      <c r="BP92" s="97"/>
      <c r="BQ92" s="97"/>
      <c r="BR92" s="97"/>
      <c r="BS92" s="97"/>
      <c r="BT92" s="97"/>
      <c r="BU92" s="97"/>
      <c r="BV92" s="97"/>
      <c r="CC92" s="196">
        <f>(C92-AVERAGE(C$3:C$242))^2*'Monthly Returns'!$BI106</f>
        <v>2.4687231498992403E-7</v>
      </c>
      <c r="CD92" s="196">
        <f>(D92-AVERAGE(D$3:D$242))^2*'Monthly Returns'!$BI106</f>
        <v>1.2120278675470405E-7</v>
      </c>
      <c r="CE92" s="196">
        <f>(E92-AVERAGE(E$3:E$242))^2*'Monthly Returns'!$BI106</f>
        <v>5.8151389621079587E-7</v>
      </c>
      <c r="CF92" s="196">
        <f>(F92-AVERAGE(F$3:F$242))^2*'Monthly Returns'!$BI106</f>
        <v>3.7832307213164176E-6</v>
      </c>
      <c r="CG92" s="196">
        <f>(G92-AVERAGE(G$3:G$242))^2*'Monthly Returns'!$BI106</f>
        <v>2.6631384923627921E-6</v>
      </c>
      <c r="CH92" s="196">
        <f>(H92-AVERAGE(H$3:H$242))^2*'Monthly Returns'!$BI106</f>
        <v>5.4896911192836402E-7</v>
      </c>
      <c r="CI92" s="196">
        <f>(I92-AVERAGE(I$3:I$242))^2*'Monthly Returns'!$BI106</f>
        <v>1.2622119436617318E-6</v>
      </c>
      <c r="CJ92" s="196">
        <f>(J92-AVERAGE(J$3:J$242))^2*'Monthly Returns'!$BI106</f>
        <v>3.6395648743224855E-6</v>
      </c>
      <c r="CK92" s="196">
        <f>(K92-AVERAGE(K$3:K$242))^2*'Monthly Returns'!$BI106</f>
        <v>3.2393867547193749E-9</v>
      </c>
      <c r="CL92" s="196">
        <f>(L92-AVERAGE(L$3:L$242))^2*'Monthly Returns'!$BI106</f>
        <v>7.4958530031723025E-36</v>
      </c>
      <c r="CM92" s="196">
        <f>(M92-AVERAGE(M$3:M$242))^2*'Monthly Returns'!$BI106</f>
        <v>4.445274616986877E-7</v>
      </c>
      <c r="CN92" s="196">
        <f>(N92-AVERAGE(N$3:N$242))^2*'Monthly Returns'!$BI106</f>
        <v>4.869334668804105E-7</v>
      </c>
      <c r="CO92" s="196">
        <f>(O92-AVERAGE(O$3:O$242))^2*'Monthly Returns'!$BI106</f>
        <v>1.2135158958816918E-8</v>
      </c>
      <c r="CP92" s="196">
        <f>(P92-AVERAGE(P$3:P$242))^2*'Monthly Returns'!$BI106</f>
        <v>1.0204418732084663E-7</v>
      </c>
      <c r="CQ92" s="196">
        <f>(Q92-AVERAGE(Q$3:Q$242))^2*'Monthly Returns'!$BI106</f>
        <v>3.7486181864435976E-6</v>
      </c>
      <c r="CR92" s="196">
        <f>(R92-AVERAGE(R$3:R$242))^2*'Monthly Returns'!$BI106</f>
        <v>8.2358687556720129E-7</v>
      </c>
      <c r="CS92" s="196">
        <f>(S92-AVERAGE(S$3:S$242))^2*'Monthly Returns'!$BI106</f>
        <v>2.7347315591886339E-7</v>
      </c>
      <c r="CT92" s="196">
        <f>(T92-AVERAGE(T$3:T$242))^2*'Monthly Returns'!$BI106</f>
        <v>4.6349273937281036E-6</v>
      </c>
      <c r="CU92" s="196">
        <f>(U92-AVERAGE(U$3:U$242))^2*'Monthly Returns'!$BI106</f>
        <v>1.6347962818986646E-6</v>
      </c>
      <c r="CV92" s="196">
        <f>(V92-AVERAGE(V$3:V$242))^2*'Monthly Returns'!$BI106</f>
        <v>1.7397533878287042E-7</v>
      </c>
      <c r="CW92" s="196">
        <f>(W92-AVERAGE(W$3:W$242))^2*'Monthly Returns'!$BI106</f>
        <v>3.6099068937191058E-7</v>
      </c>
      <c r="CX92" s="196">
        <f>(X92-AVERAGE(X$3:X$242))^2*'Monthly Returns'!$BI106</f>
        <v>2.8660751534751685E-7</v>
      </c>
      <c r="CY92" s="196">
        <f>(Y92-AVERAGE(Y$3:Y$242))^2*'Monthly Returns'!$BI106</f>
        <v>2.8720412182000656E-7</v>
      </c>
      <c r="CZ92" s="196">
        <f>(Z92-AVERAGE(Z$3:Z$242))^2*'Monthly Returns'!$BI106</f>
        <v>4.263465804775464E-8</v>
      </c>
      <c r="DA92" s="196">
        <f>(AA92-AVERAGE(AA$3:AA$242))^2*'Monthly Returns'!$BI106</f>
        <v>8.6673833057644707E-12</v>
      </c>
      <c r="DB92" s="196">
        <f>(AB92-AVERAGE(AB$3:AB$242))^2*'Monthly Returns'!$BI106</f>
        <v>1.9376983936767313E-8</v>
      </c>
      <c r="DC92" s="196">
        <f>(AC92-AVERAGE(AC$3:AC$242))^2*'Monthly Returns'!$BI106</f>
        <v>4.1202268708014913E-7</v>
      </c>
      <c r="DD92" s="196">
        <f>(AD92-AVERAGE(AD$3:AD$242))^2*'Monthly Returns'!$BI106</f>
        <v>5.1320323674646229E-7</v>
      </c>
      <c r="DE92" s="196">
        <f>(AE92-AVERAGE(AE$3:AE$242))^2*'Monthly Returns'!$BI106</f>
        <v>2.9277648252837683E-7</v>
      </c>
      <c r="DF92" s="196">
        <f>(AF92-AVERAGE(AF$3:AF$242))^2*'Monthly Returns'!$BI106</f>
        <v>1.5022084837937935E-6</v>
      </c>
      <c r="DG92" s="196">
        <f>(AG92-AVERAGE(AG$3:AG$242))^2*'Monthly Returns'!$BI106</f>
        <v>1.4266052094377824E-6</v>
      </c>
      <c r="DH92" s="196">
        <f>(AH92-AVERAGE(AH$3:AH$242))^2*'Monthly Returns'!$BI106</f>
        <v>5.3763849236641303E-7</v>
      </c>
      <c r="DI92" s="196">
        <f>(AI92-AVERAGE(AI$3:AI$242))^2*'Monthly Returns'!$BI106</f>
        <v>1.5039310949899088E-7</v>
      </c>
      <c r="DJ92" s="196">
        <f>(AJ92-AVERAGE(AJ$3:AJ$242))^2*'Monthly Returns'!$BI106</f>
        <v>4.630269966326903E-7</v>
      </c>
      <c r="DK92" s="196">
        <f>(AK92-AVERAGE(AK$3:AK$242))^2*'Monthly Returns'!$BI106</f>
        <v>8.9710218518939058E-7</v>
      </c>
      <c r="DL92" s="196">
        <f>(AL92-AVERAGE(AL$3:AL$242))^2*'Monthly Returns'!$BI106</f>
        <v>8.1950838109684516E-7</v>
      </c>
      <c r="DM92" s="196">
        <f>(AM92-AVERAGE(AM$3:AM$242))^2*'Monthly Returns'!$BI106</f>
        <v>1.2402904942553185E-7</v>
      </c>
      <c r="DN92" s="196">
        <f>(AN92-AVERAGE(AN$3:AN$242))^2*'Monthly Returns'!$BI106</f>
        <v>1.4526503752439564E-7</v>
      </c>
      <c r="DO92" s="196">
        <f>(AO92-AVERAGE(AO$3:AO$242))^2*'Monthly Returns'!$BI106</f>
        <v>4.2939630493480679E-6</v>
      </c>
      <c r="DP92" s="196">
        <f>(AP92-AVERAGE(AP$3:AP$242))^2*'Monthly Returns'!$BI106</f>
        <v>9.6105178976317364E-7</v>
      </c>
      <c r="DQ92" s="196">
        <f>(AQ92-AVERAGE(AQ$3:AQ$242))^2*'Monthly Returns'!$BI106</f>
        <v>3.3118662394041982E-6</v>
      </c>
      <c r="DR92" s="196">
        <f>(AR92-AVERAGE(AR$3:AR$242))^2*'Monthly Returns'!$BI106</f>
        <v>5.3011268787824016E-7</v>
      </c>
      <c r="DS92" s="196">
        <f>(AS92-AVERAGE(AS$3:AS$242))^2*'Monthly Returns'!$BI106</f>
        <v>7.4958530031723025E-36</v>
      </c>
      <c r="DT92" s="196">
        <f>(AT92-AVERAGE(AT$3:AT$242))^2*'Monthly Returns'!$BI106</f>
        <v>8.9066117419037201E-7</v>
      </c>
      <c r="DU92" s="196">
        <f>(AU92-AVERAGE(AU$3:AU$242))^2*'Monthly Returns'!$BI106</f>
        <v>4.5234738027319255E-7</v>
      </c>
      <c r="DV92" s="196">
        <f>(AV92-AVERAGE(AV$3:AV$242))^2*'Monthly Returns'!$BI106</f>
        <v>9.3568165711533719E-8</v>
      </c>
      <c r="DW92" s="196">
        <f>(AW92-AVERAGE(AW$3:AW$242))^2*'Monthly Returns'!$BI106</f>
        <v>4.0242135092603222E-6</v>
      </c>
      <c r="DX92" s="196">
        <f>(AX92-AVERAGE(AX$3:AX$242))^2*'Monthly Returns'!$BI106</f>
        <v>3.2431891545713504E-6</v>
      </c>
      <c r="DY92" s="196">
        <f>(AY92-AVERAGE(AY$3:AY$242))^2*'Monthly Returns'!$BI106</f>
        <v>4.4102780039068737E-7</v>
      </c>
      <c r="DZ92" s="196">
        <f>(AZ92-AVERAGE(AZ$3:AZ$242))^2*'Monthly Returns'!$BI106</f>
        <v>2.6626348484620936E-7</v>
      </c>
      <c r="EA92" s="196">
        <f>(BA92-AVERAGE(BA$3:BA$242))^2*'Monthly Returns'!$BI106</f>
        <v>3.357572780337287E-9</v>
      </c>
    </row>
    <row r="93" spans="1:131" s="103" customFormat="1" x14ac:dyDescent="0.2">
      <c r="A93" s="85"/>
      <c r="B93" s="102">
        <f>'Monthly Returns'!A107</f>
        <v>38837</v>
      </c>
      <c r="C93" s="97">
        <f>'Monthly Returns'!B107</f>
        <v>1.0848999999999999E-2</v>
      </c>
      <c r="D93" s="97">
        <f>'Monthly Returns'!C107</f>
        <v>1.2E-2</v>
      </c>
      <c r="E93" s="97">
        <f>'Monthly Returns'!D107</f>
        <v>7.0109999999999999E-3</v>
      </c>
      <c r="F93" s="97">
        <f>'Monthly Returns'!E107</f>
        <v>-1.6299999999999998E-4</v>
      </c>
      <c r="G93" s="97">
        <f>'Monthly Returns'!F107</f>
        <v>-1.1599999999999999E-4</v>
      </c>
      <c r="H93" s="97">
        <f>'Monthly Returns'!G107</f>
        <v>3.3791000000000002E-2</v>
      </c>
      <c r="I93" s="97">
        <f>'Monthly Returns'!H107</f>
        <v>5.1559999999999995E-2</v>
      </c>
      <c r="J93" s="97">
        <f>'Monthly Returns'!I107</f>
        <v>4.7019000000000005E-2</v>
      </c>
      <c r="K93" s="97">
        <f>'Monthly Returns'!J107</f>
        <v>7.136300000000001E-2</v>
      </c>
      <c r="L93" s="97">
        <f>'Monthly Returns'!K107</f>
        <v>-2.496424718368162E-2</v>
      </c>
      <c r="M93" s="97">
        <f>'Monthly Returns'!L107</f>
        <v>-1.81E-3</v>
      </c>
      <c r="N93" s="97">
        <f>'Monthly Returns'!M107</f>
        <v>-4.1210000000000005E-3</v>
      </c>
      <c r="O93" s="97">
        <f>'Monthly Returns'!N107</f>
        <v>3.5809999999999995E-3</v>
      </c>
      <c r="P93" s="97">
        <f>'Monthly Returns'!O107</f>
        <v>4.8200000000000001E-4</v>
      </c>
      <c r="Q93" s="97">
        <f>'Monthly Returns'!P107</f>
        <v>-1.9476E-2</v>
      </c>
      <c r="R93" s="97">
        <f>'Monthly Returns'!Q107</f>
        <v>-3.6770000000000001E-3</v>
      </c>
      <c r="S93" s="97">
        <f>'Monthly Returns'!R107</f>
        <v>-1.17E-4</v>
      </c>
      <c r="T93" s="97">
        <f>'Monthly Returns'!S107</f>
        <v>-1.5245E-2</v>
      </c>
      <c r="U93" s="97">
        <f>'Monthly Returns'!T107</f>
        <v>-1.8729999999999999E-3</v>
      </c>
      <c r="V93" s="97">
        <f>'Monthly Returns'!U107</f>
        <v>1.8999999999999998E-4</v>
      </c>
      <c r="W93" s="97">
        <f>'Monthly Returns'!V107</f>
        <v>5.4999999999999995E-5</v>
      </c>
      <c r="X93" s="97">
        <f>'Monthly Returns'!W107</f>
        <v>2.1100000000000001E-4</v>
      </c>
      <c r="Y93" s="97">
        <f>'Monthly Returns'!X107</f>
        <v>6.4600000000000009E-4</v>
      </c>
      <c r="Z93" s="97">
        <f>'Monthly Returns'!Y107</f>
        <v>1.954E-3</v>
      </c>
      <c r="AA93" s="97">
        <f>'Monthly Returns'!Z107</f>
        <v>6.1609999999999998E-3</v>
      </c>
      <c r="AB93" s="97">
        <f>'Monthly Returns'!AA107</f>
        <v>4.5650000000000005E-3</v>
      </c>
      <c r="AC93" s="97">
        <f>'Monthly Returns'!AB107</f>
        <v>3.2363000000000003E-2</v>
      </c>
      <c r="AD93" s="97">
        <f>'Monthly Returns'!AC107</f>
        <v>3.0700999999999999E-2</v>
      </c>
      <c r="AE93" s="97">
        <f>'Monthly Returns'!AD107</f>
        <v>3.6419E-2</v>
      </c>
      <c r="AF93" s="97">
        <f>'Monthly Returns'!AE107</f>
        <v>-5.2499999999999997E-4</v>
      </c>
      <c r="AG93" s="97">
        <f>'Monthly Returns'!AF107</f>
        <v>-3.653E-3</v>
      </c>
      <c r="AH93" s="97">
        <f>'Monthly Returns'!AG107</f>
        <v>3.78325977309244E-2</v>
      </c>
      <c r="AI93" s="97">
        <f>'Monthly Returns'!AH107</f>
        <v>1.15E-2</v>
      </c>
      <c r="AJ93" s="97">
        <f>'Monthly Returns'!AI107</f>
        <v>1.8669999999999999E-2</v>
      </c>
      <c r="AK93" s="97">
        <f>'Monthly Returns'!AJ107</f>
        <v>1.7600000000000001E-2</v>
      </c>
      <c r="AL93" s="97">
        <f>'Monthly Returns'!AK107</f>
        <v>1.6289999999999999E-2</v>
      </c>
      <c r="AM93" s="97">
        <f>'Monthly Returns'!AL107</f>
        <v>2.7639999999999998E-2</v>
      </c>
      <c r="AN93" s="97">
        <f>'Monthly Returns'!AM107</f>
        <v>1.115E-2</v>
      </c>
      <c r="AO93" s="97">
        <f>'Monthly Returns'!AN107</f>
        <v>7.9483999999999999E-2</v>
      </c>
      <c r="AP93" s="97">
        <f>'Monthly Returns'!AO107</f>
        <v>6.7798999999999998E-2</v>
      </c>
      <c r="AQ93" s="97">
        <f>'Monthly Returns'!AP107</f>
        <v>8.3983000000000002E-2</v>
      </c>
      <c r="AR93" s="95">
        <v>9.5407500983424459E-3</v>
      </c>
      <c r="AS93" s="97">
        <f>'Monthly Returns'!AR107</f>
        <v>-2.496424718368162E-2</v>
      </c>
      <c r="AT93" s="205">
        <f t="shared" si="3"/>
        <v>1.5446286272923059E-2</v>
      </c>
      <c r="AU93" s="95">
        <v>1.0611423146806312E-2</v>
      </c>
      <c r="AV93" s="95">
        <v>5.3647775241150077E-4</v>
      </c>
      <c r="AW93" s="97">
        <f>'Monthly Returns'!AV107</f>
        <v>-3.7164000000000003E-2</v>
      </c>
      <c r="AX93" s="97">
        <f>'Monthly Returns'!AW107</f>
        <v>-4.7819999999999998E-3</v>
      </c>
      <c r="AY93" s="95">
        <v>1.6426431364615305E-2</v>
      </c>
      <c r="AZ93" s="95">
        <v>2.2637462995734027E-2</v>
      </c>
      <c r="BA93" s="97">
        <f>'Monthly Returns'!AZ107</f>
        <v>1.6582E-2</v>
      </c>
      <c r="BB93" s="97"/>
      <c r="BC93" s="97"/>
      <c r="BD93" s="97"/>
      <c r="BE93" s="97"/>
      <c r="BF93" s="97"/>
      <c r="BG93" s="97"/>
      <c r="BH93" s="97"/>
      <c r="BI93" s="97"/>
      <c r="BJ93" s="97"/>
      <c r="BK93" s="97"/>
      <c r="BL93" s="97"/>
      <c r="BM93" s="97"/>
      <c r="BN93" s="97"/>
      <c r="BO93" s="97"/>
      <c r="BP93" s="97"/>
      <c r="BQ93" s="97"/>
      <c r="BR93" s="97"/>
      <c r="BS93" s="97"/>
      <c r="BT93" s="97"/>
      <c r="BU93" s="97"/>
      <c r="BV93" s="97"/>
      <c r="CC93" s="196">
        <f>(C93-AVERAGE(C$3:C$242))^2*'Monthly Returns'!$BI107</f>
        <v>3.2539538495217969E-8</v>
      </c>
      <c r="CD93" s="196">
        <f>(D93-AVERAGE(D$3:D$242))^2*'Monthly Returns'!$BI107</f>
        <v>5.9036764095633883E-8</v>
      </c>
      <c r="CE93" s="196">
        <f>(E93-AVERAGE(E$3:E$242))^2*'Monthly Returns'!$BI107</f>
        <v>1.3095142827040594E-8</v>
      </c>
      <c r="CF93" s="196">
        <f>(F93-AVERAGE(F$3:F$242))^2*'Monthly Returns'!$BI107</f>
        <v>2.0993014091356906E-7</v>
      </c>
      <c r="CG93" s="196">
        <f>(G93-AVERAGE(G$3:G$242))^2*'Monthly Returns'!$BI107</f>
        <v>2.8581818559479949E-7</v>
      </c>
      <c r="CH93" s="196">
        <f>(H93-AVERAGE(H$3:H$242))^2*'Monthly Returns'!$BI107</f>
        <v>1.8376476707535988E-6</v>
      </c>
      <c r="CI93" s="196">
        <f>(I93-AVERAGE(I$3:I$242))^2*'Monthly Returns'!$BI107</f>
        <v>5.0402307143173272E-6</v>
      </c>
      <c r="CJ93" s="196">
        <f>(J93-AVERAGE(J$3:J$242))^2*'Monthly Returns'!$BI107</f>
        <v>3.5553057628445965E-6</v>
      </c>
      <c r="CK93" s="196">
        <f>(K93-AVERAGE(K$3:K$242))^2*'Monthly Returns'!$BI107</f>
        <v>9.2165175332266717E-6</v>
      </c>
      <c r="CL93" s="196">
        <f>(L93-AVERAGE(L$3:L$242))^2*'Monthly Returns'!$BI107</f>
        <v>7.5715686900730338E-36</v>
      </c>
      <c r="CM93" s="196">
        <f>(M93-AVERAGE(M$3:M$242))^2*'Monthly Returns'!$BI107</f>
        <v>7.4793440186859658E-8</v>
      </c>
      <c r="CN93" s="196">
        <f>(N93-AVERAGE(N$3:N$242))^2*'Monthly Returns'!$BI107</f>
        <v>1.3745111684507215E-7</v>
      </c>
      <c r="CO93" s="196">
        <f>(O93-AVERAGE(O$3:O$242))^2*'Monthly Returns'!$BI107</f>
        <v>8.707846164351902E-9</v>
      </c>
      <c r="CP93" s="196">
        <f>(P93-AVERAGE(P$3:P$242))^2*'Monthly Returns'!$BI107</f>
        <v>1.5539948353588268E-8</v>
      </c>
      <c r="CQ93" s="196">
        <f>(Q93-AVERAGE(Q$3:Q$242))^2*'Monthly Returns'!$BI107</f>
        <v>1.4900841571221218E-6</v>
      </c>
      <c r="CR93" s="196">
        <f>(R93-AVERAGE(R$3:R$242))^2*'Monthly Returns'!$BI107</f>
        <v>1.583690566933403E-7</v>
      </c>
      <c r="CS93" s="196">
        <f>(S93-AVERAGE(S$3:S$242))^2*'Monthly Returns'!$BI107</f>
        <v>4.158581104990408E-8</v>
      </c>
      <c r="CT93" s="196">
        <f>(T93-AVERAGE(T$3:T$242))^2*'Monthly Returns'!$BI107</f>
        <v>1.0627083142758148E-6</v>
      </c>
      <c r="CU93" s="196">
        <f>(U93-AVERAGE(U$3:U$242))^2*'Monthly Returns'!$BI107</f>
        <v>9.7089020920071854E-8</v>
      </c>
      <c r="CV93" s="196">
        <f>(V93-AVERAGE(V$3:V$242))^2*'Monthly Returns'!$BI107</f>
        <v>2.3871730816982409E-8</v>
      </c>
      <c r="CW93" s="196">
        <f>(W93-AVERAGE(W$3:W$242))^2*'Monthly Returns'!$BI107</f>
        <v>3.2680671448477222E-8</v>
      </c>
      <c r="CX93" s="196">
        <f>(X93-AVERAGE(X$3:X$242))^2*'Monthly Returns'!$BI107</f>
        <v>4.4624058622157897E-8</v>
      </c>
      <c r="CY93" s="196">
        <f>(Y93-AVERAGE(Y$3:Y$242))^2*'Monthly Returns'!$BI107</f>
        <v>2.1613919290698662E-8</v>
      </c>
      <c r="CZ93" s="196">
        <f>(Z93-AVERAGE(Z$3:Z$242))^2*'Monthly Returns'!$BI107</f>
        <v>5.767836767569315E-10</v>
      </c>
      <c r="DA93" s="196">
        <f>(AA93-AVERAGE(AA$3:AA$242))^2*'Monthly Returns'!$BI107</f>
        <v>1.2963309097378742E-10</v>
      </c>
      <c r="DB93" s="196">
        <f>(AB93-AVERAGE(AB$3:AB$242))^2*'Monthly Returns'!$BI107</f>
        <v>4.7648151352828731E-10</v>
      </c>
      <c r="DC93" s="196">
        <f>(AC93-AVERAGE(AC$3:AC$242))^2*'Monthly Returns'!$BI107</f>
        <v>2.1133577325587266E-6</v>
      </c>
      <c r="DD93" s="196">
        <f>(AD93-AVERAGE(AD$3:AD$242))^2*'Monthly Returns'!$BI107</f>
        <v>1.8733674187685942E-6</v>
      </c>
      <c r="DE93" s="196">
        <f>(AE93-AVERAGE(AE$3:AE$242))^2*'Monthly Returns'!$BI107</f>
        <v>2.6972815270149362E-6</v>
      </c>
      <c r="DF93" s="196">
        <f>(AF93-AVERAGE(AF$3:AF$242))^2*'Monthly Returns'!$BI107</f>
        <v>1.3694338233128265E-7</v>
      </c>
      <c r="DG93" s="196">
        <f>(AG93-AVERAGE(AG$3:AG$242))^2*'Monthly Returns'!$BI107</f>
        <v>2.041033659227013E-7</v>
      </c>
      <c r="DH93" s="196">
        <f>(AH93-AVERAGE(AH$3:AH$242))^2*'Monthly Returns'!$BI107</f>
        <v>2.7576696642987603E-6</v>
      </c>
      <c r="DI93" s="196">
        <f>(AI93-AVERAGE(AI$3:AI$242))^2*'Monthly Returns'!$BI107</f>
        <v>1.5191223181716252E-7</v>
      </c>
      <c r="DJ93" s="196">
        <f>(AJ93-AVERAGE(AJ$3:AJ$242))^2*'Monthly Returns'!$BI107</f>
        <v>4.1248596581055572E-7</v>
      </c>
      <c r="DK93" s="196">
        <f>(AK93-AVERAGE(AK$3:AK$242))^2*'Monthly Returns'!$BI107</f>
        <v>3.1619450967420612E-7</v>
      </c>
      <c r="DL93" s="196">
        <f>(AL93-AVERAGE(AL$3:AL$242))^2*'Monthly Returns'!$BI107</f>
        <v>2.4007618945618252E-7</v>
      </c>
      <c r="DM93" s="196">
        <f>(AM93-AVERAGE(AM$3:AM$242))^2*'Monthly Returns'!$BI107</f>
        <v>1.3351506892753947E-6</v>
      </c>
      <c r="DN93" s="196">
        <f>(AN93-AVERAGE(AN$3:AN$242))^2*'Monthly Returns'!$BI107</f>
        <v>7.535017190072996E-8</v>
      </c>
      <c r="DO93" s="196">
        <f>(AO93-AVERAGE(AO$3:AO$242))^2*'Monthly Returns'!$BI107</f>
        <v>1.3494996432401161E-5</v>
      </c>
      <c r="DP93" s="196">
        <f>(AP93-AVERAGE(AP$3:AP$242))^2*'Monthly Returns'!$BI107</f>
        <v>1.0520288176759381E-5</v>
      </c>
      <c r="DQ93" s="196">
        <f>(AQ93-AVERAGE(AQ$3:AQ$242))^2*'Monthly Returns'!$BI107</f>
        <v>1.4251843142112288E-5</v>
      </c>
      <c r="DR93" s="196">
        <f>(AR93-AVERAGE(AR$3:AR$242))^2*'Monthly Returns'!$BI107</f>
        <v>2.2637571127000209E-8</v>
      </c>
      <c r="DS93" s="196">
        <f>(AS93-AVERAGE(AS$3:AS$242))^2*'Monthly Returns'!$BI107</f>
        <v>7.5715686900730338E-36</v>
      </c>
      <c r="DT93" s="196">
        <f>(AT93-AVERAGE(AT$3:AT$242))^2*'Monthly Returns'!$BI107</f>
        <v>2.3357341566754772E-7</v>
      </c>
      <c r="DU93" s="196">
        <f>(AU93-AVERAGE(AU$3:AU$242))^2*'Monthly Returns'!$BI107</f>
        <v>1.8243921332028498E-7</v>
      </c>
      <c r="DV93" s="196">
        <f>(AV93-AVERAGE(AV$3:AV$242))^2*'Monthly Returns'!$BI107</f>
        <v>9.9925595295887062E-8</v>
      </c>
      <c r="DW93" s="196">
        <f>(AW93-AVERAGE(AW$3:AW$242))^2*'Monthly Returns'!$BI107</f>
        <v>5.426755533867763E-6</v>
      </c>
      <c r="DX93" s="196">
        <f>(AX93-AVERAGE(AX$3:AX$242))^2*'Monthly Returns'!$BI107</f>
        <v>4.5897692620173219E-7</v>
      </c>
      <c r="DY93" s="196">
        <f>(AY93-AVERAGE(AY$3:AY$242))^2*'Monthly Returns'!$BI107</f>
        <v>2.2137229997317815E-7</v>
      </c>
      <c r="DZ93" s="196">
        <f>(AZ93-AVERAGE(AZ$3:AZ$242))^2*'Monthly Returns'!$BI107</f>
        <v>9.9991509649097539E-8</v>
      </c>
      <c r="EA93" s="196">
        <f>(BA93-AVERAGE(BA$3:BA$242))^2*'Monthly Returns'!$BI107</f>
        <v>9.8542551106477729E-8</v>
      </c>
    </row>
    <row r="94" spans="1:131" s="103" customFormat="1" x14ac:dyDescent="0.2">
      <c r="A94" s="85"/>
      <c r="B94" s="102">
        <f>'Monthly Returns'!A108</f>
        <v>38868</v>
      </c>
      <c r="C94" s="97">
        <f>'Monthly Returns'!B108</f>
        <v>-3.2014999999999995E-2</v>
      </c>
      <c r="D94" s="97">
        <f>'Monthly Returns'!C108</f>
        <v>-2.9529E-2</v>
      </c>
      <c r="E94" s="97">
        <f>'Monthly Returns'!D108</f>
        <v>-3.3654999999999997E-2</v>
      </c>
      <c r="F94" s="97">
        <f>'Monthly Returns'!E108</f>
        <v>-5.6159999999999995E-2</v>
      </c>
      <c r="G94" s="97">
        <f>'Monthly Returns'!F108</f>
        <v>-5.5989000000000004E-2</v>
      </c>
      <c r="H94" s="97">
        <f>'Monthly Returns'!G108</f>
        <v>-3.8579000000000002E-2</v>
      </c>
      <c r="I94" s="97">
        <f>'Monthly Returns'!H108</f>
        <v>-4.6101999999999997E-2</v>
      </c>
      <c r="J94" s="97">
        <f>'Monthly Returns'!I108</f>
        <v>-5.4752000000000002E-2</v>
      </c>
      <c r="K94" s="97">
        <f>'Monthly Returns'!J108</f>
        <v>-0.104564</v>
      </c>
      <c r="L94" s="97">
        <f>'Monthly Returns'!K108</f>
        <v>-2.496424718368162E-2</v>
      </c>
      <c r="M94" s="97">
        <f>'Monthly Returns'!L108</f>
        <v>-1.0709999999999999E-3</v>
      </c>
      <c r="N94" s="97">
        <f>'Monthly Returns'!M108</f>
        <v>3.3099999999999997E-4</v>
      </c>
      <c r="O94" s="97">
        <f>'Monthly Returns'!N108</f>
        <v>4.0699999999999998E-3</v>
      </c>
      <c r="P94" s="97">
        <f>'Monthly Returns'!O108</f>
        <v>4.0899999999999997E-4</v>
      </c>
      <c r="Q94" s="97">
        <f>'Monthly Returns'!P108</f>
        <v>6.7999999999999999E-5</v>
      </c>
      <c r="R94" s="97">
        <f>'Monthly Returns'!Q108</f>
        <v>-1.7469999999999999E-3</v>
      </c>
      <c r="S94" s="97">
        <f>'Monthly Returns'!R108</f>
        <v>-3.3799999999999998E-4</v>
      </c>
      <c r="T94" s="97">
        <f>'Monthly Returns'!S108</f>
        <v>-6.4229999999999999E-3</v>
      </c>
      <c r="U94" s="97">
        <f>'Monthly Returns'!T108</f>
        <v>3.3479999999999998E-3</v>
      </c>
      <c r="V94" s="97">
        <f>'Monthly Returns'!U108</f>
        <v>-2.2499999999999999E-4</v>
      </c>
      <c r="W94" s="97">
        <f>'Monthly Returns'!V108</f>
        <v>-1.8979999999999999E-3</v>
      </c>
      <c r="X94" s="97">
        <f>'Monthly Returns'!W108</f>
        <v>-1.5790000000000001E-3</v>
      </c>
      <c r="Y94" s="97">
        <f>'Monthly Returns'!X108</f>
        <v>5.2780000000000006E-3</v>
      </c>
      <c r="Z94" s="97">
        <f>'Monthly Returns'!Y108</f>
        <v>3.4739999999999997E-3</v>
      </c>
      <c r="AA94" s="97">
        <f>'Monthly Returns'!Z108</f>
        <v>-1.4300000000000001E-4</v>
      </c>
      <c r="AB94" s="97">
        <f>'Monthly Returns'!AA108</f>
        <v>2.1589999999999999E-3</v>
      </c>
      <c r="AC94" s="97">
        <f>'Monthly Returns'!AB108</f>
        <v>2.1642999999999999E-2</v>
      </c>
      <c r="AD94" s="97">
        <f>'Monthly Returns'!AC108</f>
        <v>2.0712000000000001E-2</v>
      </c>
      <c r="AE94" s="97">
        <f>'Monthly Returns'!AD108</f>
        <v>2.4268000000000001E-2</v>
      </c>
      <c r="AF94" s="97">
        <f>'Monthly Returns'!AE108</f>
        <v>-2.1703E-2</v>
      </c>
      <c r="AG94" s="97">
        <f>'Monthly Returns'!AF108</f>
        <v>-7.1540000000000006E-3</v>
      </c>
      <c r="AH94" s="97">
        <f>'Monthly Returns'!AG108</f>
        <v>2.55870166677362E-2</v>
      </c>
      <c r="AI94" s="97">
        <f>'Monthly Returns'!AH108</f>
        <v>-1.3100000000000001E-2</v>
      </c>
      <c r="AJ94" s="97">
        <f>'Monthly Returns'!AI108</f>
        <v>-1.5600000000000001E-2</v>
      </c>
      <c r="AK94" s="97">
        <f>'Monthly Returns'!AJ108</f>
        <v>-2.3230000000000001E-2</v>
      </c>
      <c r="AL94" s="97">
        <f>'Monthly Returns'!AK108</f>
        <v>-5.4200000000000003E-3</v>
      </c>
      <c r="AM94" s="97">
        <f>'Monthly Returns'!AL108</f>
        <v>-1.3640000000000001E-2</v>
      </c>
      <c r="AN94" s="97">
        <f>'Monthly Returns'!AM108</f>
        <v>2.0399999999999997E-3</v>
      </c>
      <c r="AO94" s="97">
        <f>'Monthly Returns'!AN108</f>
        <v>-1.1825E-2</v>
      </c>
      <c r="AP94" s="97">
        <f>'Monthly Returns'!AO108</f>
        <v>9.5659999999999999E-3</v>
      </c>
      <c r="AQ94" s="97">
        <f>'Monthly Returns'!AP108</f>
        <v>-2.8580000000000001E-2</v>
      </c>
      <c r="AR94" s="95">
        <v>1.1578607362209822E-2</v>
      </c>
      <c r="AS94" s="97">
        <f>'Monthly Returns'!AR108</f>
        <v>-2.496424718368162E-2</v>
      </c>
      <c r="AT94" s="205">
        <f t="shared" si="3"/>
        <v>-1.5866430815057654E-2</v>
      </c>
      <c r="AU94" s="95">
        <v>9.4231040257259369E-3</v>
      </c>
      <c r="AV94" s="95">
        <v>-8.947325581635298E-3</v>
      </c>
      <c r="AW94" s="97">
        <f>'Monthly Returns'!AV108</f>
        <v>-2.8466000000000002E-2</v>
      </c>
      <c r="AX94" s="97">
        <f>'Monthly Returns'!AW108</f>
        <v>-3.3922000000000001E-2</v>
      </c>
      <c r="AY94" s="95">
        <v>-3.1732154075288274E-2</v>
      </c>
      <c r="AZ94" s="95">
        <v>-0.11006562501496658</v>
      </c>
      <c r="BA94" s="97">
        <f>'Monthly Returns'!AZ108</f>
        <v>1.1826000000000001E-2</v>
      </c>
      <c r="BB94" s="97"/>
      <c r="BC94" s="97"/>
      <c r="BD94" s="97"/>
      <c r="BE94" s="97"/>
      <c r="BF94" s="97"/>
      <c r="BG94" s="97"/>
      <c r="BH94" s="97"/>
      <c r="BI94" s="97"/>
      <c r="BJ94" s="97"/>
      <c r="BK94" s="97"/>
      <c r="BL94" s="97"/>
      <c r="BM94" s="97"/>
      <c r="BN94" s="97"/>
      <c r="BO94" s="97"/>
      <c r="BP94" s="97"/>
      <c r="BQ94" s="97"/>
      <c r="BR94" s="97"/>
      <c r="BS94" s="97"/>
      <c r="BT94" s="97"/>
      <c r="BU94" s="97"/>
      <c r="BV94" s="97"/>
      <c r="CC94" s="196">
        <f>(C94-AVERAGE(C$3:C$242))^2*'Monthly Returns'!$BI108</f>
        <v>3.8186871381970911E-6</v>
      </c>
      <c r="CD94" s="196">
        <f>(D94-AVERAGE(D$3:D$242))^2*'Monthly Returns'!$BI108</f>
        <v>3.3296571792510143E-6</v>
      </c>
      <c r="CE94" s="196">
        <f>(E94-AVERAGE(E$3:E$242))^2*'Monthly Returns'!$BI108</f>
        <v>4.5836686592026388E-6</v>
      </c>
      <c r="CF94" s="196">
        <f>(F94-AVERAGE(F$3:F$242))^2*'Monthly Returns'!$BI108</f>
        <v>1.0563830810120907E-5</v>
      </c>
      <c r="CG94" s="196">
        <f>(G94-AVERAGE(G$3:G$242))^2*'Monthly Returns'!$BI108</f>
        <v>1.1028048588927141E-5</v>
      </c>
      <c r="CH94" s="196">
        <f>(H94-AVERAGE(H$3:H$242))^2*'Monthly Returns'!$BI108</f>
        <v>5.0309320623651907E-6</v>
      </c>
      <c r="CI94" s="196">
        <f>(I94-AVERAGE(I$3:I$242))^2*'Monthly Returns'!$BI108</f>
        <v>6.8072374584454597E-6</v>
      </c>
      <c r="CJ94" s="196">
        <f>(J94-AVERAGE(J$3:J$242))^2*'Monthly Returns'!$BI108</f>
        <v>1.0081130864817005E-5</v>
      </c>
      <c r="CK94" s="196">
        <f>(K94-AVERAGE(K$3:K$242))^2*'Monthly Returns'!$BI108</f>
        <v>3.2642290507660446E-5</v>
      </c>
      <c r="CL94" s="196">
        <f>(L94-AVERAGE(L$3:L$242))^2*'Monthly Returns'!$BI108</f>
        <v>7.648049181891954E-36</v>
      </c>
      <c r="CM94" s="196">
        <f>(M94-AVERAGE(M$3:M$242))^2*'Monthly Returns'!$BI108</f>
        <v>5.6665615329909624E-8</v>
      </c>
      <c r="CN94" s="196">
        <f>(N94-AVERAGE(N$3:N$242))^2*'Monthly Returns'!$BI108</f>
        <v>2.2745920482049708E-8</v>
      </c>
      <c r="CO94" s="196">
        <f>(O94-AVERAGE(O$3:O$242))^2*'Monthly Returns'!$BI108</f>
        <v>1.395881882217225E-8</v>
      </c>
      <c r="CP94" s="196">
        <f>(P94-AVERAGE(P$3:P$242))^2*'Monthly Returns'!$BI108</f>
        <v>1.6621430693677839E-8</v>
      </c>
      <c r="CQ94" s="196">
        <f>(Q94-AVERAGE(Q$3:Q$242))^2*'Monthly Returns'!$BI108</f>
        <v>6.4098539010546122E-8</v>
      </c>
      <c r="CR94" s="196">
        <f>(R94-AVERAGE(R$3:R$242))^2*'Monthly Returns'!$BI108</f>
        <v>9.2300660103128787E-8</v>
      </c>
      <c r="CS94" s="196">
        <f>(S94-AVERAGE(S$3:S$242))^2*'Monthly Returns'!$BI108</f>
        <v>4.6640162915692596E-8</v>
      </c>
      <c r="CT94" s="196">
        <f>(T94-AVERAGE(T$3:T$242))^2*'Monthly Returns'!$BI108</f>
        <v>3.5589278642141921E-7</v>
      </c>
      <c r="CU94" s="196">
        <f>(U94-AVERAGE(U$3:U$242))^2*'Monthly Returns'!$BI108</f>
        <v>2.8149172429860692E-9</v>
      </c>
      <c r="CV94" s="196">
        <f>(V94-AVERAGE(V$3:V$242))^2*'Monthly Returns'!$BI108</f>
        <v>3.0961234791799911E-8</v>
      </c>
      <c r="CW94" s="196">
        <f>(W94-AVERAGE(W$3:W$242))^2*'Monthly Returns'!$BI108</f>
        <v>7.7832750872543342E-8</v>
      </c>
      <c r="CX94" s="196">
        <f>(X94-AVERAGE(X$3:X$242))^2*'Monthly Returns'!$BI108</f>
        <v>9.0892790332896612E-8</v>
      </c>
      <c r="CY94" s="196">
        <f>(Y94-AVERAGE(Y$3:Y$242))^2*'Monthly Returns'!$BI108</f>
        <v>6.8897112576440933E-9</v>
      </c>
      <c r="CZ94" s="196">
        <f>(Z94-AVERAGE(Z$3:Z$242))^2*'Monthly Returns'!$BI108</f>
        <v>2.6612790199376106E-9</v>
      </c>
      <c r="DA94" s="196">
        <f>(AA94-AVERAGE(AA$3:AA$242))^2*'Monthly Returns'!$BI108</f>
        <v>9.1576463903967509E-8</v>
      </c>
      <c r="DB94" s="196">
        <f>(AB94-AVERAGE(AB$3:AB$242))^2*'Monthly Returns'!$BI108</f>
        <v>9.5895242477221182E-9</v>
      </c>
      <c r="DC94" s="196">
        <f>(AC94-AVERAGE(AC$3:AC$242))^2*'Monthly Returns'!$BI108</f>
        <v>8.5933473987126009E-7</v>
      </c>
      <c r="DD94" s="196">
        <f>(AD94-AVERAGE(AD$3:AD$242))^2*'Monthly Returns'!$BI108</f>
        <v>7.7081962160780619E-7</v>
      </c>
      <c r="DE94" s="196">
        <f>(AE94-AVERAGE(AE$3:AE$242))^2*'Monthly Returns'!$BI108</f>
        <v>1.0925752892831459E-6</v>
      </c>
      <c r="DF94" s="196">
        <f>(AF94-AVERAGE(AF$3:AF$242))^2*'Monthly Returns'!$BI108</f>
        <v>2.0363002387218331E-6</v>
      </c>
      <c r="DG94" s="196">
        <f>(AG94-AVERAGE(AG$3:AG$242))^2*'Monthly Returns'!$BI108</f>
        <v>3.949749642828099E-7</v>
      </c>
      <c r="DH94" s="196">
        <f>(AH94-AVERAGE(AH$3:AH$242))^2*'Monthly Returns'!$BI108</f>
        <v>1.1213252290949639E-6</v>
      </c>
      <c r="DI94" s="196">
        <f>(AI94-AVERAGE(AI$3:AI$242))^2*'Monthly Returns'!$BI108</f>
        <v>6.9526402888713201E-7</v>
      </c>
      <c r="DJ94" s="196">
        <f>(AJ94-AVERAGE(AJ$3:AJ$242))^2*'Monthly Returns'!$BI108</f>
        <v>1.1274431602653787E-6</v>
      </c>
      <c r="DK94" s="196">
        <f>(AK94-AVERAGE(AK$3:AK$242))^2*'Monthly Returns'!$BI108</f>
        <v>2.1578600581092328E-6</v>
      </c>
      <c r="DL94" s="196">
        <f>(AL94-AVERAGE(AL$3:AL$242))^2*'Monthly Returns'!$BI108</f>
        <v>3.4707017345544272E-7</v>
      </c>
      <c r="DM94" s="196">
        <f>(AM94-AVERAGE(AM$3:AM$242))^2*'Monthly Returns'!$BI108</f>
        <v>8.0141962745182559E-7</v>
      </c>
      <c r="DN94" s="196">
        <f>(AN94-AVERAGE(AN$3:AN$242))^2*'Monthly Returns'!$BI108</f>
        <v>3.1672770284484725E-8</v>
      </c>
      <c r="DO94" s="196">
        <f>(AO94-AVERAGE(AO$3:AO$242))^2*'Monthly Returns'!$BI108</f>
        <v>7.3421547002111505E-7</v>
      </c>
      <c r="DP94" s="196">
        <f>(AP94-AVERAGE(AP$3:AP$242))^2*'Monthly Returns'!$BI108</f>
        <v>1.2868653426112945E-7</v>
      </c>
      <c r="DQ94" s="196">
        <f>(AQ94-AVERAGE(AQ$3:AQ$242))^2*'Monthly Returns'!$BI108</f>
        <v>3.2891356451458887E-6</v>
      </c>
      <c r="DR94" s="196">
        <f>(AR94-AVERAGE(AR$3:AR$242))^2*'Monthly Returns'!$BI108</f>
        <v>6.3877448987193601E-8</v>
      </c>
      <c r="DS94" s="196">
        <f>(AS94-AVERAGE(AS$3:AS$242))^2*'Monthly Returns'!$BI108</f>
        <v>7.648049181891954E-36</v>
      </c>
      <c r="DT94" s="196">
        <f>(AT94-AVERAGE(AT$3:AT$242))^2*'Monthly Returns'!$BI108</f>
        <v>1.1539905324815211E-6</v>
      </c>
      <c r="DU94" s="196">
        <f>(AU94-AVERAGE(AU$3:AU$242))^2*'Monthly Returns'!$BI108</f>
        <v>1.3695916917150163E-7</v>
      </c>
      <c r="DV94" s="196">
        <f>(AV94-AVERAGE(AV$3:AV$242))^2*'Monthly Returns'!$BI108</f>
        <v>2.3954092945756583E-8</v>
      </c>
      <c r="DW94" s="196">
        <f>(AW94-AVERAGE(AW$3:AW$242))^2*'Monthly Returns'!$BI108</f>
        <v>3.6402724463411297E-6</v>
      </c>
      <c r="DX94" s="196">
        <f>(AX94-AVERAGE(AX$3:AX$242))^2*'Monthly Returns'!$BI108</f>
        <v>4.5480567630256216E-6</v>
      </c>
      <c r="DY94" s="196">
        <f>(AY94-AVERAGE(AY$3:AY$242))^2*'Monthly Returns'!$BI108</f>
        <v>3.7107881730497228E-6</v>
      </c>
      <c r="DZ94" s="196">
        <f>(AZ94-AVERAGE(AZ$3:AZ$242))^2*'Monthly Returns'!$BI108</f>
        <v>3.9605992834825107E-5</v>
      </c>
      <c r="EA94" s="196">
        <f>(BA94-AVERAGE(BA$3:BA$242))^2*'Monthly Returns'!$BI108</f>
        <v>6.1712191425065161E-9</v>
      </c>
    </row>
    <row r="95" spans="1:131" s="103" customFormat="1" x14ac:dyDescent="0.2">
      <c r="A95" s="85"/>
      <c r="B95" s="102">
        <f>'Monthly Returns'!A109</f>
        <v>38898</v>
      </c>
      <c r="C95" s="97">
        <f>'Monthly Returns'!B109</f>
        <v>1.766E-3</v>
      </c>
      <c r="D95" s="97">
        <f>'Monthly Returns'!C109</f>
        <v>1.3059999999999999E-3</v>
      </c>
      <c r="E95" s="97">
        <f>'Monthly Returns'!D109</f>
        <v>1.158E-3</v>
      </c>
      <c r="F95" s="97">
        <f>'Monthly Returns'!E109</f>
        <v>6.4290000000000007E-3</v>
      </c>
      <c r="G95" s="97">
        <f>'Monthly Returns'!F109</f>
        <v>-8.5350000000000009E-3</v>
      </c>
      <c r="H95" s="97">
        <f>'Monthly Returns'!G109</f>
        <v>-2.5000000000000001E-5</v>
      </c>
      <c r="I95" s="97">
        <f>'Monthly Returns'!H109</f>
        <v>-9.9700000000000006E-4</v>
      </c>
      <c r="J95" s="97">
        <f>'Monthly Returns'!I109</f>
        <v>-2.4024999999999998E-2</v>
      </c>
      <c r="K95" s="97">
        <f>'Monthly Returns'!J109</f>
        <v>-2.1199999999999999E-3</v>
      </c>
      <c r="L95" s="97">
        <f>'Monthly Returns'!K109</f>
        <v>-2.496424718368162E-2</v>
      </c>
      <c r="M95" s="97">
        <f>'Monthly Returns'!L109</f>
        <v>2.1220000000000002E-3</v>
      </c>
      <c r="N95" s="97">
        <f>'Monthly Returns'!M109</f>
        <v>3.1869999999999997E-3</v>
      </c>
      <c r="O95" s="97">
        <f>'Monthly Returns'!N109</f>
        <v>3.7199999999999998E-3</v>
      </c>
      <c r="P95" s="97">
        <f>'Monthly Returns'!O109</f>
        <v>1.949E-3</v>
      </c>
      <c r="Q95" s="97">
        <f>'Monthly Returns'!P109</f>
        <v>7.6659999999999992E-3</v>
      </c>
      <c r="R95" s="97">
        <f>'Monthly Returns'!Q109</f>
        <v>1.5319999999999999E-3</v>
      </c>
      <c r="S95" s="97">
        <f>'Monthly Returns'!R109</f>
        <v>1.008E-3</v>
      </c>
      <c r="T95" s="97">
        <f>'Monthly Returns'!S109</f>
        <v>3.2440000000000004E-3</v>
      </c>
      <c r="U95" s="97">
        <f>'Monthly Returns'!T109</f>
        <v>2.8439999999999997E-3</v>
      </c>
      <c r="V95" s="97">
        <f>'Monthly Returns'!U109</f>
        <v>1.9430000000000001E-3</v>
      </c>
      <c r="W95" s="97">
        <f>'Monthly Returns'!V109</f>
        <v>1.933E-3</v>
      </c>
      <c r="X95" s="97">
        <f>'Monthly Returns'!W109</f>
        <v>1.423E-3</v>
      </c>
      <c r="Y95" s="97">
        <f>'Monthly Returns'!X109</f>
        <v>-4.7330000000000002E-3</v>
      </c>
      <c r="Z95" s="97">
        <f>'Monthly Returns'!Y109</f>
        <v>-1.8410000000000002E-3</v>
      </c>
      <c r="AA95" s="97">
        <f>'Monthly Returns'!Z109</f>
        <v>-3.5060000000000004E-3</v>
      </c>
      <c r="AB95" s="97">
        <f>'Monthly Returns'!AA109</f>
        <v>3.4689999999999999E-3</v>
      </c>
      <c r="AC95" s="97">
        <f>'Monthly Returns'!AB109</f>
        <v>-1.3963000000000001E-2</v>
      </c>
      <c r="AD95" s="97">
        <f>'Monthly Returns'!AC109</f>
        <v>-1.4699E-2</v>
      </c>
      <c r="AE95" s="97">
        <f>'Monthly Returns'!AD109</f>
        <v>-1.3868999999999999E-2</v>
      </c>
      <c r="AF95" s="97">
        <f>'Monthly Returns'!AE109</f>
        <v>-2.9100000000000003E-4</v>
      </c>
      <c r="AG95" s="97">
        <f>'Monthly Returns'!AF109</f>
        <v>-1.872E-3</v>
      </c>
      <c r="AH95" s="97">
        <f>'Monthly Returns'!AG109</f>
        <v>-1.50861325240433E-2</v>
      </c>
      <c r="AI95" s="97">
        <f>'Monthly Returns'!AH109</f>
        <v>-4.8999999999999998E-3</v>
      </c>
      <c r="AJ95" s="97">
        <f>'Monthly Returns'!AI109</f>
        <v>-2.3499999999999997E-3</v>
      </c>
      <c r="AK95" s="97">
        <f>'Monthly Returns'!AJ109</f>
        <v>-5.3500000000000006E-3</v>
      </c>
      <c r="AL95" s="97">
        <f>'Monthly Returns'!AK109</f>
        <v>-1.16E-3</v>
      </c>
      <c r="AM95" s="97">
        <f>'Monthly Returns'!AL109</f>
        <v>-4.8399999999999997E-3</v>
      </c>
      <c r="AN95" s="97">
        <f>'Monthly Returns'!AM109</f>
        <v>5.5200000000000006E-3</v>
      </c>
      <c r="AO95" s="97">
        <f>'Monthly Returns'!AN109</f>
        <v>-3.0196999999999998E-2</v>
      </c>
      <c r="AP95" s="97">
        <f>'Monthly Returns'!AO109</f>
        <v>-1.5537E-2</v>
      </c>
      <c r="AQ95" s="97">
        <f>'Monthly Returns'!AP109</f>
        <v>7.7649999999999993E-3</v>
      </c>
      <c r="AR95" s="95">
        <v>1.1634634207621505E-2</v>
      </c>
      <c r="AS95" s="97">
        <f>'Monthly Returns'!AR109</f>
        <v>-2.496424718368162E-2</v>
      </c>
      <c r="AT95" s="205">
        <f t="shared" si="3"/>
        <v>7.2989088343733688E-3</v>
      </c>
      <c r="AU95" s="95">
        <v>3.408443062638641E-3</v>
      </c>
      <c r="AV95" s="95">
        <v>-1.1707587347656362E-2</v>
      </c>
      <c r="AW95" s="97">
        <f>'Monthly Returns'!AV109</f>
        <v>5.2026000000000003E-2</v>
      </c>
      <c r="AX95" s="97">
        <f>'Monthly Returns'!AW109</f>
        <v>3.6242999999999997E-2</v>
      </c>
      <c r="AY95" s="95">
        <v>7.255544171866842E-3</v>
      </c>
      <c r="AZ95" s="95">
        <v>1.6069575674877452E-2</v>
      </c>
      <c r="BA95" s="97">
        <f>'Monthly Returns'!AZ109</f>
        <v>-1.5323E-2</v>
      </c>
      <c r="BB95" s="97"/>
      <c r="BC95" s="97"/>
      <c r="BD95" s="97"/>
      <c r="BE95" s="97"/>
      <c r="BF95" s="97"/>
      <c r="BG95" s="97"/>
      <c r="BH95" s="97"/>
      <c r="BI95" s="97"/>
      <c r="BJ95" s="97"/>
      <c r="BK95" s="97"/>
      <c r="BL95" s="97"/>
      <c r="BM95" s="97"/>
      <c r="BN95" s="97"/>
      <c r="BO95" s="97"/>
      <c r="BP95" s="97"/>
      <c r="BQ95" s="97"/>
      <c r="BR95" s="97"/>
      <c r="BS95" s="97"/>
      <c r="BT95" s="97"/>
      <c r="BU95" s="97"/>
      <c r="BV95" s="97"/>
      <c r="CC95" s="196">
        <f>(C95-AVERAGE(C$3:C$242))^2*'Monthly Returns'!$BI109</f>
        <v>7.4297913335493998E-8</v>
      </c>
      <c r="CD95" s="196">
        <f>(D95-AVERAGE(D$3:D$242))^2*'Monthly Returns'!$BI109</f>
        <v>8.4111229120044502E-8</v>
      </c>
      <c r="CE95" s="196">
        <f>(E95-AVERAGE(E$3:E$242))^2*'Monthly Returns'!$BI109</f>
        <v>1.6699446396591482E-7</v>
      </c>
      <c r="CF95" s="196">
        <f>(F95-AVERAGE(F$3:F$242))^2*'Monthly Returns'!$BI109</f>
        <v>1.762204769027504E-8</v>
      </c>
      <c r="CG95" s="196">
        <f>(G95-AVERAGE(G$3:G$242))^2*'Monthly Returns'!$BI109</f>
        <v>9.2459591972089717E-7</v>
      </c>
      <c r="CH95" s="196">
        <f>(H95-AVERAGE(H$3:H$242))^2*'Monthly Returns'!$BI109</f>
        <v>1.0489516251106476E-7</v>
      </c>
      <c r="CI95" s="196">
        <f>(I95-AVERAGE(I$3:I$242))^2*'Monthly Returns'!$BI109</f>
        <v>1.323543820985877E-7</v>
      </c>
      <c r="CJ95" s="196">
        <f>(J95-AVERAGE(J$3:J$242))^2*'Monthly Returns'!$BI109</f>
        <v>2.7310026269236549E-6</v>
      </c>
      <c r="CK95" s="196">
        <f>(K95-AVERAGE(K$3:K$242))^2*'Monthly Returns'!$BI109</f>
        <v>3.7546980725787569E-7</v>
      </c>
      <c r="CL95" s="196">
        <f>(L95-AVERAGE(L$3:L$242))^2*'Monthly Returns'!$BI109</f>
        <v>7.7253022039312647E-36</v>
      </c>
      <c r="CM95" s="196">
        <f>(M95-AVERAGE(M$3:M$242))^2*'Monthly Returns'!$BI109</f>
        <v>6.2997805254519981E-9</v>
      </c>
      <c r="CN95" s="196">
        <f>(N95-AVERAGE(N$3:N$242))^2*'Monthly Returns'!$BI109</f>
        <v>7.3571902875884332E-11</v>
      </c>
      <c r="CO95" s="196">
        <f>(O95-AVERAGE(O$3:O$242))^2*'Monthly Returns'!$BI109</f>
        <v>1.0245114652282351E-8</v>
      </c>
      <c r="CP95" s="196">
        <f>(P95-AVERAGE(P$3:P$242))^2*'Monthly Returns'!$BI109</f>
        <v>2.7526642633448941E-9</v>
      </c>
      <c r="CQ95" s="196">
        <f>(Q95-AVERAGE(Q$3:Q$242))^2*'Monthly Returns'!$BI109</f>
        <v>1.587081749341724E-8</v>
      </c>
      <c r="CR95" s="196">
        <f>(R95-AVERAGE(R$3:R$242))^2*'Monthly Returns'!$BI109</f>
        <v>1.9926506875111714E-8</v>
      </c>
      <c r="CS95" s="196">
        <f>(S95-AVERAGE(S$3:S$242))^2*'Monthly Returns'!$BI109</f>
        <v>2.2397251721828378E-8</v>
      </c>
      <c r="CT95" s="196">
        <f>(T95-AVERAGE(T$3:T$242))^2*'Monthly Returns'!$BI109</f>
        <v>1.3350949125920793E-8</v>
      </c>
      <c r="CU95" s="196">
        <f>(U95-AVERAGE(U$3:U$242))^2*'Monthly Returns'!$BI109</f>
        <v>6.1714149710382803E-9</v>
      </c>
      <c r="CV95" s="196">
        <f>(V95-AVERAGE(V$3:V$242))^2*'Monthly Returns'!$BI109</f>
        <v>4.6639002795765286E-9</v>
      </c>
      <c r="CW95" s="196">
        <f>(W95-AVERAGE(W$3:W$242))^2*'Monthly Returns'!$BI109</f>
        <v>7.8450984816767435E-9</v>
      </c>
      <c r="CX95" s="196">
        <f>(X95-AVERAGE(X$3:X$242))^2*'Monthly Returns'!$BI109</f>
        <v>2.3315159648361606E-8</v>
      </c>
      <c r="CY95" s="196">
        <f>(Y95-AVERAGE(Y$3:Y$242))^2*'Monthly Returns'!$BI109</f>
        <v>1.7458042559327598E-7</v>
      </c>
      <c r="CZ95" s="196">
        <f>(Z95-AVERAGE(Z$3:Z$242))^2*'Monthly Returns'!$BI109</f>
        <v>4.5913570851418552E-8</v>
      </c>
      <c r="DA95" s="196">
        <f>(AA95-AVERAGE(AA$3:AA$242))^2*'Monthly Returns'!$BI109</f>
        <v>2.2328075811446133E-7</v>
      </c>
      <c r="DB95" s="196">
        <f>(AB95-AVERAGE(AB$3:AB$242))^2*'Monthly Returns'!$BI109</f>
        <v>1.0776620277432802E-9</v>
      </c>
      <c r="DC95" s="196">
        <f>(AC95-AVERAGE(AC$3:AC$242))^2*'Monthly Returns'!$BI109</f>
        <v>7.2440337747281535E-7</v>
      </c>
      <c r="DD95" s="196">
        <f>(AD95-AVERAGE(AD$3:AD$242))^2*'Monthly Returns'!$BI109</f>
        <v>7.9324328122739252E-7</v>
      </c>
      <c r="DE95" s="196">
        <f>(AE95-AVERAGE(AE$3:AE$242))^2*'Monthly Returns'!$BI109</f>
        <v>7.3786399526490321E-7</v>
      </c>
      <c r="DF95" s="196">
        <f>(AF95-AVERAGE(AF$3:AF$242))^2*'Monthly Returns'!$BI109</f>
        <v>1.3110207726436446E-7</v>
      </c>
      <c r="DG95" s="196">
        <f>(AG95-AVERAGE(AG$3:AG$242))^2*'Monthly Returns'!$BI109</f>
        <v>1.3481143490043622E-7</v>
      </c>
      <c r="DH95" s="196">
        <f>(AH95-AVERAGE(AH$3:AH$242))^2*'Monthly Returns'!$BI109</f>
        <v>9.4525654033673189E-7</v>
      </c>
      <c r="DI95" s="196">
        <f>(AI95-AVERAGE(AI$3:AI$242))^2*'Monthly Returns'!$BI109</f>
        <v>1.8271493622178958E-7</v>
      </c>
      <c r="DJ95" s="196">
        <f>(AJ95-AVERAGE(AJ$3:AJ$242))^2*'Monthly Returns'!$BI109</f>
        <v>1.6300042051813313E-7</v>
      </c>
      <c r="DK95" s="196">
        <f>(AK95-AVERAGE(AK$3:AK$242))^2*'Monthly Returns'!$BI109</f>
        <v>3.3769417684680786E-7</v>
      </c>
      <c r="DL95" s="196">
        <f>(AL95-AVERAGE(AL$3:AL$242))^2*'Monthly Returns'!$BI109</f>
        <v>1.4348669213032352E-7</v>
      </c>
      <c r="DM95" s="196">
        <f>(AM95-AVERAGE(AM$3:AM$242))^2*'Monthly Returns'!$BI109</f>
        <v>2.1078610423669819E-7</v>
      </c>
      <c r="DN95" s="196">
        <f>(AN95-AVERAGE(AN$3:AN$242))^2*'Monthly Returns'!$BI109</f>
        <v>2.135789323643571E-11</v>
      </c>
      <c r="DO95" s="196">
        <f>(AO95-AVERAGE(AO$3:AO$242))^2*'Monthly Returns'!$BI109</f>
        <v>3.1721972291081491E-6</v>
      </c>
      <c r="DP95" s="196">
        <f>(AP95-AVERAGE(AP$3:AP$242))^2*'Monthly Returns'!$BI109</f>
        <v>8.0348042098558936E-7</v>
      </c>
      <c r="DQ95" s="196">
        <f>(AQ95-AVERAGE(AQ$3:AQ$242))^2*'Monthly Returns'!$BI109</f>
        <v>8.6448613122416643E-12</v>
      </c>
      <c r="DR95" s="196">
        <f>(AR95-AVERAGE(AR$3:AR$242))^2*'Monthly Returns'!$BI109</f>
        <v>6.5955692878996787E-8</v>
      </c>
      <c r="DS95" s="196">
        <f>(AS95-AVERAGE(AS$3:AS$242))^2*'Monthly Returns'!$BI109</f>
        <v>7.7253022039312647E-36</v>
      </c>
      <c r="DT95" s="196">
        <f>(AT95-AVERAGE(AT$3:AT$242))^2*'Monthly Returns'!$BI109</f>
        <v>6.437974666858891E-9</v>
      </c>
      <c r="DU95" s="196">
        <f>(AU95-AVERAGE(AU$3:AU$242))^2*'Monthly Returns'!$BI109</f>
        <v>5.0112708063698413E-9</v>
      </c>
      <c r="DV95" s="196">
        <f>(AV95-AVERAGE(AV$3:AV$242))^2*'Monthly Returns'!$BI109</f>
        <v>8.6293225428212186E-8</v>
      </c>
      <c r="DW95" s="196">
        <f>(AW95-AVERAGE(AW$3:AW$242))^2*'Monthly Returns'!$BI109</f>
        <v>4.4633827005702122E-6</v>
      </c>
      <c r="DX95" s="196">
        <f>(AX95-AVERAGE(AX$3:AX$242))^2*'Monthly Returns'!$BI109</f>
        <v>1.8763513967496066E-6</v>
      </c>
      <c r="DY95" s="196">
        <f>(AY95-AVERAGE(AY$3:AY$242))^2*'Monthly Returns'!$BI109</f>
        <v>2.5819655725147355E-10</v>
      </c>
      <c r="DZ95" s="196">
        <f>(AZ95-AVERAGE(AZ$3:AZ$242))^2*'Monthly Returns'!$BI109</f>
        <v>8.9219866769281605E-11</v>
      </c>
      <c r="EA95" s="196">
        <f>(BA95-AVERAGE(BA$3:BA$242))^2*'Monthly Returns'!$BI109</f>
        <v>1.6394172319489847E-6</v>
      </c>
    </row>
    <row r="96" spans="1:131" s="103" customFormat="1" x14ac:dyDescent="0.2">
      <c r="A96" s="85"/>
      <c r="B96" s="102">
        <f>'Monthly Returns'!A110</f>
        <v>38929</v>
      </c>
      <c r="C96" s="97">
        <f>'Monthly Returns'!B110</f>
        <v>-9.3599999999999998E-4</v>
      </c>
      <c r="D96" s="97">
        <f>'Monthly Returns'!C110</f>
        <v>2.1949999999999999E-3</v>
      </c>
      <c r="E96" s="97">
        <f>'Monthly Returns'!D110</f>
        <v>-2.1884999999999998E-2</v>
      </c>
      <c r="F96" s="97">
        <f>'Monthly Returns'!E110</f>
        <v>-3.2538999999999998E-2</v>
      </c>
      <c r="G96" s="97">
        <f>'Monthly Returns'!F110</f>
        <v>-3.9066000000000004E-2</v>
      </c>
      <c r="H96" s="97">
        <f>'Monthly Returns'!G110</f>
        <v>7.0720000000000002E-3</v>
      </c>
      <c r="I96" s="97">
        <f>'Monthly Returns'!H110</f>
        <v>1.023E-2</v>
      </c>
      <c r="J96" s="97">
        <f>'Monthly Returns'!I110</f>
        <v>-2.4346E-2</v>
      </c>
      <c r="K96" s="97">
        <f>'Monthly Returns'!J110</f>
        <v>1.4705999999999999E-2</v>
      </c>
      <c r="L96" s="97">
        <f>'Monthly Returns'!K110</f>
        <v>-2.496424718368162E-2</v>
      </c>
      <c r="M96" s="97">
        <f>'Monthly Returns'!L110</f>
        <v>1.3519000000000002E-2</v>
      </c>
      <c r="N96" s="97">
        <f>'Monthly Returns'!M110</f>
        <v>1.2385E-2</v>
      </c>
      <c r="O96" s="97">
        <f>'Monthly Returns'!N110</f>
        <v>4.4809999999999997E-3</v>
      </c>
      <c r="P96" s="97">
        <f>'Monthly Returns'!O110</f>
        <v>1.052E-2</v>
      </c>
      <c r="Q96" s="97">
        <f>'Monthly Returns'!P110</f>
        <v>1.9168000000000001E-2</v>
      </c>
      <c r="R96" s="97">
        <f>'Monthly Returns'!Q110</f>
        <v>1.4721E-2</v>
      </c>
      <c r="S96" s="97">
        <f>'Monthly Returns'!R110</f>
        <v>1.2493000000000001E-2</v>
      </c>
      <c r="T96" s="97">
        <f>'Monthly Returns'!S110</f>
        <v>2.2061000000000001E-2</v>
      </c>
      <c r="U96" s="97">
        <f>'Monthly Returns'!T110</f>
        <v>1.5730000000000001E-2</v>
      </c>
      <c r="V96" s="97">
        <f>'Monthly Returns'!U110</f>
        <v>1.1155E-2</v>
      </c>
      <c r="W96" s="97">
        <f>'Monthly Returns'!V110</f>
        <v>1.4323999999999998E-2</v>
      </c>
      <c r="X96" s="97">
        <f>'Monthly Returns'!W110</f>
        <v>1.4899000000000001E-2</v>
      </c>
      <c r="Y96" s="97">
        <f>'Monthly Returns'!X110</f>
        <v>1.1995E-2</v>
      </c>
      <c r="Z96" s="97">
        <f>'Monthly Returns'!Y110</f>
        <v>6.594E-3</v>
      </c>
      <c r="AA96" s="97">
        <f>'Monthly Returns'!Z110</f>
        <v>9.7920000000000004E-3</v>
      </c>
      <c r="AB96" s="97">
        <f>'Monthly Returns'!AA110</f>
        <v>5.058E-3</v>
      </c>
      <c r="AC96" s="97">
        <f>'Monthly Returns'!AB110</f>
        <v>7.731E-3</v>
      </c>
      <c r="AD96" s="97">
        <f>'Monthly Returns'!AC110</f>
        <v>7.3150000000000003E-3</v>
      </c>
      <c r="AE96" s="97">
        <f>'Monthly Returns'!AD110</f>
        <v>9.4339999999999997E-3</v>
      </c>
      <c r="AF96" s="97">
        <f>'Monthly Returns'!AE110</f>
        <v>3.3076000000000001E-2</v>
      </c>
      <c r="AG96" s="97">
        <f>'Monthly Returns'!AF110</f>
        <v>2.5056999999999999E-2</v>
      </c>
      <c r="AH96" s="97">
        <f>'Monthly Returns'!AG110</f>
        <v>9.6951767655838808E-3</v>
      </c>
      <c r="AI96" s="97">
        <f>'Monthly Returns'!AH110</f>
        <v>-5.6999999999999993E-3</v>
      </c>
      <c r="AJ96" s="97">
        <f>'Monthly Returns'!AI110</f>
        <v>-1.7699999999999999E-3</v>
      </c>
      <c r="AK96" s="97">
        <f>'Monthly Returns'!AJ110</f>
        <v>-5.4200000000000003E-3</v>
      </c>
      <c r="AL96" s="97">
        <f>'Monthly Returns'!AK110</f>
        <v>-4.3699999999999998E-3</v>
      </c>
      <c r="AM96" s="97">
        <f>'Monthly Returns'!AL110</f>
        <v>-2.5999999999999999E-3</v>
      </c>
      <c r="AN96" s="97">
        <f>'Monthly Returns'!AM110</f>
        <v>4.1799999999999997E-3</v>
      </c>
      <c r="AO96" s="97">
        <f>'Monthly Returns'!AN110</f>
        <v>-7.0359999999999997E-3</v>
      </c>
      <c r="AP96" s="97">
        <f>'Monthly Returns'!AO110</f>
        <v>3.2101000000000005E-2</v>
      </c>
      <c r="AQ96" s="97">
        <f>'Monthly Returns'!AP110</f>
        <v>2.7553000000000001E-2</v>
      </c>
      <c r="AR96" s="95">
        <v>8.2705523428233639E-3</v>
      </c>
      <c r="AS96" s="97">
        <f>'Monthly Returns'!AR110</f>
        <v>-2.496424718368162E-2</v>
      </c>
      <c r="AT96" s="205">
        <f t="shared" si="3"/>
        <v>1.297061670440933E-2</v>
      </c>
      <c r="AU96" s="95">
        <v>7.1861548558012547E-3</v>
      </c>
      <c r="AV96" s="95">
        <v>-1.7021076699725246E-2</v>
      </c>
      <c r="AW96" s="97">
        <f>'Monthly Returns'!AV110</f>
        <v>3.3730000000000003E-2</v>
      </c>
      <c r="AX96" s="97">
        <f>'Monthly Returns'!AW110</f>
        <v>3.5894000000000002E-2</v>
      </c>
      <c r="AY96" s="95">
        <v>6.4920835220466334E-3</v>
      </c>
      <c r="AZ96" s="95">
        <v>6.8903747315686506E-3</v>
      </c>
      <c r="BA96" s="97">
        <f>'Monthly Returns'!AZ110</f>
        <v>4.3597999999999998E-2</v>
      </c>
      <c r="BB96" s="97"/>
      <c r="BC96" s="97"/>
      <c r="BD96" s="97"/>
      <c r="BE96" s="97"/>
      <c r="BF96" s="97"/>
      <c r="BG96" s="97"/>
      <c r="BH96" s="97"/>
      <c r="BI96" s="97"/>
      <c r="BJ96" s="97"/>
      <c r="BK96" s="97"/>
      <c r="BL96" s="97"/>
      <c r="BM96" s="97"/>
      <c r="BN96" s="97"/>
      <c r="BO96" s="97"/>
      <c r="BP96" s="97"/>
      <c r="BQ96" s="97"/>
      <c r="BR96" s="97"/>
      <c r="BS96" s="97"/>
      <c r="BT96" s="97"/>
      <c r="BU96" s="97"/>
      <c r="BV96" s="97"/>
      <c r="CC96" s="196">
        <f>(C96-AVERAGE(C$3:C$242))^2*'Monthly Returns'!$BI110</f>
        <v>1.6803465236063462E-7</v>
      </c>
      <c r="CD96" s="196">
        <f>(D96-AVERAGE(D$3:D$242))^2*'Monthly Returns'!$BI110</f>
        <v>6.0882581013240083E-8</v>
      </c>
      <c r="CE96" s="196">
        <f>(E96-AVERAGE(E$3:E$242))^2*'Monthly Returns'!$BI110</f>
        <v>2.4657902246277881E-6</v>
      </c>
      <c r="CF96" s="196">
        <f>(F96-AVERAGE(F$3:F$242))^2*'Monthly Returns'!$BI110</f>
        <v>4.3864008200108853E-6</v>
      </c>
      <c r="CG96" s="196">
        <f>(G96-AVERAGE(G$3:G$242))^2*'Monthly Returns'!$BI110</f>
        <v>6.2639646538092969E-6</v>
      </c>
      <c r="CH96" s="196">
        <f>(H96-AVERAGE(H$3:H$242))^2*'Monthly Returns'!$BI110</f>
        <v>1.0004594160493876E-9</v>
      </c>
      <c r="CI96" s="196">
        <f>(I96-AVERAGE(I$3:I$242))^2*'Monthly Returns'!$BI110</f>
        <v>3.9732254132948607E-8</v>
      </c>
      <c r="CJ96" s="196">
        <f>(J96-AVERAGE(J$3:J$242))^2*'Monthly Returns'!$BI110</f>
        <v>2.8125079293839906E-6</v>
      </c>
      <c r="CK96" s="196">
        <f>(K96-AVERAGE(K$3:K$242))^2*'Monthly Returns'!$BI110</f>
        <v>5.3305129100308366E-8</v>
      </c>
      <c r="CL96" s="196">
        <f>(L96-AVERAGE(L$3:L$242))^2*'Monthly Returns'!$BI110</f>
        <v>7.8033355595265323E-36</v>
      </c>
      <c r="CM96" s="196">
        <f>(M96-AVERAGE(M$3:M$242))^2*'Monthly Returns'!$BI110</f>
        <v>2.437905235310233E-7</v>
      </c>
      <c r="CN96" s="196">
        <f>(N96-AVERAGE(N$3:N$242))^2*'Monthly Returns'!$BI110</f>
        <v>2.0633696146118969E-7</v>
      </c>
      <c r="CO96" s="196">
        <f>(O96-AVERAGE(O$3:O$242))^2*'Monthly Returns'!$BI110</f>
        <v>1.9606522220882513E-8</v>
      </c>
      <c r="CP96" s="196">
        <f>(P96-AVERAGE(P$3:P$242))^2*'Monthly Returns'!$BI110</f>
        <v>1.433241110244643E-7</v>
      </c>
      <c r="CQ96" s="196">
        <f>(Q96-AVERAGE(Q$3:Q$242))^2*'Monthly Returns'!$BI110</f>
        <v>4.976179716868105E-7</v>
      </c>
      <c r="CR96" s="196">
        <f>(R96-AVERAGE(R$3:R$242))^2*'Monthly Returns'!$BI110</f>
        <v>2.7230395182668357E-7</v>
      </c>
      <c r="CS96" s="196">
        <f>(S96-AVERAGE(S$3:S$242))^2*'Monthly Returns'!$BI110</f>
        <v>1.8279027315731646E-7</v>
      </c>
      <c r="CT96" s="196">
        <f>(T96-AVERAGE(T$3:T$242))^2*'Monthly Returns'!$BI110</f>
        <v>6.9020381051393664E-7</v>
      </c>
      <c r="CU96" s="196">
        <f>(U96-AVERAGE(U$3:U$242))^2*'Monthly Returns'!$BI110</f>
        <v>3.2432817995214778E-7</v>
      </c>
      <c r="CV96" s="196">
        <f>(V96-AVERAGE(V$3:V$242))^2*'Monthly Returns'!$BI110</f>
        <v>1.5597097905000715E-7</v>
      </c>
      <c r="CW96" s="196">
        <f>(W96-AVERAGE(W$3:W$242))^2*'Monthly Returns'!$BI110</f>
        <v>2.8571592872251708E-7</v>
      </c>
      <c r="CX96" s="196">
        <f>(X96-AVERAGE(X$3:X$242))^2*'Monthly Returns'!$BI110</f>
        <v>2.752892631290847E-7</v>
      </c>
      <c r="CY96" s="196">
        <f>(Y96-AVERAGE(Y$3:Y$242))^2*'Monthly Returns'!$BI110</f>
        <v>1.7796345763290641E-7</v>
      </c>
      <c r="CZ96" s="196">
        <f>(Z96-AVERAGE(Z$3:Z$242))^2*'Monthly Returns'!$BI110</f>
        <v>4.3728682014706999E-8</v>
      </c>
      <c r="DA96" s="196">
        <f>(AA96-AVERAGE(AA$3:AA$242))^2*'Monthly Returns'!$BI110</f>
        <v>3.7744184888965548E-8</v>
      </c>
      <c r="DB96" s="196">
        <f>(AB96-AVERAGE(AB$3:AB$242))^2*'Monthly Returns'!$BI110</f>
        <v>2.2060762076104826E-9</v>
      </c>
      <c r="DC96" s="196">
        <f>(AC96-AVERAGE(AC$3:AC$242))^2*'Monthly Returns'!$BI110</f>
        <v>5.5830059274914277E-8</v>
      </c>
      <c r="DD96" s="196">
        <f>(AD96-AVERAGE(AD$3:AD$242))^2*'Monthly Returns'!$BI110</f>
        <v>4.522627190708996E-8</v>
      </c>
      <c r="DE96" s="196">
        <f>(AE96-AVERAGE(AE$3:AE$242))^2*'Monthly Returns'!$BI110</f>
        <v>9.569214406472511E-8</v>
      </c>
      <c r="DF96" s="196">
        <f>(AF96-AVERAGE(AF$3:AF$242))^2*'Monthly Returns'!$BI110</f>
        <v>1.729744881483749E-6</v>
      </c>
      <c r="DG96" s="196">
        <f>(AG96-AVERAGE(AG$3:AG$242))^2*'Monthly Returns'!$BI110</f>
        <v>9.7241477894785679E-7</v>
      </c>
      <c r="DH96" s="196">
        <f>(AH96-AVERAGE(AH$3:AH$242))^2*'Monthly Returns'!$BI110</f>
        <v>7.2851301247530015E-8</v>
      </c>
      <c r="DI96" s="196">
        <f>(AI96-AVERAGE(AI$3:AI$242))^2*'Monthly Returns'!$BI110</f>
        <v>2.2077113194374985E-7</v>
      </c>
      <c r="DJ96" s="196">
        <f>(AJ96-AVERAGE(AJ$3:AJ$242))^2*'Monthly Returns'!$BI110</f>
        <v>1.4181260410734967E-7</v>
      </c>
      <c r="DK96" s="196">
        <f>(AK96-AVERAGE(AK$3:AK$242))^2*'Monthly Returns'!$BI110</f>
        <v>3.4523228026849207E-7</v>
      </c>
      <c r="DL96" s="196">
        <f>(AL96-AVERAGE(AL$3:AL$242))^2*'Monthly Returns'!$BI110</f>
        <v>2.9402318530263703E-7</v>
      </c>
      <c r="DM96" s="196">
        <f>(AM96-AVERAGE(AM$3:AM$242))^2*'Monthly Returns'!$BI110</f>
        <v>1.2159560214833581E-7</v>
      </c>
      <c r="DN96" s="196">
        <f>(AN96-AVERAGE(AN$3:AN$242))^2*'Monthly Returns'!$BI110</f>
        <v>5.1950268730194933E-9</v>
      </c>
      <c r="DO96" s="196">
        <f>(AO96-AVERAGE(AO$3:AO$242))^2*'Monthly Returns'!$BI110</f>
        <v>3.9003241793052418E-7</v>
      </c>
      <c r="DP96" s="196">
        <f>(AP96-AVERAGE(AP$3:AP$242))^2*'Monthly Returns'!$BI110</f>
        <v>2.239105545160198E-6</v>
      </c>
      <c r="DQ96" s="196">
        <f>(AQ96-AVERAGE(AQ$3:AQ$242))^2*'Monthly Returns'!$BI110</f>
        <v>9.8569418695316832E-7</v>
      </c>
      <c r="DR96" s="196">
        <f>(AR96-AVERAGE(AR$3:AR$242))^2*'Monthly Returns'!$BI110</f>
        <v>7.8897199487702843E-9</v>
      </c>
      <c r="DS96" s="196">
        <f>(AS96-AVERAGE(AS$3:AS$242))^2*'Monthly Returns'!$BI110</f>
        <v>7.8033355595265323E-36</v>
      </c>
      <c r="DT96" s="196">
        <f>(AT96-AVERAGE(AT$3:AT$242))^2*'Monthly Returns'!$BI110</f>
        <v>1.3399568957335124E-7</v>
      </c>
      <c r="DU96" s="196">
        <f>(AU96-AVERAGE(AU$3:AU$242))^2*'Monthly Returns'!$BI110</f>
        <v>6.8251485633835832E-8</v>
      </c>
      <c r="DV96" s="196">
        <f>(AV96-AVERAGE(AV$3:AV$242))^2*'Monthly Returns'!$BI110</f>
        <v>3.1654534989488684E-7</v>
      </c>
      <c r="DW96" s="196">
        <f>(AW96-AVERAGE(AW$3:AW$242))^2*'Monthly Returns'!$BI110</f>
        <v>1.4462939106578015E-6</v>
      </c>
      <c r="DX96" s="196">
        <f>(AX96-AVERAGE(AX$3:AX$242))^2*'Monthly Returns'!$BI110</f>
        <v>1.8472563855334914E-6</v>
      </c>
      <c r="DY96" s="196">
        <f>(AY96-AVERAGE(AY$3:AY$242))^2*'Monthly Returns'!$BI110</f>
        <v>4.9593504239900553E-10</v>
      </c>
      <c r="DZ96" s="196">
        <f>(AZ96-AVERAGE(AZ$3:AZ$242))^2*'Monthly Returns'!$BI110</f>
        <v>2.2222842900532568E-7</v>
      </c>
      <c r="EA96" s="196">
        <f>(BA96-AVERAGE(BA$3:BA$242))^2*'Monthly Returns'!$BI110</f>
        <v>2.8163170164603564E-6</v>
      </c>
    </row>
    <row r="97" spans="1:131" s="103" customFormat="1" x14ac:dyDescent="0.2">
      <c r="A97" s="85"/>
      <c r="B97" s="102">
        <f>'Monthly Returns'!A111</f>
        <v>38960</v>
      </c>
      <c r="C97" s="97">
        <f>'Monthly Returns'!B111</f>
        <v>2.4465000000000001E-2</v>
      </c>
      <c r="D97" s="97">
        <f>'Monthly Returns'!C111</f>
        <v>2.3970999999999999E-2</v>
      </c>
      <c r="E97" s="97">
        <f>'Monthly Returns'!D111</f>
        <v>2.5390000000000003E-2</v>
      </c>
      <c r="F97" s="97">
        <f>'Monthly Returns'!E111</f>
        <v>2.9607000000000001E-2</v>
      </c>
      <c r="G97" s="97">
        <f>'Monthly Returns'!F111</f>
        <v>2.1454000000000001E-2</v>
      </c>
      <c r="H97" s="97">
        <f>'Monthly Returns'!G111</f>
        <v>2.6431E-2</v>
      </c>
      <c r="I97" s="97">
        <f>'Monthly Returns'!H111</f>
        <v>2.8342999999999997E-2</v>
      </c>
      <c r="J97" s="97">
        <f>'Monthly Returns'!I111</f>
        <v>2.9388000000000001E-2</v>
      </c>
      <c r="K97" s="97">
        <f>'Monthly Returns'!J111</f>
        <v>2.5979000000000002E-2</v>
      </c>
      <c r="L97" s="97">
        <f>'Monthly Returns'!K111</f>
        <v>-2.496424718368162E-2</v>
      </c>
      <c r="M97" s="97">
        <f>'Monthly Returns'!L111</f>
        <v>1.5310999999999998E-2</v>
      </c>
      <c r="N97" s="97">
        <f>'Monthly Returns'!M111</f>
        <v>1.4677000000000001E-2</v>
      </c>
      <c r="O97" s="97">
        <f>'Monthly Returns'!N111</f>
        <v>4.516E-3</v>
      </c>
      <c r="P97" s="97">
        <f>'Monthly Returns'!O111</f>
        <v>1.1171E-2</v>
      </c>
      <c r="Q97" s="97">
        <f>'Monthly Returns'!P111</f>
        <v>2.7473000000000001E-2</v>
      </c>
      <c r="R97" s="97">
        <f>'Monthly Returns'!Q111</f>
        <v>1.8522E-2</v>
      </c>
      <c r="S97" s="97">
        <f>'Monthly Returns'!R111</f>
        <v>1.481E-2</v>
      </c>
      <c r="T97" s="97">
        <f>'Monthly Returns'!S111</f>
        <v>3.0464000000000001E-2</v>
      </c>
      <c r="U97" s="97">
        <f>'Monthly Returns'!T111</f>
        <v>1.7724E-2</v>
      </c>
      <c r="V97" s="97">
        <f>'Monthly Returns'!U111</f>
        <v>1.2999E-2</v>
      </c>
      <c r="W97" s="97">
        <f>'Monthly Returns'!V111</f>
        <v>1.4533000000000001E-2</v>
      </c>
      <c r="X97" s="97">
        <f>'Monthly Returns'!W111</f>
        <v>1.5976999999999998E-2</v>
      </c>
      <c r="Y97" s="97">
        <f>'Monthly Returns'!X111</f>
        <v>1.3852999999999999E-2</v>
      </c>
      <c r="Z97" s="97">
        <f>'Monthly Returns'!Y111</f>
        <v>7.7470000000000004E-3</v>
      </c>
      <c r="AA97" s="97">
        <f>'Monthly Returns'!Z111</f>
        <v>1.6216999999999999E-2</v>
      </c>
      <c r="AB97" s="97">
        <f>'Monthly Returns'!AA111</f>
        <v>5.4429999999999999E-3</v>
      </c>
      <c r="AC97" s="97">
        <f>'Monthly Returns'!AB111</f>
        <v>9.2020000000000001E-3</v>
      </c>
      <c r="AD97" s="97">
        <f>'Monthly Returns'!AC111</f>
        <v>7.587E-3</v>
      </c>
      <c r="AE97" s="97">
        <f>'Monthly Returns'!AD111</f>
        <v>1.2168000000000002E-2</v>
      </c>
      <c r="AF97" s="97">
        <f>'Monthly Returns'!AE111</f>
        <v>2.5627E-2</v>
      </c>
      <c r="AG97" s="97">
        <f>'Monthly Returns'!AF111</f>
        <v>2.0413999999999998E-2</v>
      </c>
      <c r="AH97" s="97">
        <f>'Monthly Returns'!AG111</f>
        <v>1.1375517226773199E-2</v>
      </c>
      <c r="AI97" s="97">
        <f>'Monthly Returns'!AH111</f>
        <v>7.6E-3</v>
      </c>
      <c r="AJ97" s="97">
        <f>'Monthly Returns'!AI111</f>
        <v>1.01E-2</v>
      </c>
      <c r="AK97" s="97">
        <f>'Monthly Returns'!AJ111</f>
        <v>1.03E-2</v>
      </c>
      <c r="AL97" s="97">
        <f>'Monthly Returns'!AK111</f>
        <v>1.0549999999999999E-2</v>
      </c>
      <c r="AM97" s="97">
        <f>'Monthly Returns'!AL111</f>
        <v>2.32E-3</v>
      </c>
      <c r="AN97" s="97">
        <f>'Monthly Returns'!AM111</f>
        <v>7.11E-3</v>
      </c>
      <c r="AO97" s="97">
        <f>'Monthly Returns'!AN111</f>
        <v>2.1732000000000001E-2</v>
      </c>
      <c r="AP97" s="97">
        <f>'Monthly Returns'!AO111</f>
        <v>-3.6037E-2</v>
      </c>
      <c r="AQ97" s="97">
        <f>'Monthly Returns'!AP111</f>
        <v>-7.3950000000000005E-3</v>
      </c>
      <c r="AR97" s="95">
        <v>9.9466995179004099E-3</v>
      </c>
      <c r="AS97" s="97">
        <f>'Monthly Returns'!AR111</f>
        <v>-2.496424718368162E-2</v>
      </c>
      <c r="AT97" s="205">
        <f t="shared" si="3"/>
        <v>8.5522736351181378E-3</v>
      </c>
      <c r="AU97" s="95">
        <v>5.3066228712397058E-3</v>
      </c>
      <c r="AV97" s="95">
        <v>-1.3293912868320521E-2</v>
      </c>
      <c r="AW97" s="97">
        <f>'Monthly Returns'!AV111</f>
        <v>3.7849000000000001E-2</v>
      </c>
      <c r="AX97" s="97">
        <f>'Monthly Returns'!AW111</f>
        <v>3.7738999999999995E-2</v>
      </c>
      <c r="AY97" s="95">
        <v>2.3249368175590687E-2</v>
      </c>
      <c r="AZ97" s="95">
        <v>5.3175350896531894E-2</v>
      </c>
      <c r="BA97" s="97">
        <f>'Monthly Returns'!AZ111</f>
        <v>2.4727000000000002E-2</v>
      </c>
      <c r="BB97" s="97"/>
      <c r="BC97" s="97"/>
      <c r="BD97" s="97"/>
      <c r="BE97" s="97"/>
      <c r="BF97" s="97"/>
      <c r="BG97" s="97"/>
      <c r="BH97" s="97"/>
      <c r="BI97" s="97"/>
      <c r="BJ97" s="97"/>
      <c r="BK97" s="97"/>
      <c r="BL97" s="97"/>
      <c r="BM97" s="97"/>
      <c r="BN97" s="97"/>
      <c r="BO97" s="97"/>
      <c r="BP97" s="97"/>
      <c r="BQ97" s="97"/>
      <c r="BR97" s="97"/>
      <c r="BS97" s="97"/>
      <c r="BT97" s="97"/>
      <c r="BU97" s="97"/>
      <c r="BV97" s="97"/>
      <c r="CC97" s="196">
        <f>(C97-AVERAGE(C$3:C$242))^2*'Monthly Returns'!$BI111</f>
        <v>7.6158636761940865E-7</v>
      </c>
      <c r="CD97" s="196">
        <f>(D97-AVERAGE(D$3:D$242))^2*'Monthly Returns'!$BI111</f>
        <v>7.2820702113578894E-7</v>
      </c>
      <c r="CE97" s="196">
        <f>(E97-AVERAGE(E$3:E$242))^2*'Monthly Returns'!$BI111</f>
        <v>6.6060186433541675E-7</v>
      </c>
      <c r="CF97" s="196">
        <f>(F97-AVERAGE(F$3:F$242))^2*'Monthly Returns'!$BI111</f>
        <v>1.0777673079183999E-6</v>
      </c>
      <c r="CG97" s="196">
        <f>(G97-AVERAGE(G$3:G$242))^2*'Monthly Returns'!$BI111</f>
        <v>2.9750944480674966E-7</v>
      </c>
      <c r="CH97" s="196">
        <f>(H97-AVERAGE(H$3:H$242))^2*'Monthly Returns'!$BI111</f>
        <v>1.0218890519012173E-6</v>
      </c>
      <c r="CI97" s="196">
        <f>(I97-AVERAGE(I$3:I$242))^2*'Monthly Returns'!$BI111</f>
        <v>1.2463762238926333E-6</v>
      </c>
      <c r="CJ97" s="196">
        <f>(J97-AVERAGE(J$3:J$242))^2*'Monthly Returns'!$BI111</f>
        <v>1.0653030343750285E-6</v>
      </c>
      <c r="CK97" s="196">
        <f>(K97-AVERAGE(K$3:K$242))^2*'Monthly Returns'!$BI111</f>
        <v>6.4349686400398488E-7</v>
      </c>
      <c r="CL97" s="196">
        <f>(L97-AVERAGE(L$3:L$242))^2*'Monthly Returns'!$BI111</f>
        <v>7.8821571308348785E-36</v>
      </c>
      <c r="CM97" s="196">
        <f>(M97-AVERAGE(M$3:M$242))^2*'Monthly Returns'!$BI111</f>
        <v>3.4441715715628527E-7</v>
      </c>
      <c r="CN97" s="196">
        <f>(N97-AVERAGE(N$3:N$242))^2*'Monthly Returns'!$BI111</f>
        <v>3.2770048100930762E-7</v>
      </c>
      <c r="CO97" s="196">
        <f>(O97-AVERAGE(O$3:O$242))^2*'Monthly Returns'!$BI111</f>
        <v>2.0305923489763372E-8</v>
      </c>
      <c r="CP97" s="196">
        <f>(P97-AVERAGE(P$3:P$242))^2*'Monthly Returns'!$BI111</f>
        <v>1.7091092550928675E-7</v>
      </c>
      <c r="CQ97" s="196">
        <f>(Q97-AVERAGE(Q$3:Q$242))^2*'Monthly Returns'!$BI111</f>
        <v>1.2746540567237594E-6</v>
      </c>
      <c r="CR97" s="196">
        <f>(R97-AVERAGE(R$3:R$242))^2*'Monthly Returns'!$BI111</f>
        <v>5.1365143389105797E-7</v>
      </c>
      <c r="CS97" s="196">
        <f>(S97-AVERAGE(S$3:S$242))^2*'Monthly Returns'!$BI111</f>
        <v>2.9907518012512645E-7</v>
      </c>
      <c r="CT97" s="196">
        <f>(T97-AVERAGE(T$3:T$242))^2*'Monthly Returns'!$BI111</f>
        <v>1.5874951806792892E-6</v>
      </c>
      <c r="CU97" s="196">
        <f>(U97-AVERAGE(U$3:U$242))^2*'Monthly Returns'!$BI111</f>
        <v>4.5321877236683644E-7</v>
      </c>
      <c r="CV97" s="196">
        <f>(V97-AVERAGE(V$3:V$242))^2*'Monthly Returns'!$BI111</f>
        <v>2.4027925973332676E-7</v>
      </c>
      <c r="CW97" s="196">
        <f>(W97-AVERAGE(W$3:W$242))^2*'Monthly Returns'!$BI111</f>
        <v>3.0007080027439251E-7</v>
      </c>
      <c r="CX97" s="196">
        <f>(X97-AVERAGE(X$3:X$242))^2*'Monthly Returns'!$BI111</f>
        <v>3.3854249924131643E-7</v>
      </c>
      <c r="CY97" s="196">
        <f>(Y97-AVERAGE(Y$3:Y$242))^2*'Monthly Returns'!$BI111</f>
        <v>2.682744092921421E-7</v>
      </c>
      <c r="CZ97" s="196">
        <f>(Z97-AVERAGE(Z$3:Z$242))^2*'Monthly Returns'!$BI111</f>
        <v>7.208223821166943E-8</v>
      </c>
      <c r="DA97" s="196">
        <f>(AA97-AVERAGE(AA$3:AA$242))^2*'Monthly Returns'!$BI111</f>
        <v>2.7061484868345878E-7</v>
      </c>
      <c r="DB97" s="196">
        <f>(AB97-AVERAGE(AB$3:AB$242))^2*'Monthly Returns'!$BI111</f>
        <v>4.4458448484461577E-9</v>
      </c>
      <c r="DC97" s="196">
        <f>(AC97-AVERAGE(AC$3:AC$242))^2*'Monthly Returns'!$BI111</f>
        <v>9.7263603041870221E-8</v>
      </c>
      <c r="DD97" s="196">
        <f>(AD97-AVERAGE(AD$3:AD$242))^2*'Monthly Returns'!$BI111</f>
        <v>5.1752911426174875E-8</v>
      </c>
      <c r="DE97" s="196">
        <f>(AE97-AVERAGE(AE$3:AE$242))^2*'Monthly Returns'!$BI111</f>
        <v>2.0175725274904422E-7</v>
      </c>
      <c r="DF97" s="196">
        <f>(AF97-AVERAGE(AF$3:AF$242))^2*'Monthly Returns'!$BI111</f>
        <v>8.9318497424614894E-7</v>
      </c>
      <c r="DG97" s="196">
        <f>(AG97-AVERAGE(AG$3:AG$242))^2*'Monthly Returns'!$BI111</f>
        <v>5.7192251085077281E-7</v>
      </c>
      <c r="DH97" s="196">
        <f>(AH97-AVERAGE(AH$3:AH$242))^2*'Monthly Returns'!$BI111</f>
        <v>1.2691693574481328E-7</v>
      </c>
      <c r="DI97" s="196">
        <f>(AI97-AVERAGE(AI$3:AI$242))^2*'Monthly Returns'!$BI111</f>
        <v>4.017117175862542E-8</v>
      </c>
      <c r="DJ97" s="196">
        <f>(AJ97-AVERAGE(AJ$3:AJ$242))^2*'Monthly Returns'!$BI111</f>
        <v>4.9220456669744054E-8</v>
      </c>
      <c r="DK97" s="196">
        <f>(AK97-AVERAGE(AK$3:AK$242))^2*'Monthly Returns'!$BI111</f>
        <v>4.1830886598505933E-8</v>
      </c>
      <c r="DL97" s="196">
        <f>(AL97-AVERAGE(AL$3:AL$242))^2*'Monthly Returns'!$BI111</f>
        <v>4.3940294505794875E-8</v>
      </c>
      <c r="DM97" s="196">
        <f>(AM97-AVERAGE(AM$3:AM$242))^2*'Monthly Returns'!$BI111</f>
        <v>1.0328585043461553E-8</v>
      </c>
      <c r="DN97" s="196">
        <f>(AN97-AVERAGE(AN$3:AN$242))^2*'Monthly Returns'!$BI111</f>
        <v>5.7376529998902522E-9</v>
      </c>
      <c r="DO97" s="196">
        <f>(AO97-AVERAGE(AO$3:AO$242))^2*'Monthly Returns'!$BI111</f>
        <v>6.8441056964389716E-7</v>
      </c>
      <c r="DP97" s="196">
        <f>(AP97-AVERAGE(AP$3:AP$242))^2*'Monthly Returns'!$BI111</f>
        <v>3.7722486967961988E-6</v>
      </c>
      <c r="DQ97" s="196">
        <f>(AQ97-AVERAGE(AQ$3:AQ$242))^2*'Monthly Returns'!$BI111</f>
        <v>5.9243538871220984E-7</v>
      </c>
      <c r="DR97" s="196">
        <f>(AR97-AVERAGE(AR$3:AR$242))^2*'Monthly Returns'!$BI111</f>
        <v>3.0291303900279646E-8</v>
      </c>
      <c r="DS97" s="196">
        <f>(AS97-AVERAGE(AS$3:AS$242))^2*'Monthly Returns'!$BI111</f>
        <v>7.8821571308348785E-36</v>
      </c>
      <c r="DT97" s="196">
        <f>(AT97-AVERAGE(AT$3:AT$242))^2*'Monthly Returns'!$BI111</f>
        <v>2.0862141413077031E-8</v>
      </c>
      <c r="DU97" s="196">
        <f>(AU97-AVERAGE(AU$3:AU$242))^2*'Monthly Returns'!$BI111</f>
        <v>2.8058677588608409E-8</v>
      </c>
      <c r="DV97" s="196">
        <f>(AV97-AVERAGE(AV$3:AV$242))^2*'Monthly Returns'!$BI111</f>
        <v>1.4209426381439158E-7</v>
      </c>
      <c r="DW97" s="196">
        <f>(AW97-AVERAGE(AW$3:AW$242))^2*'Monthly Returns'!$BI111</f>
        <v>2.0078881007081377E-6</v>
      </c>
      <c r="DX97" s="196">
        <f>(AX97-AVERAGE(AX$3:AX$242))^2*'Monthly Returns'!$BI111</f>
        <v>2.1295490320423356E-6</v>
      </c>
      <c r="DY97" s="196">
        <f>(AY97-AVERAGE(AY$3:AY$242))^2*'Monthly Returns'!$BI111</f>
        <v>6.8084018967074792E-7</v>
      </c>
      <c r="DZ97" s="196">
        <f>(AZ97-AVERAGE(AZ$3:AZ$242))^2*'Monthly Returns'!$BI111</f>
        <v>3.4861045316478235E-6</v>
      </c>
      <c r="EA97" s="196">
        <f>(BA97-AVERAGE(BA$3:BA$242))^2*'Monthly Returns'!$BI111</f>
        <v>5.3615796913576831E-7</v>
      </c>
    </row>
    <row r="98" spans="1:131" s="103" customFormat="1" x14ac:dyDescent="0.2">
      <c r="A98" s="85"/>
      <c r="B98" s="102">
        <f>'Monthly Returns'!A112</f>
        <v>38990</v>
      </c>
      <c r="C98" s="97">
        <f>'Monthly Returns'!B112</f>
        <v>2.2384000000000001E-2</v>
      </c>
      <c r="D98" s="97">
        <f>'Monthly Returns'!C112</f>
        <v>2.3733000000000001E-2</v>
      </c>
      <c r="E98" s="97">
        <f>'Monthly Returns'!D112</f>
        <v>1.8109E-2</v>
      </c>
      <c r="F98" s="97">
        <f>'Monthly Returns'!E112</f>
        <v>8.3260000000000001E-3</v>
      </c>
      <c r="G98" s="97">
        <f>'Monthly Returns'!F112</f>
        <v>1.7549999999999998E-3</v>
      </c>
      <c r="H98" s="97">
        <f>'Monthly Returns'!G112</f>
        <v>1.1926000000000001E-2</v>
      </c>
      <c r="I98" s="97">
        <f>'Monthly Returns'!H112</f>
        <v>6.4899999999999995E-4</v>
      </c>
      <c r="J98" s="97">
        <f>'Monthly Returns'!I112</f>
        <v>-2.3180000000000002E-3</v>
      </c>
      <c r="K98" s="97">
        <f>'Monthly Returns'!J112</f>
        <v>8.4060000000000003E-3</v>
      </c>
      <c r="L98" s="97">
        <f>'Monthly Returns'!K112</f>
        <v>-2.496424718368162E-2</v>
      </c>
      <c r="M98" s="97">
        <f>'Monthly Returns'!L112</f>
        <v>8.7840000000000001E-3</v>
      </c>
      <c r="N98" s="97">
        <f>'Monthly Returns'!M112</f>
        <v>9.2849999999999999E-3</v>
      </c>
      <c r="O98" s="97">
        <f>'Monthly Returns'!N112</f>
        <v>4.6050000000000006E-3</v>
      </c>
      <c r="P98" s="97">
        <f>'Monthly Returns'!O112</f>
        <v>7.2789999999999999E-3</v>
      </c>
      <c r="Q98" s="97">
        <f>'Monthly Returns'!P112</f>
        <v>1.6344000000000001E-2</v>
      </c>
      <c r="R98" s="97">
        <f>'Monthly Returns'!Q112</f>
        <v>1.1169E-2</v>
      </c>
      <c r="S98" s="97">
        <f>'Monthly Returns'!R112</f>
        <v>8.9790000000000009E-3</v>
      </c>
      <c r="T98" s="97">
        <f>'Monthly Returns'!S112</f>
        <v>1.8090999999999999E-2</v>
      </c>
      <c r="U98" s="97">
        <f>'Monthly Returns'!T112</f>
        <v>1.9520000000000002E-3</v>
      </c>
      <c r="V98" s="97">
        <f>'Monthly Returns'!U112</f>
        <v>8.0540000000000004E-3</v>
      </c>
      <c r="W98" s="97">
        <f>'Monthly Returns'!V112</f>
        <v>6.9940000000000002E-3</v>
      </c>
      <c r="X98" s="97">
        <f>'Monthly Returns'!W112</f>
        <v>1.0109E-2</v>
      </c>
      <c r="Y98" s="97">
        <f>'Monthly Returns'!X112</f>
        <v>6.5230000000000002E-3</v>
      </c>
      <c r="Z98" s="97">
        <f>'Monthly Returns'!Y112</f>
        <v>4.5859999999999998E-3</v>
      </c>
      <c r="AA98" s="97">
        <f>'Monthly Returns'!Z112</f>
        <v>1.4173E-2</v>
      </c>
      <c r="AB98" s="97">
        <f>'Monthly Returns'!AA112</f>
        <v>6.5000000000000006E-3</v>
      </c>
      <c r="AC98" s="97">
        <f>'Monthly Returns'!AB112</f>
        <v>-5.6240000000000005E-3</v>
      </c>
      <c r="AD98" s="97">
        <f>'Monthly Returns'!AC112</f>
        <v>-4.9100000000000003E-3</v>
      </c>
      <c r="AE98" s="97">
        <f>'Monthly Returns'!AD112</f>
        <v>-7.9769999999999997E-3</v>
      </c>
      <c r="AF98" s="97">
        <f>'Monthly Returns'!AE112</f>
        <v>5.6389999999999999E-3</v>
      </c>
      <c r="AG98" s="97">
        <f>'Monthly Returns'!AF112</f>
        <v>6.0999999999999995E-3</v>
      </c>
      <c r="AH98" s="97">
        <f>'Monthly Returns'!AG112</f>
        <v>-5.5603955384158901E-3</v>
      </c>
      <c r="AI98" s="97">
        <f>'Monthly Returns'!AH112</f>
        <v>5.0000000000000001E-3</v>
      </c>
      <c r="AJ98" s="97">
        <f>'Monthly Returns'!AI112</f>
        <v>1.7599999999999998E-3</v>
      </c>
      <c r="AK98" s="97">
        <f>'Monthly Returns'!AJ112</f>
        <v>1.58E-3</v>
      </c>
      <c r="AL98" s="97">
        <f>'Monthly Returns'!AK112</f>
        <v>2.33E-3</v>
      </c>
      <c r="AM98" s="97">
        <f>'Monthly Returns'!AL112</f>
        <v>-7.6E-3</v>
      </c>
      <c r="AN98" s="97">
        <f>'Monthly Returns'!AM112</f>
        <v>3.7000000000000002E-3</v>
      </c>
      <c r="AO98" s="97">
        <f>'Monthly Returns'!AN112</f>
        <v>-2.2620000000000001E-3</v>
      </c>
      <c r="AP98" s="97">
        <f>'Monthly Returns'!AO112</f>
        <v>-6.0212000000000002E-2</v>
      </c>
      <c r="AQ98" s="97">
        <f>'Monthly Returns'!AP112</f>
        <v>-4.3486999999999998E-2</v>
      </c>
      <c r="AR98" s="95">
        <v>4.8207298750920294E-3</v>
      </c>
      <c r="AS98" s="97">
        <f>'Monthly Returns'!AR112</f>
        <v>-2.496424718368162E-2</v>
      </c>
      <c r="AT98" s="205">
        <f t="shared" si="3"/>
        <v>-3.6043654723441863E-3</v>
      </c>
      <c r="AU98" s="95">
        <v>1.4544372584592128E-3</v>
      </c>
      <c r="AV98" s="95">
        <v>-1.8017567440784463E-2</v>
      </c>
      <c r="AW98" s="97">
        <f>'Monthly Returns'!AV112</f>
        <v>1.8481000000000001E-2</v>
      </c>
      <c r="AX98" s="97">
        <f>'Monthly Returns'!AW112</f>
        <v>2.2511E-2</v>
      </c>
      <c r="AY98" s="95">
        <v>1.694917263827907E-2</v>
      </c>
      <c r="AZ98" s="95">
        <v>6.5504430796703969E-2</v>
      </c>
      <c r="BA98" s="97">
        <f>'Monthly Returns'!AZ112</f>
        <v>-1.3654999999999999E-2</v>
      </c>
      <c r="BB98" s="97"/>
      <c r="BC98" s="97"/>
      <c r="BD98" s="97"/>
      <c r="BE98" s="97"/>
      <c r="BF98" s="97"/>
      <c r="BG98" s="97"/>
      <c r="BH98" s="97"/>
      <c r="BI98" s="97"/>
      <c r="BJ98" s="97"/>
      <c r="BK98" s="97"/>
      <c r="BL98" s="97"/>
      <c r="BM98" s="97"/>
      <c r="BN98" s="97"/>
      <c r="BO98" s="97"/>
      <c r="BP98" s="97"/>
      <c r="BQ98" s="97"/>
      <c r="BR98" s="97"/>
      <c r="BS98" s="97"/>
      <c r="BT98" s="97"/>
      <c r="BU98" s="97"/>
      <c r="BV98" s="97"/>
      <c r="CC98" s="196">
        <f>(C98-AVERAGE(C$3:C$242))^2*'Monthly Returns'!$BI112</f>
        <v>5.9491488052173671E-7</v>
      </c>
      <c r="CD98" s="196">
        <f>(D98-AVERAGE(D$3:D$242))^2*'Monthly Returns'!$BI112</f>
        <v>7.1495788323154867E-7</v>
      </c>
      <c r="CE98" s="196">
        <f>(E98-AVERAGE(E$3:E$242))^2*'Monthly Returns'!$BI112</f>
        <v>1.9960489075196897E-7</v>
      </c>
      <c r="CF98" s="196">
        <f>(F98-AVERAGE(F$3:F$242))^2*'Monthly Returns'!$BI112</f>
        <v>1.4698738482833459E-9</v>
      </c>
      <c r="CG98" s="196">
        <f>(G98-AVERAGE(G$3:G$242))^2*'Monthly Returns'!$BI112</f>
        <v>2.0531653044436476E-7</v>
      </c>
      <c r="CH98" s="196">
        <f>(H98-AVERAGE(H$3:H$242))^2*'Monthly Returns'!$BI112</f>
        <v>7.7663083131119822E-8</v>
      </c>
      <c r="CI98" s="196">
        <f>(I98-AVERAGE(I$3:I$242))^2*'Monthly Returns'!$BI112</f>
        <v>8.160417845328156E-8</v>
      </c>
      <c r="CJ98" s="196">
        <f>(J98-AVERAGE(J$3:J$242))^2*'Monthly Returns'!$BI112</f>
        <v>3.2981839112890831E-7</v>
      </c>
      <c r="CK98" s="196">
        <f>(K98-AVERAGE(K$3:K$242))^2*'Monthly Returns'!$BI112</f>
        <v>7.5726974188790464E-9</v>
      </c>
      <c r="CL98" s="196">
        <f>(L98-AVERAGE(L$3:L$242))^2*'Monthly Returns'!$BI112</f>
        <v>7.961774879631193E-36</v>
      </c>
      <c r="CM98" s="196">
        <f>(M98-AVERAGE(M$3:M$242))^2*'Monthly Returns'!$BI112</f>
        <v>6.6593037080417435E-8</v>
      </c>
      <c r="CN98" s="196">
        <f>(N98-AVERAGE(N$3:N$242))^2*'Monthly Returns'!$BI112</f>
        <v>9.075573808770838E-8</v>
      </c>
      <c r="CO98" s="196">
        <f>(O98-AVERAGE(O$3:O$242))^2*'Monthly Returns'!$BI112</f>
        <v>2.18273011977581E-8</v>
      </c>
      <c r="CP98" s="196">
        <f>(P98-AVERAGE(P$3:P$242))^2*'Monthly Returns'!$BI112</f>
        <v>4.7377613178732232E-8</v>
      </c>
      <c r="CQ98" s="196">
        <f>(Q98-AVERAGE(Q$3:Q$242))^2*'Monthly Returns'!$BI112</f>
        <v>3.2376149997638549E-7</v>
      </c>
      <c r="CR98" s="196">
        <f>(R98-AVERAGE(R$3:R$242))^2*'Monthly Returns'!$BI112</f>
        <v>1.2009580943533765E-7</v>
      </c>
      <c r="CS98" s="196">
        <f>(S98-AVERAGE(S$3:S$242))^2*'Monthly Returns'!$BI112</f>
        <v>6.4130427673649862E-8</v>
      </c>
      <c r="CT98" s="196">
        <f>(T98-AVERAGE(T$3:T$242))^2*'Monthly Returns'!$BI112</f>
        <v>4.062527369085989E-7</v>
      </c>
      <c r="CU98" s="196">
        <f>(U98-AVERAGE(U$3:U$242))^2*'Monthly Returns'!$BI112</f>
        <v>1.5648126871101451E-8</v>
      </c>
      <c r="CV98" s="196">
        <f>(V98-AVERAGE(V$3:V$242))^2*'Monthly Returns'!$BI112</f>
        <v>5.8223431798783191E-8</v>
      </c>
      <c r="CW98" s="196">
        <f>(W98-AVERAGE(W$3:W$242))^2*'Monthly Returns'!$BI112</f>
        <v>2.8001137529597978E-8</v>
      </c>
      <c r="CX98" s="196">
        <f>(X98-AVERAGE(X$3:X$242))^2*'Monthly Returns'!$BI112</f>
        <v>8.208320813674776E-8</v>
      </c>
      <c r="CY98" s="196">
        <f>(Y98-AVERAGE(Y$3:Y$242))^2*'Monthly Returns'!$BI112</f>
        <v>2.1896194731042693E-8</v>
      </c>
      <c r="CZ98" s="196">
        <f>(Z98-AVERAGE(Z$3:Z$242))^2*'Monthly Returns'!$BI112</f>
        <v>1.1915596011565501E-8</v>
      </c>
      <c r="DA98" s="196">
        <f>(AA98-AVERAGE(AA$3:AA$242))^2*'Monthly Returns'!$BI112</f>
        <v>1.7550203282827492E-7</v>
      </c>
      <c r="DB98" s="196">
        <f>(AB98-AVERAGE(AB$3:AB$242))^2*'Monthly Returns'!$BI112</f>
        <v>1.4578378353236442E-8</v>
      </c>
      <c r="DC98" s="196">
        <f>(AC98-AVERAGE(AC$3:AC$242))^2*'Monthly Returns'!$BI112</f>
        <v>1.9375076109651083E-7</v>
      </c>
      <c r="DD98" s="196">
        <f>(AD98-AVERAGE(AD$3:AD$242))^2*'Monthly Returns'!$BI112</f>
        <v>1.6531584628466802E-7</v>
      </c>
      <c r="DE98" s="196">
        <f>(AE98-AVERAGE(AE$3:AE$242))^2*'Monthly Returns'!$BI112</f>
        <v>3.2780706741145422E-7</v>
      </c>
      <c r="DF98" s="196">
        <f>(AF98-AVERAGE(AF$3:AF$242))^2*'Monthly Returns'!$BI112</f>
        <v>4.3764850612845738E-9</v>
      </c>
      <c r="DG98" s="196">
        <f>(AG98-AVERAGE(AG$3:AG$242))^2*'Monthly Returns'!$BI112</f>
        <v>1.0547639786121389E-9</v>
      </c>
      <c r="DH98" s="196">
        <f>(AH98-AVERAGE(AH$3:AH$242))^2*'Monthly Returns'!$BI112</f>
        <v>2.5282070710468124E-7</v>
      </c>
      <c r="DI98" s="196">
        <f>(AI98-AVERAGE(AI$3:AI$242))^2*'Monthly Returns'!$BI112</f>
        <v>4.7994119687765122E-9</v>
      </c>
      <c r="DJ98" s="196">
        <f>(AJ98-AVERAGE(AJ$3:AJ$242))^2*'Monthly Returns'!$BI112</f>
        <v>4.038177908366148E-8</v>
      </c>
      <c r="DK98" s="196">
        <f>(AK98-AVERAGE(AK$3:AK$242))^2*'Monthly Returns'!$BI112</f>
        <v>5.649460078581631E-8</v>
      </c>
      <c r="DL98" s="196">
        <f>(AL98-AVERAGE(AL$3:AL$242))^2*'Monthly Returns'!$BI112</f>
        <v>4.2911785659333618E-8</v>
      </c>
      <c r="DM98" s="196">
        <f>(AM98-AVERAGE(AM$3:AM$242))^2*'Monthly Returns'!$BI112</f>
        <v>3.6769741041255054E-7</v>
      </c>
      <c r="DN98" s="196">
        <f>(AN98-AVERAGE(AN$3:AN$242))^2*'Monthly Returns'!$BI112</f>
        <v>9.4484697169006718E-9</v>
      </c>
      <c r="DO98" s="196">
        <f>(AO98-AVERAGE(AO$3:AO$242))^2*'Monthly Returns'!$BI112</f>
        <v>1.5067525285864662E-7</v>
      </c>
      <c r="DP98" s="196">
        <f>(AP98-AVERAGE(AP$3:AP$242))^2*'Monthly Returns'!$BI112</f>
        <v>1.0117747082603066E-5</v>
      </c>
      <c r="DQ98" s="196">
        <f>(AQ98-AVERAGE(AQ$3:AQ$242))^2*'Monthly Returns'!$BI112</f>
        <v>6.8024550135524026E-6</v>
      </c>
      <c r="DR98" s="196">
        <f>(AR98-AVERAGE(AR$3:AR$242))^2*'Monthly Returns'!$BI112</f>
        <v>7.3333576712920311E-9</v>
      </c>
      <c r="DS98" s="196">
        <f>(AS98-AVERAGE(AS$3:AS$242))^2*'Monthly Returns'!$BI112</f>
        <v>7.961774879631193E-36</v>
      </c>
      <c r="DT98" s="196">
        <f>(AT98-AVERAGE(AT$3:AT$242))^2*'Monthly Returns'!$BI112</f>
        <v>2.2350536435561004E-7</v>
      </c>
      <c r="DU98" s="196">
        <f>(AU98-AVERAGE(AU$3:AU$242))^2*'Monthly Returns'!$BI112</f>
        <v>7.5391722124141399E-10</v>
      </c>
      <c r="DV98" s="196">
        <f>(AV98-AVERAGE(AV$3:AV$242))^2*'Monthly Returns'!$BI112</f>
        <v>3.8311006908329101E-7</v>
      </c>
      <c r="DW98" s="196">
        <f>(AW98-AVERAGE(AW$3:AW$242))^2*'Monthly Returns'!$BI112</f>
        <v>1.9329422491659482E-7</v>
      </c>
      <c r="DX98" s="196">
        <f>(AX98-AVERAGE(AX$3:AX$242))^2*'Monthly Returns'!$BI112</f>
        <v>4.79697075635141E-7</v>
      </c>
      <c r="DY98" s="196">
        <f>(AY98-AVERAGE(AY$3:AY$242))^2*'Monthly Returns'!$BI112</f>
        <v>2.5912673965087599E-7</v>
      </c>
      <c r="DZ98" s="196">
        <f>(AZ98-AVERAGE(AZ$3:AZ$242))^2*'Monthly Returns'!$BI112</f>
        <v>6.2660663874504616E-6</v>
      </c>
      <c r="EA98" s="196">
        <f>(BA98-AVERAGE(BA$3:BA$242))^2*'Monthly Returns'!$BI112</f>
        <v>1.4763728026093083E-6</v>
      </c>
    </row>
    <row r="99" spans="1:131" s="103" customFormat="1" x14ac:dyDescent="0.2">
      <c r="A99" s="85"/>
      <c r="B99" s="102">
        <f>'Monthly Returns'!A113</f>
        <v>39021</v>
      </c>
      <c r="C99" s="97">
        <f>'Monthly Returns'!B113</f>
        <v>3.5998000000000002E-2</v>
      </c>
      <c r="D99" s="97">
        <f>'Monthly Returns'!C113</f>
        <v>3.3956E-2</v>
      </c>
      <c r="E99" s="97">
        <f>'Monthly Returns'!D113</f>
        <v>3.9378000000000003E-2</v>
      </c>
      <c r="F99" s="97">
        <f>'Monthly Returns'!E113</f>
        <v>5.7576999999999996E-2</v>
      </c>
      <c r="G99" s="97">
        <f>'Monthly Returns'!F113</f>
        <v>5.3013000000000005E-2</v>
      </c>
      <c r="H99" s="97">
        <f>'Monthly Returns'!G113</f>
        <v>3.7704000000000001E-2</v>
      </c>
      <c r="I99" s="97">
        <f>'Monthly Returns'!H113</f>
        <v>4.0719000000000005E-2</v>
      </c>
      <c r="J99" s="97">
        <f>'Monthly Returns'!I113</f>
        <v>3.9795999999999998E-2</v>
      </c>
      <c r="K99" s="97">
        <f>'Monthly Returns'!J113</f>
        <v>4.7550000000000002E-2</v>
      </c>
      <c r="L99" s="97">
        <f>'Monthly Returns'!K113</f>
        <v>-2.496424718368162E-2</v>
      </c>
      <c r="M99" s="97">
        <f>'Monthly Returns'!L113</f>
        <v>6.6159999999999995E-3</v>
      </c>
      <c r="N99" s="97">
        <f>'Monthly Returns'!M113</f>
        <v>5.0770000000000008E-3</v>
      </c>
      <c r="O99" s="97">
        <f>'Monthly Returns'!N113</f>
        <v>3.82E-3</v>
      </c>
      <c r="P99" s="97">
        <f>'Monthly Returns'!O113</f>
        <v>4.4260000000000002E-3</v>
      </c>
      <c r="Q99" s="97">
        <f>'Monthly Returns'!P113</f>
        <v>7.3480000000000004E-3</v>
      </c>
      <c r="R99" s="97">
        <f>'Monthly Returns'!Q113</f>
        <v>7.9610000000000011E-3</v>
      </c>
      <c r="S99" s="97">
        <f>'Monthly Returns'!R113</f>
        <v>6.1919999999999996E-3</v>
      </c>
      <c r="T99" s="97">
        <f>'Monthly Returns'!S113</f>
        <v>1.3522000000000001E-2</v>
      </c>
      <c r="U99" s="97">
        <f>'Monthly Returns'!T113</f>
        <v>-1.7539999999999999E-3</v>
      </c>
      <c r="V99" s="97">
        <f>'Monthly Returns'!U113</f>
        <v>5.6379999999999998E-3</v>
      </c>
      <c r="W99" s="97">
        <f>'Monthly Returns'!V113</f>
        <v>7.2499999999999995E-3</v>
      </c>
      <c r="X99" s="97">
        <f>'Monthly Returns'!W113</f>
        <v>6.4190000000000002E-3</v>
      </c>
      <c r="Y99" s="97">
        <f>'Monthly Returns'!X113</f>
        <v>5.0160000000000005E-3</v>
      </c>
      <c r="Z99" s="97">
        <f>'Monthly Returns'!Y113</f>
        <v>3.1150000000000001E-3</v>
      </c>
      <c r="AA99" s="97">
        <f>'Monthly Returns'!Z113</f>
        <v>1.3603000000000001E-2</v>
      </c>
      <c r="AB99" s="97">
        <f>'Monthly Returns'!AA113</f>
        <v>6.2549999999999993E-3</v>
      </c>
      <c r="AC99" s="97">
        <f>'Monthly Returns'!AB113</f>
        <v>1.1607000000000001E-2</v>
      </c>
      <c r="AD99" s="97">
        <f>'Monthly Returns'!AC113</f>
        <v>1.1142000000000001E-2</v>
      </c>
      <c r="AE99" s="97">
        <f>'Monthly Returns'!AD113</f>
        <v>1.4648000000000001E-2</v>
      </c>
      <c r="AF99" s="97">
        <f>'Monthly Returns'!AE113</f>
        <v>1.8876999999999998E-2</v>
      </c>
      <c r="AG99" s="97">
        <f>'Monthly Returns'!AF113</f>
        <v>1.2696000000000001E-2</v>
      </c>
      <c r="AH99" s="97">
        <f>'Monthly Returns'!AG113</f>
        <v>1.4122776784326101E-2</v>
      </c>
      <c r="AI99" s="97">
        <f>'Monthly Returns'!AH113</f>
        <v>2.0199999999999999E-2</v>
      </c>
      <c r="AJ99" s="97">
        <f>'Monthly Returns'!AI113</f>
        <v>1.7680000000000001E-2</v>
      </c>
      <c r="AK99" s="97">
        <f>'Monthly Returns'!AJ113</f>
        <v>1.8630000000000001E-2</v>
      </c>
      <c r="AL99" s="97">
        <f>'Monthly Returns'!AK113</f>
        <v>2.3290000000000002E-2</v>
      </c>
      <c r="AM99" s="97">
        <f>'Monthly Returns'!AL113</f>
        <v>1.137E-2</v>
      </c>
      <c r="AN99" s="97">
        <f>'Monthly Returns'!AM113</f>
        <v>1.2270000000000001E-2</v>
      </c>
      <c r="AO99" s="97">
        <f>'Monthly Returns'!AN113</f>
        <v>4.0530000000000002E-3</v>
      </c>
      <c r="AP99" s="97">
        <f>'Monthly Returns'!AO113</f>
        <v>4.7435999999999999E-2</v>
      </c>
      <c r="AQ99" s="97">
        <f>'Monthly Returns'!AP113</f>
        <v>5.0236999999999997E-2</v>
      </c>
      <c r="AR99" s="95">
        <v>1.4441979039144872E-2</v>
      </c>
      <c r="AS99" s="97">
        <f>'Monthly Returns'!AR113</f>
        <v>-2.496424718368162E-2</v>
      </c>
      <c r="AT99" s="205">
        <f t="shared" si="3"/>
        <v>3.5589015976069852E-2</v>
      </c>
      <c r="AU99" s="95">
        <v>9.7441239350644551E-3</v>
      </c>
      <c r="AV99" s="95">
        <v>-7.3395403362059106E-3</v>
      </c>
      <c r="AW99" s="97">
        <f>'Monthly Returns'!AV113</f>
        <v>6.2641000000000002E-2</v>
      </c>
      <c r="AX99" s="97">
        <f>'Monthly Returns'!AW113</f>
        <v>5.6738999999999998E-2</v>
      </c>
      <c r="AY99" s="95">
        <v>2.9988079880349267E-2</v>
      </c>
      <c r="AZ99" s="95">
        <v>5.6162075042837302E-2</v>
      </c>
      <c r="BA99" s="97">
        <f>'Monthly Returns'!AZ113</f>
        <v>5.1749000000000003E-2</v>
      </c>
      <c r="BB99" s="97"/>
      <c r="BC99" s="97"/>
      <c r="BD99" s="97"/>
      <c r="BE99" s="97"/>
      <c r="BF99" s="97"/>
      <c r="BG99" s="97"/>
      <c r="BH99" s="97"/>
      <c r="BI99" s="97"/>
      <c r="BJ99" s="97"/>
      <c r="BK99" s="97"/>
      <c r="BL99" s="97"/>
      <c r="BM99" s="97"/>
      <c r="BN99" s="97"/>
      <c r="BO99" s="97"/>
      <c r="BP99" s="97"/>
      <c r="BQ99" s="97"/>
      <c r="BR99" s="97"/>
      <c r="BS99" s="97"/>
      <c r="BT99" s="97"/>
      <c r="BU99" s="97"/>
      <c r="BV99" s="97"/>
      <c r="CC99" s="196">
        <f>(C99-AVERAGE(C$3:C$242))^2*'Monthly Returns'!$BI113</f>
        <v>2.1629176498317174E-6</v>
      </c>
      <c r="CD99" s="196">
        <f>(D99-AVERAGE(D$3:D$242))^2*'Monthly Returns'!$BI113</f>
        <v>1.8825761026275827E-6</v>
      </c>
      <c r="CE99" s="196">
        <f>(E99-AVERAGE(E$3:E$242))^2*'Monthly Returns'!$BI113</f>
        <v>2.3580168979994984E-6</v>
      </c>
      <c r="CF99" s="196">
        <f>(F99-AVERAGE(F$3:F$242))^2*'Monthly Returns'!$BI113</f>
        <v>6.1381783296054477E-6</v>
      </c>
      <c r="CG99" s="196">
        <f>(G99-AVERAGE(G$3:G$242))^2*'Monthly Returns'!$BI113</f>
        <v>4.6794179745077003E-6</v>
      </c>
      <c r="CH99" s="196">
        <f>(H99-AVERAGE(H$3:H$242))^2*'Monthly Returns'!$BI113</f>
        <v>2.5503950705254267E-6</v>
      </c>
      <c r="CI99" s="196">
        <f>(I99-AVERAGE(I$3:I$242))^2*'Monthly Returns'!$BI113</f>
        <v>3.0973783549309441E-6</v>
      </c>
      <c r="CJ99" s="196">
        <f>(J99-AVERAGE(J$3:J$242))^2*'Monthly Returns'!$BI113</f>
        <v>2.4783268656791205E-6</v>
      </c>
      <c r="CK99" s="196">
        <f>(K99-AVERAGE(K$3:K$242))^2*'Monthly Returns'!$BI113</f>
        <v>3.6567947537433237E-6</v>
      </c>
      <c r="CL99" s="196">
        <f>(L99-AVERAGE(L$3:L$242))^2*'Monthly Returns'!$BI113</f>
        <v>8.0421968481123157E-36</v>
      </c>
      <c r="CM99" s="196">
        <f>(M99-AVERAGE(M$3:M$242))^2*'Monthly Returns'!$BI113</f>
        <v>2.2082117155620969E-8</v>
      </c>
      <c r="CN99" s="196">
        <f>(N99-AVERAGE(N$3:N$242))^2*'Monthly Returns'!$BI113</f>
        <v>7.7092152753028607E-9</v>
      </c>
      <c r="CO99" s="196">
        <f>(O99-AVERAGE(O$3:O$242))^2*'Monthly Returns'!$BI113</f>
        <v>1.1746647875934587E-8</v>
      </c>
      <c r="CP99" s="196">
        <f>(P99-AVERAGE(P$3:P$242))^2*'Monthly Returns'!$BI113</f>
        <v>5.3305234480765712E-9</v>
      </c>
      <c r="CQ99" s="196">
        <f>(Q99-AVERAGE(Q$3:Q$242))^2*'Monthly Returns'!$BI113</f>
        <v>1.2609444410929883E-8</v>
      </c>
      <c r="CR99" s="196">
        <f>(R99-AVERAGE(R$3:R$242))^2*'Monthly Returns'!$BI113</f>
        <v>3.4006462942261806E-8</v>
      </c>
      <c r="CS99" s="196">
        <f>(S99-AVERAGE(S$3:S$242))^2*'Monthly Returns'!$BI113</f>
        <v>1.2574761820859358E-8</v>
      </c>
      <c r="CT99" s="196">
        <f>(T99-AVERAGE(T$3:T$242))^2*'Monthly Returns'!$BI113</f>
        <v>1.6579217221900362E-7</v>
      </c>
      <c r="CU99" s="196">
        <f>(U99-AVERAGE(U$3:U$242))^2*'Monthly Returns'!$BI113</f>
        <v>9.9256285784324782E-8</v>
      </c>
      <c r="CV99" s="196">
        <f>(V99-AVERAGE(V$3:V$242))^2*'Monthly Returns'!$BI113</f>
        <v>1.4181395251075976E-8</v>
      </c>
      <c r="CW99" s="196">
        <f>(W99-AVERAGE(W$3:W$242))^2*'Monthly Returns'!$BI113</f>
        <v>3.2853948600801006E-8</v>
      </c>
      <c r="CX99" s="196">
        <f>(X99-AVERAGE(X$3:X$242))^2*'Monthly Returns'!$BI113</f>
        <v>9.8874008489665163E-9</v>
      </c>
      <c r="CY99" s="196">
        <f>(Y99-AVERAGE(Y$3:Y$242))^2*'Monthly Returns'!$BI113</f>
        <v>5.1454175038619977E-9</v>
      </c>
      <c r="CZ99" s="196">
        <f>(Z99-AVERAGE(Z$3:Z$242))^2*'Monthly Returns'!$BI113</f>
        <v>1.194400104352102E-9</v>
      </c>
      <c r="DA99" s="196">
        <f>(AA99-AVERAGE(AA$3:AA$242))^2*'Monthly Returns'!$BI113</f>
        <v>1.5360187259813908E-7</v>
      </c>
      <c r="DB99" s="196">
        <f>(AB99-AVERAGE(AB$3:AB$242))^2*'Monthly Returns'!$BI113</f>
        <v>1.1844623166930381E-8</v>
      </c>
      <c r="DC99" s="196">
        <f>(AC99-AVERAGE(AC$3:AC$242))^2*'Monthly Returns'!$BI113</f>
        <v>1.9174296782420396E-7</v>
      </c>
      <c r="DD99" s="196">
        <f>(AD99-AVERAGE(AD$3:AD$242))^2*'Monthly Returns'!$BI113</f>
        <v>1.6925282285793842E-7</v>
      </c>
      <c r="DE99" s="196">
        <f>(AE99-AVERAGE(AE$3:AE$242))^2*'Monthly Returns'!$BI113</f>
        <v>3.3687098512718808E-7</v>
      </c>
      <c r="DF99" s="196">
        <f>(AF99-AVERAGE(AF$3:AF$242))^2*'Monthly Returns'!$BI113</f>
        <v>3.7185153521567878E-7</v>
      </c>
      <c r="DG99" s="196">
        <f>(AG99-AVERAGE(AG$3:AG$242))^2*'Monthly Returns'!$BI113</f>
        <v>1.3661010854789325E-7</v>
      </c>
      <c r="DH99" s="196">
        <f>(AH99-AVERAGE(AH$3:AH$242))^2*'Monthly Returns'!$BI113</f>
        <v>2.5020078596500483E-7</v>
      </c>
      <c r="DI99" s="196">
        <f>(AI99-AVERAGE(AI$3:AI$242))^2*'Monthly Returns'!$BI113</f>
        <v>7.1595852455139664E-7</v>
      </c>
      <c r="DJ99" s="196">
        <f>(AJ99-AVERAGE(AJ$3:AJ$242))^2*'Monthly Returns'!$BI113</f>
        <v>3.7372968443658838E-7</v>
      </c>
      <c r="DK99" s="196">
        <f>(AK99-AVERAGE(AK$3:AK$242))^2*'Monthly Returns'!$BI113</f>
        <v>3.9960529744306991E-7</v>
      </c>
      <c r="DL99" s="196">
        <f>(AL99-AVERAGE(AL$3:AL$242))^2*'Monthly Returns'!$BI113</f>
        <v>7.4404465137291427E-7</v>
      </c>
      <c r="DM99" s="196">
        <f>(AM99-AVERAGE(AM$3:AM$242))^2*'Monthly Returns'!$BI113</f>
        <v>1.2936800798126678E-7</v>
      </c>
      <c r="DN99" s="196">
        <f>(AN99-AVERAGE(AN$3:AN$242))^2*'Monthly Returns'!$BI113</f>
        <v>1.1568117046377372E-7</v>
      </c>
      <c r="DO99" s="196">
        <f>(AO99-AVERAGE(AO$3:AO$242))^2*'Monthly Returns'!$BI113</f>
        <v>4.5579596333522951E-9</v>
      </c>
      <c r="DP99" s="196">
        <f>(AP99-AVERAGE(AP$3:AP$242))^2*'Monthly Returns'!$BI113</f>
        <v>5.3015369585287802E-6</v>
      </c>
      <c r="DQ99" s="196">
        <f>(AQ99-AVERAGE(AQ$3:AQ$242))^2*'Monthly Returns'!$BI113</f>
        <v>4.6948087700115389E-6</v>
      </c>
      <c r="DR99" s="196">
        <f>(AR99-AVERAGE(AR$3:AR$242))^2*'Monthly Returns'!$BI113</f>
        <v>1.6439018824364963E-7</v>
      </c>
      <c r="DS99" s="196">
        <f>(AS99-AVERAGE(AS$3:AS$242))^2*'Monthly Returns'!$BI113</f>
        <v>8.0421968481123157E-36</v>
      </c>
      <c r="DT99" s="196">
        <f>(AT99-AVERAGE(AT$3:AT$242))^2*'Monthly Returns'!$BI113</f>
        <v>2.332070751710268E-6</v>
      </c>
      <c r="DU99" s="196">
        <f>(AU99-AVERAGE(AU$3:AU$242))^2*'Monthly Returns'!$BI113</f>
        <v>1.5673375443730303E-7</v>
      </c>
      <c r="DV99" s="196">
        <f>(AV99-AVERAGE(AV$3:AV$242))^2*'Monthly Returns'!$BI113</f>
        <v>5.8633959377411823E-9</v>
      </c>
      <c r="DW99" s="196">
        <f>(AW99-AVERAGE(AW$3:AW$242))^2*'Monthly Returns'!$BI113</f>
        <v>7.278406143522358E-6</v>
      </c>
      <c r="DX99" s="196">
        <f>(AX99-AVERAGE(AX$3:AX$242))^2*'Monthly Returns'!$BI113</f>
        <v>5.9764773240188276E-6</v>
      </c>
      <c r="DY99" s="196">
        <f>(AY99-AVERAGE(AY$3:AY$242))^2*'Monthly Returns'!$BI113</f>
        <v>1.3870315101860417E-6</v>
      </c>
      <c r="DZ99" s="196">
        <f>(AZ99-AVERAGE(AZ$3:AZ$242))^2*'Monthly Returns'!$BI113</f>
        <v>4.1556967528293062E-6</v>
      </c>
      <c r="EA99" s="196">
        <f>(BA99-AVERAGE(BA$3:BA$242))^2*'Monthly Returns'!$BI113</f>
        <v>4.4947680459693451E-6</v>
      </c>
    </row>
    <row r="100" spans="1:131" s="103" customFormat="1" x14ac:dyDescent="0.2">
      <c r="A100" s="85"/>
      <c r="B100" s="102">
        <f>'Monthly Returns'!A114</f>
        <v>39051</v>
      </c>
      <c r="C100" s="97">
        <f>'Monthly Returns'!B114</f>
        <v>2.1756000000000001E-2</v>
      </c>
      <c r="D100" s="97">
        <f>'Monthly Returns'!C114</f>
        <v>2.1322000000000001E-2</v>
      </c>
      <c r="E100" s="97">
        <f>'Monthly Returns'!D114</f>
        <v>3.5980999999999999E-2</v>
      </c>
      <c r="F100" s="97">
        <f>'Monthly Returns'!E114</f>
        <v>2.6305000000000002E-2</v>
      </c>
      <c r="G100" s="97">
        <f>'Monthly Returns'!F114</f>
        <v>2.4975000000000001E-2</v>
      </c>
      <c r="H100" s="97">
        <f>'Monthly Returns'!G114</f>
        <v>2.8763E-2</v>
      </c>
      <c r="I100" s="97">
        <f>'Monthly Returns'!H114</f>
        <v>3.6308E-2</v>
      </c>
      <c r="J100" s="97">
        <f>'Monthly Returns'!I114</f>
        <v>4.3087999999999994E-2</v>
      </c>
      <c r="K100" s="97">
        <f>'Monthly Returns'!J114</f>
        <v>7.4476000000000001E-2</v>
      </c>
      <c r="L100" s="97">
        <f>'Monthly Returns'!K114</f>
        <v>-2.496424718368162E-2</v>
      </c>
      <c r="M100" s="97">
        <f>'Monthly Returns'!L114</f>
        <v>1.1603E-2</v>
      </c>
      <c r="N100" s="97">
        <f>'Monthly Returns'!M114</f>
        <v>1.0447E-2</v>
      </c>
      <c r="O100" s="97">
        <f>'Monthly Returns'!N114</f>
        <v>4.2950000000000002E-3</v>
      </c>
      <c r="P100" s="97">
        <f>'Monthly Returns'!O114</f>
        <v>7.8449999999999995E-3</v>
      </c>
      <c r="Q100" s="97">
        <f>'Monthly Returns'!P114</f>
        <v>1.9629000000000001E-2</v>
      </c>
      <c r="R100" s="97">
        <f>'Monthly Returns'!Q114</f>
        <v>1.4130999999999999E-2</v>
      </c>
      <c r="S100" s="97">
        <f>'Monthly Returns'!R114</f>
        <v>1.0992999999999999E-2</v>
      </c>
      <c r="T100" s="97">
        <f>'Monthly Returns'!S114</f>
        <v>2.3921000000000001E-2</v>
      </c>
      <c r="U100" s="97">
        <f>'Monthly Returns'!T114</f>
        <v>1.2230000000000001E-2</v>
      </c>
      <c r="V100" s="97">
        <f>'Monthly Returns'!U114</f>
        <v>9.5049999999999996E-3</v>
      </c>
      <c r="W100" s="97">
        <f>'Monthly Returns'!V114</f>
        <v>1.1468000000000001E-2</v>
      </c>
      <c r="X100" s="97">
        <f>'Monthly Returns'!W114</f>
        <v>1.2404999999999999E-2</v>
      </c>
      <c r="Y100" s="97">
        <f>'Monthly Returns'!X114</f>
        <v>6.1870000000000007E-3</v>
      </c>
      <c r="Z100" s="97">
        <f>'Monthly Returns'!Y114</f>
        <v>3.437E-3</v>
      </c>
      <c r="AA100" s="97">
        <f>'Monthly Returns'!Z114</f>
        <v>1.6813000000000002E-2</v>
      </c>
      <c r="AB100" s="97">
        <f>'Monthly Returns'!AA114</f>
        <v>4.7939999999999997E-3</v>
      </c>
      <c r="AC100" s="97">
        <f>'Monthly Returns'!AB114</f>
        <v>3.2497999999999999E-2</v>
      </c>
      <c r="AD100" s="97">
        <f>'Monthly Returns'!AC114</f>
        <v>3.1350999999999997E-2</v>
      </c>
      <c r="AE100" s="97">
        <f>'Monthly Returns'!AD114</f>
        <v>3.5518999999999995E-2</v>
      </c>
      <c r="AF100" s="97">
        <f>'Monthly Returns'!AE114</f>
        <v>1.1505000000000001E-2</v>
      </c>
      <c r="AG100" s="97">
        <f>'Monthly Returns'!AF114</f>
        <v>1.3632E-2</v>
      </c>
      <c r="AH100" s="97">
        <f>'Monthly Returns'!AG114</f>
        <v>3.7986809805880602E-2</v>
      </c>
      <c r="AI100" s="97">
        <f>'Monthly Returns'!AH114</f>
        <v>1.54E-2</v>
      </c>
      <c r="AJ100" s="97">
        <f>'Monthly Returns'!AI114</f>
        <v>2.07E-2</v>
      </c>
      <c r="AK100" s="97">
        <f>'Monthly Returns'!AJ114</f>
        <v>0.02</v>
      </c>
      <c r="AL100" s="97">
        <f>'Monthly Returns'!AK114</f>
        <v>1.8689999999999998E-2</v>
      </c>
      <c r="AM100" s="97">
        <f>'Monthly Returns'!AL114</f>
        <v>2.3570000000000001E-2</v>
      </c>
      <c r="AN100" s="97">
        <f>'Monthly Returns'!AM114</f>
        <v>1.3729999999999999E-2</v>
      </c>
      <c r="AO100" s="97">
        <f>'Monthly Returns'!AN114</f>
        <v>4.1776000000000001E-2</v>
      </c>
      <c r="AP100" s="97">
        <f>'Monthly Returns'!AO114</f>
        <v>5.4688999999999995E-2</v>
      </c>
      <c r="AQ100" s="97">
        <f>'Monthly Returns'!AP114</f>
        <v>6.1177999999999996E-2</v>
      </c>
      <c r="AR100" s="95">
        <v>5.5596269601479106E-3</v>
      </c>
      <c r="AS100" s="97">
        <f>'Monthly Returns'!AR114</f>
        <v>-2.496424718368162E-2</v>
      </c>
      <c r="AT100" s="205">
        <f t="shared" si="3"/>
        <v>3.1100376506462801E-2</v>
      </c>
      <c r="AU100" s="95">
        <v>5.6027200458816217E-3</v>
      </c>
      <c r="AV100" s="95">
        <v>-1.5540365844494301E-2</v>
      </c>
      <c r="AW100" s="97">
        <f>'Monthly Returns'!AV114</f>
        <v>4.6486E-2</v>
      </c>
      <c r="AX100" s="97">
        <f>'Monthly Returns'!AW114</f>
        <v>5.0445000000000004E-2</v>
      </c>
      <c r="AY100" s="95">
        <v>1.8226882532314029E-2</v>
      </c>
      <c r="AZ100" s="95">
        <v>4.4963547774723743E-2</v>
      </c>
      <c r="BA100" s="97">
        <f>'Monthly Returns'!AZ114</f>
        <v>4.2763999999999996E-2</v>
      </c>
      <c r="BB100" s="97"/>
      <c r="BC100" s="97"/>
      <c r="BD100" s="97"/>
      <c r="BE100" s="97"/>
      <c r="BF100" s="97"/>
      <c r="BG100" s="97"/>
      <c r="BH100" s="97"/>
      <c r="BI100" s="97"/>
      <c r="BJ100" s="97"/>
      <c r="BK100" s="97"/>
      <c r="BL100" s="97"/>
      <c r="BM100" s="97"/>
      <c r="BN100" s="97"/>
      <c r="BO100" s="97"/>
      <c r="BP100" s="97"/>
      <c r="BQ100" s="97"/>
      <c r="BR100" s="97"/>
      <c r="BS100" s="97"/>
      <c r="BT100" s="97"/>
      <c r="BU100" s="97"/>
      <c r="BV100" s="97"/>
      <c r="CC100" s="196">
        <f>(C100-AVERAGE(C$3:C$242))^2*'Monthly Returns'!$BI114</f>
        <v>5.5779122315987716E-7</v>
      </c>
      <c r="CD100" s="196">
        <f>(D100-AVERAGE(D$3:D$242))^2*'Monthly Returns'!$BI114</f>
        <v>5.3334162027716605E-7</v>
      </c>
      <c r="CE100" s="196">
        <f>(E100-AVERAGE(E$3:E$242))^2*'Monthly Returns'!$BI114</f>
        <v>1.8738983268283216E-6</v>
      </c>
      <c r="CF100" s="196">
        <f>(F100-AVERAGE(F$3:F$242))^2*'Monthly Returns'!$BI114</f>
        <v>7.8214070906079141E-7</v>
      </c>
      <c r="CG100" s="196">
        <f>(G100-AVERAGE(G$3:G$242))^2*'Monthly Returns'!$BI114</f>
        <v>5.395072223330069E-7</v>
      </c>
      <c r="CH100" s="196">
        <f>(H100-AVERAGE(H$3:H$242))^2*'Monthly Returns'!$BI114</f>
        <v>1.3132575451836546E-6</v>
      </c>
      <c r="CI100" s="196">
        <f>(I100-AVERAGE(I$3:I$242))^2*'Monthly Returns'!$BI114</f>
        <v>2.3787663435830106E-6</v>
      </c>
      <c r="CJ100" s="196">
        <f>(J100-AVERAGE(J$3:J$242))^2*'Monthly Returns'!$BI114</f>
        <v>3.0667908378674351E-6</v>
      </c>
      <c r="CK100" s="196">
        <f>(K100-AVERAGE(K$3:K$242))^2*'Monthly Returns'!$BI114</f>
        <v>1.0919035645389392E-5</v>
      </c>
      <c r="CL100" s="196">
        <f>(L100-AVERAGE(L$3:L$242))^2*'Monthly Returns'!$BI114</f>
        <v>8.1234311597094097E-36</v>
      </c>
      <c r="CM100" s="196">
        <f>(M100-AVERAGE(M$3:M$242))^2*'Monthly Returns'!$BI114</f>
        <v>1.6435043433526668E-7</v>
      </c>
      <c r="CN100" s="196">
        <f>(N100-AVERAGE(N$3:N$242))^2*'Monthly Returns'!$BI114</f>
        <v>1.3246807007615928E-7</v>
      </c>
      <c r="CO100" s="196">
        <f>(O100-AVERAGE(O$3:O$242))^2*'Monthly Returns'!$BI114</f>
        <v>1.7773249631668749E-8</v>
      </c>
      <c r="CP100" s="196">
        <f>(P100-AVERAGE(P$3:P$242))^2*'Monthly Returns'!$BI114</f>
        <v>6.196281400350224E-8</v>
      </c>
      <c r="CQ100" s="196">
        <f>(Q100-AVERAGE(Q$3:Q$242))^2*'Monthly Returns'!$BI114</f>
        <v>5.5266272202023329E-7</v>
      </c>
      <c r="CR100" s="196">
        <f>(R100-AVERAGE(R$3:R$242))^2*'Monthly Returns'!$BI114</f>
        <v>2.5213431238694148E-7</v>
      </c>
      <c r="CS100" s="196">
        <f>(S100-AVERAGE(S$3:S$242))^2*'Monthly Returns'!$BI114</f>
        <v>1.2902795406347424E-7</v>
      </c>
      <c r="CT100" s="196">
        <f>(T100-AVERAGE(T$3:T$242))^2*'Monthly Returns'!$BI114</f>
        <v>8.8953788064824172E-7</v>
      </c>
      <c r="CU100" s="196">
        <f>(U100-AVERAGE(U$3:U$242))^2*'Monthly Returns'!$BI114</f>
        <v>1.6108774459915483E-7</v>
      </c>
      <c r="CV100" s="196">
        <f>(V100-AVERAGE(V$3:V$242))^2*'Monthly Returns'!$BI114</f>
        <v>1.012720895532007E-7</v>
      </c>
      <c r="CW100" s="196">
        <f>(W100-AVERAGE(W$3:W$242))^2*'Monthly Returns'!$BI114</f>
        <v>1.5899248773211079E-7</v>
      </c>
      <c r="CX100" s="196">
        <f>(X100-AVERAGE(X$3:X$242))^2*'Monthly Returns'!$BI114</f>
        <v>1.6587814132070738E-7</v>
      </c>
      <c r="CY100" s="196">
        <f>(Y100-AVERAGE(Y$3:Y$242))^2*'Monthly Returns'!$BI114</f>
        <v>1.7481264969271122E-8</v>
      </c>
      <c r="CZ100" s="196">
        <f>(Z100-AVERAGE(Z$3:Z$242))^2*'Monthly Returns'!$BI114</f>
        <v>2.6283014497599155E-9</v>
      </c>
      <c r="DA100" s="196">
        <f>(AA100-AVERAGE(AA$3:AA$242))^2*'Monthly Returns'!$BI114</f>
        <v>3.121561302239103E-7</v>
      </c>
      <c r="DB100" s="196">
        <f>(AB100-AVERAGE(AB$3:AB$242))^2*'Monthly Returns'!$BI114</f>
        <v>1.1811411282591421E-9</v>
      </c>
      <c r="DC100" s="196">
        <f>(AC100-AVERAGE(AC$3:AC$242))^2*'Monthly Returns'!$BI114</f>
        <v>2.2883148054158246E-6</v>
      </c>
      <c r="DD100" s="196">
        <f>(AD100-AVERAGE(AD$3:AD$242))^2*'Monthly Returns'!$BI114</f>
        <v>2.1056520772540461E-6</v>
      </c>
      <c r="DE100" s="196">
        <f>(AE100-AVERAGE(AE$3:AE$242))^2*'Monthly Returns'!$BI114</f>
        <v>2.7387934141949916E-6</v>
      </c>
      <c r="DF100" s="196">
        <f>(AF100-AVERAGE(AF$3:AF$242))^2*'Monthly Returns'!$BI114</f>
        <v>5.4924861672429787E-8</v>
      </c>
      <c r="DG100" s="196">
        <f>(AG100-AVERAGE(AG$3:AG$242))^2*'Monthly Returns'!$BI114</f>
        <v>1.7600376640266921E-7</v>
      </c>
      <c r="DH100" s="196">
        <f>(AH100-AVERAGE(AH$3:AH$242))^2*'Monthly Returns'!$BI114</f>
        <v>2.9859669397384365E-6</v>
      </c>
      <c r="DI100" s="196">
        <f>(AI100-AVERAGE(AI$3:AI$242))^2*'Monthly Returns'!$BI114</f>
        <v>3.6476157041429347E-7</v>
      </c>
      <c r="DJ100" s="196">
        <f>(AJ100-AVERAGE(AJ$3:AJ$242))^2*'Monthly Returns'!$BI114</f>
        <v>5.9208862409061997E-7</v>
      </c>
      <c r="DK100" s="196">
        <f>(AK100-AVERAGE(AK$3:AK$242))^2*'Monthly Returns'!$BI114</f>
        <v>4.9796914342069894E-7</v>
      </c>
      <c r="DL100" s="196">
        <f>(AL100-AVERAGE(AL$3:AL$242))^2*'Monthly Returns'!$BI114</f>
        <v>3.9783729666125332E-7</v>
      </c>
      <c r="DM100" s="196">
        <f>(AM100-AVERAGE(AM$3:AM$242))^2*'Monthly Returns'!$BI114</f>
        <v>9.7591908894814946E-7</v>
      </c>
      <c r="DN100" s="196">
        <f>(AN100-AVERAGE(AN$3:AN$242))^2*'Monthly Returns'!$BI114</f>
        <v>1.7371808408357463E-7</v>
      </c>
      <c r="DO100" s="196">
        <f>(AO100-AVERAGE(AO$3:AO$242))^2*'Monthly Returns'!$BI114</f>
        <v>3.4931465069757417E-6</v>
      </c>
      <c r="DP100" s="196">
        <f>(AP100-AVERAGE(AP$3:AP$242))^2*'Monthly Returns'!$BI114</f>
        <v>7.2173045370820285E-6</v>
      </c>
      <c r="DQ100" s="196">
        <f>(AQ100-AVERAGE(AQ$3:AQ$242))^2*'Monthly Returns'!$BI114</f>
        <v>7.5044268626520213E-6</v>
      </c>
      <c r="DR100" s="196">
        <f>(AR100-AVERAGE(AR$3:AR$242))^2*'Monthly Returns'!$BI114</f>
        <v>2.3582785428273124E-9</v>
      </c>
      <c r="DS100" s="196">
        <f>(AS100-AVERAGE(AS$3:AS$242))^2*'Monthly Returns'!$BI114</f>
        <v>8.1234311597094097E-36</v>
      </c>
      <c r="DT100" s="196">
        <f>(AT100-AVERAGE(AT$3:AT$242))^2*'Monthly Returns'!$BI114</f>
        <v>1.7013043955373796E-6</v>
      </c>
      <c r="DU100" s="196">
        <f>(AU100-AVERAGE(AU$3:AU$242))^2*'Monthly Returns'!$BI114</f>
        <v>3.4319207631168117E-8</v>
      </c>
      <c r="DV100" s="196">
        <f>(AV100-AVERAGE(AV$3:AV$242))^2*'Monthly Returns'!$BI114</f>
        <v>2.4802549721849024E-7</v>
      </c>
      <c r="DW100" s="196">
        <f>(AW100-AVERAGE(AW$3:AW$242))^2*'Monthly Returns'!$BI114</f>
        <v>3.5418541511101208E-6</v>
      </c>
      <c r="DX100" s="196">
        <f>(AX100-AVERAGE(AX$3:AX$242))^2*'Monthly Returns'!$BI114</f>
        <v>4.5532746148422647E-6</v>
      </c>
      <c r="DY100" s="196">
        <f>(AY100-AVERAGE(AY$3:AY$242))^2*'Monthly Returns'!$BI114</f>
        <v>3.3615587154618619E-7</v>
      </c>
      <c r="DZ100" s="196">
        <f>(AZ100-AVERAGE(AZ$3:AZ$242))^2*'Monthly Returns'!$BI114</f>
        <v>2.1722206172069351E-6</v>
      </c>
      <c r="EA100" s="196">
        <f>(BA100-AVERAGE(BA$3:BA$242))^2*'Monthly Returns'!$BI114</f>
        <v>2.7870357904236327E-6</v>
      </c>
    </row>
    <row r="101" spans="1:131" s="103" customFormat="1" x14ac:dyDescent="0.2">
      <c r="A101" s="85"/>
      <c r="B101" s="102">
        <f>'Monthly Returns'!A115</f>
        <v>39082</v>
      </c>
      <c r="C101" s="97">
        <f>'Monthly Returns'!B115</f>
        <v>1.1977E-2</v>
      </c>
      <c r="D101" s="97">
        <f>'Monthly Returns'!C115</f>
        <v>1.2811999999999999E-2</v>
      </c>
      <c r="E101" s="97">
        <f>'Monthly Returns'!D115</f>
        <v>-1.13E-4</v>
      </c>
      <c r="F101" s="97">
        <f>'Monthly Returns'!E115</f>
        <v>3.3489999999999995E-3</v>
      </c>
      <c r="G101" s="97">
        <f>'Monthly Returns'!F115</f>
        <v>1.5623E-2</v>
      </c>
      <c r="H101" s="97">
        <f>'Monthly Returns'!G115</f>
        <v>2.2568000000000001E-2</v>
      </c>
      <c r="I101" s="97">
        <f>'Monthly Returns'!H115</f>
        <v>3.1164000000000001E-2</v>
      </c>
      <c r="J101" s="97">
        <f>'Monthly Returns'!I115</f>
        <v>2.9860000000000001E-2</v>
      </c>
      <c r="K101" s="97">
        <f>'Monthly Returns'!J115</f>
        <v>4.5122999999999996E-2</v>
      </c>
      <c r="L101" s="97">
        <f>'Monthly Returns'!K115</f>
        <v>-2.496424718368162E-2</v>
      </c>
      <c r="M101" s="97">
        <f>'Monthly Returns'!L115</f>
        <v>-5.8060000000000004E-3</v>
      </c>
      <c r="N101" s="97">
        <f>'Monthly Returns'!M115</f>
        <v>-8.2210000000000009E-3</v>
      </c>
      <c r="O101" s="97">
        <f>'Monthly Returns'!N115</f>
        <v>4.385E-3</v>
      </c>
      <c r="P101" s="97">
        <f>'Monthly Returns'!O115</f>
        <v>-4.5799999999999999E-3</v>
      </c>
      <c r="Q101" s="97">
        <f>'Monthly Returns'!P115</f>
        <v>-2.1680000000000001E-2</v>
      </c>
      <c r="R101" s="97">
        <f>'Monthly Returns'!Q115</f>
        <v>-8.6210000000000002E-3</v>
      </c>
      <c r="S101" s="97">
        <f>'Monthly Returns'!R115</f>
        <v>-4.4479999999999997E-3</v>
      </c>
      <c r="T101" s="97">
        <f>'Monthly Returns'!S115</f>
        <v>-2.1034000000000001E-2</v>
      </c>
      <c r="U101" s="97">
        <f>'Monthly Returns'!T115</f>
        <v>-2.3584000000000001E-2</v>
      </c>
      <c r="V101" s="97">
        <f>'Monthly Returns'!U115</f>
        <v>-3.9050000000000001E-3</v>
      </c>
      <c r="W101" s="97">
        <f>'Monthly Returns'!V115</f>
        <v>-2.7520000000000001E-3</v>
      </c>
      <c r="X101" s="97">
        <f>'Monthly Returns'!W115</f>
        <v>-7.0940000000000005E-3</v>
      </c>
      <c r="Y101" s="97">
        <f>'Monthly Returns'!X115</f>
        <v>-3.888E-3</v>
      </c>
      <c r="Z101" s="97">
        <f>'Monthly Returns'!Y115</f>
        <v>-9.2999999999999997E-5</v>
      </c>
      <c r="AA101" s="97">
        <f>'Monthly Returns'!Z115</f>
        <v>1.0973E-2</v>
      </c>
      <c r="AB101" s="97">
        <f>'Monthly Returns'!AA115</f>
        <v>7.6670000000000002E-3</v>
      </c>
      <c r="AC101" s="97">
        <f>'Monthly Returns'!AB115</f>
        <v>-1.7958999999999999E-2</v>
      </c>
      <c r="AD101" s="97">
        <f>'Monthly Returns'!AC115</f>
        <v>-1.8689000000000001E-2</v>
      </c>
      <c r="AE101" s="97">
        <f>'Monthly Returns'!AD115</f>
        <v>-1.6206999999999999E-2</v>
      </c>
      <c r="AF101" s="97">
        <f>'Monthly Returns'!AE115</f>
        <v>1.0088E-2</v>
      </c>
      <c r="AG101" s="97">
        <f>'Monthly Returns'!AF115</f>
        <v>3.0380000000000003E-3</v>
      </c>
      <c r="AH101" s="97">
        <f>'Monthly Returns'!AG115</f>
        <v>-1.9650809942746601E-2</v>
      </c>
      <c r="AI101" s="97">
        <f>'Monthly Returns'!AH115</f>
        <v>1.5800000000000002E-2</v>
      </c>
      <c r="AJ101" s="97">
        <f>'Monthly Returns'!AI115</f>
        <v>1.482E-2</v>
      </c>
      <c r="AK101" s="97">
        <f>'Monthly Returns'!AJ115</f>
        <v>1.3460000000000001E-2</v>
      </c>
      <c r="AL101" s="97">
        <f>'Monthly Returns'!AK115</f>
        <v>1.6500000000000001E-2</v>
      </c>
      <c r="AM101" s="97">
        <f>'Monthly Returns'!AL115</f>
        <v>1.2699999999999999E-2</v>
      </c>
      <c r="AN101" s="97">
        <f>'Monthly Returns'!AM115</f>
        <v>1.6109999999999999E-2</v>
      </c>
      <c r="AO101" s="97">
        <f>'Monthly Returns'!AN115</f>
        <v>3.9760000000000004E-3</v>
      </c>
      <c r="AP101" s="97">
        <f>'Monthly Returns'!AO115</f>
        <v>-4.5929000000000005E-2</v>
      </c>
      <c r="AQ101" s="97">
        <f>'Monthly Returns'!AP115</f>
        <v>1.5234000000000001E-2</v>
      </c>
      <c r="AR101" s="95">
        <v>9.1391695120590748E-3</v>
      </c>
      <c r="AS101" s="97">
        <f>'Monthly Returns'!AR115</f>
        <v>-2.496424718368162E-2</v>
      </c>
      <c r="AT101" s="205">
        <f t="shared" si="3"/>
        <v>-1.3336148663509559E-3</v>
      </c>
      <c r="AU101" s="95">
        <v>6.7201706386083712E-3</v>
      </c>
      <c r="AV101" s="95">
        <v>-5.2040183028626502E-3</v>
      </c>
      <c r="AW101" s="97">
        <f>'Monthly Returns'!AV115</f>
        <v>-1.5632E-2</v>
      </c>
      <c r="AX101" s="97">
        <f>'Monthly Returns'!AW115</f>
        <v>2.7345000000000001E-2</v>
      </c>
      <c r="AY101" s="95">
        <v>2.4272925668245224E-2</v>
      </c>
      <c r="AZ101" s="95">
        <v>8.157320830700733E-2</v>
      </c>
      <c r="BA101" s="97">
        <f>'Monthly Returns'!AZ115</f>
        <v>1.6812000000000001E-2</v>
      </c>
      <c r="BB101" s="97"/>
      <c r="BC101" s="97"/>
      <c r="BD101" s="97"/>
      <c r="BE101" s="97"/>
      <c r="BF101" s="97"/>
      <c r="BG101" s="97"/>
      <c r="BH101" s="97"/>
      <c r="BI101" s="97"/>
      <c r="BJ101" s="97"/>
      <c r="BK101" s="97"/>
      <c r="BL101" s="97"/>
      <c r="BM101" s="97"/>
      <c r="BN101" s="97"/>
      <c r="BO101" s="97"/>
      <c r="BP101" s="97"/>
      <c r="BQ101" s="97"/>
      <c r="BR101" s="97"/>
      <c r="BS101" s="97"/>
      <c r="BT101" s="97"/>
      <c r="BU101" s="97"/>
      <c r="BV101" s="97"/>
      <c r="CC101" s="196">
        <f>(C101-AVERAGE(C$3:C$242))^2*'Monthly Returns'!$BI115</f>
        <v>6.0513301476369676E-8</v>
      </c>
      <c r="CD101" s="196">
        <f>(D101-AVERAGE(D$3:D$242))^2*'Monthly Returns'!$BI115</f>
        <v>8.6932441374695902E-8</v>
      </c>
      <c r="CE101" s="196">
        <f>(E101-AVERAGE(E$3:E$242))^2*'Monthly Returns'!$BI115</f>
        <v>2.3692102795984942E-7</v>
      </c>
      <c r="CF101" s="196">
        <f>(F101-AVERAGE(F$3:F$242))^2*'Monthly Returns'!$BI115</f>
        <v>8.7466660955415441E-8</v>
      </c>
      <c r="CG101" s="196">
        <f>(G101-AVERAGE(G$3:G$242))^2*'Monthly Returns'!$BI115</f>
        <v>6.5343628241656164E-8</v>
      </c>
      <c r="CH101" s="196">
        <f>(H101-AVERAGE(H$3:H$242))^2*'Monthly Returns'!$BI115</f>
        <v>6.9233940130406854E-7</v>
      </c>
      <c r="CI101" s="196">
        <f>(I101-AVERAGE(I$3:I$242))^2*'Monthly Returns'!$BI115</f>
        <v>1.6503280582781462E-6</v>
      </c>
      <c r="CJ101" s="196">
        <f>(J101-AVERAGE(J$3:J$242))^2*'Monthly Returns'!$BI115</f>
        <v>1.1608945229930555E-6</v>
      </c>
      <c r="CK101" s="196">
        <f>(K101-AVERAGE(K$3:K$242))^2*'Monthly Returns'!$BI115</f>
        <v>3.2629041459171175E-6</v>
      </c>
      <c r="CL101" s="196">
        <f>(L101-AVERAGE(L$3:L$242))^2*'Monthly Returns'!$BI115</f>
        <v>8.2054860199084952E-36</v>
      </c>
      <c r="CM101" s="196">
        <f>(M101-AVERAGE(M$3:M$242))^2*'Monthly Returns'!$BI115</f>
        <v>2.4098914253810415E-7</v>
      </c>
      <c r="CN101" s="196">
        <f>(N101-AVERAGE(N$3:N$242))^2*'Monthly Returns'!$BI115</f>
        <v>3.57033591412341E-7</v>
      </c>
      <c r="CO101" s="196">
        <f>(O101-AVERAGE(O$3:O$242))^2*'Monthly Returns'!$BI115</f>
        <v>1.9218890330216148E-8</v>
      </c>
      <c r="CP101" s="196">
        <f>(P101-AVERAGE(P$3:P$242))^2*'Monthly Returns'!$BI115</f>
        <v>1.5286963220243442E-7</v>
      </c>
      <c r="CQ101" s="196">
        <f>(Q101-AVERAGE(Q$3:Q$242))^2*'Monthly Returns'!$BI115</f>
        <v>1.9168274879650482E-6</v>
      </c>
      <c r="CR101" s="196">
        <f>(R101-AVERAGE(R$3:R$242))^2*'Monthly Returns'!$BI115</f>
        <v>4.4810151687380484E-7</v>
      </c>
      <c r="CS101" s="196">
        <f>(S101-AVERAGE(S$3:S$242))^2*'Monthly Returns'!$BI115</f>
        <v>1.8990607765026719E-7</v>
      </c>
      <c r="CT101" s="196">
        <f>(T101-AVERAGE(T$3:T$242))^2*'Monthly Returns'!$BI115</f>
        <v>1.8820879101933845E-6</v>
      </c>
      <c r="CU101" s="196">
        <f>(U101-AVERAGE(U$3:U$242))^2*'Monthly Returns'!$BI115</f>
        <v>2.0872089642004559E-6</v>
      </c>
      <c r="CV101" s="196">
        <f>(V101-AVERAGE(V$3:V$242))^2*'Monthly Returns'!$BI115</f>
        <v>1.384996749128638E-7</v>
      </c>
      <c r="CW101" s="196">
        <f>(W101-AVERAGE(W$3:W$242))^2*'Monthly Returns'!$BI115</f>
        <v>1.1091707268497708E-7</v>
      </c>
      <c r="CX101" s="196">
        <f>(X101-AVERAGE(X$3:X$242))^2*'Monthly Returns'!$BI115</f>
        <v>3.5624981678246045E-7</v>
      </c>
      <c r="CY101" s="196">
        <f>(Y101-AVERAGE(Y$3:Y$242))^2*'Monthly Returns'!$BI115</f>
        <v>1.497796656869868E-7</v>
      </c>
      <c r="CZ101" s="196">
        <f>(Z101-AVERAGE(Z$3:Z$242))^2*'Monthly Returns'!$BI115</f>
        <v>1.7064741152486972E-8</v>
      </c>
      <c r="DA101" s="196">
        <f>(AA101-AVERAGE(AA$3:AA$242))^2*'Monthly Returns'!$BI115</f>
        <v>6.768561913450581E-8</v>
      </c>
      <c r="DB101" s="196">
        <f>(AB101-AVERAGE(AB$3:AB$242))^2*'Monthly Returns'!$BI115</f>
        <v>3.3414105925562451E-8</v>
      </c>
      <c r="DC101" s="196">
        <f>(AC101-AVERAGE(AC$3:AC$242))^2*'Monthly Returns'!$BI115</f>
        <v>1.1737033965077843E-6</v>
      </c>
      <c r="DD101" s="196">
        <f>(AD101-AVERAGE(AD$3:AD$242))^2*'Monthly Returns'!$BI115</f>
        <v>1.2629248303236598E-6</v>
      </c>
      <c r="DE101" s="196">
        <f>(AE101-AVERAGE(AE$3:AE$242))^2*'Monthly Returns'!$BI115</f>
        <v>1.0118969594473004E-6</v>
      </c>
      <c r="DF101" s="196">
        <f>(AF101-AVERAGE(AF$3:AF$242))^2*'Monthly Returns'!$BI115</f>
        <v>2.6380341507486683E-8</v>
      </c>
      <c r="DG101" s="196">
        <f>(AG101-AVERAGE(AG$3:AG$242))^2*'Monthly Returns'!$BI115</f>
        <v>1.5634210191169914E-8</v>
      </c>
      <c r="DH101" s="196">
        <f>(AH101-AVERAGE(AH$3:AH$242))^2*'Monthly Returns'!$BI115</f>
        <v>1.5315373263925059E-6</v>
      </c>
      <c r="DI101" s="196">
        <f>(AI101-AVERAGE(AI$3:AI$242))^2*'Monthly Returns'!$BI115</f>
        <v>3.9393022492902309E-7</v>
      </c>
      <c r="DJ101" s="196">
        <f>(AJ101-AVERAGE(AJ$3:AJ$242))^2*'Monthly Returns'!$BI115</f>
        <v>2.2083034351552225E-7</v>
      </c>
      <c r="DK101" s="196">
        <f>(AK101-AVERAGE(AK$3:AK$242))^2*'Monthly Returns'!$BI115</f>
        <v>1.3819289779445123E-7</v>
      </c>
      <c r="DL101" s="196">
        <f>(AL101-AVERAGE(AL$3:AL$242))^2*'Monthly Returns'!$BI115</f>
        <v>2.7134851468249819E-7</v>
      </c>
      <c r="DM101" s="196">
        <f>(AM101-AVERAGE(AM$3:AM$242))^2*'Monthly Returns'!$BI115</f>
        <v>1.8657411879306386E-7</v>
      </c>
      <c r="DN101" s="196">
        <f>(AN101-AVERAGE(AN$3:AN$242))^2*'Monthly Returns'!$BI115</f>
        <v>2.9344867746957277E-7</v>
      </c>
      <c r="DO101" s="196">
        <f>(AO101-AVERAGE(AO$3:AO$242))^2*'Monthly Returns'!$BI115</f>
        <v>5.208221975046056E-9</v>
      </c>
      <c r="DP101" s="196">
        <f>(AP101-AVERAGE(AP$3:AP$242))^2*'Monthly Returns'!$BI115</f>
        <v>6.2106430158601037E-6</v>
      </c>
      <c r="DQ101" s="196">
        <f>(AQ101-AVERAGE(AQ$3:AQ$242))^2*'Monthly Returns'!$BI115</f>
        <v>1.462220381195623E-7</v>
      </c>
      <c r="DR101" s="196">
        <f>(AR101-AVERAGE(AR$3:AR$242))^2*'Monthly Returns'!$BI115</f>
        <v>1.8470736727569487E-8</v>
      </c>
      <c r="DS101" s="196">
        <f>(AS101-AVERAGE(AS$3:AS$242))^2*'Monthly Returns'!$BI115</f>
        <v>8.2054860199084952E-36</v>
      </c>
      <c r="DT101" s="196">
        <f>(AT101-AVERAGE(AT$3:AT$242))^2*'Monthly Returns'!$BI115</f>
        <v>1.316005896928071E-7</v>
      </c>
      <c r="DU101" s="196">
        <f>(AU101-AVERAGE(AU$3:AU$242))^2*'Monthly Returns'!$BI115</f>
        <v>5.9463368018084073E-8</v>
      </c>
      <c r="DV101" s="196">
        <f>(AV101-AVERAGE(AV$3:AV$242))^2*'Monthly Returns'!$BI115</f>
        <v>1.0792734390450793E-9</v>
      </c>
      <c r="DW101" s="196">
        <f>(AW101-AVERAGE(AW$3:AW$242))^2*'Monthly Returns'!$BI115</f>
        <v>1.7265704402664196E-6</v>
      </c>
      <c r="DX101" s="196">
        <f>(AX101-AVERAGE(AX$3:AX$242))^2*'Monthly Returns'!$BI115</f>
        <v>9.0738818301319646E-7</v>
      </c>
      <c r="DY101" s="196">
        <f>(AY101-AVERAGE(AY$3:AY$242))^2*'Monthly Returns'!$BI115</f>
        <v>8.0049196592718786E-7</v>
      </c>
      <c r="DZ101" s="196">
        <f>(AZ101-AVERAGE(AZ$3:AZ$242))^2*'Monthly Returns'!$BI115</f>
        <v>1.1359768823877369E-5</v>
      </c>
      <c r="EA101" s="196">
        <f>(BA101-AVERAGE(BA$3:BA$242))^2*'Monthly Returns'!$BI115</f>
        <v>1.1469085700606046E-7</v>
      </c>
    </row>
    <row r="102" spans="1:131" s="103" customFormat="1" x14ac:dyDescent="0.2">
      <c r="A102" s="85"/>
      <c r="B102" s="102">
        <f>'Monthly Returns'!A116</f>
        <v>39113</v>
      </c>
      <c r="C102" s="97">
        <f>'Monthly Returns'!B116</f>
        <v>1.9036000000000001E-2</v>
      </c>
      <c r="D102" s="97">
        <f>'Monthly Returns'!C116</f>
        <v>1.9259999999999999E-2</v>
      </c>
      <c r="E102" s="97">
        <f>'Monthly Returns'!D116</f>
        <v>3.3791000000000002E-2</v>
      </c>
      <c r="F102" s="97">
        <f>'Monthly Returns'!E116</f>
        <v>1.6733999999999999E-2</v>
      </c>
      <c r="G102" s="97">
        <f>'Monthly Returns'!F116</f>
        <v>1.8006000000000001E-2</v>
      </c>
      <c r="H102" s="97">
        <f>'Monthly Returns'!G116</f>
        <v>1.0166E-2</v>
      </c>
      <c r="I102" s="97">
        <f>'Monthly Returns'!H116</f>
        <v>3.7339999999999999E-3</v>
      </c>
      <c r="J102" s="97">
        <f>'Monthly Returns'!I116</f>
        <v>2.0469000000000001E-2</v>
      </c>
      <c r="K102" s="97">
        <f>'Monthly Returns'!J116</f>
        <v>-1.01E-2</v>
      </c>
      <c r="L102" s="97">
        <f>'Monthly Returns'!K116</f>
        <v>-2.496424718368162E-2</v>
      </c>
      <c r="M102" s="97">
        <f>'Monthly Returns'!L116</f>
        <v>-4.1300000000000001E-4</v>
      </c>
      <c r="N102" s="97">
        <f>'Monthly Returns'!M116</f>
        <v>-1.593E-3</v>
      </c>
      <c r="O102" s="97">
        <f>'Monthly Returns'!N116</f>
        <v>3.9880000000000002E-3</v>
      </c>
      <c r="P102" s="97">
        <f>'Monthly Returns'!O116</f>
        <v>7.9999999999999996E-6</v>
      </c>
      <c r="Q102" s="97">
        <f>'Monthly Returns'!P116</f>
        <v>-7.6770000000000007E-3</v>
      </c>
      <c r="R102" s="97">
        <f>'Monthly Returns'!Q116</f>
        <v>-2.24E-4</v>
      </c>
      <c r="S102" s="97">
        <f>'Monthly Returns'!R116</f>
        <v>7.2999999999999996E-4</v>
      </c>
      <c r="T102" s="97">
        <f>'Monthly Returns'!S116</f>
        <v>-3.107E-3</v>
      </c>
      <c r="U102" s="97">
        <f>'Monthly Returns'!T116</f>
        <v>1.158E-3</v>
      </c>
      <c r="V102" s="97">
        <f>'Monthly Returns'!U116</f>
        <v>-3.7600000000000003E-4</v>
      </c>
      <c r="W102" s="97">
        <f>'Monthly Returns'!V116</f>
        <v>6.4299999999999991E-4</v>
      </c>
      <c r="X102" s="97">
        <f>'Monthly Returns'!W116</f>
        <v>-2.9480000000000001E-3</v>
      </c>
      <c r="Y102" s="97">
        <f>'Monthly Returns'!X116</f>
        <v>-3.6919999999999995E-3</v>
      </c>
      <c r="Z102" s="97">
        <f>'Monthly Returns'!Y116</f>
        <v>5.4000000000000005E-5</v>
      </c>
      <c r="AA102" s="97">
        <f>'Monthly Returns'!Z116</f>
        <v>1.1162E-2</v>
      </c>
      <c r="AB102" s="97">
        <f>'Monthly Returns'!AA116</f>
        <v>9.2589999999999999E-3</v>
      </c>
      <c r="AC102" s="97">
        <f>'Monthly Returns'!AB116</f>
        <v>-1.5751000000000001E-2</v>
      </c>
      <c r="AD102" s="97">
        <f>'Monthly Returns'!AC116</f>
        <v>-1.6468E-2</v>
      </c>
      <c r="AE102" s="97">
        <f>'Monthly Returns'!AD116</f>
        <v>-1.2957000000000002E-2</v>
      </c>
      <c r="AF102" s="97">
        <f>'Monthly Returns'!AE116</f>
        <v>-2.5969999999999999E-3</v>
      </c>
      <c r="AG102" s="97">
        <f>'Monthly Returns'!AF116</f>
        <v>-6.1499999999999999E-4</v>
      </c>
      <c r="AH102" s="97">
        <f>'Monthly Returns'!AG116</f>
        <v>-1.7128585783463098E-2</v>
      </c>
      <c r="AI102" s="97">
        <f>'Monthly Returns'!AH116</f>
        <v>1.4999999999999999E-2</v>
      </c>
      <c r="AJ102" s="97">
        <f>'Monthly Returns'!AI116</f>
        <v>1.102E-2</v>
      </c>
      <c r="AK102" s="97">
        <f>'Monthly Returns'!AJ116</f>
        <v>1.1573999999999999E-2</v>
      </c>
      <c r="AL102" s="97">
        <f>'Monthly Returns'!AK116</f>
        <v>1.5743E-2</v>
      </c>
      <c r="AM102" s="97">
        <f>'Monthly Returns'!AL116</f>
        <v>3.7180000000000004E-3</v>
      </c>
      <c r="AN102" s="97">
        <f>'Monthly Returns'!AM116</f>
        <v>1.3669000000000001E-2</v>
      </c>
      <c r="AO102" s="97">
        <f>'Monthly Returns'!AN116</f>
        <v>5.4039999999999999E-3</v>
      </c>
      <c r="AP102" s="97">
        <f>'Monthly Returns'!AO116</f>
        <v>2.1050000000000001E-3</v>
      </c>
      <c r="AQ102" s="97">
        <f>'Monthly Returns'!AP116</f>
        <v>-2.4011000000000001E-2</v>
      </c>
      <c r="AR102" s="95">
        <v>1.5050680635037009E-2</v>
      </c>
      <c r="AS102" s="97">
        <f>'Monthly Returns'!AR116</f>
        <v>-2.496424718368162E-2</v>
      </c>
      <c r="AT102" s="205">
        <f t="shared" si="3"/>
        <v>2.5468332822208534E-2</v>
      </c>
      <c r="AU102" s="95">
        <v>7.631027308099423E-3</v>
      </c>
      <c r="AV102" s="95">
        <v>-1.2980641166674573E-2</v>
      </c>
      <c r="AW102" s="97">
        <f>'Monthly Returns'!AV116</f>
        <v>8.421300000000001E-2</v>
      </c>
      <c r="AX102" s="97">
        <f>'Monthly Returns'!AW116</f>
        <v>4.8093000000000004E-2</v>
      </c>
      <c r="AY102" s="95">
        <v>1.5003664111042654E-2</v>
      </c>
      <c r="AZ102" s="95">
        <v>2.8953640227065154E-2</v>
      </c>
      <c r="BA102" s="97">
        <f>'Monthly Returns'!AZ116</f>
        <v>4.9774000000000006E-2</v>
      </c>
      <c r="BB102" s="97"/>
      <c r="BC102" s="97"/>
      <c r="BD102" s="97"/>
      <c r="BE102" s="97"/>
      <c r="BF102" s="97"/>
      <c r="BG102" s="97"/>
      <c r="BH102" s="97"/>
      <c r="BI102" s="97"/>
      <c r="BJ102" s="97"/>
      <c r="BK102" s="97"/>
      <c r="BL102" s="97"/>
      <c r="BM102" s="97"/>
      <c r="BN102" s="97"/>
      <c r="BO102" s="97"/>
      <c r="BP102" s="97"/>
      <c r="BQ102" s="97"/>
      <c r="BR102" s="97"/>
      <c r="BS102" s="97"/>
      <c r="BT102" s="97"/>
      <c r="BU102" s="97"/>
      <c r="BV102" s="97"/>
      <c r="CC102" s="196">
        <f>(C102-AVERAGE(C$3:C$242))^2*'Monthly Returns'!$BI116</f>
        <v>3.7617603883538746E-7</v>
      </c>
      <c r="CD102" s="196">
        <f>(D102-AVERAGE(D$3:D$242))^2*'Monthly Returns'!$BI116</f>
        <v>3.9783107867992833E-7</v>
      </c>
      <c r="CE102" s="196">
        <f>(E102-AVERAGE(E$3:E$242))^2*'Monthly Returns'!$BI116</f>
        <v>1.6107474850175637E-6</v>
      </c>
      <c r="CF102" s="196">
        <f>(F102-AVERAGE(F$3:F$242))^2*'Monthly Returns'!$BI116</f>
        <v>1.5756407052554049E-7</v>
      </c>
      <c r="CG102" s="196">
        <f>(G102-AVERAGE(G$3:G$242))^2*'Monthly Returns'!$BI116</f>
        <v>1.4478053229150406E-7</v>
      </c>
      <c r="CH102" s="196">
        <f>(H102-AVERAGE(H$3:H$242))^2*'Monthly Returns'!$BI116</f>
        <v>3.7272603253609567E-8</v>
      </c>
      <c r="CI102" s="196">
        <f>(I102-AVERAGE(I$3:I$242))^2*'Monthly Returns'!$BI116</f>
        <v>1.728395628290425E-8</v>
      </c>
      <c r="CJ102" s="196">
        <f>(J102-AVERAGE(J$3:J$242))^2*'Monthly Returns'!$BI116</f>
        <v>3.5501865427578223E-7</v>
      </c>
      <c r="CK102" s="196">
        <f>(K102-AVERAGE(K$3:K$242))^2*'Monthly Returns'!$BI116</f>
        <v>1.0994728117466165E-6</v>
      </c>
      <c r="CL102" s="196">
        <f>(L102-AVERAGE(L$3:L$242))^2*'Monthly Returns'!$BI116</f>
        <v>8.288369717079288E-36</v>
      </c>
      <c r="CM102" s="196">
        <f>(M102-AVERAGE(M$3:M$242))^2*'Monthly Returns'!$BI116</f>
        <v>4.5661073849607439E-8</v>
      </c>
      <c r="CN102" s="196">
        <f>(N102-AVERAGE(N$3:N$242))^2*'Monthly Returns'!$BI116</f>
        <v>6.5939946596047658E-8</v>
      </c>
      <c r="CO102" s="196">
        <f>(O102-AVERAGE(O$3:O$242))^2*'Monthly Returns'!$BI116</f>
        <v>1.4099463533221345E-8</v>
      </c>
      <c r="CP102" s="196">
        <f>(P102-AVERAGE(P$3:P$242))^2*'Monthly Returns'!$BI116</f>
        <v>2.4027959248422543E-8</v>
      </c>
      <c r="CQ102" s="196">
        <f>(Q102-AVERAGE(Q$3:Q$242))^2*'Monthly Returns'!$BI116</f>
        <v>4.4254182456922969E-7</v>
      </c>
      <c r="CR102" s="196">
        <f>(R102-AVERAGE(R$3:R$242))^2*'Monthly Returns'!$BI116</f>
        <v>5.6304595594690417E-8</v>
      </c>
      <c r="CS102" s="196">
        <f>(S102-AVERAGE(S$3:S$242))^2*'Monthly Returns'!$BI116</f>
        <v>2.8707530708987899E-8</v>
      </c>
      <c r="CT102" s="196">
        <f>(T102-AVERAGE(T$3:T$242))^2*'Monthly Returns'!$BI116</f>
        <v>2.0165714515793817E-7</v>
      </c>
      <c r="CU102" s="196">
        <f>(U102-AVERAGE(U$3:U$242))^2*'Monthly Returns'!$BI116</f>
        <v>2.8497243263723746E-8</v>
      </c>
      <c r="CV102" s="196">
        <f>(V102-AVERAGE(V$3:V$242))^2*'Monthly Returns'!$BI116</f>
        <v>3.6483736472595183E-8</v>
      </c>
      <c r="CW102" s="196">
        <f>(W102-AVERAGE(W$3:W$242))^2*'Monthly Returns'!$BI116</f>
        <v>2.5168683664222267E-8</v>
      </c>
      <c r="CX102" s="196">
        <f>(X102-AVERAGE(X$3:X$242))^2*'Monthly Returns'!$BI116</f>
        <v>1.4811045482596255E-7</v>
      </c>
      <c r="CY102" s="196">
        <f>(Y102-AVERAGE(Y$3:Y$242))^2*'Monthly Returns'!$BI116</f>
        <v>1.4348823779835461E-7</v>
      </c>
      <c r="CZ102" s="196">
        <f>(Z102-AVERAGE(Z$3:Z$242))^2*'Monthly Returns'!$BI116</f>
        <v>1.5293373689938544E-8</v>
      </c>
      <c r="DA102" s="196">
        <f>(AA102-AVERAGE(AA$3:AA$242))^2*'Monthly Returns'!$BI116</f>
        <v>7.3591369987868443E-8</v>
      </c>
      <c r="DB102" s="196">
        <f>(AB102-AVERAGE(AB$3:AB$242))^2*'Monthly Returns'!$BI116</f>
        <v>7.0905790406524892E-8</v>
      </c>
      <c r="DC102" s="196">
        <f>(AC102-AVERAGE(AC$3:AC$242))^2*'Monthly Returns'!$BI116</f>
        <v>9.4930168898746354E-7</v>
      </c>
      <c r="DD102" s="196">
        <f>(AD102-AVERAGE(AD$3:AD$242))^2*'Monthly Returns'!$BI116</f>
        <v>1.0287516096515281E-6</v>
      </c>
      <c r="DE102" s="196">
        <f>(AE102-AVERAGE(AE$3:AE$242))^2*'Monthly Returns'!$BI116</f>
        <v>7.0971378211404174E-7</v>
      </c>
      <c r="DF102" s="196">
        <f>(AF102-AVERAGE(AF$3:AF$242))^2*'Monthly Returns'!$BI116</f>
        <v>2.4466737794544303E-7</v>
      </c>
      <c r="DG102" s="196">
        <f>(AG102-AVERAGE(AG$3:AG$242))^2*'Monthly Returns'!$BI116</f>
        <v>9.9301145256997267E-8</v>
      </c>
      <c r="DH102" s="196">
        <f>(AH102-AVERAGE(AH$3:AH$242))^2*'Monthly Returns'!$BI116</f>
        <v>1.2387209366673322E-6</v>
      </c>
      <c r="DI102" s="196">
        <f>(AI102-AVERAGE(AI$3:AI$242))^2*'Monthly Returns'!$BI116</f>
        <v>3.4728681100977021E-7</v>
      </c>
      <c r="DJ102" s="196">
        <f>(AJ102-AVERAGE(AJ$3:AJ$242))^2*'Monthly Returns'!$BI116</f>
        <v>7.5743513081198365E-8</v>
      </c>
      <c r="DK102" s="196">
        <f>(AK102-AVERAGE(AK$3:AK$242))^2*'Monthly Returns'!$BI116</f>
        <v>7.6067269471883642E-8</v>
      </c>
      <c r="DL102" s="196">
        <f>(AL102-AVERAGE(AL$3:AL$242))^2*'Monthly Returns'!$BI116</f>
        <v>2.3452275781263466E-7</v>
      </c>
      <c r="DM102" s="196">
        <f>(AM102-AVERAGE(AM$3:AM$242))^2*'Monthly Returns'!$BI116</f>
        <v>1.0056259334367444E-9</v>
      </c>
      <c r="DN102" s="196">
        <f>(AN102-AVERAGE(AN$3:AN$242))^2*'Monthly Returns'!$BI116</f>
        <v>1.7459147419446453E-7</v>
      </c>
      <c r="DO102" s="196">
        <f>(AO102-AVERAGE(AO$3:AO$242))^2*'Monthly Returns'!$BI116</f>
        <v>2.3354505040928085E-12</v>
      </c>
      <c r="DP102" s="196">
        <f>(AP102-AVERAGE(AP$3:AP$242))^2*'Monthly Returns'!$BI116</f>
        <v>1.8232142723388439E-10</v>
      </c>
      <c r="DQ102" s="196">
        <f>(AQ102-AVERAGE(AQ$3:AQ$242))^2*'Monthly Returns'!$BI116</f>
        <v>2.7259053553926066E-6</v>
      </c>
      <c r="DR102" s="196">
        <f>(AR102-AVERAGE(AR$3:AR$242))^2*'Monthly Returns'!$BI116</f>
        <v>1.9640685240272736E-7</v>
      </c>
      <c r="DS102" s="196">
        <f>(AS102-AVERAGE(AS$3:AS$242))^2*'Monthly Returns'!$BI116</f>
        <v>8.288369717079288E-36</v>
      </c>
      <c r="DT102" s="196">
        <f>(AT102-AVERAGE(AT$3:AT$242))^2*'Monthly Returns'!$BI116</f>
        <v>1.0514929462705769E-6</v>
      </c>
      <c r="DU102" s="196">
        <f>(AU102-AVERAGE(AU$3:AU$242))^2*'Monthly Returns'!$BI116</f>
        <v>8.5450394665730654E-8</v>
      </c>
      <c r="DV102" s="196">
        <f>(AV102-AVERAGE(AV$3:AV$242))^2*'Monthly Returns'!$BI116</f>
        <v>1.3712069423376686E-7</v>
      </c>
      <c r="DW102" s="196">
        <f>(AW102-AVERAGE(AW$3:AW$242))^2*'Monthly Returns'!$BI116</f>
        <v>1.4881169100314055E-5</v>
      </c>
      <c r="DX102" s="196">
        <f>(AX102-AVERAGE(AX$3:AX$242))^2*'Monthly Returns'!$BI116</f>
        <v>4.13477022283214E-6</v>
      </c>
      <c r="DY102" s="196">
        <f>(AY102-AVERAGE(AY$3:AY$242))^2*'Monthly Returns'!$BI116</f>
        <v>1.7512673527163081E-7</v>
      </c>
      <c r="DZ102" s="196">
        <f>(AZ102-AVERAGE(AZ$3:AZ$242))^2*'Monthly Returns'!$BI116</f>
        <v>4.3351339923729381E-7</v>
      </c>
      <c r="EA102" s="196">
        <f>(BA102-AVERAGE(BA$3:BA$242))^2*'Monthly Returns'!$BI116</f>
        <v>4.2019328506966743E-6</v>
      </c>
    </row>
    <row r="103" spans="1:131" s="103" customFormat="1" x14ac:dyDescent="0.2">
      <c r="A103" s="85"/>
      <c r="B103" s="102">
        <f>'Monthly Returns'!A117</f>
        <v>39141</v>
      </c>
      <c r="C103" s="97">
        <f>'Monthly Returns'!B117</f>
        <v>-1.6403000000000001E-2</v>
      </c>
      <c r="D103" s="97">
        <f>'Monthly Returns'!C117</f>
        <v>-1.7204999999999998E-2</v>
      </c>
      <c r="E103" s="97">
        <f>'Monthly Returns'!D117</f>
        <v>1.616E-3</v>
      </c>
      <c r="F103" s="97">
        <f>'Monthly Returns'!E117</f>
        <v>-7.9349999999999993E-3</v>
      </c>
      <c r="G103" s="97">
        <f>'Monthly Returns'!F117</f>
        <v>-3.9960000000000004E-3</v>
      </c>
      <c r="H103" s="97">
        <f>'Monthly Returns'!G117</f>
        <v>-4.875E-3</v>
      </c>
      <c r="I103" s="97">
        <f>'Monthly Returns'!H117</f>
        <v>6.1110000000000001E-3</v>
      </c>
      <c r="J103" s="97">
        <f>'Monthly Returns'!I117</f>
        <v>1.7670999999999999E-2</v>
      </c>
      <c r="K103" s="97">
        <f>'Monthly Returns'!J117</f>
        <v>-5.7930000000000004E-3</v>
      </c>
      <c r="L103" s="97">
        <f>'Monthly Returns'!K117</f>
        <v>-2.496424718368162E-2</v>
      </c>
      <c r="M103" s="97">
        <f>'Monthly Returns'!L117</f>
        <v>1.5421000000000001E-2</v>
      </c>
      <c r="N103" s="97">
        <f>'Monthly Returns'!M117</f>
        <v>1.6583000000000001E-2</v>
      </c>
      <c r="O103" s="97">
        <f>'Monthly Returns'!N117</f>
        <v>3.973E-3</v>
      </c>
      <c r="P103" s="97">
        <f>'Monthly Returns'!O117</f>
        <v>1.3177000000000001E-2</v>
      </c>
      <c r="Q103" s="97">
        <f>'Monthly Returns'!P117</f>
        <v>2.9695999999999997E-2</v>
      </c>
      <c r="R103" s="97">
        <f>'Monthly Returns'!Q117</f>
        <v>2.0191000000000001E-2</v>
      </c>
      <c r="S103" s="97">
        <f>'Monthly Returns'!R117</f>
        <v>1.6064999999999999E-2</v>
      </c>
      <c r="T103" s="97">
        <f>'Monthly Returns'!S117</f>
        <v>3.2690000000000004E-2</v>
      </c>
      <c r="U103" s="97">
        <f>'Monthly Returns'!T117</f>
        <v>2.0959999999999999E-2</v>
      </c>
      <c r="V103" s="97">
        <f>'Monthly Returns'!U117</f>
        <v>1.2994E-2</v>
      </c>
      <c r="W103" s="97">
        <f>'Monthly Returns'!V117</f>
        <v>1.2333E-2</v>
      </c>
      <c r="X103" s="97">
        <f>'Monthly Returns'!W117</f>
        <v>1.6135E-2</v>
      </c>
      <c r="Y103" s="97">
        <f>'Monthly Returns'!X117</f>
        <v>1.1826000000000001E-2</v>
      </c>
      <c r="Z103" s="97">
        <f>'Monthly Returns'!Y117</f>
        <v>6.5290000000000001E-3</v>
      </c>
      <c r="AA103" s="97">
        <f>'Monthly Returns'!Z117</f>
        <v>1.3984000000000002E-2</v>
      </c>
      <c r="AB103" s="97">
        <f>'Monthly Returns'!AA117</f>
        <v>6.8779999999999996E-3</v>
      </c>
      <c r="AC103" s="97">
        <f>'Monthly Returns'!AB117</f>
        <v>2.3862999999999999E-2</v>
      </c>
      <c r="AD103" s="97">
        <f>'Monthly Returns'!AC117</f>
        <v>2.3824999999999999E-2</v>
      </c>
      <c r="AE103" s="97">
        <f>'Monthly Returns'!AD117</f>
        <v>2.3767999999999997E-2</v>
      </c>
      <c r="AF103" s="97">
        <f>'Monthly Returns'!AE117</f>
        <v>1.5771E-2</v>
      </c>
      <c r="AG103" s="97">
        <f>'Monthly Returns'!AF117</f>
        <v>1.9124000000000002E-2</v>
      </c>
      <c r="AH103" s="97">
        <f>'Monthly Returns'!AG117</f>
        <v>2.8122948567015801E-2</v>
      </c>
      <c r="AI103" s="97">
        <f>'Monthly Returns'!AH117</f>
        <v>-2.0999999999999999E-3</v>
      </c>
      <c r="AJ103" s="97">
        <f>'Monthly Returns'!AI117</f>
        <v>6.8100000000000001E-3</v>
      </c>
      <c r="AK103" s="97">
        <f>'Monthly Returns'!AJ117</f>
        <v>6.2700000000000004E-3</v>
      </c>
      <c r="AL103" s="97">
        <f>'Monthly Returns'!AK117</f>
        <v>1.0239E-2</v>
      </c>
      <c r="AM103" s="97">
        <f>'Monthly Returns'!AL117</f>
        <v>2.2339999999999999E-3</v>
      </c>
      <c r="AN103" s="97">
        <f>'Monthly Returns'!AM117</f>
        <v>7.5629999999999994E-3</v>
      </c>
      <c r="AO103" s="97">
        <f>'Monthly Returns'!AN117</f>
        <v>-7.28E-3</v>
      </c>
      <c r="AP103" s="97">
        <f>'Monthly Returns'!AO117</f>
        <v>3.3675000000000004E-2</v>
      </c>
      <c r="AQ103" s="97">
        <f>'Monthly Returns'!AP117</f>
        <v>-2.0990000000000002E-3</v>
      </c>
      <c r="AR103" s="95">
        <v>1.055401441914027E-2</v>
      </c>
      <c r="AS103" s="97">
        <f>'Monthly Returns'!AR117</f>
        <v>-2.496424718368162E-2</v>
      </c>
      <c r="AT103" s="205">
        <f t="shared" si="3"/>
        <v>1.5909405940101894E-3</v>
      </c>
      <c r="AU103" s="95">
        <v>9.8035075580572249E-3</v>
      </c>
      <c r="AV103" s="95">
        <v>-1.8348126698692811E-2</v>
      </c>
      <c r="AW103" s="97">
        <f>'Monthly Returns'!AV117</f>
        <v>-2.2391999999999999E-2</v>
      </c>
      <c r="AX103" s="97">
        <f>'Monthly Returns'!AW117</f>
        <v>7.1780000000000004E-3</v>
      </c>
      <c r="AY103" s="95">
        <v>-8.0382970299490569E-3</v>
      </c>
      <c r="AZ103" s="95">
        <v>-4.9768230213711587E-2</v>
      </c>
      <c r="BA103" s="97">
        <f>'Monthly Returns'!AZ117</f>
        <v>2.7757999999999998E-2</v>
      </c>
      <c r="BB103" s="97"/>
      <c r="BC103" s="97"/>
      <c r="BD103" s="97"/>
      <c r="BE103" s="97"/>
      <c r="BF103" s="97"/>
      <c r="BG103" s="97"/>
      <c r="BH103" s="97"/>
      <c r="BI103" s="97"/>
      <c r="BJ103" s="97"/>
      <c r="BK103" s="97"/>
      <c r="BL103" s="97"/>
      <c r="BM103" s="97"/>
      <c r="BN103" s="97"/>
      <c r="BO103" s="97"/>
      <c r="BP103" s="97"/>
      <c r="BQ103" s="97"/>
      <c r="BR103" s="97"/>
      <c r="BS103" s="97"/>
      <c r="BT103" s="97"/>
      <c r="BU103" s="97"/>
      <c r="BV103" s="97"/>
      <c r="CC103" s="196">
        <f>(C103-AVERAGE(C$3:C$242))^2*'Monthly Returns'!$BI117</f>
        <v>1.5148597089828533E-6</v>
      </c>
      <c r="CD103" s="196">
        <f>(D103-AVERAGE(D$3:D$242))^2*'Monthly Returns'!$BI117</f>
        <v>1.6047345516603189E-6</v>
      </c>
      <c r="CE103" s="196">
        <f>(E103-AVERAGE(E$3:E$242))^2*'Monthly Returns'!$BI117</f>
        <v>1.6123419105839266E-7</v>
      </c>
      <c r="CF103" s="196">
        <f>(F103-AVERAGE(F$3:F$242))^2*'Monthly Returns'!$BI117</f>
        <v>7.8659307975600899E-7</v>
      </c>
      <c r="CG103" s="196">
        <f>(G103-AVERAGE(G$3:G$242))^2*'Monthly Returns'!$BI117</f>
        <v>5.8432619439818638E-7</v>
      </c>
      <c r="CH103" s="196">
        <f>(H103-AVERAGE(H$3:H$242))^2*'Monthly Returns'!$BI117</f>
        <v>3.4805459023971093E-7</v>
      </c>
      <c r="CI103" s="196">
        <f>(I103-AVERAGE(I$3:I$242))^2*'Monthly Returns'!$BI117</f>
        <v>6.7771012012488778E-11</v>
      </c>
      <c r="CJ103" s="196">
        <f>(J103-AVERAGE(J$3:J$242))^2*'Monthly Returns'!$BI117</f>
        <v>2.0520311953585623E-7</v>
      </c>
      <c r="CK103" s="196">
        <f>(K103-AVERAGE(K$3:K$242))^2*'Monthly Returns'!$BI117</f>
        <v>6.8780878971363459E-7</v>
      </c>
      <c r="CL103" s="196">
        <f>(L103-AVERAGE(L$3:L$242))^2*'Monthly Returns'!$BI117</f>
        <v>8.3720906233124116E-36</v>
      </c>
      <c r="CM103" s="196">
        <f>(M103-AVERAGE(M$3:M$242))^2*'Monthly Returns'!$BI117</f>
        <v>3.7279386167985355E-7</v>
      </c>
      <c r="CN103" s="196">
        <f>(N103-AVERAGE(N$3:N$242))^2*'Monthly Returns'!$BI117</f>
        <v>4.7516513053528051E-7</v>
      </c>
      <c r="CO103" s="196">
        <f>(O103-AVERAGE(O$3:O$242))^2*'Monthly Returns'!$BI117</f>
        <v>1.4055880752138139E-8</v>
      </c>
      <c r="CP103" s="196">
        <f>(P103-AVERAGE(P$3:P$242))^2*'Monthly Returns'!$BI117</f>
        <v>2.8156703447115513E-7</v>
      </c>
      <c r="CQ103" s="196">
        <f>(Q103-AVERAGE(Q$3:Q$242))^2*'Monthly Returns'!$BI117</f>
        <v>1.6369569993861756E-6</v>
      </c>
      <c r="CR103" s="196">
        <f>(R103-AVERAGE(R$3:R$242))^2*'Monthly Returns'!$BI117</f>
        <v>6.8166108050203805E-7</v>
      </c>
      <c r="CS103" s="196">
        <f>(S103-AVERAGE(S$3:S$242))^2*'Monthly Returns'!$BI117</f>
        <v>3.9568269256810148E-7</v>
      </c>
      <c r="CT103" s="196">
        <f>(T103-AVERAGE(T$3:T$242))^2*'Monthly Returns'!$BI117</f>
        <v>2.0009621050155046E-6</v>
      </c>
      <c r="CU103" s="196">
        <f>(U103-AVERAGE(U$3:U$242))^2*'Monthly Returns'!$BI117</f>
        <v>7.4389821605404734E-7</v>
      </c>
      <c r="CV103" s="196">
        <f>(V103-AVERAGE(V$3:V$242))^2*'Monthly Returns'!$BI117</f>
        <v>2.5495111094607693E-7</v>
      </c>
      <c r="CW103" s="196">
        <f>(W103-AVERAGE(W$3:W$242))^2*'Monthly Returns'!$BI117</f>
        <v>2.023942646506147E-7</v>
      </c>
      <c r="CX103" s="196">
        <f>(X103-AVERAGE(X$3:X$242))^2*'Monthly Returns'!$BI117</f>
        <v>3.6953020149056473E-7</v>
      </c>
      <c r="CY103" s="196">
        <f>(Y103-AVERAGE(Y$3:Y$242))^2*'Monthly Returns'!$BI117</f>
        <v>1.8331381099734413E-7</v>
      </c>
      <c r="CZ103" s="196">
        <f>(Z103-AVERAGE(Z$3:Z$242))^2*'Monthly Returns'!$BI117</f>
        <v>4.5459666610587092E-8</v>
      </c>
      <c r="DA103" s="196">
        <f>(AA103-AVERAGE(AA$3:AA$242))^2*'Monthly Returns'!$BI117</f>
        <v>1.761795893652738E-7</v>
      </c>
      <c r="DB103" s="196">
        <f>(AB103-AVERAGE(AB$3:AB$242))^2*'Monthly Returns'!$BI117</f>
        <v>2.0596823087007567E-8</v>
      </c>
      <c r="DC103" s="196">
        <f>(AC103-AVERAGE(AC$3:AC$242))^2*'Monthly Returns'!$BI117</f>
        <v>1.1785398267466952E-6</v>
      </c>
      <c r="DD103" s="196">
        <f>(AD103-AVERAGE(AD$3:AD$242))^2*'Monthly Returns'!$BI117</f>
        <v>1.1682233008912238E-6</v>
      </c>
      <c r="DE103" s="196">
        <f>(AE103-AVERAGE(AE$3:AE$242))^2*'Monthly Returns'!$BI117</f>
        <v>1.1396848757834241E-6</v>
      </c>
      <c r="DF103" s="196">
        <f>(AF103-AVERAGE(AF$3:AF$242))^2*'Monthly Returns'!$BI117</f>
        <v>2.1185848285223724E-7</v>
      </c>
      <c r="DG103" s="196">
        <f>(AG103-AVERAGE(AG$3:AG$242))^2*'Monthly Returns'!$BI117</f>
        <v>5.0717881709043063E-7</v>
      </c>
      <c r="DH103" s="196">
        <f>(AH103-AVERAGE(AH$3:AH$242))^2*'Monthly Returns'!$BI117</f>
        <v>1.5378482678615515E-6</v>
      </c>
      <c r="DI103" s="196">
        <f>(AI103-AVERAGE(AI$3:AI$242))^2*'Monthly Returns'!$BI117</f>
        <v>8.9424345218133789E-8</v>
      </c>
      <c r="DJ103" s="196">
        <f>(AJ103-AVERAGE(AJ$3:AJ$242))^2*'Monthly Returns'!$BI117</f>
        <v>3.2673054496401878E-9</v>
      </c>
      <c r="DK103" s="196">
        <f>(AK103-AVERAGE(AK$3:AK$242))^2*'Monthly Returns'!$BI117</f>
        <v>5.2903117373182064E-13</v>
      </c>
      <c r="DL103" s="196">
        <f>(AL103-AVERAGE(AL$3:AL$242))^2*'Monthly Returns'!$BI117</f>
        <v>3.9930174288903414E-8</v>
      </c>
      <c r="DM103" s="196">
        <f>(AM103-AVERAGE(AM$3:AM$242))^2*'Monthly Returns'!$BI117</f>
        <v>1.1929707198600853E-8</v>
      </c>
      <c r="DN103" s="196">
        <f>(AN103-AVERAGE(AN$3:AN$242))^2*'Monthly Returns'!$BI117</f>
        <v>1.0338425924355086E-8</v>
      </c>
      <c r="DO103" s="196">
        <f>(AO103-AVERAGE(AO$3:AO$242))^2*'Monthly Returns'!$BI117</f>
        <v>4.3507659465772048E-7</v>
      </c>
      <c r="DP103" s="196">
        <f>(AP103-AVERAGE(AP$3:AP$242))^2*'Monthly Returns'!$BI117</f>
        <v>2.6633593222498377E-6</v>
      </c>
      <c r="DQ103" s="196">
        <f>(AQ103-AVERAGE(AQ$3:AQ$242))^2*'Monthly Returns'!$BI117</f>
        <v>2.675069739174114E-7</v>
      </c>
      <c r="DR103" s="196">
        <f>(AR103-AVERAGE(AR$3:AR$242))^2*'Monthly Returns'!$BI117</f>
        <v>4.4532433517229817E-8</v>
      </c>
      <c r="DS103" s="196">
        <f>(AS103-AVERAGE(AS$3:AS$242))^2*'Monthly Returns'!$BI117</f>
        <v>8.3720906233124116E-36</v>
      </c>
      <c r="DT103" s="196">
        <f>(AT103-AVERAGE(AT$3:AT$242))^2*'Monthly Returns'!$BI117</f>
        <v>4.5793048630882858E-8</v>
      </c>
      <c r="DU103" s="196">
        <f>(AU103-AVERAGE(AU$3:AU$242))^2*'Monthly Returns'!$BI117</f>
        <v>1.6567321007600551E-7</v>
      </c>
      <c r="DV103" s="196">
        <f>(AV103-AVERAGE(AV$3:AV$242))^2*'Monthly Returns'!$BI117</f>
        <v>4.2502286133728628E-7</v>
      </c>
      <c r="DW103" s="196">
        <f>(AW103-AVERAGE(AW$3:AW$242))^2*'Monthly Returns'!$BI117</f>
        <v>2.8211244317624539E-6</v>
      </c>
      <c r="DX103" s="196">
        <f>(AX103-AVERAGE(AX$3:AX$242))^2*'Monthly Returns'!$BI117</f>
        <v>7.9194155693697316E-9</v>
      </c>
      <c r="DY103" s="196">
        <f>(AY103-AVERAGE(AY$3:AY$242))^2*'Monthly Returns'!$BI117</f>
        <v>6.0909704191559516E-7</v>
      </c>
      <c r="DZ103" s="196">
        <f>(AZ103-AVERAGE(AZ$3:AZ$242))^2*'Monthly Returns'!$BI117</f>
        <v>1.1844300155919583E-5</v>
      </c>
      <c r="EA103" s="196">
        <f>(BA103-AVERAGE(BA$3:BA$242))^2*'Monthly Returns'!$BI117</f>
        <v>8.3289201135754746E-7</v>
      </c>
    </row>
    <row r="104" spans="1:131" s="103" customFormat="1" x14ac:dyDescent="0.2">
      <c r="A104" s="85"/>
      <c r="B104" s="102">
        <f>'Monthly Returns'!A118</f>
        <v>39172</v>
      </c>
      <c r="C104" s="97">
        <f>'Monthly Returns'!B118</f>
        <v>1.0407999999999999E-2</v>
      </c>
      <c r="D104" s="97">
        <f>'Monthly Returns'!C118</f>
        <v>1.0381E-2</v>
      </c>
      <c r="E104" s="97">
        <f>'Monthly Returns'!D118</f>
        <v>8.0179999999999991E-3</v>
      </c>
      <c r="F104" s="97">
        <f>'Monthly Returns'!E118</f>
        <v>1.0704999999999999E-2</v>
      </c>
      <c r="G104" s="97">
        <f>'Monthly Returns'!F118</f>
        <v>1.9780000000000002E-3</v>
      </c>
      <c r="H104" s="97">
        <f>'Monthly Returns'!G118</f>
        <v>2.0478E-2</v>
      </c>
      <c r="I104" s="97">
        <f>'Monthly Returns'!H118</f>
        <v>2.8174999999999999E-2</v>
      </c>
      <c r="J104" s="97">
        <f>'Monthly Returns'!I118</f>
        <v>3.3853000000000001E-2</v>
      </c>
      <c r="K104" s="97">
        <f>'Monthly Returns'!J118</f>
        <v>4.0057999999999996E-2</v>
      </c>
      <c r="L104" s="97">
        <f>'Monthly Returns'!K118</f>
        <v>-2.496424718368162E-2</v>
      </c>
      <c r="M104" s="97">
        <f>'Monthly Returns'!L118</f>
        <v>3.1999999999999999E-5</v>
      </c>
      <c r="N104" s="97">
        <f>'Monthly Returns'!M118</f>
        <v>-4.8700000000000002E-4</v>
      </c>
      <c r="O104" s="97">
        <f>'Monthly Returns'!N118</f>
        <v>4.4380000000000001E-3</v>
      </c>
      <c r="P104" s="97">
        <f>'Monthly Returns'!O118</f>
        <v>2.3540000000000002E-3</v>
      </c>
      <c r="Q104" s="97">
        <f>'Monthly Returns'!P118</f>
        <v>-1.102E-2</v>
      </c>
      <c r="R104" s="97">
        <f>'Monthly Returns'!Q118</f>
        <v>-4.8089999999999999E-3</v>
      </c>
      <c r="S104" s="97">
        <f>'Monthly Returns'!R118</f>
        <v>9.7E-5</v>
      </c>
      <c r="T104" s="97">
        <f>'Monthly Returns'!S118</f>
        <v>-1.9486E-2</v>
      </c>
      <c r="U104" s="97">
        <f>'Monthly Returns'!T118</f>
        <v>2.1310000000000001E-3</v>
      </c>
      <c r="V104" s="97">
        <f>'Monthly Returns'!U118</f>
        <v>1.915E-3</v>
      </c>
      <c r="W104" s="97">
        <f>'Monthly Returns'!V118</f>
        <v>2.6359999999999999E-3</v>
      </c>
      <c r="X104" s="97">
        <f>'Monthly Returns'!W118</f>
        <v>8.8800000000000001E-4</v>
      </c>
      <c r="Y104" s="97">
        <f>'Monthly Returns'!X118</f>
        <v>5.0000000000000001E-4</v>
      </c>
      <c r="Z104" s="97">
        <f>'Monthly Returns'!Y118</f>
        <v>2.9010000000000004E-3</v>
      </c>
      <c r="AA104" s="97">
        <f>'Monthly Returns'!Z118</f>
        <v>1.0610000000000001E-3</v>
      </c>
      <c r="AB104" s="97">
        <f>'Monthly Returns'!AA118</f>
        <v>3.79E-3</v>
      </c>
      <c r="AC104" s="97">
        <f>'Monthly Returns'!AB118</f>
        <v>3.8390000000000004E-3</v>
      </c>
      <c r="AD104" s="97">
        <f>'Monthly Returns'!AC118</f>
        <v>3.7650000000000001E-3</v>
      </c>
      <c r="AE104" s="97">
        <f>'Monthly Returns'!AD118</f>
        <v>2.2040000000000002E-3</v>
      </c>
      <c r="AF104" s="97">
        <f>'Monthly Returns'!AE118</f>
        <v>9.5460000000000007E-3</v>
      </c>
      <c r="AG104" s="97">
        <f>'Monthly Returns'!AF118</f>
        <v>-1.905E-3</v>
      </c>
      <c r="AH104" s="97">
        <f>'Monthly Returns'!AG118</f>
        <v>5.2492997601801296E-3</v>
      </c>
      <c r="AI104" s="97">
        <f>'Monthly Returns'!AH118</f>
        <v>2.8000000000000004E-3</v>
      </c>
      <c r="AJ104" s="97">
        <f>'Monthly Returns'!AI118</f>
        <v>9.5499999999999995E-3</v>
      </c>
      <c r="AK104" s="97">
        <f>'Monthly Returns'!AJ118</f>
        <v>1.0088E-2</v>
      </c>
      <c r="AL104" s="97">
        <f>'Monthly Returns'!AK118</f>
        <v>1.3579000000000001E-2</v>
      </c>
      <c r="AM104" s="97">
        <f>'Monthly Returns'!AL118</f>
        <v>-8.9700000000000001E-4</v>
      </c>
      <c r="AN104" s="97">
        <f>'Monthly Returns'!AM118</f>
        <v>7.5349999999999992E-3</v>
      </c>
      <c r="AO104" s="97">
        <f>'Monthly Returns'!AN118</f>
        <v>-4.2680000000000001E-3</v>
      </c>
      <c r="AP104" s="97">
        <f>'Monthly Returns'!AO118</f>
        <v>9.7479999999999997E-3</v>
      </c>
      <c r="AQ104" s="97">
        <f>'Monthly Returns'!AP118</f>
        <v>5.6856999999999998E-2</v>
      </c>
      <c r="AR104" s="95">
        <v>1.6257763499673717E-2</v>
      </c>
      <c r="AS104" s="97">
        <f>'Monthly Returns'!AR118</f>
        <v>-2.496424718368162E-2</v>
      </c>
      <c r="AT104" s="205">
        <f t="shared" si="3"/>
        <v>3.5596588975777268E-3</v>
      </c>
      <c r="AU104" s="95">
        <v>8.4424261700034586E-3</v>
      </c>
      <c r="AV104" s="95">
        <v>-2.9939184842821764E-3</v>
      </c>
      <c r="AW104" s="97">
        <f>'Monthly Returns'!AV118</f>
        <v>-2.3868999999999998E-2</v>
      </c>
      <c r="AX104" s="97">
        <f>'Monthly Returns'!AW118</f>
        <v>6.2610000000000001E-3</v>
      </c>
      <c r="AY104" s="95">
        <v>1.9569294487888633E-2</v>
      </c>
      <c r="AZ104" s="95">
        <v>5.0043905389406222E-2</v>
      </c>
      <c r="BA104" s="97">
        <f>'Monthly Returns'!AZ118</f>
        <v>4.7244000000000001E-2</v>
      </c>
      <c r="BB104" s="97"/>
      <c r="BC104" s="97"/>
      <c r="BD104" s="97"/>
      <c r="BE104" s="97"/>
      <c r="BF104" s="97"/>
      <c r="BG104" s="97"/>
      <c r="BH104" s="97"/>
      <c r="BI104" s="97"/>
      <c r="BJ104" s="97"/>
      <c r="BK104" s="97"/>
      <c r="BL104" s="97"/>
      <c r="BM104" s="97"/>
      <c r="BN104" s="97"/>
      <c r="BO104" s="97"/>
      <c r="BP104" s="97"/>
      <c r="BQ104" s="97"/>
      <c r="BR104" s="97"/>
      <c r="BS104" s="97"/>
      <c r="BT104" s="97"/>
      <c r="BU104" s="97"/>
      <c r="BV104" s="97"/>
      <c r="CC104" s="196">
        <f>(C104-AVERAGE(C$3:C$242))^2*'Monthly Returns'!$BI118</f>
        <v>2.8068556165322894E-8</v>
      </c>
      <c r="CD104" s="196">
        <f>(D104-AVERAGE(D$3:D$242))^2*'Monthly Returns'!$BI118</f>
        <v>2.957373387807804E-8</v>
      </c>
      <c r="CE104" s="196">
        <f>(E104-AVERAGE(E$3:E$242))^2*'Monthly Returns'!$BI118</f>
        <v>4.6491236096704905E-9</v>
      </c>
      <c r="CF104" s="196">
        <f>(F104-AVERAGE(F$3:F$242))^2*'Monthly Returns'!$BI118</f>
        <v>7.244548914498365E-9</v>
      </c>
      <c r="CG104" s="196">
        <f>(G104-AVERAGE(G$3:G$242))^2*'Monthly Returns'!$BI118</f>
        <v>2.0730402742888376E-7</v>
      </c>
      <c r="CH104" s="196">
        <f>(H104-AVERAGE(H$3:H$242))^2*'Monthly Returns'!$BI118</f>
        <v>5.4054921624675687E-7</v>
      </c>
      <c r="CI104" s="196">
        <f>(I104-AVERAGE(I$3:I$242))^2*'Monthly Returns'!$BI118</f>
        <v>1.3169427708394039E-6</v>
      </c>
      <c r="CJ104" s="196">
        <f>(J104-AVERAGE(J$3:J$242))^2*'Monthly Returns'!$BI118</f>
        <v>1.6977919375050865E-6</v>
      </c>
      <c r="CK104" s="196">
        <f>(K104-AVERAGE(K$3:K$242))^2*'Monthly Returns'!$BI118</f>
        <v>2.4600402476031566E-6</v>
      </c>
      <c r="CL104" s="196">
        <f>(L104-AVERAGE(L$3:L$242))^2*'Monthly Returns'!$BI118</f>
        <v>8.456657195265063E-36</v>
      </c>
      <c r="CM104" s="196">
        <f>(M104-AVERAGE(M$3:M$242))^2*'Monthly Returns'!$BI118</f>
        <v>3.7068174451711283E-8</v>
      </c>
      <c r="CN104" s="196">
        <f>(N104-AVERAGE(N$3:N$242))^2*'Monthly Returns'!$BI118</f>
        <v>4.0578930453358887E-8</v>
      </c>
      <c r="CO104" s="196">
        <f>(O104-AVERAGE(O$3:O$242))^2*'Monthly Returns'!$BI118</f>
        <v>2.0596405613842039E-8</v>
      </c>
      <c r="CP104" s="196">
        <f>(P104-AVERAGE(P$3:P$242))^2*'Monthly Returns'!$BI118</f>
        <v>1.1341162005956534E-9</v>
      </c>
      <c r="CQ104" s="196">
        <f>(Q104-AVERAGE(Q$3:Q$242))^2*'Monthly Returns'!$BI118</f>
        <v>7.1755420947801493E-7</v>
      </c>
      <c r="CR104" s="196">
        <f>(R104-AVERAGE(R$3:R$242))^2*'Monthly Returns'!$BI118</f>
        <v>2.3027971138497431E-7</v>
      </c>
      <c r="CS104" s="196">
        <f>(S104-AVERAGE(S$3:S$242))^2*'Monthly Returns'!$BI118</f>
        <v>4.1740552374426506E-8</v>
      </c>
      <c r="CT104" s="196">
        <f>(T104-AVERAGE(T$3:T$242))^2*'Monthly Returns'!$BI118</f>
        <v>1.7203902640013077E-6</v>
      </c>
      <c r="CU104" s="196">
        <f>(U104-AVERAGE(U$3:U$242))^2*'Monthly Returns'!$BI118</f>
        <v>1.429086235640039E-8</v>
      </c>
      <c r="CV104" s="196">
        <f>(V104-AVERAGE(V$3:V$242))^2*'Monthly Returns'!$BI118</f>
        <v>5.3171991718415754E-9</v>
      </c>
      <c r="CW104" s="196">
        <f>(W104-AVERAGE(W$3:W$242))^2*'Monthly Returns'!$BI118</f>
        <v>3.1184034098839217E-9</v>
      </c>
      <c r="CX104" s="196">
        <f>(X104-AVERAGE(X$3:X$242))^2*'Monthly Returns'!$BI118</f>
        <v>3.5262868650160925E-8</v>
      </c>
      <c r="CY104" s="196">
        <f>(Y104-AVERAGE(Y$3:Y$242))^2*'Monthly Returns'!$BI118</f>
        <v>2.6575709695966811E-8</v>
      </c>
      <c r="CZ104" s="196">
        <f>(Z104-AVERAGE(Z$3:Z$242))^2*'Monthly Returns'!$BI118</f>
        <v>5.870319405459407E-10</v>
      </c>
      <c r="DA104" s="196">
        <f>(AA104-AVERAGE(AA$3:AA$242))^2*'Monthly Returns'!$BI118</f>
        <v>6.5095530594822844E-8</v>
      </c>
      <c r="DB104" s="196">
        <f>(AB104-AVERAGE(AB$3:AB$242))^2*'Monthly Returns'!$BI118</f>
        <v>3.0731762762833408E-10</v>
      </c>
      <c r="DC104" s="196">
        <f>(AC104-AVERAGE(AC$3:AC$242))^2*'Monthly Returns'!$BI118</f>
        <v>1.771413423748185E-9</v>
      </c>
      <c r="DD104" s="196">
        <f>(AD104-AVERAGE(AD$3:AD$242))^2*'Monthly Returns'!$BI118</f>
        <v>1.2543149501841969E-9</v>
      </c>
      <c r="DE104" s="196">
        <f>(AE104-AVERAGE(AE$3:AE$242))^2*'Monthly Returns'!$BI118</f>
        <v>3.2175449377700358E-9</v>
      </c>
      <c r="DF104" s="196">
        <f>(AF104-AVERAGE(AF$3:AF$242))^2*'Monthly Returns'!$BI118</f>
        <v>1.8630588210326375E-8</v>
      </c>
      <c r="DG104" s="196">
        <f>(AG104-AVERAGE(AG$3:AG$242))^2*'Monthly Returns'!$BI118</f>
        <v>1.4890524705682227E-7</v>
      </c>
      <c r="DH104" s="196">
        <f>(AH104-AVERAGE(AH$3:AH$242))^2*'Monthly Returns'!$BI118</f>
        <v>2.3114747618651312E-9</v>
      </c>
      <c r="DI104" s="196">
        <f>(AI104-AVERAGE(AI$3:AI$242))^2*'Monthly Returns'!$BI118</f>
        <v>1.9229838987343457E-9</v>
      </c>
      <c r="DJ104" s="196">
        <f>(AJ104-AVERAGE(AJ$3:AJ$242))^2*'Monthly Returns'!$BI118</f>
        <v>4.0395869691866856E-8</v>
      </c>
      <c r="DK104" s="196">
        <f>(AK104-AVERAGE(AK$3:AK$242))^2*'Monthly Returns'!$BI118</f>
        <v>4.0297571046247648E-8</v>
      </c>
      <c r="DL104" s="196">
        <f>(AL104-AVERAGE(AL$3:AL$242))^2*'Monthly Returns'!$BI118</f>
        <v>1.4122778211014825E-7</v>
      </c>
      <c r="DM104" s="196">
        <f>(AM104-AVERAGE(AM$3:AM$242))^2*'Monthly Returns'!$BI118</f>
        <v>7.496396517181358E-8</v>
      </c>
      <c r="DN104" s="196">
        <f>(AN104-AVERAGE(AN$3:AN$242))^2*'Monthly Returns'!$BI118</f>
        <v>1.0145216291019896E-8</v>
      </c>
      <c r="DO104" s="196">
        <f>(AO104-AVERAGE(AO$3:AO$242))^2*'Monthly Returns'!$BI118</f>
        <v>2.5516467796052217E-7</v>
      </c>
      <c r="DP104" s="196">
        <f>(AP104-AVERAGE(AP$3:AP$242))^2*'Monthly Returns'!$BI118</f>
        <v>1.4957614187059356E-7</v>
      </c>
      <c r="DQ104" s="196">
        <f>(AQ104-AVERAGE(AQ$3:AQ$242))^2*'Monthly Returns'!$BI118</f>
        <v>6.5981185145771687E-6</v>
      </c>
      <c r="DR104" s="196">
        <f>(AR104-AVERAGE(AR$3:AR$242))^2*'Monthly Returns'!$BI118</f>
        <v>2.610080641420704E-7</v>
      </c>
      <c r="DS104" s="196">
        <f>(AS104-AVERAGE(AS$3:AS$242))^2*'Monthly Returns'!$BI118</f>
        <v>8.456657195265063E-36</v>
      </c>
      <c r="DT104" s="196">
        <f>(AT104-AVERAGE(AT$3:AT$242))^2*'Monthly Returns'!$BI118</f>
        <v>1.2529883236975919E-8</v>
      </c>
      <c r="DU104" s="196">
        <f>(AU104-AVERAGE(AU$3:AU$242))^2*'Monthly Returns'!$BI118</f>
        <v>1.1409399982236007E-7</v>
      </c>
      <c r="DV104" s="196">
        <f>(AV104-AVERAGE(AV$3:AV$242))^2*'Monthly Returns'!$BI118</f>
        <v>2.2239947929423778E-8</v>
      </c>
      <c r="DW104" s="196">
        <f>(AW104-AVERAGE(AW$3:AW$242))^2*'Monthly Returns'!$BI118</f>
        <v>3.1168375562117517E-6</v>
      </c>
      <c r="DX104" s="196">
        <f>(AX104-AVERAGE(AX$3:AX$242))^2*'Monthly Returns'!$BI118</f>
        <v>1.8900148595884963E-8</v>
      </c>
      <c r="DY104" s="196">
        <f>(AY104-AVERAGE(AY$3:AY$242))^2*'Monthly Returns'!$BI118</f>
        <v>4.3809281801942403E-7</v>
      </c>
      <c r="DZ104" s="196">
        <f>(AZ104-AVERAGE(AZ$3:AZ$242))^2*'Monthly Returns'!$BI118</f>
        <v>3.1325904423706097E-6</v>
      </c>
      <c r="EA104" s="196">
        <f>(BA104-AVERAGE(BA$3:BA$242))^2*'Monthly Returns'!$BI118</f>
        <v>3.7559586234829499E-6</v>
      </c>
    </row>
    <row r="105" spans="1:131" s="103" customFormat="1" x14ac:dyDescent="0.2">
      <c r="A105" s="85"/>
      <c r="B105" s="102">
        <f>'Monthly Returns'!A119</f>
        <v>39202</v>
      </c>
      <c r="C105" s="97">
        <f>'Monthly Returns'!B119</f>
        <v>3.9946000000000002E-2</v>
      </c>
      <c r="D105" s="97">
        <f>'Monthly Returns'!C119</f>
        <v>4.2041000000000002E-2</v>
      </c>
      <c r="E105" s="97">
        <f>'Monthly Returns'!D119</f>
        <v>3.8088000000000004E-2</v>
      </c>
      <c r="F105" s="97">
        <f>'Monthly Returns'!E119</f>
        <v>1.7961999999999999E-2</v>
      </c>
      <c r="G105" s="97">
        <f>'Monthly Returns'!F119</f>
        <v>1.9186999999999999E-2</v>
      </c>
      <c r="H105" s="97">
        <f>'Monthly Returns'!G119</f>
        <v>4.4945000000000006E-2</v>
      </c>
      <c r="I105" s="97">
        <f>'Monthly Returns'!H119</f>
        <v>4.6372999999999998E-2</v>
      </c>
      <c r="J105" s="97">
        <f>'Monthly Returns'!I119</f>
        <v>3.9134000000000002E-2</v>
      </c>
      <c r="K105" s="97">
        <f>'Monthly Returns'!J119</f>
        <v>4.7584999999999995E-2</v>
      </c>
      <c r="L105" s="97">
        <f>'Monthly Returns'!K119</f>
        <v>-2.496424718368162E-2</v>
      </c>
      <c r="M105" s="97">
        <f>'Monthly Returns'!L119</f>
        <v>5.3930000000000002E-3</v>
      </c>
      <c r="N105" s="97">
        <f>'Monthly Returns'!M119</f>
        <v>5.1510000000000002E-3</v>
      </c>
      <c r="O105" s="97">
        <f>'Monthly Returns'!N119</f>
        <v>4.365E-3</v>
      </c>
      <c r="P105" s="97">
        <f>'Monthly Returns'!O119</f>
        <v>4.4540000000000005E-3</v>
      </c>
      <c r="Q105" s="97">
        <f>'Monthly Returns'!P119</f>
        <v>7.8110000000000002E-3</v>
      </c>
      <c r="R105" s="97">
        <f>'Monthly Returns'!Q119</f>
        <v>7.2360000000000002E-3</v>
      </c>
      <c r="S105" s="97">
        <f>'Monthly Returns'!R119</f>
        <v>5.47E-3</v>
      </c>
      <c r="T105" s="97">
        <f>'Monthly Returns'!S119</f>
        <v>1.2468999999999999E-2</v>
      </c>
      <c r="U105" s="97">
        <f>'Monthly Returns'!T119</f>
        <v>7.1540000000000006E-3</v>
      </c>
      <c r="V105" s="97">
        <f>'Monthly Returns'!U119</f>
        <v>4.7549999999999997E-3</v>
      </c>
      <c r="W105" s="97">
        <f>'Monthly Returns'!V119</f>
        <v>4.934E-3</v>
      </c>
      <c r="X105" s="97">
        <f>'Monthly Returns'!W119</f>
        <v>3.2519999999999997E-3</v>
      </c>
      <c r="Y105" s="97">
        <f>'Monthly Returns'!X119</f>
        <v>2.0660000000000001E-3</v>
      </c>
      <c r="Z105" s="97">
        <f>'Monthly Returns'!Y119</f>
        <v>1.923E-3</v>
      </c>
      <c r="AA105" s="97">
        <f>'Monthly Returns'!Z119</f>
        <v>1.3000000000000001E-2</v>
      </c>
      <c r="AB105" s="97">
        <f>'Monthly Returns'!AA119</f>
        <v>6.1510000000000002E-3</v>
      </c>
      <c r="AC105" s="97">
        <f>'Monthly Returns'!AB119</f>
        <v>1.5014000000000001E-2</v>
      </c>
      <c r="AD105" s="97">
        <f>'Monthly Returns'!AC119</f>
        <v>1.1684000000000002E-2</v>
      </c>
      <c r="AE105" s="97">
        <f>'Monthly Returns'!AD119</f>
        <v>1.9338000000000001E-2</v>
      </c>
      <c r="AF105" s="97">
        <f>'Monthly Returns'!AE119</f>
        <v>9.5890000000000003E-3</v>
      </c>
      <c r="AG105" s="97">
        <f>'Monthly Returns'!AF119</f>
        <v>1.0987E-2</v>
      </c>
      <c r="AH105" s="97">
        <f>'Monthly Returns'!AG119</f>
        <v>1.8014632631553899E-2</v>
      </c>
      <c r="AI105" s="97">
        <f>'Monthly Returns'!AH119</f>
        <v>2.2099999999999998E-2</v>
      </c>
      <c r="AJ105" s="97">
        <f>'Monthly Returns'!AI119</f>
        <v>1.7749999999999998E-2</v>
      </c>
      <c r="AK105" s="97">
        <f>'Monthly Returns'!AJ119</f>
        <v>1.8579000000000002E-2</v>
      </c>
      <c r="AL105" s="97">
        <f>'Monthly Returns'!AK119</f>
        <v>1.9871E-2</v>
      </c>
      <c r="AM105" s="97">
        <f>'Monthly Returns'!AL119</f>
        <v>1.6272999999999999E-2</v>
      </c>
      <c r="AN105" s="97">
        <f>'Monthly Returns'!AM119</f>
        <v>1.4191E-2</v>
      </c>
      <c r="AO105" s="97">
        <f>'Monthly Returns'!AN119</f>
        <v>4.9525E-2</v>
      </c>
      <c r="AP105" s="97">
        <f>'Monthly Returns'!AO119</f>
        <v>1.1551000000000001E-2</v>
      </c>
      <c r="AQ105" s="97">
        <f>'Monthly Returns'!AP119</f>
        <v>4.0892999999999999E-2</v>
      </c>
      <c r="AR105" s="95">
        <v>1.4043976196656798E-2</v>
      </c>
      <c r="AS105" s="97">
        <f>'Monthly Returns'!AR119</f>
        <v>-2.496424718368162E-2</v>
      </c>
      <c r="AT105" s="205">
        <f t="shared" si="3"/>
        <v>1.6908855062311979E-2</v>
      </c>
      <c r="AU105" s="95">
        <v>1.0827962995749469E-2</v>
      </c>
      <c r="AV105" s="95">
        <v>-4.2610363899071935E-3</v>
      </c>
      <c r="AW105" s="97">
        <f>'Monthly Returns'!AV119</f>
        <v>-1.9800000000000002E-4</v>
      </c>
      <c r="AX105" s="97">
        <f>'Monthly Returns'!AW119</f>
        <v>7.5760000000000003E-3</v>
      </c>
      <c r="AY105" s="95">
        <v>3.3341275311559893E-2</v>
      </c>
      <c r="AZ105" s="95">
        <v>6.333535571762279E-2</v>
      </c>
      <c r="BA105" s="97">
        <f>'Monthly Returns'!AZ119</f>
        <v>6.2622999999999998E-2</v>
      </c>
      <c r="BB105" s="97"/>
      <c r="BC105" s="97"/>
      <c r="BD105" s="97"/>
      <c r="BE105" s="97"/>
      <c r="BF105" s="97"/>
      <c r="BG105" s="97"/>
      <c r="BH105" s="97"/>
      <c r="BI105" s="97"/>
      <c r="BJ105" s="97"/>
      <c r="BK105" s="97"/>
      <c r="BL105" s="97"/>
      <c r="BM105" s="97"/>
      <c r="BN105" s="97"/>
      <c r="BO105" s="97"/>
      <c r="BP105" s="97"/>
      <c r="BQ105" s="97"/>
      <c r="BR105" s="97"/>
      <c r="BS105" s="97"/>
      <c r="BT105" s="97"/>
      <c r="BU105" s="97"/>
      <c r="BV105" s="97"/>
      <c r="CC105" s="196">
        <f>(C105-AVERAGE(C$3:C$242))^2*'Monthly Returns'!$BI119</f>
        <v>2.9706857944477735E-6</v>
      </c>
      <c r="CD105" s="196">
        <f>(D105-AVERAGE(D$3:D$242))^2*'Monthly Returns'!$BI119</f>
        <v>3.3846713109806281E-6</v>
      </c>
      <c r="CE105" s="196">
        <f>(E105-AVERAGE(E$3:E$242))^2*'Monthly Returns'!$BI119</f>
        <v>2.2942222470675715E-6</v>
      </c>
      <c r="CF105" s="196">
        <f>(F105-AVERAGE(F$3:F$242))^2*'Monthly Returns'!$BI119</f>
        <v>2.1867551224423276E-7</v>
      </c>
      <c r="CG105" s="196">
        <f>(G105-AVERAGE(G$3:G$242))^2*'Monthly Returns'!$BI119</f>
        <v>2.0111651870803101E-7</v>
      </c>
      <c r="CH105" s="196">
        <f>(H105-AVERAGE(H$3:H$242))^2*'Monthly Returns'!$BI119</f>
        <v>4.1092209223710045E-6</v>
      </c>
      <c r="CI105" s="196">
        <f>(I105-AVERAGE(I$3:I$242))^2*'Monthly Returns'!$BI119</f>
        <v>4.4584079049060451E-6</v>
      </c>
      <c r="CJ105" s="196">
        <f>(J105-AVERAGE(J$3:J$242))^2*'Monthly Returns'!$BI119</f>
        <v>2.5204876149789046E-6</v>
      </c>
      <c r="CK105" s="196">
        <f>(K105-AVERAGE(K$3:K$242))^2*'Monthly Returns'!$BI119</f>
        <v>3.8913580578950169E-6</v>
      </c>
      <c r="CL105" s="196">
        <f>(L105-AVERAGE(L$3:L$242))^2*'Monthly Returns'!$BI119</f>
        <v>8.5420779750152137E-36</v>
      </c>
      <c r="CM105" s="196">
        <f>(M105-AVERAGE(M$3:M$242))^2*'Monthly Returns'!$BI119</f>
        <v>7.8779462866432025E-9</v>
      </c>
      <c r="CN105" s="196">
        <f>(N105-AVERAGE(N$3:N$242))^2*'Monthly Returns'!$BI119</f>
        <v>8.9086985272832791E-9</v>
      </c>
      <c r="CO105" s="196">
        <f>(O105-AVERAGE(O$3:O$242))^2*'Monthly Returns'!$BI119</f>
        <v>1.9710475309088915E-8</v>
      </c>
      <c r="CP105" s="196">
        <f>(P105-AVERAGE(P$3:P$242))^2*'Monthly Returns'!$BI119</f>
        <v>5.8858824520462293E-9</v>
      </c>
      <c r="CQ105" s="196">
        <f>(Q105-AVERAGE(Q$3:Q$242))^2*'Monthly Returns'!$BI119</f>
        <v>1.9629741161028661E-8</v>
      </c>
      <c r="CR105" s="196">
        <f>(R105-AVERAGE(R$3:R$242))^2*'Monthly Returns'!$BI119</f>
        <v>2.3068037313109822E-8</v>
      </c>
      <c r="CS105" s="196">
        <f>(S105-AVERAGE(S$3:S$242))^2*'Monthly Returns'!$BI119</f>
        <v>6.0149653001301305E-9</v>
      </c>
      <c r="CT105" s="196">
        <f>(T105-AVERAGE(T$3:T$242))^2*'Monthly Returns'!$BI119</f>
        <v>1.3264070113149454E-7</v>
      </c>
      <c r="CU105" s="196">
        <f>(U105-AVERAGE(U$3:U$242))^2*'Monthly Returns'!$BI119</f>
        <v>2.0827175508120462E-8</v>
      </c>
      <c r="CV105" s="196">
        <f>(V105-AVERAGE(V$3:V$242))^2*'Monthly Returns'!$BI119</f>
        <v>5.8126299917759164E-9</v>
      </c>
      <c r="CW105" s="196">
        <f>(W105-AVERAGE(W$3:W$242))^2*'Monthly Returns'!$BI119</f>
        <v>4.2076741924979672E-9</v>
      </c>
      <c r="CX105" s="196">
        <f>(X105-AVERAGE(X$3:X$242))^2*'Monthly Returns'!$BI119</f>
        <v>4.1299411612356165E-9</v>
      </c>
      <c r="CY105" s="196">
        <f>(Y105-AVERAGE(Y$3:Y$242))^2*'Monthly Returns'!$BI119</f>
        <v>6.6245516889218769E-9</v>
      </c>
      <c r="CZ105" s="196">
        <f>(Z105-AVERAGE(Z$3:Z$242))^2*'Monthly Returns'!$BI119</f>
        <v>7.3664865874776577E-10</v>
      </c>
      <c r="DA105" s="196">
        <f>(AA105-AVERAGE(AA$3:AA$242))^2*'Monthly Returns'!$BI119</f>
        <v>1.3851000338178904E-7</v>
      </c>
      <c r="DB105" s="196">
        <f>(AB105-AVERAGE(AB$3:AB$242))^2*'Monthly Returns'!$BI119</f>
        <v>1.1382491712026313E-8</v>
      </c>
      <c r="DC105" s="196">
        <f>(AC105-AVERAGE(AC$3:AC$242))^2*'Monthly Returns'!$BI119</f>
        <v>3.9774240452872029E-7</v>
      </c>
      <c r="DD105" s="196">
        <f>(AD105-AVERAGE(AD$3:AD$242))^2*'Monthly Returns'!$BI119</f>
        <v>2.0478621552248259E-7</v>
      </c>
      <c r="DE105" s="196">
        <f>(AE105-AVERAGE(AE$3:AE$242))^2*'Monthly Returns'!$BI119</f>
        <v>7.1419821250303122E-7</v>
      </c>
      <c r="DF105" s="196">
        <f>(AF105-AVERAGE(AF$3:AF$242))^2*'Monthly Returns'!$BI119</f>
        <v>1.9445050340437139E-8</v>
      </c>
      <c r="DG105" s="196">
        <f>(AG105-AVERAGE(AG$3:AG$242))^2*'Monthly Returns'!$BI119</f>
        <v>8.4647423006207815E-8</v>
      </c>
      <c r="DH105" s="196">
        <f>(AH105-AVERAGE(AH$3:AH$242))^2*'Monthly Returns'!$BI119</f>
        <v>5.1900449520493489E-7</v>
      </c>
      <c r="DI105" s="196">
        <f>(AI105-AVERAGE(AI$3:AI$242))^2*'Monthly Returns'!$BI119</f>
        <v>9.449388006861207E-7</v>
      </c>
      <c r="DJ105" s="196">
        <f>(AJ105-AVERAGE(AJ$3:AJ$242))^2*'Monthly Returns'!$BI119</f>
        <v>4.0161740332645404E-7</v>
      </c>
      <c r="DK105" s="196">
        <f>(AK105-AVERAGE(AK$3:AK$242))^2*'Monthly Returns'!$BI119</f>
        <v>4.2095214766033304E-7</v>
      </c>
      <c r="DL105" s="196">
        <f>(AL105-AVERAGE(AL$3:AL$242))^2*'Monthly Returns'!$BI119</f>
        <v>5.0264169779697576E-7</v>
      </c>
      <c r="DM105" s="196">
        <f>(AM105-AVERAGE(AM$3:AM$242))^2*'Monthly Returns'!$BI119</f>
        <v>3.9543000860781773E-7</v>
      </c>
      <c r="DN105" s="196">
        <f>(AN105-AVERAGE(AN$3:AN$242))^2*'Monthly Returns'!$BI119</f>
        <v>2.0400744865896762E-7</v>
      </c>
      <c r="DO105" s="196">
        <f>(AO105-AVERAGE(AO$3:AO$242))^2*'Monthly Returns'!$BI119</f>
        <v>5.4034813891464733E-6</v>
      </c>
      <c r="DP105" s="196">
        <f>(AP105-AVERAGE(AP$3:AP$242))^2*'Monthly Returns'!$BI119</f>
        <v>2.3389581769715117E-7</v>
      </c>
      <c r="DQ105" s="196">
        <f>(AQ105-AVERAGE(AQ$3:AQ$242))^2*'Monthly Returns'!$BI119</f>
        <v>3.0314645014206344E-6</v>
      </c>
      <c r="DR105" s="196">
        <f>(AR105-AVERAGE(AR$3:AR$242))^2*'Monthly Returns'!$BI119</f>
        <v>1.5753477100791648E-7</v>
      </c>
      <c r="DS105" s="196">
        <f>(AS105-AVERAGE(AS$3:AS$242))^2*'Monthly Returns'!$BI119</f>
        <v>8.5420779750152137E-36</v>
      </c>
      <c r="DT105" s="196">
        <f>(AT105-AVERAGE(AT$3:AT$242))^2*'Monthly Returns'!$BI119</f>
        <v>3.4850061542551651E-7</v>
      </c>
      <c r="DU105" s="196">
        <f>(AU105-AVERAGE(AU$3:AU$242))^2*'Monthly Returns'!$BI119</f>
        <v>2.1629859094367199E-7</v>
      </c>
      <c r="DV105" s="196">
        <f>(AV105-AVERAGE(AV$3:AV$242))^2*'Monthly Returns'!$BI119</f>
        <v>6.9168647502038925E-9</v>
      </c>
      <c r="DW105" s="196">
        <f>(AW105-AVERAGE(AW$3:AW$242))^2*'Monthly Returns'!$BI119</f>
        <v>2.7885115904675474E-7</v>
      </c>
      <c r="DX105" s="196">
        <f>(AX105-AVERAGE(AX$3:AX$242))^2*'Monthly Returns'!$BI119</f>
        <v>4.7520543485405888E-9</v>
      </c>
      <c r="DY105" s="196">
        <f>(AY105-AVERAGE(AY$3:AY$242))^2*'Monthly Returns'!$BI119</f>
        <v>1.9329905992300862E-6</v>
      </c>
      <c r="DZ105" s="196">
        <f>(AZ105-AVERAGE(AZ$3:AZ$242))^2*'Monthly Returns'!$BI119</f>
        <v>6.1436016698536025E-6</v>
      </c>
      <c r="EA105" s="196">
        <f>(BA105-AVERAGE(BA$3:BA$242))^2*'Monthly Returns'!$BI119</f>
        <v>7.6038241275001805E-6</v>
      </c>
    </row>
    <row r="106" spans="1:131" s="103" customFormat="1" x14ac:dyDescent="0.2">
      <c r="A106" s="85"/>
      <c r="B106" s="102">
        <f>'Monthly Returns'!A120</f>
        <v>39233</v>
      </c>
      <c r="C106" s="97">
        <f>'Monthly Returns'!B120</f>
        <v>3.6437999999999998E-2</v>
      </c>
      <c r="D106" s="97">
        <f>'Monthly Returns'!C120</f>
        <v>3.6019999999999996E-2</v>
      </c>
      <c r="E106" s="97">
        <f>'Monthly Returns'!D120</f>
        <v>3.7714999999999999E-2</v>
      </c>
      <c r="F106" s="97">
        <f>'Monthly Returns'!E120</f>
        <v>4.0955000000000005E-2</v>
      </c>
      <c r="G106" s="97">
        <f>'Monthly Returns'!F120</f>
        <v>2.0438000000000001E-2</v>
      </c>
      <c r="H106" s="97">
        <f>'Monthly Returns'!G120</f>
        <v>3.0661000000000001E-2</v>
      </c>
      <c r="I106" s="97">
        <f>'Monthly Returns'!H120</f>
        <v>2.741E-2</v>
      </c>
      <c r="J106" s="97">
        <f>'Monthly Returns'!I120</f>
        <v>1.524E-2</v>
      </c>
      <c r="K106" s="97">
        <f>'Monthly Returns'!J120</f>
        <v>4.8838999999999994E-2</v>
      </c>
      <c r="L106" s="97">
        <f>'Monthly Returns'!K120</f>
        <v>-2.496424718368162E-2</v>
      </c>
      <c r="M106" s="97">
        <f>'Monthly Returns'!L120</f>
        <v>-7.5829999999999995E-3</v>
      </c>
      <c r="N106" s="97">
        <f>'Monthly Returns'!M120</f>
        <v>-8.9770000000000006E-3</v>
      </c>
      <c r="O106" s="97">
        <f>'Monthly Returns'!N120</f>
        <v>4.7169999999999998E-3</v>
      </c>
      <c r="P106" s="97">
        <f>'Monthly Returns'!O120</f>
        <v>-6.4320000000000002E-3</v>
      </c>
      <c r="Q106" s="97">
        <f>'Monthly Returns'!P120</f>
        <v>-1.8667E-2</v>
      </c>
      <c r="R106" s="97">
        <f>'Monthly Returns'!Q120</f>
        <v>-9.8019999999999999E-3</v>
      </c>
      <c r="S106" s="97">
        <f>'Monthly Returns'!R120</f>
        <v>-7.6500000000000005E-3</v>
      </c>
      <c r="T106" s="97">
        <f>'Monthly Returns'!S120</f>
        <v>-1.6141000000000003E-2</v>
      </c>
      <c r="U106" s="97">
        <f>'Monthly Returns'!T120</f>
        <v>-1.2392E-2</v>
      </c>
      <c r="V106" s="97">
        <f>'Monthly Returns'!U120</f>
        <v>-5.5339999999999999E-3</v>
      </c>
      <c r="W106" s="97">
        <f>'Monthly Returns'!V120</f>
        <v>-5.7450000000000001E-3</v>
      </c>
      <c r="X106" s="97">
        <f>'Monthly Returns'!W120</f>
        <v>-9.9699999999999997E-3</v>
      </c>
      <c r="Y106" s="97">
        <f>'Monthly Returns'!X120</f>
        <v>-4.3890000000000005E-3</v>
      </c>
      <c r="Z106" s="97">
        <f>'Monthly Returns'!Y120</f>
        <v>-1.2999999999999999E-4</v>
      </c>
      <c r="AA106" s="97">
        <f>'Monthly Returns'!Z120</f>
        <v>7.476E-3</v>
      </c>
      <c r="AB106" s="97">
        <f>'Monthly Returns'!AA120</f>
        <v>6.0910000000000001E-3</v>
      </c>
      <c r="AC106" s="97">
        <f>'Monthly Returns'!AB120</f>
        <v>-2.0523E-2</v>
      </c>
      <c r="AD106" s="97">
        <f>'Monthly Returns'!AC120</f>
        <v>-2.1595E-2</v>
      </c>
      <c r="AE106" s="97">
        <f>'Monthly Returns'!AD120</f>
        <v>-1.8942000000000001E-2</v>
      </c>
      <c r="AF106" s="97">
        <f>'Monthly Returns'!AE120</f>
        <v>-4.1960000000000001E-3</v>
      </c>
      <c r="AG106" s="97">
        <f>'Monthly Returns'!AF120</f>
        <v>-4.0280000000000003E-3</v>
      </c>
      <c r="AH106" s="97">
        <f>'Monthly Returns'!AG120</f>
        <v>-2.2579697055248E-2</v>
      </c>
      <c r="AI106" s="97">
        <f>'Monthly Returns'!AH120</f>
        <v>2.5499999999999998E-2</v>
      </c>
      <c r="AJ106" s="97">
        <f>'Monthly Returns'!AI120</f>
        <v>1.993E-2</v>
      </c>
      <c r="AK106" s="97">
        <f>'Monthly Returns'!AJ120</f>
        <v>2.2374999999999999E-2</v>
      </c>
      <c r="AL106" s="97">
        <f>'Monthly Returns'!AK120</f>
        <v>2.1749000000000001E-2</v>
      </c>
      <c r="AM106" s="97">
        <f>'Monthly Returns'!AL120</f>
        <v>1.8106999999999998E-2</v>
      </c>
      <c r="AN106" s="97">
        <f>'Monthly Returns'!AM120</f>
        <v>1.4873000000000001E-2</v>
      </c>
      <c r="AO106" s="97">
        <f>'Monthly Returns'!AN120</f>
        <v>2.4081000000000002E-2</v>
      </c>
      <c r="AP106" s="97">
        <f>'Monthly Returns'!AO120</f>
        <v>1.2939999999999998E-3</v>
      </c>
      <c r="AQ106" s="97">
        <f>'Monthly Returns'!AP120</f>
        <v>6.4837999999999993E-2</v>
      </c>
      <c r="AR106" s="95">
        <v>1.0994305437429078E-2</v>
      </c>
      <c r="AS106" s="97">
        <f>'Monthly Returns'!AR120</f>
        <v>-2.496424718368162E-2</v>
      </c>
      <c r="AT106" s="205">
        <f t="shared" si="3"/>
        <v>1.5859501847992879E-2</v>
      </c>
      <c r="AU106" s="95">
        <v>5.2988205802219929E-3</v>
      </c>
      <c r="AV106" s="95">
        <v>-1.0460105607316772E-2</v>
      </c>
      <c r="AW106" s="97">
        <f>'Monthly Returns'!AV120</f>
        <v>5.2300000000000003E-4</v>
      </c>
      <c r="AX106" s="97">
        <f>'Monthly Returns'!AW120</f>
        <v>8.1539999999999998E-3</v>
      </c>
      <c r="AY106" s="95">
        <v>3.2050509239964407E-2</v>
      </c>
      <c r="AZ106" s="95">
        <v>0.10331954225249211</v>
      </c>
      <c r="BA106" s="97">
        <f>'Monthly Returns'!AZ120</f>
        <v>-2.408E-3</v>
      </c>
      <c r="BB106" s="97"/>
      <c r="BC106" s="97"/>
      <c r="BD106" s="97"/>
      <c r="BE106" s="97"/>
      <c r="BF106" s="97"/>
      <c r="BG106" s="97"/>
      <c r="BH106" s="97"/>
      <c r="BI106" s="97"/>
      <c r="BJ106" s="97"/>
      <c r="BK106" s="97"/>
      <c r="BL106" s="97"/>
      <c r="BM106" s="97"/>
      <c r="BN106" s="97"/>
      <c r="BO106" s="97"/>
      <c r="BP106" s="97"/>
      <c r="BQ106" s="97"/>
      <c r="BR106" s="97"/>
      <c r="BS106" s="97"/>
      <c r="BT106" s="97"/>
      <c r="BU106" s="97"/>
      <c r="BV106" s="97"/>
      <c r="CC106" s="196">
        <f>(C106-AVERAGE(C$3:C$242))^2*'Monthly Returns'!$BI120</f>
        <v>2.3920419408091725E-6</v>
      </c>
      <c r="CD106" s="196">
        <f>(D106-AVERAGE(D$3:D$242))^2*'Monthly Returns'!$BI120</f>
        <v>2.3421576726474542E-6</v>
      </c>
      <c r="CE106" s="196">
        <f>(E106-AVERAGE(E$3:E$242))^2*'Monthly Returns'!$BI120</f>
        <v>2.2576929144797331E-6</v>
      </c>
      <c r="CF106" s="196">
        <f>(F106-AVERAGE(F$3:F$242))^2*'Monthly Returns'!$BI120</f>
        <v>2.8448635638667728E-6</v>
      </c>
      <c r="CG106" s="196">
        <f>(G106-AVERAGE(G$3:G$242))^2*'Monthly Returns'!$BI120</f>
        <v>2.672030515189392E-7</v>
      </c>
      <c r="CH106" s="196">
        <f>(H106-AVERAGE(H$3:H$242))^2*'Monthly Returns'!$BI120</f>
        <v>1.6422084358897091E-6</v>
      </c>
      <c r="CI106" s="196">
        <f>(I106-AVERAGE(I$3:I$242))^2*'Monthly Returns'!$BI120</f>
        <v>1.2514730131385492E-6</v>
      </c>
      <c r="CJ106" s="196">
        <f>(J106-AVERAGE(J$3:J$242))^2*'Monthly Returns'!$BI120</f>
        <v>1.0971759565311892E-7</v>
      </c>
      <c r="CK106" s="196">
        <f>(K106-AVERAGE(K$3:K$242))^2*'Monthly Returns'!$BI120</f>
        <v>4.1981821578328717E-6</v>
      </c>
      <c r="CL106" s="196">
        <f>(L106-AVERAGE(L$3:L$242))^2*'Monthly Returns'!$BI120</f>
        <v>8.6283615909244608E-36</v>
      </c>
      <c r="CM106" s="196">
        <f>(M106-AVERAGE(M$3:M$242))^2*'Monthly Returns'!$BI120</f>
        <v>3.5692047291643471E-7</v>
      </c>
      <c r="CN106" s="196">
        <f>(N106-AVERAGE(N$3:N$242))^2*'Monthly Returns'!$BI120</f>
        <v>4.2605717927384732E-7</v>
      </c>
      <c r="CO106" s="196">
        <f>(O106-AVERAGE(O$3:O$242))^2*'Monthly Returns'!$BI120</f>
        <v>2.5512899646329002E-8</v>
      </c>
      <c r="CP106" s="196">
        <f>(P106-AVERAGE(P$3:P$242))^2*'Monthly Returns'!$BI120</f>
        <v>2.4893463309400199E-7</v>
      </c>
      <c r="CQ106" s="196">
        <f>(Q106-AVERAGE(Q$3:Q$242))^2*'Monthly Returns'!$BI120</f>
        <v>1.5883256545221962E-6</v>
      </c>
      <c r="CR106" s="196">
        <f>(R106-AVERAGE(R$3:R$242))^2*'Monthly Returns'!$BI120</f>
        <v>5.6089557605890049E-7</v>
      </c>
      <c r="CS106" s="196">
        <f>(S106-AVERAGE(S$3:S$242))^2*'Monthly Returns'!$BI120</f>
        <v>3.7983319113137456E-7</v>
      </c>
      <c r="CT106" s="196">
        <f>(T106-AVERAGE(T$3:T$242))^2*'Monthly Returns'!$BI120</f>
        <v>1.3176343926407933E-6</v>
      </c>
      <c r="CU106" s="196">
        <f>(U106-AVERAGE(U$3:U$242))^2*'Monthly Returns'!$BI120</f>
        <v>7.9075763654999127E-7</v>
      </c>
      <c r="CV106" s="196">
        <f>(V106-AVERAGE(V$3:V$242))^2*'Monthly Returns'!$BI120</f>
        <v>2.1885946239983293E-7</v>
      </c>
      <c r="CW106" s="196">
        <f>(W106-AVERAGE(W$3:W$242))^2*'Monthly Returns'!$BI120</f>
        <v>2.4989260291162099E-7</v>
      </c>
      <c r="CX106" s="196">
        <f>(X106-AVERAGE(X$3:X$242))^2*'Monthly Returns'!$BI120</f>
        <v>5.8406090083943727E-7</v>
      </c>
      <c r="CY106" s="196">
        <f>(Y106-AVERAGE(Y$3:Y$242))^2*'Monthly Returns'!$BI120</f>
        <v>1.792436355459907E-7</v>
      </c>
      <c r="CZ106" s="196">
        <f>(Z106-AVERAGE(Z$3:Z$242))^2*'Monthly Returns'!$BI120</f>
        <v>1.847255671985105E-8</v>
      </c>
      <c r="DA106" s="196">
        <f>(AA106-AVERAGE(AA$3:AA$242))^2*'Monthly Returns'!$BI120</f>
        <v>6.6811539002768241E-9</v>
      </c>
      <c r="DB106" s="196">
        <f>(AB106-AVERAGE(AB$3:AB$242))^2*'Monthly Returns'!$BI120</f>
        <v>1.0826673381725805E-8</v>
      </c>
      <c r="DC106" s="196">
        <f>(AC106-AVERAGE(AC$3:AC$242))^2*'Monthly Returns'!$BI120</f>
        <v>1.5540543770009248E-6</v>
      </c>
      <c r="DD106" s="196">
        <f>(AD106-AVERAGE(AD$3:AD$242))^2*'Monthly Returns'!$BI120</f>
        <v>1.7060701773775202E-6</v>
      </c>
      <c r="DE106" s="196">
        <f>(AE106-AVERAGE(AE$3:AE$242))^2*'Monthly Returns'!$BI120</f>
        <v>1.3835645053004681E-6</v>
      </c>
      <c r="DF106" s="196">
        <f>(AF106-AVERAGE(AF$3:AF$242))^2*'Monthly Returns'!$BI120</f>
        <v>3.4726728496138685E-7</v>
      </c>
      <c r="DG106" s="196">
        <f>(AG106-AVERAGE(AG$3:AG$242))^2*'Monthly Returns'!$BI120</f>
        <v>2.5212459656094985E-7</v>
      </c>
      <c r="DH106" s="196">
        <f>(AH106-AVERAGE(AH$3:AH$242))^2*'Monthly Returns'!$BI120</f>
        <v>2.0278481707578433E-6</v>
      </c>
      <c r="DI106" s="196">
        <f>(AI106-AVERAGE(AI$3:AI$242))^2*'Monthly Returns'!$BI120</f>
        <v>1.3383942663074703E-6</v>
      </c>
      <c r="DJ106" s="196">
        <f>(AJ106-AVERAGE(AJ$3:AJ$242))^2*'Monthly Returns'!$BI120</f>
        <v>5.6592761265787615E-7</v>
      </c>
      <c r="DK106" s="196">
        <f>(AK106-AVERAGE(AK$3:AK$242))^2*'Monthly Returns'!$BI120</f>
        <v>7.2751439244438941E-7</v>
      </c>
      <c r="DL106" s="196">
        <f>(AL106-AVERAGE(AL$3:AL$242))^2*'Monthly Returns'!$BI120</f>
        <v>6.592132727262929E-7</v>
      </c>
      <c r="DM106" s="196">
        <f>(AM106-AVERAGE(AM$3:AM$242))^2*'Monthly Returns'!$BI120</f>
        <v>5.3151019290981824E-7</v>
      </c>
      <c r="DN106" s="196">
        <f>(AN106-AVERAGE(AN$3:AN$242))^2*'Monthly Returns'!$BI120</f>
        <v>2.4013501984393007E-7</v>
      </c>
      <c r="DO106" s="196">
        <f>(AO106-AVERAGE(AO$3:AO$242))^2*'Monthly Returns'!$BI120</f>
        <v>9.7983150047868928E-7</v>
      </c>
      <c r="DP106" s="196">
        <f>(AP106-AVERAGE(AP$3:AP$242))^2*'Monthly Returns'!$BI120</f>
        <v>3.2139120991848416E-9</v>
      </c>
      <c r="DQ106" s="196">
        <f>(AQ106-AVERAGE(AQ$3:AQ$242))^2*'Monthly Returns'!$BI120</f>
        <v>9.1019642469970166E-6</v>
      </c>
      <c r="DR106" s="196">
        <f>(AR106-AVERAGE(AR$3:AR$242))^2*'Monthly Returns'!$BI120</f>
        <v>5.6420884453204683E-8</v>
      </c>
      <c r="DS106" s="196">
        <f>(AS106-AVERAGE(AS$3:AS$242))^2*'Monthly Returns'!$BI120</f>
        <v>8.6283615909244608E-36</v>
      </c>
      <c r="DT106" s="196">
        <f>(AT106-AVERAGE(AT$3:AT$242))^2*'Monthly Returns'!$BI120</f>
        <v>2.8921404651703182E-7</v>
      </c>
      <c r="DU106" s="196">
        <f>(AU106-AVERAGE(AU$3:AU$242))^2*'Monthly Returns'!$BI120</f>
        <v>3.0570451096010705E-8</v>
      </c>
      <c r="DV106" s="196">
        <f>(AV106-AVERAGE(AV$3:AV$242))^2*'Monthly Returns'!$BI120</f>
        <v>5.9751378654618943E-8</v>
      </c>
      <c r="DW106" s="196">
        <f>(AW106-AVERAGE(AW$3:AW$242))^2*'Monthly Returns'!$BI120</f>
        <v>2.4262689400884801E-7</v>
      </c>
      <c r="DX106" s="196">
        <f>(AX106-AVERAGE(AX$3:AX$242))^2*'Monthly Returns'!$BI120</f>
        <v>1.4974730510974608E-9</v>
      </c>
      <c r="DY106" s="196">
        <f>(AY106-AVERAGE(AY$3:AY$242))^2*'Monthly Returns'!$BI120</f>
        <v>1.7663016172387008E-6</v>
      </c>
      <c r="DZ106" s="196">
        <f>(AZ106-AVERAGE(AZ$3:AZ$242))^2*'Monthly Returns'!$BI120</f>
        <v>2.1223565443841512E-5</v>
      </c>
      <c r="EA106" s="196">
        <f>(BA106-AVERAGE(BA$3:BA$242))^2*'Monthly Returns'!$BI120</f>
        <v>4.4857980987494925E-7</v>
      </c>
    </row>
    <row r="107" spans="1:131" s="103" customFormat="1" x14ac:dyDescent="0.2">
      <c r="A107" s="85"/>
      <c r="B107" s="102">
        <f>'Monthly Returns'!A121</f>
        <v>39263</v>
      </c>
      <c r="C107" s="97">
        <f>'Monthly Returns'!B121</f>
        <v>-1.8726E-2</v>
      </c>
      <c r="D107" s="97">
        <f>'Monthly Returns'!C121</f>
        <v>-1.9101E-2</v>
      </c>
      <c r="E107" s="97">
        <f>'Monthly Returns'!D121</f>
        <v>-2.2547000000000001E-2</v>
      </c>
      <c r="F107" s="97">
        <f>'Monthly Returns'!E121</f>
        <v>-1.4629000000000001E-2</v>
      </c>
      <c r="G107" s="97">
        <f>'Monthly Returns'!F121</f>
        <v>-6.9449999999999998E-3</v>
      </c>
      <c r="H107" s="97">
        <f>'Monthly Returns'!G121</f>
        <v>-2.5819999999999997E-3</v>
      </c>
      <c r="I107" s="97">
        <f>'Monthly Returns'!H121</f>
        <v>8.515E-3</v>
      </c>
      <c r="J107" s="97">
        <f>'Monthly Returns'!I121</f>
        <v>-1.83E-3</v>
      </c>
      <c r="K107" s="97">
        <f>'Monthly Returns'!J121</f>
        <v>4.7300000000000002E-2</v>
      </c>
      <c r="L107" s="97">
        <f>'Monthly Returns'!K121</f>
        <v>-2.496424718368162E-2</v>
      </c>
      <c r="M107" s="97">
        <f>'Monthly Returns'!L121</f>
        <v>-2.9559999999999999E-3</v>
      </c>
      <c r="N107" s="97">
        <f>'Monthly Returns'!M121</f>
        <v>-4.3499999999999995E-4</v>
      </c>
      <c r="O107" s="97">
        <f>'Monthly Returns'!N121</f>
        <v>3.9569999999999996E-3</v>
      </c>
      <c r="P107" s="97">
        <f>'Monthly Returns'!O121</f>
        <v>1.6150000000000001E-3</v>
      </c>
      <c r="Q107" s="97">
        <f>'Monthly Returns'!P121</f>
        <v>-8.4340000000000005E-3</v>
      </c>
      <c r="R107" s="97">
        <f>'Monthly Returns'!Q121</f>
        <v>-4.6849999999999999E-3</v>
      </c>
      <c r="S107" s="97">
        <f>'Monthly Returns'!R121</f>
        <v>-1.7929999999999999E-3</v>
      </c>
      <c r="T107" s="97">
        <f>'Monthly Returns'!S121</f>
        <v>-1.3306E-2</v>
      </c>
      <c r="U107" s="97">
        <f>'Monthly Returns'!T121</f>
        <v>-1.6459999999999999E-3</v>
      </c>
      <c r="V107" s="97">
        <f>'Monthly Returns'!U121</f>
        <v>-4.84E-4</v>
      </c>
      <c r="W107" s="97">
        <f>'Monthly Returns'!V121</f>
        <v>-4.2009999999999999E-3</v>
      </c>
      <c r="X107" s="97">
        <f>'Monthly Returns'!W121</f>
        <v>-3.6709999999999998E-3</v>
      </c>
      <c r="Y107" s="97">
        <f>'Monthly Returns'!X121</f>
        <v>-3.8190000000000003E-3</v>
      </c>
      <c r="Z107" s="97">
        <f>'Monthly Returns'!Y121</f>
        <v>5.6700000000000001E-4</v>
      </c>
      <c r="AA107" s="97">
        <f>'Monthly Returns'!Z121</f>
        <v>-1.7967999999999998E-2</v>
      </c>
      <c r="AB107" s="97">
        <f>'Monthly Returns'!AA121</f>
        <v>2.0119999999999999E-3</v>
      </c>
      <c r="AC107" s="97">
        <f>'Monthly Returns'!AB121</f>
        <v>-5.2090000000000001E-3</v>
      </c>
      <c r="AD107" s="97">
        <f>'Monthly Returns'!AC121</f>
        <v>-7.0709999999999992E-3</v>
      </c>
      <c r="AE107" s="97">
        <f>'Monthly Returns'!AD121</f>
        <v>-1.7799999999999999E-3</v>
      </c>
      <c r="AF107" s="97">
        <f>'Monthly Returns'!AE121</f>
        <v>-1.8497E-2</v>
      </c>
      <c r="AG107" s="97">
        <f>'Monthly Returns'!AF121</f>
        <v>-8.2039999999999995E-3</v>
      </c>
      <c r="AH107" s="97">
        <f>'Monthly Returns'!AG121</f>
        <v>-5.0863361968838906E-3</v>
      </c>
      <c r="AI107" s="97">
        <f>'Monthly Returns'!AH121</f>
        <v>-7.000000000000001E-4</v>
      </c>
      <c r="AJ107" s="97">
        <f>'Monthly Returns'!AI121</f>
        <v>7.3000000000000001E-3</v>
      </c>
      <c r="AK107" s="97">
        <f>'Monthly Returns'!AJ121</f>
        <v>8.881E-3</v>
      </c>
      <c r="AL107" s="97">
        <f>'Monthly Returns'!AK121</f>
        <v>3.5000000000000004E-5</v>
      </c>
      <c r="AM107" s="97">
        <f>'Monthly Returns'!AL121</f>
        <v>1.5065E-2</v>
      </c>
      <c r="AN107" s="97">
        <f>'Monthly Returns'!AM121</f>
        <v>5.6220000000000003E-3</v>
      </c>
      <c r="AO107" s="97">
        <f>'Monthly Returns'!AN121</f>
        <v>2.1413000000000001E-2</v>
      </c>
      <c r="AP107" s="97">
        <f>'Monthly Returns'!AO121</f>
        <v>-1.3969000000000001E-2</v>
      </c>
      <c r="AQ107" s="97">
        <f>'Monthly Returns'!AP121</f>
        <v>4.9640000000000004E-2</v>
      </c>
      <c r="AR107" s="95">
        <v>2.5739125709027663E-3</v>
      </c>
      <c r="AS107" s="97">
        <f>'Monthly Returns'!AR121</f>
        <v>-2.496424718368162E-2</v>
      </c>
      <c r="AT107" s="205">
        <f t="shared" si="3"/>
        <v>-2.0064664373774486E-2</v>
      </c>
      <c r="AU107" s="95">
        <v>-4.8589149749892454E-3</v>
      </c>
      <c r="AV107" s="95">
        <v>-1.5277514937631112E-2</v>
      </c>
      <c r="AW107" s="97">
        <f>'Monthly Returns'!AV121</f>
        <v>-9.0687000000000004E-2</v>
      </c>
      <c r="AX107" s="97">
        <f>'Monthly Returns'!AW121</f>
        <v>-7.3150000000000007E-2</v>
      </c>
      <c r="AY107" s="95">
        <v>-2.2673218688724168E-3</v>
      </c>
      <c r="AZ107" s="95">
        <v>3.1634065439293556E-2</v>
      </c>
      <c r="BA107" s="97">
        <f>'Monthly Returns'!AZ121</f>
        <v>8.5699999999999995E-3</v>
      </c>
      <c r="BB107" s="97"/>
      <c r="BC107" s="97"/>
      <c r="BD107" s="97"/>
      <c r="BE107" s="97"/>
      <c r="BF107" s="97"/>
      <c r="BG107" s="97"/>
      <c r="BH107" s="97"/>
      <c r="BI107" s="97"/>
      <c r="BJ107" s="97"/>
      <c r="BK107" s="97"/>
      <c r="BL107" s="97"/>
      <c r="BM107" s="97"/>
      <c r="BN107" s="97"/>
      <c r="BO107" s="97"/>
      <c r="BP107" s="97"/>
      <c r="BQ107" s="97"/>
      <c r="BR107" s="97"/>
      <c r="BS107" s="97"/>
      <c r="BT107" s="97"/>
      <c r="BU107" s="97"/>
      <c r="BV107" s="97"/>
      <c r="CC107" s="196">
        <f>(C107-AVERAGE(C$3:C$242))^2*'Monthly Returns'!$BI121</f>
        <v>1.9025478974438262E-6</v>
      </c>
      <c r="CD107" s="196">
        <f>(D107-AVERAGE(D$3:D$242))^2*'Monthly Returns'!$BI121</f>
        <v>1.9413836112265217E-6</v>
      </c>
      <c r="CE107" s="196">
        <f>(E107-AVERAGE(E$3:E$242))^2*'Monthly Returns'!$BI121</f>
        <v>2.8721242472201188E-6</v>
      </c>
      <c r="CF107" s="196">
        <f>(F107-AVERAGE(F$3:F$242))^2*'Monthly Returns'!$BI121</f>
        <v>1.5898944969446215E-6</v>
      </c>
      <c r="CG107" s="196">
        <f>(G107-AVERAGE(G$3:G$242))^2*'Monthly Returns'!$BI121</f>
        <v>8.7753298859212207E-7</v>
      </c>
      <c r="CH107" s="196">
        <f>(H107-AVERAGE(H$3:H$242))^2*'Monthly Returns'!$BI121</f>
        <v>2.3039359596041234E-7</v>
      </c>
      <c r="CI107" s="196">
        <f>(I107-AVERAGE(I$3:I$242))^2*'Monthly Returns'!$BI121</f>
        <v>1.4268435224007302E-8</v>
      </c>
      <c r="CJ107" s="196">
        <f>(J107-AVERAGE(J$3:J$242))^2*'Monthly Returns'!$BI121</f>
        <v>3.3052732693518035E-7</v>
      </c>
      <c r="CK107" s="196">
        <f>(K107-AVERAGE(K$3:K$242))^2*'Monthly Returns'!$BI121</f>
        <v>3.9101953875274217E-6</v>
      </c>
      <c r="CL107" s="196">
        <f>(L107-AVERAGE(L$3:L$242))^2*'Monthly Returns'!$BI121</f>
        <v>8.7155167585095553E-36</v>
      </c>
      <c r="CM107" s="196">
        <f>(M107-AVERAGE(M$3:M$242))^2*'Monthly Returns'!$BI121</f>
        <v>1.2557376490977895E-7</v>
      </c>
      <c r="CN107" s="196">
        <f>(N107-AVERAGE(N$3:N$242))^2*'Monthly Returns'!$BI121</f>
        <v>4.0697615486568009E-8</v>
      </c>
      <c r="CO107" s="196">
        <f>(O107-AVERAGE(O$3:O$242))^2*'Monthly Returns'!$BI121</f>
        <v>1.4427320619711324E-8</v>
      </c>
      <c r="CP107" s="196">
        <f>(P107-AVERAGE(P$3:P$242))^2*'Monthly Returns'!$BI121</f>
        <v>5.4007550420096093E-9</v>
      </c>
      <c r="CQ107" s="196">
        <f>(Q107-AVERAGE(Q$3:Q$242))^2*'Monthly Returns'!$BI121</f>
        <v>5.2189574610259714E-7</v>
      </c>
      <c r="CR107" s="196">
        <f>(R107-AVERAGE(R$3:R$242))^2*'Monthly Returns'!$BI121</f>
        <v>2.3094680215891951E-7</v>
      </c>
      <c r="CS107" s="196">
        <f>(S107-AVERAGE(S$3:S$242))^2*'Monthly Returns'!$BI121</f>
        <v>9.4816419398371921E-8</v>
      </c>
      <c r="CT107" s="196">
        <f>(T107-AVERAGE(T$3:T$242))^2*'Monthly Returns'!$BI121</f>
        <v>1.0057960528819089E-6</v>
      </c>
      <c r="CU107" s="196">
        <f>(U107-AVERAGE(U$3:U$242))^2*'Monthly Returns'!$BI121</f>
        <v>1.0383180356530616E-7</v>
      </c>
      <c r="CV107" s="196">
        <f>(V107-AVERAGE(V$3:V$242))^2*'Monthly Returns'!$BI121</f>
        <v>4.0646937731285428E-8</v>
      </c>
      <c r="CW107" s="196">
        <f>(W107-AVERAGE(W$3:W$242))^2*'Monthly Returns'!$BI121</f>
        <v>1.7665010106156059E-7</v>
      </c>
      <c r="CX107" s="196">
        <f>(X107-AVERAGE(X$3:X$242))^2*'Monthly Returns'!$BI121</f>
        <v>1.8757055031014028E-7</v>
      </c>
      <c r="CY107" s="196">
        <f>(Y107-AVERAGE(Y$3:Y$242))^2*'Monthly Returns'!$BI121</f>
        <v>1.5617573541649214E-7</v>
      </c>
      <c r="CZ107" s="196">
        <f>(Z107-AVERAGE(Z$3:Z$242))^2*'Monthly Returns'!$BI121</f>
        <v>9.9063196394821202E-9</v>
      </c>
      <c r="DA107" s="196">
        <f>(AA107-AVERAGE(AA$3:AA$242))^2*'Monthly Returns'!$BI121</f>
        <v>1.6154865201599173E-6</v>
      </c>
      <c r="DB107" s="196">
        <f>(AB107-AVERAGE(AB$3:AB$242))^2*'Monthly Returns'!$BI121</f>
        <v>1.2623583084824208E-8</v>
      </c>
      <c r="DC107" s="196">
        <f>(AC107-AVERAGE(AC$3:AC$242))^2*'Monthly Returns'!$BI121</f>
        <v>1.9225165987603438E-7</v>
      </c>
      <c r="DD107" s="196">
        <f>(AD107-AVERAGE(AD$3:AD$242))^2*'Monthly Returns'!$BI121</f>
        <v>2.9195445249910439E-7</v>
      </c>
      <c r="DE107" s="196">
        <f>(AE107-AVERAGE(AE$3:AE$242))^2*'Monthly Returns'!$BI121</f>
        <v>7.2610266839096909E-8</v>
      </c>
      <c r="DF107" s="196">
        <f>(AF107-AVERAGE(AF$3:AF$242))^2*'Monthly Returns'!$BI121</f>
        <v>1.8301256033279831E-6</v>
      </c>
      <c r="DG107" s="196">
        <f>(AG107-AVERAGE(AG$3:AG$242))^2*'Monthly Returns'!$BI121</f>
        <v>5.2814895888475281E-7</v>
      </c>
      <c r="DH107" s="196">
        <f>(AH107-AVERAGE(AH$3:AH$242))^2*'Monthly Returns'!$BI121</f>
        <v>2.5086456598586768E-7</v>
      </c>
      <c r="DI107" s="196">
        <f>(AI107-AVERAGE(AI$3:AI$242))^2*'Monthly Returns'!$BI121</f>
        <v>5.3202030480188707E-8</v>
      </c>
      <c r="DJ107" s="196">
        <f>(AJ107-AVERAGE(AJ$3:AJ$242))^2*'Monthly Returns'!$BI121</f>
        <v>7.120020763443749E-9</v>
      </c>
      <c r="DK107" s="196">
        <f>(AK107-AVERAGE(AK$3:AK$242))^2*'Monthly Returns'!$BI121</f>
        <v>1.948839724356524E-8</v>
      </c>
      <c r="DL107" s="196">
        <f>(AL107-AVERAGE(AL$3:AL$242))^2*'Monthly Returns'!$BI121</f>
        <v>1.1477771054350027E-7</v>
      </c>
      <c r="DM107" s="196">
        <f>(AM107-AVERAGE(AM$3:AM$242))^2*'Monthly Returns'!$BI121</f>
        <v>3.2597247866867231E-7</v>
      </c>
      <c r="DN107" s="196">
        <f>(AN107-AVERAGE(AN$3:AN$242))^2*'Monthly Returns'!$BI121</f>
        <v>2.6611915914916157E-13</v>
      </c>
      <c r="DO107" s="196">
        <f>(AO107-AVERAGE(AO$3:AO$242))^2*'Monthly Returns'!$BI121</f>
        <v>7.2754249610101833E-7</v>
      </c>
      <c r="DP107" s="196">
        <f>(AP107-AVERAGE(AP$3:AP$242))^2*'Monthly Returns'!$BI121</f>
        <v>7.5463441932093291E-7</v>
      </c>
      <c r="DQ107" s="196">
        <f>(AQ107-AVERAGE(AQ$3:AQ$242))^2*'Monthly Returns'!$BI121</f>
        <v>4.9456504828713806E-6</v>
      </c>
      <c r="DR107" s="196">
        <f>(AR107-AVERAGE(AR$3:AR$242))^2*'Monthly Returns'!$BI121</f>
        <v>4.3717629939573228E-8</v>
      </c>
      <c r="DS107" s="196">
        <f>(AS107-AVERAGE(AS$3:AS$242))^2*'Monthly Returns'!$BI121</f>
        <v>8.7155167585095553E-36</v>
      </c>
      <c r="DT107" s="196">
        <f>(AT107-AVERAGE(AT$3:AT$242))^2*'Monthly Returns'!$BI121</f>
        <v>1.8769845203318882E-6</v>
      </c>
      <c r="DU107" s="196">
        <f>(AU107-AVERAGE(AU$3:AU$242))^2*'Monthly Returns'!$BI121</f>
        <v>1.3284994398542466E-7</v>
      </c>
      <c r="DV107" s="196">
        <f>(AV107-AVERAGE(AV$3:AV$242))^2*'Monthly Returns'!$BI121</f>
        <v>2.5187635613158452E-7</v>
      </c>
      <c r="DW107" s="196">
        <f>(AW107-AVERAGE(AW$3:AW$242))^2*'Monthly Returns'!$BI121</f>
        <v>2.857759995584575E-5</v>
      </c>
      <c r="DX107" s="196">
        <f>(AX107-AVERAGE(AX$3:AX$242))^2*'Monthly Returns'!$BI121</f>
        <v>1.9034181897779406E-5</v>
      </c>
      <c r="DY107" s="196">
        <f>(AY107-AVERAGE(AY$3:AY$242))^2*'Monthly Returns'!$BI121</f>
        <v>2.3949253078138048E-7</v>
      </c>
      <c r="DZ107" s="196">
        <f>(AZ107-AVERAGE(AZ$3:AZ$242))^2*'Monthly Returns'!$BI121</f>
        <v>6.6866786075148492E-7</v>
      </c>
      <c r="EA107" s="196">
        <f>(BA107-AVERAGE(BA$3:BA$242))^2*'Monthly Returns'!$BI121</f>
        <v>7.9746505551551307E-9</v>
      </c>
    </row>
    <row r="108" spans="1:131" s="103" customFormat="1" x14ac:dyDescent="0.2">
      <c r="A108" s="85"/>
      <c r="B108" s="102">
        <f>'Monthly Returns'!A122</f>
        <v>39294</v>
      </c>
      <c r="C108" s="97">
        <f>'Monthly Returns'!B122</f>
        <v>-3.4100999999999999E-2</v>
      </c>
      <c r="D108" s="97">
        <f>'Monthly Returns'!C122</f>
        <v>-3.0887999999999999E-2</v>
      </c>
      <c r="E108" s="97">
        <f>'Monthly Returns'!D122</f>
        <v>-3.7228999999999998E-2</v>
      </c>
      <c r="F108" s="97">
        <f>'Monthly Returns'!E122</f>
        <v>-6.8394999999999997E-2</v>
      </c>
      <c r="G108" s="97">
        <f>'Monthly Returns'!F122</f>
        <v>-5.9200000000000003E-2</v>
      </c>
      <c r="H108" s="97">
        <f>'Monthly Returns'!G122</f>
        <v>-1.5039E-2</v>
      </c>
      <c r="I108" s="97">
        <f>'Monthly Returns'!H122</f>
        <v>-2.849E-3</v>
      </c>
      <c r="J108" s="97">
        <f>'Monthly Returns'!I122</f>
        <v>-6.045E-3</v>
      </c>
      <c r="K108" s="97">
        <f>'Monthly Returns'!J122</f>
        <v>5.3281000000000002E-2</v>
      </c>
      <c r="L108" s="97">
        <f>'Monthly Returns'!K122</f>
        <v>-2.496424718368162E-2</v>
      </c>
      <c r="M108" s="97">
        <f>'Monthly Returns'!L122</f>
        <v>8.3420000000000005E-3</v>
      </c>
      <c r="N108" s="97">
        <f>'Monthly Returns'!M122</f>
        <v>1.6580999999999999E-2</v>
      </c>
      <c r="O108" s="97">
        <f>'Monthly Returns'!N122</f>
        <v>3.9410000000000001E-3</v>
      </c>
      <c r="P108" s="97">
        <f>'Monthly Returns'!O122</f>
        <v>1.4030000000000001E-2</v>
      </c>
      <c r="Q108" s="97">
        <f>'Monthly Returns'!P122</f>
        <v>2.6752999999999999E-2</v>
      </c>
      <c r="R108" s="97">
        <f>'Monthly Returns'!Q122</f>
        <v>3.4160000000000002E-3</v>
      </c>
      <c r="S108" s="97">
        <f>'Monthly Returns'!R122</f>
        <v>4.7650000000000001E-3</v>
      </c>
      <c r="T108" s="97">
        <f>'Monthly Returns'!S122</f>
        <v>-6.9700000000000003E-4</v>
      </c>
      <c r="U108" s="97">
        <f>'Monthly Returns'!T122</f>
        <v>2.2833000000000003E-2</v>
      </c>
      <c r="V108" s="97">
        <f>'Monthly Returns'!U122</f>
        <v>9.2119999999999997E-3</v>
      </c>
      <c r="W108" s="97">
        <f>'Monthly Returns'!V122</f>
        <v>6.7720000000000002E-3</v>
      </c>
      <c r="X108" s="97">
        <f>'Monthly Returns'!W122</f>
        <v>1.1949999999999999E-3</v>
      </c>
      <c r="Y108" s="97">
        <f>'Monthly Returns'!X122</f>
        <v>9.1400000000000006E-3</v>
      </c>
      <c r="Z108" s="97">
        <f>'Monthly Returns'!Y122</f>
        <v>6.3309999999999998E-3</v>
      </c>
      <c r="AA108" s="97">
        <f>'Monthly Returns'!Z122</f>
        <v>-3.5400999999999995E-2</v>
      </c>
      <c r="AB108" s="97">
        <f>'Monthly Returns'!AA122</f>
        <v>-3.3269E-2</v>
      </c>
      <c r="AC108" s="97">
        <f>'Monthly Returns'!AB122</f>
        <v>2.7881E-2</v>
      </c>
      <c r="AD108" s="97">
        <f>'Monthly Returns'!AC122</f>
        <v>3.1334000000000001E-2</v>
      </c>
      <c r="AE108" s="97">
        <f>'Monthly Returns'!AD122</f>
        <v>1.9612000000000001E-2</v>
      </c>
      <c r="AF108" s="97">
        <f>'Monthly Returns'!AE122</f>
        <v>-1.2148000000000001E-2</v>
      </c>
      <c r="AG108" s="97">
        <f>'Monthly Returns'!AF122</f>
        <v>-1.4862E-2</v>
      </c>
      <c r="AH108" s="97">
        <f>'Monthly Returns'!AG122</f>
        <v>3.2712756842378704E-2</v>
      </c>
      <c r="AI108" s="97">
        <f>'Monthly Returns'!AH122</f>
        <v>-9.300000000000001E-3</v>
      </c>
      <c r="AJ108" s="97">
        <f>'Monthly Returns'!AI122</f>
        <v>7.9000000000000001E-4</v>
      </c>
      <c r="AK108" s="97">
        <f>'Monthly Returns'!AJ122</f>
        <v>1.673E-3</v>
      </c>
      <c r="AL108" s="97">
        <f>'Monthly Returns'!AK122</f>
        <v>-8.8229999999999992E-3</v>
      </c>
      <c r="AM108" s="97">
        <f>'Monthly Returns'!AL122</f>
        <v>7.9310000000000005E-3</v>
      </c>
      <c r="AN108" s="97">
        <f>'Monthly Returns'!AM122</f>
        <v>-5.8040000000000001E-3</v>
      </c>
      <c r="AO108" s="97">
        <f>'Monthly Returns'!AN122</f>
        <v>-4.0788999999999999E-2</v>
      </c>
      <c r="AP108" s="97">
        <f>'Monthly Returns'!AO122</f>
        <v>2.0750999999999999E-2</v>
      </c>
      <c r="AQ108" s="97">
        <f>'Monthly Returns'!AP122</f>
        <v>6.9080000000000001E-3</v>
      </c>
      <c r="AR108" s="95">
        <v>-5.0875436937644264E-2</v>
      </c>
      <c r="AS108" s="97">
        <f>'Monthly Returns'!AR122</f>
        <v>-2.496424718368162E-2</v>
      </c>
      <c r="AT108" s="205">
        <f t="shared" si="3"/>
        <v>-1.7016437342276303E-2</v>
      </c>
      <c r="AU108" s="95">
        <v>-7.5519263208826065E-4</v>
      </c>
      <c r="AV108" s="95">
        <v>-8.7064146448155438E-3</v>
      </c>
      <c r="AW108" s="97">
        <f>'Monthly Returns'!AV122</f>
        <v>-7.8021999999999994E-2</v>
      </c>
      <c r="AX108" s="97">
        <f>'Monthly Returns'!AW122</f>
        <v>-4.9588E-2</v>
      </c>
      <c r="AY108" s="95">
        <v>-1.9301186711381521E-2</v>
      </c>
      <c r="AZ108" s="95">
        <v>3.0906526890402325E-2</v>
      </c>
      <c r="BA108" s="97">
        <f>'Monthly Returns'!AZ122</f>
        <v>-1.0604000000000001E-2</v>
      </c>
      <c r="BB108" s="97"/>
      <c r="BC108" s="97"/>
      <c r="BD108" s="97"/>
      <c r="BE108" s="97"/>
      <c r="BF108" s="97"/>
      <c r="BG108" s="97"/>
      <c r="BH108" s="97"/>
      <c r="BI108" s="97"/>
      <c r="BJ108" s="97"/>
      <c r="BK108" s="97"/>
      <c r="BL108" s="97"/>
      <c r="BM108" s="97"/>
      <c r="BN108" s="97"/>
      <c r="BO108" s="97"/>
      <c r="BP108" s="97"/>
      <c r="BQ108" s="97"/>
      <c r="BR108" s="97"/>
      <c r="BS108" s="97"/>
      <c r="BT108" s="97"/>
      <c r="BU108" s="97"/>
      <c r="BV108" s="97"/>
      <c r="CC108" s="196">
        <f>(C108-AVERAGE(C$3:C$242))^2*'Monthly Returns'!$BI122</f>
        <v>4.8755876453683182E-6</v>
      </c>
      <c r="CD108" s="196">
        <f>(D108-AVERAGE(D$3:D$242))^2*'Monthly Returns'!$BI122</f>
        <v>4.1224081744983382E-6</v>
      </c>
      <c r="CE108" s="196">
        <f>(E108-AVERAGE(E$3:E$242))^2*'Monthly Returns'!$BI122</f>
        <v>6.1902773078517084E-6</v>
      </c>
      <c r="CF108" s="196">
        <f>(F108-AVERAGE(F$3:F$242))^2*'Monthly Returns'!$BI122</f>
        <v>1.7148393951510783E-5</v>
      </c>
      <c r="CG108" s="196">
        <f>(G108-AVERAGE(G$3:G$242))^2*'Monthly Returns'!$BI122</f>
        <v>1.3946661614911899E-5</v>
      </c>
      <c r="CH108" s="196">
        <f>(H108-AVERAGE(H$3:H$242))^2*'Monthly Returns'!$BI122</f>
        <v>1.3184543539176821E-6</v>
      </c>
      <c r="CI108" s="196">
        <f>(I108-AVERAGE(I$3:I$242))^2*'Monthly Returns'!$BI122</f>
        <v>2.3751481356230664E-7</v>
      </c>
      <c r="CJ108" s="196">
        <f>(J108-AVERAGE(J$3:J$242))^2*'Monthly Returns'!$BI122</f>
        <v>6.4497549013936804E-7</v>
      </c>
      <c r="CK108" s="196">
        <f>(K108-AVERAGE(K$3:K$242))^2*'Monthly Returns'!$BI122</f>
        <v>5.3225650201865482E-6</v>
      </c>
      <c r="CL108" s="196">
        <f>(L108-AVERAGE(L$3:L$242))^2*'Monthly Returns'!$BI122</f>
        <v>8.8035522813227817E-36</v>
      </c>
      <c r="CM108" s="196">
        <f>(M108-AVERAGE(M$3:M$242))^2*'Monthly Returns'!$BI122</f>
        <v>6.1370363429457595E-8</v>
      </c>
      <c r="CN108" s="196">
        <f>(N108-AVERAGE(N$3:N$242))^2*'Monthly Returns'!$BI122</f>
        <v>4.9950198833343426E-7</v>
      </c>
      <c r="CO108" s="196">
        <f>(O108-AVERAGE(O$3:O$242))^2*'Monthly Returns'!$BI122</f>
        <v>1.4367304417143399E-8</v>
      </c>
      <c r="CP108" s="196">
        <f>(P108-AVERAGE(P$3:P$242))^2*'Monthly Returns'!$BI122</f>
        <v>3.4777353086740667E-7</v>
      </c>
      <c r="CQ108" s="196">
        <f>(Q108-AVERAGE(Q$3:Q$242))^2*'Monthly Returns'!$BI122</f>
        <v>1.333301264976666E-6</v>
      </c>
      <c r="CR108" s="196">
        <f>(R108-AVERAGE(R$3:R$242))^2*'Monthly Returns'!$BI122</f>
        <v>2.4990790886449383E-9</v>
      </c>
      <c r="CS108" s="196">
        <f>(S108-AVERAGE(S$3:S$242))^2*'Monthly Returns'!$BI122</f>
        <v>1.6852605018627638E-9</v>
      </c>
      <c r="CT108" s="196">
        <f>(T108-AVERAGE(T$3:T$242))^2*'Monthly Returns'!$BI122</f>
        <v>1.1155171451120319E-7</v>
      </c>
      <c r="CU108" s="196">
        <f>(U108-AVERAGE(U$3:U$242))^2*'Monthly Returns'!$BI122</f>
        <v>9.6934440177657632E-7</v>
      </c>
      <c r="CV108" s="196">
        <f>(V108-AVERAGE(V$3:V$242))^2*'Monthly Returns'!$BI122</f>
        <v>9.9619704889988727E-8</v>
      </c>
      <c r="CW108" s="196">
        <f>(W108-AVERAGE(W$3:W$242))^2*'Monthly Returns'!$BI122</f>
        <v>2.6926586650006606E-8</v>
      </c>
      <c r="CX108" s="196">
        <f>(X108-AVERAGE(X$3:X$242))^2*'Monthly Returns'!$BI122</f>
        <v>3.0690726774693321E-8</v>
      </c>
      <c r="CY108" s="196">
        <f>(Y108-AVERAGE(Y$3:Y$242))^2*'Monthly Returns'!$BI122</f>
        <v>8.7307565661387095E-8</v>
      </c>
      <c r="CZ108" s="196">
        <f>(Z108-AVERAGE(Z$3:Z$242))^2*'Monthly Returns'!$BI122</f>
        <v>4.3286724284484976E-8</v>
      </c>
      <c r="DA108" s="196">
        <f>(AA108-AVERAGE(AA$3:AA$242))^2*'Monthly Returns'!$BI122</f>
        <v>4.8806402866416522E-6</v>
      </c>
      <c r="DB108" s="196">
        <f>(AB108-AVERAGE(AB$3:AB$242))^2*'Monthly Returns'!$BI122</f>
        <v>3.9947803652899217E-6</v>
      </c>
      <c r="DC108" s="196">
        <f>(AC108-AVERAGE(AC$3:AC$242))^2*'Monthly Returns'!$BI122</f>
        <v>1.7635592219260231E-6</v>
      </c>
      <c r="DD108" s="196">
        <f>(AD108-AVERAGE(AD$3:AD$242))^2*'Monthly Returns'!$BI122</f>
        <v>2.2791999747596893E-6</v>
      </c>
      <c r="DE108" s="196">
        <f>(AE108-AVERAGE(AE$3:AE$242))^2*'Monthly Returns'!$BI122</f>
        <v>7.614040322033284E-7</v>
      </c>
      <c r="DF108" s="196">
        <f>(AF108-AVERAGE(AF$3:AF$242))^2*'Monthly Returns'!$BI122</f>
        <v>1.0409748666291006E-6</v>
      </c>
      <c r="DG108" s="196">
        <f>(AG108-AVERAGE(AG$3:AG$242))^2*'Monthly Returns'!$BI122</f>
        <v>1.1799840239970582E-6</v>
      </c>
      <c r="DH108" s="196">
        <f>(AH108-AVERAGE(AH$3:AH$242))^2*'Monthly Returns'!$BI122</f>
        <v>2.3012260028554141E-6</v>
      </c>
      <c r="DI108" s="196">
        <f>(AI108-AVERAGE(AI$3:AI$242))^2*'Monthly Returns'!$BI122</f>
        <v>4.7815668363447958E-7</v>
      </c>
      <c r="DJ108" s="196">
        <f>(AJ108-AVERAGE(AJ$3:AJ$242))^2*'Monthly Returns'!$BI122</f>
        <v>6.9250563479001663E-8</v>
      </c>
      <c r="DK108" s="196">
        <f>(AK108-AVERAGE(AK$3:AK$242))^2*'Monthly Returns'!$BI122</f>
        <v>6.0007547887990248E-8</v>
      </c>
      <c r="DL108" s="196">
        <f>(AL108-AVERAGE(AL$3:AL$242))^2*'Monthly Returns'!$BI122</f>
        <v>6.6252529802217975E-7</v>
      </c>
      <c r="DM108" s="196">
        <f>(AM108-AVERAGE(AM$3:AM$242))^2*'Monthly Returns'!$BI122</f>
        <v>3.7057436354513006E-8</v>
      </c>
      <c r="DN108" s="196">
        <f>(AN108-AVERAGE(AN$3:AN$242))^2*'Monthly Returns'!$BI122</f>
        <v>3.723473136348303E-7</v>
      </c>
      <c r="DO108" s="196">
        <f>(AO108-AVERAGE(AO$3:AO$242))^2*'Monthly Returns'!$BI122</f>
        <v>6.0882932643978716E-6</v>
      </c>
      <c r="DP108" s="196">
        <f>(AP108-AVERAGE(AP$3:AP$242))^2*'Monthly Returns'!$BI122</f>
        <v>9.6572896939117747E-7</v>
      </c>
      <c r="DQ108" s="196">
        <f>(AQ108-AVERAGE(AQ$3:AQ$242))^2*'Monthly Returns'!$BI122</f>
        <v>2.3956582363115069E-9</v>
      </c>
      <c r="DR108" s="196">
        <f>(AR108-AVERAGE(AR$3:AR$242))^2*'Monthly Returns'!$BI122</f>
        <v>9.4065838666908854E-6</v>
      </c>
      <c r="DS108" s="196">
        <f>(AS108-AVERAGE(AS$3:AS$242))^2*'Monthly Returns'!$BI122</f>
        <v>8.8035522813227817E-36</v>
      </c>
      <c r="DT108" s="196">
        <f>(AT108-AVERAGE(AT$3:AT$242))^2*'Monthly Returns'!$BI122</f>
        <v>1.473807381244077E-6</v>
      </c>
      <c r="DU108" s="196">
        <f>(AU108-AVERAGE(AU$3:AU$242))^2*'Monthly Returns'!$BI122</f>
        <v>2.1602413564531597E-8</v>
      </c>
      <c r="DV108" s="196">
        <f>(AV108-AVERAGE(AV$3:AV$242))^2*'Monthly Returns'!$BI122</f>
        <v>2.3462595174477004E-8</v>
      </c>
      <c r="DW108" s="196">
        <f>(AW108-AVERAGE(AW$3:AW$242))^2*'Monthly Returns'!$BI122</f>
        <v>2.2050419257350741E-5</v>
      </c>
      <c r="DX108" s="196">
        <f>(AX108-AVERAGE(AX$3:AX$242))^2*'Monthly Returns'!$BI122</f>
        <v>9.768158280325775E-6</v>
      </c>
      <c r="DY108" s="196">
        <f>(AY108-AVERAGE(AY$3:AY$242))^2*'Monthly Returns'!$BI122</f>
        <v>1.9664659910418364E-6</v>
      </c>
      <c r="DZ108" s="196">
        <f>(AZ108-AVERAGE(AZ$3:AZ$242))^2*'Monthly Returns'!$BI122</f>
        <v>6.130164009745999E-7</v>
      </c>
      <c r="EA108" s="196">
        <f>(BA108-AVERAGE(BA$3:BA$242))^2*'Monthly Returns'!$BI122</f>
        <v>1.242340987576305E-6</v>
      </c>
    </row>
    <row r="109" spans="1:131" s="103" customFormat="1" x14ac:dyDescent="0.2">
      <c r="A109" s="85"/>
      <c r="B109" s="102">
        <f>'Monthly Returns'!A123</f>
        <v>39325</v>
      </c>
      <c r="C109" s="97">
        <f>'Monthly Returns'!B123</f>
        <v>1.4355E-2</v>
      </c>
      <c r="D109" s="97">
        <f>'Monthly Returns'!C123</f>
        <v>1.3609E-2</v>
      </c>
      <c r="E109" s="97">
        <f>'Monthly Returns'!D123</f>
        <v>1.709E-3</v>
      </c>
      <c r="F109" s="97">
        <f>'Monthly Returns'!E123</f>
        <v>2.2665999999999999E-2</v>
      </c>
      <c r="G109" s="97">
        <f>'Monthly Returns'!F123</f>
        <v>-9.8490000000000001E-3</v>
      </c>
      <c r="H109" s="97">
        <f>'Monthly Returns'!G123</f>
        <v>-2.3419999999999999E-3</v>
      </c>
      <c r="I109" s="97">
        <f>'Monthly Returns'!H123</f>
        <v>-1.5354000000000001E-2</v>
      </c>
      <c r="J109" s="97">
        <f>'Monthly Returns'!I123</f>
        <v>-5.2533000000000003E-2</v>
      </c>
      <c r="K109" s="97">
        <f>'Monthly Returns'!J123</f>
        <v>-2.0924000000000002E-2</v>
      </c>
      <c r="L109" s="97">
        <f>'Monthly Returns'!K123</f>
        <v>-2.496424718368162E-2</v>
      </c>
      <c r="M109" s="97">
        <f>'Monthly Returns'!L123</f>
        <v>1.2257000000000001E-2</v>
      </c>
      <c r="N109" s="97">
        <f>'Monthly Returns'!M123</f>
        <v>1.5676000000000002E-2</v>
      </c>
      <c r="O109" s="97">
        <f>'Monthly Returns'!N123</f>
        <v>6.4380000000000001E-3</v>
      </c>
      <c r="P109" s="97">
        <f>'Monthly Returns'!O123</f>
        <v>1.4930000000000001E-2</v>
      </c>
      <c r="Q109" s="97">
        <f>'Monthly Returns'!P123</f>
        <v>1.8627999999999999E-2</v>
      </c>
      <c r="R109" s="97">
        <f>'Monthly Returns'!Q123</f>
        <v>9.2100000000000012E-3</v>
      </c>
      <c r="S109" s="97">
        <f>'Monthly Returns'!R123</f>
        <v>8.5620000000000002E-3</v>
      </c>
      <c r="T109" s="97">
        <f>'Monthly Returns'!S123</f>
        <v>1.1214E-2</v>
      </c>
      <c r="U109" s="97">
        <f>'Monthly Returns'!T123</f>
        <v>9.1599999999999997E-3</v>
      </c>
      <c r="V109" s="97">
        <f>'Monthly Returns'!U123</f>
        <v>1.3913E-2</v>
      </c>
      <c r="W109" s="97">
        <f>'Monthly Returns'!V123</f>
        <v>1.1770000000000001E-2</v>
      </c>
      <c r="X109" s="97">
        <f>'Monthly Returns'!W123</f>
        <v>9.6970000000000008E-3</v>
      </c>
      <c r="Y109" s="97">
        <f>'Monthly Returns'!X123</f>
        <v>6.045E-3</v>
      </c>
      <c r="Z109" s="97">
        <f>'Monthly Returns'!Y123</f>
        <v>5.7580000000000001E-3</v>
      </c>
      <c r="AA109" s="97">
        <f>'Monthly Returns'!Z123</f>
        <v>1.3630999999999999E-2</v>
      </c>
      <c r="AB109" s="97">
        <f>'Monthly Returns'!AA123</f>
        <v>2.323E-3</v>
      </c>
      <c r="AC109" s="97">
        <f>'Monthly Returns'!AB123</f>
        <v>1.2065999999999999E-2</v>
      </c>
      <c r="AD109" s="97">
        <f>'Monthly Returns'!AC123</f>
        <v>1.5148E-2</v>
      </c>
      <c r="AE109" s="97">
        <f>'Monthly Returns'!AD123</f>
        <v>3.3489999999999995E-3</v>
      </c>
      <c r="AF109" s="97">
        <f>'Monthly Returns'!AE123</f>
        <v>1.187E-2</v>
      </c>
      <c r="AG109" s="97">
        <f>'Monthly Returns'!AF123</f>
        <v>7.3429999999999997E-3</v>
      </c>
      <c r="AH109" s="97">
        <f>'Monthly Returns'!AG123</f>
        <v>1.4647097839177201E-2</v>
      </c>
      <c r="AI109" s="97">
        <f>'Monthly Returns'!AH123</f>
        <v>-2.5499999999999998E-2</v>
      </c>
      <c r="AJ109" s="97">
        <f>'Monthly Returns'!AI123</f>
        <v>-1.532E-2</v>
      </c>
      <c r="AK109" s="97">
        <f>'Monthly Returns'!AJ123</f>
        <v>-1.6674000000000001E-2</v>
      </c>
      <c r="AL109" s="97">
        <f>'Monthly Returns'!AK123</f>
        <v>-1.6983999999999999E-2</v>
      </c>
      <c r="AM109" s="97">
        <f>'Monthly Returns'!AL123</f>
        <v>-2.1108999999999999E-2</v>
      </c>
      <c r="AN109" s="97">
        <f>'Monthly Returns'!AM123</f>
        <v>-6.8810000000000008E-3</v>
      </c>
      <c r="AO109" s="97">
        <f>'Monthly Returns'!AN123</f>
        <v>-2.9149999999999999E-2</v>
      </c>
      <c r="AP109" s="97">
        <f>'Monthly Returns'!AO123</f>
        <v>-3.6309999999999995E-2</v>
      </c>
      <c r="AQ109" s="97">
        <f>'Monthly Returns'!AP123</f>
        <v>-9.3559999999999997E-3</v>
      </c>
      <c r="AR109" s="95">
        <v>1.9294579012722548E-2</v>
      </c>
      <c r="AS109" s="97">
        <f>'Monthly Returns'!AR123</f>
        <v>-2.496424718368162E-2</v>
      </c>
      <c r="AT109" s="205">
        <f t="shared" si="3"/>
        <v>6.0563305608122077E-5</v>
      </c>
      <c r="AU109" s="95">
        <v>1.1333444903467773E-2</v>
      </c>
      <c r="AV109" s="95">
        <v>-1.3689153660567872E-2</v>
      </c>
      <c r="AW109" s="97">
        <f>'Monthly Returns'!AV123</f>
        <v>6.5712999999999994E-2</v>
      </c>
      <c r="AX109" s="97">
        <f>'Monthly Returns'!AW123</f>
        <v>2.9146999999999999E-2</v>
      </c>
      <c r="AY109" s="95">
        <v>1.1719816528040607E-2</v>
      </c>
      <c r="AZ109" s="95">
        <v>3.3300980719137528E-2</v>
      </c>
      <c r="BA109" s="97">
        <f>'Monthly Returns'!AZ123</f>
        <v>-5.8221999999999996E-2</v>
      </c>
      <c r="BB109" s="97"/>
      <c r="BC109" s="97"/>
      <c r="BD109" s="97"/>
      <c r="BE109" s="97"/>
      <c r="BF109" s="97"/>
      <c r="BG109" s="97"/>
      <c r="BH109" s="97"/>
      <c r="BI109" s="97"/>
      <c r="BJ109" s="97"/>
      <c r="BK109" s="97"/>
      <c r="BL109" s="97"/>
      <c r="BM109" s="97"/>
      <c r="BN109" s="97"/>
      <c r="BO109" s="97"/>
      <c r="BP109" s="97"/>
      <c r="BQ109" s="97"/>
      <c r="BR109" s="97"/>
      <c r="BS109" s="97"/>
      <c r="BT109" s="97"/>
      <c r="BU109" s="97"/>
      <c r="BV109" s="97"/>
      <c r="CC109" s="196">
        <f>(C109-AVERAGE(C$3:C$242))^2*'Monthly Returns'!$BI123</f>
        <v>1.4732549011165224E-7</v>
      </c>
      <c r="CD109" s="196">
        <f>(D109-AVERAGE(D$3:D$242))^2*'Monthly Returns'!$BI123</f>
        <v>1.2232646706077843E-7</v>
      </c>
      <c r="CE109" s="196">
        <f>(E109-AVERAGE(E$3:E$242))^2*'Monthly Returns'!$BI123</f>
        <v>1.671461101430706E-7</v>
      </c>
      <c r="CF109" s="196">
        <f>(F109-AVERAGE(F$3:F$242))^2*'Monthly Returns'!$BI123</f>
        <v>5.3263478051056589E-7</v>
      </c>
      <c r="CG109" s="196">
        <f>(G109-AVERAGE(G$3:G$242))^2*'Monthly Returns'!$BI123</f>
        <v>1.2149125982880132E-6</v>
      </c>
      <c r="CH109" s="196">
        <f>(H109-AVERAGE(H$3:H$242))^2*'Monthly Returns'!$BI123</f>
        <v>2.227359443716501E-7</v>
      </c>
      <c r="CI109" s="196">
        <f>(I109-AVERAGE(I$3:I$242))^2*'Monthly Returns'!$BI123</f>
        <v>1.3492476516097258E-6</v>
      </c>
      <c r="CJ109" s="196">
        <f>(J109-AVERAGE(J$3:J$242))^2*'Monthly Returns'!$BI123</f>
        <v>1.0919435755589898E-5</v>
      </c>
      <c r="CK109" s="196">
        <f>(K109-AVERAGE(K$3:K$242))^2*'Monthly Returns'!$BI123</f>
        <v>2.7807460193966135E-6</v>
      </c>
      <c r="CL109" s="196">
        <f>(L109-AVERAGE(L$3:L$242))^2*'Monthly Returns'!$BI123</f>
        <v>8.8924770518411948E-36</v>
      </c>
      <c r="CM109" s="196">
        <f>(M109-AVERAGE(M$3:M$242))^2*'Monthly Returns'!$BI123</f>
        <v>2.1094720374136102E-7</v>
      </c>
      <c r="CN109" s="196">
        <f>(N109-AVERAGE(N$3:N$242))^2*'Monthly Returns'!$BI123</f>
        <v>4.3784555215997168E-7</v>
      </c>
      <c r="CO109" s="196">
        <f>(O109-AVERAGE(O$3:O$242))^2*'Monthly Returns'!$BI123</f>
        <v>6.4823645198712164E-8</v>
      </c>
      <c r="CP109" s="196">
        <f>(P109-AVERAGE(P$3:P$242))^2*'Monthly Returns'!$BI123</f>
        <v>4.1093438677647004E-7</v>
      </c>
      <c r="CQ109" s="196">
        <f>(Q109-AVERAGE(Q$3:Q$242))^2*'Monthly Returns'!$BI123</f>
        <v>5.2422470648839458E-7</v>
      </c>
      <c r="CR109" s="196">
        <f>(R109-AVERAGE(R$3:R$242))^2*'Monthly Returns'!$BI123</f>
        <v>6.8124947094553338E-8</v>
      </c>
      <c r="CS109" s="196">
        <f>(S109-AVERAGE(S$3:S$242))^2*'Monthly Returns'!$BI123</f>
        <v>6.0138387137548906E-8</v>
      </c>
      <c r="CT109" s="196">
        <f>(T109-AVERAGE(T$3:T$242))^2*'Monthly Returns'!$BI123</f>
        <v>9.2522780308571558E-8</v>
      </c>
      <c r="CU109" s="196">
        <f>(U109-AVERAGE(U$3:U$242))^2*'Monthly Returns'!$BI123</f>
        <v>6.5028851682480037E-8</v>
      </c>
      <c r="CV109" s="196">
        <f>(V109-AVERAGE(V$3:V$242))^2*'Monthly Returns'!$BI123</f>
        <v>3.2461603321951342E-7</v>
      </c>
      <c r="CW109" s="196">
        <f>(W109-AVERAGE(W$3:W$242))^2*'Monthly Returns'!$BI123</f>
        <v>1.8784375246937341E-7</v>
      </c>
      <c r="CX109" s="196">
        <f>(X109-AVERAGE(X$3:X$242))^2*'Monthly Returns'!$BI123</f>
        <v>7.8765586622576534E-8</v>
      </c>
      <c r="CY109" s="196">
        <f>(Y109-AVERAGE(Y$3:Y$242))^2*'Monthly Returns'!$BI123</f>
        <v>1.7083944507173757E-8</v>
      </c>
      <c r="CZ109" s="196">
        <f>(Z109-AVERAGE(Z$3:Z$242))^2*'Monthly Returns'!$BI123</f>
        <v>3.1798572989728361E-8</v>
      </c>
      <c r="DA109" s="196">
        <f>(AA109-AVERAGE(AA$3:AA$242))^2*'Monthly Returns'!$BI123</f>
        <v>1.7108382574489258E-7</v>
      </c>
      <c r="DB109" s="196">
        <f>(AB109-AVERAGE(AB$3:AB$242))^2*'Monthly Returns'!$BI123</f>
        <v>9.3669264582573993E-9</v>
      </c>
      <c r="DC109" s="196">
        <f>(AC109-AVERAGE(AC$3:AC$242))^2*'Monthly Returns'!$BI123</f>
        <v>2.3533030808814305E-7</v>
      </c>
      <c r="DD109" s="196">
        <f>(AD109-AVERAGE(AD$3:AD$242))^2*'Monthly Returns'!$BI123</f>
        <v>4.1965178697173758E-7</v>
      </c>
      <c r="DE109" s="196">
        <f>(AE109-AVERAGE(AE$3:AE$242))^2*'Monthly Returns'!$BI123</f>
        <v>1.1169131296173806E-11</v>
      </c>
      <c r="DF109" s="196">
        <f>(AF109-AVERAGE(AF$3:AF$242))^2*'Monthly Returns'!$BI123</f>
        <v>7.0124742483143085E-8</v>
      </c>
      <c r="DG109" s="196">
        <f>(AG109-AVERAGE(AG$3:AG$242))^2*'Monthly Returns'!$BI123</f>
        <v>1.0220425558134341E-8</v>
      </c>
      <c r="DH109" s="196">
        <f>(AH109-AVERAGE(AH$3:AH$242))^2*'Monthly Returns'!$BI123</f>
        <v>3.0707685769745439E-7</v>
      </c>
      <c r="DI109" s="196">
        <f>(AI109-AVERAGE(AI$3:AI$242))^2*'Monthly Returns'!$BI123</f>
        <v>2.4499342939394042E-6</v>
      </c>
      <c r="DJ109" s="196">
        <f>(AJ109-AVERAGE(AJ$3:AJ$242))^2*'Monthly Returns'!$BI123</f>
        <v>1.2766745898135097E-6</v>
      </c>
      <c r="DK109" s="196">
        <f>(AK109-AVERAGE(AK$3:AK$242))^2*'Monthly Returns'!$BI123</f>
        <v>1.5173023499456191E-6</v>
      </c>
      <c r="DL109" s="196">
        <f>(AL109-AVERAGE(AL$3:AL$242))^2*'Monthly Returns'!$BI123</f>
        <v>1.5786946096962935E-6</v>
      </c>
      <c r="DM109" s="196">
        <f>(AM109-AVERAGE(AM$3:AM$242))^2*'Monthly Returns'!$BI123</f>
        <v>1.8674273637954624E-6</v>
      </c>
      <c r="DN109" s="196">
        <f>(AN109-AVERAGE(AN$3:AN$242))^2*'Monthly Returns'!$BI123</f>
        <v>4.5041891732363162E-7</v>
      </c>
      <c r="DO109" s="196">
        <f>(AO109-AVERAGE(AO$3:AO$242))^2*'Monthly Returns'!$BI123</f>
        <v>3.4396790298761636E-6</v>
      </c>
      <c r="DP109" s="196">
        <f>(AP109-AVERAGE(AP$3:AP$242))^2*'Monthly Returns'!$BI123</f>
        <v>4.3164914363546992E-6</v>
      </c>
      <c r="DQ109" s="196">
        <f>(AQ109-AVERAGE(AQ$3:AQ$242))^2*'Monthly Returns'!$BI123</f>
        <v>8.517155044493505E-7</v>
      </c>
      <c r="DR109" s="196">
        <f>(AR109-AVERAGE(AR$3:AR$242))^2*'Monthly Returns'!$BI123</f>
        <v>4.7200271460146252E-7</v>
      </c>
      <c r="DS109" s="196">
        <f>(AS109-AVERAGE(AS$3:AS$242))^2*'Monthly Returns'!$BI123</f>
        <v>8.8924770518411948E-36</v>
      </c>
      <c r="DT109" s="196">
        <f>(AT109-AVERAGE(AT$3:AT$242))^2*'Monthly Returns'!$BI123</f>
        <v>9.166023476052214E-8</v>
      </c>
      <c r="DU109" s="196">
        <f>(AU109-AVERAGE(AU$3:AU$242))^2*'Monthly Returns'!$BI123</f>
        <v>2.5167910745559772E-7</v>
      </c>
      <c r="DV109" s="196">
        <f>(AV109-AVERAGE(AV$3:AV$242))^2*'Monthly Returns'!$BI123</f>
        <v>1.7776043819618522E-7</v>
      </c>
      <c r="DW109" s="196">
        <f>(AW109-AVERAGE(AW$3:AW$242))^2*'Monthly Returns'!$BI123</f>
        <v>9.0114868272320309E-6</v>
      </c>
      <c r="DX109" s="196">
        <f>(AX109-AVERAGE(AX$3:AX$242))^2*'Monthly Returns'!$BI123</f>
        <v>1.1847154342412838E-6</v>
      </c>
      <c r="DY109" s="196">
        <f>(AY109-AVERAGE(AY$3:AY$242))^2*'Monthly Returns'!$BI123</f>
        <v>6.6078657495196457E-8</v>
      </c>
      <c r="DZ109" s="196">
        <f>(AZ109-AVERAGE(AZ$3:AZ$242))^2*'Monthly Returns'!$BI123</f>
        <v>8.3818901877449818E-7</v>
      </c>
      <c r="EA109" s="196">
        <f>(BA109-AVERAGE(BA$3:BA$242))^2*'Monthly Returns'!$BI123</f>
        <v>1.3529368597520411E-5</v>
      </c>
    </row>
    <row r="110" spans="1:131" s="103" customFormat="1" x14ac:dyDescent="0.2">
      <c r="A110" s="85"/>
      <c r="B110" s="102">
        <f>'Monthly Returns'!A124</f>
        <v>39355</v>
      </c>
      <c r="C110" s="97">
        <f>'Monthly Returns'!B124</f>
        <v>3.6456000000000002E-2</v>
      </c>
      <c r="D110" s="97">
        <f>'Monthly Returns'!C124</f>
        <v>3.8189000000000001E-2</v>
      </c>
      <c r="E110" s="97">
        <f>'Monthly Returns'!D124</f>
        <v>3.2890000000000003E-2</v>
      </c>
      <c r="F110" s="97">
        <f>'Monthly Returns'!E124</f>
        <v>1.7165E-2</v>
      </c>
      <c r="G110" s="97">
        <f>'Monthly Returns'!F124</f>
        <v>2.2065999999999999E-2</v>
      </c>
      <c r="H110" s="97">
        <f>'Monthly Returns'!G124</f>
        <v>5.3997000000000003E-2</v>
      </c>
      <c r="I110" s="97">
        <f>'Monthly Returns'!H124</f>
        <v>6.6221000000000002E-2</v>
      </c>
      <c r="J110" s="97">
        <f>'Monthly Returns'!I124</f>
        <v>2.2936999999999999E-2</v>
      </c>
      <c r="K110" s="97">
        <f>'Monthly Returns'!J124</f>
        <v>0.11051999999999999</v>
      </c>
      <c r="L110" s="97">
        <f>'Monthly Returns'!K124</f>
        <v>-2.496424718368162E-2</v>
      </c>
      <c r="M110" s="97">
        <f>'Monthly Returns'!L124</f>
        <v>7.5839999999999996E-3</v>
      </c>
      <c r="N110" s="97">
        <f>'Monthly Returns'!M124</f>
        <v>5.3930000000000002E-3</v>
      </c>
      <c r="O110" s="97">
        <f>'Monthly Returns'!N124</f>
        <v>4.1599999999999996E-3</v>
      </c>
      <c r="P110" s="97">
        <f>'Monthly Returns'!O124</f>
        <v>6.0369999999999998E-3</v>
      </c>
      <c r="Q110" s="97">
        <f>'Monthly Returns'!P124</f>
        <v>2.813E-3</v>
      </c>
      <c r="R110" s="97">
        <f>'Monthly Returns'!Q124</f>
        <v>8.0099999999999998E-3</v>
      </c>
      <c r="S110" s="97">
        <f>'Monthly Returns'!R124</f>
        <v>7.0299999999999998E-3</v>
      </c>
      <c r="T110" s="97">
        <f>'Monthly Returns'!S124</f>
        <v>1.0867E-2</v>
      </c>
      <c r="U110" s="97">
        <f>'Monthly Returns'!T124</f>
        <v>1.2615000000000001E-2</v>
      </c>
      <c r="V110" s="97">
        <f>'Monthly Returns'!U124</f>
        <v>8.4740000000000006E-3</v>
      </c>
      <c r="W110" s="97">
        <f>'Monthly Returns'!V124</f>
        <v>7.6800000000000002E-3</v>
      </c>
      <c r="X110" s="97">
        <f>'Monthly Returns'!W124</f>
        <v>1.2411E-2</v>
      </c>
      <c r="Y110" s="97">
        <f>'Monthly Returns'!X124</f>
        <v>1.1907000000000001E-2</v>
      </c>
      <c r="Z110" s="97">
        <f>'Monthly Returns'!Y124</f>
        <v>7.0130000000000001E-3</v>
      </c>
      <c r="AA110" s="97">
        <f>'Monthly Returns'!Z124</f>
        <v>2.6173000000000002E-2</v>
      </c>
      <c r="AB110" s="97">
        <f>'Monthly Returns'!AA124</f>
        <v>1.9095999999999998E-2</v>
      </c>
      <c r="AC110" s="97">
        <f>'Monthly Returns'!AB124</f>
        <v>3.1884000000000003E-2</v>
      </c>
      <c r="AD110" s="97">
        <f>'Monthly Returns'!AC124</f>
        <v>2.8751000000000002E-2</v>
      </c>
      <c r="AE110" s="97">
        <f>'Monthly Returns'!AD124</f>
        <v>3.1850000000000003E-2</v>
      </c>
      <c r="AF110" s="97">
        <f>'Monthly Returns'!AE124</f>
        <v>2.4397000000000002E-2</v>
      </c>
      <c r="AG110" s="97">
        <f>'Monthly Returns'!AF124</f>
        <v>1.1153E-2</v>
      </c>
      <c r="AH110" s="97">
        <f>'Monthly Returns'!AG124</f>
        <v>3.7285430442746501E-2</v>
      </c>
      <c r="AI110" s="97">
        <f>'Monthly Returns'!AH124</f>
        <v>1.2800000000000001E-2</v>
      </c>
      <c r="AJ110" s="97">
        <f>'Monthly Returns'!AI124</f>
        <v>2.6939999999999999E-2</v>
      </c>
      <c r="AK110" s="97">
        <f>'Monthly Returns'!AJ124</f>
        <v>3.1764000000000001E-2</v>
      </c>
      <c r="AL110" s="97">
        <f>'Monthly Returns'!AK124</f>
        <v>1.5479E-2</v>
      </c>
      <c r="AM110" s="97">
        <f>'Monthly Returns'!AL124</f>
        <v>3.2292000000000001E-2</v>
      </c>
      <c r="AN110" s="97">
        <f>'Monthly Returns'!AM124</f>
        <v>1.3502E-2</v>
      </c>
      <c r="AO110" s="97">
        <f>'Monthly Returns'!AN124</f>
        <v>4.9963E-2</v>
      </c>
      <c r="AP110" s="97">
        <f>'Monthly Returns'!AO124</f>
        <v>8.0046000000000006E-2</v>
      </c>
      <c r="AQ110" s="97">
        <f>'Monthly Returns'!AP124</f>
        <v>0.12781200000000001</v>
      </c>
      <c r="AR110" s="95">
        <v>3.3606950733329963E-2</v>
      </c>
      <c r="AS110" s="97">
        <f>'Monthly Returns'!AR124</f>
        <v>-2.496424718368162E-2</v>
      </c>
      <c r="AT110" s="205">
        <f t="shared" si="3"/>
        <v>4.0267168204928497E-2</v>
      </c>
      <c r="AU110" s="95">
        <v>1.2686145566865131E-2</v>
      </c>
      <c r="AV110" s="95">
        <v>-6.9874604504856436E-3</v>
      </c>
      <c r="AW110" s="97">
        <f>'Monthly Returns'!AV124</f>
        <v>4.4058E-2</v>
      </c>
      <c r="AX110" s="97">
        <f>'Monthly Returns'!AW124</f>
        <v>5.9751000000000005E-2</v>
      </c>
      <c r="AY110" s="95">
        <v>3.7491841024642487E-2</v>
      </c>
      <c r="AZ110" s="95">
        <v>6.026261284599399E-2</v>
      </c>
      <c r="BA110" s="97">
        <f>'Monthly Returns'!AZ124</f>
        <v>-3.0306000000000003E-2</v>
      </c>
      <c r="BB110" s="97"/>
      <c r="BC110" s="97"/>
      <c r="BD110" s="97"/>
      <c r="BE110" s="97"/>
      <c r="BF110" s="97"/>
      <c r="BG110" s="97"/>
      <c r="BH110" s="97"/>
      <c r="BI110" s="97"/>
      <c r="BJ110" s="97"/>
      <c r="BK110" s="97"/>
      <c r="BL110" s="97"/>
      <c r="BM110" s="97"/>
      <c r="BN110" s="97"/>
      <c r="BO110" s="97"/>
      <c r="BP110" s="97"/>
      <c r="BQ110" s="97"/>
      <c r="BR110" s="97"/>
      <c r="BS110" s="97"/>
      <c r="BT110" s="97"/>
      <c r="BU110" s="97"/>
      <c r="BV110" s="97"/>
      <c r="CC110" s="196">
        <f>(C110-AVERAGE(C$3:C$242))^2*'Monthly Returns'!$BI124</f>
        <v>2.4932324114120532E-6</v>
      </c>
      <c r="CD110" s="196">
        <f>(D110-AVERAGE(D$3:D$242))^2*'Monthly Returns'!$BI124</f>
        <v>2.817660557510639E-6</v>
      </c>
      <c r="CE110" s="196">
        <f>(E110-AVERAGE(E$3:E$242))^2*'Monthly Returns'!$BI124</f>
        <v>1.6194301631492802E-6</v>
      </c>
      <c r="CF110" s="196">
        <f>(F110-AVERAGE(F$3:F$242))^2*'Monthly Returns'!$BI124</f>
        <v>1.9052864561120988E-7</v>
      </c>
      <c r="CG110" s="196">
        <f>(G110-AVERAGE(G$3:G$242))^2*'Monthly Returns'!$BI124</f>
        <v>3.7860410881204036E-7</v>
      </c>
      <c r="CH110" s="196">
        <f>(H110-AVERAGE(H$3:H$242))^2*'Monthly Returns'!$BI124</f>
        <v>6.5916323682850294E-6</v>
      </c>
      <c r="CI110" s="196">
        <f>(I110-AVERAGE(I$3:I$242))^2*'Monthly Returns'!$BI124</f>
        <v>1.0476961481293218E-5</v>
      </c>
      <c r="CJ110" s="196">
        <f>(J110-AVERAGE(J$3:J$242))^2*'Monthly Returns'!$BI124</f>
        <v>5.677971301359354E-7</v>
      </c>
      <c r="CK110" s="196">
        <f>(K110-AVERAGE(K$3:K$242))^2*'Monthly Returns'!$BI124</f>
        <v>2.9384068405947616E-5</v>
      </c>
      <c r="CL110" s="196">
        <f>(L110-AVERAGE(L$3:L$242))^2*'Monthly Returns'!$BI124</f>
        <v>8.9823000523648435E-36</v>
      </c>
      <c r="CM110" s="196">
        <f>(M110-AVERAGE(M$3:M$242))^2*'Monthly Returns'!$BI124</f>
        <v>4.3809969444107897E-8</v>
      </c>
      <c r="CN110" s="196">
        <f>(N110-AVERAGE(N$3:N$242))^2*'Monthly Returns'!$BI124</f>
        <v>1.206769438143026E-8</v>
      </c>
      <c r="CO110" s="196">
        <f>(O110-AVERAGE(O$3:O$242))^2*'Monthly Returns'!$BI124</f>
        <v>1.7661945189609346E-8</v>
      </c>
      <c r="CP110" s="196">
        <f>(P110-AVERAGE(P$3:P$242))^2*'Monthly Returns'!$BI124</f>
        <v>2.6941211071055543E-8</v>
      </c>
      <c r="CQ110" s="196">
        <f>(Q110-AVERAGE(Q$3:Q$242))^2*'Monthly Returns'!$BI124</f>
        <v>1.5919144934658613E-8</v>
      </c>
      <c r="CR110" s="196">
        <f>(R110-AVERAGE(R$3:R$242))^2*'Monthly Returns'!$BI124</f>
        <v>3.9019853714947368E-8</v>
      </c>
      <c r="CS110" s="196">
        <f>(S110-AVERAGE(S$3:S$242))^2*'Monthly Returns'!$BI124</f>
        <v>2.6815373054960665E-8</v>
      </c>
      <c r="CT110" s="196">
        <f>(T110-AVERAGE(T$3:T$242))^2*'Monthly Returns'!$BI124</f>
        <v>8.2353741358578187E-8</v>
      </c>
      <c r="CU110" s="196">
        <f>(U110-AVERAGE(U$3:U$242))^2*'Monthly Returns'!$BI124</f>
        <v>1.9609643974916513E-7</v>
      </c>
      <c r="CV110" s="196">
        <f>(V110-AVERAGE(V$3:V$242))^2*'Monthly Returns'!$BI124</f>
        <v>7.7823922933075657E-8</v>
      </c>
      <c r="CW110" s="196">
        <f>(W110-AVERAGE(W$3:W$242))^2*'Monthly Returns'!$BI124</f>
        <v>4.6127732495276988E-8</v>
      </c>
      <c r="CX110" s="196">
        <f>(X110-AVERAGE(X$3:X$242))^2*'Monthly Returns'!$BI124</f>
        <v>1.8369357176148678E-7</v>
      </c>
      <c r="CY110" s="196">
        <f>(Y110-AVERAGE(Y$3:Y$242))^2*'Monthly Returns'!$BI124</f>
        <v>2.0057282308794788E-7</v>
      </c>
      <c r="CZ110" s="196">
        <f>(Z110-AVERAGE(Z$3:Z$242))^2*'Monthly Returns'!$BI124</f>
        <v>6.0997825623197875E-8</v>
      </c>
      <c r="DA110" s="196">
        <f>(AA110-AVERAGE(AA$3:AA$242))^2*'Monthly Returns'!$BI124</f>
        <v>1.194319987564097E-6</v>
      </c>
      <c r="DB110" s="196">
        <f>(AB110-AVERAGE(AB$3:AB$242))^2*'Monthly Returns'!$BI124</f>
        <v>6.5335578714805679E-7</v>
      </c>
      <c r="DC110" s="196">
        <f>(AC110-AVERAGE(AC$3:AC$242))^2*'Monthly Returns'!$BI124</f>
        <v>2.4258897213771315E-6</v>
      </c>
      <c r="DD110" s="196">
        <f>(AD110-AVERAGE(AD$3:AD$242))^2*'Monthly Returns'!$BI124</f>
        <v>1.9195970149845464E-6</v>
      </c>
      <c r="DE110" s="196">
        <f>(AE110-AVERAGE(AE$3:AE$242))^2*'Monthly Returns'!$BI124</f>
        <v>2.3781606888276165E-6</v>
      </c>
      <c r="DF110" s="196">
        <f>(AF110-AVERAGE(AF$3:AF$242))^2*'Monthly Returns'!$BI124</f>
        <v>8.88264599464003E-7</v>
      </c>
      <c r="DG110" s="196">
        <f>(AG110-AVERAGE(AG$3:AG$242))^2*'Monthly Returns'!$BI124</f>
        <v>9.4437854721838925E-8</v>
      </c>
      <c r="DH110" s="196">
        <f>(AH110-AVERAGE(AH$3:AH$242))^2*'Monthly Returns'!$BI124</f>
        <v>3.1654851379450459E-6</v>
      </c>
      <c r="DI110" s="196">
        <f>(AI110-AVERAGE(AI$3:AI$242))^2*'Monthly Returns'!$BI124</f>
        <v>2.4473414392494038E-7</v>
      </c>
      <c r="DJ110" s="196">
        <f>(AJ110-AVERAGE(AJ$3:AJ$242))^2*'Monthly Returns'!$BI124</f>
        <v>1.3133757257522969E-6</v>
      </c>
      <c r="DK110" s="196">
        <f>(AK110-AVERAGE(AK$3:AK$242))^2*'Monthly Returns'!$BI124</f>
        <v>1.8966113541268257E-6</v>
      </c>
      <c r="DL110" s="196">
        <f>(AL110-AVERAGE(AL$3:AL$242))^2*'Monthly Returns'!$BI124</f>
        <v>2.3998955090047255E-7</v>
      </c>
      <c r="DM110" s="196">
        <f>(AM110-AVERAGE(AM$3:AM$242))^2*'Monthly Returns'!$BI124</f>
        <v>2.2791898812583884E-6</v>
      </c>
      <c r="DN110" s="196">
        <f>(AN110-AVERAGE(AN$3:AN$242))^2*'Monthly Returns'!$BI124</f>
        <v>1.8144628044469026E-7</v>
      </c>
      <c r="DO110" s="196">
        <f>(AO110-AVERAGE(AO$3:AO$242))^2*'Monthly Returns'!$BI124</f>
        <v>5.7952498701489548E-6</v>
      </c>
      <c r="DP110" s="196">
        <f>(AP110-AVERAGE(AP$3:AP$242))^2*'Monthly Returns'!$BI124</f>
        <v>1.7589469668682872E-5</v>
      </c>
      <c r="DQ110" s="196">
        <f>(AQ110-AVERAGE(AQ$3:AQ$242))^2*'Monthly Returns'!$BI124</f>
        <v>4.1966691352218642E-5</v>
      </c>
      <c r="DR110" s="196">
        <f>(AR110-AVERAGE(AR$3:AR$242))^2*'Monthly Returns'!$BI124</f>
        <v>2.1409863610088145E-6</v>
      </c>
      <c r="DS110" s="196">
        <f>(AS110-AVERAGE(AS$3:AS$242))^2*'Monthly Returns'!$BI124</f>
        <v>8.9823000523648435E-36</v>
      </c>
      <c r="DT110" s="196">
        <f>(AT110-AVERAGE(AT$3:AT$242))^2*'Monthly Returns'!$BI124</f>
        <v>3.4837328536809521E-6</v>
      </c>
      <c r="DU110" s="196">
        <f>(AU110-AVERAGE(AU$3:AU$242))^2*'Monthly Returns'!$BI124</f>
        <v>3.3320139439077496E-7</v>
      </c>
      <c r="DV110" s="196">
        <f>(AV110-AVERAGE(AV$3:AV$242))^2*'Monthly Returns'!$BI124</f>
        <v>3.8335770301622698E-9</v>
      </c>
      <c r="DW110" s="196">
        <f>(AW110-AVERAGE(AW$3:AW$242))^2*'Monthly Returns'!$BI124</f>
        <v>3.4146712575058518E-6</v>
      </c>
      <c r="DX110" s="196">
        <f>(AX110-AVERAGE(AX$3:AX$242))^2*'Monthly Returns'!$BI124</f>
        <v>7.5418369894494304E-6</v>
      </c>
      <c r="DY110" s="196">
        <f>(AY110-AVERAGE(AY$3:AY$242))^2*'Monthly Returns'!$BI124</f>
        <v>2.7217905526973351E-6</v>
      </c>
      <c r="DZ110" s="196">
        <f>(AZ110-AVERAGE(AZ$3:AZ$242))^2*'Monthly Returns'!$BI124</f>
        <v>5.6444167864308461E-6</v>
      </c>
      <c r="EA110" s="196">
        <f>(BA110-AVERAGE(BA$3:BA$242))^2*'Monthly Returns'!$BI124</f>
        <v>4.7942327502268161E-6</v>
      </c>
    </row>
    <row r="111" spans="1:131" s="103" customFormat="1" x14ac:dyDescent="0.2">
      <c r="A111" s="85"/>
      <c r="B111" s="102">
        <f>'Monthly Returns'!A125</f>
        <v>39386</v>
      </c>
      <c r="C111" s="97">
        <f>'Monthly Returns'!B125</f>
        <v>1.8343999999999999E-2</v>
      </c>
      <c r="D111" s="97">
        <f>'Monthly Returns'!C125</f>
        <v>1.7433000000000001E-2</v>
      </c>
      <c r="E111" s="97">
        <f>'Monthly Returns'!D125</f>
        <v>1.6138E-2</v>
      </c>
      <c r="F111" s="97">
        <f>'Monthly Returns'!E125</f>
        <v>2.8691000000000001E-2</v>
      </c>
      <c r="G111" s="97">
        <f>'Monthly Returns'!F125</f>
        <v>1.2769999999999998E-2</v>
      </c>
      <c r="H111" s="97">
        <f>'Monthly Returns'!G125</f>
        <v>3.9216000000000001E-2</v>
      </c>
      <c r="I111" s="97">
        <f>'Monthly Returns'!H125</f>
        <v>5.5819000000000001E-2</v>
      </c>
      <c r="J111" s="97">
        <f>'Monthly Returns'!I125</f>
        <v>6.7659999999999998E-2</v>
      </c>
      <c r="K111" s="97">
        <f>'Monthly Returns'!J125</f>
        <v>0.111598</v>
      </c>
      <c r="L111" s="97">
        <f>'Monthly Returns'!K125</f>
        <v>-2.496424718368162E-2</v>
      </c>
      <c r="M111" s="97">
        <f>'Monthly Returns'!L125</f>
        <v>8.9839999999999989E-3</v>
      </c>
      <c r="N111" s="97">
        <f>'Monthly Returns'!M125</f>
        <v>7.8650000000000005E-3</v>
      </c>
      <c r="O111" s="97">
        <f>'Monthly Returns'!N125</f>
        <v>3.4699999999999996E-3</v>
      </c>
      <c r="P111" s="97">
        <f>'Monthly Returns'!O125</f>
        <v>6.3010000000000002E-3</v>
      </c>
      <c r="Q111" s="97">
        <f>'Monthly Returns'!P125</f>
        <v>1.4121E-2</v>
      </c>
      <c r="R111" s="97">
        <f>'Monthly Returns'!Q125</f>
        <v>1.1704000000000001E-2</v>
      </c>
      <c r="S111" s="97">
        <f>'Monthly Returns'!R125</f>
        <v>9.358E-3</v>
      </c>
      <c r="T111" s="97">
        <f>'Monthly Returns'!S125</f>
        <v>1.8529E-2</v>
      </c>
      <c r="U111" s="97">
        <f>'Monthly Returns'!T125</f>
        <v>1.1568E-2</v>
      </c>
      <c r="V111" s="97">
        <f>'Monthly Returns'!U125</f>
        <v>6.3899999999999998E-3</v>
      </c>
      <c r="W111" s="97">
        <f>'Monthly Returns'!V125</f>
        <v>1.0102E-2</v>
      </c>
      <c r="X111" s="97">
        <f>'Monthly Returns'!W125</f>
        <v>6.8099999999999996E-4</v>
      </c>
      <c r="Y111" s="97">
        <f>'Monthly Returns'!X125</f>
        <v>3.1840000000000002E-3</v>
      </c>
      <c r="Z111" s="97">
        <f>'Monthly Returns'!Y125</f>
        <v>4.4299999999999999E-3</v>
      </c>
      <c r="AA111" s="97">
        <f>'Monthly Returns'!Z125</f>
        <v>5.999E-3</v>
      </c>
      <c r="AB111" s="97">
        <f>'Monthly Returns'!AA125</f>
        <v>9.9909999999999999E-3</v>
      </c>
      <c r="AC111" s="97">
        <f>'Monthly Returns'!AB125</f>
        <v>2.0702999999999999E-2</v>
      </c>
      <c r="AD111" s="97">
        <f>'Monthly Returns'!AC125</f>
        <v>1.8360000000000001E-2</v>
      </c>
      <c r="AE111" s="97">
        <f>'Monthly Returns'!AD125</f>
        <v>2.5141E-2</v>
      </c>
      <c r="AF111" s="97">
        <f>'Monthly Returns'!AE125</f>
        <v>2.3492000000000002E-2</v>
      </c>
      <c r="AG111" s="97">
        <f>'Monthly Returns'!AF125</f>
        <v>8.2699999999999996E-3</v>
      </c>
      <c r="AH111" s="97">
        <f>'Monthly Returns'!AG125</f>
        <v>2.4513243701374598E-2</v>
      </c>
      <c r="AI111" s="97">
        <f>'Monthly Returns'!AH125</f>
        <v>2.8199999999999999E-2</v>
      </c>
      <c r="AJ111" s="97">
        <f>'Monthly Returns'!AI125</f>
        <v>2.8479999999999998E-2</v>
      </c>
      <c r="AK111" s="97">
        <f>'Monthly Returns'!AJ125</f>
        <v>3.0928000000000001E-2</v>
      </c>
      <c r="AL111" s="97">
        <f>'Monthly Returns'!AK125</f>
        <v>2.2589999999999999E-2</v>
      </c>
      <c r="AM111" s="97">
        <f>'Monthly Returns'!AL125</f>
        <v>3.2576000000000001E-2</v>
      </c>
      <c r="AN111" s="97">
        <f>'Monthly Returns'!AM125</f>
        <v>2.1002999999999997E-2</v>
      </c>
      <c r="AO111" s="97">
        <f>'Monthly Returns'!AN125</f>
        <v>4.6753999999999997E-2</v>
      </c>
      <c r="AP111" s="97">
        <f>'Monthly Returns'!AO125</f>
        <v>3.3336000000000005E-2</v>
      </c>
      <c r="AQ111" s="97">
        <f>'Monthly Returns'!AP125</f>
        <v>5.8783000000000002E-2</v>
      </c>
      <c r="AR111" s="95">
        <v>3.6670831961906616E-3</v>
      </c>
      <c r="AS111" s="97">
        <f>'Monthly Returns'!AR125</f>
        <v>-2.496424718368162E-2</v>
      </c>
      <c r="AT111" s="205">
        <f t="shared" si="3"/>
        <v>2.4948745967811322E-2</v>
      </c>
      <c r="AU111" s="95">
        <v>-3.2837169864361701E-3</v>
      </c>
      <c r="AV111" s="95">
        <v>-1.4767011448324806E-2</v>
      </c>
      <c r="AW111" s="97">
        <f>'Monthly Returns'!AV125</f>
        <v>1.1206000000000001E-2</v>
      </c>
      <c r="AX111" s="97">
        <f>'Monthly Returns'!AW125</f>
        <v>2.5819000000000002E-2</v>
      </c>
      <c r="AY111" s="95">
        <v>2.3521729839056607E-2</v>
      </c>
      <c r="AZ111" s="95">
        <v>8.4104998045958723E-2</v>
      </c>
      <c r="BA111" s="97">
        <f>'Monthly Returns'!AZ125</f>
        <v>6.8692000000000003E-2</v>
      </c>
      <c r="BB111" s="97"/>
      <c r="BC111" s="97"/>
      <c r="BD111" s="97"/>
      <c r="BE111" s="97"/>
      <c r="BF111" s="97"/>
      <c r="BG111" s="97"/>
      <c r="BH111" s="97"/>
      <c r="BI111" s="97"/>
      <c r="BJ111" s="97"/>
      <c r="BK111" s="97"/>
      <c r="BL111" s="97"/>
      <c r="BM111" s="97"/>
      <c r="BN111" s="97"/>
      <c r="BO111" s="97"/>
      <c r="BP111" s="97"/>
      <c r="BQ111" s="97"/>
      <c r="BR111" s="97"/>
      <c r="BS111" s="97"/>
      <c r="BT111" s="97"/>
      <c r="BU111" s="97"/>
      <c r="BV111" s="97"/>
      <c r="CC111" s="196">
        <f>(C111-AVERAGE(C$3:C$242))^2*'Monthly Returns'!$BI125</f>
        <v>3.6500724150666277E-7</v>
      </c>
      <c r="CD111" s="196">
        <f>(D111-AVERAGE(D$3:D$242))^2*'Monthly Returns'!$BI125</f>
        <v>3.1447736733379475E-7</v>
      </c>
      <c r="CE111" s="196">
        <f>(E111-AVERAGE(E$3:E$242))^2*'Monthly Returns'!$BI125</f>
        <v>1.368866492312626E-7</v>
      </c>
      <c r="CF111" s="196">
        <f>(F111-AVERAGE(F$3:F$242))^2*'Monthly Returns'!$BI125</f>
        <v>1.1323490033979517E-6</v>
      </c>
      <c r="CG111" s="196">
        <f>(G111-AVERAGE(G$3:G$242))^2*'Monthly Returns'!$BI125</f>
        <v>1.2993314976662959E-8</v>
      </c>
      <c r="CH111" s="196">
        <f>(H111-AVERAGE(H$3:H$242))^2*'Monthly Returns'!$BI125</f>
        <v>3.1623676966565248E-6</v>
      </c>
      <c r="CI111" s="196">
        <f>(I111-AVERAGE(I$3:I$242))^2*'Monthly Returns'!$BI125</f>
        <v>7.2290346909676343E-6</v>
      </c>
      <c r="CJ111" s="196">
        <f>(J111-AVERAGE(J$3:J$242))^2*'Monthly Returns'!$BI125</f>
        <v>1.0138362414890639E-5</v>
      </c>
      <c r="CK111" s="196">
        <f>(K111-AVERAGE(K$3:K$242))^2*'Monthly Returns'!$BI125</f>
        <v>3.0321656234455309E-5</v>
      </c>
      <c r="CL111" s="196">
        <f>(L111-AVERAGE(L$3:L$242))^2*'Monthly Returns'!$BI125</f>
        <v>9.073030355924085E-36</v>
      </c>
      <c r="CM111" s="196">
        <f>(M111-AVERAGE(M$3:M$242))^2*'Monthly Returns'!$BI125</f>
        <v>8.1984636923601237E-8</v>
      </c>
      <c r="CN111" s="196">
        <f>(N111-AVERAGE(N$3:N$242))^2*'Monthly Returns'!$BI125</f>
        <v>5.9800881768017213E-8</v>
      </c>
      <c r="CO111" s="196">
        <f>(O111-AVERAGE(O$3:O$242))^2*'Monthly Returns'!$BI125</f>
        <v>9.2403953430171661E-9</v>
      </c>
      <c r="CP111" s="196">
        <f>(P111-AVERAGE(P$3:P$242))^2*'Monthly Returns'!$BI125</f>
        <v>3.214485014966462E-8</v>
      </c>
      <c r="CQ111" s="196">
        <f>(Q111-AVERAGE(Q$3:Q$242))^2*'Monthly Returns'!$BI125</f>
        <v>2.3696274042994838E-7</v>
      </c>
      <c r="CR111" s="196">
        <f>(R111-AVERAGE(R$3:R$242))^2*'Monthly Returns'!$BI125</f>
        <v>1.5917983484739075E-7</v>
      </c>
      <c r="CS111" s="196">
        <f>(S111-AVERAGE(S$3:S$242))^2*'Monthly Returns'!$BI125</f>
        <v>8.4623359167352953E-8</v>
      </c>
      <c r="CT111" s="196">
        <f>(T111-AVERAGE(T$3:T$242))^2*'Monthly Returns'!$BI125</f>
        <v>4.9586204073953688E-7</v>
      </c>
      <c r="CU111" s="196">
        <f>(U111-AVERAGE(U$3:U$242))^2*'Monthly Returns'!$BI125</f>
        <v>1.5073521076284655E-7</v>
      </c>
      <c r="CV111" s="196">
        <f>(V111-AVERAGE(V$3:V$242))^2*'Monthly Returns'!$BI125</f>
        <v>2.7986861951149082E-8</v>
      </c>
      <c r="CW111" s="196">
        <f>(W111-AVERAGE(W$3:W$242))^2*'Monthly Returns'!$BI125</f>
        <v>1.2060220175618726E-7</v>
      </c>
      <c r="CX111" s="196">
        <f>(X111-AVERAGE(X$3:X$242))^2*'Monthly Returns'!$BI125</f>
        <v>4.2328708301531011E-8</v>
      </c>
      <c r="CY111" s="196">
        <f>(Y111-AVERAGE(Y$3:Y$242))^2*'Monthly Returns'!$BI125</f>
        <v>5.3906686343798819E-10</v>
      </c>
      <c r="CZ111" s="196">
        <f>(Z111-AVERAGE(Z$3:Z$242))^2*'Monthly Returns'!$BI125</f>
        <v>1.1677571016701471E-8</v>
      </c>
      <c r="DA111" s="196">
        <f>(AA111-AVERAGE(AA$3:AA$242))^2*'Monthly Returns'!$BI125</f>
        <v>1.349156437668385E-11</v>
      </c>
      <c r="DB111" s="196">
        <f>(AB111-AVERAGE(AB$3:AB$242))^2*'Monthly Returns'!$BI125</f>
        <v>1.013280505326086E-7</v>
      </c>
      <c r="DC111" s="196">
        <f>(AC111-AVERAGE(AC$3:AC$242))^2*'Monthly Returns'!$BI125</f>
        <v>9.1904758600960307E-7</v>
      </c>
      <c r="DD111" s="196">
        <f>(AD111-AVERAGE(AD$3:AD$242))^2*'Monthly Returns'!$BI125</f>
        <v>6.866416890442517E-7</v>
      </c>
      <c r="DE111" s="196">
        <f>(AE111-AVERAGE(AE$3:AE$242))^2*'Monthly Returns'!$BI125</f>
        <v>1.4062489915925596E-6</v>
      </c>
      <c r="DF111" s="196">
        <f>(AF111-AVERAGE(AF$3:AF$242))^2*'Monthly Returns'!$BI125</f>
        <v>8.0661739055911471E-7</v>
      </c>
      <c r="DG111" s="196">
        <f>(AG111-AVERAGE(AG$3:AG$242))^2*'Monthly Returns'!$BI125</f>
        <v>2.3231303053892573E-8</v>
      </c>
      <c r="DH111" s="196">
        <f>(AH111-AVERAGE(AH$3:AH$242))^2*'Monthly Returns'!$BI125</f>
        <v>1.199243085512622E-6</v>
      </c>
      <c r="DI111" s="196">
        <f>(AI111-AVERAGE(AI$3:AI$242))^2*'Monthly Returns'!$BI125</f>
        <v>1.7764449971466317E-6</v>
      </c>
      <c r="DJ111" s="196">
        <f>(AJ111-AVERAGE(AJ$3:AJ$242))^2*'Monthly Returns'!$BI125</f>
        <v>1.5261218273390363E-6</v>
      </c>
      <c r="DK111" s="196">
        <f>(AK111-AVERAGE(AK$3:AK$242))^2*'Monthly Returns'!$BI125</f>
        <v>1.7922516743346492E-6</v>
      </c>
      <c r="DL111" s="196">
        <f>(AL111-AVERAGE(AL$3:AL$242))^2*'Monthly Returns'!$BI125</f>
        <v>7.7125712747390831E-7</v>
      </c>
      <c r="DM111" s="196">
        <f>(AM111-AVERAGE(AM$3:AM$242))^2*'Monthly Returns'!$BI125</f>
        <v>2.3492140515643045E-6</v>
      </c>
      <c r="DN111" s="196">
        <f>(AN111-AVERAGE(AN$3:AN$242))^2*'Monthly Returns'!$BI125</f>
        <v>6.9744287408581902E-7</v>
      </c>
      <c r="DO111" s="196">
        <f>(AO111-AVERAGE(AO$3:AO$242))^2*'Monthly Returns'!$BI125</f>
        <v>5.0415220761844211E-6</v>
      </c>
      <c r="DP111" s="196">
        <f>(AP111-AVERAGE(AP$3:AP$242))^2*'Monthly Returns'!$BI125</f>
        <v>2.8241802999287083E-6</v>
      </c>
      <c r="DQ111" s="196">
        <f>(AQ111-AVERAGE(AQ$3:AQ$242))^2*'Monthly Returns'!$BI125</f>
        <v>7.6460727608344103E-6</v>
      </c>
      <c r="DR111" s="196">
        <f>(AR111-AVERAGE(AR$3:AR$242))^2*'Monthly Returns'!$BI125</f>
        <v>2.3720710627248181E-8</v>
      </c>
      <c r="DS111" s="196">
        <f>(AS111-AVERAGE(AS$3:AS$242))^2*'Monthly Returns'!$BI125</f>
        <v>9.073030355924085E-36</v>
      </c>
      <c r="DT111" s="196">
        <f>(AT111-AVERAGE(AT$3:AT$242))^2*'Monthly Returns'!$BI125</f>
        <v>1.0913364489732929E-6</v>
      </c>
      <c r="DU111" s="196">
        <f>(AU111-AVERAGE(AU$3:AU$242))^2*'Monthly Returns'!$BI125</f>
        <v>8.2032394540331611E-8</v>
      </c>
      <c r="DV111" s="196">
        <f>(AV111-AVERAGE(AV$3:AV$242))^2*'Monthly Returns'!$BI125</f>
        <v>2.3460649892919134E-7</v>
      </c>
      <c r="DW111" s="196">
        <f>(AW111-AVERAGE(AW$3:AW$242))^2*'Monthly Returns'!$BI125</f>
        <v>5.5616337901603172E-9</v>
      </c>
      <c r="DX111" s="196">
        <f>(AX111-AVERAGE(AX$3:AX$242))^2*'Monthly Returns'!$BI125</f>
        <v>8.442977240828158E-7</v>
      </c>
      <c r="DY111" s="196">
        <f>(AY111-AVERAGE(AY$3:AY$242))^2*'Monthly Returns'!$BI125</f>
        <v>8.1008978233707123E-7</v>
      </c>
      <c r="DZ111" s="196">
        <f>(AZ111-AVERAGE(AZ$3:AZ$242))^2*'Monthly Returns'!$BI125</f>
        <v>1.3553463777160573E-5</v>
      </c>
      <c r="EA111" s="196">
        <f>(BA111-AVERAGE(BA$3:BA$242))^2*'Monthly Returns'!$BI125</f>
        <v>1.0056680860970771E-5</v>
      </c>
    </row>
    <row r="112" spans="1:131" s="103" customFormat="1" x14ac:dyDescent="0.2">
      <c r="A112" s="85"/>
      <c r="B112" s="102">
        <f>'Monthly Returns'!A126</f>
        <v>39416</v>
      </c>
      <c r="C112" s="97">
        <f>'Monthly Returns'!B126</f>
        <v>-4.5019000000000003E-2</v>
      </c>
      <c r="D112" s="97">
        <f>'Monthly Returns'!C126</f>
        <v>-4.2630999999999995E-2</v>
      </c>
      <c r="E112" s="97">
        <f>'Monthly Returns'!D126</f>
        <v>-4.7756E-2</v>
      </c>
      <c r="F112" s="97">
        <f>'Monthly Returns'!E126</f>
        <v>-7.1805999999999995E-2</v>
      </c>
      <c r="G112" s="97">
        <f>'Monthly Returns'!F126</f>
        <v>-8.9545999999999987E-2</v>
      </c>
      <c r="H112" s="97">
        <f>'Monthly Returns'!G126</f>
        <v>-4.3804999999999997E-2</v>
      </c>
      <c r="I112" s="97">
        <f>'Monthly Returns'!H126</f>
        <v>-4.4935000000000003E-2</v>
      </c>
      <c r="J112" s="97">
        <f>'Monthly Returns'!I126</f>
        <v>-8.2085000000000005E-2</v>
      </c>
      <c r="K112" s="97">
        <f>'Monthly Returns'!J126</f>
        <v>-7.0843000000000003E-2</v>
      </c>
      <c r="L112" s="97">
        <f>'Monthly Returns'!K126</f>
        <v>-2.496424718368162E-2</v>
      </c>
      <c r="M112" s="97">
        <f>'Monthly Returns'!L126</f>
        <v>1.7982000000000001E-2</v>
      </c>
      <c r="N112" s="97">
        <f>'Monthly Returns'!M126</f>
        <v>3.0689999999999999E-2</v>
      </c>
      <c r="O112" s="97">
        <f>'Monthly Returns'!N126</f>
        <v>5.7799999999999995E-3</v>
      </c>
      <c r="P112" s="97">
        <f>'Monthly Returns'!O126</f>
        <v>2.6821000000000001E-2</v>
      </c>
      <c r="Q112" s="97">
        <f>'Monthly Returns'!P126</f>
        <v>4.5976999999999997E-2</v>
      </c>
      <c r="R112" s="97">
        <f>'Monthly Returns'!Q126</f>
        <v>8.5360000000000002E-3</v>
      </c>
      <c r="S112" s="97">
        <f>'Monthly Returns'!R126</f>
        <v>1.0688E-2</v>
      </c>
      <c r="T112" s="97">
        <f>'Monthly Returns'!S126</f>
        <v>2.3289999999999999E-3</v>
      </c>
      <c r="U112" s="97">
        <f>'Monthly Returns'!T126</f>
        <v>4.0084000000000002E-2</v>
      </c>
      <c r="V112" s="97">
        <f>'Monthly Returns'!U126</f>
        <v>2.0375999999999998E-2</v>
      </c>
      <c r="W112" s="97">
        <f>'Monthly Returns'!V126</f>
        <v>1.7433000000000001E-2</v>
      </c>
      <c r="X112" s="97">
        <f>'Monthly Returns'!W126</f>
        <v>6.7090000000000006E-3</v>
      </c>
      <c r="Y112" s="97">
        <f>'Monthly Returns'!X126</f>
        <v>1.1571E-2</v>
      </c>
      <c r="Z112" s="97">
        <f>'Monthly Returns'!Y126</f>
        <v>7.6909999999999999E-3</v>
      </c>
      <c r="AA112" s="97">
        <f>'Monthly Returns'!Z126</f>
        <v>-2.1692999999999997E-2</v>
      </c>
      <c r="AB112" s="97">
        <f>'Monthly Returns'!AA126</f>
        <v>-1.3878999999999999E-2</v>
      </c>
      <c r="AC112" s="97">
        <f>'Monthly Returns'!AB126</f>
        <v>1.9361E-2</v>
      </c>
      <c r="AD112" s="97">
        <f>'Monthly Returns'!AC126</f>
        <v>2.4766E-2</v>
      </c>
      <c r="AE112" s="97">
        <f>'Monthly Returns'!AD126</f>
        <v>4.6189999999999998E-3</v>
      </c>
      <c r="AF112" s="97">
        <f>'Monthly Returns'!AE126</f>
        <v>-4.4460000000000003E-3</v>
      </c>
      <c r="AG112" s="97">
        <f>'Monthly Returns'!AF126</f>
        <v>-1.0556000000000001E-2</v>
      </c>
      <c r="AH112" s="97">
        <f>'Monthly Returns'!AG126</f>
        <v>2.2980261445143403E-2</v>
      </c>
      <c r="AI112" s="97">
        <f>'Monthly Returns'!AH126</f>
        <v>-2.41E-2</v>
      </c>
      <c r="AJ112" s="97">
        <f>'Monthly Returns'!AI126</f>
        <v>-2.1989999999999999E-2</v>
      </c>
      <c r="AK112" s="97">
        <f>'Monthly Returns'!AJ126</f>
        <v>-2.8902000000000001E-2</v>
      </c>
      <c r="AL112" s="97">
        <f>'Monthly Returns'!AK126</f>
        <v>-2.5234999999999997E-2</v>
      </c>
      <c r="AM112" s="97">
        <f>'Monthly Returns'!AL126</f>
        <v>-8.9239999999999996E-3</v>
      </c>
      <c r="AN112" s="97">
        <f>'Monthly Returns'!AM126</f>
        <v>-5.3200000000000001E-3</v>
      </c>
      <c r="AO112" s="97">
        <f>'Monthly Returns'!AN126</f>
        <v>-1.9958E-2</v>
      </c>
      <c r="AP112" s="97">
        <f>'Monthly Returns'!AO126</f>
        <v>-3.1361E-2</v>
      </c>
      <c r="AQ112" s="97">
        <f>'Monthly Returns'!AP126</f>
        <v>-3.1545999999999998E-2</v>
      </c>
      <c r="AR112" s="95">
        <v>1.9108149537382473E-2</v>
      </c>
      <c r="AS112" s="97">
        <f>'Monthly Returns'!AR126</f>
        <v>-2.496424718368162E-2</v>
      </c>
      <c r="AT112" s="205">
        <f t="shared" si="3"/>
        <v>-3.8012824874609635E-2</v>
      </c>
      <c r="AU112" s="95">
        <v>1.6228094364416641E-2</v>
      </c>
      <c r="AV112" s="95">
        <v>-5.4784742163013342E-3</v>
      </c>
      <c r="AW112" s="97">
        <f>'Monthly Returns'!AV126</f>
        <v>-9.0695999999999999E-2</v>
      </c>
      <c r="AX112" s="97">
        <f>'Monthly Returns'!AW126</f>
        <v>-7.7145000000000005E-2</v>
      </c>
      <c r="AY112" s="95">
        <v>-2.1917124373048196E-2</v>
      </c>
      <c r="AZ112" s="95">
        <v>-6.7004239633231016E-2</v>
      </c>
      <c r="BA112" s="97">
        <f>'Monthly Returns'!AZ126</f>
        <v>-4.1205999999999993E-2</v>
      </c>
      <c r="BB112" s="97"/>
      <c r="BC112" s="97"/>
      <c r="BD112" s="97"/>
      <c r="BE112" s="97"/>
      <c r="BF112" s="97"/>
      <c r="BG112" s="97"/>
      <c r="BH112" s="97"/>
      <c r="BI112" s="97"/>
      <c r="BJ112" s="97"/>
      <c r="BK112" s="97"/>
      <c r="BL112" s="97"/>
      <c r="BM112" s="97"/>
      <c r="BN112" s="97"/>
      <c r="BO112" s="97"/>
      <c r="BP112" s="97"/>
      <c r="BQ112" s="97"/>
      <c r="BR112" s="97"/>
      <c r="BS112" s="97"/>
      <c r="BT112" s="97"/>
      <c r="BU112" s="97"/>
      <c r="BV112" s="97"/>
      <c r="CC112" s="196">
        <f>(C112-AVERAGE(C$3:C$242))^2*'Monthly Returns'!$BI126</f>
        <v>8.1129462371806727E-6</v>
      </c>
      <c r="CD112" s="196">
        <f>(D112-AVERAGE(D$3:D$242))^2*'Monthly Returns'!$BI126</f>
        <v>7.3549720935480551E-6</v>
      </c>
      <c r="CE112" s="196">
        <f>(E112-AVERAGE(E$3:E$242))^2*'Monthly Returns'!$BI126</f>
        <v>9.6885138638142465E-6</v>
      </c>
      <c r="CF112" s="196">
        <f>(F112-AVERAGE(F$3:F$242))^2*'Monthly Returns'!$BI126</f>
        <v>1.945835416445385E-5</v>
      </c>
      <c r="CG112" s="196">
        <f>(G112-AVERAGE(G$3:G$242))^2*'Monthly Returns'!$BI126</f>
        <v>2.9869280603107032E-5</v>
      </c>
      <c r="CH112" s="196">
        <f>(H112-AVERAGE(H$3:H$242))^2*'Monthly Returns'!$BI126</f>
        <v>7.5093447065553313E-6</v>
      </c>
      <c r="CI112" s="196">
        <f>(I112-AVERAGE(I$3:I$242))^2*'Monthly Returns'!$BI126</f>
        <v>7.7976442686327096E-6</v>
      </c>
      <c r="CJ112" s="196">
        <f>(J112-AVERAGE(J$3:J$242))^2*'Monthly Returns'!$BI126</f>
        <v>2.4663939811793381E-5</v>
      </c>
      <c r="CK112" s="196">
        <f>(K112-AVERAGE(K$3:K$242))^2*'Monthly Returns'!$BI126</f>
        <v>1.9494329144230646E-5</v>
      </c>
      <c r="CL112" s="196">
        <f>(L112-AVERAGE(L$3:L$242))^2*'Monthly Returns'!$BI126</f>
        <v>9.1646771271960465E-36</v>
      </c>
      <c r="CM112" s="196">
        <f>(M112-AVERAGE(M$3:M$242))^2*'Monthly Returns'!$BI126</f>
        <v>6.0603333302079667E-7</v>
      </c>
      <c r="CN112" s="196">
        <f>(N112-AVERAGE(N$3:N$242))^2*'Monthly Returns'!$BI126</f>
        <v>2.2217220560345977E-6</v>
      </c>
      <c r="CO112" s="196">
        <f>(O112-AVERAGE(O$3:O$242))^2*'Monthly Returns'!$BI126</f>
        <v>4.9545406545836682E-8</v>
      </c>
      <c r="CP112" s="196">
        <f>(P112-AVERAGE(P$3:P$242))^2*'Monthly Returns'!$BI126</f>
        <v>1.6880741934173319E-6</v>
      </c>
      <c r="CQ112" s="196">
        <f>(Q112-AVERAGE(Q$3:Q$242))^2*'Monthly Returns'!$BI126</f>
        <v>4.9573896639219958E-6</v>
      </c>
      <c r="CR112" s="196">
        <f>(R112-AVERAGE(R$3:R$242))^2*'Monthly Returns'!$BI126</f>
        <v>5.2082243446319829E-8</v>
      </c>
      <c r="CS112" s="196">
        <f>(S112-AVERAGE(S$3:S$242))^2*'Monthly Returns'!$BI126</f>
        <v>1.3315091944284566E-7</v>
      </c>
      <c r="CT112" s="196">
        <f>(T112-AVERAGE(T$3:T$242))^2*'Monthly Returns'!$BI126</f>
        <v>3.0888394556650397E-8</v>
      </c>
      <c r="CU112" s="196">
        <f>(U112-AVERAGE(U$3:U$242))^2*'Monthly Returns'!$BI126</f>
        <v>3.7843211090060408E-6</v>
      </c>
      <c r="CV112" s="196">
        <f>(V112-AVERAGE(V$3:V$242))^2*'Monthly Returns'!$BI126</f>
        <v>8.6651406049411027E-7</v>
      </c>
      <c r="CW112" s="196">
        <f>(W112-AVERAGE(W$3:W$242))^2*'Monthly Returns'!$BI126</f>
        <v>5.6074139374217959E-7</v>
      </c>
      <c r="CX112" s="196">
        <f>(X112-AVERAGE(X$3:X$242))^2*'Monthly Returns'!$BI126</f>
        <v>1.4875066116505622E-8</v>
      </c>
      <c r="CY112" s="196">
        <f>(Y112-AVERAGE(Y$3:Y$242))^2*'Monthly Returns'!$BI126</f>
        <v>1.8840240506473405E-7</v>
      </c>
      <c r="CZ112" s="196">
        <f>(Z112-AVERAGE(Z$3:Z$242))^2*'Monthly Returns'!$BI126</f>
        <v>8.2051934219175239E-8</v>
      </c>
      <c r="DA112" s="196">
        <f>(AA112-AVERAGE(AA$3:AA$242))^2*'Monthly Returns'!$BI126</f>
        <v>2.2695488065452828E-6</v>
      </c>
      <c r="DB112" s="196">
        <f>(AB112-AVERAGE(AB$3:AB$242))^2*'Monthly Returns'!$BI126</f>
        <v>9.6400041496837107E-7</v>
      </c>
      <c r="DC112" s="196">
        <f>(AC112-AVERAGE(AC$3:AC$242))^2*'Monthly Returns'!$BI126</f>
        <v>7.9265690978634623E-7</v>
      </c>
      <c r="DD112" s="196">
        <f>(AD112-AVERAGE(AD$3:AD$242))^2*'Monthly Returns'!$BI126</f>
        <v>1.3975179463719519E-6</v>
      </c>
      <c r="DE112" s="196">
        <f>(AE112-AVERAGE(AE$3:AE$242))^2*'Monthly Returns'!$BI126</f>
        <v>5.2784181776913685E-9</v>
      </c>
      <c r="DF112" s="196">
        <f>(AF112-AVERAGE(AF$3:AF$242))^2*'Monthly Returns'!$BI126</f>
        <v>3.8559890664920656E-7</v>
      </c>
      <c r="DG112" s="196">
        <f>(AG112-AVERAGE(AG$3:AG$242))^2*'Monthly Returns'!$BI126</f>
        <v>7.6299708013855112E-7</v>
      </c>
      <c r="DH112" s="196">
        <f>(AH112-AVERAGE(AH$3:AH$242))^2*'Monthly Returns'!$BI126</f>
        <v>1.034318932681627E-6</v>
      </c>
      <c r="DI112" s="196">
        <f>(AI112-AVERAGE(AI$3:AI$242))^2*'Monthly Returns'!$BI126</f>
        <v>2.288117294300925E-6</v>
      </c>
      <c r="DJ112" s="196">
        <f>(AJ112-AVERAGE(AJ$3:AJ$242))^2*'Monthly Returns'!$BI126</f>
        <v>2.2825592654998501E-6</v>
      </c>
      <c r="DK112" s="196">
        <f>(AK112-AVERAGE(AK$3:AK$242))^2*'Monthly Returns'!$BI126</f>
        <v>3.6762594759578205E-6</v>
      </c>
      <c r="DL112" s="196">
        <f>(AL112-AVERAGE(AL$3:AL$242))^2*'Monthly Returns'!$BI126</f>
        <v>2.9774118722443588E-6</v>
      </c>
      <c r="DM112" s="196">
        <f>(AM112-AVERAGE(AM$3:AM$242))^2*'Monthly Returns'!$BI126</f>
        <v>5.2241406635808621E-7</v>
      </c>
      <c r="DN112" s="196">
        <f>(AN112-AVERAGE(AN$3:AN$242))^2*'Monthly Returns'!$BI126</f>
        <v>3.5545103478536621E-7</v>
      </c>
      <c r="DO112" s="196">
        <f>(AO112-AVERAGE(AO$3:AO$242))^2*'Monthly Returns'!$BI126</f>
        <v>1.9085957243782434E-6</v>
      </c>
      <c r="DP112" s="196">
        <f>(AP112-AVERAGE(AP$3:AP$242))^2*'Monthly Returns'!$BI126</f>
        <v>3.3829493353644729E-6</v>
      </c>
      <c r="DQ112" s="196">
        <f>(AQ112-AVERAGE(AQ$3:AQ$242))^2*'Monthly Returns'!$BI126</f>
        <v>4.6097927367836412E-6</v>
      </c>
      <c r="DR112" s="196">
        <f>(AR112-AVERAGE(AR$3:AR$242))^2*'Monthly Returns'!$BI126</f>
        <v>4.7237199746691911E-7</v>
      </c>
      <c r="DS112" s="196">
        <f>(AS112-AVERAGE(AS$3:AS$242))^2*'Monthly Returns'!$BI126</f>
        <v>9.1646771271960465E-36</v>
      </c>
      <c r="DT112" s="196">
        <f>(AT112-AVERAGE(AT$3:AT$242))^2*'Monthly Returns'!$BI126</f>
        <v>5.6820251701643799E-6</v>
      </c>
      <c r="DU112" s="196">
        <f>(AU112-AVERAGE(AU$3:AU$242))^2*'Monthly Returns'!$BI126</f>
        <v>6.0253020093686081E-7</v>
      </c>
      <c r="DV112" s="196">
        <f>(AV112-AVERAGE(AV$3:AV$242))^2*'Monthly Returns'!$BI126</f>
        <v>3.9013515449851135E-10</v>
      </c>
      <c r="DW112" s="196">
        <f>(AW112-AVERAGE(AW$3:AW$242))^2*'Monthly Returns'!$BI126</f>
        <v>3.0055748338986199E-5</v>
      </c>
      <c r="DX112" s="196">
        <f>(AX112-AVERAGE(AX$3:AX$242))^2*'Monthly Returns'!$BI126</f>
        <v>2.2012003628342505E-5</v>
      </c>
      <c r="DY112" s="196">
        <f>(AY112-AVERAGE(AY$3:AY$242))^2*'Monthly Returns'!$BI126</f>
        <v>2.4757167624128425E-6</v>
      </c>
      <c r="DZ112" s="196">
        <f>(AZ112-AVERAGE(AZ$3:AZ$242))^2*'Monthly Returns'!$BI126</f>
        <v>2.0618412140127803E-5</v>
      </c>
      <c r="EA112" s="196">
        <f>(BA112-AVERAGE(BA$3:BA$242))^2*'Monthly Returns'!$BI126</f>
        <v>7.8743442654975464E-6</v>
      </c>
    </row>
    <row r="113" spans="1:131" s="103" customFormat="1" x14ac:dyDescent="0.2">
      <c r="A113" s="85"/>
      <c r="B113" s="102">
        <f>'Monthly Returns'!A127</f>
        <v>39447</v>
      </c>
      <c r="C113" s="97">
        <f>'Monthly Returns'!B127</f>
        <v>-6.051E-3</v>
      </c>
      <c r="D113" s="97">
        <f>'Monthly Returns'!C127</f>
        <v>-6.5110000000000003E-3</v>
      </c>
      <c r="E113" s="97">
        <f>'Monthly Returns'!D127</f>
        <v>-3.1649999999999998E-3</v>
      </c>
      <c r="F113" s="97">
        <f>'Monthly Returns'!E127</f>
        <v>-6.2399999999999999E-4</v>
      </c>
      <c r="G113" s="97">
        <f>'Monthly Returns'!F127</f>
        <v>-6.9240000000000005E-3</v>
      </c>
      <c r="H113" s="97">
        <f>'Monthly Returns'!G127</f>
        <v>-1.0805E-2</v>
      </c>
      <c r="I113" s="97">
        <f>'Monthly Returns'!H127</f>
        <v>-1.4453000000000001E-2</v>
      </c>
      <c r="J113" s="97">
        <f>'Monthly Returns'!I127</f>
        <v>-2.8999E-2</v>
      </c>
      <c r="K113" s="97">
        <f>'Monthly Returns'!J127</f>
        <v>3.5909999999999996E-3</v>
      </c>
      <c r="L113" s="97">
        <f>'Monthly Returns'!K127</f>
        <v>-2.496424718368162E-2</v>
      </c>
      <c r="M113" s="97">
        <f>'Monthly Returns'!L127</f>
        <v>2.8100000000000004E-3</v>
      </c>
      <c r="N113" s="97">
        <f>'Monthly Returns'!M127</f>
        <v>8.0100000000000006E-4</v>
      </c>
      <c r="O113" s="97">
        <f>'Monthly Returns'!N127</f>
        <v>2.5140000000000002E-3</v>
      </c>
      <c r="P113" s="97">
        <f>'Monthly Returns'!O127</f>
        <v>2.075E-3</v>
      </c>
      <c r="Q113" s="97">
        <f>'Monthly Returns'!P127</f>
        <v>-4.0089999999999995E-3</v>
      </c>
      <c r="R113" s="97">
        <f>'Monthly Returns'!Q127</f>
        <v>1.495E-3</v>
      </c>
      <c r="S113" s="97">
        <f>'Monthly Returns'!R127</f>
        <v>1.555E-3</v>
      </c>
      <c r="T113" s="97">
        <f>'Monthly Returns'!S127</f>
        <v>1.3209999999999999E-3</v>
      </c>
      <c r="U113" s="97">
        <f>'Monthly Returns'!T127</f>
        <v>-7.1099999999999994E-4</v>
      </c>
      <c r="V113" s="97">
        <f>'Monthly Returns'!U127</f>
        <v>5.1370000000000001E-3</v>
      </c>
      <c r="W113" s="97">
        <f>'Monthly Returns'!V127</f>
        <v>2.8349999999999998E-3</v>
      </c>
      <c r="X113" s="97">
        <f>'Monthly Returns'!W127</f>
        <v>1.0962000000000001E-2</v>
      </c>
      <c r="Y113" s="97">
        <f>'Monthly Returns'!X127</f>
        <v>3.5119999999999999E-3</v>
      </c>
      <c r="Z113" s="97">
        <f>'Monthly Returns'!Y127</f>
        <v>5.0000000000000001E-3</v>
      </c>
      <c r="AA113" s="97">
        <f>'Monthly Returns'!Z127</f>
        <v>2.9130000000000002E-3</v>
      </c>
      <c r="AB113" s="97">
        <f>'Monthly Returns'!AA127</f>
        <v>3.1230000000000003E-3</v>
      </c>
      <c r="AC113" s="97">
        <f>'Monthly Returns'!AB127</f>
        <v>-6.3590000000000001E-3</v>
      </c>
      <c r="AD113" s="97">
        <f>'Monthly Returns'!AC127</f>
        <v>-6.4590000000000003E-3</v>
      </c>
      <c r="AE113" s="97">
        <f>'Monthly Returns'!AD127</f>
        <v>-9.2169999999999995E-3</v>
      </c>
      <c r="AF113" s="97">
        <f>'Monthly Returns'!AE127</f>
        <v>6.4910000000000002E-3</v>
      </c>
      <c r="AG113" s="97">
        <f>'Monthly Returns'!AF127</f>
        <v>1.7380000000000002E-3</v>
      </c>
      <c r="AH113" s="97">
        <f>'Monthly Returns'!AG127</f>
        <v>-6.3999946131774003E-3</v>
      </c>
      <c r="AI113" s="97">
        <f>'Monthly Returns'!AH127</f>
        <v>-1.4000000000000002E-3</v>
      </c>
      <c r="AJ113" s="97">
        <f>'Monthly Returns'!AI127</f>
        <v>5.3300000000000005E-3</v>
      </c>
      <c r="AK113" s="97">
        <f>'Monthly Returns'!AJ127</f>
        <v>5.2810000000000001E-3</v>
      </c>
      <c r="AL113" s="97">
        <f>'Monthly Returns'!AK127</f>
        <v>-2.6819999999999999E-3</v>
      </c>
      <c r="AM113" s="97">
        <f>'Monthly Returns'!AL127</f>
        <v>9.8460000000000006E-3</v>
      </c>
      <c r="AN113" s="97">
        <f>'Monthly Returns'!AM127</f>
        <v>6.4359999999999999E-3</v>
      </c>
      <c r="AO113" s="97">
        <f>'Monthly Returns'!AN127</f>
        <v>5.62E-4</v>
      </c>
      <c r="AP113" s="97">
        <f>'Monthly Returns'!AO127</f>
        <v>4.6322999999999996E-2</v>
      </c>
      <c r="AQ113" s="97">
        <f>'Monthly Returns'!AP127</f>
        <v>2.6044000000000001E-2</v>
      </c>
      <c r="AR113" s="95">
        <v>2.6072560107286034E-3</v>
      </c>
      <c r="AS113" s="97">
        <f>'Monthly Returns'!AR127</f>
        <v>-2.496424718368162E-2</v>
      </c>
      <c r="AT113" s="205">
        <f t="shared" si="3"/>
        <v>-9.8823641246027728E-4</v>
      </c>
      <c r="AU113" s="95">
        <v>2.7357280910609454E-4</v>
      </c>
      <c r="AV113" s="95">
        <v>-1.6774361229517476E-2</v>
      </c>
      <c r="AW113" s="97">
        <f>'Monthly Returns'!AV127</f>
        <v>-5.0282999999999994E-2</v>
      </c>
      <c r="AX113" s="97">
        <f>'Monthly Returns'!AW127</f>
        <v>-5.1908000000000003E-2</v>
      </c>
      <c r="AY113" s="95">
        <v>-4.9111820623013907E-3</v>
      </c>
      <c r="AZ113" s="95">
        <v>-1.2562458904904743E-3</v>
      </c>
      <c r="BA113" s="97">
        <f>'Monthly Returns'!AZ127</f>
        <v>7.8560000000000001E-3</v>
      </c>
      <c r="BB113" s="97"/>
      <c r="BC113" s="97"/>
      <c r="BD113" s="97"/>
      <c r="BE113" s="97"/>
      <c r="BF113" s="97"/>
      <c r="BG113" s="97"/>
      <c r="BH113" s="97"/>
      <c r="BI113" s="97"/>
      <c r="BJ113" s="97"/>
      <c r="BK113" s="97"/>
      <c r="BL113" s="97"/>
      <c r="BM113" s="97"/>
      <c r="BN113" s="97"/>
      <c r="BO113" s="97"/>
      <c r="BP113" s="97"/>
      <c r="BQ113" s="97"/>
      <c r="BR113" s="97"/>
      <c r="BS113" s="97"/>
      <c r="BT113" s="97"/>
      <c r="BU113" s="97"/>
      <c r="BV113" s="97"/>
      <c r="CC113" s="196">
        <f>(C113-AVERAGE(C$3:C$242))^2*'Monthly Returns'!$BI127</f>
        <v>5.2828472362044353E-7</v>
      </c>
      <c r="CD113" s="196">
        <f>(D113-AVERAGE(D$3:D$242))^2*'Monthly Returns'!$BI127</f>
        <v>5.5640593279130803E-7</v>
      </c>
      <c r="CE113" s="196">
        <f>(E113-AVERAGE(E$3:E$242))^2*'Monthly Returns'!$BI127</f>
        <v>4.6823993629350141E-7</v>
      </c>
      <c r="CF113" s="196">
        <f>(F113-AVERAGE(F$3:F$242))^2*'Monthly Returns'!$BI127</f>
        <v>2.8290815011525974E-7</v>
      </c>
      <c r="CG113" s="196">
        <f>(G113-AVERAGE(G$3:G$242))^2*'Monthly Returns'!$BI127</f>
        <v>9.2985691065472E-7</v>
      </c>
      <c r="CH113" s="196">
        <f>(H113-AVERAGE(H$3:H$242))^2*'Monthly Returns'!$BI127</f>
        <v>8.9376152411309065E-7</v>
      </c>
      <c r="CI113" s="196">
        <f>(I113-AVERAGE(I$3:I$242))^2*'Monthly Returns'!$BI127</f>
        <v>1.2899777675063479E-6</v>
      </c>
      <c r="CJ113" s="196">
        <f>(J113-AVERAGE(J$3:J$242))^2*'Monthly Returns'!$BI127</f>
        <v>4.3332644302835303E-6</v>
      </c>
      <c r="CK113" s="196">
        <f>(K113-AVERAGE(K$3:K$242))^2*'Monthly Returns'!$BI127</f>
        <v>1.279814623909993E-7</v>
      </c>
      <c r="CL113" s="196">
        <f>(L113-AVERAGE(L$3:L$242))^2*'Monthly Returns'!$BI127</f>
        <v>9.2572496234303505E-36</v>
      </c>
      <c r="CM113" s="196">
        <f>(M113-AVERAGE(M$3:M$242))^2*'Monthly Returns'!$BI127</f>
        <v>2.4182660008483913E-9</v>
      </c>
      <c r="CN113" s="196">
        <f>(N113-AVERAGE(N$3:N$242))^2*'Monthly Returns'!$BI127</f>
        <v>1.9646613164446212E-8</v>
      </c>
      <c r="CO113" s="196">
        <f>(O113-AVERAGE(O$3:O$242))^2*'Monthly Returns'!$BI127</f>
        <v>1.9980435029296394E-9</v>
      </c>
      <c r="CP113" s="196">
        <f>(P113-AVERAGE(P$3:P$242))^2*'Monthly Returns'!$BI127</f>
        <v>2.5529483382991781E-9</v>
      </c>
      <c r="CQ113" s="196">
        <f>(Q113-AVERAGE(Q$3:Q$242))^2*'Monthly Returns'!$BI127</f>
        <v>2.5200624437264418E-7</v>
      </c>
      <c r="CR113" s="196">
        <f>(R113-AVERAGE(R$3:R$242))^2*'Monthly Returns'!$BI127</f>
        <v>2.4508843057942203E-8</v>
      </c>
      <c r="CS113" s="196">
        <f>(S113-AVERAGE(S$3:S$242))^2*'Monthly Returns'!$BI127</f>
        <v>1.7914224200505261E-8</v>
      </c>
      <c r="CT113" s="196">
        <f>(T113-AVERAGE(T$3:T$242))^2*'Monthly Returns'!$BI127</f>
        <v>5.3770628400319377E-8</v>
      </c>
      <c r="CU113" s="196">
        <f>(U113-AVERAGE(U$3:U$242))^2*'Monthly Returns'!$BI127</f>
        <v>7.887417040833582E-8</v>
      </c>
      <c r="CV113" s="196">
        <f>(V113-AVERAGE(V$3:V$242))^2*'Monthly Returns'!$BI127</f>
        <v>1.0061191033699882E-8</v>
      </c>
      <c r="CW113" s="196">
        <f>(W113-AVERAGE(W$3:W$242))^2*'Monthly Returns'!$BI127</f>
        <v>2.2580557240930678E-9</v>
      </c>
      <c r="CX113" s="196">
        <f>(X113-AVERAGE(X$3:X$242))^2*'Monthly Returns'!$BI127</f>
        <v>1.2651199687533658E-7</v>
      </c>
      <c r="CY113" s="196">
        <f>(Y113-AVERAGE(Y$3:Y$242))^2*'Monthly Returns'!$BI127</f>
        <v>2.9971436660280034E-11</v>
      </c>
      <c r="CZ113" s="196">
        <f>(Z113-AVERAGE(Z$3:Z$242))^2*'Monthly Returns'!$BI127</f>
        <v>1.9711071207135078E-8</v>
      </c>
      <c r="DA113" s="196">
        <f>(AA113-AVERAGE(AA$3:AA$242))^2*'Monthly Returns'!$BI127</f>
        <v>2.7368356099937783E-8</v>
      </c>
      <c r="DB113" s="196">
        <f>(AB113-AVERAGE(AB$3:AB$242))^2*'Monthly Returns'!$BI127</f>
        <v>3.0139959028173057E-9</v>
      </c>
      <c r="DC113" s="196">
        <f>(AC113-AVERAGE(AC$3:AC$242))^2*'Monthly Returns'!$BI127</f>
        <v>2.6514079410410434E-7</v>
      </c>
      <c r="DD113" s="196">
        <f>(AD113-AVERAGE(AD$3:AD$242))^2*'Monthly Returns'!$BI127</f>
        <v>2.738678298652258E-7</v>
      </c>
      <c r="DE113" s="196">
        <f>(AE113-AVERAGE(AE$3:AE$242))^2*'Monthly Returns'!$BI127</f>
        <v>4.6968281043545226E-7</v>
      </c>
      <c r="DF113" s="196">
        <f>(AF113-AVERAGE(AF$3:AF$242))^2*'Monthly Returns'!$BI127</f>
        <v>6.0693925403973488E-10</v>
      </c>
      <c r="DG113" s="196">
        <f>(AG113-AVERAGE(AG$3:AG$242))^2*'Monthly Returns'!$BI127</f>
        <v>4.1641276042574851E-8</v>
      </c>
      <c r="DH113" s="196">
        <f>(AH113-AVERAGE(AH$3:AH$242))^2*'Monthly Returns'!$BI127</f>
        <v>3.4597584375065281E-7</v>
      </c>
      <c r="DI113" s="196">
        <f>(AI113-AVERAGE(AI$3:AI$242))^2*'Monthly Returns'!$BI127</f>
        <v>7.6221901376466458E-8</v>
      </c>
      <c r="DJ113" s="196">
        <f>(AJ113-AVERAGE(AJ$3:AJ$242))^2*'Monthly Returns'!$BI127</f>
        <v>4.4153901493524563E-10</v>
      </c>
      <c r="DK113" s="196">
        <f>(AK113-AVERAGE(AK$3:AK$242))^2*'Monthly Returns'!$BI127</f>
        <v>2.8560878911555462E-9</v>
      </c>
      <c r="DL113" s="196">
        <f>(AL113-AVERAGE(AL$3:AL$242))^2*'Monthly Returns'!$BI127</f>
        <v>2.480817530630897E-7</v>
      </c>
      <c r="DM113" s="196">
        <f>(AM113-AVERAGE(AM$3:AM$242))^2*'Monthly Returns'!$BI127</f>
        <v>9.1423105186266973E-8</v>
      </c>
      <c r="DN113" s="196">
        <f>(AN113-AVERAGE(AN$3:AN$242))^2*'Monthly Returns'!$BI127</f>
        <v>2.0382602660215463E-9</v>
      </c>
      <c r="DO113" s="196">
        <f>(AO113-AVERAGE(AO$3:AO$242))^2*'Monthly Returns'!$BI127</f>
        <v>6.9577530063228619E-8</v>
      </c>
      <c r="DP113" s="196">
        <f>(AP113-AVERAGE(AP$3:AP$242))^2*'Monthly Returns'!$BI127</f>
        <v>5.8048413888386453E-6</v>
      </c>
      <c r="DQ113" s="196">
        <f>(AQ113-AVERAGE(AQ$3:AQ$242))^2*'Monthly Returns'!$BI127</f>
        <v>9.973130460355494E-7</v>
      </c>
      <c r="DR113" s="196">
        <f>(AR113-AVERAGE(AR$3:AR$242))^2*'Monthly Returns'!$BI127</f>
        <v>4.5650706180023256E-8</v>
      </c>
      <c r="DS113" s="196">
        <f>(AS113-AVERAGE(AS$3:AS$242))^2*'Monthly Returns'!$BI127</f>
        <v>9.2572496234303505E-36</v>
      </c>
      <c r="DT113" s="196">
        <f>(AT113-AVERAGE(AT$3:AT$242))^2*'Monthly Returns'!$BI127</f>
        <v>1.3423898872097668E-7</v>
      </c>
      <c r="DU113" s="196">
        <f>(AU113-AVERAGE(AU$3:AU$242))^2*'Monthly Returns'!$BI127</f>
        <v>8.8982543026197038E-9</v>
      </c>
      <c r="DV113" s="196">
        <f>(AV113-AVERAGE(AV$3:AV$242))^2*'Monthly Returns'!$BI127</f>
        <v>3.5913361519549965E-7</v>
      </c>
      <c r="DW113" s="196">
        <f>(AW113-AVERAGE(AW$3:AW$242))^2*'Monthly Returns'!$BI127</f>
        <v>1.0856298875383549E-5</v>
      </c>
      <c r="DX113" s="196">
        <f>(AX113-AVERAGE(AX$3:AX$242))^2*'Monthly Returns'!$BI127</f>
        <v>1.1102810909870531E-5</v>
      </c>
      <c r="DY113" s="196">
        <f>(AY113-AVERAGE(AY$3:AY$242))^2*'Monthly Returns'!$BI127</f>
        <v>4.2155156375537622E-7</v>
      </c>
      <c r="DZ113" s="196">
        <f>(AZ113-AVERAGE(AZ$3:AZ$242))^2*'Monthly Returns'!$BI127</f>
        <v>9.2154279428158001E-7</v>
      </c>
      <c r="EA113" s="196">
        <f>(BA113-AVERAGE(BA$3:BA$242))^2*'Monthly Returns'!$BI127</f>
        <v>1.720526426439688E-8</v>
      </c>
    </row>
    <row r="114" spans="1:131" s="103" customFormat="1" x14ac:dyDescent="0.2">
      <c r="A114" s="85"/>
      <c r="B114" s="102">
        <f>'Monthly Returns'!A128</f>
        <v>39478</v>
      </c>
      <c r="C114" s="97">
        <f>'Monthly Returns'!B128</f>
        <v>-6.0612000000000006E-2</v>
      </c>
      <c r="D114" s="97">
        <f>'Monthly Returns'!C128</f>
        <v>-5.9950000000000003E-2</v>
      </c>
      <c r="E114" s="97">
        <f>'Monthly Returns'!D128</f>
        <v>-6.5151000000000001E-2</v>
      </c>
      <c r="F114" s="97">
        <f>'Monthly Returns'!E128</f>
        <v>-6.8194000000000005E-2</v>
      </c>
      <c r="G114" s="97">
        <f>'Monthly Returns'!F128</f>
        <v>-7.5102000000000002E-2</v>
      </c>
      <c r="H114" s="97">
        <f>'Monthly Returns'!G128</f>
        <v>-8.1674999999999998E-2</v>
      </c>
      <c r="I114" s="97">
        <f>'Monthly Returns'!H128</f>
        <v>-9.6759999999999999E-2</v>
      </c>
      <c r="J114" s="97">
        <f>'Monthly Returns'!I128</f>
        <v>-9.6867999999999996E-2</v>
      </c>
      <c r="K114" s="97">
        <f>'Monthly Returns'!J128</f>
        <v>-0.12450100000000001</v>
      </c>
      <c r="L114" s="97">
        <f>'Monthly Returns'!K128</f>
        <v>-2.496424718368162E-2</v>
      </c>
      <c r="M114" s="97">
        <f>'Monthly Returns'!L128</f>
        <v>1.6801999999999997E-2</v>
      </c>
      <c r="N114" s="97">
        <f>'Monthly Returns'!M128</f>
        <v>2.5387E-2</v>
      </c>
      <c r="O114" s="97">
        <f>'Monthly Returns'!N128</f>
        <v>6.7559999999999999E-3</v>
      </c>
      <c r="P114" s="97">
        <f>'Monthly Returns'!O128</f>
        <v>2.5123000000000003E-2</v>
      </c>
      <c r="Q114" s="97">
        <f>'Monthly Returns'!P128</f>
        <v>2.6394999999999998E-2</v>
      </c>
      <c r="R114" s="97">
        <f>'Monthly Returns'!Q128</f>
        <v>1.2159E-2</v>
      </c>
      <c r="S114" s="97">
        <f>'Monthly Returns'!R128</f>
        <v>1.7749000000000001E-2</v>
      </c>
      <c r="T114" s="97">
        <f>'Monthly Returns'!S128</f>
        <v>-3.8509999999999998E-3</v>
      </c>
      <c r="U114" s="97">
        <f>'Monthly Returns'!T128</f>
        <v>3.7028999999999999E-2</v>
      </c>
      <c r="V114" s="97">
        <f>'Monthly Returns'!U128</f>
        <v>2.0989000000000001E-2</v>
      </c>
      <c r="W114" s="97">
        <f>'Monthly Returns'!V128</f>
        <v>1.8456999999999998E-2</v>
      </c>
      <c r="X114" s="97">
        <f>'Monthly Returns'!W128</f>
        <v>-1.7052999999999999E-2</v>
      </c>
      <c r="Y114" s="97">
        <f>'Monthly Returns'!X128</f>
        <v>2.4147999999999999E-2</v>
      </c>
      <c r="Z114" s="97">
        <f>'Monthly Returns'!Y128</f>
        <v>2.0449000000000002E-2</v>
      </c>
      <c r="AA114" s="97">
        <f>'Monthly Returns'!Z128</f>
        <v>-1.3349E-2</v>
      </c>
      <c r="AB114" s="97">
        <f>'Monthly Returns'!AA128</f>
        <v>-3.2252999999999997E-2</v>
      </c>
      <c r="AC114" s="97">
        <f>'Monthly Returns'!AB128</f>
        <v>3.3937000000000002E-2</v>
      </c>
      <c r="AD114" s="97">
        <f>'Monthly Returns'!AC128</f>
        <v>3.8592000000000001E-2</v>
      </c>
      <c r="AE114" s="97">
        <f>'Monthly Returns'!AD128</f>
        <v>1.9800999999999999E-2</v>
      </c>
      <c r="AF114" s="97">
        <f>'Monthly Returns'!AE128</f>
        <v>6.7850000000000002E-3</v>
      </c>
      <c r="AG114" s="97">
        <f>'Monthly Returns'!AF128</f>
        <v>-3.555E-3</v>
      </c>
      <c r="AH114" s="97">
        <f>'Monthly Returns'!AG128</f>
        <v>3.9630596293746899E-2</v>
      </c>
      <c r="AI114" s="97">
        <f>'Monthly Returns'!AH128</f>
        <v>-2.06E-2</v>
      </c>
      <c r="AJ114" s="97">
        <f>'Monthly Returns'!AI128</f>
        <v>-2.6920000000000003E-2</v>
      </c>
      <c r="AK114" s="97">
        <f>'Monthly Returns'!AJ128</f>
        <v>-4.4739000000000001E-2</v>
      </c>
      <c r="AL114" s="97">
        <f>'Monthly Returns'!AK128</f>
        <v>-2.5283000000000003E-2</v>
      </c>
      <c r="AM114" s="97">
        <f>'Monthly Returns'!AL128</f>
        <v>1.0826000000000001E-2</v>
      </c>
      <c r="AN114" s="97">
        <f>'Monthly Returns'!AM128</f>
        <v>-1.2919E-2</v>
      </c>
      <c r="AO114" s="97">
        <f>'Monthly Returns'!AN128</f>
        <v>5.8174999999999998E-2</v>
      </c>
      <c r="AP114" s="97">
        <f>'Monthly Returns'!AO128</f>
        <v>4.2236999999999997E-2</v>
      </c>
      <c r="AQ114" s="97">
        <f>'Monthly Returns'!AP128</f>
        <v>-9.1062999999999991E-2</v>
      </c>
      <c r="AR114" s="95">
        <v>-2.8457888447771119E-2</v>
      </c>
      <c r="AS114" s="97">
        <f>'Monthly Returns'!AR128</f>
        <v>-2.496424718368162E-2</v>
      </c>
      <c r="AT114" s="205">
        <f t="shared" si="3"/>
        <v>-1.3901813841349678E-2</v>
      </c>
      <c r="AU114" s="95">
        <v>1.7154067545127993E-2</v>
      </c>
      <c r="AV114" s="95">
        <v>-1.7214952844452135E-2</v>
      </c>
      <c r="AW114" s="97">
        <f>'Monthly Returns'!AV128</f>
        <v>-1.0257E-2</v>
      </c>
      <c r="AX114" s="97">
        <f>'Monthly Returns'!AW128</f>
        <v>-4.2564000000000005E-2</v>
      </c>
      <c r="AY114" s="95">
        <v>-5.3969069206748384E-2</v>
      </c>
      <c r="AZ114" s="95">
        <v>-0.1368097890157427</v>
      </c>
      <c r="BA114" s="97">
        <f>'Monthly Returns'!AZ128</f>
        <v>-5.8620000000000009E-3</v>
      </c>
      <c r="BB114" s="97"/>
      <c r="BC114" s="97"/>
      <c r="BD114" s="97"/>
      <c r="BE114" s="97"/>
      <c r="BF114" s="97"/>
      <c r="BG114" s="97"/>
      <c r="BH114" s="97"/>
      <c r="BI114" s="97"/>
      <c r="BJ114" s="97"/>
      <c r="BK114" s="97"/>
      <c r="BL114" s="97"/>
      <c r="BM114" s="97"/>
      <c r="BN114" s="97"/>
      <c r="BO114" s="97"/>
      <c r="BP114" s="97"/>
      <c r="BQ114" s="97"/>
      <c r="BR114" s="97"/>
      <c r="BS114" s="97"/>
      <c r="BT114" s="97"/>
      <c r="BU114" s="97"/>
      <c r="BV114" s="97"/>
      <c r="CC114" s="196">
        <f>(C114-AVERAGE(C$3:C$242))^2*'Monthly Returns'!$BI128</f>
        <v>1.3958100562167123E-5</v>
      </c>
      <c r="CD114" s="196">
        <f>(D114-AVERAGE(D$3:D$242))^2*'Monthly Returns'!$BI128</f>
        <v>1.3641482921854951E-5</v>
      </c>
      <c r="CE114" s="196">
        <f>(E114-AVERAGE(E$3:E$242))^2*'Monthly Returns'!$BI128</f>
        <v>1.6828896089427445E-5</v>
      </c>
      <c r="CF114" s="196">
        <f>(F114-AVERAGE(F$3:F$242))^2*'Monthly Returns'!$BI128</f>
        <v>1.8119904694616196E-5</v>
      </c>
      <c r="CG114" s="196">
        <f>(G114-AVERAGE(G$3:G$242))^2*'Monthly Returns'!$BI128</f>
        <v>2.2323911745629932E-5</v>
      </c>
      <c r="CH114" s="196">
        <f>(H114-AVERAGE(H$3:H$242))^2*'Monthly Returns'!$BI128</f>
        <v>2.356242637256435E-5</v>
      </c>
      <c r="CI114" s="196">
        <f>(I114-AVERAGE(I$3:I$242))^2*'Monthly Returns'!$BI128</f>
        <v>3.2211040515035615E-5</v>
      </c>
      <c r="CJ114" s="196">
        <f>(J114-AVERAGE(J$3:J$242))^2*'Monthly Returns'!$BI128</f>
        <v>3.3998049764791777E-5</v>
      </c>
      <c r="CK114" s="196">
        <f>(K114-AVERAGE(K$3:K$242))^2*'Monthly Returns'!$BI128</f>
        <v>5.4991928666254725E-5</v>
      </c>
      <c r="CL114" s="196">
        <f>(L114-AVERAGE(L$3:L$242))^2*'Monthly Returns'!$BI128</f>
        <v>9.3507571953841923E-36</v>
      </c>
      <c r="CM114" s="196">
        <f>(M114-AVERAGE(M$3:M$242))^2*'Monthly Returns'!$BI128</f>
        <v>5.2033588120353879E-7</v>
      </c>
      <c r="CN114" s="196">
        <f>(N114-AVERAGE(N$3:N$242))^2*'Monthly Returns'!$BI128</f>
        <v>1.4725285377780431E-6</v>
      </c>
      <c r="CO114" s="196">
        <f>(O114-AVERAGE(O$3:O$242))^2*'Monthly Returns'!$BI128</f>
        <v>7.7618245111925255E-8</v>
      </c>
      <c r="CP114" s="196">
        <f>(P114-AVERAGE(P$3:P$242))^2*'Monthly Returns'!$BI128</f>
        <v>1.4855867470303421E-6</v>
      </c>
      <c r="CQ114" s="196">
        <f>(Q114-AVERAGE(Q$3:Q$242))^2*'Monthly Returns'!$BI128</f>
        <v>1.3696276290530439E-6</v>
      </c>
      <c r="CR114" s="196">
        <f>(R114-AVERAGE(R$3:R$242))^2*'Monthly Returns'!$BI128</f>
        <v>1.8498429771202765E-7</v>
      </c>
      <c r="CS114" s="196">
        <f>(S114-AVERAGE(S$3:S$242))^2*'Monthly Returns'!$BI128</f>
        <v>5.7387944666638814E-7</v>
      </c>
      <c r="CT114" s="196">
        <f>(T114-AVERAGE(T$3:T$242))^2*'Monthly Returns'!$BI128</f>
        <v>2.6828172284688955E-7</v>
      </c>
      <c r="CU114" s="196">
        <f>(U114-AVERAGE(U$3:U$242))^2*'Monthly Returns'!$BI128</f>
        <v>3.2281111913023392E-6</v>
      </c>
      <c r="CV114" s="196">
        <f>(V114-AVERAGE(V$3:V$242))^2*'Monthly Returns'!$BI128</f>
        <v>9.4874990432962731E-7</v>
      </c>
      <c r="CW114" s="196">
        <f>(W114-AVERAGE(W$3:W$242))^2*'Monthly Returns'!$BI128</f>
        <v>6.6064204698742805E-7</v>
      </c>
      <c r="CX114" s="196">
        <f>(X114-AVERAGE(X$3:X$242))^2*'Monthly Returns'!$BI128</f>
        <v>1.4060362155010665E-6</v>
      </c>
      <c r="CY114" s="196">
        <f>(Y114-AVERAGE(Y$3:Y$242))^2*'Monthly Returns'!$BI128</f>
        <v>1.2797435744991583E-6</v>
      </c>
      <c r="CZ114" s="196">
        <f>(Z114-AVERAGE(Z$3:Z$242))^2*'Monthly Returns'!$BI128</f>
        <v>9.8432349437376868E-7</v>
      </c>
      <c r="DA114" s="196">
        <f>(AA114-AVERAGE(AA$3:AA$242))^2*'Monthly Returns'!$BI128</f>
        <v>1.128013407479112E-6</v>
      </c>
      <c r="DB114" s="196">
        <f>(AB114-AVERAGE(AB$3:AB$242))^2*'Monthly Returns'!$BI128</f>
        <v>4.0156448273831691E-6</v>
      </c>
      <c r="DC114" s="196">
        <f>(AC114-AVERAGE(AC$3:AC$242))^2*'Monthly Returns'!$BI128</f>
        <v>2.8976310837868349E-6</v>
      </c>
      <c r="DD114" s="196">
        <f>(AD114-AVERAGE(AD$3:AD$242))^2*'Monthly Returns'!$BI128</f>
        <v>3.8248802598893101E-6</v>
      </c>
      <c r="DE114" s="196">
        <f>(AE114-AVERAGE(AE$3:AE$242))^2*'Monthly Returns'!$BI128</f>
        <v>8.2756488774273484E-7</v>
      </c>
      <c r="DF114" s="196">
        <f>(AF114-AVERAGE(AF$3:AF$242))^2*'Monthly Returns'!$BI128</f>
        <v>7.3357408128016548E-11</v>
      </c>
      <c r="DG114" s="196">
        <f>(AG114-AVERAGE(AG$3:AG$242))^2*'Monthly Returns'!$BI128</f>
        <v>2.4667259971002296E-7</v>
      </c>
      <c r="DH114" s="196">
        <f>(AH114-AVERAGE(AH$3:AH$242))^2*'Monthly Returns'!$BI128</f>
        <v>3.7810490931004759E-6</v>
      </c>
      <c r="DI114" s="196">
        <f>(AI114-AVERAGE(AI$3:AI$242))^2*'Monthly Returns'!$BI128</f>
        <v>1.7825717679703794E-6</v>
      </c>
      <c r="DJ114" s="196">
        <f>(AJ114-AVERAGE(AJ$3:AJ$242))^2*'Monthly Returns'!$BI128</f>
        <v>3.2315456478904341E-6</v>
      </c>
      <c r="DK114" s="196">
        <f>(AK114-AVERAGE(AK$3:AK$242))^2*'Monthly Returns'!$BI128</f>
        <v>7.8911860846053624E-6</v>
      </c>
      <c r="DL114" s="196">
        <f>(AL114-AVERAGE(AL$3:AL$242))^2*'Monthly Returns'!$BI128</f>
        <v>3.0470895774336273E-6</v>
      </c>
      <c r="DM114" s="196">
        <f>(AM114-AVERAGE(AM$3:AM$242))^2*'Monthly Returns'!$BI128</f>
        <v>1.2807115474979331E-7</v>
      </c>
      <c r="DN114" s="196">
        <f>(AN114-AVERAGE(AN$3:AN$242))^2*'Monthly Returns'!$BI128</f>
        <v>1.0420728607723326E-6</v>
      </c>
      <c r="DO114" s="196">
        <f>(AO114-AVERAGE(AO$3:AO$242))^2*'Monthly Returns'!$BI128</f>
        <v>8.459833852895237E-6</v>
      </c>
      <c r="DP114" s="196">
        <f>(AP114-AVERAGE(AP$3:AP$242))^2*'Monthly Returns'!$BI128</f>
        <v>4.8240815157621984E-6</v>
      </c>
      <c r="DQ114" s="196">
        <f>(AQ114-AVERAGE(AQ$3:AQ$242))^2*'Monthly Returns'!$BI128</f>
        <v>2.9673055849560801E-5</v>
      </c>
      <c r="DR114" s="196">
        <f>(AR114-AVERAGE(AR$3:AR$242))^2*'Monthly Returns'!$BI128</f>
        <v>3.7094711673118618E-6</v>
      </c>
      <c r="DS114" s="196">
        <f>(AS114-AVERAGE(AS$3:AS$242))^2*'Monthly Returns'!$BI128</f>
        <v>9.3507571953841923E-36</v>
      </c>
      <c r="DT114" s="196">
        <f>(AT114-AVERAGE(AT$3:AT$242))^2*'Monthly Returns'!$BI128</f>
        <v>1.1655202849769566E-6</v>
      </c>
      <c r="DU114" s="196">
        <f>(AU114-AVERAGE(AU$3:AU$242))^2*'Monthly Returns'!$BI128</f>
        <v>6.9735403250304619E-7</v>
      </c>
      <c r="DV114" s="196">
        <f>(AV114-AVERAGE(AV$3:AV$242))^2*'Monthly Returns'!$BI128</f>
        <v>3.9258641146949506E-7</v>
      </c>
      <c r="DW114" s="196">
        <f>(AW114-AVERAGE(AW$3:AW$242))^2*'Monthly Returns'!$BI128</f>
        <v>1.2245787963070141E-6</v>
      </c>
      <c r="DX114" s="196">
        <f>(AX114-AVERAGE(AX$3:AX$242))^2*'Monthly Returns'!$BI128</f>
        <v>8.0323986116648231E-6</v>
      </c>
      <c r="DY114" s="196">
        <f>(AY114-AVERAGE(AY$3:AY$242))^2*'Monthly Returns'!$BI128</f>
        <v>1.1255727300112745E-5</v>
      </c>
      <c r="DZ114" s="196">
        <f>(AZ114-AVERAGE(AZ$3:AZ$242))^2*'Monthly Returns'!$BI128</f>
        <v>7.1097642753110136E-5</v>
      </c>
      <c r="EA114" s="196">
        <f>(BA114-AVERAGE(BA$3:BA$242))^2*'Monthly Returns'!$BI128</f>
        <v>7.8766109346112177E-7</v>
      </c>
    </row>
    <row r="115" spans="1:131" s="103" customFormat="1" x14ac:dyDescent="0.2">
      <c r="A115" s="85"/>
      <c r="B115" s="102">
        <f>'Monthly Returns'!A129</f>
        <v>39507</v>
      </c>
      <c r="C115" s="97">
        <f>'Monthly Returns'!B129</f>
        <v>-3.1059E-2</v>
      </c>
      <c r="D115" s="97">
        <f>'Monthly Returns'!C129</f>
        <v>-3.0550999999999998E-2</v>
      </c>
      <c r="E115" s="97">
        <f>'Monthly Returns'!D129</f>
        <v>-2.2875999999999997E-2</v>
      </c>
      <c r="F115" s="97">
        <f>'Monthly Returns'!E129</f>
        <v>-3.7067000000000003E-2</v>
      </c>
      <c r="G115" s="97">
        <f>'Monthly Returns'!F129</f>
        <v>-2.9293E-2</v>
      </c>
      <c r="H115" s="97">
        <f>'Monthly Returns'!G129</f>
        <v>3.2979999999999997E-3</v>
      </c>
      <c r="I115" s="97">
        <f>'Monthly Returns'!H129</f>
        <v>2.8980000000000002E-2</v>
      </c>
      <c r="J115" s="97">
        <f>'Monthly Returns'!I129</f>
        <v>4.7698999999999998E-2</v>
      </c>
      <c r="K115" s="97">
        <f>'Monthly Returns'!J129</f>
        <v>7.4176000000000006E-2</v>
      </c>
      <c r="L115" s="97">
        <f>'Monthly Returns'!K129</f>
        <v>-2.496424718368162E-2</v>
      </c>
      <c r="M115" s="97">
        <f>'Monthly Returns'!L129</f>
        <v>1.384E-3</v>
      </c>
      <c r="N115" s="97">
        <f>'Monthly Returns'!M129</f>
        <v>1.1396E-2</v>
      </c>
      <c r="O115" s="97">
        <f>'Monthly Returns'!N129</f>
        <v>2.2370000000000003E-3</v>
      </c>
      <c r="P115" s="97">
        <f>'Monthly Returns'!O129</f>
        <v>1.3278000000000002E-2</v>
      </c>
      <c r="Q115" s="97">
        <f>'Monthly Returns'!P129</f>
        <v>4.2649999999999997E-3</v>
      </c>
      <c r="R115" s="97">
        <f>'Monthly Returns'!Q129</f>
        <v>1.867E-3</v>
      </c>
      <c r="S115" s="97">
        <f>'Monthly Returns'!R129</f>
        <v>5.182E-3</v>
      </c>
      <c r="T115" s="97">
        <f>'Monthly Returns'!S129</f>
        <v>-7.809E-3</v>
      </c>
      <c r="U115" s="97">
        <f>'Monthly Returns'!T129</f>
        <v>1.3474999999999999E-2</v>
      </c>
      <c r="V115" s="97">
        <f>'Monthly Returns'!U129</f>
        <v>5.1209999999999997E-3</v>
      </c>
      <c r="W115" s="97">
        <f>'Monthly Returns'!V129</f>
        <v>1.65E-4</v>
      </c>
      <c r="X115" s="97">
        <f>'Monthly Returns'!W129</f>
        <v>-4.1744000000000003E-2</v>
      </c>
      <c r="Y115" s="97">
        <f>'Monthly Returns'!X129</f>
        <v>-3.3390000000000003E-2</v>
      </c>
      <c r="Z115" s="97">
        <f>'Monthly Returns'!Y129</f>
        <v>-1.3721000000000001E-2</v>
      </c>
      <c r="AA115" s="97">
        <f>'Monthly Returns'!Z129</f>
        <v>-1.3637E-2</v>
      </c>
      <c r="AB115" s="97">
        <f>'Monthly Returns'!AA129</f>
        <v>-2.5081000000000003E-2</v>
      </c>
      <c r="AC115" s="97">
        <f>'Monthly Returns'!AB129</f>
        <v>2.5649999999999999E-2</v>
      </c>
      <c r="AD115" s="97">
        <f>'Monthly Returns'!AC129</f>
        <v>2.6849999999999999E-2</v>
      </c>
      <c r="AE115" s="97">
        <f>'Monthly Returns'!AD129</f>
        <v>1.5774999999999997E-2</v>
      </c>
      <c r="AF115" s="97">
        <f>'Monthly Returns'!AE129</f>
        <v>-2.2290000000000001E-3</v>
      </c>
      <c r="AG115" s="97">
        <f>'Monthly Returns'!AF129</f>
        <v>9.2490000000000003E-3</v>
      </c>
      <c r="AH115" s="97">
        <f>'Monthly Returns'!AG129</f>
        <v>3.0164259514769299E-2</v>
      </c>
      <c r="AI115" s="97">
        <f>'Monthly Returns'!AH129</f>
        <v>1.77E-2</v>
      </c>
      <c r="AJ115" s="97">
        <f>'Monthly Returns'!AI129</f>
        <v>1.4970000000000001E-2</v>
      </c>
      <c r="AK115" s="97">
        <f>'Monthly Returns'!AJ129</f>
        <v>1.3089999999999999E-2</v>
      </c>
      <c r="AL115" s="97">
        <f>'Monthly Returns'!AK129</f>
        <v>4.078E-3</v>
      </c>
      <c r="AM115" s="97">
        <f>'Monthly Returns'!AL129</f>
        <v>4.2192E-2</v>
      </c>
      <c r="AN115" s="97">
        <f>'Monthly Returns'!AM129</f>
        <v>-9.2200000000000008E-4</v>
      </c>
      <c r="AO115" s="97">
        <f>'Monthly Returns'!AN129</f>
        <v>6.8585000000000007E-2</v>
      </c>
      <c r="AP115" s="97">
        <f>'Monthly Returns'!AO129</f>
        <v>0.12284</v>
      </c>
      <c r="AQ115" s="97">
        <f>'Monthly Returns'!AP129</f>
        <v>6.9644999999999999E-2</v>
      </c>
      <c r="AR115" s="95">
        <v>-2.9441998067797771E-2</v>
      </c>
      <c r="AS115" s="97">
        <f>'Monthly Returns'!AR129</f>
        <v>-2.496424718368162E-2</v>
      </c>
      <c r="AT115" s="205">
        <f t="shared" si="3"/>
        <v>2.1680500401690544E-2</v>
      </c>
      <c r="AU115" s="95">
        <v>1.6056354324186711E-2</v>
      </c>
      <c r="AV115" s="95">
        <v>-3.146287251570725E-3</v>
      </c>
      <c r="AW115" s="97">
        <f>'Monthly Returns'!AV129</f>
        <v>-3.5581999999999996E-2</v>
      </c>
      <c r="AX115" s="97">
        <f>'Monthly Returns'!AW129</f>
        <v>-1.8189999999999998E-2</v>
      </c>
      <c r="AY115" s="95">
        <v>-1.1525497991547283E-2</v>
      </c>
      <c r="AZ115" s="95">
        <v>-1.646120398250904E-2</v>
      </c>
      <c r="BA115" s="97">
        <f>'Monthly Returns'!AZ129</f>
        <v>-5.3420000000000004E-3</v>
      </c>
      <c r="BB115" s="97"/>
      <c r="BC115" s="97"/>
      <c r="BD115" s="97"/>
      <c r="BE115" s="97"/>
      <c r="BF115" s="97"/>
      <c r="BG115" s="97"/>
      <c r="BH115" s="97"/>
      <c r="BI115" s="97"/>
      <c r="BJ115" s="97"/>
      <c r="BK115" s="97"/>
      <c r="BL115" s="97"/>
      <c r="BM115" s="97"/>
      <c r="BN115" s="97"/>
      <c r="BO115" s="97"/>
      <c r="BP115" s="97"/>
      <c r="BQ115" s="97"/>
      <c r="BR115" s="97"/>
      <c r="BS115" s="97"/>
      <c r="BT115" s="97"/>
      <c r="BU115" s="97"/>
      <c r="BV115" s="97"/>
      <c r="CC115" s="196">
        <f>(C115-AVERAGE(C$3:C$242))^2*'Monthly Returns'!$BI129</f>
        <v>4.4889344588756124E-6</v>
      </c>
      <c r="CD115" s="196">
        <f>(D115-AVERAGE(D$3:D$242))^2*'Monthly Returns'!$BI129</f>
        <v>4.344746564217912E-6</v>
      </c>
      <c r="CE115" s="196">
        <f>(E115-AVERAGE(E$3:E$242))^2*'Monthly Returns'!$BI129</f>
        <v>3.1771905639661249E-6</v>
      </c>
      <c r="CF115" s="196">
        <f>(F115-AVERAGE(F$3:F$242))^2*'Monthly Returns'!$BI129</f>
        <v>6.5274381991283947E-6</v>
      </c>
      <c r="CG115" s="196">
        <f>(G115-AVERAGE(G$3:G$242))^2*'Monthly Returns'!$BI129</f>
        <v>4.8949929287258669E-6</v>
      </c>
      <c r="CH115" s="196">
        <f>(H115-AVERAGE(H$3:H$242))^2*'Monthly Returns'!$BI129</f>
        <v>3.0326108839773105E-8</v>
      </c>
      <c r="CI115" s="196">
        <f>(I115-AVERAGE(I$3:I$242))^2*'Monthly Returns'!$BI129</f>
        <v>1.5809787119149848E-6</v>
      </c>
      <c r="CJ115" s="196">
        <f>(J115-AVERAGE(J$3:J$242))^2*'Monthly Returns'!$BI129</f>
        <v>4.5950778513238026E-6</v>
      </c>
      <c r="CK115" s="196">
        <f>(K115-AVERAGE(K$3:K$242))^2*'Monthly Returns'!$BI129</f>
        <v>1.257760747319929E-5</v>
      </c>
      <c r="CL115" s="196">
        <f>(L115-AVERAGE(L$3:L$242))^2*'Monthly Returns'!$BI129</f>
        <v>9.4452092882668615E-36</v>
      </c>
      <c r="CM115" s="196">
        <f>(M115-AVERAGE(M$3:M$242))^2*'Monthly Returns'!$BI129</f>
        <v>1.6543441996555306E-8</v>
      </c>
      <c r="CN115" s="196">
        <f>(N115-AVERAGE(N$3:N$242))^2*'Monthly Returns'!$BI129</f>
        <v>1.9802216377219209E-7</v>
      </c>
      <c r="CO115" s="196">
        <f>(O115-AVERAGE(O$3:O$242))^2*'Monthly Returns'!$BI129</f>
        <v>8.8894787639595306E-10</v>
      </c>
      <c r="CP115" s="196">
        <f>(P115-AVERAGE(P$3:P$242))^2*'Monthly Returns'!$BI129</f>
        <v>3.2399216518053681E-7</v>
      </c>
      <c r="CQ115" s="196">
        <f>(Q115-AVERAGE(Q$3:Q$242))^2*'Monthly Returns'!$BI129</f>
        <v>2.4003370338188722E-9</v>
      </c>
      <c r="CR115" s="196">
        <f>(R115-AVERAGE(R$3:R$242))^2*'Monthly Returns'!$BI129</f>
        <v>1.8916984671785409E-8</v>
      </c>
      <c r="CS115" s="196">
        <f>(S115-AVERAGE(S$3:S$242))^2*'Monthly Returns'!$BI129</f>
        <v>4.3044568489781863E-9</v>
      </c>
      <c r="CT115" s="196">
        <f>(T115-AVERAGE(T$3:T$242))^2*'Monthly Returns'!$BI129</f>
        <v>5.4715361301621497E-7</v>
      </c>
      <c r="CU115" s="196">
        <f>(U115-AVERAGE(U$3:U$242))^2*'Monthly Returns'!$BI129</f>
        <v>2.5171090349865165E-7</v>
      </c>
      <c r="CV115" s="196">
        <f>(V115-AVERAGE(V$3:V$242))^2*'Monthly Returns'!$BI129</f>
        <v>1.008675840029738E-8</v>
      </c>
      <c r="CW115" s="196">
        <f>(W115-AVERAGE(W$3:W$242))^2*'Monthly Returns'!$BI129</f>
        <v>3.8345561141594806E-8</v>
      </c>
      <c r="CX115" s="196">
        <f>(X115-AVERAGE(X$3:X$242))^2*'Monthly Returns'!$BI129</f>
        <v>6.5470694232533892E-6</v>
      </c>
      <c r="CY115" s="196">
        <f>(Y115-AVERAGE(Y$3:Y$242))^2*'Monthly Returns'!$BI129</f>
        <v>4.1966115947521823E-6</v>
      </c>
      <c r="CZ115" s="196">
        <f>(Z115-AVERAGE(Z$3:Z$242))^2*'Monthly Returns'!$BI129</f>
        <v>8.0039976975705772E-7</v>
      </c>
      <c r="DA115" s="196">
        <f>(AA115-AVERAGE(AA$3:AA$242))^2*'Monthly Returns'!$BI129</f>
        <v>1.1737015628777129E-6</v>
      </c>
      <c r="DB115" s="196">
        <f>(AB115-AVERAGE(AB$3:AB$242))^2*'Monthly Returns'!$BI129</f>
        <v>2.6144750284995302E-6</v>
      </c>
      <c r="DC115" s="196">
        <f>(AC115-AVERAGE(AC$3:AC$242))^2*'Monthly Returns'!$BI129</f>
        <v>1.5675517840290368E-6</v>
      </c>
      <c r="DD115" s="196">
        <f>(AD115-AVERAGE(AD$3:AD$242))^2*'Monthly Returns'!$BI129</f>
        <v>1.7305441287213341E-6</v>
      </c>
      <c r="DE115" s="196">
        <f>(AE115-AVERAGE(AE$3:AE$242))^2*'Monthly Returns'!$BI129</f>
        <v>4.7802618460976232E-7</v>
      </c>
      <c r="DF115" s="196">
        <f>(AF115-AVERAGE(AF$3:AF$242))^2*'Monthly Returns'!$BI129</f>
        <v>2.5771558236450805E-7</v>
      </c>
      <c r="DG115" s="196">
        <f>(AG115-AVERAGE(AG$3:AG$242))^2*'Monthly Returns'!$BI129</f>
        <v>4.3979966002723148E-8</v>
      </c>
      <c r="DH115" s="196">
        <f>(AH115-AVERAGE(AH$3:AH$242))^2*'Monthly Returns'!$BI129</f>
        <v>2.0454606124825267E-6</v>
      </c>
      <c r="DI115" s="196">
        <f>(AI115-AVERAGE(AI$3:AI$242))^2*'Monthly Returns'!$BI129</f>
        <v>6.0618044715017113E-7</v>
      </c>
      <c r="DJ115" s="196">
        <f>(AJ115-AVERAGE(AJ$3:AJ$242))^2*'Monthly Returns'!$BI129</f>
        <v>2.6263733174247174E-7</v>
      </c>
      <c r="DK115" s="196">
        <f>(AK115-AVERAGE(AK$3:AK$242))^2*'Monthly Returns'!$BI129</f>
        <v>1.4315128169651672E-7</v>
      </c>
      <c r="DL115" s="196">
        <f>(AL115-AVERAGE(AL$3:AL$242))^2*'Monthly Returns'!$BI129</f>
        <v>1.6602360958607758E-8</v>
      </c>
      <c r="DM115" s="196">
        <f>(AM115-AVERAGE(AM$3:AM$242))^2*'Monthly Returns'!$BI129</f>
        <v>4.3941081456283047E-6</v>
      </c>
      <c r="DN115" s="196">
        <f>(AN115-AVERAGE(AN$3:AN$242))^2*'Monthly Returns'!$BI129</f>
        <v>1.3087275857971912E-7</v>
      </c>
      <c r="DO115" s="196">
        <f>(AO115-AVERAGE(AO$3:AO$242))^2*'Monthly Returns'!$BI129</f>
        <v>1.2246982872558377E-5</v>
      </c>
      <c r="DP115" s="196">
        <f>(AP115-AVERAGE(AP$3:AP$242))^2*'Monthly Returns'!$BI129</f>
        <v>4.4487954074227692E-5</v>
      </c>
      <c r="DQ115" s="196">
        <f>(AQ115-AVERAGE(AQ$3:AQ$242))^2*'Monthly Returns'!$BI129</f>
        <v>1.1714589466167011E-5</v>
      </c>
      <c r="DR115" s="196">
        <f>(AR115-AVERAGE(AR$3:AR$242))^2*'Monthly Returns'!$BI129</f>
        <v>3.9608386338683165E-6</v>
      </c>
      <c r="DS115" s="196">
        <f>(AS115-AVERAGE(AS$3:AS$242))^2*'Monthly Returns'!$BI129</f>
        <v>9.4452092882668615E-36</v>
      </c>
      <c r="DT115" s="196">
        <f>(AT115-AVERAGE(AT$3:AT$242))^2*'Monthly Returns'!$BI129</f>
        <v>7.8311736133700195E-7</v>
      </c>
      <c r="DU115" s="196">
        <f>(AU115-AVERAGE(AU$3:AU$242))^2*'Monthly Returns'!$BI129</f>
        <v>6.060789063909608E-7</v>
      </c>
      <c r="DV115" s="196">
        <f>(AV115-AVERAGE(AV$3:AV$242))^2*'Monthly Returns'!$BI129</f>
        <v>2.2251837430010812E-8</v>
      </c>
      <c r="DW115" s="196">
        <f>(AW115-AVERAGE(AW$3:AW$242))^2*'Monthly Returns'!$BI129</f>
        <v>6.3215482368205551E-6</v>
      </c>
      <c r="DX115" s="196">
        <f>(AX115-AVERAGE(AX$3:AX$242))^2*'Monthly Returns'!$BI129</f>
        <v>2.2469720590434729E-6</v>
      </c>
      <c r="DY115" s="196">
        <f>(AY115-AVERAGE(AY$3:AY$242))^2*'Monthly Returns'!$BI129</f>
        <v>1.0445283363109981E-6</v>
      </c>
      <c r="DZ115" s="196">
        <f>(AZ115-AVERAGE(AZ$3:AZ$242))^2*'Monthly Returns'!$BI129</f>
        <v>3.2814253288170798E-6</v>
      </c>
      <c r="EA115" s="196">
        <f>(BA115-AVERAGE(BA$3:BA$242))^2*'Monthly Returns'!$BI129</f>
        <v>7.4508773919436819E-7</v>
      </c>
    </row>
    <row r="116" spans="1:131" s="103" customFormat="1" x14ac:dyDescent="0.2">
      <c r="A116" s="85"/>
      <c r="B116" s="102">
        <f>'Monthly Returns'!A130</f>
        <v>39538</v>
      </c>
      <c r="C116" s="97">
        <f>'Monthly Returns'!B130</f>
        <v>-5.9250000000000006E-3</v>
      </c>
      <c r="D116" s="97">
        <f>'Monthly Returns'!C130</f>
        <v>-6.7759999999999999E-3</v>
      </c>
      <c r="E116" s="97">
        <f>'Monthly Returns'!D130</f>
        <v>-1.4475999999999999E-2</v>
      </c>
      <c r="F116" s="97">
        <f>'Monthly Returns'!E130</f>
        <v>4.189E-3</v>
      </c>
      <c r="G116" s="97">
        <f>'Monthly Returns'!F130</f>
        <v>-2.5659000000000001E-2</v>
      </c>
      <c r="H116" s="97">
        <f>'Monthly Returns'!G130</f>
        <v>-1.4227E-2</v>
      </c>
      <c r="I116" s="97">
        <f>'Monthly Returns'!H130</f>
        <v>-2.1564E-2</v>
      </c>
      <c r="J116" s="97">
        <f>'Monthly Returns'!I130</f>
        <v>-1.0434000000000001E-2</v>
      </c>
      <c r="K116" s="97">
        <f>'Monthly Returns'!J130</f>
        <v>-5.2828999999999994E-2</v>
      </c>
      <c r="L116" s="97">
        <f>'Monthly Returns'!K130</f>
        <v>-2.496424718368162E-2</v>
      </c>
      <c r="M116" s="97">
        <f>'Monthly Returns'!L130</f>
        <v>3.411E-3</v>
      </c>
      <c r="N116" s="97">
        <f>'Monthly Returns'!M130</f>
        <v>6.9369999999999996E-3</v>
      </c>
      <c r="O116" s="97">
        <f>'Monthly Returns'!N130</f>
        <v>2.8410000000000002E-3</v>
      </c>
      <c r="P116" s="97">
        <f>'Monthly Returns'!O130</f>
        <v>6.4729999999999996E-3</v>
      </c>
      <c r="Q116" s="97">
        <f>'Monthly Returns'!P130</f>
        <v>8.685E-3</v>
      </c>
      <c r="R116" s="97">
        <f>'Monthly Returns'!Q130</f>
        <v>-9.6069999999999992E-3</v>
      </c>
      <c r="S116" s="97">
        <f>'Monthly Returns'!R130</f>
        <v>-9.9089999999999994E-3</v>
      </c>
      <c r="T116" s="97">
        <f>'Monthly Returns'!S130</f>
        <v>-8.7119999999999993E-3</v>
      </c>
      <c r="U116" s="97">
        <f>'Monthly Returns'!T130</f>
        <v>1.0800000000000001E-4</v>
      </c>
      <c r="V116" s="97">
        <f>'Monthly Returns'!U130</f>
        <v>5.9150000000000001E-3</v>
      </c>
      <c r="W116" s="97">
        <f>'Monthly Returns'!V130</f>
        <v>5.6189999999999999E-3</v>
      </c>
      <c r="X116" s="97">
        <f>'Monthly Returns'!W130</f>
        <v>2.0842999999999997E-2</v>
      </c>
      <c r="Y116" s="97">
        <f>'Monthly Returns'!X130</f>
        <v>2.3200999999999999E-2</v>
      </c>
      <c r="Z116" s="97">
        <f>'Monthly Returns'!Y130</f>
        <v>1.3885000000000002E-2</v>
      </c>
      <c r="AA116" s="97">
        <f>'Monthly Returns'!Z130</f>
        <v>-3.4449999999999997E-3</v>
      </c>
      <c r="AB116" s="97">
        <f>'Monthly Returns'!AA130</f>
        <v>-9.4799999999999995E-4</v>
      </c>
      <c r="AC116" s="97">
        <f>'Monthly Returns'!AB130</f>
        <v>3.0913E-2</v>
      </c>
      <c r="AD116" s="97">
        <f>'Monthly Returns'!AC130</f>
        <v>3.4798000000000003E-2</v>
      </c>
      <c r="AE116" s="97">
        <f>'Monthly Returns'!AD130</f>
        <v>1.6422000000000003E-2</v>
      </c>
      <c r="AF116" s="97">
        <f>'Monthly Returns'!AE130</f>
        <v>-8.1999999999999998E-4</v>
      </c>
      <c r="AG116" s="97">
        <f>'Monthly Returns'!AF130</f>
        <v>-3.5239999999999998E-3</v>
      </c>
      <c r="AH116" s="97">
        <f>'Monthly Returns'!AG130</f>
        <v>3.6176245814728197E-2</v>
      </c>
      <c r="AI116" s="97">
        <f>'Monthly Returns'!AH130</f>
        <v>-2.46E-2</v>
      </c>
      <c r="AJ116" s="97">
        <f>'Monthly Returns'!AI130</f>
        <v>-2.2370000000000001E-2</v>
      </c>
      <c r="AK116" s="97">
        <f>'Monthly Returns'!AJ130</f>
        <v>-2.8426999999999997E-2</v>
      </c>
      <c r="AL116" s="97">
        <f>'Monthly Returns'!AK130</f>
        <v>-1.4134000000000001E-2</v>
      </c>
      <c r="AM116" s="97">
        <f>'Monthly Returns'!AL130</f>
        <v>-1.2212000000000001E-2</v>
      </c>
      <c r="AN116" s="97">
        <f>'Monthly Returns'!AM130</f>
        <v>-1.9928999999999999E-2</v>
      </c>
      <c r="AO116" s="97">
        <f>'Monthly Returns'!AN130</f>
        <v>-1.1361000000000001E-2</v>
      </c>
      <c r="AP116" s="97">
        <f>'Monthly Returns'!AO130</f>
        <v>-6.341999999999999E-2</v>
      </c>
      <c r="AQ116" s="97">
        <f>'Monthly Returns'!AP130</f>
        <v>-6.3912999999999998E-2</v>
      </c>
      <c r="AR116" s="95">
        <v>2.7659036580164612E-2</v>
      </c>
      <c r="AS116" s="97">
        <f>'Monthly Returns'!AR130</f>
        <v>-2.496424718368162E-2</v>
      </c>
      <c r="AT116" s="205">
        <f t="shared" si="3"/>
        <v>-9.4698885024222922E-3</v>
      </c>
      <c r="AU116" s="95">
        <v>1.3540210307723091E-2</v>
      </c>
      <c r="AV116" s="95">
        <v>2.0218118284637383E-2</v>
      </c>
      <c r="AW116" s="97">
        <f>'Monthly Returns'!AV130</f>
        <v>6.2314000000000001E-2</v>
      </c>
      <c r="AX116" s="97">
        <f>'Monthly Returns'!AW130</f>
        <v>3.9220000000000001E-3</v>
      </c>
      <c r="AY116" s="95">
        <v>7.2655748788852522E-4</v>
      </c>
      <c r="AZ116" s="95">
        <v>-1.9376523978979376E-2</v>
      </c>
      <c r="BA116" s="97">
        <f>'Monthly Returns'!AZ130</f>
        <v>-6.2910000000000008E-2</v>
      </c>
      <c r="BB116" s="97"/>
      <c r="BC116" s="97"/>
      <c r="BD116" s="97"/>
      <c r="BE116" s="97"/>
      <c r="BF116" s="97"/>
      <c r="BG116" s="97"/>
      <c r="BH116" s="97"/>
      <c r="BI116" s="97"/>
      <c r="BJ116" s="97"/>
      <c r="BK116" s="97"/>
      <c r="BL116" s="97"/>
      <c r="BM116" s="97"/>
      <c r="BN116" s="97"/>
      <c r="BO116" s="97"/>
      <c r="BP116" s="97"/>
      <c r="BQ116" s="97"/>
      <c r="BR116" s="97"/>
      <c r="BS116" s="97"/>
      <c r="BT116" s="97"/>
      <c r="BU116" s="97"/>
      <c r="BV116" s="97"/>
      <c r="CC116" s="196">
        <f>(C116-AVERAGE(C$3:C$242))^2*'Monthly Returns'!$BI130</f>
        <v>5.3415834192711957E-7</v>
      </c>
      <c r="CD116" s="196">
        <f>(D116-AVERAGE(D$3:D$242))^2*'Monthly Returns'!$BI130</f>
        <v>5.9598699092777755E-7</v>
      </c>
      <c r="CE116" s="196">
        <f>(E116-AVERAGE(E$3:E$242))^2*'Monthly Returns'!$BI130</f>
        <v>1.7531053927817376E-6</v>
      </c>
      <c r="CF116" s="196">
        <f>(F116-AVERAGE(F$3:F$242))^2*'Monthly Returns'!$BI130</f>
        <v>7.4072268348673975E-8</v>
      </c>
      <c r="CG116" s="196">
        <f>(G116-AVERAGE(G$3:G$242))^2*'Monthly Returns'!$BI130</f>
        <v>4.0860725483673494E-6</v>
      </c>
      <c r="CH116" s="196">
        <f>(H116-AVERAGE(H$3:H$242))^2*'Monthly Returns'!$BI130</f>
        <v>1.322865789814579E-6</v>
      </c>
      <c r="CI116" s="196">
        <f>(I116-AVERAGE(I$3:I$242))^2*'Monthly Returns'!$BI130</f>
        <v>2.3984684574907483E-6</v>
      </c>
      <c r="CJ116" s="196">
        <f>(J116-AVERAGE(J$3:J$242))^2*'Monthly Returns'!$BI130</f>
        <v>1.1669680137788795E-6</v>
      </c>
      <c r="CK116" s="196">
        <f>(K116-AVERAGE(K$3:K$242))^2*'Monthly Returns'!$BI130</f>
        <v>1.2267775613430748E-5</v>
      </c>
      <c r="CL116" s="196">
        <f>(L116-AVERAGE(L$3:L$242))^2*'Monthly Returns'!$BI130</f>
        <v>9.540615442693799E-36</v>
      </c>
      <c r="CM116" s="196">
        <f>(M116-AVERAGE(M$3:M$242))^2*'Monthly Returns'!$BI130</f>
        <v>2.7164283192917001E-10</v>
      </c>
      <c r="CN116" s="196">
        <f>(N116-AVERAGE(N$3:N$242))^2*'Monthly Returns'!$BI130</f>
        <v>3.9651944227510084E-8</v>
      </c>
      <c r="CO116" s="196">
        <f>(O116-AVERAGE(O$3:O$242))^2*'Monthly Returns'!$BI130</f>
        <v>4.0416032816922266E-9</v>
      </c>
      <c r="CP116" s="196">
        <f>(P116-AVERAGE(P$3:P$242))^2*'Monthly Returns'!$BI130</f>
        <v>3.7412173492325774E-8</v>
      </c>
      <c r="CQ116" s="196">
        <f>(Q116-AVERAGE(Q$3:Q$242))^2*'Monthly Returns'!$BI130</f>
        <v>3.8691105565106504E-8</v>
      </c>
      <c r="CR116" s="196">
        <f>(R116-AVERAGE(R$3:R$242))^2*'Monthly Returns'!$BI130</f>
        <v>6.0322548689305047E-7</v>
      </c>
      <c r="CS116" s="196">
        <f>(S116-AVERAGE(S$3:S$242))^2*'Monthly Returns'!$BI130</f>
        <v>5.9871173443085197E-7</v>
      </c>
      <c r="CT116" s="196">
        <f>(T116-AVERAGE(T$3:T$242))^2*'Monthly Returns'!$BI130</f>
        <v>6.2991225970130092E-7</v>
      </c>
      <c r="CU116" s="196">
        <f>(U116-AVERAGE(U$3:U$242))^2*'Monthly Returns'!$BI130</f>
        <v>5.737944582018191E-8</v>
      </c>
      <c r="CV116" s="196">
        <f>(V116-AVERAGE(V$3:V$242))^2*'Monthly Returns'!$BI130</f>
        <v>2.1059552410451646E-8</v>
      </c>
      <c r="CW116" s="196">
        <f>(W116-AVERAGE(W$3:W$242))^2*'Monthly Returns'!$BI130</f>
        <v>1.1378145308361027E-8</v>
      </c>
      <c r="CX116" s="196">
        <f>(X116-AVERAGE(X$3:X$242))^2*'Monthly Returns'!$BI130</f>
        <v>8.2972647394477597E-7</v>
      </c>
      <c r="CY116" s="196">
        <f>(Y116-AVERAGE(Y$3:Y$242))^2*'Monthly Returns'!$BI130</f>
        <v>1.1880798443068994E-6</v>
      </c>
      <c r="CZ116" s="196">
        <f>(Z116-AVERAGE(Z$3:Z$242))^2*'Monthly Returns'!$BI130</f>
        <v>4.0565921681872527E-7</v>
      </c>
      <c r="DA116" s="196">
        <f>(AA116-AVERAGE(AA$3:AA$242))^2*'Monthly Returns'!$BI130</f>
        <v>2.721947117485462E-7</v>
      </c>
      <c r="DB116" s="196">
        <f>(AB116-AVERAGE(AB$3:AB$242))^2*'Monthly Returns'!$BI130</f>
        <v>7.966793833198012E-8</v>
      </c>
      <c r="DC116" s="196">
        <f>(AC116-AVERAGE(AC$3:AC$242))^2*'Monthly Returns'!$BI130</f>
        <v>2.4061404555450793E-6</v>
      </c>
      <c r="DD116" s="196">
        <f>(AD116-AVERAGE(AD$3:AD$242))^2*'Monthly Returns'!$BI130</f>
        <v>3.1130250293347018E-6</v>
      </c>
      <c r="DE116" s="196">
        <f>(AE116-AVERAGE(AE$3:AE$242))^2*'Monthly Returns'!$BI130</f>
        <v>5.3418309186161565E-7</v>
      </c>
      <c r="DF116" s="196">
        <f>(AF116-AVERAGE(AF$3:AF$242))^2*'Monthly Returns'!$BI130</f>
        <v>1.8646325576121736E-7</v>
      </c>
      <c r="DG116" s="196">
        <f>(AG116-AVERAGE(AG$3:AG$242))^2*'Monthly Returns'!$BI130</f>
        <v>2.4995331559094396E-7</v>
      </c>
      <c r="DH116" s="196">
        <f>(AH116-AVERAGE(AH$3:AH$242))^2*'Monthly Returns'!$BI130</f>
        <v>3.1397147960676657E-6</v>
      </c>
      <c r="DI116" s="196">
        <f>(AI116-AVERAGE(AI$3:AI$242))^2*'Monthly Returns'!$BI130</f>
        <v>2.4686276764693994E-6</v>
      </c>
      <c r="DJ116" s="196">
        <f>(AJ116-AVERAGE(AJ$3:AJ$242))^2*'Monthly Returns'!$BI130</f>
        <v>2.4418249165316354E-6</v>
      </c>
      <c r="DK116" s="196">
        <f>(AK116-AVERAGE(AK$3:AK$242))^2*'Monthly Returns'!$BI130</f>
        <v>3.7243490973147085E-6</v>
      </c>
      <c r="DL116" s="196">
        <f>(AL116-AVERAGE(AL$3:AL$242))^2*'Monthly Returns'!$BI130</f>
        <v>1.3061371590255375E-6</v>
      </c>
      <c r="DM116" s="196">
        <f>(AM116-AVERAGE(AM$3:AM$242))^2*'Monthly Returns'!$BI130</f>
        <v>8.4715581153406298E-7</v>
      </c>
      <c r="DN116" s="196">
        <f>(AN116-AVERAGE(AN$3:AN$242))^2*'Monthly Returns'!$BI130</f>
        <v>2.0197700081814143E-6</v>
      </c>
      <c r="DO116" s="196">
        <f>(AO116-AVERAGE(AO$3:AO$242))^2*'Monthly Returns'!$BI130</f>
        <v>8.6715161433004243E-7</v>
      </c>
      <c r="DP116" s="196">
        <f>(AP116-AVERAGE(AP$3:AP$242))^2*'Monthly Returns'!$BI130</f>
        <v>1.339906077236903E-5</v>
      </c>
      <c r="DQ116" s="196">
        <f>(AQ116-AVERAGE(AQ$3:AQ$242))^2*'Monthly Returns'!$BI130</f>
        <v>1.5933052210399041E-5</v>
      </c>
      <c r="DR116" s="196">
        <f>(AR116-AVERAGE(AR$3:AR$242))^2*'Monthly Returns'!$BI130</f>
        <v>1.3854284875373967E-6</v>
      </c>
      <c r="DS116" s="196">
        <f>(AS116-AVERAGE(AS$3:AS$242))^2*'Monthly Returns'!$BI130</f>
        <v>9.540615442693799E-36</v>
      </c>
      <c r="DT116" s="196">
        <f>(AT116-AVERAGE(AT$3:AT$242))^2*'Monthly Returns'!$BI130</f>
        <v>7.121561800253139E-7</v>
      </c>
      <c r="DU116" s="196">
        <f>(AU116-AVERAGE(AU$3:AU$242))^2*'Monthly Returns'!$BI130</f>
        <v>4.1271337487213557E-7</v>
      </c>
      <c r="DV116" s="196">
        <f>(AV116-AVERAGE(AV$3:AV$242))^2*'Monthly Returns'!$BI130</f>
        <v>2.102441705208008E-6</v>
      </c>
      <c r="DW116" s="196">
        <f>(AW116-AVERAGE(AW$3:AW$242))^2*'Monthly Returns'!$BI130</f>
        <v>8.5279153886016751E-6</v>
      </c>
      <c r="DX116" s="196">
        <f>(AX116-AVERAGE(AX$3:AX$242))^2*'Monthly Returns'!$BI130</f>
        <v>7.627056705916042E-8</v>
      </c>
      <c r="DY116" s="196">
        <f>(AY116-AVERAGE(AY$3:AY$242))^2*'Monthly Returns'!$BI130</f>
        <v>1.1932421128373099E-7</v>
      </c>
      <c r="DZ116" s="196">
        <f>(AZ116-AVERAGE(AZ$3:AZ$242))^2*'Monthly Returns'!$BI130</f>
        <v>3.9315455297031227E-6</v>
      </c>
      <c r="EA116" s="196">
        <f>(BA116-AVERAGE(BA$3:BA$242))^2*'Monthly Returns'!$BI130</f>
        <v>1.6571171981390505E-5</v>
      </c>
    </row>
    <row r="117" spans="1:131" s="103" customFormat="1" x14ac:dyDescent="0.2">
      <c r="A117" s="85"/>
      <c r="B117" s="102">
        <f>'Monthly Returns'!A131</f>
        <v>39568</v>
      </c>
      <c r="C117" s="97">
        <f>'Monthly Returns'!B131</f>
        <v>5.0008999999999998E-2</v>
      </c>
      <c r="D117" s="97">
        <f>'Monthly Returns'!C131</f>
        <v>5.0705E-2</v>
      </c>
      <c r="E117" s="97">
        <f>'Monthly Returns'!D131</f>
        <v>6.7574999999999996E-2</v>
      </c>
      <c r="F117" s="97">
        <f>'Monthly Returns'!E131</f>
        <v>4.1870999999999998E-2</v>
      </c>
      <c r="G117" s="97">
        <f>'Monthly Returns'!F131</f>
        <v>1.4107000000000001E-2</v>
      </c>
      <c r="H117" s="97">
        <f>'Monthly Returns'!G131</f>
        <v>5.6517999999999999E-2</v>
      </c>
      <c r="I117" s="97">
        <f>'Monthly Returns'!H131</f>
        <v>6.1542000000000006E-2</v>
      </c>
      <c r="J117" s="97">
        <f>'Monthly Returns'!I131</f>
        <v>2.5224000000000003E-2</v>
      </c>
      <c r="K117" s="97">
        <f>'Monthly Returns'!J131</f>
        <v>8.1315000000000012E-2</v>
      </c>
      <c r="L117" s="97">
        <f>'Monthly Returns'!K131</f>
        <v>-2.496424718368162E-2</v>
      </c>
      <c r="M117" s="97">
        <f>'Monthly Returns'!L131</f>
        <v>-2.088E-3</v>
      </c>
      <c r="N117" s="97">
        <f>'Monthly Returns'!M131</f>
        <v>-1.7186E-2</v>
      </c>
      <c r="O117" s="97">
        <f>'Monthly Returns'!N131</f>
        <v>1.214E-3</v>
      </c>
      <c r="P117" s="97">
        <f>'Monthly Returns'!O131</f>
        <v>-1.6656000000000001E-2</v>
      </c>
      <c r="Q117" s="97">
        <f>'Monthly Returns'!P131</f>
        <v>-1.9191E-2</v>
      </c>
      <c r="R117" s="97">
        <f>'Monthly Returns'!Q131</f>
        <v>5.7260000000000002E-3</v>
      </c>
      <c r="S117" s="97">
        <f>'Monthly Returns'!R131</f>
        <v>2.0019999999999999E-3</v>
      </c>
      <c r="T117" s="97">
        <f>'Monthly Returns'!S131</f>
        <v>1.6933E-2</v>
      </c>
      <c r="U117" s="97">
        <f>'Monthly Returns'!T131</f>
        <v>-2.1202000000000002E-2</v>
      </c>
      <c r="V117" s="97">
        <f>'Monthly Returns'!U131</f>
        <v>-7.2750000000000002E-3</v>
      </c>
      <c r="W117" s="97">
        <f>'Monthly Returns'!V131</f>
        <v>9.5600000000000004E-4</v>
      </c>
      <c r="X117" s="97">
        <f>'Monthly Returns'!W131</f>
        <v>2.1857999999999999E-2</v>
      </c>
      <c r="Y117" s="97">
        <f>'Monthly Returns'!X131</f>
        <v>1.9189999999999999E-3</v>
      </c>
      <c r="Z117" s="97">
        <f>'Monthly Returns'!Y131</f>
        <v>-8.0000000000000004E-4</v>
      </c>
      <c r="AA117" s="97">
        <f>'Monthly Returns'!Z131</f>
        <v>4.3098999999999998E-2</v>
      </c>
      <c r="AB117" s="97">
        <f>'Monthly Returns'!AA131</f>
        <v>3.7046999999999997E-2</v>
      </c>
      <c r="AC117" s="97">
        <f>'Monthly Returns'!AB131</f>
        <v>-2.8713000000000002E-2</v>
      </c>
      <c r="AD117" s="97">
        <f>'Monthly Returns'!AC131</f>
        <v>-3.4340000000000002E-2</v>
      </c>
      <c r="AE117" s="97">
        <f>'Monthly Returns'!AD131</f>
        <v>-9.7459999999999995E-3</v>
      </c>
      <c r="AF117" s="97">
        <f>'Monthly Returns'!AE131</f>
        <v>1.0903000000000001E-2</v>
      </c>
      <c r="AG117" s="97">
        <f>'Monthly Returns'!AF131</f>
        <v>1.4319999999999999E-2</v>
      </c>
      <c r="AH117" s="97">
        <f>'Monthly Returns'!AG131</f>
        <v>-3.1935229602590404E-2</v>
      </c>
      <c r="AI117" s="97">
        <f>'Monthly Returns'!AH131</f>
        <v>1.2E-2</v>
      </c>
      <c r="AJ117" s="97">
        <f>'Monthly Returns'!AI131</f>
        <v>1.6310000000000002E-2</v>
      </c>
      <c r="AK117" s="97">
        <f>'Monthly Returns'!AJ131</f>
        <v>2.4452999999999999E-2</v>
      </c>
      <c r="AL117" s="97">
        <f>'Monthly Returns'!AK131</f>
        <v>1.0000999999999999E-2</v>
      </c>
      <c r="AM117" s="97">
        <f>'Monthly Returns'!AL131</f>
        <v>-3.28E-4</v>
      </c>
      <c r="AN117" s="97">
        <f>'Monthly Returns'!AM131</f>
        <v>1.3856E-2</v>
      </c>
      <c r="AO117" s="97">
        <f>'Monthly Returns'!AN131</f>
        <v>-4.9785000000000003E-2</v>
      </c>
      <c r="AP117" s="97">
        <f>'Monthly Returns'!AO131</f>
        <v>3.5636000000000001E-2</v>
      </c>
      <c r="AQ117" s="97">
        <f>'Monthly Returns'!AP131</f>
        <v>0.12352</v>
      </c>
      <c r="AR117" s="95">
        <v>1.9520415447435407E-2</v>
      </c>
      <c r="AS117" s="97">
        <f>'Monthly Returns'!AR131</f>
        <v>-2.496424718368162E-2</v>
      </c>
      <c r="AT117" s="205">
        <f t="shared" si="3"/>
        <v>3.2177986693105121E-2</v>
      </c>
      <c r="AU117" s="95">
        <v>-5.2489204979416469E-3</v>
      </c>
      <c r="AV117" s="95">
        <v>-2.4209479467956718E-2</v>
      </c>
      <c r="AW117" s="97">
        <f>'Monthly Returns'!AV131</f>
        <v>5.8592000000000005E-2</v>
      </c>
      <c r="AX117" s="97">
        <f>'Monthly Returns'!AW131</f>
        <v>6.2537999999999996E-2</v>
      </c>
      <c r="AY117" s="95">
        <v>3.8351933465525581E-2</v>
      </c>
      <c r="AZ117" s="95">
        <v>8.4390451095833235E-2</v>
      </c>
      <c r="BA117" s="97">
        <f>'Monthly Returns'!AZ131</f>
        <v>7.3422000000000001E-2</v>
      </c>
      <c r="BB117" s="97"/>
      <c r="BC117" s="97"/>
      <c r="BD117" s="97"/>
      <c r="BE117" s="97"/>
      <c r="BF117" s="97"/>
      <c r="BG117" s="97"/>
      <c r="BH117" s="97"/>
      <c r="BI117" s="97"/>
      <c r="BJ117" s="97"/>
      <c r="BK117" s="97"/>
      <c r="BL117" s="97"/>
      <c r="BM117" s="97"/>
      <c r="BN117" s="97"/>
      <c r="BO117" s="97"/>
      <c r="BP117" s="97"/>
      <c r="BQ117" s="97"/>
      <c r="BR117" s="97"/>
      <c r="BS117" s="97"/>
      <c r="BT117" s="97"/>
      <c r="BU117" s="97"/>
      <c r="BV117" s="97"/>
      <c r="CC117" s="196">
        <f>(C117-AVERAGE(C$3:C$242))^2*'Monthly Returns'!$BI131</f>
        <v>5.7286175879769839E-6</v>
      </c>
      <c r="CD117" s="196">
        <f>(D117-AVERAGE(D$3:D$242))^2*'Monthly Returns'!$BI131</f>
        <v>5.9468582553465149E-6</v>
      </c>
      <c r="CE117" s="196">
        <f>(E117-AVERAGE(E$3:E$242))^2*'Monthly Returns'!$BI131</f>
        <v>1.0613377270875459E-5</v>
      </c>
      <c r="CF117" s="196">
        <f>(F117-AVERAGE(F$3:F$242))^2*'Monthly Returns'!$BI131</f>
        <v>3.3626636422308978E-6</v>
      </c>
      <c r="CG117" s="196">
        <f>(G117-AVERAGE(G$3:G$242))^2*'Monthly Returns'!$BI131</f>
        <v>3.6958699111449452E-8</v>
      </c>
      <c r="CH117" s="196">
        <f>(H117-AVERAGE(H$3:H$242))^2*'Monthly Returns'!$BI131</f>
        <v>7.8417833273299433E-6</v>
      </c>
      <c r="CI117" s="196">
        <f>(I117-AVERAGE(I$3:I$242))^2*'Monthly Returns'!$BI131</f>
        <v>9.5544960278879589E-6</v>
      </c>
      <c r="CJ117" s="196">
        <f>(J117-AVERAGE(J$3:J$242))^2*'Monthly Returns'!$BI131</f>
        <v>8.251847198395726E-7</v>
      </c>
      <c r="CK117" s="196">
        <f>(K117-AVERAGE(K$3:K$242))^2*'Monthly Returns'!$BI131</f>
        <v>1.5852737530534566E-5</v>
      </c>
      <c r="CL117" s="196">
        <f>(L117-AVERAGE(L$3:L$242))^2*'Monthly Returns'!$BI131</f>
        <v>9.6369852956503007E-36</v>
      </c>
      <c r="CM117" s="196">
        <f>(M117-AVERAGE(M$3:M$242))^2*'Monthly Returns'!$BI131</f>
        <v>1.0503117156016325E-7</v>
      </c>
      <c r="CN117" s="196">
        <f>(N117-AVERAGE(N$3:N$242))^2*'Monthly Returns'!$BI131</f>
        <v>1.3199691371768546E-6</v>
      </c>
      <c r="CO117" s="196">
        <f>(O117-AVERAGE(O$3:O$242))^2*'Monthly Returns'!$BI131</f>
        <v>7.340210764875573E-10</v>
      </c>
      <c r="CP117" s="196">
        <f>(P117-AVERAGE(P$3:P$242))^2*'Monthly Returns'!$BI131</f>
        <v>1.2079022962652596E-6</v>
      </c>
      <c r="CQ117" s="196">
        <f>(Q117-AVERAGE(Q$3:Q$242))^2*'Monthly Returns'!$BI131</f>
        <v>1.852913654799975E-6</v>
      </c>
      <c r="CR117" s="196">
        <f>(R117-AVERAGE(R$3:R$242))^2*'Monthly Returns'!$BI131</f>
        <v>5.910303141735279E-9</v>
      </c>
      <c r="CS117" s="196">
        <f>(S117-AVERAGE(S$3:S$242))^2*'Monthly Returns'!$BI131</f>
        <v>1.2446532771422047E-8</v>
      </c>
      <c r="CT117" s="196">
        <f>(T117-AVERAGE(T$3:T$242))^2*'Monthly Returns'!$BI131</f>
        <v>4.0510237391404233E-7</v>
      </c>
      <c r="CU117" s="196">
        <f>(U117-AVERAGE(U$3:U$242))^2*'Monthly Returns'!$BI131</f>
        <v>2.0519579629434479E-6</v>
      </c>
      <c r="CV117" s="196">
        <f>(V117-AVERAGE(V$3:V$242))^2*'Monthly Returns'!$BI131</f>
        <v>3.5019649601856791E-7</v>
      </c>
      <c r="CW117" s="196">
        <f>(W117-AVERAGE(W$3:W$242))^2*'Monthly Returns'!$BI131</f>
        <v>2.3581633535441833E-8</v>
      </c>
      <c r="CX117" s="196">
        <f>(X117-AVERAGE(X$3:X$242))^2*'Monthly Returns'!$BI131</f>
        <v>9.4525834250620134E-7</v>
      </c>
      <c r="CY117" s="196">
        <f>(Y117-AVERAGE(Y$3:Y$242))^2*'Monthly Returns'!$BI131</f>
        <v>8.9626159390901922E-9</v>
      </c>
      <c r="CZ117" s="196">
        <f>(Z117-AVERAGE(Z$3:Z$242))^2*'Monthly Returns'!$BI131</f>
        <v>3.2799598747190924E-8</v>
      </c>
      <c r="DA117" s="196">
        <f>(AA117-AVERAGE(AA$3:AA$242))^2*'Monthly Returns'!$BI131</f>
        <v>4.3202801270936204E-6</v>
      </c>
      <c r="DB117" s="196">
        <f>(AB117-AVERAGE(AB$3:AB$242))^2*'Monthly Returns'!$BI131</f>
        <v>3.3897113150743055E-6</v>
      </c>
      <c r="DC117" s="196">
        <f>(AC117-AVERAGE(AC$3:AC$242))^2*'Monthly Returns'!$BI131</f>
        <v>3.1523137076295701E-6</v>
      </c>
      <c r="DD117" s="196">
        <f>(AD117-AVERAGE(AD$3:AD$242))^2*'Monthly Returns'!$BI131</f>
        <v>4.3812276774219952E-6</v>
      </c>
      <c r="DE117" s="196">
        <f>(AE117-AVERAGE(AE$3:AE$242))^2*'Monthly Returns'!$BI131</f>
        <v>5.3119667471338173E-7</v>
      </c>
      <c r="DF117" s="196">
        <f>(AF117-AVERAGE(AF$3:AF$242))^2*'Monthly Returns'!$BI131</f>
        <v>4.9104729721370943E-8</v>
      </c>
      <c r="DG117" s="196">
        <f>(AG117-AVERAGE(AG$3:AG$242))^2*'Monthly Returns'!$BI131</f>
        <v>2.4543879945356252E-7</v>
      </c>
      <c r="DH117" s="196">
        <f>(AH117-AVERAGE(AH$3:AH$242))^2*'Monthly Returns'!$BI131</f>
        <v>4.1133783220686378E-6</v>
      </c>
      <c r="DI117" s="196">
        <f>(AI117-AVERAGE(AI$3:AI$242))^2*'Monthly Returns'!$BI131</f>
        <v>2.1872391280183807E-7</v>
      </c>
      <c r="DJ117" s="196">
        <f>(AJ117-AVERAGE(AJ$3:AJ$242))^2*'Monthly Returns'!$BI131</f>
        <v>3.5116874787109117E-7</v>
      </c>
      <c r="DK117" s="196">
        <f>(AK117-AVERAGE(AK$3:AK$242))^2*'Monthly Returns'!$BI131</f>
        <v>1.0355668282276537E-6</v>
      </c>
      <c r="DL117" s="196">
        <f>(AL117-AVERAGE(AL$3:AL$242))^2*'Monthly Returns'!$BI131</f>
        <v>4.0433242410143961E-8</v>
      </c>
      <c r="DM117" s="196">
        <f>(AM117-AVERAGE(AM$3:AM$242))^2*'Monthly Returns'!$BI131</f>
        <v>6.7838761022645303E-8</v>
      </c>
      <c r="DN117" s="196">
        <f>(AN117-AVERAGE(AN$3:AN$242))^2*'Monthly Returns'!$BI131</f>
        <v>2.1253237022726773E-7</v>
      </c>
      <c r="DO117" s="196">
        <f>(AO117-AVERAGE(AO$3:AO$242))^2*'Monthly Returns'!$BI131</f>
        <v>9.5152870556174518E-6</v>
      </c>
      <c r="DP117" s="196">
        <f>(AP117-AVERAGE(AP$3:AP$242))^2*'Monthly Returns'!$BI131</f>
        <v>3.4618097005762967E-6</v>
      </c>
      <c r="DQ117" s="196">
        <f>(AQ117-AVERAGE(AQ$3:AQ$242))^2*'Monthly Returns'!$BI131</f>
        <v>4.186195464403848E-5</v>
      </c>
      <c r="DR117" s="196">
        <f>(AR117-AVERAGE(AR$3:AR$242))^2*'Monthly Returns'!$BI131</f>
        <v>5.2974520811658251E-7</v>
      </c>
      <c r="DS117" s="196">
        <f>(AS117-AVERAGE(AS$3:AS$242))^2*'Monthly Returns'!$BI131</f>
        <v>9.6369852956503007E-36</v>
      </c>
      <c r="DT117" s="196">
        <f>(AT117-AVERAGE(AT$3:AT$242))^2*'Monthly Returns'!$BI131</f>
        <v>2.19314999012785E-6</v>
      </c>
      <c r="DU117" s="196">
        <f>(AU117-AVERAGE(AU$3:AU$242))^2*'Monthly Returns'!$BI131</f>
        <v>1.6408994837940488E-7</v>
      </c>
      <c r="DV117" s="196">
        <f>(AV117-AVERAGE(AV$3:AV$242))^2*'Monthly Returns'!$BI131</f>
        <v>1.055220711465319E-6</v>
      </c>
      <c r="DW117" s="196">
        <f>(AW117-AVERAGE(AW$3:AW$242))^2*'Monthly Returns'!$BI131</f>
        <v>7.4355791677865183E-6</v>
      </c>
      <c r="DX117" s="196">
        <f>(AX117-AVERAGE(AX$3:AX$242))^2*'Monthly Returns'!$BI131</f>
        <v>9.0025158011164347E-6</v>
      </c>
      <c r="DY117" s="196">
        <f>(AY117-AVERAGE(AY$3:AY$242))^2*'Monthly Returns'!$BI131</f>
        <v>3.0868727165429733E-6</v>
      </c>
      <c r="DZ117" s="196">
        <f>(AZ117-AVERAGE(AZ$3:AZ$242))^2*'Monthly Returns'!$BI131</f>
        <v>1.451730151282198E-5</v>
      </c>
      <c r="EA117" s="196">
        <f>(BA117-AVERAGE(BA$3:BA$242))^2*'Monthly Returns'!$BI131</f>
        <v>1.2480778293092064E-5</v>
      </c>
    </row>
    <row r="118" spans="1:131" s="103" customFormat="1" x14ac:dyDescent="0.2">
      <c r="A118" s="85"/>
      <c r="B118" s="102">
        <f>'Monthly Returns'!A132</f>
        <v>39599</v>
      </c>
      <c r="C118" s="97">
        <f>'Monthly Returns'!B132</f>
        <v>2.0487000000000002E-2</v>
      </c>
      <c r="D118" s="97">
        <f>'Monthly Returns'!C132</f>
        <v>1.8337000000000003E-2</v>
      </c>
      <c r="E118" s="97">
        <f>'Monthly Returns'!D132</f>
        <v>4.5316000000000002E-2</v>
      </c>
      <c r="F118" s="97">
        <f>'Monthly Returns'!E132</f>
        <v>4.5936999999999999E-2</v>
      </c>
      <c r="G118" s="97">
        <f>'Monthly Returns'!F132</f>
        <v>3.8052000000000002E-2</v>
      </c>
      <c r="H118" s="97">
        <f>'Monthly Returns'!G132</f>
        <v>1.6765000000000002E-2</v>
      </c>
      <c r="I118" s="97">
        <f>'Monthly Returns'!H132</f>
        <v>1.7330000000000002E-2</v>
      </c>
      <c r="J118" s="97">
        <f>'Monthly Returns'!I132</f>
        <v>2.1051E-2</v>
      </c>
      <c r="K118" s="97">
        <f>'Monthly Returns'!J132</f>
        <v>1.8842000000000001E-2</v>
      </c>
      <c r="L118" s="97">
        <f>'Monthly Returns'!K132</f>
        <v>-2.496424718368162E-2</v>
      </c>
      <c r="M118" s="97">
        <f>'Monthly Returns'!L132</f>
        <v>-7.3340000000000002E-3</v>
      </c>
      <c r="N118" s="97">
        <f>'Monthly Returns'!M132</f>
        <v>-1.1674E-2</v>
      </c>
      <c r="O118" s="97">
        <f>'Monthly Returns'!N132</f>
        <v>5.1000000000000006E-5</v>
      </c>
      <c r="P118" s="97">
        <f>'Monthly Returns'!O132</f>
        <v>-9.5420000000000001E-3</v>
      </c>
      <c r="Q118" s="97">
        <f>'Monthly Returns'!P132</f>
        <v>-1.9911999999999999E-2</v>
      </c>
      <c r="R118" s="97">
        <f>'Monthly Returns'!Q132</f>
        <v>-9.4339999999999997E-3</v>
      </c>
      <c r="S118" s="97">
        <f>'Monthly Returns'!R132</f>
        <v>-6.6049999999999998E-3</v>
      </c>
      <c r="T118" s="97">
        <f>'Monthly Returns'!S132</f>
        <v>-1.7842E-2</v>
      </c>
      <c r="U118" s="97">
        <f>'Monthly Returns'!T132</f>
        <v>1.7829999999999999E-3</v>
      </c>
      <c r="V118" s="97">
        <f>'Monthly Returns'!U132</f>
        <v>-9.0629999999999999E-3</v>
      </c>
      <c r="W118" s="97">
        <f>'Monthly Returns'!V132</f>
        <v>-5.3020000000000003E-3</v>
      </c>
      <c r="X118" s="97">
        <f>'Monthly Returns'!W132</f>
        <v>9.8689999999999993E-3</v>
      </c>
      <c r="Y118" s="97">
        <f>'Monthly Returns'!X132</f>
        <v>3.6870000000000002E-3</v>
      </c>
      <c r="Z118" s="97">
        <f>'Monthly Returns'!Y132</f>
        <v>3.5079999999999998E-3</v>
      </c>
      <c r="AA118" s="97">
        <f>'Monthly Returns'!Z132</f>
        <v>3.6080000000000001E-3</v>
      </c>
      <c r="AB118" s="97">
        <f>'Monthly Returns'!AA132</f>
        <v>9.2390000000000007E-3</v>
      </c>
      <c r="AC118" s="97">
        <f>'Monthly Returns'!AB132</f>
        <v>-1.2862999999999999E-2</v>
      </c>
      <c r="AD118" s="97">
        <f>'Monthly Returns'!AC132</f>
        <v>-1.5293000000000001E-2</v>
      </c>
      <c r="AE118" s="97">
        <f>'Monthly Returns'!AD132</f>
        <v>-6.9080000000000001E-3</v>
      </c>
      <c r="AF118" s="97">
        <f>'Monthly Returns'!AE132</f>
        <v>1.812E-3</v>
      </c>
      <c r="AG118" s="97">
        <f>'Monthly Returns'!AF132</f>
        <v>1.2019999999999999E-2</v>
      </c>
      <c r="AH118" s="97">
        <f>'Monthly Returns'!AG132</f>
        <v>-1.38295896910669E-2</v>
      </c>
      <c r="AI118" s="97">
        <f>'Monthly Returns'!AH132</f>
        <v>1.44E-2</v>
      </c>
      <c r="AJ118" s="97">
        <f>'Monthly Returns'!AI132</f>
        <v>1.8700000000000001E-2</v>
      </c>
      <c r="AK118" s="97">
        <f>'Monthly Returns'!AJ132</f>
        <v>2.3819E-2</v>
      </c>
      <c r="AL118" s="97">
        <f>'Monthly Returns'!AK132</f>
        <v>1.5184E-2</v>
      </c>
      <c r="AM118" s="97">
        <f>'Monthly Returns'!AL132</f>
        <v>1.2045999999999999E-2</v>
      </c>
      <c r="AN118" s="97">
        <f>'Monthly Returns'!AM132</f>
        <v>1.2716E-2</v>
      </c>
      <c r="AO118" s="97">
        <f>'Monthly Returns'!AN132</f>
        <v>1.9910000000000001E-3</v>
      </c>
      <c r="AP118" s="97">
        <f>'Monthly Returns'!AO132</f>
        <v>2.734E-2</v>
      </c>
      <c r="AQ118" s="97">
        <f>'Monthly Returns'!AP132</f>
        <v>4.7884000000000003E-2</v>
      </c>
      <c r="AR118" s="95">
        <v>1.0825420714531176E-2</v>
      </c>
      <c r="AS118" s="97">
        <f>'Monthly Returns'!AR132</f>
        <v>-2.496424718368162E-2</v>
      </c>
      <c r="AT118" s="205">
        <f t="shared" si="3"/>
        <v>1.671267521258004E-2</v>
      </c>
      <c r="AU118" s="95">
        <v>-2.2423901969956901E-4</v>
      </c>
      <c r="AV118" s="95">
        <v>1.4969971796844062E-3</v>
      </c>
      <c r="AW118" s="97">
        <f>'Monthly Returns'!AV132</f>
        <v>7.7080000000000004E-3</v>
      </c>
      <c r="AX118" s="97">
        <f>'Monthly Returns'!AW132</f>
        <v>-2.4525000000000002E-2</v>
      </c>
      <c r="AY118" s="95">
        <v>1.5415376062900195E-2</v>
      </c>
      <c r="AZ118" s="95">
        <v>3.4456049168051957E-2</v>
      </c>
      <c r="BA118" s="97">
        <f>'Monthly Returns'!AZ132</f>
        <v>1.0232000000000002E-2</v>
      </c>
      <c r="BB118" s="97"/>
      <c r="BC118" s="97"/>
      <c r="BD118" s="97"/>
      <c r="BE118" s="97"/>
      <c r="BF118" s="97"/>
      <c r="BG118" s="97"/>
      <c r="BH118" s="97"/>
      <c r="BI118" s="97"/>
      <c r="BJ118" s="97"/>
      <c r="BK118" s="97"/>
      <c r="BL118" s="97"/>
      <c r="BM118" s="97"/>
      <c r="BN118" s="97"/>
      <c r="BO118" s="97"/>
      <c r="BP118" s="97"/>
      <c r="BQ118" s="97"/>
      <c r="BR118" s="97"/>
      <c r="BS118" s="97"/>
      <c r="BT118" s="97"/>
      <c r="BU118" s="97"/>
      <c r="BV118" s="97"/>
      <c r="CC118" s="196">
        <f>(C118-AVERAGE(C$3:C$242))^2*'Monthly Returns'!$BI132</f>
        <v>5.5686694679080549E-7</v>
      </c>
      <c r="CD118" s="196">
        <f>(D118-AVERAGE(D$3:D$242))^2*'Monthly Returns'!$BI132</f>
        <v>3.9900588446797493E-7</v>
      </c>
      <c r="CE118" s="196">
        <f>(E118-AVERAGE(E$3:E$242))^2*'Monthly Returns'!$BI132</f>
        <v>4.0932142374223966E-6</v>
      </c>
      <c r="CF118" s="196">
        <f>(F118-AVERAGE(F$3:F$242))^2*'Monthly Returns'!$BI132</f>
        <v>4.29120840763595E-6</v>
      </c>
      <c r="CG118" s="196">
        <f>(G118-AVERAGE(G$3:G$242))^2*'Monthly Returns'!$BI132</f>
        <v>2.3686346067554268E-6</v>
      </c>
      <c r="CH118" s="196">
        <f>(H118-AVERAGE(H$3:H$242))^2*'Monthly Returns'!$BI132</f>
        <v>3.3653898061154151E-7</v>
      </c>
      <c r="CI118" s="196">
        <f>(I118-AVERAGE(I$3:I$242))^2*'Monthly Returns'!$BI132</f>
        <v>3.8649085834649895E-7</v>
      </c>
      <c r="CJ118" s="196">
        <f>(J118-AVERAGE(J$3:J$242))^2*'Monthly Returns'!$BI132</f>
        <v>4.6026839910313187E-7</v>
      </c>
      <c r="CK118" s="196">
        <f>(K118-AVERAGE(K$3:K$242))^2*'Monthly Returns'!$BI132</f>
        <v>2.4042415137478789E-7</v>
      </c>
      <c r="CL118" s="196">
        <f>(L118-AVERAGE(L$3:L$242))^2*'Monthly Returns'!$BI132</f>
        <v>9.7343285814649522E-36</v>
      </c>
      <c r="CM118" s="196">
        <f>(M118-AVERAGE(M$3:M$242))^2*'Monthly Returns'!$BI132</f>
        <v>3.8510434152094564E-7</v>
      </c>
      <c r="CN118" s="196">
        <f>(N118-AVERAGE(N$3:N$242))^2*'Monthly Returns'!$BI132</f>
        <v>7.1383343154120819E-7</v>
      </c>
      <c r="CO118" s="196">
        <f>(O118-AVERAGE(O$3:O$242))^2*'Monthly Returns'!$BI132</f>
        <v>8.5739077393015528E-9</v>
      </c>
      <c r="CP118" s="196">
        <f>(P118-AVERAGE(P$3:P$242))^2*'Monthly Returns'!$BI132</f>
        <v>4.9666201650728264E-7</v>
      </c>
      <c r="CQ118" s="196">
        <f>(Q118-AVERAGE(Q$3:Q$242))^2*'Monthly Returns'!$BI132</f>
        <v>1.9841507898582283E-6</v>
      </c>
      <c r="CR118" s="196">
        <f>(R118-AVERAGE(R$3:R$242))^2*'Monthly Returns'!$BI132</f>
        <v>6.0031150174743955E-7</v>
      </c>
      <c r="CS118" s="196">
        <f>(S118-AVERAGE(S$3:S$242))^2*'Monthly Returns'!$BI132</f>
        <v>3.5507305730696303E-7</v>
      </c>
      <c r="CT118" s="196">
        <f>(T118-AVERAGE(T$3:T$242))^2*'Monthly Returns'!$BI132</f>
        <v>1.7287938590477876E-6</v>
      </c>
      <c r="CU118" s="196">
        <f>(U118-AVERAGE(U$3:U$242))^2*'Monthly Returns'!$BI132</f>
        <v>2.1849796562367532E-8</v>
      </c>
      <c r="CV118" s="196">
        <f>(V118-AVERAGE(V$3:V$242))^2*'Monthly Returns'!$BI132</f>
        <v>4.8337159883304472E-7</v>
      </c>
      <c r="CW118" s="196">
        <f>(W118-AVERAGE(W$3:W$242))^2*'Monthly Returns'!$BI132</f>
        <v>2.561026630333345E-7</v>
      </c>
      <c r="CX118" s="196">
        <f>(X118-AVERAGE(X$3:X$242))^2*'Monthly Returns'!$BI132</f>
        <v>9.1993076263461214E-8</v>
      </c>
      <c r="CY118" s="196">
        <f>(Y118-AVERAGE(Y$3:Y$242))^2*'Monthly Returns'!$BI132</f>
        <v>1.7824532531679449E-11</v>
      </c>
      <c r="CZ118" s="196">
        <f>(Z118-AVERAGE(Z$3:Z$242))^2*'Monthly Returns'!$BI132</f>
        <v>3.6133257103173761E-9</v>
      </c>
      <c r="DA118" s="196">
        <f>(AA118-AVERAGE(AA$3:AA$242))^2*'Monthly Returns'!$BI132</f>
        <v>1.7051368251408074E-8</v>
      </c>
      <c r="DB118" s="196">
        <f>(AB118-AVERAGE(AB$3:AB$242))^2*'Monthly Returns'!$BI132</f>
        <v>8.2628248615133951E-8</v>
      </c>
      <c r="DC118" s="196">
        <f>(AC118-AVERAGE(AC$3:AC$242))^2*'Monthly Returns'!$BI132</f>
        <v>7.9847695910632584E-7</v>
      </c>
      <c r="DD118" s="196">
        <f>(AD118-AVERAGE(AD$3:AD$242))^2*'Monthly Returns'!$BI132</f>
        <v>1.0674027087904745E-6</v>
      </c>
      <c r="DE118" s="196">
        <f>(AE118-AVERAGE(AE$3:AE$242))^2*'Monthly Returns'!$BI132</f>
        <v>3.2832343135500482E-7</v>
      </c>
      <c r="DF118" s="196">
        <f>(AF118-AVERAGE(AF$3:AF$242))^2*'Monthly Returns'!$BI132</f>
        <v>8.3085096122069197E-8</v>
      </c>
      <c r="DG118" s="196">
        <f>(AG118-AVERAGE(AG$3:AG$242))^2*'Monthly Returns'!$BI132</f>
        <v>1.3589749688765147E-7</v>
      </c>
      <c r="DH118" s="196">
        <f>(AH118-AVERAGE(AH$3:AH$242))^2*'Monthly Returns'!$BI132</f>
        <v>1.0419133750266964E-6</v>
      </c>
      <c r="DI118" s="196">
        <f>(AI118-AVERAGE(AI$3:AI$242))^2*'Monthly Returns'!$BI132</f>
        <v>3.6593629684790975E-7</v>
      </c>
      <c r="DJ118" s="196">
        <f>(AJ118-AVERAGE(AJ$3:AJ$242))^2*'Monthly Returns'!$BI132</f>
        <v>5.3276800243564734E-7</v>
      </c>
      <c r="DK118" s="196">
        <f>(AK118-AVERAGE(AK$3:AK$242))^2*'Monthly Returns'!$BI132</f>
        <v>9.7440761514189933E-7</v>
      </c>
      <c r="DL118" s="196">
        <f>(AL118-AVERAGE(AL$3:AL$242))^2*'Monthly Returns'!$BI132</f>
        <v>2.4344577333641522E-7</v>
      </c>
      <c r="DM118" s="196">
        <f>(AM118-AVERAGE(AM$3:AM$242))^2*'Monthly Returns'!$BI132</f>
        <v>1.8810113391747541E-7</v>
      </c>
      <c r="DN118" s="196">
        <f>(AN118-AVERAGE(AN$3:AN$242))^2*'Monthly Returns'!$BI132</f>
        <v>1.5940970494209943E-7</v>
      </c>
      <c r="DO118" s="196">
        <f>(AO118-AVERAGE(AO$3:AO$242))^2*'Monthly Returns'!$BI132</f>
        <v>3.6164832014493904E-8</v>
      </c>
      <c r="DP118" s="196">
        <f>(AP118-AVERAGE(AP$3:AP$242))^2*'Monthly Returns'!$BI132</f>
        <v>1.9703537728628164E-6</v>
      </c>
      <c r="DQ118" s="196">
        <f>(AQ118-AVERAGE(AQ$3:AQ$242))^2*'Monthly Returns'!$BI132</f>
        <v>5.0695971388873976E-6</v>
      </c>
      <c r="DR118" s="196">
        <f>(AR118-AVERAGE(AR$3:AR$242))^2*'Monthly Returns'!$BI132</f>
        <v>5.89532771623243E-8</v>
      </c>
      <c r="DS118" s="196">
        <f>(AS118-AVERAGE(AS$3:AS$242))^2*'Monthly Returns'!$BI132</f>
        <v>9.7343285814649522E-36</v>
      </c>
      <c r="DT118" s="196">
        <f>(AT118-AVERAGE(AT$3:AT$242))^2*'Monthly Returns'!$BI132</f>
        <v>3.8336647005291169E-7</v>
      </c>
      <c r="DU118" s="196">
        <f>(AU118-AVERAGE(AU$3:AU$242))^2*'Monthly Returns'!$BI132</f>
        <v>1.5552607292498216E-8</v>
      </c>
      <c r="DV118" s="196">
        <f>(AV118-AVERAGE(AV$3:AV$242))^2*'Monthly Returns'!$BI132</f>
        <v>1.7008270343076645E-7</v>
      </c>
      <c r="DW118" s="196">
        <f>(AW118-AVERAGE(AW$3:AW$242))^2*'Monthly Returns'!$BI132</f>
        <v>1.4246270694428875E-8</v>
      </c>
      <c r="DX118" s="196">
        <f>(AX118-AVERAGE(AX$3:AX$242))^2*'Monthly Returns'!$BI132</f>
        <v>3.526194665127189E-6</v>
      </c>
      <c r="DY118" s="196">
        <f>(AY118-AVERAGE(AY$3:AY$242))^2*'Monthly Returns'!$BI132</f>
        <v>2.2720313521737988E-7</v>
      </c>
      <c r="DZ118" s="196">
        <f>(AZ118-AVERAGE(AZ$3:AZ$242))^2*'Monthly Returns'!$BI132</f>
        <v>1.0461272219473358E-6</v>
      </c>
      <c r="EA118" s="196">
        <f>(BA118-AVERAGE(BA$3:BA$242))^2*'Monthly Returns'!$BI132</f>
        <v>9.2912422208917121E-13</v>
      </c>
    </row>
    <row r="119" spans="1:131" s="103" customFormat="1" x14ac:dyDescent="0.2">
      <c r="A119" s="85"/>
      <c r="B119" s="102">
        <f>'Monthly Returns'!A133</f>
        <v>39629</v>
      </c>
      <c r="C119" s="97">
        <f>'Monthly Returns'!B133</f>
        <v>-8.2521000000000011E-2</v>
      </c>
      <c r="D119" s="97">
        <f>'Monthly Returns'!C133</f>
        <v>-8.3066000000000001E-2</v>
      </c>
      <c r="E119" s="97">
        <f>'Monthly Returns'!D133</f>
        <v>-7.9947000000000004E-2</v>
      </c>
      <c r="F119" s="97">
        <f>'Monthly Returns'!E133</f>
        <v>-7.6988000000000001E-2</v>
      </c>
      <c r="G119" s="97">
        <f>'Monthly Returns'!F133</f>
        <v>-7.3751999999999998E-2</v>
      </c>
      <c r="H119" s="97">
        <f>'Monthly Returns'!G133</f>
        <v>-8.1780000000000005E-2</v>
      </c>
      <c r="I119" s="97">
        <f>'Monthly Returns'!H133</f>
        <v>-8.196500000000001E-2</v>
      </c>
      <c r="J119" s="97">
        <f>'Monthly Returns'!I133</f>
        <v>-7.6703000000000007E-2</v>
      </c>
      <c r="K119" s="97">
        <f>'Monthly Returns'!J133</f>
        <v>-9.9624000000000004E-2</v>
      </c>
      <c r="L119" s="97">
        <f>'Monthly Returns'!K133</f>
        <v>-2.496424718368162E-2</v>
      </c>
      <c r="M119" s="97">
        <f>'Monthly Returns'!L133</f>
        <v>-8.0199999999999998E-4</v>
      </c>
      <c r="N119" s="97">
        <f>'Monthly Returns'!M133</f>
        <v>7.8560000000000001E-3</v>
      </c>
      <c r="O119" s="97">
        <f>'Monthly Returns'!N133</f>
        <v>1.6669999999999999E-3</v>
      </c>
      <c r="P119" s="97">
        <f>'Monthly Returns'!O133</f>
        <v>5.4890000000000008E-3</v>
      </c>
      <c r="Q119" s="97">
        <f>'Monthly Returns'!P133</f>
        <v>1.7145999999999998E-2</v>
      </c>
      <c r="R119" s="97">
        <f>'Monthly Returns'!Q133</f>
        <v>-5.3039999999999997E-3</v>
      </c>
      <c r="S119" s="97">
        <f>'Monthly Returns'!R133</f>
        <v>-5.4459999999999995E-3</v>
      </c>
      <c r="T119" s="97">
        <f>'Monthly Returns'!S133</f>
        <v>-4.8799999999999998E-3</v>
      </c>
      <c r="U119" s="97">
        <f>'Monthly Returns'!T133</f>
        <v>1.6629999999999999E-2</v>
      </c>
      <c r="V119" s="97">
        <f>'Monthly Returns'!U133</f>
        <v>1.4710000000000001E-3</v>
      </c>
      <c r="W119" s="97">
        <f>'Monthly Returns'!V133</f>
        <v>-5.6899999999999995E-4</v>
      </c>
      <c r="X119" s="97">
        <f>'Monthly Returns'!W133</f>
        <v>-2.3011E-2</v>
      </c>
      <c r="Y119" s="97">
        <f>'Monthly Returns'!X133</f>
        <v>-1.0819E-2</v>
      </c>
      <c r="Z119" s="97">
        <f>'Monthly Returns'!Y133</f>
        <v>-5.7269999999999995E-3</v>
      </c>
      <c r="AA119" s="97">
        <f>'Monthly Returns'!Z133</f>
        <v>-2.7951999999999998E-2</v>
      </c>
      <c r="AB119" s="97">
        <f>'Monthly Returns'!AA133</f>
        <v>2.6559999999999999E-3</v>
      </c>
      <c r="AC119" s="97">
        <f>'Monthly Returns'!AB133</f>
        <v>1.7280000000000002E-3</v>
      </c>
      <c r="AD119" s="97">
        <f>'Monthly Returns'!AC133</f>
        <v>2.4729999999999999E-3</v>
      </c>
      <c r="AE119" s="97">
        <f>'Monthly Returns'!AD133</f>
        <v>-1.0040000000000001E-3</v>
      </c>
      <c r="AF119" s="97">
        <f>'Monthly Returns'!AE133</f>
        <v>-2.1920000000000002E-2</v>
      </c>
      <c r="AG119" s="97">
        <f>'Monthly Returns'!AF133</f>
        <v>-1.0096000000000001E-2</v>
      </c>
      <c r="AH119" s="97">
        <f>'Monthly Returns'!AG133</f>
        <v>2.8378798325317898E-3</v>
      </c>
      <c r="AI119" s="97">
        <f>'Monthly Returns'!AH133</f>
        <v>-8.3000000000000001E-3</v>
      </c>
      <c r="AJ119" s="97">
        <f>'Monthly Returns'!AI133</f>
        <v>-1.329E-2</v>
      </c>
      <c r="AK119" s="97">
        <f>'Monthly Returns'!AJ133</f>
        <v>-2.4397000000000002E-2</v>
      </c>
      <c r="AL119" s="97">
        <f>'Monthly Returns'!AK133</f>
        <v>-1.5990000000000001E-2</v>
      </c>
      <c r="AM119" s="97">
        <f>'Monthly Returns'!AL133</f>
        <v>1.1923E-2</v>
      </c>
      <c r="AN119" s="97">
        <f>'Monthly Returns'!AM133</f>
        <v>-6.28E-3</v>
      </c>
      <c r="AO119" s="97">
        <f>'Monthly Returns'!AN133</f>
        <v>2.6309999999999997E-2</v>
      </c>
      <c r="AP119" s="97">
        <f>'Monthly Returns'!AO133</f>
        <v>9.0990000000000001E-2</v>
      </c>
      <c r="AQ119" s="97">
        <f>'Monthly Returns'!AP133</f>
        <v>-1.0441000000000001E-2</v>
      </c>
      <c r="AR119" s="95">
        <v>2.6750847622795303E-2</v>
      </c>
      <c r="AS119" s="97">
        <f>'Monthly Returns'!AR133</f>
        <v>-2.496424718368162E-2</v>
      </c>
      <c r="AT119" s="205">
        <f t="shared" si="3"/>
        <v>-1.9618269830424827E-2</v>
      </c>
      <c r="AU119" s="95">
        <v>5.0953537782608702E-3</v>
      </c>
      <c r="AV119" s="95">
        <v>-1.3989583019070393E-2</v>
      </c>
      <c r="AW119" s="97">
        <f>'Monthly Returns'!AV133</f>
        <v>-0.108755</v>
      </c>
      <c r="AX119" s="97">
        <f>'Monthly Returns'!AW133</f>
        <v>-0.117781</v>
      </c>
      <c r="AY119" s="95">
        <v>-5.8736349152124147E-2</v>
      </c>
      <c r="AZ119" s="95">
        <v>-0.18540308019483037</v>
      </c>
      <c r="BA119" s="97">
        <f>'Monthly Returns'!AZ133</f>
        <v>-4.8954999999999999E-2</v>
      </c>
      <c r="BB119" s="97"/>
      <c r="BC119" s="97"/>
      <c r="BD119" s="97"/>
      <c r="BE119" s="97"/>
      <c r="BF119" s="97"/>
      <c r="BG119" s="97"/>
      <c r="BH119" s="97"/>
      <c r="BI119" s="97"/>
      <c r="BJ119" s="97"/>
      <c r="BK119" s="97"/>
      <c r="BL119" s="97"/>
      <c r="BM119" s="97"/>
      <c r="BN119" s="97"/>
      <c r="BO119" s="97"/>
      <c r="BP119" s="97"/>
      <c r="BQ119" s="97"/>
      <c r="BR119" s="97"/>
      <c r="BS119" s="97"/>
      <c r="BT119" s="97"/>
      <c r="BU119" s="97"/>
      <c r="BV119" s="97"/>
      <c r="CC119" s="196">
        <f>(C119-AVERAGE(C$3:C$242))^2*'Monthly Returns'!$BI133</f>
        <v>2.5691796121582882E-5</v>
      </c>
      <c r="CD119" s="196">
        <f>(D119-AVERAGE(D$3:D$242))^2*'Monthly Returns'!$BI133</f>
        <v>2.5940561285478679E-5</v>
      </c>
      <c r="CE119" s="196">
        <f>(E119-AVERAGE(E$3:E$242))^2*'Monthly Returns'!$BI133</f>
        <v>2.5426583065849183E-5</v>
      </c>
      <c r="CF119" s="196">
        <f>(F119-AVERAGE(F$3:F$242))^2*'Monthly Returns'!$BI133</f>
        <v>2.3637213841206404E-5</v>
      </c>
      <c r="CG119" s="196">
        <f>(G119-AVERAGE(G$3:G$242))^2*'Monthly Returns'!$BI133</f>
        <v>2.2741254054147167E-5</v>
      </c>
      <c r="CH119" s="196">
        <f>(H119-AVERAGE(H$3:H$242))^2*'Monthly Returns'!$BI133</f>
        <v>2.4835814806580407E-5</v>
      </c>
      <c r="CI119" s="196">
        <f>(I119-AVERAGE(I$3:I$242))^2*'Monthly Returns'!$BI133</f>
        <v>2.4841719837252331E-5</v>
      </c>
      <c r="CJ119" s="196">
        <f>(J119-AVERAGE(J$3:J$242))^2*'Monthly Returns'!$BI133</f>
        <v>2.342624103939341E-5</v>
      </c>
      <c r="CK119" s="196">
        <f>(K119-AVERAGE(K$3:K$242))^2*'Monthly Returns'!$BI133</f>
        <v>3.8428725520053166E-5</v>
      </c>
      <c r="CL119" s="196">
        <f>(L119-AVERAGE(L$3:L$242))^2*'Monthly Returns'!$BI133</f>
        <v>9.8326551327928824E-36</v>
      </c>
      <c r="CM119" s="196">
        <f>(M119-AVERAGE(M$3:M$242))^2*'Monthly Returns'!$BI133</f>
        <v>6.487989496360114E-8</v>
      </c>
      <c r="CN119" s="196">
        <f>(N119-AVERAGE(N$3:N$242))^2*'Monthly Returns'!$BI133</f>
        <v>6.4549026692500117E-8</v>
      </c>
      <c r="CO119" s="196">
        <f>(O119-AVERAGE(O$3:O$242))^2*'Monthly Returns'!$BI133</f>
        <v>3.1594524093673398E-12</v>
      </c>
      <c r="CP119" s="196">
        <f>(P119-AVERAGE(P$3:P$242))^2*'Monthly Returns'!$BI133</f>
        <v>1.9817948517791991E-8</v>
      </c>
      <c r="CQ119" s="196">
        <f>(Q119-AVERAGE(Q$3:Q$242))^2*'Monthly Returns'!$BI133</f>
        <v>4.5918540960024894E-7</v>
      </c>
      <c r="CR119" s="196">
        <f>(R119-AVERAGE(R$3:R$242))^2*'Monthly Returns'!$BI133</f>
        <v>2.9746783270006987E-7</v>
      </c>
      <c r="CS119" s="196">
        <f>(S119-AVERAGE(S$3:S$242))^2*'Monthly Returns'!$BI133</f>
        <v>2.8452896599845451E-7</v>
      </c>
      <c r="CT119" s="196">
        <f>(T119-AVERAGE(T$3:T$242))^2*'Monthly Returns'!$BI133</f>
        <v>3.472323421425622E-7</v>
      </c>
      <c r="CU119" s="196">
        <f>(U119-AVERAGE(U$3:U$242))^2*'Monthly Returns'!$BI133</f>
        <v>4.7625720647325566E-7</v>
      </c>
      <c r="CV119" s="196">
        <f>(V119-AVERAGE(V$3:V$242))^2*'Monthly Returns'!$BI133</f>
        <v>1.0755486676333688E-8</v>
      </c>
      <c r="CW119" s="196">
        <f>(W119-AVERAGE(W$3:W$242))^2*'Monthly Returns'!$BI133</f>
        <v>5.8205550013495022E-8</v>
      </c>
      <c r="CX119" s="196">
        <f>(X119-AVERAGE(X$3:X$242))^2*'Monthly Returns'!$BI133</f>
        <v>2.4102234843533833E-6</v>
      </c>
      <c r="CY119" s="196">
        <f>(Y119-AVERAGE(Y$3:Y$242))^2*'Monthly Returns'!$BI133</f>
        <v>6.6450181290254554E-7</v>
      </c>
      <c r="CZ119" s="196">
        <f>(Z119-AVERAGE(Z$3:Z$242))^2*'Monthly Returns'!$BI133</f>
        <v>2.1275310405346115E-7</v>
      </c>
      <c r="DA119" s="196">
        <f>(AA119-AVERAGE(AA$3:AA$242))^2*'Monthly Returns'!$BI133</f>
        <v>3.6633798684170127E-6</v>
      </c>
      <c r="DB119" s="196">
        <f>(AB119-AVERAGE(AB$3:AB$242))^2*'Monthly Returns'!$BI133</f>
        <v>6.882394539246868E-9</v>
      </c>
      <c r="DC119" s="196">
        <f>(AC119-AVERAGE(AC$3:AC$242))^2*'Monthly Returns'!$BI133</f>
        <v>5.4556825434734522E-9</v>
      </c>
      <c r="DD119" s="196">
        <f>(AD119-AVERAGE(AD$3:AD$242))^2*'Monthly Returns'!$BI133</f>
        <v>1.2105688833107353E-9</v>
      </c>
      <c r="DE119" s="196">
        <f>(AE119-AVERAGE(AE$3:AE$242))^2*'Monthly Returns'!$BI133</f>
        <v>5.8746815027326752E-8</v>
      </c>
      <c r="DF119" s="196">
        <f>(AF119-AVERAGE(AF$3:AF$242))^2*'Monthly Returns'!$BI133</f>
        <v>2.6577705509093634E-6</v>
      </c>
      <c r="DG119" s="196">
        <f>(AG119-AVERAGE(AG$3:AG$242))^2*'Monthly Returns'!$BI133</f>
        <v>7.7226433603880577E-7</v>
      </c>
      <c r="DH119" s="196">
        <f>(AH119-AVERAGE(AH$3:AH$242))^2*'Monthly Returns'!$BI133</f>
        <v>7.1189889039587587E-9</v>
      </c>
      <c r="DI119" s="196">
        <f>(AI119-AVERAGE(AI$3:AI$242))^2*'Monthly Returns'!$BI133</f>
        <v>4.5468098300658305E-7</v>
      </c>
      <c r="DJ119" s="196">
        <f>(AJ119-AVERAGE(AJ$3:AJ$242))^2*'Monthly Returns'!$BI133</f>
        <v>1.1523165936368137E-6</v>
      </c>
      <c r="DK119" s="196">
        <f>(AK119-AVERAGE(AK$3:AK$242))^2*'Monthly Returns'!$BI133</f>
        <v>2.9981793456365316E-6</v>
      </c>
      <c r="DL119" s="196">
        <f>(AL119-AVERAGE(AL$3:AL$242))^2*'Monthly Returns'!$BI133</f>
        <v>1.6003890167933411E-6</v>
      </c>
      <c r="DM119" s="196">
        <f>(AM119-AVERAGE(AM$3:AM$242))^2*'Monthly Returns'!$BI133</f>
        <v>1.8399226938073233E-7</v>
      </c>
      <c r="DN119" s="196">
        <f>(AN119-AVERAGE(AN$3:AN$242))^2*'Monthly Returns'!$BI133</f>
        <v>4.5127580704776343E-7</v>
      </c>
      <c r="DO119" s="196">
        <f>(AO119-AVERAGE(AO$3:AO$242))^2*'Monthly Returns'!$BI133</f>
        <v>1.3985423789180713E-6</v>
      </c>
      <c r="DP119" s="196">
        <f>(AP119-AVERAGE(AP$3:AP$242))^2*'Monthly Returns'!$BI133</f>
        <v>2.5062209968034152E-5</v>
      </c>
      <c r="DQ119" s="196">
        <f>(AQ119-AVERAGE(AQ$3:AQ$242))^2*'Monthly Returns'!$BI133</f>
        <v>1.0644774749571944E-6</v>
      </c>
      <c r="DR119" s="196">
        <f>(AR119-AVERAGE(AR$3:AR$242))^2*'Monthly Returns'!$BI133</f>
        <v>1.3078656513349414E-6</v>
      </c>
      <c r="DS119" s="196">
        <f>(AS119-AVERAGE(AS$3:AS$242))^2*'Monthly Returns'!$BI133</f>
        <v>9.8326551327928824E-36</v>
      </c>
      <c r="DT119" s="196">
        <f>(AT119-AVERAGE(AT$3:AT$242))^2*'Monthly Returns'!$BI133</f>
        <v>2.0448209788943173E-6</v>
      </c>
      <c r="DU119" s="196">
        <f>(AU119-AVERAGE(AU$3:AU$242))^2*'Monthly Returns'!$BI133</f>
        <v>3.067895403690889E-8</v>
      </c>
      <c r="DV119" s="196">
        <f>(AV119-AVERAGE(AV$3:AV$242))^2*'Monthly Returns'!$BI133</f>
        <v>2.1189024608252697E-7</v>
      </c>
      <c r="DW119" s="196">
        <f>(AW119-AVERAGE(AW$3:AW$242))^2*'Monthly Returns'!$BI133</f>
        <v>4.4872654040312801E-5</v>
      </c>
      <c r="DX119" s="196">
        <f>(AX119-AVERAGE(AX$3:AX$242))^2*'Monthly Returns'!$BI133</f>
        <v>5.1195584805715145E-5</v>
      </c>
      <c r="DY119" s="196">
        <f>(AY119-AVERAGE(AY$3:AY$242))^2*'Monthly Returns'!$BI133</f>
        <v>1.3761229441444077E-5</v>
      </c>
      <c r="DZ119" s="196">
        <f>(AZ119-AVERAGE(AZ$3:AZ$242))^2*'Monthly Returns'!$BI133</f>
        <v>1.2976437596527802E-4</v>
      </c>
      <c r="EA119" s="196">
        <f>(BA119-AVERAGE(BA$3:BA$242))^2*'Monthly Returns'!$BI133</f>
        <v>1.1184450182041049E-5</v>
      </c>
    </row>
    <row r="120" spans="1:131" s="103" customFormat="1" x14ac:dyDescent="0.2">
      <c r="A120" s="85"/>
      <c r="B120" s="102">
        <f>'Monthly Returns'!A134</f>
        <v>39660</v>
      </c>
      <c r="C120" s="97">
        <f>'Monthly Returns'!B134</f>
        <v>-7.9749999999999995E-3</v>
      </c>
      <c r="D120" s="97">
        <f>'Monthly Returns'!C134</f>
        <v>-1.1629E-2</v>
      </c>
      <c r="E120" s="97">
        <f>'Monthly Returns'!D134</f>
        <v>-2.5436999999999998E-2</v>
      </c>
      <c r="F120" s="97">
        <f>'Monthly Returns'!E134</f>
        <v>3.7006000000000004E-2</v>
      </c>
      <c r="G120" s="97">
        <f>'Monthly Returns'!F134</f>
        <v>1.6298E-2</v>
      </c>
      <c r="H120" s="97">
        <f>'Monthly Returns'!G134</f>
        <v>-2.5654E-2</v>
      </c>
      <c r="I120" s="97">
        <f>'Monthly Returns'!H134</f>
        <v>-3.5762999999999996E-2</v>
      </c>
      <c r="J120" s="97">
        <f>'Monthly Returns'!I134</f>
        <v>-5.0270999999999996E-2</v>
      </c>
      <c r="K120" s="97">
        <f>'Monthly Returns'!J134</f>
        <v>-3.6928999999999997E-2</v>
      </c>
      <c r="L120" s="97">
        <f>'Monthly Returns'!K134</f>
        <v>-2.496424718368162E-2</v>
      </c>
      <c r="M120" s="97">
        <f>'Monthly Returns'!L134</f>
        <v>-8.1699999999999991E-4</v>
      </c>
      <c r="N120" s="97">
        <f>'Monthly Returns'!M134</f>
        <v>4.2269999999999999E-3</v>
      </c>
      <c r="O120" s="97">
        <f>'Monthly Returns'!N134</f>
        <v>2.673E-3</v>
      </c>
      <c r="P120" s="97">
        <f>'Monthly Returns'!O134</f>
        <v>5.4800000000000005E-3</v>
      </c>
      <c r="Q120" s="97">
        <f>'Monthly Returns'!P134</f>
        <v>-7.2999999999999996E-4</v>
      </c>
      <c r="R120" s="97">
        <f>'Monthly Returns'!Q134</f>
        <v>-5.9030000000000003E-3</v>
      </c>
      <c r="S120" s="97">
        <f>'Monthly Returns'!R134</f>
        <v>-3.1960000000000001E-3</v>
      </c>
      <c r="T120" s="97">
        <f>'Monthly Returns'!S134</f>
        <v>-1.3931000000000001E-2</v>
      </c>
      <c r="U120" s="97">
        <f>'Monthly Returns'!T134</f>
        <v>-6.744E-3</v>
      </c>
      <c r="V120" s="97">
        <f>'Monthly Returns'!U134</f>
        <v>4.4330000000000003E-3</v>
      </c>
      <c r="W120" s="97">
        <f>'Monthly Returns'!V134</f>
        <v>-1.3930000000000001E-3</v>
      </c>
      <c r="X120" s="97">
        <f>'Monthly Returns'!W134</f>
        <v>-7.6370000000000006E-3</v>
      </c>
      <c r="Y120" s="97">
        <f>'Monthly Returns'!X134</f>
        <v>1.1067E-2</v>
      </c>
      <c r="Z120" s="97">
        <f>'Monthly Returns'!Y134</f>
        <v>1.1484000000000001E-2</v>
      </c>
      <c r="AA120" s="97">
        <f>'Monthly Returns'!Z134</f>
        <v>-1.3330999999999999E-2</v>
      </c>
      <c r="AB120" s="97">
        <f>'Monthly Returns'!AA134</f>
        <v>-7.6459999999999992E-3</v>
      </c>
      <c r="AC120" s="97">
        <f>'Monthly Returns'!AB134</f>
        <v>2.7339999999999999E-3</v>
      </c>
      <c r="AD120" s="97">
        <f>'Monthly Returns'!AC134</f>
        <v>3.4250000000000001E-3</v>
      </c>
      <c r="AE120" s="97">
        <f>'Monthly Returns'!AD134</f>
        <v>9.0200000000000002E-4</v>
      </c>
      <c r="AF120" s="97">
        <f>'Monthly Returns'!AE134</f>
        <v>1.1354E-2</v>
      </c>
      <c r="AG120" s="97">
        <f>'Monthly Returns'!AF134</f>
        <v>-1.0351999999999998E-2</v>
      </c>
      <c r="AH120" s="97">
        <f>'Monthly Returns'!AG134</f>
        <v>4.5114000000000001E-2</v>
      </c>
      <c r="AI120" s="97">
        <f>'Monthly Returns'!AH134</f>
        <v>-2.8199999999999999E-2</v>
      </c>
      <c r="AJ120" s="97">
        <f>'Monthly Returns'!AI134</f>
        <v>-2.291E-2</v>
      </c>
      <c r="AK120" s="97">
        <f>'Monthly Returns'!AJ134</f>
        <v>-2.8445000000000002E-2</v>
      </c>
      <c r="AL120" s="97">
        <f>'Monthly Returns'!AK134</f>
        <v>-1.4316000000000001E-2</v>
      </c>
      <c r="AM120" s="97">
        <f>'Monthly Returns'!AL134</f>
        <v>-2.6237E-2</v>
      </c>
      <c r="AN120" s="97">
        <f>'Monthly Returns'!AM134</f>
        <v>-8.1510000000000003E-3</v>
      </c>
      <c r="AO120" s="97">
        <f>'Monthly Returns'!AN134</f>
        <v>-4.1734E-2</v>
      </c>
      <c r="AP120" s="97">
        <f>'Monthly Returns'!AO134</f>
        <v>-0.11854200000000001</v>
      </c>
      <c r="AQ120" s="97">
        <f>'Monthly Returns'!AP134</f>
        <v>-0.11097799999999999</v>
      </c>
      <c r="AR120" s="95">
        <v>-5.6423637894606532E-3</v>
      </c>
      <c r="AS120" s="97">
        <f>'Monthly Returns'!AR134</f>
        <v>-2.496424718368162E-2</v>
      </c>
      <c r="AT120" s="205">
        <f t="shared" si="3"/>
        <v>-2.7564395650620355E-2</v>
      </c>
      <c r="AU120" s="95">
        <v>-1.8650861718563934E-3</v>
      </c>
      <c r="AV120" s="95">
        <v>7.1658447261756849E-3</v>
      </c>
      <c r="AW120" s="97">
        <f>'Monthly Returns'!AV134</f>
        <v>3.4710999999999999E-2</v>
      </c>
      <c r="AX120" s="97">
        <f>'Monthly Returns'!AW134</f>
        <v>8.1799999999999998E-3</v>
      </c>
      <c r="AY120" s="95">
        <v>-2.8809782531017312E-3</v>
      </c>
      <c r="AZ120" s="95">
        <v>3.9120384296655139E-2</v>
      </c>
      <c r="BA120" s="97">
        <f>'Monthly Returns'!AZ134</f>
        <v>-1.7176E-2</v>
      </c>
      <c r="BB120" s="97"/>
      <c r="BC120" s="97"/>
      <c r="BD120" s="97"/>
      <c r="BE120" s="97"/>
      <c r="BF120" s="97"/>
      <c r="BG120" s="97"/>
      <c r="BH120" s="97"/>
      <c r="BI120" s="97"/>
      <c r="BJ120" s="97"/>
      <c r="BK120" s="97"/>
      <c r="BL120" s="97"/>
      <c r="BM120" s="97"/>
      <c r="BN120" s="97"/>
      <c r="BO120" s="97"/>
      <c r="BP120" s="97"/>
      <c r="BQ120" s="97"/>
      <c r="BR120" s="97"/>
      <c r="BS120" s="97"/>
      <c r="BT120" s="97"/>
      <c r="BU120" s="97"/>
      <c r="BV120" s="97"/>
      <c r="CC120" s="196">
        <f>(C120-AVERAGE(C$3:C$242))^2*'Monthly Returns'!$BI134</f>
        <v>7.431893770858841E-7</v>
      </c>
      <c r="CD120" s="196">
        <f>(D120-AVERAGE(D$3:D$242))^2*'Monthly Returns'!$BI134</f>
        <v>1.13038012614998E-6</v>
      </c>
      <c r="CE120" s="196">
        <f>(E120-AVERAGE(E$3:E$242))^2*'Monthly Returns'!$BI134</f>
        <v>3.893578031297217E-6</v>
      </c>
      <c r="CF120" s="196">
        <f>(F120-AVERAGE(F$3:F$242))^2*'Monthly Returns'!$BI134</f>
        <v>2.5135344141782579E-6</v>
      </c>
      <c r="CG120" s="196">
        <f>(G120-AVERAGE(G$3:G$242))^2*'Monthly Returns'!$BI134</f>
        <v>1.0211542483626932E-7</v>
      </c>
      <c r="CH120" s="196">
        <f>(H120-AVERAGE(H$3:H$242))^2*'Monthly Returns'!$BI134</f>
        <v>3.3205972680087158E-6</v>
      </c>
      <c r="CI120" s="196">
        <f>(I120-AVERAGE(I$3:I$242))^2*'Monthly Returns'!$BI134</f>
        <v>5.694216344213839E-6</v>
      </c>
      <c r="CJ120" s="196">
        <f>(J120-AVERAGE(J$3:J$242))^2*'Monthly Returns'!$BI134</f>
        <v>1.1315422277813129E-5</v>
      </c>
      <c r="CK120" s="196">
        <f>(K120-AVERAGE(K$3:K$242))^2*'Monthly Returns'!$BI134</f>
        <v>7.1340932923604793E-6</v>
      </c>
      <c r="CL120" s="196">
        <f>(L120-AVERAGE(L$3:L$242))^2*'Monthly Returns'!$BI134</f>
        <v>9.9319748816089712E-36</v>
      </c>
      <c r="CM120" s="196">
        <f>(M120-AVERAGE(M$3:M$242))^2*'Monthly Returns'!$BI134</f>
        <v>6.5971982485721056E-8</v>
      </c>
      <c r="CN120" s="196">
        <f>(N120-AVERAGE(N$3:N$242))^2*'Monthly Returns'!$BI134</f>
        <v>2.4322401594339125E-9</v>
      </c>
      <c r="CO120" s="196">
        <f>(O120-AVERAGE(O$3:O$242))^2*'Monthly Returns'!$BI134</f>
        <v>3.0610367329105389E-9</v>
      </c>
      <c r="CP120" s="196">
        <f>(P120-AVERAGE(P$3:P$242))^2*'Monthly Returns'!$BI134</f>
        <v>1.9873806357772146E-8</v>
      </c>
      <c r="CQ120" s="196">
        <f>(Q120-AVERAGE(Q$3:Q$242))^2*'Monthly Returns'!$BI134</f>
        <v>1.1143457175170922E-7</v>
      </c>
      <c r="CR120" s="196">
        <f>(R120-AVERAGE(R$3:R$242))^2*'Monthly Returns'!$BI134</f>
        <v>3.3891080699564342E-7</v>
      </c>
      <c r="CS120" s="196">
        <f>(S120-AVERAGE(S$3:S$242))^2*'Monthly Returns'!$BI134</f>
        <v>1.667593652565244E-7</v>
      </c>
      <c r="CT120" s="196">
        <f>(T120-AVERAGE(T$3:T$242))^2*'Monthly Returns'!$BI134</f>
        <v>1.2234134334340781E-6</v>
      </c>
      <c r="CU120" s="196">
        <f>(U120-AVERAGE(U$3:U$242))^2*'Monthly Returns'!$BI134</f>
        <v>4.0120629608001787E-7</v>
      </c>
      <c r="CV120" s="196">
        <f>(V120-AVERAGE(V$3:V$242))^2*'Monthly Returns'!$BI134</f>
        <v>4.0868971461813297E-9</v>
      </c>
      <c r="CW120" s="196">
        <f>(W120-AVERAGE(W$3:W$242))^2*'Monthly Returns'!$BI134</f>
        <v>8.3667975189738696E-8</v>
      </c>
      <c r="CX120" s="196">
        <f>(X120-AVERAGE(X$3:X$242))^2*'Monthly Returns'!$BI134</f>
        <v>4.7264399266556869E-7</v>
      </c>
      <c r="CY120" s="196">
        <f>(Y120-AVERAGE(Y$3:Y$242))^2*'Monthly Returns'!$BI134</f>
        <v>1.7913647855830862E-7</v>
      </c>
      <c r="CZ120" s="196">
        <f>(Z120-AVERAGE(Z$3:Z$242))^2*'Monthly Returns'!$BI134</f>
        <v>2.6371831984259907E-7</v>
      </c>
      <c r="DA120" s="196">
        <f>(AA120-AVERAGE(AA$3:AA$242))^2*'Monthly Returns'!$BI134</f>
        <v>1.1958915713240414E-6</v>
      </c>
      <c r="DB120" s="196">
        <f>(AB120-AVERAGE(AB$3:AB$242))^2*'Monthly Returns'!$BI134</f>
        <v>4.465551621526955E-7</v>
      </c>
      <c r="DC120" s="196">
        <f>(AC120-AVERAGE(AC$3:AC$242))^2*'Monthly Returns'!$BI134</f>
        <v>2.9314994589503236E-10</v>
      </c>
      <c r="DD120" s="196">
        <f>(AD120-AVERAGE(AD$3:AD$242))^2*'Monthly Returns'!$BI134</f>
        <v>3.6400259739285227E-10</v>
      </c>
      <c r="DE120" s="196">
        <f>(AE120-AVERAGE(AE$3:AE$242))^2*'Monthly Returns'!$BI134</f>
        <v>1.8330506716851046E-8</v>
      </c>
      <c r="DF120" s="196">
        <f>(AF120-AVERAGE(AF$3:AF$242))^2*'Monthly Returns'!$BI134</f>
        <v>6.2783430084470346E-8</v>
      </c>
      <c r="DG120" s="196">
        <f>(AG120-AVERAGE(AG$3:AG$242))^2*'Monthly Returns'!$BI134</f>
        <v>8.0594899719055282E-7</v>
      </c>
      <c r="DH120" s="196">
        <f>(AH120-AVERAGE(AH$3:AH$242))^2*'Monthly Returns'!$BI134</f>
        <v>5.3607039268797524E-6</v>
      </c>
      <c r="DI120" s="196">
        <f>(AI120-AVERAGE(AI$3:AI$242))^2*'Monthly Returns'!$BI134</f>
        <v>3.2669440189026718E-6</v>
      </c>
      <c r="DJ120" s="196">
        <f>(AJ120-AVERAGE(AJ$3:AJ$242))^2*'Monthly Returns'!$BI134</f>
        <v>2.64068637712809E-6</v>
      </c>
      <c r="DK120" s="196">
        <f>(AK120-AVERAGE(AK$3:AK$242))^2*'Monthly Returns'!$BI134</f>
        <v>3.8811486082112315E-6</v>
      </c>
      <c r="DL120" s="196">
        <f>(AL120-AVERAGE(AL$3:AL$242))^2*'Monthly Returns'!$BI134</f>
        <v>1.3839191311345108E-6</v>
      </c>
      <c r="DM120" s="196">
        <f>(AM120-AVERAGE(AM$3:AM$242))^2*'Monthly Returns'!$BI134</f>
        <v>3.011377961129284E-6</v>
      </c>
      <c r="DN120" s="196">
        <f>(AN120-AVERAGE(AN$3:AN$242))^2*'Monthly Returns'!$BI134</f>
        <v>6.1054868039760658E-7</v>
      </c>
      <c r="DO120" s="196">
        <f>(AO120-AVERAGE(AO$3:AO$242))^2*'Monthly Returns'!$BI134</f>
        <v>7.1527708287294639E-6</v>
      </c>
      <c r="DP120" s="196">
        <f>(AP120-AVERAGE(AP$3:AP$242))^2*'Monthly Returns'!$BI134</f>
        <v>4.7117319914636059E-5</v>
      </c>
      <c r="DQ120" s="196">
        <f>(AQ120-AVERAGE(AQ$3:AQ$242))^2*'Monthly Returns'!$BI134</f>
        <v>4.5490490147750715E-5</v>
      </c>
      <c r="DR120" s="196">
        <f>(AR120-AVERAGE(AR$3:AR$242))^2*'Monthly Returns'!$BI134</f>
        <v>4.7563204540536745E-7</v>
      </c>
      <c r="DS120" s="196">
        <f>(AS120-AVERAGE(AS$3:AS$242))^2*'Monthly Returns'!$BI134</f>
        <v>9.9319748816089712E-36</v>
      </c>
      <c r="DT120" s="196">
        <f>(AT120-AVERAGE(AT$3:AT$242))^2*'Monthly Returns'!$BI134</f>
        <v>3.5656665819957273E-6</v>
      </c>
      <c r="DU120" s="196">
        <f>(AU120-AVERAGE(AU$3:AU$242))^2*'Monthly Returns'!$BI134</f>
        <v>4.8015629763560764E-8</v>
      </c>
      <c r="DV120" s="196">
        <f>(AV120-AVERAGE(AV$3:AV$242))^2*'Monthly Returns'!$BI134</f>
        <v>5.4525069458489072E-7</v>
      </c>
      <c r="DW120" s="196">
        <f>(AW120-AVERAGE(AW$3:AW$242))^2*'Monthly Returns'!$BI134</f>
        <v>1.9950513417983825E-6</v>
      </c>
      <c r="DX120" s="196">
        <f>(AX120-AVERAGE(AX$3:AX$242))^2*'Monthly Returns'!$BI134</f>
        <v>1.6033299748204341E-9</v>
      </c>
      <c r="DY120" s="196">
        <f>(AY120-AVERAGE(AY$3:AY$242))^2*'Monthly Returns'!$BI134</f>
        <v>3.105338884916043E-7</v>
      </c>
      <c r="DZ120" s="196">
        <f>(AZ120-AVERAGE(AZ$3:AZ$242))^2*'Monthly Returns'!$BI134</f>
        <v>1.6846499358402066E-6</v>
      </c>
      <c r="EA120" s="196">
        <f>(BA120-AVERAGE(BA$3:BA$242))^2*'Monthly Returns'!$BI134</f>
        <v>2.4242263498817302E-6</v>
      </c>
    </row>
    <row r="121" spans="1:131" s="103" customFormat="1" x14ac:dyDescent="0.2">
      <c r="A121" s="85"/>
      <c r="B121" s="102">
        <f>'Monthly Returns'!A135</f>
        <v>39691</v>
      </c>
      <c r="C121" s="97">
        <f>'Monthly Returns'!B135</f>
        <v>1.5531E-2</v>
      </c>
      <c r="D121" s="97">
        <f>'Monthly Returns'!C135</f>
        <v>1.3769E-2</v>
      </c>
      <c r="E121" s="97">
        <f>'Monthly Returns'!D135</f>
        <v>1.8484E-2</v>
      </c>
      <c r="F121" s="97">
        <f>'Monthly Returns'!E135</f>
        <v>3.6143999999999996E-2</v>
      </c>
      <c r="G121" s="97">
        <f>'Monthly Returns'!F135</f>
        <v>1.7645999999999998E-2</v>
      </c>
      <c r="H121" s="97">
        <f>'Monthly Returns'!G135</f>
        <v>-2.1117E-2</v>
      </c>
      <c r="I121" s="97">
        <f>'Monthly Returns'!H135</f>
        <v>-4.6510999999999997E-2</v>
      </c>
      <c r="J121" s="97">
        <f>'Monthly Returns'!I135</f>
        <v>-3.6804000000000003E-2</v>
      </c>
      <c r="K121" s="97">
        <f>'Monthly Returns'!J135</f>
        <v>-7.9547999999999994E-2</v>
      </c>
      <c r="L121" s="97">
        <f>'Monthly Returns'!K135</f>
        <v>-2.496424718368162E-2</v>
      </c>
      <c r="M121" s="97">
        <f>'Monthly Returns'!L135</f>
        <v>9.4870000000000006E-3</v>
      </c>
      <c r="N121" s="97">
        <f>'Monthly Returns'!M135</f>
        <v>1.2493000000000001E-2</v>
      </c>
      <c r="O121" s="97">
        <f>'Monthly Returns'!N135</f>
        <v>1.5590000000000001E-3</v>
      </c>
      <c r="P121" s="97">
        <f>'Monthly Returns'!O135</f>
        <v>9.4330000000000004E-3</v>
      </c>
      <c r="Q121" s="97">
        <f>'Monthly Returns'!P135</f>
        <v>2.4829E-2</v>
      </c>
      <c r="R121" s="97">
        <f>'Monthly Returns'!Q135</f>
        <v>7.92E-3</v>
      </c>
      <c r="S121" s="97">
        <f>'Monthly Returns'!R135</f>
        <v>6.4549999999999998E-3</v>
      </c>
      <c r="T121" s="97">
        <f>'Monthly Returns'!S135</f>
        <v>1.2405999999999999E-2</v>
      </c>
      <c r="U121" s="97">
        <f>'Monthly Returns'!T135</f>
        <v>1.0036E-2</v>
      </c>
      <c r="V121" s="97">
        <f>'Monthly Returns'!U135</f>
        <v>5.7559999999999998E-3</v>
      </c>
      <c r="W121" s="97">
        <f>'Monthly Returns'!V135</f>
        <v>1.2509999999999999E-2</v>
      </c>
      <c r="X121" s="97">
        <f>'Monthly Returns'!W135</f>
        <v>-1.1221000000000002E-2</v>
      </c>
      <c r="Y121" s="97">
        <f>'Monthly Returns'!X135</f>
        <v>1.4763999999999999E-2</v>
      </c>
      <c r="Z121" s="97">
        <f>'Monthly Returns'!Y135</f>
        <v>8.8280000000000008E-3</v>
      </c>
      <c r="AA121" s="97">
        <f>'Monthly Returns'!Z135</f>
        <v>3.5010000000000002E-3</v>
      </c>
      <c r="AB121" s="97">
        <f>'Monthly Returns'!AA135</f>
        <v>-1.647E-3</v>
      </c>
      <c r="AC121" s="97">
        <f>'Monthly Returns'!AB135</f>
        <v>-3.2926999999999998E-2</v>
      </c>
      <c r="AD121" s="97">
        <f>'Monthly Returns'!AC135</f>
        <v>-2.7816E-2</v>
      </c>
      <c r="AE121" s="97">
        <f>'Monthly Returns'!AD135</f>
        <v>-4.4602000000000003E-2</v>
      </c>
      <c r="AF121" s="97">
        <f>'Monthly Returns'!AE135</f>
        <v>5.901E-3</v>
      </c>
      <c r="AG121" s="97">
        <f>'Monthly Returns'!AF135</f>
        <v>2.3050000000000002E-3</v>
      </c>
      <c r="AH121" s="97">
        <f>'Monthly Returns'!AG135</f>
        <v>-4.1393000000000006E-2</v>
      </c>
      <c r="AI121" s="97">
        <f>'Monthly Returns'!AH135</f>
        <v>-1.2800000000000001E-2</v>
      </c>
      <c r="AJ121" s="97">
        <f>'Monthly Returns'!AI135</f>
        <v>-1.439E-2</v>
      </c>
      <c r="AK121" s="97">
        <f>'Monthly Returns'!AJ135</f>
        <v>-2.1743999999999999E-2</v>
      </c>
      <c r="AL121" s="97">
        <f>'Monthly Returns'!AK135</f>
        <v>-5.0460000000000001E-3</v>
      </c>
      <c r="AM121" s="97">
        <f>'Monthly Returns'!AL135</f>
        <v>-1.1787000000000001E-2</v>
      </c>
      <c r="AN121" s="97">
        <f>'Monthly Returns'!AM135</f>
        <v>-1.4399999999999999E-3</v>
      </c>
      <c r="AO121" s="97">
        <f>'Monthly Returns'!AN135</f>
        <v>6.6969999999999998E-3</v>
      </c>
      <c r="AP121" s="97">
        <f>'Monthly Returns'!AO135</f>
        <v>-7.2842000000000004E-2</v>
      </c>
      <c r="AQ121" s="97">
        <f>'Monthly Returns'!AP135</f>
        <v>-4.5788999999999996E-2</v>
      </c>
      <c r="AR121" s="95">
        <v>4.4749124157073168E-3</v>
      </c>
      <c r="AS121" s="97">
        <f>'Monthly Returns'!AR135</f>
        <v>-2.496424718368162E-2</v>
      </c>
      <c r="AT121" s="205">
        <f t="shared" si="3"/>
        <v>-1.4912005991789819E-2</v>
      </c>
      <c r="AU121" s="95">
        <v>-3.0357976322401949E-3</v>
      </c>
      <c r="AV121" s="95">
        <v>-1.3222429097106497E-2</v>
      </c>
      <c r="AW121" s="97">
        <f>'Monthly Returns'!AV135</f>
        <v>2.2092000000000001E-2</v>
      </c>
      <c r="AX121" s="97">
        <f>'Monthly Returns'!AW135</f>
        <v>-2.0716999999999999E-2</v>
      </c>
      <c r="AY121" s="95">
        <v>3.3799700410509148E-3</v>
      </c>
      <c r="AZ121" s="95">
        <v>4.0186476877704755E-2</v>
      </c>
      <c r="BA121" s="97">
        <f>'Monthly Returns'!AZ135</f>
        <v>1.6923000000000001E-2</v>
      </c>
      <c r="BB121" s="97"/>
      <c r="BC121" s="97"/>
      <c r="BD121" s="97"/>
      <c r="BE121" s="97"/>
      <c r="BF121" s="97"/>
      <c r="BG121" s="97"/>
      <c r="BH121" s="97"/>
      <c r="BI121" s="97"/>
      <c r="BJ121" s="97"/>
      <c r="BK121" s="97"/>
      <c r="BL121" s="97"/>
      <c r="BM121" s="97"/>
      <c r="BN121" s="97"/>
      <c r="BO121" s="97"/>
      <c r="BP121" s="97"/>
      <c r="BQ121" s="97"/>
      <c r="BR121" s="97"/>
      <c r="BS121" s="97"/>
      <c r="BT121" s="97"/>
      <c r="BU121" s="97"/>
      <c r="BV121" s="97"/>
      <c r="CC121" s="196">
        <f>(C121-AVERAGE(C$3:C$242))^2*'Monthly Returns'!$BI135</f>
        <v>2.2542421305797681E-7</v>
      </c>
      <c r="CD121" s="196">
        <f>(D121-AVERAGE(D$3:D$242))^2*'Monthly Returns'!$BI135</f>
        <v>1.4487234223106992E-7</v>
      </c>
      <c r="CE121" s="196">
        <f>(E121-AVERAGE(E$3:E$242))^2*'Monthly Returns'!$BI135</f>
        <v>2.7343316044228472E-7</v>
      </c>
      <c r="CF121" s="196">
        <f>(F121-AVERAGE(F$3:F$242))^2*'Monthly Returns'!$BI135</f>
        <v>2.384601955141823E-6</v>
      </c>
      <c r="CG121" s="196">
        <f>(G121-AVERAGE(G$3:G$242))^2*'Monthly Returns'!$BI135</f>
        <v>1.5846744174341339E-7</v>
      </c>
      <c r="CH121" s="196">
        <f>(H121-AVERAGE(H$3:H$242))^2*'Monthly Returns'!$BI135</f>
        <v>2.4729341860769904E-6</v>
      </c>
      <c r="CI121" s="196">
        <f>(I121-AVERAGE(I$3:I$242))^2*'Monthly Returns'!$BI135</f>
        <v>9.0693819626754143E-6</v>
      </c>
      <c r="CJ121" s="196">
        <f>(J121-AVERAGE(J$3:J$242))^2*'Monthly Returns'!$BI135</f>
        <v>6.8245327003820619E-6</v>
      </c>
      <c r="CK121" s="196">
        <f>(K121-AVERAGE(K$3:K$242))^2*'Monthly Returns'!$BI135</f>
        <v>2.6175526214473135E-5</v>
      </c>
      <c r="CL121" s="196">
        <f>(L121-AVERAGE(L$3:L$242))^2*'Monthly Returns'!$BI135</f>
        <v>1.0032297860211081E-35</v>
      </c>
      <c r="CM121" s="196">
        <f>(M121-AVERAGE(M$3:M$242))^2*'Monthly Returns'!$BI135</f>
        <v>1.0875893465549062E-7</v>
      </c>
      <c r="CN121" s="196">
        <f>(N121-AVERAGE(N$3:N$242))^2*'Monthly Returns'!$BI135</f>
        <v>2.7166127526386347E-7</v>
      </c>
      <c r="CO121" s="196">
        <f>(O121-AVERAGE(O$3:O$242))^2*'Monthly Returns'!$BI135</f>
        <v>6.3325815594877262E-11</v>
      </c>
      <c r="CP121" s="196">
        <f>(P121-AVERAGE(P$3:P$242))^2*'Monthly Returns'!$BI135</f>
        <v>1.3486282849481962E-7</v>
      </c>
      <c r="CQ121" s="196">
        <f>(Q121-AVERAGE(Q$3:Q$242))^2*'Monthly Returns'!$BI135</f>
        <v>1.260807964595967E-6</v>
      </c>
      <c r="CR121" s="196">
        <f>(R121-AVERAGE(R$3:R$242))^2*'Monthly Returns'!$BI135</f>
        <v>4.1463418198976132E-8</v>
      </c>
      <c r="CS121" s="196">
        <f>(S121-AVERAGE(S$3:S$242))^2*'Monthly Returns'!$BI135</f>
        <v>1.9670637291409501E-8</v>
      </c>
      <c r="CT121" s="196">
        <f>(T121-AVERAGE(T$3:T$242))^2*'Monthly Returns'!$BI135</f>
        <v>1.5295606251156888E-7</v>
      </c>
      <c r="CU121" s="196">
        <f>(U121-AVERAGE(U$3:U$242))^2*'Monthly Returns'!$BI135</f>
        <v>1.0293916048220306E-7</v>
      </c>
      <c r="CV121" s="196">
        <f>(V121-AVERAGE(V$3:V$242))^2*'Monthly Returns'!$BI135</f>
        <v>1.9527054169247183E-8</v>
      </c>
      <c r="CW121" s="196">
        <f>(W121-AVERAGE(W$3:W$242))^2*'Monthly Returns'!$BI135</f>
        <v>2.5257887637574758E-7</v>
      </c>
      <c r="CX121" s="196">
        <f>(X121-AVERAGE(X$3:X$242))^2*'Monthly Returns'!$BI135</f>
        <v>8.0183433043022964E-7</v>
      </c>
      <c r="CY121" s="196">
        <f>(Y121-AVERAGE(Y$3:Y$242))^2*'Monthly Returns'!$BI135</f>
        <v>4.0490632216702033E-7</v>
      </c>
      <c r="CZ121" s="196">
        <f>(Z121-AVERAGE(Z$3:Z$242))^2*'Monthly Returns'!$BI135</f>
        <v>1.3291490909894754E-7</v>
      </c>
      <c r="DA121" s="196">
        <f>(AA121-AVERAGE(AA$3:AA$242))^2*'Monthly Returns'!$BI135</f>
        <v>1.9229265763130332E-8</v>
      </c>
      <c r="DB121" s="196">
        <f>(AB121-AVERAGE(AB$3:AB$242))^2*'Monthly Returns'!$BI135</f>
        <v>1.0845211917281291E-7</v>
      </c>
      <c r="DC121" s="196">
        <f>(AC121-AVERAGE(AC$3:AC$242))^2*'Monthly Returns'!$BI135</f>
        <v>4.2105779533601397E-6</v>
      </c>
      <c r="DD121" s="196">
        <f>(AD121-AVERAGE(AD$3:AD$242))^2*'Monthly Returns'!$BI135</f>
        <v>3.1095375530232589E-6</v>
      </c>
      <c r="DE121" s="196">
        <f>(AE121-AVERAGE(AE$3:AE$242))^2*'Monthly Returns'!$BI135</f>
        <v>7.4663377131211027E-6</v>
      </c>
      <c r="DF121" s="196">
        <f>(AF121-AVERAGE(AF$3:AF$242))^2*'Monthly Returns'!$BI135</f>
        <v>3.5178191754930583E-9</v>
      </c>
      <c r="DG121" s="196">
        <f>(AG121-AVERAGE(AG$3:AG$242))^2*'Monthly Returns'!$BI135</f>
        <v>3.2428984170715811E-8</v>
      </c>
      <c r="DH121" s="196">
        <f>(AH121-AVERAGE(AH$3:AH$242))^2*'Monthly Returns'!$BI135</f>
        <v>6.8067340568399325E-6</v>
      </c>
      <c r="DI121" s="196">
        <f>(AI121-AVERAGE(AI$3:AI$242))^2*'Monthly Returns'!$BI135</f>
        <v>8.7960859338050219E-7</v>
      </c>
      <c r="DJ121" s="196">
        <f>(AJ121-AVERAGE(AJ$3:AJ$242))^2*'Monthly Returns'!$BI135</f>
        <v>1.3157636900962835E-6</v>
      </c>
      <c r="DK121" s="196">
        <f>(AK121-AVERAGE(AK$3:AK$242))^2*'Monthly Returns'!$BI135</f>
        <v>2.5524511207277943E-6</v>
      </c>
      <c r="DL121" s="196">
        <f>(AL121-AVERAGE(AL$3:AL$242))^2*'Monthly Returns'!$BI135</f>
        <v>4.2692577835652306E-7</v>
      </c>
      <c r="DM121" s="196">
        <f>(AM121-AVERAGE(AM$3:AM$242))^2*'Monthly Returns'!$BI135</f>
        <v>8.4562720139862122E-7</v>
      </c>
      <c r="DN121" s="196">
        <f>(AN121-AVERAGE(AN$3:AN$242))^2*'Monthly Returns'!$BI135</f>
        <v>1.6192037719937464E-7</v>
      </c>
      <c r="DO121" s="196">
        <f>(AO121-AVERAGE(AO$3:AO$242))^2*'Monthly Returns'!$BI135</f>
        <v>5.6938945285205471E-9</v>
      </c>
      <c r="DP121" s="196">
        <f>(AP121-AVERAGE(AP$3:AP$242))^2*'Monthly Returns'!$BI135</f>
        <v>1.8414527093007726E-5</v>
      </c>
      <c r="DQ121" s="196">
        <f>(AQ121-AVERAGE(AQ$3:AQ$242))^2*'Monthly Returns'!$BI135</f>
        <v>9.357841097013405E-6</v>
      </c>
      <c r="DR121" s="196">
        <f>(AR121-AVERAGE(AR$3:AR$242))^2*'Monthly Returns'!$BI135</f>
        <v>1.3423330533095425E-8</v>
      </c>
      <c r="DS121" s="196">
        <f>(AS121-AVERAGE(AS$3:AS$242))^2*'Monthly Returns'!$BI135</f>
        <v>1.0032297860211081E-35</v>
      </c>
      <c r="DT121" s="196">
        <f>(AT121-AVERAGE(AT$3:AT$242))^2*'Monthly Returns'!$BI135</f>
        <v>1.3827041511133601E-6</v>
      </c>
      <c r="DU121" s="196">
        <f>(AU121-AVERAGE(AU$3:AU$242))^2*'Monthly Returns'!$BI135</f>
        <v>8.2384832710800488E-8</v>
      </c>
      <c r="DV121" s="196">
        <f>(AV121-AVERAGE(AV$3:AV$242))^2*'Monthly Returns'!$BI135</f>
        <v>1.7740304862379718E-7</v>
      </c>
      <c r="DW121" s="196">
        <f>(AW121-AVERAGE(AW$3:AW$242))^2*'Monthly Returns'!$BI135</f>
        <v>4.8938139813896443E-7</v>
      </c>
      <c r="DX121" s="196">
        <f>(AX121-AVERAGE(AX$3:AX$242))^2*'Monthly Returns'!$BI135</f>
        <v>2.8529283248238565E-6</v>
      </c>
      <c r="DY121" s="196">
        <f>(AY121-AVERAGE(AY$3:AY$242))^2*'Monthly Returns'!$BI135</f>
        <v>4.1137176584696947E-8</v>
      </c>
      <c r="DZ121" s="196">
        <f>(AZ121-AVERAGE(AZ$3:AZ$242))^2*'Monthly Returns'!$BI135</f>
        <v>1.8640687420709199E-6</v>
      </c>
      <c r="EA121" s="196">
        <f>(BA121-AVERAGE(BA$3:BA$242))^2*'Monthly Returns'!$BI135</f>
        <v>1.4500829036672566E-7</v>
      </c>
    </row>
    <row r="122" spans="1:131" s="103" customFormat="1" x14ac:dyDescent="0.2">
      <c r="A122" s="85"/>
      <c r="B122" s="102">
        <f>'Monthly Returns'!A136</f>
        <v>39721</v>
      </c>
      <c r="C122" s="97">
        <f>'Monthly Returns'!B136</f>
        <v>-9.4023999999999996E-2</v>
      </c>
      <c r="D122" s="97">
        <f>'Monthly Returns'!C136</f>
        <v>-9.5269999999999994E-2</v>
      </c>
      <c r="E122" s="97">
        <f>'Monthly Returns'!D136</f>
        <v>-0.12262000000000001</v>
      </c>
      <c r="F122" s="97">
        <f>'Monthly Returns'!E136</f>
        <v>-7.9680000000000001E-2</v>
      </c>
      <c r="G122" s="97">
        <f>'Monthly Returns'!F136</f>
        <v>-0.102682</v>
      </c>
      <c r="H122" s="97">
        <f>'Monthly Returns'!G136</f>
        <v>-0.124582</v>
      </c>
      <c r="I122" s="97">
        <f>'Monthly Returns'!H136</f>
        <v>-0.14990399999999998</v>
      </c>
      <c r="J122" s="97">
        <f>'Monthly Returns'!I136</f>
        <v>-0.17552099999999998</v>
      </c>
      <c r="K122" s="97">
        <f>'Monthly Returns'!J136</f>
        <v>-0.17489499999999999</v>
      </c>
      <c r="L122" s="97">
        <f>'Monthly Returns'!K136</f>
        <v>-2.496424718368162E-2</v>
      </c>
      <c r="M122" s="97">
        <f>'Monthly Returns'!L136</f>
        <v>-1.3429999999999999E-2</v>
      </c>
      <c r="N122" s="97">
        <f>'Monthly Returns'!M136</f>
        <v>6.1209999999999997E-3</v>
      </c>
      <c r="O122" s="97">
        <f>'Monthly Returns'!N136</f>
        <v>3.8169999999999996E-3</v>
      </c>
      <c r="P122" s="97">
        <f>'Monthly Returns'!O136</f>
        <v>6.6759999999999996E-3</v>
      </c>
      <c r="Q122" s="97">
        <f>'Monthly Returns'!P136</f>
        <v>3.9760000000000004E-3</v>
      </c>
      <c r="R122" s="97">
        <f>'Monthly Returns'!Q136</f>
        <v>-6.5669000000000005E-2</v>
      </c>
      <c r="S122" s="97">
        <f>'Monthly Returns'!R136</f>
        <v>-5.9005000000000002E-2</v>
      </c>
      <c r="T122" s="97">
        <f>'Monthly Returns'!S136</f>
        <v>-8.6211999999999997E-2</v>
      </c>
      <c r="U122" s="97">
        <f>'Monthly Returns'!T136</f>
        <v>-3.9413999999999998E-2</v>
      </c>
      <c r="V122" s="97">
        <f>'Monthly Returns'!U136</f>
        <v>6.5699999999999992E-4</v>
      </c>
      <c r="W122" s="97">
        <f>'Monthly Returns'!V136</f>
        <v>7.522E-3</v>
      </c>
      <c r="X122" s="97">
        <f>'Monthly Returns'!W136</f>
        <v>-4.4189999999999993E-2</v>
      </c>
      <c r="Y122" s="97">
        <f>'Monthly Returns'!X136</f>
        <v>-2.8105999999999999E-2</v>
      </c>
      <c r="Z122" s="97">
        <f>'Monthly Returns'!Y136</f>
        <v>-1.1958E-2</v>
      </c>
      <c r="AA122" s="97">
        <f>'Monthly Returns'!Z136</f>
        <v>-7.9766000000000004E-2</v>
      </c>
      <c r="AB122" s="97">
        <f>'Monthly Returns'!AA136</f>
        <v>-6.1167999999999993E-2</v>
      </c>
      <c r="AC122" s="97">
        <f>'Monthly Returns'!AB136</f>
        <v>-2.9611000000000002E-2</v>
      </c>
      <c r="AD122" s="97">
        <f>'Monthly Returns'!AC136</f>
        <v>-1.7856E-2</v>
      </c>
      <c r="AE122" s="97">
        <f>'Monthly Returns'!AD136</f>
        <v>-7.3800999999999992E-2</v>
      </c>
      <c r="AF122" s="97">
        <f>'Monthly Returns'!AE136</f>
        <v>-5.5411999999999996E-2</v>
      </c>
      <c r="AG122" s="97">
        <f>'Monthly Returns'!AF136</f>
        <v>-0.11103300000000001</v>
      </c>
      <c r="AH122" s="97">
        <f>'Monthly Returns'!AG136</f>
        <v>-6.9309999999999997E-2</v>
      </c>
      <c r="AI122" s="97">
        <f>'Monthly Returns'!AH136</f>
        <v>-6.9000000000000006E-2</v>
      </c>
      <c r="AJ122" s="97">
        <f>'Monthly Returns'!AI136</f>
        <v>-6.1269999999999998E-2</v>
      </c>
      <c r="AK122" s="97">
        <f>'Monthly Returns'!AJ136</f>
        <v>-8.140399999999999E-2</v>
      </c>
      <c r="AL122" s="97">
        <f>'Monthly Returns'!AK136</f>
        <v>-6.0063999999999999E-2</v>
      </c>
      <c r="AM122" s="97">
        <f>'Monthly Returns'!AL136</f>
        <v>-1.2143999999999999E-2</v>
      </c>
      <c r="AN122" s="97">
        <f>'Monthly Returns'!AM136</f>
        <v>-5.8981000000000006E-2</v>
      </c>
      <c r="AO122" s="97">
        <f>'Monthly Returns'!AN136</f>
        <v>3.2557999999999997E-2</v>
      </c>
      <c r="AP122" s="97">
        <f>'Monthly Returns'!AO136</f>
        <v>-0.11527900000000001</v>
      </c>
      <c r="AQ122" s="97">
        <f>'Monthly Returns'!AP136</f>
        <v>-0.17927600000000002</v>
      </c>
      <c r="AR122" s="95">
        <v>1.9561183543656477E-2</v>
      </c>
      <c r="AS122" s="97">
        <f>'Monthly Returns'!AR136</f>
        <v>-2.496424718368162E-2</v>
      </c>
      <c r="AT122" s="205">
        <f t="shared" si="3"/>
        <v>-5.940960105938288E-2</v>
      </c>
      <c r="AU122" s="95">
        <v>1.6589944285602259E-2</v>
      </c>
      <c r="AV122" s="95">
        <v>3.9554682091547902E-2</v>
      </c>
      <c r="AW122" s="97">
        <f>'Monthly Returns'!AV136</f>
        <v>-1.933E-3</v>
      </c>
      <c r="AX122" s="97">
        <f>'Monthly Returns'!AW136</f>
        <v>-9.2576000000000006E-2</v>
      </c>
      <c r="AY122" s="95">
        <v>-4.9566005296914385E-2</v>
      </c>
      <c r="AZ122" s="95">
        <v>-4.0033852267525191E-2</v>
      </c>
      <c r="BA122" s="97">
        <f>'Monthly Returns'!AZ136</f>
        <v>-0.171709</v>
      </c>
      <c r="BB122" s="97"/>
      <c r="BC122" s="97"/>
      <c r="BD122" s="97"/>
      <c r="BE122" s="97"/>
      <c r="BF122" s="97"/>
      <c r="BG122" s="97"/>
      <c r="BH122" s="97"/>
      <c r="BI122" s="97"/>
      <c r="BJ122" s="97"/>
      <c r="BK122" s="97"/>
      <c r="BL122" s="97"/>
      <c r="BM122" s="97"/>
      <c r="BN122" s="97"/>
      <c r="BO122" s="97"/>
      <c r="BP122" s="97"/>
      <c r="BQ122" s="97"/>
      <c r="BR122" s="97"/>
      <c r="BS122" s="97"/>
      <c r="BT122" s="97"/>
      <c r="BU122" s="97"/>
      <c r="BV122" s="97"/>
      <c r="CC122" s="196">
        <f>(C122-AVERAGE(C$3:C$242))^2*'Monthly Returns'!$BI136</f>
        <v>3.3702084486059963E-5</v>
      </c>
      <c r="CD122" s="196">
        <f>(D122-AVERAGE(D$3:D$242))^2*'Monthly Returns'!$BI136</f>
        <v>3.4461609788496635E-5</v>
      </c>
      <c r="CE122" s="196">
        <f>(E122-AVERAGE(E$3:E$242))^2*'Monthly Returns'!$BI136</f>
        <v>5.7247280661167967E-5</v>
      </c>
      <c r="CF122" s="196">
        <f>(F122-AVERAGE(F$3:F$242))^2*'Monthly Returns'!$BI136</f>
        <v>2.5908471295934791E-5</v>
      </c>
      <c r="CG122" s="196">
        <f>(G122-AVERAGE(G$3:G$242))^2*'Monthly Returns'!$BI136</f>
        <v>4.2253021015839802E-5</v>
      </c>
      <c r="CH122" s="196">
        <f>(H122-AVERAGE(H$3:H$242))^2*'Monthly Returns'!$BI136</f>
        <v>5.6456776139044747E-5</v>
      </c>
      <c r="CI122" s="196">
        <f>(I122-AVERAGE(I$3:I$242))^2*'Monthly Returns'!$BI136</f>
        <v>8.0207746253349723E-5</v>
      </c>
      <c r="CJ122" s="196">
        <f>(J122-AVERAGE(J$3:J$242))^2*'Monthly Returns'!$BI136</f>
        <v>1.1194470843941088E-4</v>
      </c>
      <c r="CK122" s="196">
        <f>(K122-AVERAGE(K$3:K$242))^2*'Monthly Returns'!$BI136</f>
        <v>1.1256650624938369E-4</v>
      </c>
      <c r="CL122" s="196">
        <f>(L122-AVERAGE(L$3:L$242))^2*'Monthly Returns'!$BI136</f>
        <v>1.0133634202233416E-35</v>
      </c>
      <c r="CM122" s="196">
        <f>(M122-AVERAGE(M$3:M$242))^2*'Monthly Returns'!$BI136</f>
        <v>9.6579443058098927E-7</v>
      </c>
      <c r="CN122" s="196">
        <f>(N122-AVERAGE(N$3:N$242))^2*'Monthly Returns'!$BI136</f>
        <v>2.5099761247871486E-8</v>
      </c>
      <c r="CO122" s="196">
        <f>(O122-AVERAGE(O$3:O$242))^2*'Monthly Returns'!$BI136</f>
        <v>1.4759626186174714E-8</v>
      </c>
      <c r="CP122" s="196">
        <f>(P122-AVERAGE(P$3:P$242))^2*'Monthly Returns'!$BI136</f>
        <v>4.4514320058105163E-8</v>
      </c>
      <c r="CQ122" s="196">
        <f>(Q122-AVERAGE(Q$3:Q$242))^2*'Monthly Returns'!$BI136</f>
        <v>4.5320179765347633E-9</v>
      </c>
      <c r="CR122" s="196">
        <f>(R122-AVERAGE(R$3:R$242))^2*'Monthly Returns'!$BI136</f>
        <v>1.6123244168067128E-5</v>
      </c>
      <c r="CS122" s="196">
        <f>(S122-AVERAGE(S$3:S$242))^2*'Monthly Returns'!$BI136</f>
        <v>1.3053075599591886E-5</v>
      </c>
      <c r="CT122" s="196">
        <f>(T122-AVERAGE(T$3:T$242))^2*'Monthly Returns'!$BI136</f>
        <v>2.7691504277498478E-5</v>
      </c>
      <c r="CU122" s="196">
        <f>(U122-AVERAGE(U$3:U$242))^2*'Monthly Returns'!$BI136</f>
        <v>6.3166623763062447E-6</v>
      </c>
      <c r="CV122" s="196">
        <f>(V122-AVERAGE(V$3:V$242))^2*'Monthly Returns'!$BI136</f>
        <v>2.3092914550453648E-8</v>
      </c>
      <c r="CW122" s="196">
        <f>(W122-AVERAGE(W$3:W$242))^2*'Monthly Returns'!$BI136</f>
        <v>4.7988498911296734E-8</v>
      </c>
      <c r="CX122" s="196">
        <f>(X122-AVERAGE(X$3:X$242))^2*'Monthly Returns'!$BI136</f>
        <v>7.7874491649506253E-6</v>
      </c>
      <c r="CY122" s="196">
        <f>(Y122-AVERAGE(Y$3:Y$242))^2*'Monthly Returns'!$BI136</f>
        <v>3.3083629587307464E-6</v>
      </c>
      <c r="CZ122" s="196">
        <f>(Z122-AVERAGE(Z$3:Z$242))^2*'Monthly Returns'!$BI136</f>
        <v>6.8158276216947044E-7</v>
      </c>
      <c r="DA122" s="196">
        <f>(AA122-AVERAGE(AA$3:AA$242))^2*'Monthly Returns'!$BI136</f>
        <v>2.4151222433881806E-5</v>
      </c>
      <c r="DB122" s="196">
        <f>(AB122-AVERAGE(AB$3:AB$242))^2*'Monthly Returns'!$BI136</f>
        <v>1.4019521134662012E-5</v>
      </c>
      <c r="DC122" s="196">
        <f>(AC122-AVERAGE(AC$3:AC$242))^2*'Monthly Returns'!$BI136</f>
        <v>3.5049370947671355E-6</v>
      </c>
      <c r="DD122" s="196">
        <f>(AD122-AVERAGE(AD$3:AD$242))^2*'Monthly Returns'!$BI136</f>
        <v>1.442656926927608E-6</v>
      </c>
      <c r="DE122" s="196">
        <f>(AE122-AVERAGE(AE$3:AE$242))^2*'Monthly Returns'!$BI136</f>
        <v>1.9542310794627342E-5</v>
      </c>
      <c r="DF122" s="196">
        <f>(AF122-AVERAGE(AF$3:AF$242))^2*'Monthly Returns'!$BI136</f>
        <v>1.2785338771756917E-5</v>
      </c>
      <c r="DG122" s="196">
        <f>(AG122-AVERAGE(AG$3:AG$242))^2*'Monthly Returns'!$BI136</f>
        <v>4.4628510900164243E-5</v>
      </c>
      <c r="DH122" s="196">
        <f>(AH122-AVERAGE(AH$3:AH$242))^2*'Monthly Returns'!$BI136</f>
        <v>1.783407413878556E-5</v>
      </c>
      <c r="DI122" s="196">
        <f>(AI122-AVERAGE(AI$3:AI$242))^2*'Monthly Returns'!$BI136</f>
        <v>1.7350881730034602E-5</v>
      </c>
      <c r="DJ122" s="196">
        <f>(AJ122-AVERAGE(AJ$3:AJ$242))^2*'Monthly Returns'!$BI136</f>
        <v>1.4754986176801004E-5</v>
      </c>
      <c r="DK122" s="196">
        <f>(AK122-AVERAGE(AK$3:AK$242))^2*'Monthly Returns'!$BI136</f>
        <v>2.5270168735668257E-5</v>
      </c>
      <c r="DL122" s="196">
        <f>(AL122-AVERAGE(AL$3:AL$242))^2*'Monthly Returns'!$BI136</f>
        <v>1.4529392478853759E-5</v>
      </c>
      <c r="DM122" s="196">
        <f>(AM122-AVERAGE(AM$3:AM$242))^2*'Monthly Returns'!$BI136</f>
        <v>8.9242987209992105E-7</v>
      </c>
      <c r="DN122" s="196">
        <f>(AN122-AVERAGE(AN$3:AN$242))^2*'Monthly Returns'!$BI136</f>
        <v>1.3720808422445183E-5</v>
      </c>
      <c r="DO122" s="196">
        <f>(AO122-AVERAGE(AO$3:AO$242))^2*'Monthly Returns'!$BI136</f>
        <v>2.4300456755731065E-6</v>
      </c>
      <c r="DP122" s="196">
        <f>(AP122-AVERAGE(AP$3:AP$242))^2*'Monthly Returns'!$BI136</f>
        <v>4.5514202234677604E-5</v>
      </c>
      <c r="DQ122" s="196">
        <f>(AQ122-AVERAGE(AQ$3:AQ$242))^2*'Monthly Returns'!$BI136</f>
        <v>1.1512006864361352E-4</v>
      </c>
      <c r="DR122" s="196">
        <f>(AR122-AVERAGE(AR$3:AR$242))^2*'Monthly Returns'!$BI136</f>
        <v>5.6054125303145087E-7</v>
      </c>
      <c r="DS122" s="196">
        <f>(AS122-AVERAGE(AS$3:AS$242))^2*'Monthly Returns'!$BI136</f>
        <v>1.0133634202233416E-35</v>
      </c>
      <c r="DT122" s="196">
        <f>(AT122-AVERAGE(AT$3:AT$242))^2*'Monthly Returns'!$BI136</f>
        <v>1.3939492406433356E-5</v>
      </c>
      <c r="DU122" s="196">
        <f>(AU122-AVERAGE(AU$3:AU$242))^2*'Monthly Returns'!$BI136</f>
        <v>7.0053932250845368E-7</v>
      </c>
      <c r="DV122" s="196">
        <f>(AV122-AVERAGE(AV$3:AV$242))^2*'Monthly Returns'!$BI136</f>
        <v>6.7768411564994833E-6</v>
      </c>
      <c r="DW122" s="196">
        <f>(AW122-AVERAGE(AW$3:AW$242))^2*'Monthly Returns'!$BI136</f>
        <v>4.5515669165030703E-7</v>
      </c>
      <c r="DX122" s="196">
        <f>(AX122-AVERAGE(AX$3:AX$242))^2*'Monthly Returns'!$BI136</f>
        <v>3.385365781260822E-5</v>
      </c>
      <c r="DY122" s="196">
        <f>(AY122-AVERAGE(AY$3:AY$242))^2*'Monthly Returns'!$BI136</f>
        <v>1.0498114785382139E-5</v>
      </c>
      <c r="DZ122" s="196">
        <f>(AZ122-AVERAGE(AZ$3:AZ$242))^2*'Monthly Returns'!$BI136</f>
        <v>1.042075755839389E-5</v>
      </c>
      <c r="EA122" s="196">
        <f>(BA122-AVERAGE(BA$3:BA$242))^2*'Monthly Returns'!$BI136</f>
        <v>1.088799167960347E-4</v>
      </c>
    </row>
    <row r="123" spans="1:131" s="103" customFormat="1" x14ac:dyDescent="0.2">
      <c r="A123" s="85"/>
      <c r="B123" s="102">
        <f>'Monthly Returns'!A137</f>
        <v>39752</v>
      </c>
      <c r="C123" s="97">
        <f>'Monthly Returns'!B137</f>
        <v>-0.17736000000000002</v>
      </c>
      <c r="D123" s="97">
        <f>'Monthly Returns'!C137</f>
        <v>-0.17460599999999998</v>
      </c>
      <c r="E123" s="97">
        <f>'Monthly Returns'!D137</f>
        <v>-0.22351600000000002</v>
      </c>
      <c r="F123" s="97">
        <f>'Monthly Returns'!E137</f>
        <v>-0.20802900000000002</v>
      </c>
      <c r="G123" s="97">
        <f>'Monthly Returns'!F137</f>
        <v>-0.20915199999999998</v>
      </c>
      <c r="H123" s="97">
        <f>'Monthly Returns'!G137</f>
        <v>-0.19790600000000003</v>
      </c>
      <c r="I123" s="97">
        <f>'Monthly Returns'!H137</f>
        <v>-0.220086</v>
      </c>
      <c r="J123" s="97">
        <f>'Monthly Returns'!I137</f>
        <v>-0.246726</v>
      </c>
      <c r="K123" s="97">
        <f>'Monthly Returns'!J137</f>
        <v>-0.27353300000000003</v>
      </c>
      <c r="L123" s="97">
        <f>'Monthly Returns'!K137</f>
        <v>-2.496424718368162E-2</v>
      </c>
      <c r="M123" s="97">
        <f>'Monthly Returns'!L137</f>
        <v>-2.3604E-2</v>
      </c>
      <c r="N123" s="97">
        <f>'Monthly Returns'!M137</f>
        <v>-1.1020000000000001E-3</v>
      </c>
      <c r="O123" s="97">
        <f>'Monthly Returns'!N137</f>
        <v>2.8519999999999999E-3</v>
      </c>
      <c r="P123" s="97">
        <f>'Monthly Returns'!O137</f>
        <v>6.6790000000000009E-3</v>
      </c>
      <c r="Q123" s="97">
        <f>'Monthly Returns'!P137</f>
        <v>-3.2646000000000001E-2</v>
      </c>
      <c r="R123" s="97">
        <f>'Monthly Returns'!Q137</f>
        <v>-5.8073E-2</v>
      </c>
      <c r="S123" s="97">
        <f>'Monthly Returns'!R137</f>
        <v>-4.1931999999999997E-2</v>
      </c>
      <c r="T123" s="97">
        <f>'Monthly Returns'!S137</f>
        <v>-0.10891199999999999</v>
      </c>
      <c r="U123" s="97">
        <f>'Monthly Returns'!T137</f>
        <v>-8.2775000000000001E-2</v>
      </c>
      <c r="V123" s="97">
        <f>'Monthly Returns'!U137</f>
        <v>-7.1809999999999999E-3</v>
      </c>
      <c r="W123" s="97">
        <f>'Monthly Returns'!V137</f>
        <v>-1.2565999999999999E-2</v>
      </c>
      <c r="X123" s="97">
        <f>'Monthly Returns'!W137</f>
        <v>-0.100977</v>
      </c>
      <c r="Y123" s="97">
        <f>'Monthly Returns'!X137</f>
        <v>-4.5100000000000001E-3</v>
      </c>
      <c r="Z123" s="97">
        <f>'Monthly Returns'!Y137</f>
        <v>2.1329999999999999E-3</v>
      </c>
      <c r="AA123" s="97">
        <f>'Monthly Returns'!Z137</f>
        <v>-0.159077</v>
      </c>
      <c r="AB123" s="97">
        <f>'Monthly Returns'!AA137</f>
        <v>-0.13217000000000001</v>
      </c>
      <c r="AC123" s="97">
        <f>'Monthly Returns'!AB137</f>
        <v>-4.4195000000000005E-2</v>
      </c>
      <c r="AD123" s="97">
        <f>'Monthly Returns'!AC137</f>
        <v>-2.4285999999999999E-2</v>
      </c>
      <c r="AE123" s="97">
        <f>'Monthly Returns'!AD137</f>
        <v>-9.3503000000000003E-2</v>
      </c>
      <c r="AF123" s="97">
        <f>'Monthly Returns'!AE137</f>
        <v>-0.177454</v>
      </c>
      <c r="AG123" s="97">
        <f>'Monthly Returns'!AF137</f>
        <v>-0.26639399999999996</v>
      </c>
      <c r="AH123" s="97">
        <f>'Monthly Returns'!AG137</f>
        <v>-0.10814399999999999</v>
      </c>
      <c r="AI123" s="97">
        <f>'Monthly Returns'!AH137</f>
        <v>-9.35E-2</v>
      </c>
      <c r="AJ123" s="97">
        <f>'Monthly Returns'!AI137</f>
        <v>-6.8419999999999995E-2</v>
      </c>
      <c r="AK123" s="97">
        <f>'Monthly Returns'!AJ137</f>
        <v>-9.4583999999999988E-2</v>
      </c>
      <c r="AL123" s="97">
        <f>'Monthly Returns'!AK137</f>
        <v>-8.1910000000000011E-2</v>
      </c>
      <c r="AM123" s="97">
        <f>'Monthly Returns'!AL137</f>
        <v>1.6316999999999998E-2</v>
      </c>
      <c r="AN123" s="97">
        <f>'Monthly Returns'!AM137</f>
        <v>-8.0311999999999995E-2</v>
      </c>
      <c r="AO123" s="97">
        <f>'Monthly Returns'!AN137</f>
        <v>7.9573000000000005E-2</v>
      </c>
      <c r="AP123" s="97">
        <f>'Monthly Returns'!AO137</f>
        <v>-0.21283200000000002</v>
      </c>
      <c r="AQ123" s="97">
        <f>'Monthly Returns'!AP137</f>
        <v>-0.17948799999999998</v>
      </c>
      <c r="AR123" s="95">
        <v>-0.20653345632053927</v>
      </c>
      <c r="AS123" s="97">
        <f>'Monthly Returns'!AR137</f>
        <v>-2.496424718368162E-2</v>
      </c>
      <c r="AT123" s="205">
        <f t="shared" si="3"/>
        <v>-0.16832137284446008</v>
      </c>
      <c r="AU123" s="95">
        <v>-2.1263921256584717E-2</v>
      </c>
      <c r="AV123" s="95">
        <v>7.4837920526180535E-3</v>
      </c>
      <c r="AW123" s="97">
        <f>'Monthly Returns'!AV137</f>
        <v>-0.31668199999999996</v>
      </c>
      <c r="AX123" s="97">
        <f>'Monthly Returns'!AW137</f>
        <v>-0.2787</v>
      </c>
      <c r="AY123" s="95">
        <v>-0.15017286422230047</v>
      </c>
      <c r="AZ123" s="95">
        <v>-6.7213010037089849E-2</v>
      </c>
      <c r="BA123" s="97">
        <f>'Monthly Returns'!AZ137</f>
        <v>-1.2160000000000001E-3</v>
      </c>
      <c r="BB123" s="97"/>
      <c r="BC123" s="97"/>
      <c r="BD123" s="97"/>
      <c r="BE123" s="97"/>
      <c r="BF123" s="97"/>
      <c r="BG123" s="97"/>
      <c r="BH123" s="97"/>
      <c r="BI123" s="97"/>
      <c r="BJ123" s="97"/>
      <c r="BK123" s="97"/>
      <c r="BL123" s="97"/>
      <c r="BM123" s="97"/>
      <c r="BN123" s="97"/>
      <c r="BO123" s="97"/>
      <c r="BP123" s="97"/>
      <c r="BQ123" s="97"/>
      <c r="BR123" s="97"/>
      <c r="BS123" s="97"/>
      <c r="BT123" s="97"/>
      <c r="BU123" s="97"/>
      <c r="BV123" s="97"/>
      <c r="CC123" s="196">
        <f>(C123-AVERAGE(C$3:C$242))^2*'Monthly Returns'!$BI137</f>
        <v>1.1315958693961462E-4</v>
      </c>
      <c r="CD123" s="196">
        <f>(D123-AVERAGE(D$3:D$242))^2*'Monthly Returns'!$BI137</f>
        <v>1.0967303721911731E-4</v>
      </c>
      <c r="CE123" s="196">
        <f>(E123-AVERAGE(E$3:E$242))^2*'Monthly Returns'!$BI137</f>
        <v>1.8008112841868775E-4</v>
      </c>
      <c r="CF123" s="196">
        <f>(F123-AVERAGE(F$3:F$242))^2*'Monthly Returns'!$BI137</f>
        <v>1.565763679365899E-4</v>
      </c>
      <c r="CG123" s="196">
        <f>(G123-AVERAGE(G$3:G$242))^2*'Monthly Returns'!$BI137</f>
        <v>1.6051259065803501E-4</v>
      </c>
      <c r="CH123" s="196">
        <f>(H123-AVERAGE(H$3:H$242))^2*'Monthly Returns'!$BI137</f>
        <v>1.387127899261168E-4</v>
      </c>
      <c r="CI123" s="196">
        <f>(I123-AVERAGE(I$3:I$242))^2*'Monthly Returns'!$BI137</f>
        <v>1.7019606112912036E-4</v>
      </c>
      <c r="CJ123" s="196">
        <f>(J123-AVERAGE(J$3:J$242))^2*'Monthly Returns'!$BI137</f>
        <v>2.1719628023302918E-4</v>
      </c>
      <c r="CK123" s="196">
        <f>(K123-AVERAGE(K$3:K$242))^2*'Monthly Returns'!$BI137</f>
        <v>2.6726258223623827E-4</v>
      </c>
      <c r="CL123" s="196">
        <f>(L123-AVERAGE(L$3:L$242))^2*'Monthly Returns'!$BI137</f>
        <v>1.0235994143670116E-35</v>
      </c>
      <c r="CM123" s="196">
        <f>(M123-AVERAGE(M$3:M$242))^2*'Monthly Returns'!$BI137</f>
        <v>2.4777144757954695E-6</v>
      </c>
      <c r="CN123" s="196">
        <f>(N123-AVERAGE(N$3:N$242))^2*'Monthly Returns'!$BI137</f>
        <v>6.6084456716195127E-8</v>
      </c>
      <c r="CO123" s="196">
        <f>(O123-AVERAGE(O$3:O$242))^2*'Monthly Returns'!$BI137</f>
        <v>4.4200772326265277E-9</v>
      </c>
      <c r="CP123" s="196">
        <f>(P123-AVERAGE(P$3:P$242))^2*'Monthly Returns'!$BI137</f>
        <v>4.503731729148066E-8</v>
      </c>
      <c r="CQ123" s="196">
        <f>(Q123-AVERAGE(Q$3:Q$242))^2*'Monthly Returns'!$BI137</f>
        <v>4.7452566778509661E-6</v>
      </c>
      <c r="CR123" s="196">
        <f>(R123-AVERAGE(R$3:R$242))^2*'Monthly Returns'!$BI137</f>
        <v>1.2944242266797361E-5</v>
      </c>
      <c r="CS123" s="196">
        <f>(S123-AVERAGE(S$3:S$242))^2*'Monthly Returns'!$BI137</f>
        <v>7.0071715807461414E-6</v>
      </c>
      <c r="CT123" s="196">
        <f>(T123-AVERAGE(T$3:T$242))^2*'Monthly Returns'!$BI137</f>
        <v>4.3521623666950764E-5</v>
      </c>
      <c r="CU123" s="196">
        <f>(U123-AVERAGE(U$3:U$242))^2*'Monthly Returns'!$BI137</f>
        <v>2.5251239492671564E-5</v>
      </c>
      <c r="CV123" s="196">
        <f>(V123-AVERAGE(V$3:V$242))^2*'Monthly Returns'!$BI137</f>
        <v>3.6538476223310285E-7</v>
      </c>
      <c r="CW123" s="196">
        <f>(W123-AVERAGE(W$3:W$242))^2*'Monthly Returns'!$BI137</f>
        <v>8.790965043090153E-7</v>
      </c>
      <c r="CX123" s="196">
        <f>(X123-AVERAGE(X$3:X$242))^2*'Monthly Returns'!$BI137</f>
        <v>3.6936808275575892E-5</v>
      </c>
      <c r="CY123" s="196">
        <f>(Y123-AVERAGE(Y$3:Y$242))^2*'Monthly Returns'!$BI137</f>
        <v>2.191205220864804E-7</v>
      </c>
      <c r="CZ123" s="196">
        <f>(Z123-AVERAGE(Z$3:Z$242))^2*'Monthly Returns'!$BI137</f>
        <v>3.1002162592004785E-10</v>
      </c>
      <c r="DA123" s="196">
        <f>(AA123-AVERAGE(AA$3:AA$242))^2*'Monthly Returns'!$BI137</f>
        <v>9.0444296344074134E-5</v>
      </c>
      <c r="DB123" s="196">
        <f>(AB123-AVERAGE(AB$3:AB$242))^2*'Monthly Returns'!$BI137</f>
        <v>6.1705957859489445E-5</v>
      </c>
      <c r="DC123" s="196">
        <f>(AC123-AVERAGE(AC$3:AC$242))^2*'Monthly Returns'!$BI137</f>
        <v>7.4099653881520479E-6</v>
      </c>
      <c r="DD123" s="196">
        <f>(AD123-AVERAGE(AD$3:AD$242))^2*'Monthly Returns'!$BI137</f>
        <v>2.4892926985755377E-6</v>
      </c>
      <c r="DE123" s="196">
        <f>(AE123-AVERAGE(AE$3:AE$242))^2*'Monthly Returns'!$BI137</f>
        <v>3.1119214922100324E-5</v>
      </c>
      <c r="DF123" s="196">
        <f>(AF123-AVERAGE(AF$3:AF$242))^2*'Monthly Returns'!$BI137</f>
        <v>1.1294458125706499E-4</v>
      </c>
      <c r="DG123" s="196">
        <f>(AG123-AVERAGE(AG$3:AG$242))^2*'Monthly Returns'!$BI137</f>
        <v>2.4549600874394214E-4</v>
      </c>
      <c r="DH123" s="196">
        <f>(AH123-AVERAGE(AH$3:AH$242))^2*'Monthly Returns'!$BI137</f>
        <v>4.2022878001289693E-5</v>
      </c>
      <c r="DI123" s="196">
        <f>(AI123-AVERAGE(AI$3:AI$242))^2*'Monthly Returns'!$BI137</f>
        <v>3.1342936196448807E-5</v>
      </c>
      <c r="DJ123" s="196">
        <f>(AJ123-AVERAGE(AJ$3:AJ$242))^2*'Monthly Returns'!$BI137</f>
        <v>1.825564177063533E-5</v>
      </c>
      <c r="DK123" s="196">
        <f>(AK123-AVERAGE(AK$3:AK$242))^2*'Monthly Returns'!$BI137</f>
        <v>3.3778132056343339E-5</v>
      </c>
      <c r="DL123" s="196">
        <f>(AL123-AVERAGE(AL$3:AL$242))^2*'Monthly Returns'!$BI137</f>
        <v>2.5908473546357678E-5</v>
      </c>
      <c r="DM123" s="196">
        <f>(AM123-AVERAGE(AM$3:AM$242))^2*'Monthly Returns'!$BI137</f>
        <v>4.7734252029536954E-7</v>
      </c>
      <c r="DN123" s="196">
        <f>(AN123-AVERAGE(AN$3:AN$242))^2*'Monthly Returns'!$BI137</f>
        <v>2.4524579290234276E-5</v>
      </c>
      <c r="DO123" s="196">
        <f>(AO123-AVERAGE(AO$3:AO$242))^2*'Monthly Returns'!$BI137</f>
        <v>1.8287714014178545E-5</v>
      </c>
      <c r="DP123" s="196">
        <f>(AP123-AVERAGE(AP$3:AP$242))^2*'Monthly Returns'!$BI137</f>
        <v>1.5383084132663546E-4</v>
      </c>
      <c r="DQ123" s="196">
        <f>(AQ123-AVERAGE(AQ$3:AQ$242))^2*'Monthly Returns'!$BI137</f>
        <v>1.1654656386600631E-4</v>
      </c>
      <c r="DR123" s="196">
        <f>(AR123-AVERAGE(AR$3:AR$242))^2*'Monthly Returns'!$BI137</f>
        <v>1.507604384263585E-4</v>
      </c>
      <c r="DS123" s="196">
        <f>(AS123-AVERAGE(AS$3:AS$242))^2*'Monthly Returns'!$BI137</f>
        <v>1.0235994143670116E-35</v>
      </c>
      <c r="DT123" s="196">
        <f>(AT123-AVERAGE(AT$3:AT$242))^2*'Monthly Returns'!$BI137</f>
        <v>1.0059046909702624E-4</v>
      </c>
      <c r="DU123" s="196">
        <f>(AU123-AVERAGE(AU$3:AU$242))^2*'Monthly Returns'!$BI137</f>
        <v>1.7969431590163436E-6</v>
      </c>
      <c r="DV123" s="196">
        <f>(AV123-AVERAGE(AV$3:AV$242))^2*'Monthly Returns'!$BI137</f>
        <v>5.8975028198772852E-7</v>
      </c>
      <c r="DW123" s="196">
        <f>(AW123-AVERAGE(AW$3:AW$242))^2*'Monthly Returns'!$BI137</f>
        <v>3.5413771237564212E-4</v>
      </c>
      <c r="DX123" s="196">
        <f>(AX123-AVERAGE(AX$3:AX$242))^2*'Monthly Returns'!$BI137</f>
        <v>2.7472800146679881E-4</v>
      </c>
      <c r="DY123" s="196">
        <f>(AY123-AVERAGE(AY$3:AY$242))^2*'Monthly Returns'!$BI137</f>
        <v>8.1990460992788084E-5</v>
      </c>
      <c r="DZ123" s="196">
        <f>(AZ123-AVERAGE(AZ$3:AZ$242))^2*'Monthly Returns'!$BI137</f>
        <v>2.3144256309363494E-5</v>
      </c>
      <c r="EA123" s="196">
        <f>(BA123-AVERAGE(BA$3:BA$242))^2*'Monthly Returns'!$BI137</f>
        <v>4.3664555406109606E-7</v>
      </c>
    </row>
    <row r="124" spans="1:131" s="103" customFormat="1" x14ac:dyDescent="0.2">
      <c r="A124" s="85"/>
      <c r="B124" s="102">
        <f>'Monthly Returns'!A138</f>
        <v>39782</v>
      </c>
      <c r="C124" s="97">
        <f>'Monthly Returns'!B138</f>
        <v>-7.8939000000000009E-2</v>
      </c>
      <c r="D124" s="97">
        <f>'Monthly Returns'!C138</f>
        <v>-7.5620000000000007E-2</v>
      </c>
      <c r="E124" s="97">
        <f>'Monthly Returns'!D138</f>
        <v>-0.101771</v>
      </c>
      <c r="F124" s="97">
        <f>'Monthly Returns'!E138</f>
        <v>-0.11828699999999999</v>
      </c>
      <c r="G124" s="97">
        <f>'Monthly Returns'!F138</f>
        <v>-0.137597</v>
      </c>
      <c r="H124" s="97">
        <f>'Monthly Returns'!G138</f>
        <v>-6.506300000000001E-2</v>
      </c>
      <c r="I124" s="97">
        <f>'Monthly Returns'!H138</f>
        <v>-5.7436000000000001E-2</v>
      </c>
      <c r="J124" s="97">
        <f>'Monthly Returns'!I138</f>
        <v>-4.8288000000000005E-2</v>
      </c>
      <c r="K124" s="97">
        <f>'Monthly Returns'!J138</f>
        <v>-7.5205999999999995E-2</v>
      </c>
      <c r="L124" s="97">
        <f>'Monthly Returns'!K138</f>
        <v>-2.496424718368162E-2</v>
      </c>
      <c r="M124" s="97">
        <f>'Monthly Returns'!L138</f>
        <v>3.2549000000000002E-2</v>
      </c>
      <c r="N124" s="97">
        <f>'Monthly Returns'!M138</f>
        <v>5.3071E-2</v>
      </c>
      <c r="O124" s="97">
        <f>'Monthly Returns'!N138</f>
        <v>2.2950000000000002E-3</v>
      </c>
      <c r="P124" s="97">
        <f>'Monthly Returns'!O138</f>
        <v>3.6970999999999997E-2</v>
      </c>
      <c r="Q124" s="97">
        <f>'Monthly Returns'!P138</f>
        <v>0.123025</v>
      </c>
      <c r="R124" s="97">
        <f>'Monthly Returns'!Q138</f>
        <v>3.9268999999999998E-2</v>
      </c>
      <c r="S124" s="97">
        <f>'Monthly Returns'!R138</f>
        <v>2.9960000000000001E-2</v>
      </c>
      <c r="T124" s="97">
        <f>'Monthly Returns'!S138</f>
        <v>7.0278000000000007E-2</v>
      </c>
      <c r="U124" s="97">
        <f>'Monthly Returns'!T138</f>
        <v>1.2397E-2</v>
      </c>
      <c r="V124" s="97">
        <f>'Monthly Returns'!U138</f>
        <v>3.32E-2</v>
      </c>
      <c r="W124" s="97">
        <f>'Monthly Returns'!V138</f>
        <v>3.9283999999999999E-2</v>
      </c>
      <c r="X124" s="97">
        <f>'Monthly Returns'!W138</f>
        <v>-0.18805499999999997</v>
      </c>
      <c r="Y124" s="97">
        <f>'Monthly Returns'!X138</f>
        <v>1.9487000000000001E-2</v>
      </c>
      <c r="Z124" s="97">
        <f>'Monthly Returns'!Y138</f>
        <v>1.5165E-2</v>
      </c>
      <c r="AA124" s="97">
        <f>'Monthly Returns'!Z138</f>
        <v>-9.3131000000000005E-2</v>
      </c>
      <c r="AB124" s="97">
        <f>'Monthly Returns'!AA138</f>
        <v>-8.5496000000000003E-2</v>
      </c>
      <c r="AC124" s="97">
        <f>'Monthly Returns'!AB138</f>
        <v>2.3826E-2</v>
      </c>
      <c r="AD124" s="97">
        <f>'Monthly Returns'!AC138</f>
        <v>2.8401999999999997E-2</v>
      </c>
      <c r="AE124" s="97">
        <f>'Monthly Returns'!AD138</f>
        <v>7.7200000000000003E-3</v>
      </c>
      <c r="AF124" s="97">
        <f>'Monthly Returns'!AE138</f>
        <v>2.9346000000000001E-2</v>
      </c>
      <c r="AG124" s="97">
        <f>'Monthly Returns'!AF138</f>
        <v>7.4958999999999998E-2</v>
      </c>
      <c r="AH124" s="97">
        <f>'Monthly Returns'!AG138</f>
        <v>-3.8511999999999998E-2</v>
      </c>
      <c r="AI124" s="97">
        <f>'Monthly Returns'!AH138</f>
        <v>-3.04E-2</v>
      </c>
      <c r="AJ124" s="97">
        <f>'Monthly Returns'!AI138</f>
        <v>-2.6680000000000002E-2</v>
      </c>
      <c r="AK124" s="97">
        <f>'Monthly Returns'!AJ138</f>
        <v>-3.7717000000000001E-2</v>
      </c>
      <c r="AL124" s="97">
        <f>'Monthly Returns'!AK138</f>
        <v>-3.6566000000000001E-2</v>
      </c>
      <c r="AM124" s="97">
        <f>'Monthly Returns'!AL138</f>
        <v>7.3280000000000003E-3</v>
      </c>
      <c r="AN124" s="97">
        <f>'Monthly Returns'!AM138</f>
        <v>-2.8024E-2</v>
      </c>
      <c r="AO124" s="97">
        <f>'Monthly Returns'!AN138</f>
        <v>3.5365000000000001E-2</v>
      </c>
      <c r="AP124" s="97">
        <f>'Monthly Returns'!AO138</f>
        <v>-6.9583000000000006E-2</v>
      </c>
      <c r="AQ124" s="97">
        <f>'Monthly Returns'!AP138</f>
        <v>-2.271E-3</v>
      </c>
      <c r="AR124" s="95">
        <v>-0.12785489059445299</v>
      </c>
      <c r="AS124" s="97">
        <f>'Monthly Returns'!AR138</f>
        <v>-2.496424718368162E-2</v>
      </c>
      <c r="AT124" s="205">
        <f t="shared" si="3"/>
        <v>-8.3704026085588953E-2</v>
      </c>
      <c r="AU124" s="95">
        <v>-1.58161205413507E-2</v>
      </c>
      <c r="AV124" s="95">
        <v>-8.4226104122887349E-3</v>
      </c>
      <c r="AW124" s="97">
        <f>'Monthly Returns'!AV138</f>
        <v>-0.23055399999999998</v>
      </c>
      <c r="AX124" s="97">
        <f>'Monthly Returns'!AW138</f>
        <v>-0.14508100000000002</v>
      </c>
      <c r="AY124" s="95">
        <v>-6.1303130427944802E-2</v>
      </c>
      <c r="AZ124" s="95">
        <v>-5.4041505000662238E-2</v>
      </c>
      <c r="BA124" s="97">
        <f>'Monthly Returns'!AZ138</f>
        <v>-0.17097100000000001</v>
      </c>
      <c r="BB124" s="97"/>
      <c r="BC124" s="97"/>
      <c r="BD124" s="97"/>
      <c r="BE124" s="97"/>
      <c r="BF124" s="97"/>
      <c r="BG124" s="97"/>
      <c r="BH124" s="97"/>
      <c r="BI124" s="97"/>
      <c r="BJ124" s="97"/>
      <c r="BK124" s="97"/>
      <c r="BL124" s="97"/>
      <c r="BM124" s="97"/>
      <c r="BN124" s="97"/>
      <c r="BO124" s="97"/>
      <c r="BP124" s="97"/>
      <c r="BQ124" s="97"/>
      <c r="BR124" s="97"/>
      <c r="BS124" s="97"/>
      <c r="BT124" s="97"/>
      <c r="BU124" s="97"/>
      <c r="BV124" s="97"/>
      <c r="CC124" s="196">
        <f>(C124-AVERAGE(C$3:C$242))^2*'Monthly Returns'!$BI138</f>
        <v>2.4901982458350145E-5</v>
      </c>
      <c r="CD124" s="196">
        <f>(D124-AVERAGE(D$3:D$242))^2*'Monthly Returns'!$BI138</f>
        <v>2.2958174250296954E-5</v>
      </c>
      <c r="CE124" s="196">
        <f>(E124-AVERAGE(E$3:E$242))^2*'Monthly Returns'!$BI138</f>
        <v>4.1408426708731772E-5</v>
      </c>
      <c r="CF124" s="196">
        <f>(F124-AVERAGE(F$3:F$242))^2*'Monthly Returns'!$BI138</f>
        <v>5.443145078114043E-5</v>
      </c>
      <c r="CG124" s="196">
        <f>(G124-AVERAGE(G$3:G$242))^2*'Monthly Returns'!$BI138</f>
        <v>7.3759721036337431E-5</v>
      </c>
      <c r="CH124" s="196">
        <f>(H124-AVERAGE(H$3:H$242))^2*'Monthly Returns'!$BI138</f>
        <v>1.7156346192650118E-5</v>
      </c>
      <c r="CI124" s="196">
        <f>(I124-AVERAGE(I$3:I$242))^2*'Monthly Returns'!$BI138</f>
        <v>1.3616972293008175E-5</v>
      </c>
      <c r="CJ124" s="196">
        <f>(J124-AVERAGE(J$3:J$242))^2*'Monthly Returns'!$BI138</f>
        <v>1.100430954651282E-5</v>
      </c>
      <c r="CK124" s="196">
        <f>(K124-AVERAGE(K$3:K$242))^2*'Monthly Returns'!$BI138</f>
        <v>2.4427366736884444E-5</v>
      </c>
      <c r="CL124" s="196">
        <f>(L124-AVERAGE(L$3:L$242))^2*'Monthly Returns'!$BI138</f>
        <v>1.0339388023909209E-35</v>
      </c>
      <c r="CM124" s="196">
        <f>(M124-AVERAGE(M$3:M$242))^2*'Monthly Returns'!$BI138</f>
        <v>2.7911229149689334E-6</v>
      </c>
      <c r="CN124" s="196">
        <f>(N124-AVERAGE(N$3:N$242))^2*'Monthly Returns'!$BI138</f>
        <v>8.2921838538608326E-6</v>
      </c>
      <c r="CO124" s="196">
        <f>(O124-AVERAGE(O$3:O$242))^2*'Monthly Returns'!$BI138</f>
        <v>1.1939985478242926E-9</v>
      </c>
      <c r="CP124" s="196">
        <f>(P124-AVERAGE(P$3:P$242))^2*'Monthly Returns'!$BI138</f>
        <v>3.8728579286990127E-6</v>
      </c>
      <c r="CQ124" s="196">
        <f>(Q124-AVERAGE(Q$3:Q$242))^2*'Monthly Returns'!$BI138</f>
        <v>4.6620644020106535E-5</v>
      </c>
      <c r="CR124" s="196">
        <f>(R124-AVERAGE(R$3:R$242))^2*'Monthly Returns'!$BI138</f>
        <v>4.0909685688848587E-6</v>
      </c>
      <c r="CS124" s="196">
        <f>(S124-AVERAGE(S$3:S$242))^2*'Monthly Returns'!$BI138</f>
        <v>2.2617547261661497E-6</v>
      </c>
      <c r="CT124" s="196">
        <f>(T124-AVERAGE(T$3:T$242))^2*'Monthly Returns'!$BI138</f>
        <v>1.4057108125845428E-5</v>
      </c>
      <c r="CU124" s="196">
        <f>(U124-AVERAGE(U$3:U$242))^2*'Monthly Returns'!$BI138</f>
        <v>2.1388414672306016E-7</v>
      </c>
      <c r="CV124" s="196">
        <f>(V124-AVERAGE(V$3:V$242))^2*'Monthly Returns'!$BI138</f>
        <v>2.9982990282742833E-6</v>
      </c>
      <c r="CW124" s="196">
        <f>(W124-AVERAGE(W$3:W$242))^2*'Monthly Returns'!$BI138</f>
        <v>4.2481093449210611E-6</v>
      </c>
      <c r="CX124" s="196">
        <f>(X124-AVERAGE(X$3:X$242))^2*'Monthly Returns'!$BI138</f>
        <v>1.2437134253448845E-4</v>
      </c>
      <c r="CY124" s="196">
        <f>(Y124-AVERAGE(Y$3:Y$242))^2*'Monthly Returns'!$BI138</f>
        <v>8.4560631395046957E-7</v>
      </c>
      <c r="CZ124" s="196">
        <f>(Z124-AVERAGE(Z$3:Z$242))^2*'Monthly Returns'!$BI138</f>
        <v>5.4344091089955621E-7</v>
      </c>
      <c r="DA124" s="196">
        <f>(AA124-AVERAGE(AA$3:AA$242))^2*'Monthly Returns'!$BI138</f>
        <v>3.2926930963257537E-5</v>
      </c>
      <c r="DB124" s="196">
        <f>(AB124-AVERAGE(AB$3:AB$242))^2*'Monthly Returns'!$BI138</f>
        <v>2.6949482100199777E-5</v>
      </c>
      <c r="DC124" s="196">
        <f>(AC124-AVERAGE(AC$3:AC$242))^2*'Monthly Returns'!$BI138</f>
        <v>1.4503097023018272E-6</v>
      </c>
      <c r="DD124" s="196">
        <f>(AD124-AVERAGE(AD$3:AD$242))^2*'Monthly Returns'!$BI138</f>
        <v>2.1499264648986742E-6</v>
      </c>
      <c r="DE124" s="196">
        <f>(AE124-AVERAGE(AE$3:AE$242))^2*'Monthly Returns'!$BI138</f>
        <v>6.5943423392601329E-8</v>
      </c>
      <c r="DF124" s="196">
        <f>(AF124-AVERAGE(AF$3:AF$242))^2*'Monthly Returns'!$BI138</f>
        <v>1.6843966212536127E-6</v>
      </c>
      <c r="DG124" s="196">
        <f>(AG124-AVERAGE(AG$3:AG$242))^2*'Monthly Returns'!$BI138</f>
        <v>1.6206084463328842E-5</v>
      </c>
      <c r="DH124" s="196">
        <f>(AH124-AVERAGE(AH$3:AH$242))^2*'Monthly Returns'!$BI138</f>
        <v>6.1589292328942768E-6</v>
      </c>
      <c r="DI124" s="196">
        <f>(AI124-AVERAGE(AI$3:AI$242))^2*'Monthly Returns'!$BI138</f>
        <v>3.887219294740935E-6</v>
      </c>
      <c r="DJ124" s="196">
        <f>(AJ124-AVERAGE(AJ$3:AJ$242))^2*'Monthly Returns'!$BI138</f>
        <v>3.5208438390117514E-6</v>
      </c>
      <c r="DK124" s="196">
        <f>(AK124-AVERAGE(AK$3:AK$242))^2*'Monthly Returns'!$BI138</f>
        <v>6.4879495294766303E-6</v>
      </c>
      <c r="DL124" s="196">
        <f>(AL124-AVERAGE(AL$3:AL$242))^2*'Monthly Returns'!$BI138</f>
        <v>6.1957246527397205E-6</v>
      </c>
      <c r="DM124" s="196">
        <f>(AM124-AVERAGE(AM$3:AM$242))^2*'Monthly Returns'!$BI138</f>
        <v>3.0168641124927313E-8</v>
      </c>
      <c r="DN124" s="196">
        <f>(AN124-AVERAGE(AN$3:AN$242))^2*'Monthly Returns'!$BI138</f>
        <v>3.7962149957876069E-6</v>
      </c>
      <c r="DO124" s="196">
        <f>(AO124-AVERAGE(AO$3:AO$242))^2*'Monthly Returns'!$BI138</f>
        <v>3.0178719825583219E-6</v>
      </c>
      <c r="DP124" s="196">
        <f>(AP124-AVERAGE(AP$3:AP$242))^2*'Monthly Returns'!$BI138</f>
        <v>1.7369051124289646E-5</v>
      </c>
      <c r="DQ124" s="196">
        <f>(AQ124-AVERAGE(AQ$3:AQ$242))^2*'Monthly Returns'!$BI138</f>
        <v>3.4191889427338644E-7</v>
      </c>
      <c r="DR124" s="196">
        <f>(AR124-AVERAGE(AR$3:AR$242))^2*'Monthly Returns'!$BI138</f>
        <v>6.0572644111689863E-5</v>
      </c>
      <c r="DS124" s="196">
        <f>(AS124-AVERAGE(AS$3:AS$242))^2*'Monthly Returns'!$BI138</f>
        <v>1.0339388023909209E-35</v>
      </c>
      <c r="DT124" s="196">
        <f>(AT124-AVERAGE(AT$3:AT$242))^2*'Monthly Returns'!$BI138</f>
        <v>2.6817214248028533E-5</v>
      </c>
      <c r="DU124" s="196">
        <f>(AU124-AVERAGE(AU$3:AU$242))^2*'Monthly Returns'!$BI138</f>
        <v>1.0643834240677857E-6</v>
      </c>
      <c r="DV124" s="196">
        <f>(AV124-AVERAGE(AV$3:AV$242))^2*'Monthly Returns'!$BI138</f>
        <v>2.236818672239171E-8</v>
      </c>
      <c r="DW124" s="196">
        <f>(AW124-AVERAGE(AW$3:AW$242))^2*'Monthly Returns'!$BI138</f>
        <v>1.9388818833249004E-4</v>
      </c>
      <c r="DX124" s="196">
        <f>(AX124-AVERAGE(AX$3:AX$242))^2*'Monthly Returns'!$BI138</f>
        <v>7.9540023028790762E-5</v>
      </c>
      <c r="DY124" s="196">
        <f>(AY124-AVERAGE(AY$3:AY$242))^2*'Monthly Returns'!$BI138</f>
        <v>1.5623697166738967E-5</v>
      </c>
      <c r="DZ124" s="196">
        <f>(AZ124-AVERAGE(AZ$3:AZ$242))^2*'Monthly Returns'!$BI138</f>
        <v>1.6582181687910595E-5</v>
      </c>
      <c r="EA124" s="196">
        <f>(BA124-AVERAGE(BA$3:BA$242))^2*'Monthly Returns'!$BI138</f>
        <v>1.101913076592105E-4</v>
      </c>
    </row>
    <row r="125" spans="1:131" s="103" customFormat="1" x14ac:dyDescent="0.2">
      <c r="A125" s="85"/>
      <c r="B125" s="102">
        <f>'Monthly Returns'!A139</f>
        <v>39813</v>
      </c>
      <c r="C125" s="97">
        <f>'Monthly Returns'!B139</f>
        <v>1.9130999999999999E-2</v>
      </c>
      <c r="D125" s="97">
        <f>'Monthly Returns'!C139</f>
        <v>1.5979E-2</v>
      </c>
      <c r="E125" s="97">
        <f>'Monthly Returns'!D139</f>
        <v>4.2716000000000004E-2</v>
      </c>
      <c r="F125" s="97">
        <f>'Monthly Returns'!E139</f>
        <v>5.8041000000000002E-2</v>
      </c>
      <c r="G125" s="97">
        <f>'Monthly Returns'!F139</f>
        <v>1.9177E-2</v>
      </c>
      <c r="H125" s="97">
        <f>'Monthly Returns'!G139</f>
        <v>3.6735000000000004E-2</v>
      </c>
      <c r="I125" s="97">
        <f>'Monthly Returns'!H139</f>
        <v>5.7168000000000004E-2</v>
      </c>
      <c r="J125" s="97">
        <f>'Monthly Returns'!I139</f>
        <v>6.7028000000000004E-2</v>
      </c>
      <c r="K125" s="97">
        <f>'Monthly Returns'!J139</f>
        <v>7.8269000000000005E-2</v>
      </c>
      <c r="L125" s="97">
        <f>'Monthly Returns'!K139</f>
        <v>-2.496424718368162E-2</v>
      </c>
      <c r="M125" s="97">
        <f>'Monthly Returns'!L139</f>
        <v>3.7311999999999998E-2</v>
      </c>
      <c r="N125" s="97">
        <f>'Monthly Returns'!M139</f>
        <v>3.3875999999999996E-2</v>
      </c>
      <c r="O125" s="97">
        <f>'Monthly Returns'!N139</f>
        <v>7.9600000000000005E-4</v>
      </c>
      <c r="P125" s="97">
        <f>'Monthly Returns'!O139</f>
        <v>1.9694E-2</v>
      </c>
      <c r="Q125" s="97">
        <f>'Monthly Returns'!P139</f>
        <v>9.2268000000000003E-2</v>
      </c>
      <c r="R125" s="97">
        <f>'Monthly Returns'!Q139</f>
        <v>6.2706999999999999E-2</v>
      </c>
      <c r="S125" s="97">
        <f>'Monthly Returns'!R139</f>
        <v>4.0975999999999999E-2</v>
      </c>
      <c r="T125" s="97">
        <f>'Monthly Returns'!S139</f>
        <v>0.13405900000000001</v>
      </c>
      <c r="U125" s="97">
        <f>'Monthly Returns'!T139</f>
        <v>4.8274999999999998E-2</v>
      </c>
      <c r="V125" s="97">
        <f>'Monthly Returns'!U139</f>
        <v>3.4358E-2</v>
      </c>
      <c r="W125" s="97">
        <f>'Monthly Returns'!V139</f>
        <v>1.6697E-2</v>
      </c>
      <c r="X125" s="97">
        <f>'Monthly Returns'!W139</f>
        <v>0.16453099999999998</v>
      </c>
      <c r="Y125" s="97">
        <f>'Monthly Returns'!X139</f>
        <v>2.0301E-2</v>
      </c>
      <c r="Z125" s="97">
        <f>'Monthly Returns'!Y139</f>
        <v>9.8670000000000008E-3</v>
      </c>
      <c r="AA125" s="97">
        <f>'Monthly Returns'!Z139</f>
        <v>7.6843000000000009E-2</v>
      </c>
      <c r="AB125" s="97">
        <f>'Monthly Returns'!AA139</f>
        <v>-2.8984999999999997E-2</v>
      </c>
      <c r="AC125" s="97">
        <f>'Monthly Returns'!AB139</f>
        <v>7.9698000000000005E-2</v>
      </c>
      <c r="AD125" s="97">
        <f>'Monthly Returns'!AC139</f>
        <v>8.2019000000000009E-2</v>
      </c>
      <c r="AE125" s="97">
        <f>'Monthly Returns'!AD139</f>
        <v>6.6599000000000005E-2</v>
      </c>
      <c r="AF125" s="97">
        <f>'Monthly Returns'!AE139</f>
        <v>9.1239000000000015E-2</v>
      </c>
      <c r="AG125" s="97">
        <f>'Monthly Returns'!AF139</f>
        <v>9.7076999999999899E-2</v>
      </c>
      <c r="AH125" s="97">
        <f>'Monthly Returns'!AG139</f>
        <v>0.10134600000000001</v>
      </c>
      <c r="AI125" s="97">
        <f>'Monthly Returns'!AH139</f>
        <v>-1.2199999999999999E-2</v>
      </c>
      <c r="AJ125" s="97">
        <f>'Monthly Returns'!AI139</f>
        <v>1.5199999999999999E-3</v>
      </c>
      <c r="AK125" s="97">
        <f>'Monthly Returns'!AJ139</f>
        <v>2.1940000000000002E-3</v>
      </c>
      <c r="AL125" s="97">
        <f>'Monthly Returns'!AK139</f>
        <v>-1.4988E-2</v>
      </c>
      <c r="AM125" s="97">
        <f>'Monthly Returns'!AL139</f>
        <v>1.1128000000000001E-2</v>
      </c>
      <c r="AN125" s="97">
        <f>'Monthly Returns'!AM139</f>
        <v>-2.359E-3</v>
      </c>
      <c r="AO125" s="97">
        <f>'Monthly Returns'!AN139</f>
        <v>1.1604000000000001E-2</v>
      </c>
      <c r="AP125" s="97">
        <f>'Monthly Returns'!AO139</f>
        <v>-4.4839000000000004E-2</v>
      </c>
      <c r="AQ125" s="97">
        <f>'Monthly Returns'!AP139</f>
        <v>2.1057000000000003E-2</v>
      </c>
      <c r="AR125" s="95">
        <v>-9.9770406055444141E-2</v>
      </c>
      <c r="AS125" s="97">
        <f>'Monthly Returns'!AR139</f>
        <v>-2.496424718368162E-2</v>
      </c>
      <c r="AT125" s="205">
        <f t="shared" si="3"/>
        <v>2.3266471222808505E-2</v>
      </c>
      <c r="AU125" s="95">
        <v>2.8150244642371064E-2</v>
      </c>
      <c r="AV125" s="95">
        <v>1.0864348013251805E-3</v>
      </c>
      <c r="AW125" s="97">
        <f>'Monthly Returns'!AV139</f>
        <v>0.16392299999999999</v>
      </c>
      <c r="AX125" s="97">
        <f>'Monthly Returns'!AW139</f>
        <v>9.6588999999999994E-2</v>
      </c>
      <c r="AY125" s="95">
        <v>7.928356114042542E-3</v>
      </c>
      <c r="AZ125" s="95">
        <v>-9.1914702388890962E-3</v>
      </c>
      <c r="BA125" s="97">
        <f>'Monthly Returns'!AZ139</f>
        <v>-3.6956000000000003E-2</v>
      </c>
      <c r="BB125" s="97"/>
      <c r="BC125" s="97"/>
      <c r="BD125" s="97"/>
      <c r="BE125" s="97"/>
      <c r="BF125" s="97"/>
      <c r="BG125" s="97"/>
      <c r="BH125" s="97"/>
      <c r="BI125" s="97"/>
      <c r="BJ125" s="97"/>
      <c r="BK125" s="97"/>
      <c r="BL125" s="97"/>
      <c r="BM125" s="97"/>
      <c r="BN125" s="97"/>
      <c r="BO125" s="97"/>
      <c r="BP125" s="97"/>
      <c r="BQ125" s="97"/>
      <c r="BR125" s="97"/>
      <c r="BS125" s="97"/>
      <c r="BT125" s="97"/>
      <c r="BU125" s="97"/>
      <c r="BV125" s="97"/>
      <c r="CC125" s="196">
        <f>(C125-AVERAGE(C$3:C$242))^2*'Monthly Returns'!$BI139</f>
        <v>4.8164962468702428E-7</v>
      </c>
      <c r="CD125" s="196">
        <f>(D125-AVERAGE(D$3:D$242))^2*'Monthly Returns'!$BI139</f>
        <v>2.6729793743251736E-7</v>
      </c>
      <c r="CE125" s="196">
        <f>(E125-AVERAGE(E$3:E$242))^2*'Monthly Returns'!$BI139</f>
        <v>3.7800656842604182E-6</v>
      </c>
      <c r="CF125" s="196">
        <f>(F125-AVERAGE(F$3:F$242))^2*'Monthly Returns'!$BI139</f>
        <v>8.1244747826458449E-6</v>
      </c>
      <c r="CG125" s="196">
        <f>(G125-AVERAGE(G$3:G$242))^2*'Monthly Returns'!$BI139</f>
        <v>2.4531466198253539E-7</v>
      </c>
      <c r="CH125" s="196">
        <f>(H125-AVERAGE(H$3:H$242))^2*'Monthly Returns'!$BI139</f>
        <v>3.1098694941967066E-6</v>
      </c>
      <c r="CI125" s="196">
        <f>(I125-AVERAGE(I$3:I$242))^2*'Monthly Returns'!$BI139</f>
        <v>8.780489698432787E-6</v>
      </c>
      <c r="CJ125" s="196">
        <f>(J125-AVERAGE(J$3:J$242))^2*'Monthly Returns'!$BI139</f>
        <v>1.1420085422841741E-5</v>
      </c>
      <c r="CK125" s="196">
        <f>(K125-AVERAGE(K$3:K$242))^2*'Monthly Returns'!$BI139</f>
        <v>1.5741415994796926E-5</v>
      </c>
      <c r="CL125" s="196">
        <f>(L125-AVERAGE(L$3:L$242))^2*'Monthly Returns'!$BI139</f>
        <v>1.044382628677698E-35</v>
      </c>
      <c r="CM125" s="196">
        <f>(M125-AVERAGE(M$3:M$242))^2*'Monthly Returns'!$BI139</f>
        <v>3.8273809736807666E-6</v>
      </c>
      <c r="CN125" s="196">
        <f>(N125-AVERAGE(N$3:N$242))^2*'Monthly Returns'!$BI139</f>
        <v>3.1564763008331748E-6</v>
      </c>
      <c r="CO125" s="196">
        <f>(O125-AVERAGE(O$3:O$242))^2*'Monthly Returns'!$BI139</f>
        <v>2.7603332128825691E-9</v>
      </c>
      <c r="CP125" s="196">
        <f>(P125-AVERAGE(P$3:P$242))^2*'Monthly Returns'!$BI139</f>
        <v>9.4489569136799853E-7</v>
      </c>
      <c r="CQ125" s="196">
        <f>(Q125-AVERAGE(Q$3:Q$242))^2*'Monthly Returns'!$BI139</f>
        <v>2.5722645302312289E-5</v>
      </c>
      <c r="CR125" s="196">
        <f>(R125-AVERAGE(R$3:R$242))^2*'Monthly Returns'!$BI139</f>
        <v>1.1541600757109153E-5</v>
      </c>
      <c r="CS125" s="196">
        <f>(S125-AVERAGE(S$3:S$242))^2*'Monthly Returns'!$BI139</f>
        <v>4.6345809823700597E-6</v>
      </c>
      <c r="CT125" s="196">
        <f>(T125-AVERAGE(T$3:T$242))^2*'Monthly Returns'!$BI139</f>
        <v>5.5969934326319803E-5</v>
      </c>
      <c r="CU125" s="196">
        <f>(U125-AVERAGE(U$3:U$242))^2*'Monthly Returns'!$BI139</f>
        <v>6.5204356009010642E-6</v>
      </c>
      <c r="CV125" s="196">
        <f>(V125-AVERAGE(V$3:V$242))^2*'Monthly Returns'!$BI139</f>
        <v>3.2677729158945875E-6</v>
      </c>
      <c r="CW125" s="196">
        <f>(W125-AVERAGE(W$3:W$242))^2*'Monthly Returns'!$BI139</f>
        <v>5.7233909168340666E-7</v>
      </c>
      <c r="CX125" s="196">
        <f>(X125-AVERAGE(X$3:X$242))^2*'Monthly Returns'!$BI139</f>
        <v>8.6827272529612647E-5</v>
      </c>
      <c r="CY125" s="196">
        <f>(Y125-AVERAGE(Y$3:Y$242))^2*'Monthly Returns'!$BI139</f>
        <v>9.4398669359961197E-7</v>
      </c>
      <c r="CZ125" s="196">
        <f>(Z125-AVERAGE(Z$3:Z$242))^2*'Monthly Returns'!$BI139</f>
        <v>1.8702575931861581E-7</v>
      </c>
      <c r="DA125" s="196">
        <f>(AA125-AVERAGE(AA$3:AA$242))^2*'Monthly Returns'!$BI139</f>
        <v>1.7042561241200748E-5</v>
      </c>
      <c r="DB125" s="196">
        <f>(AB125-AVERAGE(AB$3:AB$242))^2*'Monthly Returns'!$BI139</f>
        <v>3.7154209284518554E-6</v>
      </c>
      <c r="DC125" s="196">
        <f>(AC125-AVERAGE(AC$3:AC$242))^2*'Monthly Returns'!$BI139</f>
        <v>1.991884639205299E-5</v>
      </c>
      <c r="DD125" s="196">
        <f>(AD125-AVERAGE(AD$3:AD$242))^2*'Monthly Returns'!$BI139</f>
        <v>2.1114656413587576E-5</v>
      </c>
      <c r="DE125" s="196">
        <f>(AE125-AVERAGE(AE$3:AE$242))^2*'Monthly Returns'!$BI139</f>
        <v>1.3585453934432209E-5</v>
      </c>
      <c r="DF125" s="196">
        <f>(AF125-AVERAGE(AF$3:AF$242))^2*'Monthly Returns'!$BI139</f>
        <v>2.4084578780154153E-5</v>
      </c>
      <c r="DG125" s="196">
        <f>(AG125-AVERAGE(AG$3:AG$242))^2*'Monthly Returns'!$BI139</f>
        <v>2.8447306723993251E-5</v>
      </c>
      <c r="DH125" s="196">
        <f>(AH125-AVERAGE(AH$3:AH$242))^2*'Monthly Returns'!$BI139</f>
        <v>3.1898631030523535E-5</v>
      </c>
      <c r="DI125" s="196">
        <f>(AI125-AVERAGE(AI$3:AI$242))^2*'Monthly Returns'!$BI139</f>
        <v>8.5005998910734019E-7</v>
      </c>
      <c r="DJ125" s="196">
        <f>(AJ125-AVERAGE(AJ$3:AJ$242))^2*'Monthly Returns'!$BI139</f>
        <v>5.9597298595659962E-8</v>
      </c>
      <c r="DK125" s="196">
        <f>(AK125-AVERAGE(AK$3:AK$242))^2*'Monthly Returns'!$BI139</f>
        <v>5.5922787384409683E-8</v>
      </c>
      <c r="DL125" s="196">
        <f>(AL125-AVERAGE(AL$3:AL$242))^2*'Monthly Returns'!$BI139</f>
        <v>1.5511587838798556E-6</v>
      </c>
      <c r="DM125" s="196">
        <f>(AM125-AVERAGE(AM$3:AM$242))^2*'Monthly Returns'!$BI139</f>
        <v>1.5665029993714144E-7</v>
      </c>
      <c r="DN125" s="196">
        <f>(AN125-AVERAGE(AN$3:AN$242))^2*'Monthly Returns'!$BI139</f>
        <v>2.1535624963024436E-7</v>
      </c>
      <c r="DO125" s="196">
        <f>(AO125-AVERAGE(AO$3:AO$242))^2*'Monthly Returns'!$BI139</f>
        <v>1.3152275694493531E-7</v>
      </c>
      <c r="DP125" s="196">
        <f>(AP125-AVERAGE(AP$3:AP$242))^2*'Monthly Returns'!$BI139</f>
        <v>7.552022784268149E-6</v>
      </c>
      <c r="DQ125" s="196">
        <f>(AQ125-AVERAGE(AQ$3:AQ$242))^2*'Monthly Returns'!$BI139</f>
        <v>5.9351819525381358E-7</v>
      </c>
      <c r="DR125" s="196">
        <f>(AR125-AVERAGE(AR$3:AR$242))^2*'Monthly Returns'!$BI139</f>
        <v>3.8279685587460918E-5</v>
      </c>
      <c r="DS125" s="196">
        <f>(AS125-AVERAGE(AS$3:AS$242))^2*'Monthly Returns'!$BI139</f>
        <v>1.044382628677698E-35</v>
      </c>
      <c r="DT125" s="196">
        <f>(AT125-AVERAGE(AT$3:AT$242))^2*'Monthly Returns'!$BI139</f>
        <v>1.0462744314344505E-6</v>
      </c>
      <c r="DU125" s="196">
        <f>(AU125-AVERAGE(AU$3:AU$242))^2*'Monthly Returns'!$BI139</f>
        <v>2.3186196480307247E-6</v>
      </c>
      <c r="DV125" s="196">
        <f>(AV125-AVERAGE(AV$3:AV$242))^2*'Monthly Returns'!$BI139</f>
        <v>1.6263020256497541E-7</v>
      </c>
      <c r="DW125" s="196">
        <f>(AW125-AVERAGE(AW$3:AW$242))^2*'Monthly Returns'!$BI139</f>
        <v>8.0474045137448049E-5</v>
      </c>
      <c r="DX125" s="196">
        <f>(AX125-AVERAGE(AX$3:AX$242))^2*'Monthly Returns'!$BI139</f>
        <v>2.6069638102848972E-5</v>
      </c>
      <c r="DY125" s="196">
        <f>(AY125-AVERAGE(AY$3:AY$242))^2*'Monthly Returns'!$BI139</f>
        <v>3.3468656186185976E-9</v>
      </c>
      <c r="DZ125" s="196">
        <f>(AZ125-AVERAGE(AZ$3:AZ$242))^2*'Monthly Returns'!$BI139</f>
        <v>2.1951505660588063E-6</v>
      </c>
      <c r="EA125" s="196">
        <f>(BA125-AVERAGE(BA$3:BA$242))^2*'Monthly Returns'!$BI139</f>
        <v>7.5522774303589804E-6</v>
      </c>
    </row>
    <row r="126" spans="1:131" s="103" customFormat="1" x14ac:dyDescent="0.2">
      <c r="A126" s="85"/>
      <c r="B126" s="102">
        <f>'Monthly Returns'!A140</f>
        <v>39844</v>
      </c>
      <c r="C126" s="97">
        <f>'Monthly Returns'!B140</f>
        <v>-8.3919999999999995E-2</v>
      </c>
      <c r="D126" s="97">
        <f>'Monthly Returns'!C140</f>
        <v>-8.1620000000000012E-2</v>
      </c>
      <c r="E126" s="97">
        <f>'Monthly Returns'!D140</f>
        <v>-7.3964000000000002E-2</v>
      </c>
      <c r="F126" s="97">
        <f>'Monthly Returns'!E140</f>
        <v>-0.111221</v>
      </c>
      <c r="G126" s="97">
        <f>'Monthly Returns'!F140</f>
        <v>-7.1115999999999999E-2</v>
      </c>
      <c r="H126" s="97">
        <f>'Monthly Returns'!G140</f>
        <v>-8.5130999999999998E-2</v>
      </c>
      <c r="I126" s="97">
        <f>'Monthly Returns'!H140</f>
        <v>-8.8139000000000009E-2</v>
      </c>
      <c r="J126" s="97">
        <f>'Monthly Returns'!I140</f>
        <v>-5.7953999999999999E-2</v>
      </c>
      <c r="K126" s="97">
        <f>'Monthly Returns'!J140</f>
        <v>-6.4172000000000007E-2</v>
      </c>
      <c r="L126" s="97">
        <f>'Monthly Returns'!K140</f>
        <v>-2.496424718368162E-2</v>
      </c>
      <c r="M126" s="97">
        <f>'Monthly Returns'!L140</f>
        <v>-8.8260000000000005E-3</v>
      </c>
      <c r="N126" s="97">
        <f>'Monthly Returns'!M140</f>
        <v>-2.9161000000000003E-2</v>
      </c>
      <c r="O126" s="97">
        <f>'Monthly Returns'!N140</f>
        <v>-2.4899999999999998E-4</v>
      </c>
      <c r="P126" s="97">
        <f>'Monthly Returns'!O140</f>
        <v>-1.4695E-2</v>
      </c>
      <c r="Q126" s="97">
        <f>'Monthly Returns'!P140</f>
        <v>-8.6498000000000005E-2</v>
      </c>
      <c r="R126" s="97">
        <f>'Monthly Returns'!Q140</f>
        <v>-4.8999999999999998E-5</v>
      </c>
      <c r="S126" s="97">
        <f>'Monthly Returns'!R140</f>
        <v>1.1575999999999999E-2</v>
      </c>
      <c r="T126" s="97">
        <f>'Monthly Returns'!S140</f>
        <v>-3.5047999999999996E-2</v>
      </c>
      <c r="U126" s="97">
        <f>'Monthly Returns'!T140</f>
        <v>8.2559999999999995E-3</v>
      </c>
      <c r="V126" s="97">
        <f>'Monthly Returns'!U140</f>
        <v>-1.3841000000000001E-2</v>
      </c>
      <c r="W126" s="97">
        <f>'Monthly Returns'!V140</f>
        <v>1.892E-3</v>
      </c>
      <c r="X126" s="97">
        <f>'Monthly Returns'!W140</f>
        <v>-3.2756E-2</v>
      </c>
      <c r="Y126" s="97">
        <f>'Monthly Returns'!X140</f>
        <v>3.9483000000000004E-2</v>
      </c>
      <c r="Z126" s="97">
        <f>'Monthly Returns'!Y140</f>
        <v>1.8630999999999998E-2</v>
      </c>
      <c r="AA126" s="97">
        <f>'Monthly Returns'!Z140</f>
        <v>5.9935999999999996E-2</v>
      </c>
      <c r="AB126" s="97">
        <f>'Monthly Returns'!AA140</f>
        <v>7.3837E-2</v>
      </c>
      <c r="AC126" s="97">
        <f>'Monthly Returns'!AB140</f>
        <v>-4.7973999999999996E-2</v>
      </c>
      <c r="AD126" s="97">
        <f>'Monthly Returns'!AC140</f>
        <v>-4.5683000000000001E-2</v>
      </c>
      <c r="AE126" s="97">
        <f>'Monthly Returns'!AD140</f>
        <v>-5.3832000000000005E-2</v>
      </c>
      <c r="AF126" s="97">
        <f>'Monthly Returns'!AE140</f>
        <v>1.1200000000000002E-2</v>
      </c>
      <c r="AG126" s="97">
        <f>'Monthly Returns'!AF140</f>
        <v>4.9907000000000007E-2</v>
      </c>
      <c r="AH126" s="97">
        <f>'Monthly Returns'!AG140</f>
        <v>-6.9241999999999998E-2</v>
      </c>
      <c r="AI126" s="97">
        <f>'Monthly Returns'!AH140</f>
        <v>1.1000000000000001E-2</v>
      </c>
      <c r="AJ126" s="97">
        <f>'Monthly Returns'!AI140</f>
        <v>-8.9999999999999998E-4</v>
      </c>
      <c r="AK126" s="97">
        <f>'Monthly Returns'!AJ140</f>
        <v>-8.8120000000000004E-3</v>
      </c>
      <c r="AL126" s="97">
        <f>'Monthly Returns'!AK140</f>
        <v>3.6959999999999996E-3</v>
      </c>
      <c r="AM126" s="97">
        <f>'Monthly Returns'!AL140</f>
        <v>-9.9500000000000001E-4</v>
      </c>
      <c r="AN126" s="97">
        <f>'Monthly Returns'!AM140</f>
        <v>2.0546999999999999E-2</v>
      </c>
      <c r="AO126" s="97">
        <f>'Monthly Returns'!AN140</f>
        <v>-7.1099999999999994E-4</v>
      </c>
      <c r="AP126" s="97">
        <f>'Monthly Returns'!AO140</f>
        <v>-5.3752000000000001E-2</v>
      </c>
      <c r="AQ126" s="97">
        <f>'Monthly Returns'!AP140</f>
        <v>-4.4311999999999997E-2</v>
      </c>
      <c r="AR126" s="95">
        <v>1.5307334117981592E-2</v>
      </c>
      <c r="AS126" s="97">
        <f>'Monthly Returns'!AR140</f>
        <v>-2.496424718368162E-2</v>
      </c>
      <c r="AT126" s="205">
        <f t="shared" si="3"/>
        <v>-5.6624551509894386E-2</v>
      </c>
      <c r="AU126" s="95">
        <v>-3.5825666970272674E-2</v>
      </c>
      <c r="AV126" s="95">
        <v>-6.3313946437845769E-2</v>
      </c>
      <c r="AW126" s="97">
        <f>'Monthly Returns'!AV140</f>
        <v>-0.17307800000000001</v>
      </c>
      <c r="AX126" s="97">
        <f>'Monthly Returns'!AW140</f>
        <v>-0.128579</v>
      </c>
      <c r="AY126" s="95">
        <v>-6.6392757549471881E-2</v>
      </c>
      <c r="AZ126" s="95">
        <v>-8.6647587733665626E-2</v>
      </c>
      <c r="BA126" s="97">
        <f>'Monthly Returns'!AZ140</f>
        <v>0.15253</v>
      </c>
      <c r="BB126" s="97"/>
      <c r="BC126" s="97"/>
      <c r="BD126" s="97"/>
      <c r="BE126" s="97"/>
      <c r="BF126" s="97"/>
      <c r="BG126" s="97"/>
      <c r="BH126" s="97"/>
      <c r="BI126" s="97"/>
      <c r="BJ126" s="97"/>
      <c r="BK126" s="97"/>
      <c r="BL126" s="97"/>
      <c r="BM126" s="97"/>
      <c r="BN126" s="97"/>
      <c r="BO126" s="97"/>
      <c r="BP126" s="97"/>
      <c r="BQ126" s="97"/>
      <c r="BR126" s="97"/>
      <c r="BS126" s="97"/>
      <c r="BT126" s="97"/>
      <c r="BU126" s="97"/>
      <c r="BV126" s="97"/>
      <c r="CC126" s="196">
        <f>(C126-AVERAGE(C$3:C$242))^2*'Monthly Returns'!$BI140</f>
        <v>2.8430588108770895E-5</v>
      </c>
      <c r="CD126" s="196">
        <f>(D126-AVERAGE(D$3:D$242))^2*'Monthly Returns'!$BI140</f>
        <v>2.6945744993271006E-5</v>
      </c>
      <c r="CE126" s="196">
        <f>(E126-AVERAGE(E$3:E$242))^2*'Monthly Returns'!$BI140</f>
        <v>2.3745570504530225E-5</v>
      </c>
      <c r="CF126" s="196">
        <f>(F126-AVERAGE(F$3:F$242))^2*'Monthly Returns'!$BI140</f>
        <v>4.9545504674775068E-5</v>
      </c>
      <c r="CG126" s="196">
        <f>(G126-AVERAGE(G$3:G$242))^2*'Monthly Returns'!$BI140</f>
        <v>2.2898892527169224E-5</v>
      </c>
      <c r="CH126" s="196">
        <f>(H126-AVERAGE(H$3:H$242))^2*'Monthly Returns'!$BI140</f>
        <v>2.8708639682499669E-5</v>
      </c>
      <c r="CI126" s="196">
        <f>(I126-AVERAGE(I$3:I$242))^2*'Monthly Returns'!$BI140</f>
        <v>3.0512725100778078E-5</v>
      </c>
      <c r="CJ126" s="196">
        <f>(J126-AVERAGE(J$3:J$242))^2*'Monthly Returns'!$BI140</f>
        <v>1.5337737474668602E-5</v>
      </c>
      <c r="CK126" s="196">
        <f>(K126-AVERAGE(K$3:K$242))^2*'Monthly Returns'!$BI140</f>
        <v>1.8894027677407067E-5</v>
      </c>
      <c r="CL126" s="196">
        <f>(L126-AVERAGE(L$3:L$242))^2*'Monthly Returns'!$BI140</f>
        <v>1.054931948159291E-35</v>
      </c>
      <c r="CM126" s="196">
        <f>(M126-AVERAGE(M$3:M$242))^2*'Monthly Returns'!$BI140</f>
        <v>5.3775964135082621E-7</v>
      </c>
      <c r="CN126" s="196">
        <f>(N126-AVERAGE(N$3:N$242))^2*'Monthly Returns'!$BI140</f>
        <v>3.6203168057069576E-6</v>
      </c>
      <c r="CO126" s="196">
        <f>(O126-AVERAGE(O$3:O$242))^2*'Monthly Returns'!$BI140</f>
        <v>1.2983866531616207E-8</v>
      </c>
      <c r="CP126" s="196">
        <f>(P126-AVERAGE(P$3:P$242))^2*'Monthly Returns'!$BI140</f>
        <v>1.0715451471118242E-6</v>
      </c>
      <c r="CQ126" s="196">
        <f>(Q126-AVERAGE(Q$3:Q$242))^2*'Monthly Returns'!$BI140</f>
        <v>2.8754732298059847E-5</v>
      </c>
      <c r="CR126" s="196">
        <f>(R126-AVERAGE(R$3:R$242))^2*'Monthly Returns'!$BI140</f>
        <v>6.6286400610843829E-8</v>
      </c>
      <c r="CS126" s="196">
        <f>(S126-AVERAGE(S$3:S$242))^2*'Monthly Returns'!$BI140</f>
        <v>1.966493729713681E-7</v>
      </c>
      <c r="CT126" s="196">
        <f>(T126-AVERAGE(T$3:T$242))^2*'Monthly Returns'!$BI140</f>
        <v>5.6429933243814079E-6</v>
      </c>
      <c r="CU126" s="196">
        <f>(U126-AVERAGE(U$3:U$242))^2*'Monthly Returns'!$BI140</f>
        <v>5.0560497400629525E-8</v>
      </c>
      <c r="CV126" s="196">
        <f>(V126-AVERAGE(V$3:V$242))^2*'Monthly Returns'!$BI140</f>
        <v>1.0066724485832631E-6</v>
      </c>
      <c r="CW126" s="196">
        <f>(W126-AVERAGE(W$3:W$242))^2*'Monthly Returns'!$BI140</f>
        <v>1.1215254398123521E-8</v>
      </c>
      <c r="CX126" s="196">
        <f>(X126-AVERAGE(X$3:X$242))^2*'Monthly Returns'!$BI140</f>
        <v>4.7447921396683558E-6</v>
      </c>
      <c r="CY126" s="196">
        <f>(Y126-AVERAGE(Y$3:Y$242))^2*'Monthly Returns'!$BI140</f>
        <v>4.4050796916565781E-6</v>
      </c>
      <c r="CZ126" s="196">
        <f>(Z126-AVERAGE(Z$3:Z$242))^2*'Monthly Returns'!$BI140</f>
        <v>8.9761848606417061E-7</v>
      </c>
      <c r="DA126" s="196">
        <f>(AA126-AVERAGE(AA$3:AA$242))^2*'Monthly Returns'!$BI140</f>
        <v>9.9845146465413522E-6</v>
      </c>
      <c r="DB126" s="196">
        <f>(AB126-AVERAGE(AB$3:AB$242))^2*'Monthly Returns'!$BI140</f>
        <v>1.6637327991577776E-5</v>
      </c>
      <c r="DC126" s="196">
        <f>(AC126-AVERAGE(AC$3:AC$242))^2*'Monthly Returns'!$BI140</f>
        <v>8.9077399272310341E-6</v>
      </c>
      <c r="DD126" s="196">
        <f>(AD126-AVERAGE(AD$3:AD$242))^2*'Monthly Returns'!$BI140</f>
        <v>8.1433681308954926E-6</v>
      </c>
      <c r="DE126" s="196">
        <f>(AE126-AVERAGE(AE$3:AE$242))^2*'Monthly Returns'!$BI140</f>
        <v>1.116919657013383E-5</v>
      </c>
      <c r="DF126" s="196">
        <f>(AF126-AVERAGE(AF$3:AF$242))^2*'Monthly Returns'!$BI140</f>
        <v>6.2113354747171332E-8</v>
      </c>
      <c r="DG126" s="196">
        <f>(AG126-AVERAGE(AG$3:AG$242))^2*'Monthly Returns'!$BI140</f>
        <v>6.7628220894864144E-6</v>
      </c>
      <c r="DH126" s="196">
        <f>(AH126-AVERAGE(AH$3:AH$242))^2*'Monthly Returns'!$BI140</f>
        <v>1.8531363325105711E-5</v>
      </c>
      <c r="DI126" s="196">
        <f>(AI126-AVERAGE(AI$3:AI$242))^2*'Monthly Returns'!$BI140</f>
        <v>1.8559392095524587E-7</v>
      </c>
      <c r="DJ126" s="196">
        <f>(AJ126-AVERAGE(AJ$3:AJ$242))^2*'Monthly Returns'!$BI140</f>
        <v>1.4973050015774892E-7</v>
      </c>
      <c r="DK126" s="196">
        <f>(AK126-AVERAGE(AK$3:AK$242))^2*'Monthly Returns'!$BI140</f>
        <v>7.7728062397477078E-7</v>
      </c>
      <c r="DL126" s="196">
        <f>(AL126-AVERAGE(AL$3:AL$242))^2*'Monthly Returns'!$BI140</f>
        <v>2.5129867162249649E-8</v>
      </c>
      <c r="DM126" s="196">
        <f>(AM126-AVERAGE(AM$3:AM$242))^2*'Monthly Returns'!$BI140</f>
        <v>9.7054161655457631E-8</v>
      </c>
      <c r="DN126" s="196">
        <f>(AN126-AVERAGE(AN$3:AN$242))^2*'Monthly Returns'!$BI140</f>
        <v>7.6358428709952007E-7</v>
      </c>
      <c r="DO126" s="196">
        <f>(AO126-AVERAGE(AO$3:AO$242))^2*'Monthly Returns'!$BI140</f>
        <v>1.267830711786141E-7</v>
      </c>
      <c r="DP126" s="196">
        <f>(AP126-AVERAGE(AP$3:AP$242))^2*'Monthly Returns'!$BI140</f>
        <v>1.07809827192676E-5</v>
      </c>
      <c r="DQ126" s="196">
        <f>(AQ126-AVERAGE(AQ$3:AQ$242))^2*'Monthly Returns'!$BI140</f>
        <v>9.3053939208301303E-6</v>
      </c>
      <c r="DR126" s="196">
        <f>(AR126-AVERAGE(AR$3:AR$242))^2*'Monthly Returns'!$BI140</f>
        <v>2.652257394361883E-7</v>
      </c>
      <c r="DS126" s="196">
        <f>(AS126-AVERAGE(AS$3:AS$242))^2*'Monthly Returns'!$BI140</f>
        <v>1.054931948159291E-35</v>
      </c>
      <c r="DT126" s="196">
        <f>(AT126-AVERAGE(AT$3:AT$242))^2*'Monthly Returns'!$BI140</f>
        <v>1.3296345685238014E-5</v>
      </c>
      <c r="DU126" s="196">
        <f>(AU126-AVERAGE(AU$3:AU$242))^2*'Monthly Returns'!$BI140</f>
        <v>4.8968129374178398E-6</v>
      </c>
      <c r="DV126" s="196">
        <f>(AV126-AVERAGE(AV$3:AV$242))^2*'Monthly Returns'!$BI140</f>
        <v>1.1308267357803498E-5</v>
      </c>
      <c r="DW126" s="196">
        <f>(AW126-AVERAGE(AW$3:AW$242))^2*'Monthly Returns'!$BI140</f>
        <v>1.1453470336267387E-4</v>
      </c>
      <c r="DX126" s="196">
        <f>(AX126-AVERAGE(AX$3:AX$242))^2*'Monthly Returns'!$BI140</f>
        <v>6.4690994320305541E-5</v>
      </c>
      <c r="DY126" s="196">
        <f>(AY126-AVERAGE(AY$3:AY$242))^2*'Monthly Returns'!$BI140</f>
        <v>1.840756423108977E-5</v>
      </c>
      <c r="DZ126" s="196">
        <f>(AZ126-AVERAGE(AZ$3:AZ$242))^2*'Monthly Returns'!$BI140</f>
        <v>3.625298600758653E-5</v>
      </c>
      <c r="EA126" s="196">
        <f>(BA126-AVERAGE(BA$3:BA$242))^2*'Monthly Returns'!$BI140</f>
        <v>6.9303772975965784E-5</v>
      </c>
    </row>
    <row r="127" spans="1:131" s="103" customFormat="1" x14ac:dyDescent="0.2">
      <c r="A127" s="85"/>
      <c r="B127" s="102">
        <f>'Monthly Returns'!A141</f>
        <v>39872</v>
      </c>
      <c r="C127" s="97">
        <f>'Monthly Returns'!B141</f>
        <v>-0.104755</v>
      </c>
      <c r="D127" s="97">
        <f>'Monthly Returns'!C141</f>
        <v>-0.10338699999999999</v>
      </c>
      <c r="E127" s="97">
        <f>'Monthly Returns'!D141</f>
        <v>-9.9504999999999996E-2</v>
      </c>
      <c r="F127" s="97">
        <f>'Monthly Returns'!E141</f>
        <v>-0.12152400000000001</v>
      </c>
      <c r="G127" s="97">
        <f>'Monthly Returns'!F141</f>
        <v>-0.123858</v>
      </c>
      <c r="H127" s="97">
        <f>'Monthly Returns'!G141</f>
        <v>-9.7294000000000005E-2</v>
      </c>
      <c r="I127" s="97">
        <f>'Monthly Returns'!H141</f>
        <v>-9.3018000000000003E-2</v>
      </c>
      <c r="J127" s="97">
        <f>'Monthly Returns'!I141</f>
        <v>-9.1228000000000004E-2</v>
      </c>
      <c r="K127" s="97">
        <f>'Monthly Returns'!J141</f>
        <v>-5.6245000000000003E-2</v>
      </c>
      <c r="L127" s="97">
        <f>'Monthly Returns'!K141</f>
        <v>-2.496424718368162E-2</v>
      </c>
      <c r="M127" s="97">
        <f>'Monthly Returns'!L141</f>
        <v>-3.7759999999999998E-3</v>
      </c>
      <c r="N127" s="97">
        <f>'Monthly Returns'!M141</f>
        <v>-5.2599999999999999E-3</v>
      </c>
      <c r="O127" s="97">
        <f>'Monthly Returns'!N141</f>
        <v>1.4899999999999999E-4</v>
      </c>
      <c r="P127" s="97">
        <f>'Monthly Returns'!O141</f>
        <v>-4.163E-3</v>
      </c>
      <c r="Q127" s="97">
        <f>'Monthly Returns'!P141</f>
        <v>-1.0117000000000001E-2</v>
      </c>
      <c r="R127" s="97">
        <f>'Monthly Returns'!Q141</f>
        <v>-1.7079E-2</v>
      </c>
      <c r="S127" s="97">
        <f>'Monthly Returns'!R141</f>
        <v>-1.3511E-2</v>
      </c>
      <c r="T127" s="97">
        <f>'Monthly Returns'!S141</f>
        <v>-2.7936000000000002E-2</v>
      </c>
      <c r="U127" s="97">
        <f>'Monthly Returns'!T141</f>
        <v>-1.9325000000000002E-2</v>
      </c>
      <c r="V127" s="97">
        <f>'Monthly Returns'!U141</f>
        <v>3.0249999999999999E-3</v>
      </c>
      <c r="W127" s="97">
        <f>'Monthly Returns'!V141</f>
        <v>5.7620000000000006E-3</v>
      </c>
      <c r="X127" s="97">
        <f>'Monthly Returns'!W141</f>
        <v>-3.7315999999999995E-2</v>
      </c>
      <c r="Y127" s="97">
        <f>'Monthly Returns'!X141</f>
        <v>-1.3302000000000001E-2</v>
      </c>
      <c r="Z127" s="97">
        <f>'Monthly Returns'!Y141</f>
        <v>-3.1769999999999997E-3</v>
      </c>
      <c r="AA127" s="97">
        <f>'Monthly Returns'!Z141</f>
        <v>-3.1023999999999999E-2</v>
      </c>
      <c r="AB127" s="97">
        <f>'Monthly Returns'!AA141</f>
        <v>7.8019999999999999E-3</v>
      </c>
      <c r="AC127" s="97">
        <f>'Monthly Returns'!AB141</f>
        <v>-3.4769000000000001E-2</v>
      </c>
      <c r="AD127" s="97">
        <f>'Monthly Returns'!AC141</f>
        <v>-3.9842000000000002E-2</v>
      </c>
      <c r="AE127" s="97">
        <f>'Monthly Returns'!AD141</f>
        <v>-2.6221000000000001E-2</v>
      </c>
      <c r="AF127" s="97">
        <f>'Monthly Returns'!AE141</f>
        <v>-1.1899E-2</v>
      </c>
      <c r="AG127" s="97">
        <f>'Monthly Returns'!AF141</f>
        <v>-3.0446000000000001E-2</v>
      </c>
      <c r="AH127" s="97">
        <f>'Monthly Returns'!AG141</f>
        <v>-6.3863000000000003E-2</v>
      </c>
      <c r="AI127" s="97">
        <f>'Monthly Returns'!AH141</f>
        <v>-3.8E-3</v>
      </c>
      <c r="AJ127" s="97">
        <f>'Monthly Returns'!AI141</f>
        <v>-1.214E-2</v>
      </c>
      <c r="AK127" s="97">
        <f>'Monthly Returns'!AJ141</f>
        <v>-2.2040000000000001E-2</v>
      </c>
      <c r="AL127" s="97">
        <f>'Monthly Returns'!AK141</f>
        <v>-1.4119999999999999E-2</v>
      </c>
      <c r="AM127" s="97">
        <f>'Monthly Returns'!AL141</f>
        <v>-1.225E-3</v>
      </c>
      <c r="AN127" s="97">
        <f>'Monthly Returns'!AM141</f>
        <v>5.1830000000000001E-3</v>
      </c>
      <c r="AO127" s="97">
        <f>'Monthly Returns'!AN141</f>
        <v>5.8079999999999998E-3</v>
      </c>
      <c r="AP127" s="97">
        <f>'Monthly Returns'!AO141</f>
        <v>-4.4332999999999997E-2</v>
      </c>
      <c r="AQ127" s="97">
        <f>'Monthly Returns'!AP141</f>
        <v>-7.1859000000000006E-2</v>
      </c>
      <c r="AR127" s="95">
        <v>2.3110787621534144E-3</v>
      </c>
      <c r="AS127" s="97">
        <f>'Monthly Returns'!AR141</f>
        <v>-2.496424718368162E-2</v>
      </c>
      <c r="AT127" s="205">
        <f t="shared" si="3"/>
        <v>-6.6574049677029179E-2</v>
      </c>
      <c r="AU127" s="95">
        <v>-2.2452733568648436E-2</v>
      </c>
      <c r="AV127" s="95">
        <v>-2.03597378192856E-2</v>
      </c>
      <c r="AW127" s="97">
        <f>'Monthly Returns'!AV141</f>
        <v>-0.20824400000000001</v>
      </c>
      <c r="AX127" s="97">
        <f>'Monthly Returns'!AW141</f>
        <v>-0.16494599999999998</v>
      </c>
      <c r="AY127" s="95">
        <v>-6.4353248385145889E-2</v>
      </c>
      <c r="AZ127" s="95">
        <v>-8.8909787781657951E-2</v>
      </c>
      <c r="BA127" s="97">
        <f>'Monthly Returns'!AZ141</f>
        <v>-4.1575000000000001E-2</v>
      </c>
      <c r="BB127" s="97"/>
      <c r="BC127" s="97"/>
      <c r="BD127" s="97"/>
      <c r="BE127" s="97"/>
      <c r="BF127" s="97"/>
      <c r="BG127" s="97"/>
      <c r="BH127" s="97"/>
      <c r="BI127" s="97"/>
      <c r="BJ127" s="97"/>
      <c r="BK127" s="97"/>
      <c r="BL127" s="97"/>
      <c r="BM127" s="97"/>
      <c r="BN127" s="97"/>
      <c r="BO127" s="97"/>
      <c r="BP127" s="97"/>
      <c r="BQ127" s="97"/>
      <c r="BR127" s="97"/>
      <c r="BS127" s="97"/>
      <c r="BT127" s="97"/>
      <c r="BU127" s="97"/>
      <c r="BV127" s="97"/>
      <c r="CC127" s="196">
        <f>(C127-AVERAGE(C$3:C$242))^2*'Monthly Returns'!$BI141</f>
        <v>4.3350353153906004E-5</v>
      </c>
      <c r="CD127" s="196">
        <f>(D127-AVERAGE(D$3:D$242))^2*'Monthly Returns'!$BI141</f>
        <v>4.2212164002565741E-5</v>
      </c>
      <c r="CE127" s="196">
        <f>(E127-AVERAGE(E$3:E$242))^2*'Monthly Returns'!$BI141</f>
        <v>4.0952712739657763E-5</v>
      </c>
      <c r="CF127" s="196">
        <f>(F127-AVERAGE(F$3:F$242))^2*'Monthly Returns'!$BI141</f>
        <v>5.8985246842576332E-5</v>
      </c>
      <c r="CG127" s="196">
        <f>(G127-AVERAGE(G$3:G$242))^2*'Monthly Returns'!$BI141</f>
        <v>6.2582028180244669E-5</v>
      </c>
      <c r="CH127" s="196">
        <f>(H127-AVERAGE(H$3:H$242))^2*'Monthly Returns'!$BI141</f>
        <v>3.7213448625868684E-5</v>
      </c>
      <c r="CI127" s="196">
        <f>(I127-AVERAGE(I$3:I$242))^2*'Monthly Returns'!$BI141</f>
        <v>3.4088901954044069E-5</v>
      </c>
      <c r="CJ127" s="196">
        <f>(J127-AVERAGE(J$3:J$242))^2*'Monthly Returns'!$BI141</f>
        <v>3.4724506740609626E-5</v>
      </c>
      <c r="CK127" s="196">
        <f>(K127-AVERAGE(K$3:K$242))^2*'Monthly Returns'!$BI141</f>
        <v>1.5229324460310422E-5</v>
      </c>
      <c r="CL127" s="196">
        <f>(L127-AVERAGE(L$3:L$242))^2*'Monthly Returns'!$BI141</f>
        <v>1.0655878264235259E-35</v>
      </c>
      <c r="CM127" s="196">
        <f>(M127-AVERAGE(M$3:M$242))^2*'Monthly Returns'!$BI141</f>
        <v>1.936439669039773E-7</v>
      </c>
      <c r="CN127" s="196">
        <f>(N127-AVERAGE(N$3:N$242))^2*'Monthly Returns'!$BI141</f>
        <v>2.5684601811201712E-7</v>
      </c>
      <c r="CO127" s="196">
        <f>(O127-AVERAGE(O$3:O$242))^2*'Monthly Returns'!$BI141</f>
        <v>8.3022012679698082E-9</v>
      </c>
      <c r="CP127" s="196">
        <f>(P127-AVERAGE(P$3:P$242))^2*'Monthly Returns'!$BI141</f>
        <v>1.7727056536641863E-7</v>
      </c>
      <c r="CQ127" s="196">
        <f>(Q127-AVERAGE(Q$3:Q$242))^2*'Monthly Returns'!$BI141</f>
        <v>8.0599509779508632E-7</v>
      </c>
      <c r="CR127" s="196">
        <f>(R127-AVERAGE(R$3:R$242))^2*'Monthly Returns'!$BI141</f>
        <v>1.5881241103274544E-6</v>
      </c>
      <c r="CS127" s="196">
        <f>(S127-AVERAGE(S$3:S$242))^2*'Monthly Returns'!$BI141</f>
        <v>1.0599851739556617E-6</v>
      </c>
      <c r="CT127" s="196">
        <f>(T127-AVERAGE(T$3:T$242))^2*'Monthly Returns'!$BI141</f>
        <v>3.8779241899608311E-6</v>
      </c>
      <c r="CU127" s="196">
        <f>(U127-AVERAGE(U$3:U$242))^2*'Monthly Returns'!$BI141</f>
        <v>1.9485697933198044E-6</v>
      </c>
      <c r="CV127" s="196">
        <f>(V127-AVERAGE(V$3:V$242))^2*'Monthly Returns'!$BI141</f>
        <v>2.7489076112859002E-10</v>
      </c>
      <c r="CW127" s="196">
        <f>(W127-AVERAGE(W$3:W$242))^2*'Monthly Returns'!$BI141</f>
        <v>1.4674853145624629E-8</v>
      </c>
      <c r="CX127" s="196">
        <f>(X127-AVERAGE(X$3:X$242))^2*'Monthly Returns'!$BI141</f>
        <v>6.0387110904785716E-6</v>
      </c>
      <c r="CY127" s="196">
        <f>(Y127-AVERAGE(Y$3:Y$242))^2*'Monthly Returns'!$BI141</f>
        <v>9.8927137632100932E-7</v>
      </c>
      <c r="CZ127" s="196">
        <f>(Z127-AVERAGE(Z$3:Z$242))^2*'Monthly Returns'!$BI141</f>
        <v>1.0904497197805396E-7</v>
      </c>
      <c r="DA127" s="196">
        <f>(AA127-AVERAGE(AA$3:AA$242))^2*'Monthly Returns'!$BI141</f>
        <v>4.7226139139359471E-6</v>
      </c>
      <c r="DB127" s="196">
        <f>(AB127-AVERAGE(AB$3:AB$242))^2*'Monthly Returns'!$BI141</f>
        <v>4.6762924984396263E-8</v>
      </c>
      <c r="DC127" s="196">
        <f>(AC127-AVERAGE(AC$3:AC$242))^2*'Monthly Returns'!$BI141</f>
        <v>4.94217015431905E-6</v>
      </c>
      <c r="DD127" s="196">
        <f>(AD127-AVERAGE(AD$3:AD$242))^2*'Monthly Returns'!$BI141</f>
        <v>6.3733770365226176E-6</v>
      </c>
      <c r="DE127" s="196">
        <f>(AE127-AVERAGE(AE$3:AE$242))^2*'Monthly Returns'!$BI141</f>
        <v>3.0109398020723595E-6</v>
      </c>
      <c r="DF127" s="196">
        <f>(AF127-AVERAGE(AF$3:AF$242))^2*'Monthly Returns'!$BI141</f>
        <v>1.2273450512793876E-6</v>
      </c>
      <c r="DG127" s="196">
        <f>(AG127-AVERAGE(AG$3:AG$242))^2*'Monthly Returns'!$BI141</f>
        <v>4.4584995910503939E-6</v>
      </c>
      <c r="DH127" s="196">
        <f>(AH127-AVERAGE(AH$3:AH$242))^2*'Monthly Returns'!$BI141</f>
        <v>1.6081556704768629E-5</v>
      </c>
      <c r="DI127" s="196">
        <f>(AI127-AVERAGE(AI$3:AI$242))^2*'Monthly Returns'!$BI141</f>
        <v>1.9126437151085908E-7</v>
      </c>
      <c r="DJ127" s="196">
        <f>(AJ127-AVERAGE(AJ$3:AJ$242))^2*'Monthly Returns'!$BI141</f>
        <v>1.1022229169258609E-6</v>
      </c>
      <c r="DK127" s="196">
        <f>(AK127-AVERAGE(AK$3:AK$242))^2*'Monthly Returns'!$BI141</f>
        <v>2.7687279354326268E-6</v>
      </c>
      <c r="DL127" s="196">
        <f>(AL127-AVERAGE(AL$3:AL$242))^2*'Monthly Returns'!$BI141</f>
        <v>1.4568317439712E-6</v>
      </c>
      <c r="DM127" s="196">
        <f>(AM127-AVERAGE(AM$3:AM$242))^2*'Monthly Returns'!$BI141</f>
        <v>1.0668701324709464E-7</v>
      </c>
      <c r="DN127" s="196">
        <f>(AN127-AVERAGE(AN$3:AN$242))^2*'Monthly Returns'!$BI141</f>
        <v>6.373097446527245E-10</v>
      </c>
      <c r="DO127" s="196">
        <f>(AO127-AVERAGE(AO$3:AO$242))^2*'Monthly Returns'!$BI141</f>
        <v>6.4974088294793673E-10</v>
      </c>
      <c r="DP127" s="196">
        <f>(AP127-AVERAGE(AP$3:AP$242))^2*'Monthly Returns'!$BI141</f>
        <v>7.5410519259110014E-6</v>
      </c>
      <c r="DQ127" s="196">
        <f>(AQ127-AVERAGE(AQ$3:AQ$242))^2*'Monthly Returns'!$BI141</f>
        <v>2.1956196343299181E-5</v>
      </c>
      <c r="DR127" s="196">
        <f>(AR127-AVERAGE(AR$3:AR$242))^2*'Monthly Returns'!$BI141</f>
        <v>6.0836143779409019E-8</v>
      </c>
      <c r="DS127" s="196">
        <f>(AS127-AVERAGE(AS$3:AS$242))^2*'Monthly Returns'!$BI141</f>
        <v>1.0655878264235259E-35</v>
      </c>
      <c r="DT127" s="196">
        <f>(AT127-AVERAGE(AT$3:AT$242))^2*'Monthly Returns'!$BI141</f>
        <v>1.8061359729111765E-5</v>
      </c>
      <c r="DU127" s="196">
        <f>(AU127-AVERAGE(AU$3:AU$242))^2*'Monthly Returns'!$BI141</f>
        <v>2.0667708647768847E-6</v>
      </c>
      <c r="DV127" s="196">
        <f>(AV127-AVERAGE(AV$3:AV$242))^2*'Monthly Returns'!$BI141</f>
        <v>7.2896547205036895E-7</v>
      </c>
      <c r="DW127" s="196">
        <f>(AW127-AVERAGE(AW$3:AW$242))^2*'Monthly Returns'!$BI141</f>
        <v>1.644534670104798E-4</v>
      </c>
      <c r="DX127" s="196">
        <f>(AX127-AVERAGE(AX$3:AX$242))^2*'Monthly Returns'!$BI141</f>
        <v>1.0449240816448806E-4</v>
      </c>
      <c r="DY127" s="196">
        <f>(AY127-AVERAGE(AY$3:AY$242))^2*'Monthly Returns'!$BI141</f>
        <v>1.7573573501412747E-5</v>
      </c>
      <c r="DZ127" s="196">
        <f>(AZ127-AVERAGE(AZ$3:AZ$242))^2*'Monthly Returns'!$BI141</f>
        <v>3.8246888557639277E-5</v>
      </c>
      <c r="EA127" s="196">
        <f>(BA127-AVERAGE(BA$3:BA$242))^2*'Monthly Returns'!$BI141</f>
        <v>9.2873787608239566E-6</v>
      </c>
    </row>
    <row r="128" spans="1:131" s="103" customFormat="1" x14ac:dyDescent="0.2">
      <c r="A128" s="85"/>
      <c r="B128" s="102">
        <f>'Monthly Returns'!A142</f>
        <v>39903</v>
      </c>
      <c r="C128" s="97">
        <f>'Monthly Returns'!B142</f>
        <v>8.7593999999999991E-2</v>
      </c>
      <c r="D128" s="97">
        <f>'Monthly Returns'!C142</f>
        <v>8.7461999999999998E-2</v>
      </c>
      <c r="E128" s="97">
        <f>'Monthly Returns'!D142</f>
        <v>9.1534999999999991E-2</v>
      </c>
      <c r="F128" s="97">
        <f>'Monthly Returns'!E142</f>
        <v>8.9266999999999999E-2</v>
      </c>
      <c r="G128" s="97">
        <f>'Monthly Returns'!F142</f>
        <v>0.10514900000000001</v>
      </c>
      <c r="H128" s="97">
        <f>'Monthly Returns'!G142</f>
        <v>8.2921999999999996E-2</v>
      </c>
      <c r="I128" s="97">
        <f>'Monthly Returns'!H142</f>
        <v>8.0729000000000009E-2</v>
      </c>
      <c r="J128" s="97">
        <f>'Monthly Returns'!I142</f>
        <v>6.4996999999999999E-2</v>
      </c>
      <c r="K128" s="97">
        <f>'Monthly Returns'!J142</f>
        <v>0.143846</v>
      </c>
      <c r="L128" s="97">
        <f>'Monthly Returns'!K142</f>
        <v>-2.496424718368162E-2</v>
      </c>
      <c r="M128" s="97">
        <f>'Monthly Returns'!L142</f>
        <v>1.3902000000000001E-2</v>
      </c>
      <c r="N128" s="97">
        <f>'Monthly Returns'!M142</f>
        <v>2.1787999999999998E-2</v>
      </c>
      <c r="O128" s="97">
        <f>'Monthly Returns'!N142</f>
        <v>6.96E-4</v>
      </c>
      <c r="P128" s="97">
        <f>'Monthly Returns'!O142</f>
        <v>1.6164999999999999E-2</v>
      </c>
      <c r="Q128" s="97">
        <f>'Monthly Returns'!P142</f>
        <v>4.8036000000000002E-2</v>
      </c>
      <c r="R128" s="97">
        <f>'Monthly Returns'!Q142</f>
        <v>-6.78E-4</v>
      </c>
      <c r="S128" s="97">
        <f>'Monthly Returns'!R142</f>
        <v>1.6000000000000001E-3</v>
      </c>
      <c r="T128" s="97">
        <f>'Monthly Returns'!S142</f>
        <v>-7.8799999999999999E-3</v>
      </c>
      <c r="U128" s="97">
        <f>'Monthly Returns'!T142</f>
        <v>5.8845000000000001E-2</v>
      </c>
      <c r="V128" s="97">
        <f>'Monthly Returns'!U142</f>
        <v>9.5759999999999994E-3</v>
      </c>
      <c r="W128" s="97">
        <f>'Monthly Returns'!V142</f>
        <v>1.4175999999999999E-2</v>
      </c>
      <c r="X128" s="97">
        <f>'Monthly Returns'!W142</f>
        <v>5.8541999999999997E-2</v>
      </c>
      <c r="Y128" s="97">
        <f>'Monthly Returns'!X142</f>
        <v>-1.3630000000000001E-3</v>
      </c>
      <c r="Z128" s="97">
        <f>'Monthly Returns'!Y142</f>
        <v>5.2990000000000008E-3</v>
      </c>
      <c r="AA128" s="97">
        <f>'Monthly Returns'!Z142</f>
        <v>3.1883000000000002E-2</v>
      </c>
      <c r="AB128" s="97">
        <f>'Monthly Returns'!AA142</f>
        <v>1.4587000000000001E-2</v>
      </c>
      <c r="AC128" s="97">
        <f>'Monthly Returns'!AB142</f>
        <v>2.9071E-2</v>
      </c>
      <c r="AD128" s="97">
        <f>'Monthly Returns'!AC142</f>
        <v>2.6963000000000001E-2</v>
      </c>
      <c r="AE128" s="97">
        <f>'Monthly Returns'!AD142</f>
        <v>2.3418000000000001E-2</v>
      </c>
      <c r="AF128" s="97">
        <f>'Monthly Returns'!AE142</f>
        <v>3.3285000000000002E-2</v>
      </c>
      <c r="AG128" s="97">
        <f>'Monthly Returns'!AF142</f>
        <v>5.5564000000000002E-2</v>
      </c>
      <c r="AH128" s="97">
        <f>'Monthly Returns'!AG142</f>
        <v>7.0049E-2</v>
      </c>
      <c r="AI128" s="97">
        <f>'Monthly Returns'!AH142</f>
        <v>-2.9999999999999997E-4</v>
      </c>
      <c r="AJ128" s="97">
        <f>'Monthly Returns'!AI142</f>
        <v>1.6570000000000001E-2</v>
      </c>
      <c r="AK128" s="97">
        <f>'Monthly Returns'!AJ142</f>
        <v>2.8999999999999998E-2</v>
      </c>
      <c r="AL128" s="97">
        <f>'Monthly Returns'!AK142</f>
        <v>1.2766999999999999E-2</v>
      </c>
      <c r="AM128" s="97">
        <f>'Monthly Returns'!AL142</f>
        <v>-6.1460000000000004E-3</v>
      </c>
      <c r="AN128" s="97">
        <f>'Monthly Returns'!AM142</f>
        <v>9.9570000000000006E-3</v>
      </c>
      <c r="AO128" s="97">
        <f>'Monthly Returns'!AN142</f>
        <v>-1.1423000000000001E-2</v>
      </c>
      <c r="AP128" s="97">
        <f>'Monthly Returns'!AO142</f>
        <v>3.6032000000000002E-2</v>
      </c>
      <c r="AQ128" s="97">
        <f>'Monthly Returns'!AP142</f>
        <v>7.4853000000000003E-2</v>
      </c>
      <c r="AR128" s="95">
        <v>8.0402411726134493E-2</v>
      </c>
      <c r="AS128" s="97">
        <f>'Monthly Returns'!AR142</f>
        <v>-2.496424718368162E-2</v>
      </c>
      <c r="AT128" s="205">
        <f t="shared" si="3"/>
        <v>3.521966054174739E-2</v>
      </c>
      <c r="AU128" s="95">
        <v>2.6656039632989438E-2</v>
      </c>
      <c r="AV128" s="95">
        <v>2.9085919217260822E-2</v>
      </c>
      <c r="AW128" s="97">
        <f>'Monthly Returns'!AV142</f>
        <v>4.0618000000000001E-2</v>
      </c>
      <c r="AX128" s="97">
        <f>'Monthly Returns'!AW142</f>
        <v>7.0595000000000005E-2</v>
      </c>
      <c r="AY128" s="95">
        <v>8.3178302708736926E-2</v>
      </c>
      <c r="AZ128" s="95">
        <v>0.15489171864988927</v>
      </c>
      <c r="BA128" s="97">
        <f>'Monthly Returns'!AZ142</f>
        <v>6.6749999999999995E-3</v>
      </c>
      <c r="BB128" s="97"/>
      <c r="BC128" s="97"/>
      <c r="BD128" s="97"/>
      <c r="BE128" s="97"/>
      <c r="BF128" s="97"/>
      <c r="BG128" s="97"/>
      <c r="BH128" s="97"/>
      <c r="BI128" s="97"/>
      <c r="BJ128" s="97"/>
      <c r="BK128" s="97"/>
      <c r="BL128" s="97"/>
      <c r="BM128" s="97"/>
      <c r="BN128" s="97"/>
      <c r="BO128" s="97"/>
      <c r="BP128" s="97"/>
      <c r="BQ128" s="97"/>
      <c r="BR128" s="97"/>
      <c r="BS128" s="97"/>
      <c r="BT128" s="97"/>
      <c r="BU128" s="97"/>
      <c r="BV128" s="97"/>
      <c r="CC128" s="196">
        <f>(C128-AVERAGE(C$3:C$242))^2*'Monthly Returns'!$BI142</f>
        <v>2.2570116705764609E-5</v>
      </c>
      <c r="CD128" s="196">
        <f>(D128-AVERAGE(D$3:D$242))^2*'Monthly Returns'!$BI142</f>
        <v>2.255867877522962E-5</v>
      </c>
      <c r="CE128" s="196">
        <f>(E128-AVERAGE(E$3:E$242))^2*'Monthly Returns'!$BI142</f>
        <v>2.3610233806178021E-5</v>
      </c>
      <c r="CF128" s="196">
        <f>(F128-AVERAGE(F$3:F$242))^2*'Monthly Returns'!$BI142</f>
        <v>2.2459434179514739E-5</v>
      </c>
      <c r="CG128" s="196">
        <f>(G128-AVERAGE(G$3:G$242))^2*'Monthly Returns'!$BI142</f>
        <v>3.1179604256932672E-5</v>
      </c>
      <c r="CH128" s="196">
        <f>(H128-AVERAGE(H$3:H$242))^2*'Monthly Returns'!$BI142</f>
        <v>2.0430212228144454E-5</v>
      </c>
      <c r="CI128" s="196">
        <f>(I128-AVERAGE(I$3:I$242))^2*'Monthly Returns'!$BI142</f>
        <v>1.9366020190526152E-5</v>
      </c>
      <c r="CJ128" s="196">
        <f>(J128-AVERAGE(J$3:J$242))^2*'Monthly Returns'!$BI142</f>
        <v>1.0960460013540543E-5</v>
      </c>
      <c r="CK128" s="196">
        <f>(K128-AVERAGE(K$3:K$242))^2*'Monthly Returns'!$BI142</f>
        <v>6.2465233476896093E-5</v>
      </c>
      <c r="CL128" s="196">
        <f>(L128-AVERAGE(L$3:L$242))^2*'Monthly Returns'!$BI142</f>
        <v>1.0763513398217435E-35</v>
      </c>
      <c r="CM128" s="196">
        <f>(M128-AVERAGE(M$3:M$242))^2*'Monthly Returns'!$BI142</f>
        <v>3.630368021442226E-7</v>
      </c>
      <c r="CN128" s="196">
        <f>(N128-AVERAGE(N$3:N$242))^2*'Monthly Returns'!$BI142</f>
        <v>1.1863961435254032E-6</v>
      </c>
      <c r="CO128" s="196">
        <f>(O128-AVERAGE(O$3:O$242))^2*'Monthly Returns'!$BI142</f>
        <v>3.5102129880071469E-9</v>
      </c>
      <c r="CP128" s="196">
        <f>(P128-AVERAGE(P$3:P$242))^2*'Monthly Returns'!$BI142</f>
        <v>6.0567983861805305E-7</v>
      </c>
      <c r="CQ128" s="196">
        <f>(Q128-AVERAGE(Q$3:Q$242))^2*'Monthly Returns'!$BI142</f>
        <v>6.4243030605531584E-6</v>
      </c>
      <c r="CR128" s="196">
        <f>(R128-AVERAGE(R$3:R$242))^2*'Monthly Returns'!$BI142</f>
        <v>8.8349698936590148E-8</v>
      </c>
      <c r="CS128" s="196">
        <f>(S128-AVERAGE(S$3:S$242))^2*'Monthly Returns'!$BI142</f>
        <v>2.0068483552428615E-8</v>
      </c>
      <c r="CT128" s="196">
        <f>(T128-AVERAGE(T$3:T$242))^2*'Monthly Returns'!$BI142</f>
        <v>6.3016645973540438E-7</v>
      </c>
      <c r="CU128" s="196">
        <f>(U128-AVERAGE(U$3:U$242))^2*'Monthly Returns'!$BI142</f>
        <v>1.0349101271015174E-5</v>
      </c>
      <c r="CV128" s="196">
        <f>(V128-AVERAGE(V$3:V$242))^2*'Monthly Returns'!$BI142</f>
        <v>1.372769533339906E-7</v>
      </c>
      <c r="CW128" s="196">
        <f>(W128-AVERAGE(W$3:W$242))^2*'Monthly Returns'!$BI142</f>
        <v>3.8319585243516294E-7</v>
      </c>
      <c r="CX128" s="196">
        <f>(X128-AVERAGE(X$3:X$242))^2*'Monthly Returns'!$BI142</f>
        <v>1.021167118094608E-5</v>
      </c>
      <c r="CY128" s="196">
        <f>(Y128-AVERAGE(Y$3:Y$242))^2*'Monthly Returns'!$BI142</f>
        <v>8.6448883459997396E-8</v>
      </c>
      <c r="CZ128" s="196">
        <f>(Z128-AVERAGE(Z$3:Z$242))^2*'Monthly Returns'!$BI142</f>
        <v>2.8581004720578691E-8</v>
      </c>
      <c r="DA128" s="196">
        <f>(AA128-AVERAGE(AA$3:AA$242))^2*'Monthly Returns'!$BI142</f>
        <v>2.3524745450370774E-6</v>
      </c>
      <c r="DB128" s="196">
        <f>(AB128-AVERAGE(AB$3:AB$242))^2*'Monthly Returns'!$BI142</f>
        <v>3.8234297427782438E-7</v>
      </c>
      <c r="DC128" s="196">
        <f>(AC128-AVERAGE(AC$3:AC$242))^2*'Monthly Returns'!$BI142</f>
        <v>2.3676780739766254E-6</v>
      </c>
      <c r="DD128" s="196">
        <f>(AD128-AVERAGE(AD$3:AD$242))^2*'Monthly Returns'!$BI142</f>
        <v>1.9908846072675875E-6</v>
      </c>
      <c r="DE128" s="196">
        <f>(AE128-AVERAGE(AE$3:AE$242))^2*'Monthly Returns'!$BI142</f>
        <v>1.4155768751027586E-6</v>
      </c>
      <c r="DF128" s="196">
        <f>(AF128-AVERAGE(AF$3:AF$242))^2*'Monthly Returns'!$BI142</f>
        <v>2.4242316495958249E-6</v>
      </c>
      <c r="DG128" s="196">
        <f>(AG128-AVERAGE(AG$3:AG$242))^2*'Monthly Returns'!$BI142</f>
        <v>8.7683893631199723E-6</v>
      </c>
      <c r="DH128" s="196">
        <f>(AH128-AVERAGE(AH$3:AH$242))^2*'Monthly Returns'!$BI142</f>
        <v>1.5085337358676783E-5</v>
      </c>
      <c r="DI128" s="196">
        <f>(AI128-AVERAGE(AI$3:AI$242))^2*'Monthly Returns'!$BI142</f>
        <v>5.4143060610517423E-8</v>
      </c>
      <c r="DJ128" s="196">
        <f>(AJ128-AVERAGE(AJ$3:AJ$242))^2*'Monthly Returns'!$BI142</f>
        <v>4.1170227002906878E-7</v>
      </c>
      <c r="DK128" s="196">
        <f>(AK128-AVERAGE(AK$3:AK$242))^2*'Monthly Returns'!$BI142</f>
        <v>1.8068642720015577E-6</v>
      </c>
      <c r="DL128" s="196">
        <f>(AL128-AVERAGE(AL$3:AL$242))^2*'Monthly Returns'!$BI142</f>
        <v>1.4136270201221715E-7</v>
      </c>
      <c r="DM128" s="196">
        <f>(AM128-AVERAGE(AM$3:AM$242))^2*'Monthly Returns'!$BI142</f>
        <v>3.8330043269007152E-7</v>
      </c>
      <c r="DN128" s="196">
        <f>(AN128-AVERAGE(AN$3:AN$242))^2*'Monthly Returns'!$BI142</f>
        <v>6.5934569561508993E-8</v>
      </c>
      <c r="DO128" s="196">
        <f>(AO128-AVERAGE(AO$3:AO$242))^2*'Monthly Returns'!$BI142</f>
        <v>9.8556349877341697E-7</v>
      </c>
      <c r="DP128" s="196">
        <f>(AP128-AVERAGE(AP$3:AP$242))^2*'Monthly Returns'!$BI142</f>
        <v>3.9590709804419074E-6</v>
      </c>
      <c r="DQ128" s="196">
        <f>(AQ128-AVERAGE(AQ$3:AQ$242))^2*'Monthly Returns'!$BI142</f>
        <v>1.5693603256575224E-5</v>
      </c>
      <c r="DR128" s="196">
        <f>(AR128-AVERAGE(AR$3:AR$242))^2*'Monthly Returns'!$BI142</f>
        <v>1.9074220573686219E-5</v>
      </c>
      <c r="DS128" s="196">
        <f>(AS128-AVERAGE(AS$3:AS$242))^2*'Monthly Returns'!$BI142</f>
        <v>1.0763513398217435E-35</v>
      </c>
      <c r="DT128" s="196">
        <f>(AT128-AVERAGE(AT$3:AT$242))^2*'Monthly Returns'!$BI142</f>
        <v>3.0445412807463462E-6</v>
      </c>
      <c r="DU128" s="196">
        <f>(AU128-AVERAGE(AU$3:AU$242))^2*'Monthly Returns'!$BI142</f>
        <v>2.1243686842026936E-6</v>
      </c>
      <c r="DV128" s="196">
        <f>(AV128-AVERAGE(AV$3:AV$242))^2*'Monthly Returns'!$BI142</f>
        <v>4.2609422263936677E-6</v>
      </c>
      <c r="DW128" s="196">
        <f>(AW128-AVERAGE(AW$3:AW$242))^2*'Monthly Returns'!$BI142</f>
        <v>3.3106303922054879E-6</v>
      </c>
      <c r="DX128" s="196">
        <f>(AX128-AVERAGE(AX$3:AX$242))^2*'Monthly Returns'!$BI142</f>
        <v>1.3301495065734149E-5</v>
      </c>
      <c r="DY128" s="196">
        <f>(AY128-AVERAGE(AY$3:AY$242))^2*'Monthly Returns'!$BI142</f>
        <v>2.0304919802508052E-5</v>
      </c>
      <c r="DZ128" s="196">
        <f>(AZ128-AVERAGE(AZ$3:AZ$242))^2*'Monthly Returns'!$BI142</f>
        <v>6.7132052969128697E-5</v>
      </c>
      <c r="EA128" s="196">
        <f>(BA128-AVERAGE(BA$3:BA$242))^2*'Monthly Returns'!$BI142</f>
        <v>4.46209834078367E-8</v>
      </c>
    </row>
    <row r="129" spans="1:131" s="103" customFormat="1" x14ac:dyDescent="0.2">
      <c r="A129" s="85"/>
      <c r="B129" s="102">
        <f>'Monthly Returns'!A143</f>
        <v>39933</v>
      </c>
      <c r="C129" s="97">
        <f>'Monthly Returns'!B143</f>
        <v>0.10523400000000001</v>
      </c>
      <c r="D129" s="97">
        <f>'Monthly Returns'!C143</f>
        <v>0.10122199999999999</v>
      </c>
      <c r="E129" s="97">
        <f>'Monthly Returns'!D143</f>
        <v>0.15371899999999999</v>
      </c>
      <c r="F129" s="97">
        <f>'Monthly Returns'!E143</f>
        <v>0.154583</v>
      </c>
      <c r="G129" s="97">
        <f>'Monthly Returns'!F143</f>
        <v>0.17665199999999998</v>
      </c>
      <c r="H129" s="97">
        <f>'Monthly Returns'!G143</f>
        <v>0.11896000000000001</v>
      </c>
      <c r="I129" s="97">
        <f>'Monthly Returns'!H143</f>
        <v>0.13752500000000001</v>
      </c>
      <c r="J129" s="97">
        <f>'Monthly Returns'!I143</f>
        <v>0.15499099999999999</v>
      </c>
      <c r="K129" s="97">
        <f>'Monthly Returns'!J143</f>
        <v>0.16656300000000002</v>
      </c>
      <c r="L129" s="97">
        <f>'Monthly Returns'!K143</f>
        <v>-2.496424718368162E-2</v>
      </c>
      <c r="M129" s="97">
        <f>'Monthly Returns'!L143</f>
        <v>4.7860000000000003E-3</v>
      </c>
      <c r="N129" s="97">
        <f>'Monthly Returns'!M143</f>
        <v>-1.8242000000000001E-2</v>
      </c>
      <c r="O129" s="97">
        <f>'Monthly Returns'!N143</f>
        <v>5.9599999999999996E-4</v>
      </c>
      <c r="P129" s="97">
        <f>'Monthly Returns'!O143</f>
        <v>-1.102E-2</v>
      </c>
      <c r="Q129" s="97">
        <f>'Monthly Returns'!P143</f>
        <v>-5.1672000000000003E-2</v>
      </c>
      <c r="R129" s="97">
        <f>'Monthly Returns'!Q143</f>
        <v>2.7608999999999998E-2</v>
      </c>
      <c r="S129" s="97">
        <f>'Monthly Returns'!R143</f>
        <v>2.6600000000000002E-2</v>
      </c>
      <c r="T129" s="97">
        <f>'Monthly Returns'!S143</f>
        <v>3.0891000000000002E-2</v>
      </c>
      <c r="U129" s="97">
        <f>'Monthly Returns'!T143</f>
        <v>-1.9320999999999998E-2</v>
      </c>
      <c r="V129" s="97">
        <f>'Monthly Returns'!U143</f>
        <v>-7.0400000000000009E-4</v>
      </c>
      <c r="W129" s="97">
        <f>'Monthly Returns'!V143</f>
        <v>2.8439999999999997E-3</v>
      </c>
      <c r="X129" s="97">
        <f>'Monthly Returns'!W143</f>
        <v>7.3677000000000006E-2</v>
      </c>
      <c r="Y129" s="97">
        <f>'Monthly Returns'!X143</f>
        <v>1.4943999999999999E-2</v>
      </c>
      <c r="Z129" s="97">
        <f>'Monthly Returns'!Y143</f>
        <v>4.3219999999999995E-3</v>
      </c>
      <c r="AA129" s="97">
        <f>'Monthly Returns'!Z143</f>
        <v>0.12105</v>
      </c>
      <c r="AB129" s="97">
        <f>'Monthly Returns'!AA143</f>
        <v>8.6957000000000007E-2</v>
      </c>
      <c r="AC129" s="97">
        <f>'Monthly Returns'!AB143</f>
        <v>1.1929E-2</v>
      </c>
      <c r="AD129" s="97">
        <f>'Monthly Returns'!AC143</f>
        <v>8.829E-3</v>
      </c>
      <c r="AE129" s="97">
        <f>'Monthly Returns'!AD143</f>
        <v>3.0449E-2</v>
      </c>
      <c r="AF129" s="97">
        <f>'Monthly Returns'!AE143</f>
        <v>5.2965999999999999E-2</v>
      </c>
      <c r="AG129" s="97">
        <f>'Monthly Returns'!AF143</f>
        <v>6.3778000000000001E-2</v>
      </c>
      <c r="AH129" s="97">
        <f>'Monthly Returns'!AG143</f>
        <v>7.2604000000000002E-2</v>
      </c>
      <c r="AI129" s="97">
        <f>'Monthly Returns'!AH143</f>
        <v>1.61E-2</v>
      </c>
      <c r="AJ129" s="97">
        <f>'Monthly Returns'!AI143</f>
        <v>3.6019999999999996E-2</v>
      </c>
      <c r="AK129" s="97">
        <f>'Monthly Returns'!AJ143</f>
        <v>5.4442999999999998E-2</v>
      </c>
      <c r="AL129" s="97">
        <f>'Monthly Returns'!AK143</f>
        <v>3.1902E-2</v>
      </c>
      <c r="AM129" s="97">
        <f>'Monthly Returns'!AL143</f>
        <v>-8.92E-4</v>
      </c>
      <c r="AN129" s="97">
        <f>'Monthly Returns'!AM143</f>
        <v>3.0997E-2</v>
      </c>
      <c r="AO129" s="97">
        <f>'Monthly Returns'!AN143</f>
        <v>-1.7246999999999998E-2</v>
      </c>
      <c r="AP129" s="97">
        <f>'Monthly Returns'!AO143</f>
        <v>7.3299999999999997E-3</v>
      </c>
      <c r="AQ129" s="97">
        <f>'Monthly Returns'!AP143</f>
        <v>4.548E-2</v>
      </c>
      <c r="AR129" s="95">
        <v>6.9679927335343589E-2</v>
      </c>
      <c r="AS129" s="97">
        <f>'Monthly Returns'!AR143</f>
        <v>-2.496424718368162E-2</v>
      </c>
      <c r="AT129" s="205">
        <f t="shared" si="3"/>
        <v>8.991230129036662E-2</v>
      </c>
      <c r="AU129" s="95">
        <v>-2.0338560186560161E-3</v>
      </c>
      <c r="AV129" s="95">
        <v>-2.8624395415425202E-2</v>
      </c>
      <c r="AW129" s="97">
        <f>'Monthly Returns'!AV143</f>
        <v>0.31019600000000003</v>
      </c>
      <c r="AX129" s="97">
        <f>'Monthly Returns'!AW143</f>
        <v>0.206645</v>
      </c>
      <c r="AY129" s="95">
        <v>7.9915506451833124E-2</v>
      </c>
      <c r="AZ129" s="95">
        <v>0.14210166106589098</v>
      </c>
      <c r="BA129" s="97">
        <f>'Monthly Returns'!AZ143</f>
        <v>0.11015800000000001</v>
      </c>
      <c r="BB129" s="97"/>
      <c r="BC129" s="97"/>
      <c r="BD129" s="97"/>
      <c r="BE129" s="97"/>
      <c r="BF129" s="97"/>
      <c r="BG129" s="97"/>
      <c r="BH129" s="97"/>
      <c r="BI129" s="97"/>
      <c r="BJ129" s="97"/>
      <c r="BK129" s="97"/>
      <c r="BL129" s="97"/>
      <c r="BM129" s="97"/>
      <c r="BN129" s="97"/>
      <c r="BO129" s="97"/>
      <c r="BP129" s="97"/>
      <c r="BQ129" s="97"/>
      <c r="BR129" s="97"/>
      <c r="BS129" s="97"/>
      <c r="BT129" s="97"/>
      <c r="BU129" s="97"/>
      <c r="BV129" s="97"/>
      <c r="CC129" s="196">
        <f>(C129-AVERAGE(C$3:C$242))^2*'Monthly Returns'!$BI143</f>
        <v>3.390190059485491E-5</v>
      </c>
      <c r="CD129" s="196">
        <f>(D129-AVERAGE(D$3:D$242))^2*'Monthly Returns'!$BI143</f>
        <v>3.1257667493022385E-5</v>
      </c>
      <c r="CE129" s="196">
        <f>(E129-AVERAGE(E$3:E$242))^2*'Monthly Returns'!$BI143</f>
        <v>7.3568071341029897E-5</v>
      </c>
      <c r="CF129" s="196">
        <f>(F129-AVERAGE(F$3:F$242))^2*'Monthly Returns'!$BI143</f>
        <v>7.4696593413350594E-5</v>
      </c>
      <c r="CG129" s="196">
        <f>(G129-AVERAGE(G$3:G$242))^2*'Monthly Returns'!$BI143</f>
        <v>9.7203978927082216E-5</v>
      </c>
      <c r="CH129" s="196">
        <f>(H129-AVERAGE(H$3:H$242))^2*'Monthly Returns'!$BI143</f>
        <v>4.4667454886855605E-5</v>
      </c>
      <c r="CI129" s="196">
        <f>(I129-AVERAGE(I$3:I$242))^2*'Monthly Returns'!$BI143</f>
        <v>6.078510015739481E-5</v>
      </c>
      <c r="CJ129" s="196">
        <f>(J129-AVERAGE(J$3:J$242))^2*'Monthly Returns'!$BI143</f>
        <v>7.5219045457777231E-5</v>
      </c>
      <c r="CK129" s="196">
        <f>(K129-AVERAGE(K$3:K$242))^2*'Monthly Returns'!$BI143</f>
        <v>8.63538763564361E-5</v>
      </c>
      <c r="CL129" s="196">
        <f>(L129-AVERAGE(L$3:L$242))^2*'Monthly Returns'!$BI143</f>
        <v>1.0872235755775188E-35</v>
      </c>
      <c r="CM129" s="196">
        <f>(M129-AVERAGE(M$3:M$242))^2*'Monthly Returns'!$BI143</f>
        <v>4.1061698863129403E-9</v>
      </c>
      <c r="CN129" s="196">
        <f>(N129-AVERAGE(N$3:N$242))^2*'Monthly Returns'!$BI143</f>
        <v>1.6461836878503099E-6</v>
      </c>
      <c r="CO129" s="196">
        <f>(O129-AVERAGE(O$3:O$242))^2*'Monthly Returns'!$BI143</f>
        <v>4.2883411510766323E-9</v>
      </c>
      <c r="CP129" s="196">
        <f>(P129-AVERAGE(P$3:P$242))^2*'Monthly Returns'!$BI143</f>
        <v>6.9320110203745565E-7</v>
      </c>
      <c r="CQ129" s="196">
        <f>(Q129-AVERAGE(Q$3:Q$242))^2*'Monthly Returns'!$BI143</f>
        <v>1.1391748947654084E-5</v>
      </c>
      <c r="CR129" s="196">
        <f>(R129-AVERAGE(R$3:R$242))^2*'Monthly Returns'!$BI143</f>
        <v>1.908502351834265E-6</v>
      </c>
      <c r="CS129" s="196">
        <f>(S129-AVERAGE(S$3:S$242))^2*'Monthly Returns'!$BI143</f>
        <v>1.8025701047067949E-6</v>
      </c>
      <c r="CT129" s="196">
        <f>(T129-AVERAGE(T$3:T$242))^2*'Monthly Returns'!$BI143</f>
        <v>2.2654149504787597E-6</v>
      </c>
      <c r="CU129" s="196">
        <f>(U129-AVERAGE(U$3:U$242))^2*'Monthly Returns'!$BI143</f>
        <v>1.9874636829789094E-6</v>
      </c>
      <c r="CV129" s="196">
        <f>(V129-AVERAGE(V$3:V$242))^2*'Monthly Returns'!$BI143</f>
        <v>5.6761254693750486E-8</v>
      </c>
      <c r="CW129" s="196">
        <f>(W129-AVERAGE(W$3:W$242))^2*'Monthly Returns'!$BI143</f>
        <v>2.5972135480965286E-9</v>
      </c>
      <c r="CX129" s="196">
        <f>(X129-AVERAGE(X$3:X$242))^2*'Monthly Returns'!$BI143</f>
        <v>1.6897634532529819E-5</v>
      </c>
      <c r="CY129" s="196">
        <f>(Y129-AVERAGE(Y$3:Y$242))^2*'Monthly Returns'!$BI143</f>
        <v>4.5308581627695596E-7</v>
      </c>
      <c r="CZ129" s="196">
        <f>(Z129-AVERAGE(Z$3:Z$242))^2*'Monthly Returns'!$BI143</f>
        <v>1.2516694199810805E-8</v>
      </c>
      <c r="DA129" s="196">
        <f>(AA129-AVERAGE(AA$3:AA$242))^2*'Monthly Returns'!$BI143</f>
        <v>4.675737087584223E-5</v>
      </c>
      <c r="DB129" s="196">
        <f>(AB129-AVERAGE(AB$3:AB$242))^2*'Monthly Returns'!$BI143</f>
        <v>2.4207976515492885E-5</v>
      </c>
      <c r="DC129" s="196">
        <f>(AC129-AVERAGE(AC$3:AC$242))^2*'Monthly Returns'!$BI143</f>
        <v>2.7905876817459296E-7</v>
      </c>
      <c r="DD129" s="196">
        <f>(AD129-AVERAGE(AD$3:AD$242))^2*'Monthly Returns'!$BI143</f>
        <v>1.1624947620817601E-7</v>
      </c>
      <c r="DE129" s="196">
        <f>(AE129-AVERAGE(AE$3:AE$242))^2*'Monthly Returns'!$BI143</f>
        <v>2.6030869927748047E-6</v>
      </c>
      <c r="DF129" s="196">
        <f>(AF129-AVERAGE(AF$3:AF$242))^2*'Monthly Returns'!$BI143</f>
        <v>7.4740460887359948E-6</v>
      </c>
      <c r="DG129" s="196">
        <f>(AG129-AVERAGE(AG$3:AG$242))^2*'Monthly Returns'!$BI143</f>
        <v>1.1999072892389156E-5</v>
      </c>
      <c r="DH129" s="196">
        <f>(AH129-AVERAGE(AH$3:AH$242))^2*'Monthly Returns'!$BI143</f>
        <v>1.6445587789927763E-5</v>
      </c>
      <c r="DI129" s="196">
        <f>(AI129-AVERAGE(AI$3:AI$242))^2*'Monthly Returns'!$BI143</f>
        <v>5.4802172465040676E-7</v>
      </c>
      <c r="DJ129" s="196">
        <f>(AJ129-AVERAGE(AJ$3:AJ$242))^2*'Monthly Returns'!$BI143</f>
        <v>3.2406605579558497E-6</v>
      </c>
      <c r="DK129" s="196">
        <f>(AK129-AVERAGE(AK$3:AK$242))^2*'Monthly Returns'!$BI143</f>
        <v>8.1925168793766957E-6</v>
      </c>
      <c r="DL129" s="196">
        <f>(AL129-AVERAGE(AL$3:AL$242))^2*'Monthly Returns'!$BI143</f>
        <v>2.2936389935505247E-6</v>
      </c>
      <c r="DM129" s="196">
        <f>(AM129-AVERAGE(AM$3:AM$242))^2*'Monthly Returns'!$BI143</f>
        <v>9.6192526845627674E-8</v>
      </c>
      <c r="DN129" s="196">
        <f>(AN129-AVERAGE(AN$3:AN$242))^2*'Monthly Returns'!$BI143</f>
        <v>2.2735392872077575E-6</v>
      </c>
      <c r="DO129" s="196">
        <f>(AO129-AVERAGE(AO$3:AO$242))^2*'Monthly Returns'!$BI143</f>
        <v>1.8055206952306773E-6</v>
      </c>
      <c r="DP129" s="196">
        <f>(AP129-AVERAGE(AP$3:AP$242))^2*'Monthly Returns'!$BI143</f>
        <v>8.6963084936983673E-8</v>
      </c>
      <c r="DQ129" s="196">
        <f>(AQ129-AVERAGE(AQ$3:AQ$242))^2*'Monthly Returns'!$BI143</f>
        <v>5.0030307687016423E-6</v>
      </c>
      <c r="DR129" s="196">
        <f>(AR129-AVERAGE(AR$3:AR$242))^2*'Monthly Returns'!$BI143</f>
        <v>1.4081267978271536E-5</v>
      </c>
      <c r="DS129" s="196">
        <f>(AS129-AVERAGE(AS$3:AS$242))^2*'Monthly Returns'!$BI143</f>
        <v>1.0872235755775188E-35</v>
      </c>
      <c r="DT129" s="196">
        <f>(AT129-AVERAGE(AT$3:AT$242))^2*'Monthly Returns'!$BI143</f>
        <v>2.5023408681584587E-5</v>
      </c>
      <c r="DU129" s="196">
        <f>(AU129-AVERAGE(AU$3:AU$242))^2*'Monthly Returns'!$BI143</f>
        <v>5.7258372109815957E-8</v>
      </c>
      <c r="DV129" s="196">
        <f>(AV129-AVERAGE(AV$3:AV$242))^2*'Monthly Returns'!$BI143</f>
        <v>1.8315058922771163E-6</v>
      </c>
      <c r="DW129" s="196">
        <f>(AW129-AVERAGE(AW$3:AW$242))^2*'Monthly Returns'!$BI143</f>
        <v>3.18313630422365E-4</v>
      </c>
      <c r="DX129" s="196">
        <f>(AX129-AVERAGE(AX$3:AX$242))^2*'Monthly Returns'!$BI143</f>
        <v>1.3798566852992996E-4</v>
      </c>
      <c r="DY129" s="196">
        <f>(AY129-AVERAGE(AY$3:AY$242))^2*'Monthly Returns'!$BI143</f>
        <v>1.8792156464939731E-5</v>
      </c>
      <c r="DZ129" s="196">
        <f>(AZ129-AVERAGE(AZ$3:AZ$242))^2*'Monthly Returns'!$BI143</f>
        <v>5.5875257109842805E-5</v>
      </c>
      <c r="EA129" s="196">
        <f>(BA129-AVERAGE(BA$3:BA$242))^2*'Monthly Returns'!$BI143</f>
        <v>3.5218131683034066E-5</v>
      </c>
    </row>
    <row r="130" spans="1:131" s="103" customFormat="1" x14ac:dyDescent="0.2">
      <c r="A130" s="85"/>
      <c r="B130" s="102">
        <f>'Monthly Returns'!A144</f>
        <v>39964</v>
      </c>
      <c r="C130" s="97">
        <f>'Monthly Returns'!B144</f>
        <v>5.3365000000000003E-2</v>
      </c>
      <c r="D130" s="97">
        <f>'Monthly Returns'!C144</f>
        <v>5.5343000000000003E-2</v>
      </c>
      <c r="E130" s="97">
        <f>'Monthly Returns'!D144</f>
        <v>4.3422000000000002E-2</v>
      </c>
      <c r="F130" s="97">
        <f>'Monthly Returns'!E144</f>
        <v>3.0148999999999999E-2</v>
      </c>
      <c r="G130" s="97">
        <f>'Monthly Returns'!F144</f>
        <v>0.10784700000000001</v>
      </c>
      <c r="H130" s="97">
        <f>'Monthly Returns'!G144</f>
        <v>0.10082700000000001</v>
      </c>
      <c r="I130" s="97">
        <f>'Monthly Returns'!H144</f>
        <v>0.13688</v>
      </c>
      <c r="J130" s="97">
        <f>'Monthly Returns'!I144</f>
        <v>0.14896800000000002</v>
      </c>
      <c r="K130" s="97">
        <f>'Monthly Returns'!J144</f>
        <v>0.17144999999999999</v>
      </c>
      <c r="L130" s="97">
        <f>'Monthly Returns'!K144</f>
        <v>-2.496424718368162E-2</v>
      </c>
      <c r="M130" s="97">
        <f>'Monthly Returns'!L144</f>
        <v>7.2509999999999996E-3</v>
      </c>
      <c r="N130" s="97">
        <f>'Monthly Returns'!M144</f>
        <v>-1.0091000000000001E-2</v>
      </c>
      <c r="O130" s="97">
        <f>'Monthly Returns'!N144</f>
        <v>2.4800000000000001E-4</v>
      </c>
      <c r="P130" s="97">
        <f>'Monthly Returns'!O144</f>
        <v>-6.6469999999999993E-3</v>
      </c>
      <c r="Q130" s="97">
        <f>'Monthly Returns'!P144</f>
        <v>-2.7397999999999999E-2</v>
      </c>
      <c r="R130" s="97">
        <f>'Monthly Returns'!Q144</f>
        <v>3.3793000000000004E-2</v>
      </c>
      <c r="S130" s="97">
        <f>'Monthly Returns'!R144</f>
        <v>2.964E-2</v>
      </c>
      <c r="T130" s="97">
        <f>'Monthly Returns'!S144</f>
        <v>4.7625000000000001E-2</v>
      </c>
      <c r="U130" s="97">
        <f>'Monthly Returns'!T144</f>
        <v>2.0753000000000001E-2</v>
      </c>
      <c r="V130" s="97">
        <f>'Monthly Returns'!U144</f>
        <v>8.9999999999999992E-5</v>
      </c>
      <c r="W130" s="97">
        <f>'Monthly Returns'!V144</f>
        <v>2.9239999999999999E-3</v>
      </c>
      <c r="X130" s="97">
        <f>'Monthly Returns'!W144</f>
        <v>3.6384E-2</v>
      </c>
      <c r="Y130" s="97">
        <f>'Monthly Returns'!X144</f>
        <v>2.4590000000000002E-3</v>
      </c>
      <c r="Z130" s="97">
        <f>'Monthly Returns'!Y144</f>
        <v>9.0200000000000002E-4</v>
      </c>
      <c r="AA130" s="97">
        <f>'Monthly Returns'!Z144</f>
        <v>6.7291999999999991E-2</v>
      </c>
      <c r="AB130" s="97">
        <f>'Monthly Returns'!AA144</f>
        <v>6.0721999999999998E-2</v>
      </c>
      <c r="AC130" s="97">
        <f>'Monthly Returns'!AB144</f>
        <v>5.5350000000000003E-2</v>
      </c>
      <c r="AD130" s="97">
        <f>'Monthly Returns'!AC144</f>
        <v>4.4732000000000001E-2</v>
      </c>
      <c r="AE130" s="97">
        <f>'Monthly Returns'!AD144</f>
        <v>9.1347999999999999E-2</v>
      </c>
      <c r="AF130" s="97">
        <f>'Monthly Returns'!AE144</f>
        <v>3.5937999999999998E-2</v>
      </c>
      <c r="AG130" s="97">
        <f>'Monthly Returns'!AF144</f>
        <v>8.8292999999999996E-2</v>
      </c>
      <c r="AH130" s="97">
        <f>'Monthly Returns'!AG144</f>
        <v>4.5911E-2</v>
      </c>
      <c r="AI130" s="97">
        <f>'Monthly Returns'!AH144</f>
        <v>3.15E-2</v>
      </c>
      <c r="AJ130" s="97">
        <f>'Monthly Returns'!AI144</f>
        <v>5.1470000000000002E-2</v>
      </c>
      <c r="AK130" s="97">
        <f>'Monthly Returns'!AJ144</f>
        <v>6.3743999999999995E-2</v>
      </c>
      <c r="AL130" s="97">
        <f>'Monthly Returns'!AK144</f>
        <v>4.743E-2</v>
      </c>
      <c r="AM130" s="97">
        <f>'Monthly Returns'!AL144</f>
        <v>3.5352000000000001E-2</v>
      </c>
      <c r="AN130" s="97">
        <f>'Monthly Returns'!AM144</f>
        <v>3.9329000000000003E-2</v>
      </c>
      <c r="AO130" s="97">
        <f>'Monthly Returns'!AN144</f>
        <v>1.5637000000000002E-2</v>
      </c>
      <c r="AP130" s="97">
        <f>'Monthly Returns'!AO144</f>
        <v>0.13004499999999999</v>
      </c>
      <c r="AQ130" s="97">
        <f>'Monthly Returns'!AP144</f>
        <v>0.161798</v>
      </c>
      <c r="AR130" s="95">
        <v>3.4254187343173842E-2</v>
      </c>
      <c r="AS130" s="97">
        <f>'Monthly Returns'!AR144</f>
        <v>-2.496424718368162E-2</v>
      </c>
      <c r="AT130" s="205">
        <f t="shared" si="3"/>
        <v>5.4583058218998413E-2</v>
      </c>
      <c r="AU130" s="95">
        <v>-7.706708425436604E-3</v>
      </c>
      <c r="AV130" s="95">
        <v>-2.8093517260758562E-2</v>
      </c>
      <c r="AW130" s="97">
        <f>'Monthly Returns'!AV144</f>
        <v>2.1568E-2</v>
      </c>
      <c r="AX130" s="97">
        <f>'Monthly Returns'!AW144</f>
        <v>0.126304</v>
      </c>
      <c r="AY130" s="95">
        <v>3.8332291094992074E-2</v>
      </c>
      <c r="AZ130" s="95">
        <v>1.8961741800980453E-2</v>
      </c>
      <c r="BA130" s="97">
        <f>'Monthly Returns'!AZ144</f>
        <v>9.3152000000000013E-2</v>
      </c>
      <c r="BB130" s="97"/>
      <c r="BC130" s="97"/>
      <c r="BD130" s="97"/>
      <c r="BE130" s="97"/>
      <c r="BF130" s="97"/>
      <c r="BG130" s="97"/>
      <c r="BH130" s="97"/>
      <c r="BI130" s="97"/>
      <c r="BJ130" s="97"/>
      <c r="BK130" s="97"/>
      <c r="BL130" s="97"/>
      <c r="BM130" s="97"/>
      <c r="BN130" s="97"/>
      <c r="BO130" s="97"/>
      <c r="BP130" s="97"/>
      <c r="BQ130" s="97"/>
      <c r="BR130" s="97"/>
      <c r="BS130" s="97"/>
      <c r="BT130" s="97"/>
      <c r="BU130" s="97"/>
      <c r="BV130" s="97"/>
      <c r="CC130" s="196">
        <f>(C130-AVERAGE(C$3:C$242))^2*'Monthly Returns'!$BI144</f>
        <v>7.5921089879296951E-6</v>
      </c>
      <c r="CD130" s="196">
        <f>(D130-AVERAGE(D$3:D$242))^2*'Monthly Returns'!$BI144</f>
        <v>8.295122304238671E-6</v>
      </c>
      <c r="CE130" s="196">
        <f>(E130-AVERAGE(E$3:E$242))^2*'Monthly Returns'!$BI144</f>
        <v>4.1447079628193682E-6</v>
      </c>
      <c r="CF130" s="196">
        <f>(F130-AVERAGE(F$3:F$242))^2*'Monthly Returns'!$BI144</f>
        <v>1.5819790868649303E-6</v>
      </c>
      <c r="CG130" s="196">
        <f>(G130-AVERAGE(G$3:G$242))^2*'Monthly Returns'!$BI144</f>
        <v>3.365552969751281E-5</v>
      </c>
      <c r="CH130" s="196">
        <f>(H130-AVERAGE(H$3:H$242))^2*'Monthly Returns'!$BI144</f>
        <v>3.1747959285921626E-5</v>
      </c>
      <c r="CI130" s="196">
        <f>(I130-AVERAGE(I$3:I$242))^2*'Monthly Returns'!$BI144</f>
        <v>6.0797136252534816E-5</v>
      </c>
      <c r="CJ130" s="196">
        <f>(J130-AVERAGE(J$3:J$242))^2*'Monthly Returns'!$BI144</f>
        <v>6.9839804653414869E-5</v>
      </c>
      <c r="CK130" s="196">
        <f>(K130-AVERAGE(K$3:K$242))^2*'Monthly Returns'!$BI144</f>
        <v>9.2760760589237059E-5</v>
      </c>
      <c r="CL130" s="196">
        <f>(L130-AVERAGE(L$3:L$242))^2*'Monthly Returns'!$BI144</f>
        <v>1.0982056318964836E-35</v>
      </c>
      <c r="CM130" s="196">
        <f>(M130-AVERAGE(M$3:M$242))^2*'Monthly Returns'!$BI144</f>
        <v>4.475696042142484E-8</v>
      </c>
      <c r="CN130" s="196">
        <f>(N130-AVERAGE(N$3:N$242))^2*'Monthly Returns'!$BI144</f>
        <v>6.4464868126923315E-7</v>
      </c>
      <c r="CO130" s="196">
        <f>(O130-AVERAGE(O$3:O$242))^2*'Monthly Returns'!$BI144</f>
        <v>7.4978837666482065E-9</v>
      </c>
      <c r="CP130" s="196">
        <f>(P130-AVERAGE(P$3:P$242))^2*'Monthly Returns'!$BI144</f>
        <v>3.3145463141502463E-7</v>
      </c>
      <c r="CQ130" s="196">
        <f>(Q130-AVERAGE(Q$3:Q$242))^2*'Monthly Returns'!$BI144</f>
        <v>3.7754613946491491E-6</v>
      </c>
      <c r="CR130" s="196">
        <f>(R130-AVERAGE(R$3:R$242))^2*'Monthly Returns'!$BI144</f>
        <v>3.0892252724157485E-6</v>
      </c>
      <c r="CS130" s="196">
        <f>(S130-AVERAGE(S$3:S$242))^2*'Monthly Returns'!$BI144</f>
        <v>2.3434855194936154E-6</v>
      </c>
      <c r="CT130" s="196">
        <f>(T130-AVERAGE(T$3:T$242))^2*'Monthly Returns'!$BI144</f>
        <v>6.3086500680762456E-6</v>
      </c>
      <c r="CU130" s="196">
        <f>(U130-AVERAGE(U$3:U$242))^2*'Monthly Returns'!$BI144</f>
        <v>9.5154395166359472E-7</v>
      </c>
      <c r="CV130" s="196">
        <f>(V130-AVERAGE(V$3:V$242))^2*'Monthly Returns'!$BI144</f>
        <v>3.6881679962344293E-8</v>
      </c>
      <c r="CW130" s="196">
        <f>(W130-AVERAGE(W$3:W$242))^2*'Monthly Returns'!$BI144</f>
        <v>2.1570215343282143E-9</v>
      </c>
      <c r="CX130" s="196">
        <f>(X130-AVERAGE(X$3:X$242))^2*'Monthly Returns'!$BI144</f>
        <v>3.6292354184028263E-6</v>
      </c>
      <c r="CY130" s="196">
        <f>(Y130-AVERAGE(Y$3:Y$242))^2*'Monthly Returns'!$BI144</f>
        <v>4.7368967656824931E-9</v>
      </c>
      <c r="CZ130" s="196">
        <f>(Z130-AVERAGE(Z$3:Z$242))^2*'Monthly Returns'!$BI144</f>
        <v>8.4137252774585725E-9</v>
      </c>
      <c r="DA130" s="196">
        <f>(AA130-AVERAGE(AA$3:AA$242))^2*'Monthly Returns'!$BI144</f>
        <v>1.3418491365767445E-5</v>
      </c>
      <c r="DB130" s="196">
        <f>(AB130-AVERAGE(AB$3:AB$242))^2*'Monthly Returns'!$BI144</f>
        <v>1.1416042696170833E-5</v>
      </c>
      <c r="DC130" s="196">
        <f>(AC130-AVERAGE(AC$3:AC$242))^2*'Monthly Returns'!$BI144</f>
        <v>9.7536231641957398E-6</v>
      </c>
      <c r="DD130" s="196">
        <f>(AD130-AVERAGE(AD$3:AD$242))^2*'Monthly Returns'!$BI144</f>
        <v>6.1802840051597227E-6</v>
      </c>
      <c r="DE130" s="196">
        <f>(AE130-AVERAGE(AE$3:AE$242))^2*'Monthly Returns'!$BI144</f>
        <v>2.7637103268976893E-5</v>
      </c>
      <c r="DF130" s="196">
        <f>(AF130-AVERAGE(AF$3:AF$242))^2*'Monthly Returns'!$BI144</f>
        <v>2.9967110235987755E-6</v>
      </c>
      <c r="DG130" s="196">
        <f>(AG130-AVERAGE(AG$3:AG$242))^2*'Monthly Returns'!$BI144</f>
        <v>2.4452245877063639E-5</v>
      </c>
      <c r="DH130" s="196">
        <f>(AH130-AVERAGE(AH$3:AH$242))^2*'Monthly Returns'!$BI144</f>
        <v>6.1614188163204686E-6</v>
      </c>
      <c r="DI130" s="196">
        <f>(AI130-AVERAGE(AI$3:AI$242))^2*'Monthly Returns'!$BI144</f>
        <v>2.7667909748899479E-6</v>
      </c>
      <c r="DJ130" s="196">
        <f>(AJ130-AVERAGE(AJ$3:AJ$242))^2*'Monthly Returns'!$BI144</f>
        <v>7.4615862808236159E-6</v>
      </c>
      <c r="DK130" s="196">
        <f>(AK130-AVERAGE(AK$3:AK$242))^2*'Monthly Returns'!$BI144</f>
        <v>1.1778145241458859E-5</v>
      </c>
      <c r="DL130" s="196">
        <f>(AL130-AVERAGE(AL$3:AL$242))^2*'Monthly Returns'!$BI144</f>
        <v>5.9980935095810734E-6</v>
      </c>
      <c r="DM130" s="196">
        <f>(AM130-AVERAGE(AM$3:AM$242))^2*'Monthly Returns'!$BI144</f>
        <v>3.4298732255211384E-6</v>
      </c>
      <c r="DN130" s="196">
        <f>(AN130-AVERAGE(AN$3:AN$242))^2*'Monthly Returns'!$BI144</f>
        <v>4.0514764773137065E-6</v>
      </c>
      <c r="DO130" s="196">
        <f>(AO130-AVERAGE(AO$3:AO$242))^2*'Monthly Returns'!$BI144</f>
        <v>3.7534161409769302E-7</v>
      </c>
      <c r="DP130" s="196">
        <f>(AP130-AVERAGE(AP$3:AP$242))^2*'Monthly Returns'!$BI144</f>
        <v>5.8098716332073884E-5</v>
      </c>
      <c r="DQ130" s="196">
        <f>(AQ130-AVERAGE(AQ$3:AQ$242))^2*'Monthly Returns'!$BI144</f>
        <v>8.4492770427171349E-5</v>
      </c>
      <c r="DR130" s="196">
        <f>(AR130-AVERAGE(AR$3:AR$242))^2*'Monthly Returns'!$BI144</f>
        <v>2.7441621958721658E-6</v>
      </c>
      <c r="DS130" s="196">
        <f>(AS130-AVERAGE(AS$3:AS$242))^2*'Monthly Returns'!$BI144</f>
        <v>1.0982056318964836E-35</v>
      </c>
      <c r="DT130" s="196">
        <f>(AT130-AVERAGE(AT$3:AT$242))^2*'Monthly Returns'!$BI144</f>
        <v>8.5173341038359498E-6</v>
      </c>
      <c r="DU130" s="196">
        <f>(AU130-AVERAGE(AU$3:AU$242))^2*'Monthly Returns'!$BI144</f>
        <v>3.3541711068043096E-7</v>
      </c>
      <c r="DV130" s="196">
        <f>(AV130-AVERAGE(AV$3:AV$242))^2*'Monthly Returns'!$BI144</f>
        <v>1.7647973155999036E-6</v>
      </c>
      <c r="DW130" s="196">
        <f>(AW130-AVERAGE(AW$3:AW$242))^2*'Monthly Returns'!$BI144</f>
        <v>4.908978765374233E-7</v>
      </c>
      <c r="DX130" s="196">
        <f>(AX130-AVERAGE(AX$3:AX$242))^2*'Monthly Returns'!$BI144</f>
        <v>4.9135766336528113E-5</v>
      </c>
      <c r="DY130" s="196">
        <f>(AY130-AVERAGE(AY$3:AY$242))^2*'Monthly Returns'!$BI144</f>
        <v>3.5133221472543384E-6</v>
      </c>
      <c r="DZ130" s="196">
        <f>(AZ130-AVERAGE(AZ$3:AZ$242))^2*'Monthly Returns'!$BI144</f>
        <v>2.6048434026847595E-8</v>
      </c>
      <c r="EA130" s="196">
        <f>(BA130-AVERAGE(BA$3:BA$242))^2*'Monthly Returns'!$BI144</f>
        <v>2.4494135718454795E-5</v>
      </c>
    </row>
    <row r="131" spans="1:131" s="103" customFormat="1" x14ac:dyDescent="0.2">
      <c r="A131" s="85"/>
      <c r="B131" s="102">
        <f>'Monthly Returns'!A145</f>
        <v>39994</v>
      </c>
      <c r="C131" s="97">
        <f>'Monthly Returns'!B145</f>
        <v>3.4000000000000002E-3</v>
      </c>
      <c r="D131" s="97">
        <f>'Monthly Returns'!C145</f>
        <v>2.4460000000000003E-3</v>
      </c>
      <c r="E131" s="97">
        <f>'Monthly Returns'!D145</f>
        <v>3.4820000000000003E-3</v>
      </c>
      <c r="F131" s="97">
        <f>'Monthly Returns'!E145</f>
        <v>1.4688000000000001E-2</v>
      </c>
      <c r="G131" s="97">
        <f>'Monthly Returns'!F145</f>
        <v>5.2698000000000002E-2</v>
      </c>
      <c r="H131" s="97">
        <f>'Monthly Returns'!G145</f>
        <v>-5.2049999999999996E-3</v>
      </c>
      <c r="I131" s="97">
        <f>'Monthly Returns'!H145</f>
        <v>-1.0718E-2</v>
      </c>
      <c r="J131" s="97">
        <f>'Monthly Returns'!I145</f>
        <v>1.2514000000000001E-2</v>
      </c>
      <c r="K131" s="97">
        <f>'Monthly Returns'!J145</f>
        <v>-1.3271999999999999E-2</v>
      </c>
      <c r="L131" s="97">
        <f>'Monthly Returns'!K145</f>
        <v>-2.496424718368162E-2</v>
      </c>
      <c r="M131" s="97">
        <f>'Monthly Returns'!L145</f>
        <v>5.6839999999999998E-3</v>
      </c>
      <c r="N131" s="97">
        <f>'Monthly Returns'!M145</f>
        <v>-2.1199999999999999E-3</v>
      </c>
      <c r="O131" s="97">
        <f>'Monthly Returns'!N145</f>
        <v>1.9900000000000001E-4</v>
      </c>
      <c r="P131" s="97">
        <f>'Monthly Returns'!O145</f>
        <v>-3.8369999999999997E-3</v>
      </c>
      <c r="Q131" s="97">
        <f>'Monthly Returns'!P145</f>
        <v>6.7359999999999998E-3</v>
      </c>
      <c r="R131" s="97">
        <f>'Monthly Returns'!Q145</f>
        <v>2.4254999999999999E-2</v>
      </c>
      <c r="S131" s="97">
        <f>'Monthly Returns'!R145</f>
        <v>1.7819000000000002E-2</v>
      </c>
      <c r="T131" s="97">
        <f>'Monthly Returns'!S145</f>
        <v>4.5624999999999999E-2</v>
      </c>
      <c r="U131" s="97">
        <f>'Monthly Returns'!T145</f>
        <v>5.032E-3</v>
      </c>
      <c r="V131" s="97">
        <f>'Monthly Returns'!U145</f>
        <v>1.645E-3</v>
      </c>
      <c r="W131" s="97">
        <f>'Monthly Returns'!V145</f>
        <v>1.25E-3</v>
      </c>
      <c r="X131" s="97">
        <f>'Monthly Returns'!W145</f>
        <v>6.875E-3</v>
      </c>
      <c r="Y131" s="97">
        <f>'Monthly Returns'!X145</f>
        <v>-9.4140000000000005E-3</v>
      </c>
      <c r="Z131" s="97">
        <f>'Monthly Returns'!Y145</f>
        <v>9.4399999999999996E-4</v>
      </c>
      <c r="AA131" s="97">
        <f>'Monthly Returns'!Z145</f>
        <v>2.8628999999999998E-2</v>
      </c>
      <c r="AB131" s="97">
        <f>'Monthly Returns'!AA145</f>
        <v>4.4118000000000004E-2</v>
      </c>
      <c r="AC131" s="97">
        <f>'Monthly Returns'!AB145</f>
        <v>2.875E-3</v>
      </c>
      <c r="AD131" s="97">
        <f>'Monthly Returns'!AC145</f>
        <v>2.1090000000000002E-3</v>
      </c>
      <c r="AE131" s="97">
        <f>'Monthly Returns'!AD145</f>
        <v>1.5406E-2</v>
      </c>
      <c r="AF131" s="97">
        <f>'Monthly Returns'!AE145</f>
        <v>1.755E-2</v>
      </c>
      <c r="AG131" s="97">
        <f>'Monthly Returns'!AF145</f>
        <v>3.0872E-2</v>
      </c>
      <c r="AH131" s="97">
        <f>'Monthly Returns'!AG145</f>
        <v>1.7480000000000002E-3</v>
      </c>
      <c r="AI131" s="97">
        <f>'Monthly Returns'!AH145</f>
        <v>4.0000000000000002E-4</v>
      </c>
      <c r="AJ131" s="97">
        <f>'Monthly Returns'!AI145</f>
        <v>2.49E-3</v>
      </c>
      <c r="AK131" s="97">
        <f>'Monthly Returns'!AJ145</f>
        <v>1.8210000000000001E-3</v>
      </c>
      <c r="AL131" s="97">
        <f>'Monthly Returns'!AK145</f>
        <v>1.5278E-2</v>
      </c>
      <c r="AM131" s="97">
        <f>'Monthly Returns'!AL145</f>
        <v>-1.1690000000000001E-2</v>
      </c>
      <c r="AN131" s="97">
        <f>'Monthly Returns'!AM145</f>
        <v>1.546E-2</v>
      </c>
      <c r="AO131" s="97">
        <f>'Monthly Returns'!AN145</f>
        <v>-2.6053000000000003E-2</v>
      </c>
      <c r="AP131" s="97">
        <f>'Monthly Returns'!AO145</f>
        <v>-1.9027000000000002E-2</v>
      </c>
      <c r="AQ131" s="97">
        <f>'Monthly Returns'!AP145</f>
        <v>-4.8490000000000005E-2</v>
      </c>
      <c r="AR131" s="95">
        <v>2.0143254450824127E-2</v>
      </c>
      <c r="AS131" s="97">
        <f>'Monthly Returns'!AR145</f>
        <v>-2.496424718368162E-2</v>
      </c>
      <c r="AT131" s="205">
        <f t="shared" ref="AT131:AT194" si="4">(AI131+AJ131+AP131+AW131+AY131)/5</f>
        <v>-1.2484524609598389E-2</v>
      </c>
      <c r="AU131" s="95">
        <v>-2.0449756389479001E-2</v>
      </c>
      <c r="AV131" s="95">
        <v>-3.3500394999729399E-2</v>
      </c>
      <c r="AW131" s="97">
        <f>'Monthly Returns'!AV145</f>
        <v>-3.7322000000000001E-2</v>
      </c>
      <c r="AX131" s="97">
        <f>'Monthly Returns'!AW145</f>
        <v>5.0000000000000004E-6</v>
      </c>
      <c r="AY131" s="95">
        <v>-8.9636230479919424E-3</v>
      </c>
      <c r="AZ131" s="95">
        <v>-3.2229564004010482E-2</v>
      </c>
      <c r="BA131" s="97">
        <f>'Monthly Returns'!AZ145</f>
        <v>-1.6920999999999999E-2</v>
      </c>
      <c r="BB131" s="97"/>
      <c r="BC131" s="97"/>
      <c r="BD131" s="97"/>
      <c r="BE131" s="97"/>
      <c r="BF131" s="97"/>
      <c r="BG131" s="97"/>
      <c r="BH131" s="97"/>
      <c r="BI131" s="97"/>
      <c r="BJ131" s="97"/>
      <c r="BK131" s="97"/>
      <c r="BL131" s="97"/>
      <c r="BM131" s="97"/>
      <c r="BN131" s="97"/>
      <c r="BO131" s="97"/>
      <c r="BP131" s="97"/>
      <c r="BQ131" s="97"/>
      <c r="BR131" s="97"/>
      <c r="BS131" s="97"/>
      <c r="BT131" s="97"/>
      <c r="BU131" s="97"/>
      <c r="BV131" s="97"/>
      <c r="CC131" s="196">
        <f>(C131-AVERAGE(C$3:C$242))^2*'Monthly Returns'!$BI145</f>
        <v>5.2253701130958057E-8</v>
      </c>
      <c r="CD131" s="196">
        <f>(D131-AVERAGE(D$3:D$242))^2*'Monthly Returns'!$BI145</f>
        <v>7.7914724301573612E-8</v>
      </c>
      <c r="CE131" s="196">
        <f>(E131-AVERAGE(E$3:E$242))^2*'Monthly Returns'!$BI145</f>
        <v>1.2267376949948158E-7</v>
      </c>
      <c r="CF131" s="196">
        <f>(F131-AVERAGE(F$3:F$242))^2*'Monthly Returns'!$BI145</f>
        <v>1.1320491729158855E-7</v>
      </c>
      <c r="CG131" s="196">
        <f>(G131-AVERAGE(G$3:G$242))^2*'Monthly Returns'!$BI145</f>
        <v>6.3588695776079921E-6</v>
      </c>
      <c r="CH131" s="196">
        <f>(H131-AVERAGE(H$3:H$242))^2*'Monthly Returns'!$BI145</f>
        <v>4.8845468937013161E-7</v>
      </c>
      <c r="CI131" s="196">
        <f>(I131-AVERAGE(I$3:I$242))^2*'Monthly Returns'!$BI145</f>
        <v>1.0387670888122135E-6</v>
      </c>
      <c r="CJ131" s="196">
        <f>(J131-AVERAGE(J$3:J$242))^2*'Monthly Returns'!$BI145</f>
        <v>4.4952079777537004E-8</v>
      </c>
      <c r="CK131" s="196">
        <f>(K131-AVERAGE(K$3:K$242))^2*'Monthly Returns'!$BI145</f>
        <v>1.9694637115353423E-6</v>
      </c>
      <c r="CL131" s="196">
        <f>(L131-AVERAGE(L$3:L$242))^2*'Monthly Returns'!$BI145</f>
        <v>1.1092986180772561E-35</v>
      </c>
      <c r="CM131" s="196">
        <f>(M131-AVERAGE(M$3:M$242))^2*'Monthly Returns'!$BI145</f>
        <v>1.4067328773581726E-8</v>
      </c>
      <c r="CN131" s="196">
        <f>(N131-AVERAGE(N$3:N$242))^2*'Monthly Returns'!$BI145</f>
        <v>1.0803909741090025E-7</v>
      </c>
      <c r="CO131" s="196">
        <f>(O131-AVERAGE(O$3:O$242))^2*'Monthly Returns'!$BI145</f>
        <v>8.0939708362947565E-9</v>
      </c>
      <c r="CP131" s="196">
        <f>(P131-AVERAGE(P$3:P$242))^2*'Monthly Returns'!$BI145</f>
        <v>1.6811980889415545E-7</v>
      </c>
      <c r="CQ131" s="196">
        <f>(Q131-AVERAGE(Q$3:Q$242))^2*'Monthly Returns'!$BI145</f>
        <v>9.0558845983110541E-9</v>
      </c>
      <c r="CR131" s="196">
        <f>(R131-AVERAGE(R$3:R$242))^2*'Monthly Returns'!$BI145</f>
        <v>1.426121564971845E-6</v>
      </c>
      <c r="CS131" s="196">
        <f>(S131-AVERAGE(S$3:S$242))^2*'Monthly Returns'!$BI145</f>
        <v>6.8775285088491381E-7</v>
      </c>
      <c r="CT131" s="196">
        <f>(T131-AVERAGE(T$3:T$242))^2*'Monthly Returns'!$BI145</f>
        <v>5.7809379690666293E-6</v>
      </c>
      <c r="CU131" s="196">
        <f>(U131-AVERAGE(U$3:U$242))^2*'Monthly Returns'!$BI145</f>
        <v>1.3794635447016714E-9</v>
      </c>
      <c r="CV131" s="196">
        <f>(V131-AVERAGE(V$3:V$242))^2*'Monthly Returns'!$BI145</f>
        <v>9.9430983164783775E-9</v>
      </c>
      <c r="CW131" s="196">
        <f>(W131-AVERAGE(W$3:W$242))^2*'Monthly Returns'!$BI145</f>
        <v>2.1643130565248305E-8</v>
      </c>
      <c r="CX131" s="196">
        <f>(X131-AVERAGE(X$3:X$242))^2*'Monthly Returns'!$BI145</f>
        <v>2.077694331775141E-8</v>
      </c>
      <c r="CY131" s="196">
        <f>(Y131-AVERAGE(Y$3:Y$242))^2*'Monthly Returns'!$BI145</f>
        <v>6.1080470232104555E-7</v>
      </c>
      <c r="CZ131" s="196">
        <f>(Z131-AVERAGE(Z$3:Z$242))^2*'Monthly Returns'!$BI145</f>
        <v>8.0404404992098764E-9</v>
      </c>
      <c r="DA131" s="196">
        <f>(AA131-AVERAGE(AA$3:AA$242))^2*'Monthly Returns'!$BI145</f>
        <v>1.8546048359618081E-6</v>
      </c>
      <c r="DB131" s="196">
        <f>(AB131-AVERAGE(AB$3:AB$242))^2*'Monthly Returns'!$BI145</f>
        <v>5.7578963522269979E-6</v>
      </c>
      <c r="DC131" s="196">
        <f>(AC131-AVERAGE(AC$3:AC$242))^2*'Monthly Returns'!$BI145</f>
        <v>9.2830126204700654E-11</v>
      </c>
      <c r="DD131" s="196">
        <f>(AD131-AVERAGE(AD$3:AD$242))^2*'Monthly Returns'!$BI145</f>
        <v>3.4569130158130773E-9</v>
      </c>
      <c r="DE131" s="196">
        <f>(AE131-AVERAGE(AE$3:AE$242))^2*'Monthly Returns'!$BI145</f>
        <v>5.2873348326712754E-7</v>
      </c>
      <c r="DF131" s="196">
        <f>(AF131-AVERAGE(AF$3:AF$242))^2*'Monthly Returns'!$BI145</f>
        <v>4.0520924860488612E-7</v>
      </c>
      <c r="DG131" s="196">
        <f>(AG131-AVERAGE(AG$3:AG$242))^2*'Monthly Returns'!$BI145</f>
        <v>2.324497619901547E-6</v>
      </c>
      <c r="DH131" s="196">
        <f>(AH131-AVERAGE(AH$3:AH$242))^2*'Monthly Returns'!$BI145</f>
        <v>2.4028182109698288E-8</v>
      </c>
      <c r="DI131" s="196">
        <f>(AI131-AVERAGE(AI$3:AI$242))^2*'Monthly Returns'!$BI145</f>
        <v>3.7722091410515402E-8</v>
      </c>
      <c r="DJ131" s="196">
        <f>(AJ131-AVERAGE(AJ$3:AJ$242))^2*'Monthly Returns'!$BI145</f>
        <v>3.7403278434174262E-8</v>
      </c>
      <c r="DK131" s="196">
        <f>(AK131-AVERAGE(AK$3:AK$242))^2*'Monthly Returns'!$BI145</f>
        <v>7.0808309880308706E-8</v>
      </c>
      <c r="DL131" s="196">
        <f>(AL131-AVERAGE(AL$3:AL$242))^2*'Monthly Returns'!$BI145</f>
        <v>2.8339744322970533E-7</v>
      </c>
      <c r="DM131" s="196">
        <f>(AM131-AVERAGE(AM$3:AM$242))^2*'Monthly Returns'!$BI145</f>
        <v>9.2381164438909003E-7</v>
      </c>
      <c r="DN131" s="196">
        <f>(AN131-AVERAGE(AN$3:AN$242))^2*'Monthly Returns'!$BI145</f>
        <v>3.4910624940472736E-7</v>
      </c>
      <c r="DO131" s="196">
        <f>(AO131-AVERAGE(AO$3:AO$242))^2*'Monthly Returns'!$BI145</f>
        <v>3.5555647755377822E-6</v>
      </c>
      <c r="DP131" s="196">
        <f>(AP131-AVERAGE(AP$3:AP$242))^2*'Monthly Returns'!$BI145</f>
        <v>1.6474231472364011E-6</v>
      </c>
      <c r="DQ131" s="196">
        <f>(AQ131-AVERAGE(AQ$3:AQ$242))^2*'Monthly Returns'!$BI145</f>
        <v>1.141606598087182E-5</v>
      </c>
      <c r="DR131" s="196">
        <f>(AR131-AVERAGE(AR$3:AR$242))^2*'Monthly Returns'!$BI145</f>
        <v>6.6954100386850141E-7</v>
      </c>
      <c r="DS131" s="196">
        <f>(AS131-AVERAGE(AS$3:AS$242))^2*'Monthly Returns'!$BI145</f>
        <v>1.1092986180772561E-35</v>
      </c>
      <c r="DT131" s="196">
        <f>(AT131-AVERAGE(AT$3:AT$242))^2*'Monthly Returns'!$BI145</f>
        <v>1.1899275458884693E-6</v>
      </c>
      <c r="DU131" s="196">
        <f>(AU131-AVERAGE(AU$3:AU$242))^2*'Monthly Returns'!$BI145</f>
        <v>1.8134388577182347E-6</v>
      </c>
      <c r="DV131" s="196">
        <f>(AV131-AVERAGE(AV$3:AV$242))^2*'Monthly Returns'!$BI145</f>
        <v>2.7541278150002425E-6</v>
      </c>
      <c r="DW131" s="196">
        <f>(AW131-AVERAGE(AW$3:AW$242))^2*'Monthly Returns'!$BI145</f>
        <v>8.0042044711238195E-6</v>
      </c>
      <c r="DX131" s="196">
        <f>(AX131-AVERAGE(AX$3:AX$242))^2*'Monthly Returns'!$BI145</f>
        <v>2.838855446401574E-7</v>
      </c>
      <c r="DY131" s="196">
        <f>(AY131-AVERAGE(AY$3:AY$242))^2*'Monthly Returns'!$BI145</f>
        <v>9.0988490047359479E-7</v>
      </c>
      <c r="DZ131" s="196">
        <f>(AZ131-AVERAGE(AZ$3:AZ$242))^2*'Monthly Returns'!$BI145</f>
        <v>8.4635536325641639E-6</v>
      </c>
      <c r="EA131" s="196">
        <f>(BA131-AVERAGE(BA$3:BA$242))^2*'Monthly Returns'!$BI145</f>
        <v>2.6574926729774994E-6</v>
      </c>
    </row>
    <row r="132" spans="1:131" s="103" customFormat="1" x14ac:dyDescent="0.2">
      <c r="A132" s="85"/>
      <c r="B132" s="102">
        <f>'Monthly Returns'!A146</f>
        <v>40025</v>
      </c>
      <c r="C132" s="97">
        <f>'Monthly Returns'!B146</f>
        <v>7.7836000000000002E-2</v>
      </c>
      <c r="D132" s="97">
        <f>'Monthly Returns'!C146</f>
        <v>7.6313000000000006E-2</v>
      </c>
      <c r="E132" s="97">
        <f>'Monthly Returns'!D146</f>
        <v>8.8527999999999996E-2</v>
      </c>
      <c r="F132" s="97">
        <f>'Monthly Returns'!E146</f>
        <v>9.6310999999999994E-2</v>
      </c>
      <c r="G132" s="97">
        <f>'Monthly Returns'!F146</f>
        <v>9.0732999999999994E-2</v>
      </c>
      <c r="H132" s="97">
        <f>'Monthly Returns'!G146</f>
        <v>8.8377999999999998E-2</v>
      </c>
      <c r="I132" s="97">
        <f>'Monthly Returns'!H146</f>
        <v>9.8066E-2</v>
      </c>
      <c r="J132" s="97">
        <f>'Monthly Returns'!I146</f>
        <v>8.0510999999999999E-2</v>
      </c>
      <c r="K132" s="97">
        <f>'Monthly Returns'!J146</f>
        <v>0.113163</v>
      </c>
      <c r="L132" s="97">
        <f>'Monthly Returns'!K146</f>
        <v>-2.496424718368162E-2</v>
      </c>
      <c r="M132" s="97">
        <f>'Monthly Returns'!L146</f>
        <v>1.6133999999999999E-2</v>
      </c>
      <c r="N132" s="97">
        <f>'Monthly Returns'!M146</f>
        <v>4.1840000000000002E-3</v>
      </c>
      <c r="O132" s="97">
        <f>'Monthly Returns'!N146</f>
        <v>4.4699999999999997E-4</v>
      </c>
      <c r="P132" s="97">
        <f>'Monthly Returns'!O146</f>
        <v>3.8319999999999999E-3</v>
      </c>
      <c r="Q132" s="97">
        <f>'Monthly Returns'!P146</f>
        <v>6.045E-3</v>
      </c>
      <c r="R132" s="97">
        <f>'Monthly Returns'!Q146</f>
        <v>3.8066000000000003E-2</v>
      </c>
      <c r="S132" s="97">
        <f>'Monthly Returns'!R146</f>
        <v>3.0194000000000002E-2</v>
      </c>
      <c r="T132" s="97">
        <f>'Monthly Returns'!S146</f>
        <v>6.3858999999999999E-2</v>
      </c>
      <c r="U132" s="97">
        <f>'Monthly Returns'!T146</f>
        <v>1.2839999999999998E-3</v>
      </c>
      <c r="V132" s="97">
        <f>'Monthly Returns'!U146</f>
        <v>7.2870000000000001E-3</v>
      </c>
      <c r="W132" s="97">
        <f>'Monthly Returns'!V146</f>
        <v>8.183000000000001E-3</v>
      </c>
      <c r="X132" s="97">
        <f>'Monthly Returns'!W146</f>
        <v>7.3426999999999992E-2</v>
      </c>
      <c r="Y132" s="97">
        <f>'Monthly Returns'!X146</f>
        <v>2.1357000000000001E-2</v>
      </c>
      <c r="Z132" s="97">
        <f>'Monthly Returns'!Y146</f>
        <v>1.1043000000000001E-2</v>
      </c>
      <c r="AA132" s="97">
        <f>'Monthly Returns'!Z146</f>
        <v>6.0868999999999999E-2</v>
      </c>
      <c r="AB132" s="97">
        <f>'Monthly Returns'!AA146</f>
        <v>4.7369000000000001E-2</v>
      </c>
      <c r="AC132" s="97">
        <f>'Monthly Returns'!AB146</f>
        <v>2.6100999999999999E-2</v>
      </c>
      <c r="AD132" s="97">
        <f>'Monthly Returns'!AC146</f>
        <v>2.0884E-2</v>
      </c>
      <c r="AE132" s="97">
        <f>'Monthly Returns'!AD146</f>
        <v>4.3821000000000006E-2</v>
      </c>
      <c r="AF132" s="97">
        <f>'Monthly Returns'!AE146</f>
        <v>2.8761000000000002E-2</v>
      </c>
      <c r="AG132" s="97">
        <f>'Monthly Returns'!AF146</f>
        <v>5.4381000000000006E-2</v>
      </c>
      <c r="AH132" s="97">
        <f>'Monthly Returns'!AG146</f>
        <v>4.1193999999999995E-2</v>
      </c>
      <c r="AI132" s="97">
        <f>'Monthly Returns'!AH146</f>
        <v>1.5900000000000001E-2</v>
      </c>
      <c r="AJ132" s="97">
        <f>'Monthly Returns'!AI146</f>
        <v>2.5000000000000001E-2</v>
      </c>
      <c r="AK132" s="97">
        <f>'Monthly Returns'!AJ146</f>
        <v>3.2031000000000004E-2</v>
      </c>
      <c r="AL132" s="97">
        <f>'Monthly Returns'!AK146</f>
        <v>2.7961E-2</v>
      </c>
      <c r="AM132" s="97">
        <f>'Monthly Returns'!AL146</f>
        <v>4.9189999999999998E-3</v>
      </c>
      <c r="AN132" s="97">
        <f>'Monthly Returns'!AM146</f>
        <v>2.9692E-2</v>
      </c>
      <c r="AO132" s="97">
        <f>'Monthly Returns'!AN146</f>
        <v>1.1513000000000001E-2</v>
      </c>
      <c r="AP132" s="97">
        <f>'Monthly Returns'!AO146</f>
        <v>3.2316999999999999E-2</v>
      </c>
      <c r="AQ132" s="97">
        <f>'Monthly Returns'!AP146</f>
        <v>5.9180000000000003E-2</v>
      </c>
      <c r="AR132" s="95">
        <v>2.638261684094028E-2</v>
      </c>
      <c r="AS132" s="97">
        <f>'Monthly Returns'!AR146</f>
        <v>-2.496424718368162E-2</v>
      </c>
      <c r="AT132" s="205">
        <f t="shared" si="4"/>
        <v>4.5523794068422913E-2</v>
      </c>
      <c r="AU132" s="95">
        <v>-5.8620289539797494E-3</v>
      </c>
      <c r="AV132" s="95">
        <v>-2.5369210777507815E-2</v>
      </c>
      <c r="AW132" s="97">
        <f>'Monthly Returns'!AV146</f>
        <v>0.10472799999999999</v>
      </c>
      <c r="AX132" s="97">
        <f>'Monthly Returns'!AW146</f>
        <v>0.10007899999999999</v>
      </c>
      <c r="AY132" s="95">
        <v>4.9673970342114571E-2</v>
      </c>
      <c r="AZ132" s="95">
        <v>7.3624450141800191E-2</v>
      </c>
      <c r="BA132" s="97">
        <f>'Monthly Returns'!AZ146</f>
        <v>0.124483</v>
      </c>
      <c r="BB132" s="97"/>
      <c r="BC132" s="97"/>
      <c r="BD132" s="97"/>
      <c r="BE132" s="97"/>
      <c r="BF132" s="97"/>
      <c r="BG132" s="97"/>
      <c r="BH132" s="97"/>
      <c r="BI132" s="97"/>
      <c r="BJ132" s="97"/>
      <c r="BK132" s="97"/>
      <c r="BL132" s="97"/>
      <c r="BM132" s="97"/>
      <c r="BN132" s="97"/>
      <c r="BO132" s="97"/>
      <c r="BP132" s="97"/>
      <c r="BQ132" s="97"/>
      <c r="BR132" s="97"/>
      <c r="BS132" s="97"/>
      <c r="BT132" s="97"/>
      <c r="BU132" s="97"/>
      <c r="BV132" s="97"/>
      <c r="CC132" s="196">
        <f>(C132-AVERAGE(C$3:C$242))^2*'Monthly Returns'!$BI146</f>
        <v>1.8137739352642704E-5</v>
      </c>
      <c r="CD132" s="196">
        <f>(D132-AVERAGE(D$3:D$242))^2*'Monthly Returns'!$BI146</f>
        <v>1.7420064240256428E-5</v>
      </c>
      <c r="CE132" s="196">
        <f>(E132-AVERAGE(E$3:E$242))^2*'Monthly Returns'!$BI146</f>
        <v>2.2813696306551206E-5</v>
      </c>
      <c r="CF132" s="196">
        <f>(F132-AVERAGE(F$3:F$242))^2*'Monthly Returns'!$BI146</f>
        <v>2.7668908176428571E-5</v>
      </c>
      <c r="CG132" s="196">
        <f>(G132-AVERAGE(G$3:G$242))^2*'Monthly Returns'!$BI146</f>
        <v>2.3309025759306665E-5</v>
      </c>
      <c r="CH132" s="196">
        <f>(H132-AVERAGE(H$3:H$242))^2*'Monthly Returns'!$BI146</f>
        <v>2.4411077793181304E-5</v>
      </c>
      <c r="CI132" s="196">
        <f>(I132-AVERAGE(I$3:I$242))^2*'Monthly Returns'!$BI146</f>
        <v>3.064152508487473E-5</v>
      </c>
      <c r="CJ132" s="196">
        <f>(J132-AVERAGE(J$3:J$242))^2*'Monthly Returns'!$BI146</f>
        <v>1.8605351505057719E-5</v>
      </c>
      <c r="CK132" s="196">
        <f>(K132-AVERAGE(K$3:K$242))^2*'Monthly Returns'!$BI146</f>
        <v>3.8610618765724379E-5</v>
      </c>
      <c r="CL132" s="196">
        <f>(L132-AVERAGE(L$3:L$242))^2*'Monthly Returns'!$BI146</f>
        <v>1.1205036546234912E-35</v>
      </c>
      <c r="CM132" s="196">
        <f>(M132-AVERAGE(M$3:M$242))^2*'Monthly Returns'!$BI146</f>
        <v>5.6152763611396312E-7</v>
      </c>
      <c r="CN132" s="196">
        <f>(N132-AVERAGE(N$3:N$242))^2*'Monthly Returns'!$BI146</f>
        <v>2.4790689849672545E-9</v>
      </c>
      <c r="CO132" s="196">
        <f>(O132-AVERAGE(O$3:O$242))^2*'Monthly Returns'!$BI146</f>
        <v>5.6949692315901566E-9</v>
      </c>
      <c r="CP132" s="196">
        <f>(P132-AVERAGE(P$3:P$242))^2*'Monthly Returns'!$BI146</f>
        <v>2.5361899658178292E-9</v>
      </c>
      <c r="CQ132" s="196">
        <f>(Q132-AVERAGE(Q$3:Q$242))^2*'Monthly Returns'!$BI146</f>
        <v>2.9131548923192296E-9</v>
      </c>
      <c r="CR132" s="196">
        <f>(R132-AVERAGE(R$3:R$242))^2*'Monthly Returns'!$BI146</f>
        <v>4.1332525750496127E-6</v>
      </c>
      <c r="CS132" s="196">
        <f>(S132-AVERAGE(S$3:S$242))^2*'Monthly Returns'!$BI146</f>
        <v>2.4954984862820343E-6</v>
      </c>
      <c r="CT132" s="196">
        <f>(T132-AVERAGE(T$3:T$242))^2*'Monthly Returns'!$BI146</f>
        <v>1.2362284490875701E-5</v>
      </c>
      <c r="CU132" s="196">
        <f>(U132-AVERAGE(U$3:U$242))^2*'Monthly Returns'!$BI146</f>
        <v>3.5600478792728733E-8</v>
      </c>
      <c r="CV132" s="196">
        <f>(V132-AVERAGE(V$3:V$242))^2*'Monthly Returns'!$BI146</f>
        <v>5.7601099632217632E-8</v>
      </c>
      <c r="CW132" s="196">
        <f>(W132-AVERAGE(W$3:W$242))^2*'Monthly Returns'!$BI146</f>
        <v>7.301423559732279E-8</v>
      </c>
      <c r="CX132" s="196">
        <f>(X132-AVERAGE(X$3:X$242))^2*'Monthly Returns'!$BI146</f>
        <v>1.7289278964459826E-5</v>
      </c>
      <c r="CY132" s="196">
        <f>(Y132-AVERAGE(Y$3:Y$242))^2*'Monthly Returns'!$BI146</f>
        <v>1.1450132888647283E-6</v>
      </c>
      <c r="CZ132" s="196">
        <f>(Z132-AVERAGE(Z$3:Z$242))^2*'Monthly Returns'!$BI146</f>
        <v>2.6921799586606668E-7</v>
      </c>
      <c r="DA132" s="196">
        <f>(AA132-AVERAGE(AA$3:AA$242))^2*'Monthly Returns'!$BI146</f>
        <v>1.0974724433063838E-5</v>
      </c>
      <c r="DB132" s="196">
        <f>(AB132-AVERAGE(AB$3:AB$242))^2*'Monthly Returns'!$BI146</f>
        <v>6.8000453253944125E-6</v>
      </c>
      <c r="DC132" s="196">
        <f>(AC132-AVERAGE(AC$3:AC$242))^2*'Monthly Returns'!$BI146</f>
        <v>1.934529771893145E-6</v>
      </c>
      <c r="DD132" s="196">
        <f>(AD132-AVERAGE(AD$3:AD$242))^2*'Monthly Returns'!$BI146</f>
        <v>1.1514673845932743E-6</v>
      </c>
      <c r="DE132" s="196">
        <f>(AE132-AVERAGE(AE$3:AE$242))^2*'Monthly Returns'!$BI146</f>
        <v>5.9744274508663497E-6</v>
      </c>
      <c r="DF132" s="196">
        <f>(AF132-AVERAGE(AF$3:AF$242))^2*'Monthly Returns'!$BI146</f>
        <v>1.7313422995127538E-6</v>
      </c>
      <c r="DG132" s="196">
        <f>(AG132-AVERAGE(AG$3:AG$242))^2*'Monthly Returns'!$BI146</f>
        <v>8.7021076976828851E-6</v>
      </c>
      <c r="DH132" s="196">
        <f>(AH132-AVERAGE(AH$3:AH$242))^2*'Monthly Returns'!$BI146</f>
        <v>4.9410728864176771E-6</v>
      </c>
      <c r="DI132" s="196">
        <f>(AI132-AVERAGE(AI$3:AI$242))^2*'Monthly Returns'!$BI146</f>
        <v>5.4681492902681118E-7</v>
      </c>
      <c r="DJ132" s="196">
        <f>(AJ132-AVERAGE(AJ$3:AJ$242))^2*'Monthly Returns'!$BI146</f>
        <v>1.3525872265911496E-6</v>
      </c>
      <c r="DK132" s="196">
        <f>(AK132-AVERAGE(AK$3:AK$242))^2*'Monthly Returns'!$BI146</f>
        <v>2.4157312225074727E-6</v>
      </c>
      <c r="DL132" s="196">
        <f>(AL132-AVERAGE(AL$3:AL$242))^2*'Monthly Returns'!$BI146</f>
        <v>1.6895675483618731E-6</v>
      </c>
      <c r="DM132" s="196">
        <f>(AM132-AVERAGE(AM$3:AM$242))^2*'Monthly Returns'!$BI146</f>
        <v>1.2638279557142312E-9</v>
      </c>
      <c r="DN132" s="196">
        <f>(AN132-AVERAGE(AN$3:AN$242))^2*'Monthly Returns'!$BI146</f>
        <v>2.1084094442199177E-6</v>
      </c>
      <c r="DO132" s="196">
        <f>(AO132-AVERAGE(AO$3:AO$242))^2*'Monthly Returns'!$BI146</f>
        <v>1.3701641899834172E-7</v>
      </c>
      <c r="DP132" s="196">
        <f>(AP132-AVERAGE(AP$3:AP$242))^2*'Monthly Returns'!$BI146</f>
        <v>3.2620768824585958E-6</v>
      </c>
      <c r="DQ132" s="196">
        <f>(AQ132-AVERAGE(AQ$3:AQ$242))^2*'Monthly Returns'!$BI146</f>
        <v>9.5904699686987076E-6</v>
      </c>
      <c r="DR132" s="196">
        <f>(AR132-AVERAGE(AR$3:AR$242))^2*'Monthly Returns'!$BI146</f>
        <v>1.4366863048527246E-6</v>
      </c>
      <c r="DS132" s="196">
        <f>(AS132-AVERAGE(AS$3:AS$242))^2*'Monthly Returns'!$BI146</f>
        <v>1.1205036546234912E-35</v>
      </c>
      <c r="DT132" s="196">
        <f>(AT132-AVERAGE(AT$3:AT$242))^2*'Monthly Returns'!$BI146</f>
        <v>5.7678814486789239E-6</v>
      </c>
      <c r="DU132" s="196">
        <f>(AU132-AVERAGE(AU$3:AU$242))^2*'Monthly Returns'!$BI146</f>
        <v>2.2445382637187982E-7</v>
      </c>
      <c r="DV132" s="196">
        <f>(AV132-AVERAGE(AV$3:AV$242))^2*'Monthly Returns'!$BI146</f>
        <v>1.3867332266628082E-6</v>
      </c>
      <c r="DW132" s="196">
        <f>(AW132-AVERAGE(AW$3:AW$242))^2*'Monthly Returns'!$BI146</f>
        <v>3.2745532321216172E-5</v>
      </c>
      <c r="DX132" s="196">
        <f>(AX132-AVERAGE(AX$3:AX$242))^2*'Monthly Returns'!$BI146</f>
        <v>3.0240048436021892E-5</v>
      </c>
      <c r="DY132" s="196">
        <f>(AY132-AVERAGE(AY$3:AY$242))^2*'Monthly Returns'!$BI146</f>
        <v>6.6421483493595132E-6</v>
      </c>
      <c r="DZ132" s="196">
        <f>(AZ132-AVERAGE(AZ$3:AZ$242))^2*'Monthly Returns'!$BI146</f>
        <v>1.196645103625582E-5</v>
      </c>
      <c r="EA132" s="196">
        <f>(BA132-AVERAGE(BA$3:BA$242))^2*'Monthly Returns'!$BI146</f>
        <v>4.7450679616878265E-5</v>
      </c>
    </row>
    <row r="133" spans="1:131" s="103" customFormat="1" x14ac:dyDescent="0.2">
      <c r="A133" s="85"/>
      <c r="B133" s="102">
        <f>'Monthly Returns'!A147</f>
        <v>40056</v>
      </c>
      <c r="C133" s="97">
        <f>'Monthly Returns'!B147</f>
        <v>3.5732E-2</v>
      </c>
      <c r="D133" s="97">
        <f>'Monthly Returns'!C147</f>
        <v>3.6323000000000001E-2</v>
      </c>
      <c r="E133" s="97">
        <f>'Monthly Returns'!D147</f>
        <v>4.8617E-2</v>
      </c>
      <c r="F133" s="97">
        <f>'Monthly Returns'!E147</f>
        <v>2.8675000000000003E-2</v>
      </c>
      <c r="G133" s="97">
        <f>'Monthly Returns'!F147</f>
        <v>4.0951000000000001E-2</v>
      </c>
      <c r="H133" s="97">
        <f>'Monthly Returns'!G147</f>
        <v>3.6184000000000001E-2</v>
      </c>
      <c r="I133" s="97">
        <f>'Monthly Returns'!H147</f>
        <v>3.7206999999999997E-2</v>
      </c>
      <c r="J133" s="97">
        <f>'Monthly Returns'!I147</f>
        <v>7.7199999999999991E-2</v>
      </c>
      <c r="K133" s="97">
        <f>'Monthly Returns'!J147</f>
        <v>-3.3110000000000001E-3</v>
      </c>
      <c r="L133" s="97">
        <f>'Monthly Returns'!K147</f>
        <v>-2.496424718368162E-2</v>
      </c>
      <c r="M133" s="97">
        <f>'Monthly Returns'!L147</f>
        <v>1.0354E-2</v>
      </c>
      <c r="N133" s="97">
        <f>'Monthly Returns'!M147</f>
        <v>8.9049999999999997E-3</v>
      </c>
      <c r="O133" s="97">
        <f>'Monthly Returns'!N147</f>
        <v>3.97E-4</v>
      </c>
      <c r="P133" s="97">
        <f>'Monthly Returns'!O147</f>
        <v>7.0230000000000006E-3</v>
      </c>
      <c r="Q133" s="97">
        <f>'Monthly Returns'!P147</f>
        <v>1.8846999999999999E-2</v>
      </c>
      <c r="R133" s="97">
        <f>'Monthly Returns'!Q147</f>
        <v>1.7656999999999999E-2</v>
      </c>
      <c r="S133" s="97">
        <f>'Monthly Returns'!R147</f>
        <v>1.6025000000000001E-2</v>
      </c>
      <c r="T133" s="97">
        <f>'Monthly Returns'!S147</f>
        <v>2.2853999999999999E-2</v>
      </c>
      <c r="U133" s="97">
        <f>'Monthly Returns'!T147</f>
        <v>8.116E-3</v>
      </c>
      <c r="V133" s="97">
        <f>'Monthly Returns'!U147</f>
        <v>5.9030000000000003E-3</v>
      </c>
      <c r="W133" s="97">
        <f>'Monthly Returns'!V147</f>
        <v>6.6790000000000009E-3</v>
      </c>
      <c r="X133" s="97">
        <f>'Monthly Returns'!W147</f>
        <v>2.487E-2</v>
      </c>
      <c r="Y133" s="97">
        <f>'Monthly Returns'!X147</f>
        <v>6.4759999999999991E-3</v>
      </c>
      <c r="Z133" s="97">
        <f>'Monthly Returns'!Y147</f>
        <v>2.1499999999999999E-4</v>
      </c>
      <c r="AA133" s="97">
        <f>'Monthly Returns'!Z147</f>
        <v>1.8644000000000001E-2</v>
      </c>
      <c r="AB133" s="97">
        <f>'Monthly Returns'!AA147</f>
        <v>2.2648000000000001E-2</v>
      </c>
      <c r="AC133" s="97">
        <f>'Monthly Returns'!AB147</f>
        <v>2.2168999999999998E-2</v>
      </c>
      <c r="AD133" s="97">
        <f>'Monthly Returns'!AC147</f>
        <v>2.1815000000000001E-2</v>
      </c>
      <c r="AE133" s="97">
        <f>'Monthly Returns'!AD147</f>
        <v>2.5882000000000002E-2</v>
      </c>
      <c r="AF133" s="97">
        <f>'Monthly Returns'!AE147</f>
        <v>2.759E-2</v>
      </c>
      <c r="AG133" s="97">
        <f>'Monthly Returns'!AF147</f>
        <v>4.1905999999999999E-2</v>
      </c>
      <c r="AH133" s="97">
        <f>'Monthly Returns'!AG147</f>
        <v>-3.9300000000000001E-4</v>
      </c>
      <c r="AI133" s="97">
        <f>'Monthly Returns'!AH147</f>
        <v>1.2500000000000001E-2</v>
      </c>
      <c r="AJ133" s="97">
        <f>'Monthly Returns'!AI147</f>
        <v>1.3000000000000001E-2</v>
      </c>
      <c r="AK133" s="97">
        <f>'Monthly Returns'!AJ147</f>
        <v>1.3672999999999999E-2</v>
      </c>
      <c r="AL133" s="97">
        <f>'Monthly Returns'!AK147</f>
        <v>2.3002999999999999E-2</v>
      </c>
      <c r="AM133" s="97">
        <f>'Monthly Returns'!AL147</f>
        <v>3.7469999999999999E-3</v>
      </c>
      <c r="AN133" s="97">
        <f>'Monthly Returns'!AM147</f>
        <v>1.7521999999999999E-2</v>
      </c>
      <c r="AO133" s="97">
        <f>'Monthly Returns'!AN147</f>
        <v>1.933E-3</v>
      </c>
      <c r="AP133" s="97">
        <f>'Monthly Returns'!AO147</f>
        <v>-5.8269999999999997E-3</v>
      </c>
      <c r="AQ133" s="97">
        <f>'Monthly Returns'!AP147</f>
        <v>1.1270000000000001E-2</v>
      </c>
      <c r="AR133" s="95">
        <v>3.6224094982387711E-2</v>
      </c>
      <c r="AS133" s="97">
        <f>'Monthly Returns'!AR147</f>
        <v>-2.496424718368162E-2</v>
      </c>
      <c r="AT133" s="205">
        <f t="shared" si="4"/>
        <v>3.5938895998489206E-2</v>
      </c>
      <c r="AU133" s="95">
        <v>5.1087465362310274E-3</v>
      </c>
      <c r="AV133" s="95">
        <v>3.1513465035293807E-3</v>
      </c>
      <c r="AW133" s="97">
        <f>'Monthly Returns'!AV147</f>
        <v>0.13389499999999999</v>
      </c>
      <c r="AX133" s="97">
        <f>'Monthly Returns'!AW147</f>
        <v>7.6504000000000003E-2</v>
      </c>
      <c r="AY133" s="95">
        <v>2.6126479992446057E-2</v>
      </c>
      <c r="AZ133" s="95">
        <v>5.7252540729355325E-3</v>
      </c>
      <c r="BA133" s="97">
        <f>'Monthly Returns'!AZ147</f>
        <v>-3.2445000000000002E-2</v>
      </c>
      <c r="BB133" s="97"/>
      <c r="BC133" s="97"/>
      <c r="BD133" s="97"/>
      <c r="BE133" s="97"/>
      <c r="BF133" s="97"/>
      <c r="BG133" s="97"/>
      <c r="BH133" s="97"/>
      <c r="BI133" s="97"/>
      <c r="BJ133" s="97"/>
      <c r="BK133" s="97"/>
      <c r="BL133" s="97"/>
      <c r="BM133" s="97"/>
      <c r="BN133" s="97"/>
      <c r="BO133" s="97"/>
      <c r="BP133" s="97"/>
      <c r="BQ133" s="97"/>
      <c r="BR133" s="97"/>
      <c r="BS133" s="97"/>
      <c r="BT133" s="97"/>
      <c r="BU133" s="97"/>
      <c r="BV133" s="97"/>
      <c r="CC133" s="196">
        <f>(C133-AVERAGE(C$3:C$242))^2*'Monthly Returns'!$BI147</f>
        <v>2.9879983760975185E-6</v>
      </c>
      <c r="CD133" s="196">
        <f>(D133-AVERAGE(D$3:D$242))^2*'Monthly Returns'!$BI147</f>
        <v>3.137027725426572E-6</v>
      </c>
      <c r="CE133" s="196">
        <f>(E133-AVERAGE(E$3:E$242))^2*'Monthly Returns'!$BI147</f>
        <v>5.6721275220398004E-6</v>
      </c>
      <c r="CF133" s="196">
        <f>(F133-AVERAGE(F$3:F$242))^2*'Monthly Returns'!$BI147</f>
        <v>1.4102531169085977E-6</v>
      </c>
      <c r="CG133" s="196">
        <f>(G133-AVERAGE(G$3:G$242))^2*'Monthly Returns'!$BI147</f>
        <v>3.3680468166487076E-6</v>
      </c>
      <c r="CH133" s="196">
        <f>(H133-AVERAGE(H$3:H$242))^2*'Monthly Returns'!$BI147</f>
        <v>3.2487448649036914E-6</v>
      </c>
      <c r="CI133" s="196">
        <f>(I133-AVERAGE(I$3:I$242))^2*'Monthly Returns'!$BI147</f>
        <v>3.5156354853988281E-6</v>
      </c>
      <c r="CJ133" s="196">
        <f>(J133-AVERAGE(J$3:J$242))^2*'Monthly Returns'!$BI147</f>
        <v>1.7093750117290968E-5</v>
      </c>
      <c r="CK133" s="196">
        <f>(K133-AVERAGE(K$3:K$242))^2*'Monthly Returns'!$BI147</f>
        <v>6.6237533722436919E-7</v>
      </c>
      <c r="CL133" s="196">
        <f>(L133-AVERAGE(L$3:L$242))^2*'Monthly Returns'!$BI147</f>
        <v>1.1318218733570615E-35</v>
      </c>
      <c r="CM133" s="196">
        <f>(M133-AVERAGE(M$3:M$242))^2*'Monthly Returns'!$BI147</f>
        <v>1.6227151557222817E-7</v>
      </c>
      <c r="CN133" s="196">
        <f>(N133-AVERAGE(N$3:N$242))^2*'Monthly Returns'!$BI147</f>
        <v>1.1300187869854122E-7</v>
      </c>
      <c r="CO133" s="196">
        <f>(O133-AVERAGE(O$3:O$242))^2*'Monthly Returns'!$BI147</f>
        <v>6.2213368024890143E-9</v>
      </c>
      <c r="CP133" s="196">
        <f>(P133-AVERAGE(P$3:P$242))^2*'Monthly Returns'!$BI147</f>
        <v>5.9538448972243009E-8</v>
      </c>
      <c r="CQ133" s="196">
        <f>(Q133-AVERAGE(Q$3:Q$242))^2*'Monthly Returns'!$BI147</f>
        <v>6.8908493229209717E-7</v>
      </c>
      <c r="CR133" s="196">
        <f>(R133-AVERAGE(R$3:R$242))^2*'Monthly Returns'!$BI147</f>
        <v>6.5027106403417705E-7</v>
      </c>
      <c r="CS133" s="196">
        <f>(S133-AVERAGE(S$3:S$242))^2*'Monthly Returns'!$BI147</f>
        <v>5.3138276249553434E-7</v>
      </c>
      <c r="CT133" s="196">
        <f>(T133-AVERAGE(T$3:T$242))^2*'Monthly Returns'!$BI147</f>
        <v>1.099576626051548E-6</v>
      </c>
      <c r="CU133" s="196">
        <f>(U133-AVERAGE(U$3:U$242))^2*'Monthly Returns'!$BI147</f>
        <v>5.0365352746192498E-8</v>
      </c>
      <c r="CV133" s="196">
        <f>(V133-AVERAGE(V$3:V$242))^2*'Monthly Returns'!$BI147</f>
        <v>2.4753984463670993E-8</v>
      </c>
      <c r="CW133" s="196">
        <f>(W133-AVERAGE(W$3:W$242))^2*'Monthly Returns'!$BI147</f>
        <v>3.2552367354689905E-8</v>
      </c>
      <c r="CX133" s="196">
        <f>(X133-AVERAGE(X$3:X$242))^2*'Monthly Returns'!$BI147</f>
        <v>1.5281556610674082E-6</v>
      </c>
      <c r="CY133" s="196">
        <f>(Y133-AVERAGE(Y$3:Y$242))^2*'Monthly Returns'!$BI147</f>
        <v>3.0129992494722262E-8</v>
      </c>
      <c r="CZ133" s="196">
        <f>(Z133-AVERAGE(Z$3:Z$242))^2*'Monthly Returns'!$BI147</f>
        <v>1.8158998052117633E-8</v>
      </c>
      <c r="DA133" s="196">
        <f>(AA133-AVERAGE(AA$3:AA$242))^2*'Monthly Returns'!$BI147</f>
        <v>5.9359829108089076E-7</v>
      </c>
      <c r="DB133" s="196">
        <f>(AB133-AVERAGE(AB$3:AB$242))^2*'Monthly Returns'!$BI147</f>
        <v>1.2602516255165006E-6</v>
      </c>
      <c r="DC133" s="196">
        <f>(AC133-AVERAGE(AC$3:AC$242))^2*'Monthly Returns'!$BI147</f>
        <v>1.3446296170701212E-6</v>
      </c>
      <c r="DD133" s="196">
        <f>(AD133-AVERAGE(AD$3:AD$242))^2*'Monthly Returns'!$BI147</f>
        <v>1.2879836746114249E-6</v>
      </c>
      <c r="DE133" s="196">
        <f>(AE133-AVERAGE(AE$3:AE$242))^2*'Monthly Returns'!$BI147</f>
        <v>1.8752124579984562E-6</v>
      </c>
      <c r="DF133" s="196">
        <f>(AF133-AVERAGE(AF$3:AF$242))^2*'Monthly Returns'!$BI147</f>
        <v>1.5661648455917012E-6</v>
      </c>
      <c r="DG133" s="196">
        <f>(AG133-AVERAGE(AG$3:AG$242))^2*'Monthly Returns'!$BI147</f>
        <v>4.8785621621505939E-6</v>
      </c>
      <c r="DH133" s="196">
        <f>(AH133-AVERAGE(AH$3:AH$242))^2*'Monthly Returns'!$BI147</f>
        <v>8.1985690582065944E-8</v>
      </c>
      <c r="DI133" s="196">
        <f>(AI133-AVERAGE(AI$3:AI$242))^2*'Monthly Returns'!$BI147</f>
        <v>2.8851669340433643E-7</v>
      </c>
      <c r="DJ133" s="196">
        <f>(AJ133-AVERAGE(AJ$3:AJ$242))^2*'Monthly Returns'!$BI147</f>
        <v>1.9501609392105934E-7</v>
      </c>
      <c r="DK133" s="196">
        <f>(AK133-AVERAGE(AK$3:AK$242))^2*'Monthly Returns'!$BI147</f>
        <v>2.0205462928591356E-7</v>
      </c>
      <c r="DL133" s="196">
        <f>(AL133-AVERAGE(AL$3:AL$242))^2*'Monthly Returns'!$BI147</f>
        <v>1.0118391360710992E-6</v>
      </c>
      <c r="DM133" s="196">
        <f>(AM133-AVERAGE(AM$3:AM$242))^2*'Monthly Returns'!$BI147</f>
        <v>1.2460662329686341E-9</v>
      </c>
      <c r="DN133" s="196">
        <f>(AN133-AVERAGE(AN$3:AN$242))^2*'Monthly Returns'!$BI147</f>
        <v>5.2097784905402755E-7</v>
      </c>
      <c r="DO133" s="196">
        <f>(AO133-AVERAGE(AO$3:AO$242))^2*'Monthly Returns'!$BI147</f>
        <v>4.3503237185758033E-8</v>
      </c>
      <c r="DP133" s="196">
        <f>(AP133-AVERAGE(AP$3:AP$242))^2*'Monthly Returns'!$BI147</f>
        <v>2.4651029013200547E-7</v>
      </c>
      <c r="DQ133" s="196">
        <f>(AQ133-AVERAGE(AQ$3:AQ$242))^2*'Monthly Returns'!$BI147</f>
        <v>4.3623268964666652E-8</v>
      </c>
      <c r="DR133" s="196">
        <f>(AR133-AVERAGE(AR$3:AR$242))^2*'Monthly Returns'!$BI147</f>
        <v>3.2439618683288406E-6</v>
      </c>
      <c r="DS133" s="196">
        <f>(AS133-AVERAGE(AS$3:AS$242))^2*'Monthly Returns'!$BI147</f>
        <v>1.1318218733570615E-35</v>
      </c>
      <c r="DT133" s="196">
        <f>(AT133-AVERAGE(AT$3:AT$242))^2*'Monthly Returns'!$BI147</f>
        <v>3.3593289135278603E-6</v>
      </c>
      <c r="DU133" s="196">
        <f>(AU133-AVERAGE(AU$3:AU$242))^2*'Monthly Returns'!$BI147</f>
        <v>3.5619791164145747E-8</v>
      </c>
      <c r="DV133" s="196">
        <f>(AV133-AVERAGE(AV$3:AV$242))^2*'Monthly Returns'!$BI147</f>
        <v>2.9698236494708972E-7</v>
      </c>
      <c r="DW133" s="196">
        <f>(AW133-AVERAGE(AW$3:AW$242))^2*'Monthly Returns'!$BI147</f>
        <v>5.6533359915718345E-5</v>
      </c>
      <c r="DX133" s="196">
        <f>(AX133-AVERAGE(AX$3:AX$242))^2*'Monthly Returns'!$BI147</f>
        <v>1.6793887844264769E-5</v>
      </c>
      <c r="DY133" s="196">
        <f>(AY133-AVERAGE(AY$3:AY$242))^2*'Monthly Returns'!$BI147</f>
        <v>1.3528560569893576E-6</v>
      </c>
      <c r="DZ133" s="196">
        <f>(AZ133-AVERAGE(AZ$3:AZ$242))^2*'Monthly Returns'!$BI147</f>
        <v>4.0749221361258835E-7</v>
      </c>
      <c r="EA133" s="196">
        <f>(BA133-AVERAGE(BA$3:BA$242))^2*'Monthly Returns'!$BI147</f>
        <v>6.6950582150252477E-6</v>
      </c>
    </row>
    <row r="134" spans="1:131" s="103" customFormat="1" x14ac:dyDescent="0.2">
      <c r="A134" s="85"/>
      <c r="B134" s="102">
        <f>'Monthly Returns'!A148</f>
        <v>40086</v>
      </c>
      <c r="C134" s="97">
        <f>'Monthly Returns'!B148</f>
        <v>4.1896000000000003E-2</v>
      </c>
      <c r="D134" s="97">
        <f>'Monthly Returns'!C148</f>
        <v>4.0576000000000001E-2</v>
      </c>
      <c r="E134" s="97">
        <f>'Monthly Returns'!D148</f>
        <v>5.6704999999999998E-2</v>
      </c>
      <c r="F134" s="97">
        <f>'Monthly Returns'!E148</f>
        <v>5.7676999999999999E-2</v>
      </c>
      <c r="G134" s="97">
        <f>'Monthly Returns'!F148</f>
        <v>6.9099999999999995E-2</v>
      </c>
      <c r="H134" s="97">
        <f>'Monthly Returns'!G148</f>
        <v>4.6197999999999996E-2</v>
      </c>
      <c r="I134" s="97">
        <f>'Monthly Returns'!H148</f>
        <v>5.1577999999999999E-2</v>
      </c>
      <c r="J134" s="97">
        <f>'Monthly Returns'!I148</f>
        <v>5.6444999999999995E-2</v>
      </c>
      <c r="K134" s="97">
        <f>'Monthly Returns'!J148</f>
        <v>9.0934000000000015E-2</v>
      </c>
      <c r="L134" s="97">
        <f>'Monthly Returns'!K148</f>
        <v>-2.496424718368162E-2</v>
      </c>
      <c r="M134" s="97">
        <f>'Monthly Returns'!L148</f>
        <v>1.0506999999999999E-2</v>
      </c>
      <c r="N134" s="97">
        <f>'Monthly Returns'!M148</f>
        <v>7.7809999999999997E-3</v>
      </c>
      <c r="O134" s="97">
        <f>'Monthly Returns'!N148</f>
        <v>3.97E-4</v>
      </c>
      <c r="P134" s="97">
        <f>'Monthly Returns'!O148</f>
        <v>5.6249999999999998E-3</v>
      </c>
      <c r="Q134" s="97">
        <f>'Monthly Returns'!P148</f>
        <v>1.9811000000000002E-2</v>
      </c>
      <c r="R134" s="97">
        <f>'Monthly Returns'!Q148</f>
        <v>1.7323999999999999E-2</v>
      </c>
      <c r="S134" s="97">
        <f>'Monthly Returns'!R148</f>
        <v>1.3669000000000001E-2</v>
      </c>
      <c r="T134" s="97">
        <f>'Monthly Returns'!S148</f>
        <v>2.8886999999999999E-2</v>
      </c>
      <c r="U134" s="97">
        <f>'Monthly Returns'!T148</f>
        <v>2.1196000000000003E-2</v>
      </c>
      <c r="V134" s="97">
        <f>'Monthly Returns'!U148</f>
        <v>6.8989999999999998E-3</v>
      </c>
      <c r="W134" s="97">
        <f>'Monthly Returns'!V148</f>
        <v>8.038E-3</v>
      </c>
      <c r="X134" s="97">
        <f>'Monthly Returns'!W148</f>
        <v>2.1061E-2</v>
      </c>
      <c r="Y134" s="97">
        <f>'Monthly Returns'!X148</f>
        <v>2.4298E-2</v>
      </c>
      <c r="Z134" s="97">
        <f>'Monthly Returns'!Y148</f>
        <v>8.5310000000000004E-3</v>
      </c>
      <c r="AA134" s="97">
        <f>'Monthly Returns'!Z148</f>
        <v>5.6950000000000001E-2</v>
      </c>
      <c r="AB134" s="97">
        <f>'Monthly Returns'!AA148</f>
        <v>3.1983000000000004E-2</v>
      </c>
      <c r="AC134" s="97">
        <f>'Monthly Returns'!AB148</f>
        <v>2.8246000000000004E-2</v>
      </c>
      <c r="AD134" s="97">
        <f>'Monthly Returns'!AC148</f>
        <v>2.7581000000000001E-2</v>
      </c>
      <c r="AE134" s="97">
        <f>'Monthly Returns'!AD148</f>
        <v>2.9843000000000001E-2</v>
      </c>
      <c r="AF134" s="97">
        <f>'Monthly Returns'!AE148</f>
        <v>4.5033999999999998E-2</v>
      </c>
      <c r="AG134" s="97">
        <f>'Monthly Returns'!AF148</f>
        <v>3.8980000000000001E-2</v>
      </c>
      <c r="AH134" s="97">
        <f>'Monthly Returns'!AG148</f>
        <v>4.0471000000000007E-2</v>
      </c>
      <c r="AI134" s="97">
        <f>'Monthly Returns'!AH148</f>
        <v>2.2200000000000001E-2</v>
      </c>
      <c r="AJ134" s="97">
        <f>'Monthly Returns'!AI148</f>
        <v>2.7869999999999999E-2</v>
      </c>
      <c r="AK134" s="97">
        <f>'Monthly Returns'!AJ148</f>
        <v>3.2168999999999996E-2</v>
      </c>
      <c r="AL134" s="97">
        <f>'Monthly Returns'!AK148</f>
        <v>3.7617999999999999E-2</v>
      </c>
      <c r="AM134" s="97">
        <f>'Monthly Returns'!AL148</f>
        <v>1.7089E-2</v>
      </c>
      <c r="AN134" s="97">
        <f>'Monthly Returns'!AM148</f>
        <v>2.4510999999999998E-2</v>
      </c>
      <c r="AO134" s="97">
        <f>'Monthly Returns'!AN148</f>
        <v>2.1213000000000003E-2</v>
      </c>
      <c r="AP134" s="97">
        <f>'Monthly Returns'!AO148</f>
        <v>1.5733999999999998E-2</v>
      </c>
      <c r="AQ134" s="97">
        <f>'Monthly Returns'!AP148</f>
        <v>4.2215999999999997E-2</v>
      </c>
      <c r="AR134" s="95">
        <v>5.2098540543142578E-2</v>
      </c>
      <c r="AS134" s="97">
        <f>'Monthly Returns'!AR148</f>
        <v>-2.496424718368162E-2</v>
      </c>
      <c r="AT134" s="205">
        <f t="shared" si="4"/>
        <v>3.3305980560146428E-2</v>
      </c>
      <c r="AU134" s="95">
        <v>6.3699892872504469E-3</v>
      </c>
      <c r="AV134" s="95">
        <v>-6.0422831353505301E-3</v>
      </c>
      <c r="AW134" s="97">
        <f>'Monthly Returns'!AV148</f>
        <v>6.3951999999999995E-2</v>
      </c>
      <c r="AX134" s="97">
        <f>'Monthly Returns'!AW148</f>
        <v>5.6222000000000001E-2</v>
      </c>
      <c r="AY134" s="95">
        <v>3.6773902800732158E-2</v>
      </c>
      <c r="AZ134" s="95">
        <v>5.2423789781973679E-2</v>
      </c>
      <c r="BA134" s="97">
        <f>'Monthly Returns'!AZ148</f>
        <v>4.7952000000000002E-2</v>
      </c>
      <c r="BB134" s="97"/>
      <c r="BC134" s="97"/>
      <c r="BD134" s="97"/>
      <c r="BE134" s="97"/>
      <c r="BF134" s="97"/>
      <c r="BG134" s="97"/>
      <c r="BH134" s="97"/>
      <c r="BI134" s="97"/>
      <c r="BJ134" s="97"/>
      <c r="BK134" s="97"/>
      <c r="BL134" s="97"/>
      <c r="BM134" s="97"/>
      <c r="BN134" s="97"/>
      <c r="BO134" s="97"/>
      <c r="BP134" s="97"/>
      <c r="BQ134" s="97"/>
      <c r="BR134" s="97"/>
      <c r="BS134" s="97"/>
      <c r="BT134" s="97"/>
      <c r="BU134" s="97"/>
      <c r="BV134" s="97"/>
      <c r="CC134" s="196">
        <f>(C134-AVERAGE(C$3:C$242))^2*'Monthly Returns'!$BI148</f>
        <v>4.4636810511323016E-6</v>
      </c>
      <c r="CD134" s="196">
        <f>(D134-AVERAGE(D$3:D$242))^2*'Monthly Returns'!$BI148</f>
        <v>4.1580928885954037E-6</v>
      </c>
      <c r="CE134" s="196">
        <f>(E134-AVERAGE(E$3:E$242))^2*'Monthly Returns'!$BI148</f>
        <v>8.3305204140166728E-6</v>
      </c>
      <c r="CF134" s="196">
        <f>(F134-AVERAGE(F$3:F$242))^2*'Monthly Returns'!$BI148</f>
        <v>8.7618713426871101E-6</v>
      </c>
      <c r="CG134" s="196">
        <f>(G134-AVERAGE(G$3:G$242))^2*'Monthly Returns'!$BI148</f>
        <v>1.2666732476110377E-5</v>
      </c>
      <c r="CH134" s="196">
        <f>(H134-AVERAGE(H$3:H$242))^2*'Monthly Returns'!$BI148</f>
        <v>5.8634888490503395E-6</v>
      </c>
      <c r="CI134" s="196">
        <f>(I134-AVERAGE(I$3:I$242))^2*'Monthly Returns'!$BI148</f>
        <v>7.6164495940596021E-6</v>
      </c>
      <c r="CJ134" s="196">
        <f>(J134-AVERAGE(J$3:J$242))^2*'Monthly Returns'!$BI148</f>
        <v>8.3584179109362563E-6</v>
      </c>
      <c r="CK134" s="196">
        <f>(K134-AVERAGE(K$3:K$242))^2*'Monthly Returns'!$BI148</f>
        <v>2.4231330244403176E-5</v>
      </c>
      <c r="CL134" s="196">
        <f>(L134-AVERAGE(L$3:L$242))^2*'Monthly Returns'!$BI148</f>
        <v>1.1432544175323858E-35</v>
      </c>
      <c r="CM134" s="196">
        <f>(M134-AVERAGE(M$3:M$242))^2*'Monthly Returns'!$BI148</f>
        <v>1.7154346018651119E-7</v>
      </c>
      <c r="CN134" s="196">
        <f>(N134-AVERAGE(N$3:N$242))^2*'Monthly Returns'!$BI148</f>
        <v>7.2569769890591196E-8</v>
      </c>
      <c r="CO134" s="196">
        <f>(O134-AVERAGE(O$3:O$242))^2*'Monthly Returns'!$BI148</f>
        <v>6.2841785883727441E-9</v>
      </c>
      <c r="CP134" s="196">
        <f>(P134-AVERAGE(P$3:P$242))^2*'Monthly Returns'!$BI148</f>
        <v>2.5626111841757043E-8</v>
      </c>
      <c r="CQ134" s="196">
        <f>(Q134-AVERAGE(Q$3:Q$242))^2*'Monthly Returns'!$BI148</f>
        <v>7.9746853596095516E-7</v>
      </c>
      <c r="CR134" s="196">
        <f>(R134-AVERAGE(R$3:R$242))^2*'Monthly Returns'!$BI148</f>
        <v>6.243736472511022E-7</v>
      </c>
      <c r="CS134" s="196">
        <f>(S134-AVERAGE(S$3:S$242))^2*'Monthly Returns'!$BI148</f>
        <v>3.4707132791295201E-7</v>
      </c>
      <c r="CT134" s="196">
        <f>(T134-AVERAGE(T$3:T$242))^2*'Monthly Returns'!$BI148</f>
        <v>2.0202697082658711E-6</v>
      </c>
      <c r="CU134" s="196">
        <f>(U134-AVERAGE(U$3:U$242))^2*'Monthly Returns'!$BI148</f>
        <v>1.0450164298441134E-6</v>
      </c>
      <c r="CV134" s="196">
        <f>(V134-AVERAGE(V$3:V$242))^2*'Monthly Returns'!$BI148</f>
        <v>4.7870523178293046E-8</v>
      </c>
      <c r="CW134" s="196">
        <f>(W134-AVERAGE(W$3:W$242))^2*'Monthly Returns'!$BI148</f>
        <v>6.9753495338968608E-8</v>
      </c>
      <c r="CX134" s="196">
        <f>(X134-AVERAGE(X$3:X$242))^2*'Monthly Returns'!$BI148</f>
        <v>1.0209203350910014E-6</v>
      </c>
      <c r="CY134" s="196">
        <f>(Y134-AVERAGE(Y$3:Y$242))^2*'Monthly Returns'!$BI148</f>
        <v>1.5875973280187712E-6</v>
      </c>
      <c r="CZ134" s="196">
        <f>(Z134-AVERAGE(Z$3:Z$242))^2*'Monthly Returns'!$BI148</f>
        <v>1.3771254222183858E-7</v>
      </c>
      <c r="DA134" s="196">
        <f>(AA134-AVERAGE(AA$3:AA$242))^2*'Monthly Returns'!$BI148</f>
        <v>9.6569738290982989E-6</v>
      </c>
      <c r="DB134" s="196">
        <f>(AB134-AVERAGE(AB$3:AB$242))^2*'Monthly Returns'!$BI148</f>
        <v>2.8793442419267557E-6</v>
      </c>
      <c r="DC134" s="196">
        <f>(AC134-AVERAGE(AC$3:AC$242))^2*'Monthly Returns'!$BI148</f>
        <v>2.3579927584061141E-6</v>
      </c>
      <c r="DD134" s="196">
        <f>(AD134-AVERAGE(AD$3:AD$242))^2*'Monthly Returns'!$BI148</f>
        <v>2.2255276285428549E-6</v>
      </c>
      <c r="DE134" s="196">
        <f>(AE134-AVERAGE(AE$3:AE$242))^2*'Monthly Returns'!$BI148</f>
        <v>2.6164635830480433E-6</v>
      </c>
      <c r="DF134" s="196">
        <f>(AF134-AVERAGE(AF$3:AF$242))^2*'Monthly Returns'!$BI148</f>
        <v>5.3837464083058962E-6</v>
      </c>
      <c r="DG134" s="196">
        <f>(AG134-AVERAGE(AG$3:AG$242))^2*'Monthly Returns'!$BI148</f>
        <v>4.1683358124611352E-6</v>
      </c>
      <c r="DH134" s="196">
        <f>(AH134-AVERAGE(AH$3:AH$242))^2*'Monthly Returns'!$BI148</f>
        <v>4.8455776435180565E-6</v>
      </c>
      <c r="DI134" s="196">
        <f>(AI134-AVERAGE(AI$3:AI$242))^2*'Monthly Returns'!$BI148</f>
        <v>1.2784238081384483E-6</v>
      </c>
      <c r="DJ134" s="196">
        <f>(AJ134-AVERAGE(AJ$3:AJ$242))^2*'Monthly Returns'!$BI148</f>
        <v>1.8213341662570405E-6</v>
      </c>
      <c r="DK134" s="196">
        <f>(AK134-AVERAGE(AK$3:AK$242))^2*'Monthly Returns'!$BI148</f>
        <v>2.4912440453779177E-6</v>
      </c>
      <c r="DL134" s="196">
        <f>(AL134-AVERAGE(AL$3:AL$242))^2*'Monthly Returns'!$BI148</f>
        <v>3.614465241201725E-6</v>
      </c>
      <c r="DM134" s="196">
        <f>(AM134-AVERAGE(AM$3:AM$242))^2*'Monthly Returns'!$BI148</f>
        <v>6.0402213269260697E-7</v>
      </c>
      <c r="DN134" s="196">
        <f>(AN134-AVERAGE(AN$3:AN$242))^2*'Monthly Returns'!$BI148</f>
        <v>1.3250927626117558E-6</v>
      </c>
      <c r="DO134" s="196">
        <f>(AO134-AVERAGE(AO$3:AO$242))^2*'Monthly Returns'!$BI148</f>
        <v>9.3069780517183452E-7</v>
      </c>
      <c r="DP134" s="196">
        <f>(AP134-AVERAGE(AP$3:AP$242))^2*'Monthly Returns'!$BI148</f>
        <v>6.6306675822537266E-7</v>
      </c>
      <c r="DQ134" s="196">
        <f>(AQ134-AVERAGE(AQ$3:AQ$242))^2*'Monthly Returns'!$BI148</f>
        <v>4.3883807651249253E-6</v>
      </c>
      <c r="DR134" s="196">
        <f>(AR134-AVERAGE(AR$3:AR$242))^2*'Monthly Returns'!$BI148</f>
        <v>7.7122404415663915E-6</v>
      </c>
      <c r="DS134" s="196">
        <f>(AS134-AVERAGE(AS$3:AS$242))^2*'Monthly Returns'!$BI148</f>
        <v>1.1432544175323858E-35</v>
      </c>
      <c r="DT134" s="196">
        <f>(AT134-AVERAGE(AT$3:AT$242))^2*'Monthly Returns'!$BI148</f>
        <v>2.8281448827400544E-6</v>
      </c>
      <c r="DU134" s="196">
        <f>(AU134-AVERAGE(AU$3:AU$242))^2*'Monthly Returns'!$BI148</f>
        <v>7.1025243797206231E-8</v>
      </c>
      <c r="DV134" s="196">
        <f>(AV134-AVERAGE(AV$3:AV$242))^2*'Monthly Returns'!$BI148</f>
        <v>1.5082421651062403E-10</v>
      </c>
      <c r="DW134" s="196">
        <f>(AW134-AVERAGE(AW$3:AW$242))^2*'Monthly Returns'!$BI148</f>
        <v>1.0866858554018746E-5</v>
      </c>
      <c r="DX134" s="196">
        <f>(AX134-AVERAGE(AX$3:AX$242))^2*'Monthly Returns'!$BI148</f>
        <v>8.3133942535677045E-6</v>
      </c>
      <c r="DY134" s="196">
        <f>(AY134-AVERAGE(AY$3:AY$242))^2*'Monthly Returns'!$BI148</f>
        <v>3.30338414135784E-6</v>
      </c>
      <c r="DZ134" s="196">
        <f>(AZ134-AVERAGE(AZ$3:AZ$242))^2*'Monthly Returns'!$BI148</f>
        <v>4.8525826805755146E-6</v>
      </c>
      <c r="EA134" s="196">
        <f>(BA134-AVERAGE(BA$3:BA$242))^2*'Monthly Returns'!$BI148</f>
        <v>5.2738865160264675E-6</v>
      </c>
    </row>
    <row r="135" spans="1:131" s="103" customFormat="1" x14ac:dyDescent="0.2">
      <c r="A135" s="85"/>
      <c r="B135" s="102">
        <f>'Monthly Returns'!A149</f>
        <v>40117</v>
      </c>
      <c r="C135" s="97">
        <f>'Monthly Returns'!B149</f>
        <v>-2.572E-2</v>
      </c>
      <c r="D135" s="97">
        <f>'Monthly Returns'!C149</f>
        <v>-2.2103999999999999E-2</v>
      </c>
      <c r="E135" s="97">
        <f>'Monthly Returns'!D149</f>
        <v>-4.4027999999999998E-2</v>
      </c>
      <c r="F135" s="97">
        <f>'Monthly Returns'!E149</f>
        <v>-6.7894999999999997E-2</v>
      </c>
      <c r="G135" s="97">
        <f>'Monthly Returns'!F149</f>
        <v>-8.3176E-2</v>
      </c>
      <c r="H135" s="97">
        <f>'Monthly Returns'!G149</f>
        <v>-1.525E-2</v>
      </c>
      <c r="I135" s="97">
        <f>'Monthly Returns'!H149</f>
        <v>-1.2298999999999999E-2</v>
      </c>
      <c r="J135" s="97">
        <f>'Monthly Returns'!I149</f>
        <v>-1.5382E-2</v>
      </c>
      <c r="K135" s="97">
        <f>'Monthly Returns'!J149</f>
        <v>1.3289999999999999E-3</v>
      </c>
      <c r="L135" s="97">
        <f>'Monthly Returns'!K149</f>
        <v>-2.496424718368162E-2</v>
      </c>
      <c r="M135" s="97">
        <f>'Monthly Returns'!L149</f>
        <v>4.9389999999999998E-3</v>
      </c>
      <c r="N135" s="97">
        <f>'Monthly Returns'!M149</f>
        <v>-4.8700000000000002E-4</v>
      </c>
      <c r="O135" s="97">
        <f>'Monthly Returns'!N149</f>
        <v>2.4800000000000001E-4</v>
      </c>
      <c r="P135" s="97">
        <f>'Monthly Returns'!O149</f>
        <v>1.92E-3</v>
      </c>
      <c r="Q135" s="97">
        <f>'Monthly Returns'!P149</f>
        <v>-1.4038999999999999E-2</v>
      </c>
      <c r="R135" s="97">
        <f>'Monthly Returns'!Q149</f>
        <v>5.7559999999999998E-3</v>
      </c>
      <c r="S135" s="97">
        <f>'Monthly Returns'!R149</f>
        <v>8.2760000000000004E-3</v>
      </c>
      <c r="T135" s="97">
        <f>'Monthly Returns'!S149</f>
        <v>-1.9989999999999999E-3</v>
      </c>
      <c r="U135" s="97">
        <f>'Monthly Returns'!T149</f>
        <v>1.2166999999999999E-2</v>
      </c>
      <c r="V135" s="97">
        <f>'Monthly Returns'!U149</f>
        <v>2.2829999999999999E-3</v>
      </c>
      <c r="W135" s="97">
        <f>'Monthly Returns'!V149</f>
        <v>7.1460000000000004E-3</v>
      </c>
      <c r="X135" s="97">
        <f>'Monthly Returns'!W149</f>
        <v>2.3466999999999998E-2</v>
      </c>
      <c r="Y135" s="97">
        <f>'Monthly Returns'!X149</f>
        <v>-2.0026000000000002E-2</v>
      </c>
      <c r="Z135" s="97">
        <f>'Monthly Returns'!Y149</f>
        <v>-2.784E-3</v>
      </c>
      <c r="AA135" s="97">
        <f>'Monthly Returns'!Z149</f>
        <v>1.7950000000000001E-2</v>
      </c>
      <c r="AB135" s="97">
        <f>'Monthly Returns'!AA149</f>
        <v>5.4250000000000001E-3</v>
      </c>
      <c r="AC135" s="97">
        <f>'Monthly Returns'!AB149</f>
        <v>4.529E-3</v>
      </c>
      <c r="AD135" s="97">
        <f>'Monthly Returns'!AC149</f>
        <v>9.6400000000000001E-4</v>
      </c>
      <c r="AE135" s="97">
        <f>'Monthly Returns'!AD149</f>
        <v>1.6752E-2</v>
      </c>
      <c r="AF135" s="97">
        <f>'Monthly Returns'!AE149</f>
        <v>4.6740000000000002E-3</v>
      </c>
      <c r="AG135" s="97">
        <f>'Monthly Returns'!AF149</f>
        <v>8.1679999999999999E-3</v>
      </c>
      <c r="AH135" s="97">
        <f>'Monthly Returns'!AG149</f>
        <v>1.1141000000000002E-2</v>
      </c>
      <c r="AI135" s="97">
        <f>'Monthly Returns'!AH149</f>
        <v>-5.9999999999999995E-4</v>
      </c>
      <c r="AJ135" s="97">
        <f>'Monthly Returns'!AI149</f>
        <v>-2.0300000000000001E-3</v>
      </c>
      <c r="AK135" s="97">
        <f>'Monthly Returns'!AJ149</f>
        <v>-7.1699999999999993E-3</v>
      </c>
      <c r="AL135" s="97">
        <f>'Monthly Returns'!AK149</f>
        <v>5.3659999999999992E-3</v>
      </c>
      <c r="AM135" s="97">
        <f>'Monthly Returns'!AL149</f>
        <v>-5.1559999999999991E-3</v>
      </c>
      <c r="AN135" s="97">
        <f>'Monthly Returns'!AM149</f>
        <v>1.2557E-2</v>
      </c>
      <c r="AO135" s="97">
        <f>'Monthly Returns'!AN149</f>
        <v>-1.2674000000000001E-2</v>
      </c>
      <c r="AP135" s="97">
        <f>'Monthly Returns'!AO149</f>
        <v>3.2795999999999999E-2</v>
      </c>
      <c r="AQ135" s="97">
        <f>'Monthly Returns'!AP149</f>
        <v>2.8807999999999997E-2</v>
      </c>
      <c r="AR135" s="95">
        <v>-4.8623313329045209E-3</v>
      </c>
      <c r="AS135" s="97">
        <f>'Monthly Returns'!AR149</f>
        <v>-2.496424718368162E-2</v>
      </c>
      <c r="AT135" s="205">
        <f t="shared" si="4"/>
        <v>-6.7614079159053512E-3</v>
      </c>
      <c r="AU135" s="95">
        <v>-1.4819586063151982E-3</v>
      </c>
      <c r="AV135" s="95">
        <v>-1.5169076140399529E-2</v>
      </c>
      <c r="AW135" s="97">
        <f>'Monthly Returns'!AV149</f>
        <v>-4.5044000000000001E-2</v>
      </c>
      <c r="AX135" s="97">
        <f>'Monthly Returns'!AW149</f>
        <v>-1.0970000000000001E-2</v>
      </c>
      <c r="AY135" s="95">
        <v>-1.8929039579526751E-2</v>
      </c>
      <c r="AZ135" s="95">
        <v>-4.3899863230809535E-2</v>
      </c>
      <c r="BA135" s="97">
        <f>'Monthly Returns'!AZ149</f>
        <v>2.8618999999999999E-2</v>
      </c>
      <c r="BB135" s="97"/>
      <c r="BC135" s="97"/>
      <c r="BD135" s="97"/>
      <c r="BE135" s="97"/>
      <c r="BF135" s="97"/>
      <c r="BG135" s="97"/>
      <c r="BH135" s="97"/>
      <c r="BI135" s="97"/>
      <c r="BJ135" s="97"/>
      <c r="BK135" s="97"/>
      <c r="BL135" s="97"/>
      <c r="BM135" s="97"/>
      <c r="BN135" s="97"/>
      <c r="BO135" s="97"/>
      <c r="BP135" s="97"/>
      <c r="BQ135" s="97"/>
      <c r="BR135" s="97"/>
      <c r="BS135" s="97"/>
      <c r="BT135" s="97"/>
      <c r="BU135" s="97"/>
      <c r="BV135" s="97"/>
      <c r="CC135" s="196">
        <f>(C135-AVERAGE(C$3:C$242))^2*'Monthly Returns'!$BI149</f>
        <v>4.0637620362960777E-6</v>
      </c>
      <c r="CD135" s="196">
        <f>(D135-AVERAGE(D$3:D$242))^2*'Monthly Returns'!$BI149</f>
        <v>3.1958083127223341E-6</v>
      </c>
      <c r="CE135" s="196">
        <f>(E135-AVERAGE(E$3:E$242))^2*'Monthly Returns'!$BI149</f>
        <v>1.0665382977381413E-5</v>
      </c>
      <c r="CF135" s="196">
        <f>(F135-AVERAGE(F$3:F$242))^2*'Monthly Returns'!$BI149</f>
        <v>2.2204931688179327E-5</v>
      </c>
      <c r="CG135" s="196">
        <f>(G135-AVERAGE(G$3:G$242))^2*'Monthly Returns'!$BI149</f>
        <v>3.3004433232571702E-5</v>
      </c>
      <c r="CH135" s="196">
        <f>(H135-AVERAGE(H$3:H$242))^2*'Monthly Returns'!$BI149</f>
        <v>1.7636178087898317E-6</v>
      </c>
      <c r="CI135" s="196">
        <f>(I135-AVERAGE(I$3:I$242))^2*'Monthly Returns'!$BI149</f>
        <v>1.2920358272143674E-6</v>
      </c>
      <c r="CJ135" s="196">
        <f>(J135-AVERAGE(J$3:J$242))^2*'Monthly Returns'!$BI149</f>
        <v>2.2242492153649909E-6</v>
      </c>
      <c r="CK135" s="196">
        <f>(K135-AVERAGE(K$3:K$242))^2*'Monthly Returns'!$BI149</f>
        <v>2.8948423592805136E-7</v>
      </c>
      <c r="CL135" s="196">
        <f>(L135-AVERAGE(L$3:L$242))^2*'Monthly Returns'!$BI149</f>
        <v>1.1548024419519046E-35</v>
      </c>
      <c r="CM135" s="196">
        <f>(M135-AVERAGE(M$3:M$242))^2*'Monthly Returns'!$BI149</f>
        <v>5.6862334617925866E-9</v>
      </c>
      <c r="CN135" s="196">
        <f>(N135-AVERAGE(N$3:N$242))^2*'Monthly Returns'!$BI149</f>
        <v>5.5412732120172649E-8</v>
      </c>
      <c r="CO135" s="196">
        <f>(O135-AVERAGE(O$3:O$242))^2*'Monthly Returns'!$BI149</f>
        <v>7.8842925511540686E-9</v>
      </c>
      <c r="CP135" s="196">
        <f>(P135-AVERAGE(P$3:P$242))^2*'Monthly Returns'!$BI149</f>
        <v>4.345679066973249E-9</v>
      </c>
      <c r="CQ135" s="196">
        <f>(Q135-AVERAGE(Q$3:Q$242))^2*'Monthly Returns'!$BI149</f>
        <v>1.3799040627897979E-6</v>
      </c>
      <c r="CR135" s="196">
        <f>(R135-AVERAGE(R$3:R$242))^2*'Monthly Returns'!$BI149</f>
        <v>7.3948142970959018E-9</v>
      </c>
      <c r="CS135" s="196">
        <f>(S135-AVERAGE(S$3:S$242))^2*'Monthly Returns'!$BI149</f>
        <v>6.8618347676281826E-8</v>
      </c>
      <c r="CT135" s="196">
        <f>(T135-AVERAGE(T$3:T$242))^2*'Monthly Returns'!$BI149</f>
        <v>2.1365899287337233E-7</v>
      </c>
      <c r="CU135" s="196">
        <f>(U135-AVERAGE(U$3:U$242))^2*'Monthly Returns'!$BI149</f>
        <v>2.2532121572521986E-7</v>
      </c>
      <c r="CV135" s="196">
        <f>(V135-AVERAGE(V$3:V$242))^2*'Monthly Returns'!$BI149</f>
        <v>3.9291733657184721E-9</v>
      </c>
      <c r="CW135" s="196">
        <f>(W135-AVERAGE(W$3:W$242))^2*'Monthly Returns'!$BI149</f>
        <v>4.4450823986175558E-8</v>
      </c>
      <c r="CX135" s="196">
        <f>(X135-AVERAGE(X$3:X$242))^2*'Monthly Returns'!$BI149</f>
        <v>1.3520687194306712E-6</v>
      </c>
      <c r="CY135" s="196">
        <f>(Y135-AVERAGE(Y$3:Y$242))^2*'Monthly Returns'!$BI149</f>
        <v>2.0939407797806571E-6</v>
      </c>
      <c r="CZ135" s="196">
        <f>(Z135-AVERAGE(Z$3:Z$242))^2*'Monthly Returns'!$BI149</f>
        <v>1.0221252631853134E-7</v>
      </c>
      <c r="DA135" s="196">
        <f>(AA135-AVERAGE(AA$3:AA$242))^2*'Monthly Returns'!$BI149</f>
        <v>5.4132939766871909E-7</v>
      </c>
      <c r="DB135" s="196">
        <f>(AB135-AVERAGE(AB$3:AB$242))^2*'Monthly Returns'!$BI149</f>
        <v>6.3368889845893457E-9</v>
      </c>
      <c r="DC135" s="196">
        <f>(AC135-AVERAGE(AC$3:AC$242))^2*'Monthly Returns'!$BI149</f>
        <v>8.3581317532077346E-9</v>
      </c>
      <c r="DD135" s="196">
        <f>(AD135-AVERAGE(AD$3:AD$242))^2*'Monthly Returns'!$BI149</f>
        <v>1.6921593193501259E-8</v>
      </c>
      <c r="DE135" s="196">
        <f>(AE135-AVERAGE(AE$3:AE$242))^2*'Monthly Returns'!$BI149</f>
        <v>6.7947527294833734E-7</v>
      </c>
      <c r="DF135" s="196">
        <f>(AF135-AVERAGE(AF$3:AF$242))^2*'Monthly Returns'!$BI149</f>
        <v>1.9250924803015749E-8</v>
      </c>
      <c r="DG135" s="196">
        <f>(AG135-AVERAGE(AG$3:AG$242))^2*'Monthly Returns'!$BI149</f>
        <v>2.7460036582219181E-8</v>
      </c>
      <c r="DH135" s="196">
        <f>(AH135-AVERAGE(AH$3:AH$242))^2*'Monthly Returns'!$BI149</f>
        <v>1.7376872362240989E-7</v>
      </c>
      <c r="DI135" s="196">
        <f>(AI135-AVERAGE(AI$3:AI$242))^2*'Monthly Returns'!$BI149</f>
        <v>6.7279264722749465E-8</v>
      </c>
      <c r="DJ135" s="196">
        <f>(AJ135-AVERAGE(AJ$3:AJ$242))^2*'Monthly Returns'!$BI149</f>
        <v>2.2470245082372944E-7</v>
      </c>
      <c r="DK135" s="196">
        <f>(AK135-AVERAGE(AK$3:AK$242))^2*'Monthly Returns'!$BI149</f>
        <v>6.7552818869586087E-7</v>
      </c>
      <c r="DL135" s="196">
        <f>(AL135-AVERAGE(AL$3:AL$242))^2*'Monthly Returns'!$BI149</f>
        <v>4.0481856373320446E-9</v>
      </c>
      <c r="DM135" s="196">
        <f>(AM135-AVERAGE(AM$3:AM$242))^2*'Monthly Returns'!$BI149</f>
        <v>3.371813033435776E-7</v>
      </c>
      <c r="DN135" s="196">
        <f>(AN135-AVERAGE(AN$3:AN$242))^2*'Monthly Returns'!$BI149</f>
        <v>1.8073996946642603E-7</v>
      </c>
      <c r="DO135" s="196">
        <f>(AO135-AVERAGE(AO$3:AO$242))^2*'Monthly Returns'!$BI149</f>
        <v>1.2207621545194304E-6</v>
      </c>
      <c r="DP135" s="196">
        <f>(AP135-AVERAGE(AP$3:AP$242))^2*'Monthly Returns'!$BI149</f>
        <v>3.4703203292774935E-6</v>
      </c>
      <c r="DQ135" s="196">
        <f>(AQ135-AVERAGE(AQ$3:AQ$242))^2*'Monthly Returns'!$BI149</f>
        <v>1.6501950643948253E-6</v>
      </c>
      <c r="DR135" s="196">
        <f>(AR135-AVERAGE(AR$3:AR$242))^2*'Monthly Returns'!$BI149</f>
        <v>4.842820122610468E-7</v>
      </c>
      <c r="DS135" s="196">
        <f>(AS135-AVERAGE(AS$3:AS$242))^2*'Monthly Returns'!$BI149</f>
        <v>1.1548024419519046E-35</v>
      </c>
      <c r="DT135" s="196">
        <f>(AT135-AVERAGE(AT$3:AT$242))^2*'Monthly Returns'!$BI149</f>
        <v>5.8160929183565952E-7</v>
      </c>
      <c r="DU135" s="196">
        <f>(AU135-AVERAGE(AU$3:AU$242))^2*'Monthly Returns'!$BI149</f>
        <v>4.5294995177176394E-8</v>
      </c>
      <c r="DV135" s="196">
        <f>(AV135-AVERAGE(AV$3:AV$242))^2*'Monthly Returns'!$BI149</f>
        <v>3.2610932695348904E-7</v>
      </c>
      <c r="DW135" s="196">
        <f>(AW135-AVERAGE(AW$3:AW$242))^2*'Monthly Returns'!$BI149</f>
        <v>1.1285120079041043E-5</v>
      </c>
      <c r="DX135" s="196">
        <f>(AX135-AVERAGE(AX$3:AX$242))^2*'Monthly Returns'!$BI149</f>
        <v>1.4774069305161524E-6</v>
      </c>
      <c r="DY135" s="196">
        <f>(AY135-AVERAGE(AY$3:AY$242))^2*'Monthly Returns'!$BI149</f>
        <v>2.5068439086616322E-6</v>
      </c>
      <c r="DZ135" s="196">
        <f>(AZ135-AVERAGE(AZ$3:AZ$242))^2*'Monthly Returns'!$BI149</f>
        <v>1.3562359918915824E-5</v>
      </c>
      <c r="EA135" s="196">
        <f>(BA135-AVERAGE(BA$3:BA$242))^2*'Monthly Returns'!$BI149</f>
        <v>1.2646153395237808E-6</v>
      </c>
    </row>
    <row r="136" spans="1:131" s="103" customFormat="1" x14ac:dyDescent="0.2">
      <c r="A136" s="85"/>
      <c r="B136" s="102">
        <f>'Monthly Returns'!A150</f>
        <v>40147</v>
      </c>
      <c r="C136" s="97">
        <f>'Monthly Returns'!B150</f>
        <v>5.6824000000000006E-2</v>
      </c>
      <c r="D136" s="97">
        <f>'Monthly Returns'!C150</f>
        <v>5.8906E-2</v>
      </c>
      <c r="E136" s="97">
        <f>'Monthly Returns'!D150</f>
        <v>4.8299000000000002E-2</v>
      </c>
      <c r="F136" s="97">
        <f>'Monthly Returns'!E150</f>
        <v>3.1390000000000001E-2</v>
      </c>
      <c r="G136" s="97">
        <f>'Monthly Returns'!F150</f>
        <v>2.1390000000000003E-3</v>
      </c>
      <c r="H136" s="97">
        <f>'Monthly Returns'!G150</f>
        <v>4.1574E-2</v>
      </c>
      <c r="I136" s="97">
        <f>'Monthly Returns'!H150</f>
        <v>2.8886999999999999E-2</v>
      </c>
      <c r="J136" s="97">
        <f>'Monthly Returns'!I150</f>
        <v>7.8890000000000002E-3</v>
      </c>
      <c r="K136" s="97">
        <f>'Monthly Returns'!J150</f>
        <v>4.3006000000000003E-2</v>
      </c>
      <c r="L136" s="97">
        <f>'Monthly Returns'!K150</f>
        <v>-2.496424718368162E-2</v>
      </c>
      <c r="M136" s="97">
        <f>'Monthly Returns'!L150</f>
        <v>1.2945E-2</v>
      </c>
      <c r="N136" s="97">
        <f>'Monthly Returns'!M150</f>
        <v>1.3923000000000001E-2</v>
      </c>
      <c r="O136" s="97">
        <f>'Monthly Returns'!N150</f>
        <v>2.4800000000000001E-4</v>
      </c>
      <c r="P136" s="97">
        <f>'Monthly Returns'!O150</f>
        <v>1.3325E-2</v>
      </c>
      <c r="Q136" s="97">
        <f>'Monthly Returns'!P150</f>
        <v>1.7392000000000001E-2</v>
      </c>
      <c r="R136" s="97">
        <f>'Monthly Returns'!Q150</f>
        <v>1.4673E-2</v>
      </c>
      <c r="S136" s="97">
        <f>'Monthly Returns'!R150</f>
        <v>1.5552999999999999E-2</v>
      </c>
      <c r="T136" s="97">
        <f>'Monthly Returns'!S150</f>
        <v>1.1956E-2</v>
      </c>
      <c r="U136" s="97">
        <f>'Monthly Returns'!T150</f>
        <v>2.7924000000000001E-2</v>
      </c>
      <c r="V136" s="97">
        <f>'Monthly Returns'!U150</f>
        <v>1.0291999999999999E-2</v>
      </c>
      <c r="W136" s="97">
        <f>'Monthly Returns'!V150</f>
        <v>1.2825999999999999E-2</v>
      </c>
      <c r="X136" s="97">
        <f>'Monthly Returns'!W150</f>
        <v>6.0360000000000006E-3</v>
      </c>
      <c r="Y136" s="97">
        <f>'Monthly Returns'!X150</f>
        <v>1.8435999999999998E-2</v>
      </c>
      <c r="Z136" s="97">
        <f>'Monthly Returns'!Y150</f>
        <v>9.2500000000000013E-3</v>
      </c>
      <c r="AA136" s="97">
        <f>'Monthly Returns'!Z150</f>
        <v>1.0075000000000001E-2</v>
      </c>
      <c r="AB136" s="97">
        <f>'Monthly Returns'!AA150</f>
        <v>2.6810000000000002E-3</v>
      </c>
      <c r="AC136" s="97">
        <f>'Monthly Returns'!AB150</f>
        <v>3.3708000000000002E-2</v>
      </c>
      <c r="AD136" s="97">
        <f>'Monthly Returns'!AC150</f>
        <v>3.6493000000000005E-2</v>
      </c>
      <c r="AE136" s="97">
        <f>'Monthly Returns'!AD150</f>
        <v>2.7905000000000003E-2</v>
      </c>
      <c r="AF136" s="97">
        <f>'Monthly Returns'!AE150</f>
        <v>1.5515000000000001E-2</v>
      </c>
      <c r="AG136" s="97">
        <f>'Monthly Returns'!AF150</f>
        <v>2.4482E-2</v>
      </c>
      <c r="AH136" s="97">
        <f>'Monthly Returns'!AG150</f>
        <v>2.3563999999999998E-2</v>
      </c>
      <c r="AI136" s="97">
        <f>'Monthly Returns'!AH150</f>
        <v>1.66E-2</v>
      </c>
      <c r="AJ136" s="97">
        <f>'Monthly Returns'!AI150</f>
        <v>1.516E-2</v>
      </c>
      <c r="AK136" s="97">
        <f>'Monthly Returns'!AJ150</f>
        <v>1.5663E-2</v>
      </c>
      <c r="AL136" s="97">
        <f>'Monthly Returns'!AK150</f>
        <v>1.2591000000000001E-2</v>
      </c>
      <c r="AM136" s="97">
        <f>'Monthly Returns'!AL150</f>
        <v>2.1700000000000001E-2</v>
      </c>
      <c r="AN136" s="97">
        <f>'Monthly Returns'!AM150</f>
        <v>6.1050000000000002E-3</v>
      </c>
      <c r="AO136" s="97">
        <f>'Monthly Returns'!AN150</f>
        <v>4.4002999999999994E-2</v>
      </c>
      <c r="AP136" s="97">
        <f>'Monthly Returns'!AO150</f>
        <v>3.5173999999999997E-2</v>
      </c>
      <c r="AQ136" s="97">
        <f>'Monthly Returns'!AP150</f>
        <v>7.0939000000000002E-2</v>
      </c>
      <c r="AR136" s="95">
        <v>1.5040663136487432E-2</v>
      </c>
      <c r="AS136" s="97">
        <f>'Monthly Returns'!AR150</f>
        <v>-2.496424718368162E-2</v>
      </c>
      <c r="AT136" s="205">
        <f t="shared" si="4"/>
        <v>3.3451314766215157E-2</v>
      </c>
      <c r="AU136" s="95">
        <v>-7.1852291650778295E-4</v>
      </c>
      <c r="AV136" s="95">
        <v>2.3147643069219284E-3</v>
      </c>
      <c r="AW136" s="97">
        <f>'Monthly Returns'!AV150</f>
        <v>6.9106000000000001E-2</v>
      </c>
      <c r="AX136" s="97">
        <f>'Monthly Returns'!AW150</f>
        <v>1.8728999999999999E-2</v>
      </c>
      <c r="AY136" s="95">
        <v>3.1216573831075779E-2</v>
      </c>
      <c r="AZ136" s="95">
        <v>6.5010976040245624E-2</v>
      </c>
      <c r="BA136" s="97">
        <f>'Monthly Returns'!AZ150</f>
        <v>6.3583000000000001E-2</v>
      </c>
      <c r="BB136" s="97"/>
      <c r="BC136" s="97"/>
      <c r="BD136" s="97"/>
      <c r="BE136" s="97"/>
      <c r="BF136" s="97"/>
      <c r="BG136" s="97"/>
      <c r="BH136" s="97"/>
      <c r="BI136" s="97"/>
      <c r="BJ136" s="97"/>
      <c r="BK136" s="97"/>
      <c r="BL136" s="97"/>
      <c r="BM136" s="97"/>
      <c r="BN136" s="97"/>
      <c r="BO136" s="97"/>
      <c r="BP136" s="97"/>
      <c r="BQ136" s="97"/>
      <c r="BR136" s="97"/>
      <c r="BS136" s="97"/>
      <c r="BT136" s="97"/>
      <c r="BU136" s="97"/>
      <c r="BV136" s="97"/>
      <c r="CC136" s="196">
        <f>(C136-AVERAGE(C$3:C$242))^2*'Monthly Returns'!$BI150</f>
        <v>9.3179874270666604E-6</v>
      </c>
      <c r="CD136" s="196">
        <f>(D136-AVERAGE(D$3:D$242))^2*'Monthly Returns'!$BI150</f>
        <v>1.0160170697463764E-5</v>
      </c>
      <c r="CE136" s="196">
        <f>(E136-AVERAGE(E$3:E$242))^2*'Monthly Returns'!$BI150</f>
        <v>5.7515258116685178E-6</v>
      </c>
      <c r="CF136" s="196">
        <f>(F136-AVERAGE(F$3:F$242))^2*'Monthly Returns'!$BI150</f>
        <v>1.8840891041633793E-6</v>
      </c>
      <c r="CG136" s="196">
        <f>(G136-AVERAGE(G$3:G$242))^2*'Monthly Returns'!$BI150</f>
        <v>2.7544864527436679E-7</v>
      </c>
      <c r="CH136" s="196">
        <f>(H136-AVERAGE(H$3:H$242))^2*'Monthly Returns'!$BI150</f>
        <v>4.6717751140383164E-6</v>
      </c>
      <c r="CI136" s="196">
        <f>(I136-AVERAGE(I$3:I$242))^2*'Monthly Returns'!$BI150</f>
        <v>1.9365237618535493E-6</v>
      </c>
      <c r="CJ136" s="196">
        <f>(J136-AVERAGE(J$3:J$242))^2*'Monthly Returns'!$BI150</f>
        <v>4.5080888014469737E-9</v>
      </c>
      <c r="CK136" s="196">
        <f>(K136-AVERAGE(K$3:K$242))^2*'Monthly Returns'!$BI150</f>
        <v>4.0943719038074828E-6</v>
      </c>
      <c r="CL136" s="196">
        <f>(L136-AVERAGE(L$3:L$242))^2*'Monthly Returns'!$BI150</f>
        <v>1.166467113082732E-35</v>
      </c>
      <c r="CM136" s="196">
        <f>(M136-AVERAGE(M$3:M$242))^2*'Monthly Returns'!$BI150</f>
        <v>3.2303438283872892E-7</v>
      </c>
      <c r="CN136" s="196">
        <f>(N136-AVERAGE(N$3:N$242))^2*'Monthly Returns'!$BI150</f>
        <v>4.2249899850378766E-7</v>
      </c>
      <c r="CO136" s="196">
        <f>(O136-AVERAGE(O$3:O$242))^2*'Monthly Returns'!$BI150</f>
        <v>7.9639318698525944E-9</v>
      </c>
      <c r="CP136" s="196">
        <f>(P136-AVERAGE(P$3:P$242))^2*'Monthly Returns'!$BI150</f>
        <v>4.0379143637389401E-7</v>
      </c>
      <c r="CQ136" s="196">
        <f>(Q136-AVERAGE(Q$3:Q$242))^2*'Monthly Returns'!$BI150</f>
        <v>5.6731140051572555E-7</v>
      </c>
      <c r="CR136" s="196">
        <f>(R136-AVERAGE(R$3:R$242))^2*'Monthly Returns'!$BI150</f>
        <v>4.0328888084590101E-7</v>
      </c>
      <c r="CS136" s="196">
        <f>(S136-AVERAGE(S$3:S$242))^2*'Monthly Returns'!$BI150</f>
        <v>5.0551055592498743E-7</v>
      </c>
      <c r="CT136" s="196">
        <f>(T136-AVERAGE(T$3:T$242))^2*'Monthly Returns'!$BI150</f>
        <v>1.5525869484043464E-7</v>
      </c>
      <c r="CU136" s="196">
        <f>(U136-AVERAGE(U$3:U$242))^2*'Monthly Returns'!$BI150</f>
        <v>2.0924510698731183E-6</v>
      </c>
      <c r="CV136" s="196">
        <f>(V136-AVERAGE(V$3:V$242))^2*'Monthly Returns'!$BI150</f>
        <v>1.8469348971868416E-7</v>
      </c>
      <c r="CW136" s="196">
        <f>(W136-AVERAGE(W$3:W$242))^2*'Monthly Returns'!$BI150</f>
        <v>3.1512652751355146E-7</v>
      </c>
      <c r="CX136" s="196">
        <f>(X136-AVERAGE(X$3:X$242))^2*'Monthly Returns'!$BI150</f>
        <v>9.2524527453879952E-9</v>
      </c>
      <c r="CY136" s="196">
        <f>(Y136-AVERAGE(Y$3:Y$242))^2*'Monthly Returns'!$BI150</f>
        <v>8.318589224478729E-7</v>
      </c>
      <c r="CZ136" s="196">
        <f>(Z136-AVERAGE(Z$3:Z$242))^2*'Monthly Returns'!$BI150</f>
        <v>1.7562953544997236E-7</v>
      </c>
      <c r="DA136" s="196">
        <f>(AA136-AVERAGE(AA$3:AA$242))^2*'Monthly Returns'!$BI150</f>
        <v>6.4996039598595157E-8</v>
      </c>
      <c r="DB136" s="196">
        <f>(AB136-AVERAGE(AB$3:AB$242))^2*'Monthly Returns'!$BI150</f>
        <v>7.8891159704757643E-9</v>
      </c>
      <c r="DC136" s="196">
        <f>(AC136-AVERAGE(AC$3:AC$242))^2*'Monthly Returns'!$BI150</f>
        <v>3.5612955833325641E-6</v>
      </c>
      <c r="DD136" s="196">
        <f>(AD136-AVERAGE(AD$3:AD$242))^2*'Monthly Returns'!$BI150</f>
        <v>4.2238695552689814E-6</v>
      </c>
      <c r="DE136" s="196">
        <f>(AE136-AVERAGE(AE$3:AE$242))^2*'Monthly Returns'!$BI150</f>
        <v>2.2941672061931352E-6</v>
      </c>
      <c r="DF136" s="196">
        <f>(AF136-AVERAGE(AF$3:AF$242))^2*'Monthly Returns'!$BI150</f>
        <v>2.7831172943351441E-7</v>
      </c>
      <c r="DG136" s="196">
        <f>(AG136-AVERAGE(AG$3:AG$242))^2*'Monthly Returns'!$BI150</f>
        <v>1.3695424620398527E-6</v>
      </c>
      <c r="DH136" s="196">
        <f>(AH136-AVERAGE(AH$3:AH$242))^2*'Monthly Returns'!$BI150</f>
        <v>1.4001719284043979E-6</v>
      </c>
      <c r="DI136" s="196">
        <f>(AI136-AVERAGE(AI$3:AI$242))^2*'Monthly Returns'!$BI150</f>
        <v>6.3608841948278947E-7</v>
      </c>
      <c r="DJ136" s="196">
        <f>(AJ136-AVERAGE(AJ$3:AJ$242))^2*'Monthly Returns'!$BI150</f>
        <v>3.3780446212246382E-7</v>
      </c>
      <c r="DK136" s="196">
        <f>(AK136-AVERAGE(AK$3:AK$242))^2*'Monthly Returns'!$BI150</f>
        <v>3.3497321900881821E-7</v>
      </c>
      <c r="DL136" s="196">
        <f>(AL136-AVERAGE(AL$3:AL$242))^2*'Monthly Returns'!$BI150</f>
        <v>1.4483865114359543E-7</v>
      </c>
      <c r="DM136" s="196">
        <f>(AM136-AVERAGE(AM$3:AM$242))^2*'Monthly Returns'!$BI150</f>
        <v>1.1421915991984585E-6</v>
      </c>
      <c r="DN136" s="196">
        <f>(AN136-AVERAGE(AN$3:AN$242))^2*'Monthly Returns'!$BI150</f>
        <v>9.1891883906157804E-10</v>
      </c>
      <c r="DO136" s="196">
        <f>(AO136-AVERAGE(AO$3:AO$242))^2*'Monthly Returns'!$BI150</f>
        <v>5.6484198366180473E-6</v>
      </c>
      <c r="DP136" s="196">
        <f>(AP136-AVERAGE(AP$3:AP$242))^2*'Monthly Returns'!$BI150</f>
        <v>4.0746343443603253E-6</v>
      </c>
      <c r="DQ136" s="196">
        <f>(AQ136-AVERAGE(AQ$3:AQ$242))^2*'Monthly Returns'!$BI150</f>
        <v>1.507929468265011E-5</v>
      </c>
      <c r="DR136" s="196">
        <f>(AR136-AVERAGE(AR$3:AR$242))^2*'Monthly Returns'!$BI150</f>
        <v>2.7576629444700315E-7</v>
      </c>
      <c r="DS136" s="196">
        <f>(AS136-AVERAGE(AS$3:AS$242))^2*'Monthly Returns'!$BI150</f>
        <v>1.166467113082732E-35</v>
      </c>
      <c r="DT136" s="196">
        <f>(AT136-AVERAGE(AT$3:AT$242))^2*'Monthly Returns'!$BI150</f>
        <v>2.9160263559938857E-6</v>
      </c>
      <c r="DU136" s="196">
        <f>(AU136-AVERAGE(AU$3:AU$242))^2*'Monthly Returns'!$BI150</f>
        <v>2.786480095616827E-8</v>
      </c>
      <c r="DV136" s="196">
        <f>(AV136-AVERAGE(AV$3:AV$242))^2*'Monthly Returns'!$BI150</f>
        <v>2.5177056652387455E-7</v>
      </c>
      <c r="DW136" s="196">
        <f>(AW136-AVERAGE(AW$3:AW$242))^2*'Monthly Returns'!$BI150</f>
        <v>1.3299827172493826E-5</v>
      </c>
      <c r="DX136" s="196">
        <f>(AX136-AVERAGE(AX$3:AX$242))^2*'Monthly Returns'!$BI150</f>
        <v>3.6679952933953291E-7</v>
      </c>
      <c r="DY136" s="196">
        <f>(AY136-AVERAGE(AY$3:AY$242))^2*'Monthly Returns'!$BI150</f>
        <v>2.2319227769484395E-6</v>
      </c>
      <c r="DZ136" s="196">
        <f>(AZ136-AVERAGE(AZ$3:AZ$242))^2*'Monthly Returns'!$BI150</f>
        <v>8.9972606163432649E-6</v>
      </c>
      <c r="EA136" s="196">
        <f>(BA136-AVERAGE(BA$3:BA$242))^2*'Monthly Returns'!$BI150</f>
        <v>1.0767574888676252E-5</v>
      </c>
    </row>
    <row r="137" spans="1:131" s="103" customFormat="1" x14ac:dyDescent="0.2">
      <c r="A137" s="85"/>
      <c r="B137" s="102">
        <f>'Monthly Returns'!A151</f>
        <v>40178</v>
      </c>
      <c r="C137" s="97">
        <f>'Monthly Returns'!B151</f>
        <v>2.8496999999999998E-2</v>
      </c>
      <c r="D137" s="97">
        <f>'Monthly Returns'!C151</f>
        <v>2.4344999999999999E-2</v>
      </c>
      <c r="E137" s="97">
        <f>'Monthly Returns'!D151</f>
        <v>5.6951999999999996E-2</v>
      </c>
      <c r="F137" s="97">
        <f>'Monthly Returns'!E151</f>
        <v>8.049400000000001E-2</v>
      </c>
      <c r="G137" s="97">
        <f>'Monthly Returns'!F151</f>
        <v>6.5194000000000002E-2</v>
      </c>
      <c r="H137" s="97">
        <f>'Monthly Returns'!G151</f>
        <v>2.1002999999999997E-2</v>
      </c>
      <c r="I137" s="97">
        <f>'Monthly Returns'!H151</f>
        <v>2.1288000000000001E-2</v>
      </c>
      <c r="J137" s="97">
        <f>'Monthly Returns'!I151</f>
        <v>1.2867999999999999E-2</v>
      </c>
      <c r="K137" s="97">
        <f>'Monthly Returns'!J151</f>
        <v>3.9614999999999997E-2</v>
      </c>
      <c r="L137" s="97">
        <f>'Monthly Returns'!K151</f>
        <v>-2.496424718368162E-2</v>
      </c>
      <c r="M137" s="97">
        <f>'Monthly Returns'!L151</f>
        <v>-1.5635E-2</v>
      </c>
      <c r="N137" s="97">
        <f>'Monthly Returns'!M151</f>
        <v>-2.6120999999999998E-2</v>
      </c>
      <c r="O137" s="97">
        <f>'Monthly Returns'!N151</f>
        <v>9.9000000000000008E-5</v>
      </c>
      <c r="P137" s="97">
        <f>'Monthly Returns'!O151</f>
        <v>-2.1031000000000001E-2</v>
      </c>
      <c r="Q137" s="97">
        <f>'Monthly Returns'!P151</f>
        <v>-5.6275000000000006E-2</v>
      </c>
      <c r="R137" s="97">
        <f>'Monthly Returns'!Q151</f>
        <v>-1.0008999999999999E-2</v>
      </c>
      <c r="S137" s="97">
        <f>'Monthly Returns'!R151</f>
        <v>-7.711E-3</v>
      </c>
      <c r="T137" s="97">
        <f>'Monthly Returns'!S151</f>
        <v>-1.7028000000000001E-2</v>
      </c>
      <c r="U137" s="97">
        <f>'Monthly Returns'!T151</f>
        <v>-2.1974999999999998E-2</v>
      </c>
      <c r="V137" s="97">
        <f>'Monthly Returns'!U151</f>
        <v>-1.2756E-2</v>
      </c>
      <c r="W137" s="97">
        <f>'Monthly Returns'!V151</f>
        <v>-1.4076E-2</v>
      </c>
      <c r="X137" s="97">
        <f>'Monthly Returns'!W151</f>
        <v>3.2420000000000001E-3</v>
      </c>
      <c r="Y137" s="97">
        <f>'Monthly Returns'!X151</f>
        <v>-4.816E-3</v>
      </c>
      <c r="Z137" s="97">
        <f>'Monthly Returns'!Y151</f>
        <v>1.158E-3</v>
      </c>
      <c r="AA137" s="97">
        <f>'Monthly Returns'!Z151</f>
        <v>3.2800999999999997E-2</v>
      </c>
      <c r="AB137" s="97">
        <f>'Monthly Returns'!AA151</f>
        <v>2.9397000000000003E-2</v>
      </c>
      <c r="AC137" s="97">
        <f>'Monthly Returns'!AB151</f>
        <v>-5.1898E-2</v>
      </c>
      <c r="AD137" s="97">
        <f>'Monthly Returns'!AC151</f>
        <v>-5.5940000000000004E-2</v>
      </c>
      <c r="AE137" s="97">
        <f>'Monthly Returns'!AD151</f>
        <v>-4.3073E-2</v>
      </c>
      <c r="AF137" s="97">
        <f>'Monthly Returns'!AE151</f>
        <v>3.1709999999999998E-3</v>
      </c>
      <c r="AG137" s="97">
        <f>'Monthly Returns'!AF151</f>
        <v>-2.3110000000000001E-3</v>
      </c>
      <c r="AH137" s="97">
        <f>'Monthly Returns'!AG151</f>
        <v>-2.5900000000000003E-3</v>
      </c>
      <c r="AI137" s="97">
        <f>'Monthly Returns'!AH151</f>
        <v>5.5000000000000005E-3</v>
      </c>
      <c r="AJ137" s="97">
        <f>'Monthly Returns'!AI151</f>
        <v>1.278E-2</v>
      </c>
      <c r="AK137" s="97">
        <f>'Monthly Returns'!AJ151</f>
        <v>2.0680999999999998E-2</v>
      </c>
      <c r="AL137" s="97">
        <f>'Monthly Returns'!AK151</f>
        <v>2.3585999999999999E-2</v>
      </c>
      <c r="AM137" s="97">
        <f>'Monthly Returns'!AL151</f>
        <v>-1.3023E-2</v>
      </c>
      <c r="AN137" s="97">
        <f>'Monthly Returns'!AM151</f>
        <v>2.0512000000000002E-2</v>
      </c>
      <c r="AO137" s="97">
        <f>'Monthly Returns'!AN151</f>
        <v>-2.0565000000000003E-2</v>
      </c>
      <c r="AP137" s="97">
        <f>'Monthly Returns'!AO151</f>
        <v>1.9789000000000001E-2</v>
      </c>
      <c r="AQ137" s="97">
        <f>'Monthly Returns'!AP151</f>
        <v>4.5230000000000001E-3</v>
      </c>
      <c r="AR137" s="95">
        <v>1.3129478037667609E-2</v>
      </c>
      <c r="AS137" s="97">
        <f>'Monthly Returns'!AR151</f>
        <v>-2.496424718368162E-2</v>
      </c>
      <c r="AT137" s="205">
        <f t="shared" si="4"/>
        <v>2.623513844876859E-2</v>
      </c>
      <c r="AU137" s="95">
        <v>-5.3608975941137702E-3</v>
      </c>
      <c r="AV137" s="95">
        <v>-1.9874420613964806E-2</v>
      </c>
      <c r="AW137" s="97">
        <f>'Monthly Returns'!AV151</f>
        <v>7.1497000000000005E-2</v>
      </c>
      <c r="AX137" s="97">
        <f>'Monthly Returns'!AW151</f>
        <v>3.6128999999999994E-2</v>
      </c>
      <c r="AY137" s="95">
        <v>2.160969224384296E-2</v>
      </c>
      <c r="AZ137" s="95">
        <v>7.0111950193805811E-2</v>
      </c>
      <c r="BA137" s="97">
        <f>'Monthly Returns'!AZ151</f>
        <v>6.6055000000000003E-2</v>
      </c>
      <c r="BB137" s="97"/>
      <c r="BC137" s="97"/>
      <c r="BD137" s="97"/>
      <c r="BE137" s="97"/>
      <c r="BF137" s="97"/>
      <c r="BG137" s="97"/>
      <c r="BH137" s="97"/>
      <c r="BI137" s="97"/>
      <c r="BJ137" s="97"/>
      <c r="BK137" s="97"/>
      <c r="BL137" s="97"/>
      <c r="BM137" s="97"/>
      <c r="BN137" s="97"/>
      <c r="BO137" s="97"/>
      <c r="BP137" s="97"/>
      <c r="BQ137" s="97"/>
      <c r="BR137" s="97"/>
      <c r="BS137" s="97"/>
      <c r="BT137" s="97"/>
      <c r="BU137" s="97"/>
      <c r="BV137" s="97"/>
      <c r="CC137" s="196">
        <f>(C137-AVERAGE(C$3:C$242))^2*'Monthly Returns'!$BI151</f>
        <v>1.7326446293498445E-6</v>
      </c>
      <c r="CD137" s="196">
        <f>(D137-AVERAGE(D$3:D$242))^2*'Monthly Returns'!$BI151</f>
        <v>1.13733892609224E-6</v>
      </c>
      <c r="CE137" s="196">
        <f>(E137-AVERAGE(E$3:E$242))^2*'Monthly Returns'!$BI151</f>
        <v>8.675257464688728E-6</v>
      </c>
      <c r="CF137" s="196">
        <f>(F137-AVERAGE(F$3:F$242))^2*'Monthly Returns'!$BI151</f>
        <v>1.9500265024467825E-5</v>
      </c>
      <c r="CG137" s="196">
        <f>(G137-AVERAGE(G$3:G$242))^2*'Monthly Returns'!$BI151</f>
        <v>1.1367459237419414E-5</v>
      </c>
      <c r="CH137" s="196">
        <f>(H137-AVERAGE(H$3:H$242))^2*'Monthly Returns'!$BI151</f>
        <v>8.1053680564518882E-7</v>
      </c>
      <c r="CI137" s="196">
        <f>(I137-AVERAGE(I$3:I$242))^2*'Monthly Returns'!$BI151</f>
        <v>8.6250671553865992E-7</v>
      </c>
      <c r="CJ137" s="196">
        <f>(J137-AVERAGE(J$3:J$242))^2*'Monthly Returns'!$BI151</f>
        <v>5.779157584677296E-8</v>
      </c>
      <c r="CK137" s="196">
        <f>(K137-AVERAGE(K$3:K$242))^2*'Monthly Returns'!$BI151</f>
        <v>3.3268475531329118E-6</v>
      </c>
      <c r="CL137" s="196">
        <f>(L137-AVERAGE(L$3:L$242))^2*'Monthly Returns'!$BI151</f>
        <v>1.1782496091744768E-35</v>
      </c>
      <c r="CM137" s="196">
        <f>(M137-AVERAGE(M$3:M$242))^2*'Monthly Returns'!$BI151</f>
        <v>1.4305029654299189E-6</v>
      </c>
      <c r="CN137" s="196">
        <f>(N137-AVERAGE(N$3:N$242))^2*'Monthly Returns'!$BI151</f>
        <v>3.322855190320806E-6</v>
      </c>
      <c r="CO137" s="196">
        <f>(O137-AVERAGE(O$3:O$242))^2*'Monthly Returns'!$BI151</f>
        <v>9.7819902019439519E-9</v>
      </c>
      <c r="CP137" s="196">
        <f>(P137-AVERAGE(P$3:P$242))^2*'Monthly Returns'!$BI151</f>
        <v>2.2075302337106224E-6</v>
      </c>
      <c r="CQ137" s="196">
        <f>(Q137-AVERAGE(Q$3:Q$242))^2*'Monthly Returns'!$BI151</f>
        <v>1.4426674184094425E-5</v>
      </c>
      <c r="CR137" s="196">
        <f>(R137-AVERAGE(R$3:R$242))^2*'Monthly Returns'!$BI151</f>
        <v>7.8850164118305258E-7</v>
      </c>
      <c r="CS137" s="196">
        <f>(S137-AVERAGE(S$3:S$242))^2*'Monthly Returns'!$BI151</f>
        <v>5.2413018587648556E-7</v>
      </c>
      <c r="CT137" s="196">
        <f>(T137-AVERAGE(T$3:T$242))^2*'Monthly Returns'!$BI151</f>
        <v>1.9494540847065856E-6</v>
      </c>
      <c r="CU137" s="196">
        <f>(U137-AVERAGE(U$3:U$242))^2*'Monthly Returns'!$BI151</f>
        <v>2.6624951592807997E-6</v>
      </c>
      <c r="CV137" s="196">
        <f>(V137-AVERAGE(V$3:V$242))^2*'Monthly Returns'!$BI151</f>
        <v>9.8656845677987185E-7</v>
      </c>
      <c r="CW137" s="196">
        <f>(W137-AVERAGE(W$3:W$242))^2*'Monthly Returns'!$BI151</f>
        <v>1.2084854289796356E-6</v>
      </c>
      <c r="CX137" s="196">
        <f>(X137-AVERAGE(X$3:X$242))^2*'Monthly Returns'!$BI151</f>
        <v>5.7903494675889549E-9</v>
      </c>
      <c r="CY137" s="196">
        <f>(Y137-AVERAGE(Y$3:Y$242))^2*'Monthly Returns'!$BI151</f>
        <v>2.7159005698781231E-7</v>
      </c>
      <c r="CZ137" s="196">
        <f>(Z137-AVERAGE(Z$3:Z$242))^2*'Monthly Returns'!$BI151</f>
        <v>6.2695446794544669E-9</v>
      </c>
      <c r="DA137" s="196">
        <f>(AA137-AVERAGE(AA$3:AA$242))^2*'Monthly Returns'!$BI151</f>
        <v>2.7605918521390099E-6</v>
      </c>
      <c r="DB137" s="196">
        <f>(AB137-AVERAGE(AB$3:AB$242))^2*'Monthly Returns'!$BI151</f>
        <v>2.4421285497392425E-6</v>
      </c>
      <c r="DC137" s="196">
        <f>(AC137-AVERAGE(AC$3:AC$242))^2*'Monthly Returns'!$BI151</f>
        <v>1.1538588735758609E-5</v>
      </c>
      <c r="DD137" s="196">
        <f>(AD137-AVERAGE(AD$3:AD$242))^2*'Monthly Returns'!$BI151</f>
        <v>1.3323147307046423E-5</v>
      </c>
      <c r="DE137" s="196">
        <f>(AE137-AVERAGE(AE$3:AE$242))^2*'Monthly Returns'!$BI151</f>
        <v>8.2178783277023406E-6</v>
      </c>
      <c r="DF137" s="196">
        <f>(AF137-AVERAGE(AF$3:AF$242))^2*'Monthly Returns'!$BI151</f>
        <v>5.4330046619835741E-8</v>
      </c>
      <c r="DG137" s="196">
        <f>(AG137-AVERAGE(AG$3:AG$242))^2*'Monthly Returns'!$BI151</f>
        <v>2.3096719510350626E-7</v>
      </c>
      <c r="DH137" s="196">
        <f>(AH137-AVERAGE(AH$3:AH$242))^2*'Monthly Returns'!$BI151</f>
        <v>1.8318219006897138E-7</v>
      </c>
      <c r="DI137" s="196">
        <f>(AI137-AVERAGE(AI$3:AI$242))^2*'Monthly Returns'!$BI151</f>
        <v>1.3269779072768039E-8</v>
      </c>
      <c r="DJ137" s="196">
        <f>(AJ137-AVERAGE(AJ$3:AJ$242))^2*'Monthly Returns'!$BI151</f>
        <v>1.9094176252725548E-7</v>
      </c>
      <c r="DK137" s="196">
        <f>(AK137-AVERAGE(AK$3:AK$242))^2*'Monthly Returns'!$BI151</f>
        <v>7.9562005166116941E-7</v>
      </c>
      <c r="DL137" s="196">
        <f>(AL137-AVERAGE(AL$3:AL$242))^2*'Monthly Returns'!$BI151</f>
        <v>1.1286431476992376E-6</v>
      </c>
      <c r="DM137" s="196">
        <f>(AM137-AVERAGE(AM$3:AM$242))^2*'Monthly Returns'!$BI151</f>
        <v>1.1513268900108607E-6</v>
      </c>
      <c r="DN137" s="196">
        <f>(AN137-AVERAGE(AN$3:AN$242))^2*'Monthly Returns'!$BI151</f>
        <v>8.4885182042078889E-7</v>
      </c>
      <c r="DO137" s="196">
        <f>(AO137-AVERAGE(AO$3:AO$242))^2*'Monthly Returns'!$BI151</f>
        <v>2.5727711276519656E-6</v>
      </c>
      <c r="DP137" s="196">
        <f>(AP137-AVERAGE(AP$3:AP$242))^2*'Monthly Returns'!$BI151</f>
        <v>1.1607933340610977E-6</v>
      </c>
      <c r="DQ137" s="196">
        <f>(AQ137-AVERAGE(AQ$3:AQ$242))^2*'Monthly Returns'!$BI151</f>
        <v>4.165764893600171E-8</v>
      </c>
      <c r="DR137" s="196">
        <f>(AR137-AVERAGE(AR$3:AR$242))^2*'Monthly Returns'!$BI151</f>
        <v>1.6777285328212677E-7</v>
      </c>
      <c r="DS137" s="196">
        <f>(AS137-AVERAGE(AS$3:AS$242))^2*'Monthly Returns'!$BI151</f>
        <v>1.1782496091744768E-35</v>
      </c>
      <c r="DT137" s="196">
        <f>(AT137-AVERAGE(AT$3:AT$242))^2*'Monthly Returns'!$BI151</f>
        <v>1.6129609348770067E-6</v>
      </c>
      <c r="DU137" s="196">
        <f>(AU137-AVERAGE(AU$3:AU$242))^2*'Monthly Returns'!$BI151</f>
        <v>2.0687251138938462E-7</v>
      </c>
      <c r="DV137" s="196">
        <f>(AV137-AVERAGE(AV$3:AV$242))^2*'Monthly Returns'!$BI151</f>
        <v>7.5305219415245201E-7</v>
      </c>
      <c r="DW137" s="196">
        <f>(AW137-AVERAGE(AW$3:AW$242))^2*'Monthly Returns'!$BI151</f>
        <v>1.4539838740496064E-5</v>
      </c>
      <c r="DX137" s="196">
        <f>(AX137-AVERAGE(AX$3:AX$242))^2*'Monthly Returns'!$BI151</f>
        <v>2.8379779360701261E-6</v>
      </c>
      <c r="DY137" s="196">
        <f>(AY137-AVERAGE(AY$3:AY$242))^2*'Monthly Returns'!$BI151</f>
        <v>8.2344979525065052E-7</v>
      </c>
      <c r="DZ137" s="196">
        <f>(AZ137-AVERAGE(AZ$3:AZ$242))^2*'Monthly Returns'!$BI151</f>
        <v>1.1089407678794147E-5</v>
      </c>
      <c r="EA137" s="196">
        <f>(BA137-AVERAGE(BA$3:BA$242))^2*'Monthly Returns'!$BI151</f>
        <v>1.1907930491469638E-5</v>
      </c>
    </row>
    <row r="138" spans="1:131" s="103" customFormat="1" x14ac:dyDescent="0.2">
      <c r="A138" s="85"/>
      <c r="B138" s="102">
        <f>'Monthly Returns'!A152</f>
        <v>40209</v>
      </c>
      <c r="C138" s="97">
        <f>'Monthly Returns'!B152</f>
        <v>-3.6047999999999997E-2</v>
      </c>
      <c r="D138" s="97">
        <f>'Monthly Returns'!C152</f>
        <v>-3.5983000000000001E-2</v>
      </c>
      <c r="E138" s="97">
        <f>'Monthly Returns'!D152</f>
        <v>-3.3417000000000002E-2</v>
      </c>
      <c r="F138" s="97">
        <f>'Monthly Returns'!E152</f>
        <v>-3.6810999999999997E-2</v>
      </c>
      <c r="G138" s="97">
        <f>'Monthly Returns'!F152</f>
        <v>-1.026E-2</v>
      </c>
      <c r="H138" s="97">
        <f>'Monthly Returns'!G152</f>
        <v>-4.3021999999999998E-2</v>
      </c>
      <c r="I138" s="97">
        <f>'Monthly Returns'!H152</f>
        <v>-4.8753999999999999E-2</v>
      </c>
      <c r="J138" s="97">
        <f>'Monthly Returns'!I152</f>
        <v>-1.3091999999999999E-2</v>
      </c>
      <c r="K138" s="97">
        <f>'Monthly Returns'!J152</f>
        <v>-5.561E-2</v>
      </c>
      <c r="L138" s="97">
        <f>'Monthly Returns'!K152</f>
        <v>-2.496424718368162E-2</v>
      </c>
      <c r="M138" s="97">
        <f>'Monthly Returns'!L152</f>
        <v>1.5278E-2</v>
      </c>
      <c r="N138" s="97">
        <f>'Monthly Returns'!M152</f>
        <v>1.5806000000000001E-2</v>
      </c>
      <c r="O138" s="97">
        <f>'Monthly Returns'!N152</f>
        <v>3.4700000000000003E-4</v>
      </c>
      <c r="P138" s="97">
        <f>'Monthly Returns'!O152</f>
        <v>1.4175999999999999E-2</v>
      </c>
      <c r="Q138" s="97">
        <f>'Monthly Returns'!P152</f>
        <v>2.6023999999999999E-2</v>
      </c>
      <c r="R138" s="97">
        <f>'Monthly Returns'!Q152</f>
        <v>1.5502E-2</v>
      </c>
      <c r="S138" s="97">
        <f>'Monthly Returns'!R152</f>
        <v>1.5558000000000001E-2</v>
      </c>
      <c r="T138" s="97">
        <f>'Monthly Returns'!S152</f>
        <v>1.5337E-2</v>
      </c>
      <c r="U138" s="97">
        <f>'Monthly Returns'!T152</f>
        <v>1.5924000000000001E-2</v>
      </c>
      <c r="V138" s="97">
        <f>'Monthly Returns'!U152</f>
        <v>1.0626E-2</v>
      </c>
      <c r="W138" s="97">
        <f>'Monthly Returns'!V152</f>
        <v>1.3265000000000001E-2</v>
      </c>
      <c r="X138" s="97">
        <f>'Monthly Returns'!W152</f>
        <v>4.4325000000000003E-2</v>
      </c>
      <c r="Y138" s="97">
        <f>'Monthly Returns'!X152</f>
        <v>8.0840000000000009E-3</v>
      </c>
      <c r="Z138" s="97">
        <f>'Monthly Returns'!Y152</f>
        <v>3.5230000000000001E-3</v>
      </c>
      <c r="AA138" s="97">
        <f>'Monthly Returns'!Z152</f>
        <v>1.2652000000000002E-2</v>
      </c>
      <c r="AB138" s="97">
        <f>'Monthly Returns'!AA152</f>
        <v>2.0188999999999999E-2</v>
      </c>
      <c r="AC138" s="97">
        <f>'Monthly Returns'!AB152</f>
        <v>-3.2109999999999999E-3</v>
      </c>
      <c r="AD138" s="97">
        <f>'Monthly Returns'!AC152</f>
        <v>-1.062E-3</v>
      </c>
      <c r="AE138" s="97">
        <f>'Monthly Returns'!AD152</f>
        <v>-3.0120000000000004E-3</v>
      </c>
      <c r="AF138" s="97">
        <f>'Monthly Returns'!AE152</f>
        <v>2.7600000000000003E-3</v>
      </c>
      <c r="AG138" s="97">
        <f>'Monthly Returns'!AF152</f>
        <v>1.8440999999999999E-2</v>
      </c>
      <c r="AH138" s="97">
        <f>'Monthly Returns'!AG152</f>
        <v>-2.3050000000000002E-3</v>
      </c>
      <c r="AI138" s="97">
        <f>'Monthly Returns'!AH152</f>
        <v>-2.0000000000000001E-4</v>
      </c>
      <c r="AJ138" s="97">
        <f>'Monthly Returns'!AI152</f>
        <v>-7.6100000000000004E-3</v>
      </c>
      <c r="AK138" s="97">
        <f>'Monthly Returns'!AJ152</f>
        <v>-1.2713E-2</v>
      </c>
      <c r="AL138" s="97">
        <f>'Monthly Returns'!AK152</f>
        <v>6.9220000000000002E-3</v>
      </c>
      <c r="AM138" s="97">
        <f>'Monthly Returns'!AL152</f>
        <v>-1.9531E-2</v>
      </c>
      <c r="AN138" s="97">
        <f>'Monthly Returns'!AM152</f>
        <v>1.5318E-2</v>
      </c>
      <c r="AO138" s="97">
        <f>'Monthly Returns'!AN152</f>
        <v>-3.9342999999999996E-2</v>
      </c>
      <c r="AP138" s="97">
        <f>'Monthly Returns'!AO152</f>
        <v>-7.2778999999999996E-2</v>
      </c>
      <c r="AQ138" s="97">
        <f>'Monthly Returns'!AP152</f>
        <v>-7.9642999999999992E-2</v>
      </c>
      <c r="AR138" s="95">
        <v>2.6105646534472039E-2</v>
      </c>
      <c r="AS138" s="97">
        <f>'Monthly Returns'!AR152</f>
        <v>-2.496424718368162E-2</v>
      </c>
      <c r="AT138" s="205">
        <f t="shared" si="4"/>
        <v>-3.1620369240954675E-2</v>
      </c>
      <c r="AU138" s="95">
        <v>-8.9665196496834867E-3</v>
      </c>
      <c r="AV138" s="95">
        <v>-1.993562407949288E-2</v>
      </c>
      <c r="AW138" s="97">
        <f>'Monthly Returns'!AV152</f>
        <v>-5.2104999999999999E-2</v>
      </c>
      <c r="AX138" s="97">
        <f>'Monthly Returns'!AW152</f>
        <v>-5.7253999999999999E-2</v>
      </c>
      <c r="AY138" s="95">
        <v>-2.5407846204773404E-2</v>
      </c>
      <c r="AZ138" s="95">
        <v>-5.4941468735279234E-2</v>
      </c>
      <c r="BA138" s="97">
        <f>'Monthly Returns'!AZ152</f>
        <v>6.3160000000000004E-3</v>
      </c>
      <c r="BB138" s="97"/>
      <c r="BC138" s="97"/>
      <c r="BD138" s="97"/>
      <c r="BE138" s="97"/>
      <c r="BF138" s="97"/>
      <c r="BG138" s="97"/>
      <c r="BH138" s="97"/>
      <c r="BI138" s="97"/>
      <c r="BJ138" s="97"/>
      <c r="BK138" s="97"/>
      <c r="BL138" s="97"/>
      <c r="BM138" s="97"/>
      <c r="BN138" s="97"/>
      <c r="BO138" s="97"/>
      <c r="BP138" s="97"/>
      <c r="BQ138" s="97"/>
      <c r="BR138" s="97"/>
      <c r="BS138" s="97"/>
      <c r="BT138" s="97"/>
      <c r="BU138" s="97"/>
      <c r="BV138" s="97"/>
      <c r="CC138" s="196">
        <f>(C138-AVERAGE(C$3:C$242))^2*'Monthly Returns'!$BI152</f>
        <v>7.2272432718339352E-6</v>
      </c>
      <c r="CD138" s="196">
        <f>(D138-AVERAGE(D$3:D$242))^2*'Monthly Returns'!$BI152</f>
        <v>7.1683437161262208E-6</v>
      </c>
      <c r="CE138" s="196">
        <f>(E138-AVERAGE(E$3:E$242))^2*'Monthly Returns'!$BI152</f>
        <v>7.0540884352060404E-6</v>
      </c>
      <c r="CF138" s="196">
        <f>(F138-AVERAGE(F$3:F$242))^2*'Monthly Returns'!$BI152</f>
        <v>8.1339484578029797E-6</v>
      </c>
      <c r="CG138" s="196">
        <f>(G138-AVERAGE(G$3:G$242))^2*'Monthly Returns'!$BI152</f>
        <v>1.6918078972308603E-6</v>
      </c>
      <c r="CH138" s="196">
        <f>(H138-AVERAGE(H$3:H$242))^2*'Monthly Returns'!$BI152</f>
        <v>9.4502994497550003E-6</v>
      </c>
      <c r="CI138" s="196">
        <f>(I138-AVERAGE(I$3:I$242))^2*'Monthly Returns'!$BI152</f>
        <v>1.1693087136501359E-5</v>
      </c>
      <c r="CJ138" s="196">
        <f>(J138-AVERAGE(J$3:J$242))^2*'Monthly Returns'!$BI152</f>
        <v>1.8816395486169468E-6</v>
      </c>
      <c r="CK138" s="196">
        <f>(K138-AVERAGE(K$3:K$242))^2*'Monthly Returns'!$BI152</f>
        <v>1.6685618569649895E-5</v>
      </c>
      <c r="CL138" s="196">
        <f>(L138-AVERAGE(L$3:L$242))^2*'Monthly Returns'!$BI152</f>
        <v>1.1901511203782595E-35</v>
      </c>
      <c r="CM138" s="196">
        <f>(M138-AVERAGE(M$3:M$242))^2*'Monthly Returns'!$BI152</f>
        <v>5.1709233784571839E-7</v>
      </c>
      <c r="CN138" s="196">
        <f>(N138-AVERAGE(N$3:N$242))^2*'Monthly Returns'!$BI152</f>
        <v>5.9843816945560825E-7</v>
      </c>
      <c r="CO138" s="196">
        <f>(O138-AVERAGE(O$3:O$242))^2*'Monthly Returns'!$BI152</f>
        <v>7.0542739035251827E-9</v>
      </c>
      <c r="CP138" s="196">
        <f>(P138-AVERAGE(P$3:P$242))^2*'Monthly Returns'!$BI152</f>
        <v>4.8267989374407394E-7</v>
      </c>
      <c r="CQ138" s="196">
        <f>(Q138-AVERAGE(Q$3:Q$242))^2*'Monthly Returns'!$BI152</f>
        <v>1.6828901706100223E-6</v>
      </c>
      <c r="CR138" s="196">
        <f>(R138-AVERAGE(R$3:R$242))^2*'Monthly Returns'!$BI152</f>
        <v>4.8022805455702865E-7</v>
      </c>
      <c r="CS138" s="196">
        <f>(S138-AVERAGE(S$3:S$242))^2*'Monthly Returns'!$BI152</f>
        <v>5.1622088890523405E-7</v>
      </c>
      <c r="CT138" s="196">
        <f>(T138-AVERAGE(T$3:T$242))^2*'Monthly Returns'!$BI152</f>
        <v>3.6981992070277565E-7</v>
      </c>
      <c r="CU138" s="196">
        <f>(U138-AVERAGE(U$3:U$242))^2*'Monthly Returns'!$BI152</f>
        <v>5.117642568239828E-7</v>
      </c>
      <c r="CV138" s="196">
        <f>(V138-AVERAGE(V$3:V$242))^2*'Monthly Returns'!$BI152</f>
        <v>2.0689574736513426E-7</v>
      </c>
      <c r="CW138" s="196">
        <f>(W138-AVERAGE(W$3:W$242))^2*'Monthly Returns'!$BI152</f>
        <v>3.532093762150023E-7</v>
      </c>
      <c r="CX138" s="196">
        <f>(X138-AVERAGE(X$3:X$242))^2*'Monthly Returns'!$BI152</f>
        <v>6.134099050881669E-6</v>
      </c>
      <c r="CY138" s="196">
        <f>(Y138-AVERAGE(Y$3:Y$242))^2*'Monthly Returns'!$BI152</f>
        <v>7.7244557727792065E-8</v>
      </c>
      <c r="CZ138" s="196">
        <f>(Z138-AVERAGE(Z$3:Z$242))^2*'Monthly Returns'!$BI152</f>
        <v>4.5425608559220999E-9</v>
      </c>
      <c r="DA138" s="196">
        <f>(AA138-AVERAGE(AA$3:AA$242))^2*'Monthly Returns'!$BI152</f>
        <v>1.7444944170133003E-7</v>
      </c>
      <c r="DB138" s="196">
        <f>(AB138-AVERAGE(AB$3:AB$242))^2*'Monthly Returns'!$BI152</f>
        <v>9.967095804738613E-7</v>
      </c>
      <c r="DC138" s="196">
        <f>(AC138-AVERAGE(AC$3:AC$242))^2*'Monthly Returns'!$BI152</f>
        <v>1.507046725586713E-7</v>
      </c>
      <c r="DD138" s="196">
        <f>(AD138-AVERAGE(AD$3:AD$242))^2*'Monthly Returns'!$BI152</f>
        <v>6.6547983769560865E-8</v>
      </c>
      <c r="DE138" s="196">
        <f>(AE138-AVERAGE(AE$3:AE$242))^2*'Monthly Returns'!$BI152</f>
        <v>1.5323414081154485E-7</v>
      </c>
      <c r="DF138" s="196">
        <f>(AF138-AVERAGE(AF$3:AF$242))^2*'Monthly Returns'!$BI152</f>
        <v>6.7498521727951229E-8</v>
      </c>
      <c r="DG138" s="196">
        <f>(AG138-AVERAGE(AG$3:AG$242))^2*'Monthly Returns'!$BI152</f>
        <v>6.5070824242347678E-7</v>
      </c>
      <c r="DH138" s="196">
        <f>(AH138-AVERAGE(AH$3:AH$242))^2*'Monthly Returns'!$BI152</f>
        <v>1.7010851743366832E-7</v>
      </c>
      <c r="DI138" s="196">
        <f>(AI138-AVERAGE(AI$3:AI$242))^2*'Monthly Returns'!$BI152</f>
        <v>5.6864876988288576E-8</v>
      </c>
      <c r="DJ138" s="196">
        <f>(AJ138-AVERAGE(AJ$3:AJ$242))^2*'Monthly Returns'!$BI152</f>
        <v>6.8559895181966177E-7</v>
      </c>
      <c r="DK138" s="196">
        <f>(AK138-AVERAGE(AK$3:AK$242))^2*'Monthly Returns'!$BI152</f>
        <v>1.3897369777358639E-6</v>
      </c>
      <c r="DL138" s="196">
        <f>(AL138-AVERAGE(AL$3:AL$242))^2*'Monthly Returns'!$BI152</f>
        <v>1.0309925418077854E-9</v>
      </c>
      <c r="DM138" s="196">
        <f>(AM138-AVERAGE(AM$3:AM$242))^2*'Monthly Returns'!$BI152</f>
        <v>2.1988674644485818E-6</v>
      </c>
      <c r="DN138" s="196">
        <f>(AN138-AVERAGE(AN$3:AN$242))^2*'Monthly Returns'!$BI152</f>
        <v>3.6382737084370663E-7</v>
      </c>
      <c r="DO138" s="196">
        <f>(AO138-AVERAGE(AO$3:AO$242))^2*'Monthly Returns'!$BI152</f>
        <v>7.7232006900229535E-6</v>
      </c>
      <c r="DP138" s="196">
        <f>(AP138-AVERAGE(AP$3:AP$242))^2*'Monthly Returns'!$BI152</f>
        <v>2.1808929769258423E-5</v>
      </c>
      <c r="DQ138" s="196">
        <f>(AQ138-AVERAGE(AQ$3:AQ$242))^2*'Monthly Returns'!$BI152</f>
        <v>2.9547949210447931E-5</v>
      </c>
      <c r="DR138" s="196">
        <f>(AR138-AVERAGE(AR$3:AR$242))^2*'Monthly Returns'!$BI152</f>
        <v>1.4837566314626945E-6</v>
      </c>
      <c r="DS138" s="196">
        <f>(AS138-AVERAGE(AS$3:AS$242))^2*'Monthly Returns'!$BI152</f>
        <v>1.1901511203782595E-35</v>
      </c>
      <c r="DT138" s="196">
        <f>(AT138-AVERAGE(AT$3:AT$242))^2*'Monthly Returns'!$BI152</f>
        <v>5.3783616219705681E-6</v>
      </c>
      <c r="DU138" s="196">
        <f>(AU138-AVERAGE(AU$3:AU$242))^2*'Monthly Returns'!$BI152</f>
        <v>4.6403710625779501E-7</v>
      </c>
      <c r="DV138" s="196">
        <f>(AV138-AVERAGE(AV$3:AV$242))^2*'Monthly Returns'!$BI152</f>
        <v>7.6730795684060492E-7</v>
      </c>
      <c r="DW138" s="196">
        <f>(AW138-AVERAGE(AW$3:AW$242))^2*'Monthly Returns'!$BI152</f>
        <v>1.4816195993953175E-5</v>
      </c>
      <c r="DX138" s="196">
        <f>(AX138-AVERAGE(AX$3:AX$242))^2*'Monthly Returns'!$BI152</f>
        <v>1.6895102456078418E-5</v>
      </c>
      <c r="DY138" s="196">
        <f>(AY138-AVERAGE(AY$3:AY$242))^2*'Monthly Returns'!$BI152</f>
        <v>4.0400617304769062E-6</v>
      </c>
      <c r="DZ138" s="196">
        <f>(AZ138-AVERAGE(AZ$3:AZ$242))^2*'Monthly Returns'!$BI152</f>
        <v>1.9579332516041055E-5</v>
      </c>
      <c r="EA138" s="196">
        <f>(BA138-AVERAGE(BA$3:BA$242))^2*'Monthly Returns'!$BI152</f>
        <v>5.9747902090267827E-8</v>
      </c>
    </row>
    <row r="139" spans="1:131" s="103" customFormat="1" x14ac:dyDescent="0.2">
      <c r="A139" s="85"/>
      <c r="B139" s="102">
        <f>'Monthly Returns'!A153</f>
        <v>40237</v>
      </c>
      <c r="C139" s="97">
        <f>'Monthly Returns'!B153</f>
        <v>3.3902000000000002E-2</v>
      </c>
      <c r="D139" s="97">
        <f>'Monthly Returns'!C153</f>
        <v>3.2959000000000002E-2</v>
      </c>
      <c r="E139" s="97">
        <f>'Monthly Returns'!D153</f>
        <v>5.0033000000000001E-2</v>
      </c>
      <c r="F139" s="97">
        <f>'Monthly Returns'!E153</f>
        <v>4.5046000000000003E-2</v>
      </c>
      <c r="G139" s="97">
        <f>'Monthly Returns'!F153</f>
        <v>4.8506000000000001E-2</v>
      </c>
      <c r="H139" s="97">
        <f>'Monthly Returns'!G153</f>
        <v>1.311E-2</v>
      </c>
      <c r="I139" s="97">
        <f>'Monthly Returns'!H153</f>
        <v>1.4200000000000001E-4</v>
      </c>
      <c r="J139" s="97">
        <f>'Monthly Returns'!I153</f>
        <v>-5.6679999999999994E-3</v>
      </c>
      <c r="K139" s="97">
        <f>'Monthly Returns'!J153</f>
        <v>3.7299999999999998E-3</v>
      </c>
      <c r="L139" s="97">
        <f>'Monthly Returns'!K153</f>
        <v>-2.496424718368162E-2</v>
      </c>
      <c r="M139" s="97">
        <f>'Monthly Returns'!L153</f>
        <v>3.7330000000000002E-3</v>
      </c>
      <c r="N139" s="97">
        <f>'Monthly Returns'!M153</f>
        <v>3.9519999999999998E-3</v>
      </c>
      <c r="O139" s="97">
        <f>'Monthly Returns'!N153</f>
        <v>0</v>
      </c>
      <c r="P139" s="97">
        <f>'Monthly Returns'!O153</f>
        <v>4.1539999999999997E-3</v>
      </c>
      <c r="Q139" s="97">
        <f>'Monthly Returns'!P153</f>
        <v>2.696E-3</v>
      </c>
      <c r="R139" s="97">
        <f>'Monthly Returns'!Q153</f>
        <v>4.0759999999999998E-3</v>
      </c>
      <c r="S139" s="97">
        <f>'Monthly Returns'!R153</f>
        <v>4.4689999999999999E-3</v>
      </c>
      <c r="T139" s="97">
        <f>'Monthly Returns'!S153</f>
        <v>2.8249999999999998E-3</v>
      </c>
      <c r="U139" s="97">
        <f>'Monthly Returns'!T153</f>
        <v>-1.1880999999999999E-2</v>
      </c>
      <c r="V139" s="97">
        <f>'Monthly Returns'!U153</f>
        <v>4.8549999999999999E-3</v>
      </c>
      <c r="W139" s="97">
        <f>'Monthly Returns'!V153</f>
        <v>1.776E-3</v>
      </c>
      <c r="X139" s="97">
        <f>'Monthly Returns'!W153</f>
        <v>1.8844E-2</v>
      </c>
      <c r="Y139" s="97">
        <f>'Monthly Returns'!X153</f>
        <v>1.2541999999999999E-2</v>
      </c>
      <c r="Z139" s="97">
        <f>'Monthly Returns'!Y153</f>
        <v>4.1720000000000004E-3</v>
      </c>
      <c r="AA139" s="97">
        <f>'Monthly Returns'!Z153</f>
        <v>1.7489999999999999E-3</v>
      </c>
      <c r="AB139" s="97">
        <f>'Monthly Returns'!AA153</f>
        <v>2.8699999999999997E-3</v>
      </c>
      <c r="AC139" s="97">
        <f>'Monthly Returns'!AB153</f>
        <v>-1.3189999999999999E-3</v>
      </c>
      <c r="AD139" s="97">
        <f>'Monthly Returns'!AC153</f>
        <v>2.1609999999999997E-3</v>
      </c>
      <c r="AE139" s="97">
        <f>'Monthly Returns'!AD153</f>
        <v>-1.3017000000000001E-2</v>
      </c>
      <c r="AF139" s="97">
        <f>'Monthly Returns'!AE153</f>
        <v>6.6319999999999999E-3</v>
      </c>
      <c r="AG139" s="97">
        <f>'Monthly Returns'!AF153</f>
        <v>8.1460000000000005E-3</v>
      </c>
      <c r="AH139" s="97">
        <f>'Monthly Returns'!AG153</f>
        <v>1.2538000000000001E-2</v>
      </c>
      <c r="AI139" s="97">
        <f>'Monthly Returns'!AH153</f>
        <v>2.5999999999999999E-3</v>
      </c>
      <c r="AJ139" s="97">
        <f>'Monthly Returns'!AI153</f>
        <v>6.6E-3</v>
      </c>
      <c r="AK139" s="97">
        <f>'Monthly Returns'!AJ153</f>
        <v>9.1690000000000001E-3</v>
      </c>
      <c r="AL139" s="97">
        <f>'Monthly Returns'!AK153</f>
        <v>8.0569999999999999E-3</v>
      </c>
      <c r="AM139" s="97">
        <f>'Monthly Returns'!AL153</f>
        <v>1.5970000000000001E-3</v>
      </c>
      <c r="AN139" s="97">
        <f>'Monthly Returns'!AM153</f>
        <v>5.6240000000000005E-3</v>
      </c>
      <c r="AO139" s="97">
        <f>'Monthly Returns'!AN153</f>
        <v>6.9610000000000002E-3</v>
      </c>
      <c r="AP139" s="97">
        <f>'Monthly Returns'!AO153</f>
        <v>3.7127E-2</v>
      </c>
      <c r="AQ139" s="97">
        <f>'Monthly Returns'!AP153</f>
        <v>8.7339999999999987E-3</v>
      </c>
      <c r="AR139" s="95">
        <v>1.2234345104369566E-2</v>
      </c>
      <c r="AS139" s="97">
        <f>'Monthly Returns'!AR153</f>
        <v>-2.496424718368162E-2</v>
      </c>
      <c r="AT139" s="205">
        <f t="shared" si="4"/>
        <v>2.3231430219881336E-2</v>
      </c>
      <c r="AU139" s="95">
        <v>-1.2808772760160413E-3</v>
      </c>
      <c r="AV139" s="95">
        <v>-2.7761229416482553E-3</v>
      </c>
      <c r="AW139" s="97">
        <f>'Monthly Returns'!AV153</f>
        <v>5.3384999999999995E-2</v>
      </c>
      <c r="AX139" s="97">
        <f>'Monthly Returns'!AW153</f>
        <v>3.0336999999999999E-2</v>
      </c>
      <c r="AY139" s="95">
        <v>1.6445151099406679E-2</v>
      </c>
      <c r="AZ139" s="95">
        <v>3.6436894759672517E-2</v>
      </c>
      <c r="BA139" s="97">
        <f>'Monthly Returns'!AZ153</f>
        <v>4.5597000000000006E-2</v>
      </c>
      <c r="BB139" s="97"/>
      <c r="BC139" s="97"/>
      <c r="BD139" s="97"/>
      <c r="BE139" s="97"/>
      <c r="BF139" s="97"/>
      <c r="BG139" s="97"/>
      <c r="BH139" s="97"/>
      <c r="BI139" s="97"/>
      <c r="BJ139" s="97"/>
      <c r="BK139" s="97"/>
      <c r="BL139" s="97"/>
      <c r="BM139" s="97"/>
      <c r="BN139" s="97"/>
      <c r="BO139" s="97"/>
      <c r="BP139" s="97"/>
      <c r="BQ139" s="97"/>
      <c r="BR139" s="97"/>
      <c r="BS139" s="97"/>
      <c r="BT139" s="97"/>
      <c r="BU139" s="97"/>
      <c r="BV139" s="97"/>
      <c r="CC139" s="196">
        <f>(C139-AVERAGE(C$3:C$242))^2*'Monthly Returns'!$BI153</f>
        <v>2.7795318967400606E-6</v>
      </c>
      <c r="CD139" s="196">
        <f>(D139-AVERAGE(D$3:D$242))^2*'Monthly Returns'!$BI153</f>
        <v>2.6090818225791106E-6</v>
      </c>
      <c r="CE139" s="196">
        <f>(E139-AVERAGE(E$3:E$242))^2*'Monthly Returns'!$BI153</f>
        <v>6.4666879145729867E-6</v>
      </c>
      <c r="CF139" s="196">
        <f>(F139-AVERAGE(F$3:F$242))^2*'Monthly Returns'!$BI153</f>
        <v>5.0464350632341075E-6</v>
      </c>
      <c r="CG139" s="196">
        <f>(G139-AVERAGE(G$3:G$242))^2*'Monthly Returns'!$BI153</f>
        <v>5.585125675903764E-6</v>
      </c>
      <c r="CH139" s="196">
        <f>(H139-AVERAGE(H$3:H$242))^2*'Monthly Returns'!$BI153</f>
        <v>1.7338388436551453E-7</v>
      </c>
      <c r="CI139" s="196">
        <f>(I139-AVERAGE(I$3:I$242))^2*'Monthly Returns'!$BI153</f>
        <v>1.4645133915970992E-7</v>
      </c>
      <c r="CJ139" s="196">
        <f>(J139-AVERAGE(J$3:J$242))^2*'Monthly Returns'!$BI153</f>
        <v>8.3710572396785162E-7</v>
      </c>
      <c r="CK139" s="196">
        <f>(K139-AVERAGE(K$3:K$242))^2*'Monthly Returns'!$BI153</f>
        <v>1.5919688372181934E-7</v>
      </c>
      <c r="CL139" s="196">
        <f>(L139-AVERAGE(L$3:L$242))^2*'Monthly Returns'!$BI153</f>
        <v>1.2021728488669289E-35</v>
      </c>
      <c r="CM139" s="196">
        <f>(M139-AVERAGE(M$3:M$242))^2*'Monthly Returns'!$BI153</f>
        <v>2.5960052803306585E-12</v>
      </c>
      <c r="CN139" s="196">
        <f>(N139-AVERAGE(N$3:N$242))^2*'Monthly Returns'!$BI153</f>
        <v>1.375081226711606E-9</v>
      </c>
      <c r="CO139" s="196">
        <f>(O139-AVERAGE(O$3:O$242))^2*'Monthly Returns'!$BI153</f>
        <v>1.1254352222120096E-8</v>
      </c>
      <c r="CP139" s="196">
        <f>(P139-AVERAGE(P$3:P$242))^2*'Monthly Returns'!$BI153</f>
        <v>5.2237906806358057E-9</v>
      </c>
      <c r="CQ139" s="196">
        <f>(Q139-AVERAGE(Q$3:Q$242))^2*'Monthly Returns'!$BI153</f>
        <v>2.3492647744701601E-8</v>
      </c>
      <c r="CR139" s="196">
        <f>(R139-AVERAGE(R$3:R$242))^2*'Monthly Returns'!$BI153</f>
        <v>2.9563315397991382E-10</v>
      </c>
      <c r="CS139" s="196">
        <f>(S139-AVERAGE(S$3:S$242))^2*'Monthly Returns'!$BI153</f>
        <v>8.6929487069067843E-10</v>
      </c>
      <c r="CT139" s="196">
        <f>(T139-AVERAGE(T$3:T$242))^2*'Monthly Returns'!$BI153</f>
        <v>2.9005465243843071E-8</v>
      </c>
      <c r="CU139" s="196">
        <f>(U139-AVERAGE(U$3:U$242))^2*'Monthly Returns'!$BI153</f>
        <v>1.0357628167186301E-6</v>
      </c>
      <c r="CV139" s="196">
        <f>(V139-AVERAGE(V$3:V$242))^2*'Monthly Returns'!$BI153</f>
        <v>9.349292606479657E-9</v>
      </c>
      <c r="CW139" s="196">
        <f>(W139-AVERAGE(W$3:W$242))^2*'Monthly Returns'!$BI153</f>
        <v>1.4471306365612354E-8</v>
      </c>
      <c r="CX139" s="196">
        <f>(X139-AVERAGE(X$3:X$242))^2*'Monthly Returns'!$BI153</f>
        <v>8.0575888874596733E-7</v>
      </c>
      <c r="CY139" s="196">
        <f>(Y139-AVERAGE(Y$3:Y$242))^2*'Monthly Returns'!$BI153</f>
        <v>3.1111482935444473E-7</v>
      </c>
      <c r="CZ139" s="196">
        <f>(Z139-AVERAGE(Z$3:Z$242))^2*'Monthly Returns'!$BI153</f>
        <v>1.1723414997905092E-8</v>
      </c>
      <c r="DA139" s="196">
        <f>(AA139-AVERAGE(AA$3:AA$242))^2*'Monthly Returns'!$BI153</f>
        <v>6.8239925089172942E-8</v>
      </c>
      <c r="DB139" s="196">
        <f>(AB139-AVERAGE(AB$3:AB$242))^2*'Monthly Returns'!$BI153</f>
        <v>6.1410548309198743E-9</v>
      </c>
      <c r="DC139" s="196">
        <f>(AC139-AVERAGE(AC$3:AC$242))^2*'Monthly Returns'!$BI153</f>
        <v>7.3977501412519556E-8</v>
      </c>
      <c r="DD139" s="196">
        <f>(AD139-AVERAGE(AD$3:AD$242))^2*'Monthly Returns'!$BI153</f>
        <v>3.359292333487466E-9</v>
      </c>
      <c r="DE139" s="196">
        <f>(AE139-AVERAGE(AE$3:AE$242))^2*'Monthly Returns'!$BI153</f>
        <v>1.0370112131232752E-6</v>
      </c>
      <c r="DF139" s="196">
        <f>(AF139-AVERAGE(AF$3:AF$242))^2*'Monthly Returns'!$BI153</f>
        <v>3.7124858518653687E-10</v>
      </c>
      <c r="DG139" s="196">
        <f>(AG139-AVERAGE(AG$3:AG$242))^2*'Monthly Returns'!$BI153</f>
        <v>2.812368443373039E-8</v>
      </c>
      <c r="DH139" s="196">
        <f>(AH139-AVERAGE(AH$3:AH$242))^2*'Monthly Returns'!$BI153</f>
        <v>2.6273465712137202E-7</v>
      </c>
      <c r="DI139" s="196">
        <f>(AI139-AVERAGE(AI$3:AI$242))^2*'Monthly Returns'!$BI153</f>
        <v>4.1959833545947778E-9</v>
      </c>
      <c r="DJ139" s="196">
        <f>(AJ139-AVERAGE(AJ$3:AJ$242))^2*'Monthly Returns'!$BI153</f>
        <v>3.0668066238992363E-9</v>
      </c>
      <c r="DK139" s="196">
        <f>(AK139-AVERAGE(AK$3:AK$242))^2*'Monthly Returns'!$BI153</f>
        <v>3.3103487490016377E-8</v>
      </c>
      <c r="DL139" s="196">
        <f>(AL139-AVERAGE(AL$3:AL$242))^2*'Monthly Returns'!$BI153</f>
        <v>1.0642632452970641E-8</v>
      </c>
      <c r="DM139" s="196">
        <f>(AM139-AVERAGE(AM$3:AM$242))^2*'Monthly Returns'!$BI153</f>
        <v>2.9128104152093985E-8</v>
      </c>
      <c r="DN139" s="196">
        <f>(AN139-AVERAGE(AN$3:AN$242))^2*'Monthly Returns'!$BI153</f>
        <v>5.3404538986837419E-13</v>
      </c>
      <c r="DO139" s="196">
        <f>(AO139-AVERAGE(AO$3:AO$242))^2*'Monthly Returns'!$BI153</f>
        <v>9.8190246430324332E-9</v>
      </c>
      <c r="DP139" s="196">
        <f>(AP139-AVERAGE(AP$3:AP$242))^2*'Monthly Returns'!$BI153</f>
        <v>4.7141902774709333E-6</v>
      </c>
      <c r="DQ139" s="196">
        <f>(AQ139-AVERAGE(AQ$3:AQ$242))^2*'Monthly Returns'!$BI153</f>
        <v>3.2326184958769003E-9</v>
      </c>
      <c r="DR139" s="196">
        <f>(AR139-AVERAGE(AR$3:AR$242))^2*'Monthly Returns'!$BI153</f>
        <v>1.2804092443856456E-7</v>
      </c>
      <c r="DS139" s="196">
        <f>(AS139-AVERAGE(AS$3:AS$242))^2*'Monthly Returns'!$BI153</f>
        <v>1.2021728488669289E-35</v>
      </c>
      <c r="DT139" s="196">
        <f>(AT139-AVERAGE(AT$3:AT$242))^2*'Monthly Returns'!$BI153</f>
        <v>1.1995514502294112E-6</v>
      </c>
      <c r="DU139" s="196">
        <f>(AU139-AVERAGE(AU$3:AU$242))^2*'Monthly Returns'!$BI153</f>
        <v>4.185619537295453E-8</v>
      </c>
      <c r="DV139" s="196">
        <f>(AV139-AVERAGE(AV$3:AV$242))^2*'Monthly Returns'!$BI153</f>
        <v>3.6638330853210682E-8</v>
      </c>
      <c r="DW139" s="196">
        <f>(AW139-AVERAGE(AW$3:AW$242))^2*'Monthly Returns'!$BI153</f>
        <v>7.4003127835351592E-6</v>
      </c>
      <c r="DX139" s="196">
        <f>(AX139-AVERAGE(AX$3:AX$242))^2*'Monthly Returns'!$BI153</f>
        <v>1.7952704249061983E-6</v>
      </c>
      <c r="DY139" s="196">
        <f>(AY139-AVERAGE(AY$3:AY$242))^2*'Monthly Returns'!$BI153</f>
        <v>3.5287075698456341E-7</v>
      </c>
      <c r="DZ139" s="196">
        <f>(AZ139-AVERAGE(AZ$3:AZ$242))^2*'Monthly Returns'!$BI153</f>
        <v>1.5885158387531359E-6</v>
      </c>
      <c r="EA139" s="196">
        <f>(BA139-AVERAGE(BA$3:BA$242))^2*'Monthly Returns'!$BI153</f>
        <v>4.87452670099676E-6</v>
      </c>
    </row>
    <row r="140" spans="1:131" s="103" customFormat="1" x14ac:dyDescent="0.2">
      <c r="A140" s="85"/>
      <c r="B140" s="102">
        <f>'Monthly Returns'!A154</f>
        <v>40268</v>
      </c>
      <c r="C140" s="97">
        <f>'Monthly Returns'!B154</f>
        <v>6.3027E-2</v>
      </c>
      <c r="D140" s="97">
        <f>'Monthly Returns'!C154</f>
        <v>6.1447000000000002E-2</v>
      </c>
      <c r="E140" s="97">
        <f>'Monthly Returns'!D154</f>
        <v>7.0688000000000001E-2</v>
      </c>
      <c r="F140" s="97">
        <f>'Monthly Returns'!E154</f>
        <v>8.1388999999999989E-2</v>
      </c>
      <c r="G140" s="97">
        <f>'Monthly Returns'!F154</f>
        <v>7.5391E-2</v>
      </c>
      <c r="H140" s="97">
        <f>'Monthly Returns'!G154</f>
        <v>6.4824000000000007E-2</v>
      </c>
      <c r="I140" s="97">
        <f>'Monthly Returns'!H154</f>
        <v>6.8543999999999994E-2</v>
      </c>
      <c r="J140" s="97">
        <f>'Monthly Returns'!I154</f>
        <v>7.4875999999999998E-2</v>
      </c>
      <c r="K140" s="97">
        <f>'Monthly Returns'!J154</f>
        <v>8.0812000000000009E-2</v>
      </c>
      <c r="L140" s="97">
        <f>'Monthly Returns'!K154</f>
        <v>-2.496424718368162E-2</v>
      </c>
      <c r="M140" s="97">
        <f>'Monthly Returns'!L154</f>
        <v>-1.2260000000000001E-3</v>
      </c>
      <c r="N140" s="97">
        <f>'Monthly Returns'!M154</f>
        <v>-8.4700000000000001E-3</v>
      </c>
      <c r="O140" s="97">
        <f>'Monthly Returns'!N154</f>
        <v>9.9000000000000008E-5</v>
      </c>
      <c r="P140" s="97">
        <f>'Monthly Returns'!O154</f>
        <v>-6.8389999999999996E-3</v>
      </c>
      <c r="Q140" s="97">
        <f>'Monthly Returns'!P154</f>
        <v>-1.8985000000000002E-2</v>
      </c>
      <c r="R140" s="97">
        <f>'Monthly Returns'!Q154</f>
        <v>3.0309999999999998E-3</v>
      </c>
      <c r="S140" s="97">
        <f>'Monthly Returns'!R154</f>
        <v>3.3839999999999999E-3</v>
      </c>
      <c r="T140" s="97">
        <f>'Monthly Returns'!S154</f>
        <v>1.9500000000000001E-3</v>
      </c>
      <c r="U140" s="97">
        <f>'Monthly Returns'!T154</f>
        <v>1.4269999999999999E-3</v>
      </c>
      <c r="V140" s="97">
        <f>'Monthly Returns'!U154</f>
        <v>-3.5849999999999996E-3</v>
      </c>
      <c r="W140" s="97">
        <f>'Monthly Returns'!V154</f>
        <v>3.3E-4</v>
      </c>
      <c r="X140" s="97">
        <f>'Monthly Returns'!W154</f>
        <v>2.3980000000000001E-2</v>
      </c>
      <c r="Y140" s="97">
        <f>'Monthly Returns'!X154</f>
        <v>-7.6549999999999995E-3</v>
      </c>
      <c r="Z140" s="97">
        <f>'Monthly Returns'!Y154</f>
        <v>-4.1849999999999995E-3</v>
      </c>
      <c r="AA140" s="97">
        <f>'Monthly Returns'!Z154</f>
        <v>3.1349000000000002E-2</v>
      </c>
      <c r="AB140" s="97">
        <f>'Monthly Returns'!AA154</f>
        <v>2.2745999999999999E-2</v>
      </c>
      <c r="AC140" s="97">
        <f>'Monthly Returns'!AB154</f>
        <v>-1.2057E-2</v>
      </c>
      <c r="AD140" s="97">
        <f>'Monthly Returns'!AC154</f>
        <v>-1.7485999999999998E-2</v>
      </c>
      <c r="AE140" s="97">
        <f>'Monthly Returns'!AD154</f>
        <v>6.4899999999999995E-4</v>
      </c>
      <c r="AF140" s="97">
        <f>'Monthly Returns'!AE154</f>
        <v>3.0369E-2</v>
      </c>
      <c r="AG140" s="97">
        <f>'Monthly Returns'!AF154</f>
        <v>2.5388999999999998E-2</v>
      </c>
      <c r="AH140" s="97">
        <f>'Monthly Returns'!AG154</f>
        <v>3.6943999999999998E-2</v>
      </c>
      <c r="AI140" s="97">
        <f>'Monthly Returns'!AH154</f>
        <v>1.38E-2</v>
      </c>
      <c r="AJ140" s="97">
        <f>'Monthly Returns'!AI154</f>
        <v>2.4940000000000004E-2</v>
      </c>
      <c r="AK140" s="97">
        <f>'Monthly Returns'!AJ154</f>
        <v>3.1539000000000005E-2</v>
      </c>
      <c r="AL140" s="97">
        <f>'Monthly Returns'!AK154</f>
        <v>3.0363999999999999E-2</v>
      </c>
      <c r="AM140" s="97">
        <f>'Monthly Returns'!AL154</f>
        <v>1.5901999999999999E-2</v>
      </c>
      <c r="AN140" s="97">
        <f>'Monthly Returns'!AM154</f>
        <v>1.6206000000000002E-2</v>
      </c>
      <c r="AO140" s="97">
        <f>'Monthly Returns'!AN154</f>
        <v>2.2031000000000002E-2</v>
      </c>
      <c r="AP140" s="97">
        <f>'Monthly Returns'!AO154</f>
        <v>-1.2423999999999999E-2</v>
      </c>
      <c r="AQ140" s="97">
        <f>'Monthly Returns'!AP154</f>
        <v>5.9137000000000002E-2</v>
      </c>
      <c r="AR140" s="95">
        <v>2.3777541725338292E-2</v>
      </c>
      <c r="AS140" s="97">
        <f>'Monthly Returns'!AR154</f>
        <v>-2.496424718368162E-2</v>
      </c>
      <c r="AT140" s="205">
        <f t="shared" si="4"/>
        <v>3.593138564903841E-2</v>
      </c>
      <c r="AU140" s="95">
        <v>2.3797484299906049E-5</v>
      </c>
      <c r="AV140" s="95">
        <v>5.5049110212379722E-4</v>
      </c>
      <c r="AW140" s="97">
        <f>'Monthly Returns'!AV154</f>
        <v>0.101844</v>
      </c>
      <c r="AX140" s="97">
        <f>'Monthly Returns'!AW154</f>
        <v>7.0323999999999998E-2</v>
      </c>
      <c r="AY140" s="95">
        <v>5.1496928245192065E-2</v>
      </c>
      <c r="AZ140" s="95">
        <v>0.11792208193547878</v>
      </c>
      <c r="BA140" s="97">
        <f>'Monthly Returns'!AZ154</f>
        <v>2.8797000000000003E-2</v>
      </c>
      <c r="BB140" s="97"/>
      <c r="BC140" s="97"/>
      <c r="BD140" s="97"/>
      <c r="BE140" s="97"/>
      <c r="BF140" s="97"/>
      <c r="BG140" s="97"/>
      <c r="BH140" s="97"/>
      <c r="BI140" s="97"/>
      <c r="BJ140" s="97"/>
      <c r="BK140" s="97"/>
      <c r="BL140" s="97"/>
      <c r="BM140" s="97"/>
      <c r="BN140" s="97"/>
      <c r="BO140" s="97"/>
      <c r="BP140" s="97"/>
      <c r="BQ140" s="97"/>
      <c r="BR140" s="97"/>
      <c r="BS140" s="97"/>
      <c r="BT140" s="97"/>
      <c r="BU140" s="97"/>
      <c r="BV140" s="97"/>
      <c r="CC140" s="196">
        <f>(C140-AVERAGE(C$3:C$242))^2*'Monthly Returns'!$BI154</f>
        <v>1.2277378931506615E-5</v>
      </c>
      <c r="CD140" s="196">
        <f>(D140-AVERAGE(D$3:D$242))^2*'Monthly Returns'!$BI154</f>
        <v>1.1639917602959294E-5</v>
      </c>
      <c r="CE140" s="196">
        <f>(E140-AVERAGE(E$3:E$242))^2*'Monthly Returns'!$BI154</f>
        <v>1.484093712130391E-5</v>
      </c>
      <c r="CF140" s="196">
        <f>(F140-AVERAGE(F$3:F$242))^2*'Monthly Returns'!$BI154</f>
        <v>2.0604067321032735E-5</v>
      </c>
      <c r="CG140" s="196">
        <f>(G140-AVERAGE(G$3:G$242))^2*'Monthly Returns'!$BI154</f>
        <v>1.6507111485391993E-5</v>
      </c>
      <c r="CH140" s="196">
        <f>(H140-AVERAGE(H$3:H$242))^2*'Monthly Returns'!$BI154</f>
        <v>1.3430977345549747E-5</v>
      </c>
      <c r="CI140" s="196">
        <f>(I140-AVERAGE(I$3:I$242))^2*'Monthly Returns'!$BI154</f>
        <v>1.5282682702850819E-5</v>
      </c>
      <c r="CJ140" s="196">
        <f>(J140-AVERAGE(J$3:J$242))^2*'Monthly Returns'!$BI154</f>
        <v>1.7111399636469841E-5</v>
      </c>
      <c r="CK140" s="196">
        <f>(K140-AVERAGE(K$3:K$242))^2*'Monthly Returns'!$BI154</f>
        <v>1.9694117150490282E-5</v>
      </c>
      <c r="CL140" s="196">
        <f>(L140-AVERAGE(L$3:L$242))^2*'Monthly Returns'!$BI154</f>
        <v>1.2143160089564937E-35</v>
      </c>
      <c r="CM140" s="196">
        <f>(M140-AVERAGE(M$3:M$242))^2*'Monthly Returns'!$BI154</f>
        <v>9.5902390252024257E-8</v>
      </c>
      <c r="CN140" s="196">
        <f>(N140-AVERAGE(N$3:N$242))^2*'Monthly Returns'!$BI154</f>
        <v>5.513362222758742E-7</v>
      </c>
      <c r="CO140" s="196">
        <f>(O140-AVERAGE(O$3:O$242))^2*'Monthly Returns'!$BI154</f>
        <v>1.0081418410143629E-8</v>
      </c>
      <c r="CP140" s="196">
        <f>(P140-AVERAGE(P$3:P$242))^2*'Monthly Returns'!$BI154</f>
        <v>3.8123700253109804E-7</v>
      </c>
      <c r="CQ140" s="196">
        <f>(Q140-AVERAGE(Q$3:Q$242))^2*'Monthly Returns'!$BI154</f>
        <v>2.2954268605541443E-6</v>
      </c>
      <c r="CR140" s="196">
        <f>(R140-AVERAGE(R$3:R$242))^2*'Monthly Returns'!$BI154</f>
        <v>6.8691467260715837E-9</v>
      </c>
      <c r="CS140" s="196">
        <f>(S140-AVERAGE(S$3:S$242))^2*'Monthly Returns'!$BI154</f>
        <v>1.4805843681448826E-9</v>
      </c>
      <c r="CT140" s="196">
        <f>(T140-AVERAGE(T$3:T$242))^2*'Monthly Returns'!$BI154</f>
        <v>5.1119349553200253E-8</v>
      </c>
      <c r="CU140" s="196">
        <f>(U140-AVERAGE(U$3:U$242))^2*'Monthly Returns'!$BI154</f>
        <v>3.5135195534920665E-8</v>
      </c>
      <c r="CV140" s="196">
        <f>(V140-AVERAGE(V$3:V$242))^2*'Monthly Returns'!$BI154</f>
        <v>1.8717806928187348E-7</v>
      </c>
      <c r="CW140" s="196">
        <f>(W140-AVERAGE(W$3:W$242))^2*'Monthly Returns'!$BI154</f>
        <v>4.4806388942458173E-8</v>
      </c>
      <c r="CX140" s="196">
        <f>(X140-AVERAGE(X$3:X$242))^2*'Monthly Returns'!$BI154</f>
        <v>1.4995826323118537E-6</v>
      </c>
      <c r="CY140" s="196">
        <f>(Y140-AVERAGE(Y$3:Y$242))^2*'Monthly Returns'!$BI154</f>
        <v>5.0024049668759883E-7</v>
      </c>
      <c r="CZ140" s="196">
        <f>(Z140-AVERAGE(Z$3:Z$242))^2*'Monthly Returns'!$BI154</f>
        <v>1.7288062884047654E-7</v>
      </c>
      <c r="DA140" s="196">
        <f>(AA140-AVERAGE(AA$3:AA$242))^2*'Monthly Returns'!$BI154</f>
        <v>2.5459124597892365E-6</v>
      </c>
      <c r="DB140" s="196">
        <f>(AB140-AVERAGE(AB$3:AB$242))^2*'Monthly Returns'!$BI154</f>
        <v>1.3664513101975329E-6</v>
      </c>
      <c r="DC140" s="196">
        <f>(AC140-AVERAGE(AC$3:AC$242))^2*'Monthly Returns'!$BI154</f>
        <v>8.9763218755921292E-7</v>
      </c>
      <c r="DD140" s="196">
        <f>(AD140-AVERAGE(AD$3:AD$242))^2*'Monthly Returns'!$BI154</f>
        <v>1.6682013851831643E-6</v>
      </c>
      <c r="DE140" s="196">
        <f>(AE140-AVERAGE(AE$3:AE$242))^2*'Monthly Returns'!$BI154</f>
        <v>2.7418950120658509E-8</v>
      </c>
      <c r="DF140" s="196">
        <f>(AF140-AVERAGE(AF$3:AF$242))^2*'Monthly Returns'!$BI154</f>
        <v>2.1630218404123715E-6</v>
      </c>
      <c r="DG140" s="196">
        <f>(AG140-AVERAGE(AG$3:AG$242))^2*'Monthly Returns'!$BI154</f>
        <v>1.5649324929791523E-6</v>
      </c>
      <c r="DH140" s="196">
        <f>(AH140-AVERAGE(AH$3:AH$242))^2*'Monthly Returns'!$BI154</f>
        <v>4.1911979270737905E-6</v>
      </c>
      <c r="DI140" s="196">
        <f>(AI140-AVERAGE(AI$3:AI$242))^2*'Monthly Returns'!$BI154</f>
        <v>4.0701271927070766E-7</v>
      </c>
      <c r="DJ140" s="196">
        <f>(AJ140-AVERAGE(AJ$3:AJ$242))^2*'Monthly Returns'!$BI154</f>
        <v>1.4567242968608279E-6</v>
      </c>
      <c r="DK140" s="196">
        <f>(AK140-AVERAGE(AK$3:AK$242))^2*'Monthly Returns'!$BI154</f>
        <v>2.5189925730268501E-6</v>
      </c>
      <c r="DL140" s="196">
        <f>(AL140-AVERAGE(AL$3:AL$242))^2*'Monthly Returns'!$BI154</f>
        <v>2.262019746535573E-6</v>
      </c>
      <c r="DM140" s="196">
        <f>(AM140-AVERAGE(AM$3:AM$242))^2*'Monthly Returns'!$BI154</f>
        <v>5.2775100775357991E-7</v>
      </c>
      <c r="DN140" s="196">
        <f>(AN140-AVERAGE(AN$3:AN$242))^2*'Monthly Returns'!$BI154</f>
        <v>4.4224872805458203E-7</v>
      </c>
      <c r="DO140" s="196">
        <f>(AO140-AVERAGE(AO$3:AO$242))^2*'Monthly Returns'!$BI154</f>
        <v>1.093294119952714E-6</v>
      </c>
      <c r="DP140" s="196">
        <f>(AP140-AVERAGE(AP$3:AP$242))^2*'Monthly Returns'!$BI154</f>
        <v>8.6192538371483061E-7</v>
      </c>
      <c r="DQ140" s="196">
        <f>(AQ140-AVERAGE(AQ$3:AQ$242))^2*'Monthly Returns'!$BI154</f>
        <v>1.0376019257875249E-5</v>
      </c>
      <c r="DR140" s="196">
        <f>(AR140-AVERAGE(AR$3:AR$242))^2*'Monthly Returns'!$BI154</f>
        <v>1.1756047363462161E-6</v>
      </c>
      <c r="DS140" s="196">
        <f>(AS140-AVERAGE(AS$3:AS$242))^2*'Monthly Returns'!$BI154</f>
        <v>1.2143160089564937E-35</v>
      </c>
      <c r="DT140" s="196">
        <f>(AT140-AVERAGE(AT$3:AT$242))^2*'Monthly Returns'!$BI154</f>
        <v>3.6023875708736743E-6</v>
      </c>
      <c r="DU140" s="196">
        <f>(AU140-AVERAGE(AU$3:AU$242))^2*'Monthly Returns'!$BI154</f>
        <v>1.5306091924891383E-8</v>
      </c>
      <c r="DV140" s="196">
        <f>(AV140-AVERAGE(AV$3:AV$242))^2*'Monthly Returns'!$BI154</f>
        <v>1.6096415460405317E-7</v>
      </c>
      <c r="DW140" s="196">
        <f>(AW140-AVERAGE(AW$3:AW$242))^2*'Monthly Returns'!$BI154</f>
        <v>3.3362895393997062E-5</v>
      </c>
      <c r="DX140" s="196">
        <f>(AX140-AVERAGE(AX$3:AX$242))^2*'Monthly Returns'!$BI154</f>
        <v>1.4874942232391474E-5</v>
      </c>
      <c r="DY140" s="196">
        <f>(AY140-AVERAGE(AY$3:AY$242))^2*'Monthly Returns'!$BI154</f>
        <v>7.8253999142716019E-6</v>
      </c>
      <c r="DZ140" s="196">
        <f>(AZ140-AVERAGE(AZ$3:AZ$242))^2*'Monthly Returns'!$BI154</f>
        <v>4.0729063436571028E-5</v>
      </c>
      <c r="EA140" s="196">
        <f>(BA140-AVERAGE(BA$3:BA$242))^2*'Monthly Returns'!$BI154</f>
        <v>1.3556837872858979E-6</v>
      </c>
    </row>
    <row r="141" spans="1:131" s="103" customFormat="1" x14ac:dyDescent="0.2">
      <c r="A141" s="85"/>
      <c r="B141" s="102">
        <f>'Monthly Returns'!A155</f>
        <v>40298</v>
      </c>
      <c r="C141" s="97">
        <f>'Monthly Returns'!B155</f>
        <v>2.1581000000000003E-2</v>
      </c>
      <c r="D141" s="97">
        <f>'Monthly Returns'!C155</f>
        <v>1.8508E-2</v>
      </c>
      <c r="E141" s="97">
        <f>'Monthly Returns'!D155</f>
        <v>3.7602999999999998E-2</v>
      </c>
      <c r="F141" s="97">
        <f>'Monthly Returns'!E155</f>
        <v>5.6593999999999998E-2</v>
      </c>
      <c r="G141" s="97">
        <f>'Monthly Returns'!F155</f>
        <v>0.10345599999999999</v>
      </c>
      <c r="H141" s="97">
        <f>'Monthly Returns'!G155</f>
        <v>2.2040000000000002E-3</v>
      </c>
      <c r="I141" s="97">
        <f>'Monthly Returns'!H155</f>
        <v>-8.1270000000000005E-3</v>
      </c>
      <c r="J141" s="97">
        <f>'Monthly Returns'!I155</f>
        <v>2.0257999999999998E-2</v>
      </c>
      <c r="K141" s="97">
        <f>'Monthly Returns'!J155</f>
        <v>1.2338999999999999E-2</v>
      </c>
      <c r="L141" s="97">
        <f>'Monthly Returns'!K155</f>
        <v>-2.496424718368162E-2</v>
      </c>
      <c r="M141" s="97">
        <f>'Monthly Returns'!L155</f>
        <v>1.0409999999999999E-2</v>
      </c>
      <c r="N141" s="97">
        <f>'Monthly Returns'!M155</f>
        <v>1.048E-2</v>
      </c>
      <c r="O141" s="97">
        <f>'Monthly Returns'!N155</f>
        <v>1.9800000000000002E-4</v>
      </c>
      <c r="P141" s="97">
        <f>'Monthly Returns'!O155</f>
        <v>7.8250000000000004E-3</v>
      </c>
      <c r="Q141" s="97">
        <f>'Monthly Returns'!P155</f>
        <v>2.7936000000000002E-2</v>
      </c>
      <c r="R141" s="97">
        <f>'Monthly Returns'!Q155</f>
        <v>1.6749E-2</v>
      </c>
      <c r="S141" s="97">
        <f>'Monthly Returns'!R155</f>
        <v>1.1722E-2</v>
      </c>
      <c r="T141" s="97">
        <f>'Monthly Returns'!S155</f>
        <v>3.2318E-2</v>
      </c>
      <c r="U141" s="97">
        <f>'Monthly Returns'!T155</f>
        <v>2.4409E-2</v>
      </c>
      <c r="V141" s="97">
        <f>'Monthly Returns'!U155</f>
        <v>6.0750000000000005E-3</v>
      </c>
      <c r="W141" s="97">
        <f>'Monthly Returns'!V155</f>
        <v>6.0240000000000007E-3</v>
      </c>
      <c r="X141" s="97">
        <f>'Monthly Returns'!W155</f>
        <v>2.5055999999999998E-2</v>
      </c>
      <c r="Y141" s="97">
        <f>'Monthly Returns'!X155</f>
        <v>1.0379000000000001E-2</v>
      </c>
      <c r="Z141" s="97">
        <f>'Monthly Returns'!Y155</f>
        <v>4.4840000000000001E-3</v>
      </c>
      <c r="AA141" s="97">
        <f>'Monthly Returns'!Z155</f>
        <v>2.3439999999999999E-2</v>
      </c>
      <c r="AB141" s="97">
        <f>'Monthly Returns'!AA155</f>
        <v>1.4696000000000001E-2</v>
      </c>
      <c r="AC141" s="97">
        <f>'Monthly Returns'!AB155</f>
        <v>-6.7200000000000003E-3</v>
      </c>
      <c r="AD141" s="97">
        <f>'Monthly Returns'!AC155</f>
        <v>-6.3880000000000004E-3</v>
      </c>
      <c r="AE141" s="97">
        <f>'Monthly Returns'!AD155</f>
        <v>-5.5640000000000004E-3</v>
      </c>
      <c r="AF141" s="97">
        <f>'Monthly Returns'!AE155</f>
        <v>8.9980000000000008E-3</v>
      </c>
      <c r="AG141" s="97">
        <f>'Monthly Returns'!AF155</f>
        <v>1.6042000000000001E-2</v>
      </c>
      <c r="AH141" s="97">
        <f>'Monthly Returns'!AG155</f>
        <v>1.5661000000000001E-2</v>
      </c>
      <c r="AI141" s="97">
        <f>'Monthly Returns'!AH155</f>
        <v>8.0000000000000002E-3</v>
      </c>
      <c r="AJ141" s="97">
        <f>'Monthly Returns'!AI155</f>
        <v>1.191E-2</v>
      </c>
      <c r="AK141" s="97">
        <f>'Monthly Returns'!AJ155</f>
        <v>1.1897E-2</v>
      </c>
      <c r="AL141" s="97">
        <f>'Monthly Returns'!AK155</f>
        <v>1.7410000000000002E-2</v>
      </c>
      <c r="AM141" s="97">
        <f>'Monthly Returns'!AL155</f>
        <v>8.1759999999999992E-3</v>
      </c>
      <c r="AN141" s="97">
        <f>'Monthly Returns'!AM155</f>
        <v>1.3897999999999999E-2</v>
      </c>
      <c r="AO141" s="97">
        <f>'Monthly Returns'!AN155</f>
        <v>2.5840000000000004E-3</v>
      </c>
      <c r="AP141" s="97">
        <f>'Monthly Returns'!AO155</f>
        <v>1.9442999999999998E-2</v>
      </c>
      <c r="AQ141" s="97">
        <f>'Monthly Returns'!AP155</f>
        <v>1.3799999999999999E-4</v>
      </c>
      <c r="AR141" s="95">
        <v>1.8469107943387516E-2</v>
      </c>
      <c r="AS141" s="97">
        <f>'Monthly Returns'!AR155</f>
        <v>-2.496424718368162E-2</v>
      </c>
      <c r="AT141" s="205">
        <f t="shared" si="4"/>
        <v>2.3549233958341187E-2</v>
      </c>
      <c r="AU141" s="95">
        <v>-1.9747870000976016E-3</v>
      </c>
      <c r="AV141" s="95">
        <v>-1.8989881642575084E-2</v>
      </c>
      <c r="AW141" s="97">
        <f>'Monthly Returns'!AV155</f>
        <v>6.9419999999999996E-2</v>
      </c>
      <c r="AX141" s="97">
        <f>'Monthly Returns'!AW155</f>
        <v>2.5289000000000002E-2</v>
      </c>
      <c r="AY141" s="95">
        <v>8.9731697917059382E-3</v>
      </c>
      <c r="AZ141" s="95">
        <v>1.0465442911735956E-2</v>
      </c>
      <c r="BA141" s="97">
        <f>'Monthly Returns'!AZ155</f>
        <v>3.3822999999999999E-2</v>
      </c>
      <c r="BB141" s="97"/>
      <c r="BC141" s="97"/>
      <c r="BD141" s="97"/>
      <c r="BE141" s="97"/>
      <c r="BF141" s="97"/>
      <c r="BG141" s="97"/>
      <c r="BH141" s="97"/>
      <c r="BI141" s="97"/>
      <c r="BJ141" s="97"/>
      <c r="BK141" s="97"/>
      <c r="BL141" s="97"/>
      <c r="BM141" s="97"/>
      <c r="BN141" s="97"/>
      <c r="BO141" s="97"/>
      <c r="BP141" s="97"/>
      <c r="BQ141" s="97"/>
      <c r="BR141" s="97"/>
      <c r="BS141" s="97"/>
      <c r="BT141" s="97"/>
      <c r="BU141" s="97"/>
      <c r="BV141" s="97"/>
      <c r="CC141" s="196">
        <f>(C141-AVERAGE(C$3:C$242))^2*'Monthly Returns'!$BI155</f>
        <v>8.2208282844946025E-7</v>
      </c>
      <c r="CD141" s="196">
        <f>(D141-AVERAGE(D$3:D$242))^2*'Monthly Returns'!$BI155</f>
        <v>5.1818650030808401E-7</v>
      </c>
      <c r="CE141" s="196">
        <f>(E141-AVERAGE(E$3:E$242))^2*'Monthly Returns'!$BI155</f>
        <v>3.1841998135728369E-6</v>
      </c>
      <c r="CF141" s="196">
        <f>(F141-AVERAGE(F$3:F$242))^2*'Monthly Returns'!$BI155</f>
        <v>8.9861709085244239E-6</v>
      </c>
      <c r="CG141" s="196">
        <f>(G141-AVERAGE(G$3:G$242))^2*'Monthly Returns'!$BI155</f>
        <v>3.4269480108942091E-5</v>
      </c>
      <c r="CH141" s="196">
        <f>(H141-AVERAGE(H$3:H$242))^2*'Monthly Returns'!$BI155</f>
        <v>7.1541014234557654E-8</v>
      </c>
      <c r="CI141" s="196">
        <f>(I141-AVERAGE(I$3:I$242))^2*'Monthly Returns'!$BI155</f>
        <v>8.2492784396372404E-7</v>
      </c>
      <c r="CJ141" s="196">
        <f>(J141-AVERAGE(J$3:J$242))^2*'Monthly Returns'!$BI155</f>
        <v>5.0626498998233786E-7</v>
      </c>
      <c r="CK141" s="196">
        <f>(K141-AVERAGE(K$3:K$242))^2*'Monthly Returns'!$BI155</f>
        <v>1.9635323610127951E-8</v>
      </c>
      <c r="CL141" s="196">
        <f>(L141-AVERAGE(L$3:L$242))^2*'Monthly Returns'!$BI155</f>
        <v>1.2265818272287816E-35</v>
      </c>
      <c r="CM141" s="196">
        <f>(M141-AVERAGE(M$3:M$242))^2*'Monthly Returns'!$BI155</f>
        <v>1.7883315550595399E-7</v>
      </c>
      <c r="CN141" s="196">
        <f>(N141-AVERAGE(N$3:N$242))^2*'Monthly Returns'!$BI155</f>
        <v>2.0188422809789095E-7</v>
      </c>
      <c r="CO141" s="196">
        <f>(O141-AVERAGE(O$3:O$242))^2*'Monthly Returns'!$BI155</f>
        <v>8.9616661583184043E-9</v>
      </c>
      <c r="CP141" s="196">
        <f>(P141-AVERAGE(P$3:P$242))^2*'Monthly Returns'!$BI155</f>
        <v>9.2789228999178016E-8</v>
      </c>
      <c r="CQ141" s="196">
        <f>(Q141-AVERAGE(Q$3:Q$242))^2*'Monthly Returns'!$BI155</f>
        <v>2.0666873684148826E-6</v>
      </c>
      <c r="CR141" s="196">
        <f>(R141-AVERAGE(R$3:R$242))^2*'Monthly Returns'!$BI155</f>
        <v>6.1181449701173742E-7</v>
      </c>
      <c r="CS141" s="196">
        <f>(S141-AVERAGE(S$3:S$242))^2*'Monthly Returns'!$BI155</f>
        <v>2.3754052873594185E-7</v>
      </c>
      <c r="CT141" s="196">
        <f>(T141-AVERAGE(T$3:T$242))^2*'Monthly Returns'!$BI155</f>
        <v>2.8517593587467969E-6</v>
      </c>
      <c r="CU141" s="196">
        <f>(U141-AVERAGE(U$3:U$242))^2*'Monthly Returns'!$BI155</f>
        <v>1.5915620710294006E-6</v>
      </c>
      <c r="CV141" s="196">
        <f>(V141-AVERAGE(V$3:V$242))^2*'Monthly Returns'!$BI155</f>
        <v>3.049897376789797E-8</v>
      </c>
      <c r="CW141" s="196">
        <f>(W141-AVERAGE(W$3:W$242))^2*'Monthly Returns'!$BI155</f>
        <v>2.1461982686437762E-8</v>
      </c>
      <c r="CX141" s="196">
        <f>(X141-AVERAGE(X$3:X$242))^2*'Monthly Returns'!$BI155</f>
        <v>1.6864390000856063E-6</v>
      </c>
      <c r="CY141" s="196">
        <f>(Y141-AVERAGE(Y$3:Y$242))^2*'Monthly Returns'!$BI155</f>
        <v>1.8228183230009066E-7</v>
      </c>
      <c r="CZ141" s="196">
        <f>(Z141-AVERAGE(Z$3:Z$242))^2*'Monthly Returns'!$BI155</f>
        <v>1.6654631401102993E-8</v>
      </c>
      <c r="DA141" s="196">
        <f>(AA141-AVERAGE(AA$3:AA$242))^2*'Monthly Returns'!$BI155</f>
        <v>1.220234914178098E-6</v>
      </c>
      <c r="DB141" s="196">
        <f>(AB141-AVERAGE(AB$3:AB$242))^2*'Monthly Returns'!$BI155</f>
        <v>4.4483401449933947E-7</v>
      </c>
      <c r="DC141" s="196">
        <f>(AC141-AVERAGE(AC$3:AC$242))^2*'Monthly Returns'!$BI155</f>
        <v>3.7882841229688925E-7</v>
      </c>
      <c r="DD141" s="196">
        <f>(AD141-AVERAGE(AD$3:AD$242))^2*'Monthly Returns'!$BI155</f>
        <v>3.5749705832275046E-7</v>
      </c>
      <c r="DE141" s="196">
        <f>(AE141-AVERAGE(AE$3:AE$242))^2*'Monthly Returns'!$BI155</f>
        <v>3.1181706016858007E-7</v>
      </c>
      <c r="DF141" s="196">
        <f>(AF141-AVERAGE(AF$3:AF$242))^2*'Monthly Returns'!$BI155</f>
        <v>1.6850916962476397E-8</v>
      </c>
      <c r="DG141" s="196">
        <f>(AG141-AVERAGE(AG$3:AG$242))^2*'Monthly Returns'!$BI155</f>
        <v>4.4563952037925987E-7</v>
      </c>
      <c r="DH141" s="196">
        <f>(AH141-AVERAGE(AH$3:AH$242))^2*'Monthly Returns'!$BI155</f>
        <v>5.1092117388803706E-7</v>
      </c>
      <c r="DI141" s="196">
        <f>(AI141-AVERAGE(AI$3:AI$242))^2*'Monthly Returns'!$BI155</f>
        <v>7.5768710038842934E-8</v>
      </c>
      <c r="DJ141" s="196">
        <f>(AJ141-AVERAGE(AJ$3:AJ$242))^2*'Monthly Returns'!$BI155</f>
        <v>1.5284332867999102E-7</v>
      </c>
      <c r="DK141" s="196">
        <f>(AK141-AVERAGE(AK$3:AK$242))^2*'Monthly Returns'!$BI155</f>
        <v>1.2666050049643366E-7</v>
      </c>
      <c r="DL141" s="196">
        <f>(AL141-AVERAGE(AL$3:AL$242))^2*'Monthly Returns'!$BI155</f>
        <v>4.820471430667063E-7</v>
      </c>
      <c r="DM141" s="196">
        <f>(AM141-AVERAGE(AM$3:AM$242))^2*'Monthly Returns'!$BI155</f>
        <v>5.8894926067373744E-8</v>
      </c>
      <c r="DN141" s="196">
        <f>(AN141-AVERAGE(AN$3:AN$242))^2*'Monthly Returns'!$BI155</f>
        <v>2.7327157963601732E-7</v>
      </c>
      <c r="DO141" s="196">
        <f>(AO141-AVERAGE(AO$3:AO$242))^2*'Monthly Returns'!$BI155</f>
        <v>3.0996345056513386E-8</v>
      </c>
      <c r="DP141" s="196">
        <f>(AP141-AVERAGE(AP$3:AP$242))^2*'Monthly Returns'!$BI155</f>
        <v>1.1608926538871595E-6</v>
      </c>
      <c r="DQ141" s="196">
        <f>(AQ141-AVERAGE(AQ$3:AQ$242))^2*'Monthly Returns'!$BI155</f>
        <v>2.351285746039954E-7</v>
      </c>
      <c r="DR141" s="196">
        <f>(AR141-AVERAGE(AR$3:AR$242))^2*'Monthly Returns'!$BI155</f>
        <v>5.6972375281409311E-7</v>
      </c>
      <c r="DS141" s="196">
        <f>(AS141-AVERAGE(AS$3:AS$242))^2*'Monthly Returns'!$BI155</f>
        <v>1.2265818272287816E-35</v>
      </c>
      <c r="DT141" s="196">
        <f>(AT141-AVERAGE(AT$3:AT$242))^2*'Monthly Returns'!$BI155</f>
        <v>1.2686732882490104E-6</v>
      </c>
      <c r="DU141" s="196">
        <f>(AU141-AVERAGE(AU$3:AU$242))^2*'Monthly Returns'!$BI155</f>
        <v>6.2717154251701446E-8</v>
      </c>
      <c r="DV141" s="196">
        <f>(AV141-AVERAGE(AV$3:AV$242))^2*'Monthly Returns'!$BI155</f>
        <v>6.8823423344063397E-7</v>
      </c>
      <c r="DW141" s="196">
        <f>(AW141-AVERAGE(AW$3:AW$242))^2*'Monthly Returns'!$BI155</f>
        <v>1.4133806526247184E-5</v>
      </c>
      <c r="DX141" s="196">
        <f>(AX141-AVERAGE(AX$3:AX$242))^2*'Monthly Returns'!$BI155</f>
        <v>1.0710745345897081E-6</v>
      </c>
      <c r="DY141" s="196">
        <f>(AY141-AVERAGE(AY$3:AY$242))^2*'Monthly Returns'!$BI155</f>
        <v>1.6541588843940851E-8</v>
      </c>
      <c r="DZ141" s="196">
        <f>(AZ141-AVERAGE(AZ$3:AZ$242))^2*'Monthly Returns'!$BI155</f>
        <v>1.3357042635737602E-7</v>
      </c>
      <c r="EA141" s="196">
        <f>(BA141-AVERAGE(BA$3:BA$242))^2*'Monthly Returns'!$BI155</f>
        <v>2.2120609508227625E-6</v>
      </c>
    </row>
    <row r="142" spans="1:131" s="103" customFormat="1" x14ac:dyDescent="0.2">
      <c r="A142" s="85"/>
      <c r="B142" s="102">
        <f>'Monthly Returns'!A156</f>
        <v>40329</v>
      </c>
      <c r="C142" s="97">
        <f>'Monthly Returns'!B156</f>
        <v>-7.8996999999999998E-2</v>
      </c>
      <c r="D142" s="97">
        <f>'Monthly Returns'!C156</f>
        <v>-7.9283999999999993E-2</v>
      </c>
      <c r="E142" s="97">
        <f>'Monthly Returns'!D156</f>
        <v>-7.3540999999999995E-2</v>
      </c>
      <c r="F142" s="97">
        <f>'Monthly Returns'!E156</f>
        <v>-7.5853000000000004E-2</v>
      </c>
      <c r="G142" s="97">
        <f>'Monthly Returns'!F156</f>
        <v>-9.0205999999999995E-2</v>
      </c>
      <c r="H142" s="97">
        <f>'Monthly Returns'!G156</f>
        <v>-9.3925999999999996E-2</v>
      </c>
      <c r="I142" s="97">
        <f>'Monthly Returns'!H156</f>
        <v>-0.104142</v>
      </c>
      <c r="J142" s="97">
        <f>'Monthly Returns'!I156</f>
        <v>-0.11962199999999999</v>
      </c>
      <c r="K142" s="97">
        <f>'Monthly Returns'!J156</f>
        <v>-8.7524999999999992E-2</v>
      </c>
      <c r="L142" s="97">
        <f>'Monthly Returns'!K156</f>
        <v>-2.496424718368162E-2</v>
      </c>
      <c r="M142" s="97">
        <f>'Monthly Returns'!L156</f>
        <v>8.4110000000000001E-3</v>
      </c>
      <c r="N142" s="97">
        <f>'Monthly Returns'!M156</f>
        <v>1.7104999999999999E-2</v>
      </c>
      <c r="O142" s="97">
        <f>'Monthly Returns'!N156</f>
        <v>2.9700000000000001E-4</v>
      </c>
      <c r="P142" s="97">
        <f>'Monthly Returns'!O156</f>
        <v>1.3146E-2</v>
      </c>
      <c r="Q142" s="97">
        <f>'Monthly Returns'!P156</f>
        <v>4.2869000000000004E-2</v>
      </c>
      <c r="R142" s="97">
        <f>'Monthly Returns'!Q156</f>
        <v>-3.8279999999999998E-3</v>
      </c>
      <c r="S142" s="97">
        <f>'Monthly Returns'!R156</f>
        <v>-2.2239999999999998E-3</v>
      </c>
      <c r="T142" s="97">
        <f>'Monthly Returns'!S156</f>
        <v>-8.7410000000000005E-3</v>
      </c>
      <c r="U142" s="97">
        <f>'Monthly Returns'!T156</f>
        <v>-4.4699999999999997E-4</v>
      </c>
      <c r="V142" s="97">
        <f>'Monthly Returns'!U156</f>
        <v>7.633E-3</v>
      </c>
      <c r="W142" s="97">
        <f>'Monthly Returns'!V156</f>
        <v>1.1200000000000002E-2</v>
      </c>
      <c r="X142" s="97">
        <f>'Monthly Returns'!W156</f>
        <v>-1.5375000000000002E-2</v>
      </c>
      <c r="Y142" s="97">
        <f>'Monthly Returns'!X156</f>
        <v>9.5820000000000002E-3</v>
      </c>
      <c r="Z142" s="97">
        <f>'Monthly Returns'!Y156</f>
        <v>4.1749999999999999E-3</v>
      </c>
      <c r="AA142" s="97">
        <f>'Monthly Returns'!Z156</f>
        <v>-3.5931000000000005E-2</v>
      </c>
      <c r="AB142" s="97">
        <f>'Monthly Returns'!AA156</f>
        <v>-2.2520999999999999E-2</v>
      </c>
      <c r="AC142" s="97">
        <f>'Monthly Returns'!AB156</f>
        <v>-3.2222000000000001E-2</v>
      </c>
      <c r="AD142" s="97">
        <f>'Monthly Returns'!AC156</f>
        <v>-2.0518000000000002E-2</v>
      </c>
      <c r="AE142" s="97">
        <f>'Monthly Returns'!AD156</f>
        <v>-6.1154E-2</v>
      </c>
      <c r="AF142" s="97">
        <f>'Monthly Returns'!AE156</f>
        <v>-1.9300999999999999E-2</v>
      </c>
      <c r="AG142" s="97">
        <f>'Monthly Returns'!AF156</f>
        <v>-3.2933999999999998E-2</v>
      </c>
      <c r="AH142" s="97">
        <f>'Monthly Returns'!AG156</f>
        <v>-5.4496999999999997E-2</v>
      </c>
      <c r="AI142" s="97">
        <f>'Monthly Returns'!AH156</f>
        <v>-2.64E-2</v>
      </c>
      <c r="AJ142" s="97">
        <f>'Monthly Returns'!AI156</f>
        <v>-2.894E-2</v>
      </c>
      <c r="AK142" s="97">
        <f>'Monthly Returns'!AJ156</f>
        <v>-4.0464E-2</v>
      </c>
      <c r="AL142" s="97">
        <f>'Monthly Returns'!AK156</f>
        <v>-2.6638000000000002E-2</v>
      </c>
      <c r="AM142" s="97">
        <f>'Monthly Returns'!AL156</f>
        <v>-1.5830999999999998E-2</v>
      </c>
      <c r="AN142" s="97">
        <f>'Monthly Returns'!AM156</f>
        <v>-1.7894E-2</v>
      </c>
      <c r="AO142" s="97">
        <f>'Monthly Returns'!AN156</f>
        <v>1.1636000000000001E-2</v>
      </c>
      <c r="AP142" s="97">
        <f>'Monthly Returns'!AO156</f>
        <v>-6.923E-2</v>
      </c>
      <c r="AQ142" s="97">
        <f>'Monthly Returns'!AP156</f>
        <v>-0.11119300000000001</v>
      </c>
      <c r="AR142" s="95">
        <v>-2.4089190451443612E-2</v>
      </c>
      <c r="AS142" s="97">
        <f>'Monthly Returns'!AR156</f>
        <v>-2.496424718368162E-2</v>
      </c>
      <c r="AT142" s="205">
        <f t="shared" si="4"/>
        <v>-4.7405867651030595E-2</v>
      </c>
      <c r="AU142" s="95">
        <v>-1.5008333736252804E-2</v>
      </c>
      <c r="AV142" s="95">
        <v>-1.8640005827799004E-2</v>
      </c>
      <c r="AW142" s="97">
        <f>'Monthly Returns'!AV156</f>
        <v>-5.5453000000000002E-2</v>
      </c>
      <c r="AX142" s="97">
        <f>'Monthly Returns'!AW156</f>
        <v>-8.3854000000000012E-2</v>
      </c>
      <c r="AY142" s="95">
        <v>-5.7006338255153E-2</v>
      </c>
      <c r="AZ142" s="95">
        <v>-3.9399403815615908E-2</v>
      </c>
      <c r="BA142" s="97">
        <f>'Monthly Returns'!AZ156</f>
        <v>-5.4089999999999999E-2</v>
      </c>
      <c r="BB142" s="97"/>
      <c r="BC142" s="97"/>
      <c r="BD142" s="97"/>
      <c r="BE142" s="97"/>
      <c r="BF142" s="97"/>
      <c r="BG142" s="97"/>
      <c r="BH142" s="97"/>
      <c r="BI142" s="97"/>
      <c r="BJ142" s="97"/>
      <c r="BK142" s="97"/>
      <c r="BL142" s="97"/>
      <c r="BM142" s="97"/>
      <c r="BN142" s="97"/>
      <c r="BO142" s="97"/>
      <c r="BP142" s="97"/>
      <c r="BQ142" s="97"/>
      <c r="BR142" s="97"/>
      <c r="BS142" s="97"/>
      <c r="BT142" s="97"/>
      <c r="BU142" s="97"/>
      <c r="BV142" s="97"/>
      <c r="CC142" s="196">
        <f>(C142-AVERAGE(C$3:C$242))^2*'Monthly Returns'!$BI156</f>
        <v>2.9880303429354618E-5</v>
      </c>
      <c r="CD142" s="196">
        <f>(D142-AVERAGE(D$3:D$242))^2*'Monthly Returns'!$BI156</f>
        <v>3.0001998170987627E-5</v>
      </c>
      <c r="CE142" s="196">
        <f>(E142-AVERAGE(E$3:E$242))^2*'Monthly Returns'!$BI156</f>
        <v>2.7605566330021403E-5</v>
      </c>
      <c r="CF142" s="196">
        <f>(F142-AVERAGE(F$3:F$242))^2*'Monthly Returns'!$BI156</f>
        <v>2.9003896638564086E-5</v>
      </c>
      <c r="CG142" s="196">
        <f>(G142-AVERAGE(G$3:G$242))^2*'Monthly Returns'!$BI156</f>
        <v>4.0913868192973107E-5</v>
      </c>
      <c r="CH142" s="196">
        <f>(H142-AVERAGE(H$3:H$242))^2*'Monthly Returns'!$BI156</f>
        <v>4.050456307332375E-5</v>
      </c>
      <c r="CI142" s="196">
        <f>(I142-AVERAGE(I$3:I$242))^2*'Monthly Returns'!$BI156</f>
        <v>4.9014554325559428E-5</v>
      </c>
      <c r="CJ142" s="196">
        <f>(J142-AVERAGE(J$3:J$242))^2*'Monthly Returns'!$BI156</f>
        <v>6.6496420506397804E-5</v>
      </c>
      <c r="CK142" s="196">
        <f>(K142-AVERAGE(K$3:K$242))^2*'Monthly Returns'!$BI156</f>
        <v>3.8333897783271174E-5</v>
      </c>
      <c r="CL142" s="196">
        <f>(L142-AVERAGE(L$3:L$242))^2*'Monthly Returns'!$BI156</f>
        <v>1.238971542655335E-35</v>
      </c>
      <c r="CM142" s="196">
        <f>(M142-AVERAGE(M$3:M$242))^2*'Monthly Returns'!$BI156</f>
        <v>8.8960617589574833E-8</v>
      </c>
      <c r="CN142" s="196">
        <f>(N142-AVERAGE(N$3:N$242))^2*'Monthly Returns'!$BI156</f>
        <v>7.5979642629187609E-7</v>
      </c>
      <c r="CO142" s="196">
        <f>(O142-AVERAGE(O$3:O$242))^2*'Monthly Returns'!$BI156</f>
        <v>7.8970776526587457E-9</v>
      </c>
      <c r="CP142" s="196">
        <f>(P142-AVERAGE(P$3:P$242))^2*'Monthly Returns'!$BI156</f>
        <v>4.1415242207512545E-7</v>
      </c>
      <c r="CQ142" s="196">
        <f>(Q142-AVERAGE(Q$3:Q$242))^2*'Monthly Returns'!$BI156</f>
        <v>5.720351803097912E-6</v>
      </c>
      <c r="CR142" s="196">
        <f>(R142-AVERAGE(R$3:R$242))^2*'Monthly Returns'!$BI156</f>
        <v>2.6898677360771704E-7</v>
      </c>
      <c r="CS142" s="196">
        <f>(S142-AVERAGE(S$3:S$242))^2*'Monthly Returns'!$BI156</f>
        <v>1.5560209794435875E-7</v>
      </c>
      <c r="CT142" s="196">
        <f>(T142-AVERAGE(T$3:T$242))^2*'Monthly Returns'!$BI156</f>
        <v>8.2135171074303418E-7</v>
      </c>
      <c r="CU142" s="196">
        <f>(U142-AVERAGE(U$3:U$242))^2*'Monthly Returns'!$BI156</f>
        <v>9.4966009429649453E-8</v>
      </c>
      <c r="CV142" s="196">
        <f>(V142-AVERAGE(V$3:V$242))^2*'Monthly Returns'!$BI156</f>
        <v>7.5246234035603957E-8</v>
      </c>
      <c r="CW142" s="196">
        <f>(W142-AVERAGE(W$3:W$242))^2*'Monthly Returns'!$BI156</f>
        <v>2.2604485750563213E-7</v>
      </c>
      <c r="CX142" s="196">
        <f>(X142-AVERAGE(X$3:X$242))^2*'Monthly Returns'!$BI156</f>
        <v>1.5838589241418654E-6</v>
      </c>
      <c r="CY142" s="196">
        <f>(Y142-AVERAGE(Y$3:Y$242))^2*'Monthly Returns'!$BI156</f>
        <v>1.4330670128845649E-7</v>
      </c>
      <c r="CZ142" s="196">
        <f>(Z142-AVERAGE(Z$3:Z$242))^2*'Monthly Returns'!$BI156</f>
        <v>1.2124125923697049E-8</v>
      </c>
      <c r="DA142" s="196">
        <f>(AA142-AVERAGE(AA$3:AA$242))^2*'Monthly Returns'!$BI156</f>
        <v>7.0460741201527932E-6</v>
      </c>
      <c r="DB142" s="196">
        <f>(AB142-AVERAGE(AB$3:AB$242))^2*'Monthly Returns'!$BI156</f>
        <v>2.8546514807842713E-6</v>
      </c>
      <c r="DC142" s="196">
        <f>(AC142-AVERAGE(AC$3:AC$242))^2*'Monthly Returns'!$BI156</f>
        <v>4.9981115563472501E-6</v>
      </c>
      <c r="DD142" s="196">
        <f>(AD142-AVERAGE(AD$3:AD$242))^2*'Monthly Returns'!$BI156</f>
        <v>2.2406824720169067E-6</v>
      </c>
      <c r="DE142" s="196">
        <f>(AE142-AVERAGE(AE$3:AE$242))^2*'Monthly Returns'!$BI156</f>
        <v>1.6696388421860553E-5</v>
      </c>
      <c r="DF142" s="196">
        <f>(AF142-AVERAGE(AF$3:AF$242))^2*'Monthly Returns'!$BI156</f>
        <v>2.7687106078158222E-6</v>
      </c>
      <c r="DG142" s="196">
        <f>(AG142-AVERAGE(AG$3:AG$242))^2*'Monthly Returns'!$BI156</f>
        <v>5.9272303028683585E-6</v>
      </c>
      <c r="DH142" s="196">
        <f>(AH142-AVERAGE(AH$3:AH$242))^2*'Monthly Returns'!$BI156</f>
        <v>1.3914804685583374E-5</v>
      </c>
      <c r="DI142" s="196">
        <f>(AI142-AVERAGE(AI$3:AI$242))^2*'Monthly Returns'!$BI156</f>
        <v>3.6275748474486815E-6</v>
      </c>
      <c r="DJ142" s="196">
        <f>(AJ142-AVERAGE(AJ$3:AJ$242))^2*'Monthly Returns'!$BI156</f>
        <v>4.8282743531801432E-6</v>
      </c>
      <c r="DK142" s="196">
        <f>(AK142-AVERAGE(AK$3:AK$242))^2*'Monthly Returns'!$BI156</f>
        <v>8.7762176139831657E-6</v>
      </c>
      <c r="DL142" s="196">
        <f>(AL142-AVERAGE(AL$3:AL$242))^2*'Monthly Returns'!$BI156</f>
        <v>4.3900420034225851E-6</v>
      </c>
      <c r="DM142" s="196">
        <f>(AM142-AVERAGE(AM$3:AM$242))^2*'Monthly Returns'!$BI156</f>
        <v>1.6341860018605441E-6</v>
      </c>
      <c r="DN142" s="196">
        <f>(AN142-AVERAGE(AN$3:AN$242))^2*'Monthly Returns'!$BI156</f>
        <v>2.2216181365886271E-6</v>
      </c>
      <c r="DO142" s="196">
        <f>(AO142-AVERAGE(AO$3:AO$242))^2*'Monthly Returns'!$BI156</f>
        <v>1.5763512989249692E-7</v>
      </c>
      <c r="DP142" s="196">
        <f>(AP142-AVERAGE(AP$3:AP$242))^2*'Monthly Returns'!$BI156</f>
        <v>2.0609646686031268E-5</v>
      </c>
      <c r="DQ142" s="196">
        <f>(AQ142-AVERAGE(AQ$3:AQ$242))^2*'Monthly Returns'!$BI156</f>
        <v>5.6953029832020855E-5</v>
      </c>
      <c r="DR142" s="196">
        <f>(AR142-AVERAGE(AR$3:AR$242))^2*'Monthly Returns'!$BI156</f>
        <v>3.7634959734126814E-6</v>
      </c>
      <c r="DS142" s="196">
        <f>(AS142-AVERAGE(AS$3:AS$242))^2*'Monthly Returns'!$BI156</f>
        <v>1.238971542655335E-35</v>
      </c>
      <c r="DT142" s="196">
        <f>(AT142-AVERAGE(AT$3:AT$242))^2*'Monthly Returns'!$BI156</f>
        <v>1.1337758375862993E-5</v>
      </c>
      <c r="DU142" s="196">
        <f>(AU142-AVERAGE(AU$3:AU$242))^2*'Monthly Returns'!$BI156</f>
        <v>1.1623833528422921E-6</v>
      </c>
      <c r="DV142" s="196">
        <f>(AV142-AVERAGE(AV$3:AV$242))^2*'Monthly Returns'!$BI156</f>
        <v>6.586831216087105E-7</v>
      </c>
      <c r="DW142" s="196">
        <f>(AW142-AVERAGE(AW$3:AW$242))^2*'Monthly Returns'!$BI156</f>
        <v>1.7136522312598923E-5</v>
      </c>
      <c r="DX142" s="196">
        <f>(AX142-AVERAGE(AX$3:AX$242))^2*'Monthly Returns'!$BI156</f>
        <v>3.458027877536481E-5</v>
      </c>
      <c r="DY142" s="196">
        <f>(AY142-AVERAGE(AY$3:AY$242))^2*'Monthly Returns'!$BI156</f>
        <v>1.6438386656347596E-5</v>
      </c>
      <c r="DZ142" s="196">
        <f>(AZ142-AVERAGE(AZ$3:AZ$242))^2*'Monthly Returns'!$BI156</f>
        <v>1.2455186931629898E-5</v>
      </c>
      <c r="EA142" s="196">
        <f>(BA142-AVERAGE(BA$3:BA$242))^2*'Monthly Returns'!$BI156</f>
        <v>1.6643762163362661E-5</v>
      </c>
    </row>
    <row r="143" spans="1:131" s="103" customFormat="1" x14ac:dyDescent="0.2">
      <c r="A143" s="85"/>
      <c r="B143" s="102">
        <f>'Monthly Returns'!A157</f>
        <v>40359</v>
      </c>
      <c r="C143" s="97">
        <f>'Monthly Returns'!B157</f>
        <v>-5.7488000000000004E-2</v>
      </c>
      <c r="D143" s="97">
        <f>'Monthly Returns'!C157</f>
        <v>-5.5670000000000004E-2</v>
      </c>
      <c r="E143" s="97">
        <f>'Monthly Returns'!D157</f>
        <v>-6.2466000000000001E-2</v>
      </c>
      <c r="F143" s="97">
        <f>'Monthly Returns'!E157</f>
        <v>-7.7493999999999993E-2</v>
      </c>
      <c r="G143" s="97">
        <f>'Monthly Returns'!F157</f>
        <v>-7.8849000000000002E-2</v>
      </c>
      <c r="H143" s="97">
        <f>'Monthly Returns'!G157</f>
        <v>-3.0455999999999997E-2</v>
      </c>
      <c r="I143" s="97">
        <f>'Monthly Returns'!H157</f>
        <v>-1.2567999999999999E-2</v>
      </c>
      <c r="J143" s="97">
        <f>'Monthly Returns'!I157</f>
        <v>-8.9589999999999999E-3</v>
      </c>
      <c r="K143" s="97">
        <f>'Monthly Returns'!J157</f>
        <v>-7.1730000000000006E-3</v>
      </c>
      <c r="L143" s="97">
        <f>'Monthly Returns'!K157</f>
        <v>-2.496424718368162E-2</v>
      </c>
      <c r="M143" s="97">
        <f>'Monthly Returns'!L157</f>
        <v>1.5682000000000001E-2</v>
      </c>
      <c r="N143" s="97">
        <f>'Monthly Returns'!M157</f>
        <v>1.8568999999999999E-2</v>
      </c>
      <c r="O143" s="97">
        <f>'Monthly Returns'!N157</f>
        <v>1.9800000000000002E-4</v>
      </c>
      <c r="P143" s="97">
        <f>'Monthly Returns'!O157</f>
        <v>1.4282999999999999E-2</v>
      </c>
      <c r="Q143" s="97">
        <f>'Monthly Returns'!P157</f>
        <v>4.6322000000000002E-2</v>
      </c>
      <c r="R143" s="97">
        <f>'Monthly Returns'!Q157</f>
        <v>1.9626999999999999E-2</v>
      </c>
      <c r="S143" s="97">
        <f>'Monthly Returns'!R157</f>
        <v>1.4459E-2</v>
      </c>
      <c r="T143" s="97">
        <f>'Monthly Returns'!S157</f>
        <v>3.5189999999999999E-2</v>
      </c>
      <c r="U143" s="97">
        <f>'Monthly Returns'!T157</f>
        <v>1.4412000000000001E-2</v>
      </c>
      <c r="V143" s="97">
        <f>'Monthly Returns'!U157</f>
        <v>1.1482000000000001E-2</v>
      </c>
      <c r="W143" s="97">
        <f>'Monthly Returns'!V157</f>
        <v>1.1224000000000001E-2</v>
      </c>
      <c r="X143" s="97">
        <f>'Monthly Returns'!W157</f>
        <v>1.9737999999999999E-2</v>
      </c>
      <c r="Y143" s="97">
        <f>'Monthly Returns'!X157</f>
        <v>3.2810000000000001E-3</v>
      </c>
      <c r="Z143" s="97">
        <f>'Monthly Returns'!Y157</f>
        <v>2.3680000000000003E-3</v>
      </c>
      <c r="AA143" s="97">
        <f>'Monthly Returns'!Z157</f>
        <v>1.2444999999999999E-2</v>
      </c>
      <c r="AB143" s="97">
        <f>'Monthly Returns'!AA157</f>
        <v>-4.6719999999999999E-3</v>
      </c>
      <c r="AC143" s="97">
        <f>'Monthly Returns'!AB157</f>
        <v>1.5047E-2</v>
      </c>
      <c r="AD143" s="97">
        <f>'Monthly Returns'!AC157</f>
        <v>1.7225000000000001E-2</v>
      </c>
      <c r="AE143" s="97">
        <f>'Monthly Returns'!AD157</f>
        <v>1.2310000000000001E-2</v>
      </c>
      <c r="AF143" s="97">
        <f>'Monthly Returns'!AE157</f>
        <v>2.3199999999999998E-2</v>
      </c>
      <c r="AG143" s="97">
        <f>'Monthly Returns'!AF157</f>
        <v>3.0748000000000001E-2</v>
      </c>
      <c r="AH143" s="97">
        <f>'Monthly Returns'!AG157</f>
        <v>6.9740000000000002E-3</v>
      </c>
      <c r="AI143" s="97">
        <f>'Monthly Returns'!AH157</f>
        <v>-9.3999999999999986E-3</v>
      </c>
      <c r="AJ143" s="97">
        <f>'Monthly Returns'!AI157</f>
        <v>-9.5199999999999989E-3</v>
      </c>
      <c r="AK143" s="97">
        <f>'Monthly Returns'!AJ157</f>
        <v>-1.8453999999999998E-2</v>
      </c>
      <c r="AL143" s="97">
        <f>'Monthly Returns'!AK157</f>
        <v>-1.0903000000000001E-2</v>
      </c>
      <c r="AM143" s="97">
        <f>'Monthly Returns'!AL157</f>
        <v>-1.1590000000000001E-3</v>
      </c>
      <c r="AN143" s="97">
        <f>'Monthly Returns'!AM157</f>
        <v>3.656E-3</v>
      </c>
      <c r="AO143" s="97">
        <f>'Monthly Returns'!AN157</f>
        <v>5.2949999999999994E-3</v>
      </c>
      <c r="AP143" s="97">
        <f>'Monthly Returns'!AO157</f>
        <v>3.1819999999999999E-3</v>
      </c>
      <c r="AQ143" s="97">
        <f>'Monthly Returns'!AP157</f>
        <v>-6.2465E-2</v>
      </c>
      <c r="AR143" s="95">
        <v>-7.9546289196123308E-3</v>
      </c>
      <c r="AS143" s="97">
        <f>'Monthly Returns'!AR157</f>
        <v>-2.496424718368162E-2</v>
      </c>
      <c r="AT143" s="205">
        <f t="shared" si="4"/>
        <v>-1.9439757631251338E-2</v>
      </c>
      <c r="AU143" s="95">
        <v>7.5415192904241847E-3</v>
      </c>
      <c r="AV143" s="95">
        <v>-1.0900039809824543E-2</v>
      </c>
      <c r="AW143" s="97">
        <f>'Monthly Returns'!AV157</f>
        <v>-5.0170000000000006E-2</v>
      </c>
      <c r="AX143" s="97">
        <f>'Monthly Returns'!AW157</f>
        <v>-1.9352999999999999E-2</v>
      </c>
      <c r="AY143" s="95">
        <v>-3.1290788156256688E-2</v>
      </c>
      <c r="AZ143" s="95">
        <v>-9.5150161701609698E-2</v>
      </c>
      <c r="BA143" s="97">
        <f>'Monthly Returns'!AZ157</f>
        <v>5.595E-2</v>
      </c>
      <c r="BB143" s="97"/>
      <c r="BC143" s="97"/>
      <c r="BD143" s="97"/>
      <c r="BE143" s="97"/>
      <c r="BF143" s="97"/>
      <c r="BG143" s="97"/>
      <c r="BH143" s="97"/>
      <c r="BI143" s="97"/>
      <c r="BJ143" s="97"/>
      <c r="BK143" s="97"/>
      <c r="BL143" s="97"/>
      <c r="BM143" s="97"/>
      <c r="BN143" s="97"/>
      <c r="BO143" s="97"/>
      <c r="BP143" s="97"/>
      <c r="BQ143" s="97"/>
      <c r="BR143" s="97"/>
      <c r="BS143" s="97"/>
      <c r="BT143" s="97"/>
      <c r="BU143" s="97"/>
      <c r="BV143" s="97"/>
      <c r="CC143" s="196">
        <f>(C143-AVERAGE(C$3:C$242))^2*'Monthly Returns'!$BI157</f>
        <v>1.6999891479900887E-5</v>
      </c>
      <c r="CD143" s="196">
        <f>(D143-AVERAGE(D$3:D$242))^2*'Monthly Returns'!$BI157</f>
        <v>1.6000962713613719E-5</v>
      </c>
      <c r="CE143" s="196">
        <f>(E143-AVERAGE(E$3:E$242))^2*'Monthly Returns'!$BI157</f>
        <v>2.092858828665687E-5</v>
      </c>
      <c r="CF143" s="196">
        <f>(F143-AVERAGE(F$3:F$242))^2*'Monthly Returns'!$BI157</f>
        <v>3.0439894599116002E-5</v>
      </c>
      <c r="CG143" s="196">
        <f>(G143-AVERAGE(G$3:G$242))^2*'Monthly Returns'!$BI157</f>
        <v>3.2545378051682571E-5</v>
      </c>
      <c r="CH143" s="196">
        <f>(H143-AVERAGE(H$3:H$242))^2*'Monthly Returns'!$BI157</f>
        <v>5.529749452234684E-6</v>
      </c>
      <c r="CI143" s="196">
        <f>(I143-AVERAGE(I$3:I$242))^2*'Monthly Returns'!$BI157</f>
        <v>1.4410739318549676E-6</v>
      </c>
      <c r="CJ143" s="196">
        <f>(J143-AVERAGE(J$3:J$242))^2*'Monthly Returns'!$BI157</f>
        <v>1.3070017664334638E-6</v>
      </c>
      <c r="CK143" s="196">
        <f>(K143-AVERAGE(K$3:K$242))^2*'Monthly Returns'!$BI157</f>
        <v>1.2142420317380004E-6</v>
      </c>
      <c r="CL143" s="196">
        <f>(L143-AVERAGE(L$3:L$242))^2*'Monthly Returns'!$BI157</f>
        <v>1.2514864067225606E-35</v>
      </c>
      <c r="CM143" s="196">
        <f>(M143-AVERAGE(M$3:M$242))^2*'Monthly Returns'!$BI157</f>
        <v>5.823739006264877E-7</v>
      </c>
      <c r="CN143" s="196">
        <f>(N143-AVERAGE(N$3:N$242))^2*'Monthly Returns'!$BI157</f>
        <v>9.396445395371223E-7</v>
      </c>
      <c r="CO143" s="196">
        <f>(O143-AVERAGE(O$3:O$242))^2*'Monthly Returns'!$BI157</f>
        <v>9.143624281520666E-9</v>
      </c>
      <c r="CP143" s="196">
        <f>(P143-AVERAGE(P$3:P$242))^2*'Monthly Returns'!$BI157</f>
        <v>5.1731766010641975E-7</v>
      </c>
      <c r="CQ143" s="196">
        <f>(Q143-AVERAGE(Q$3:Q$242))^2*'Monthly Returns'!$BI157</f>
        <v>6.8844777892323823E-6</v>
      </c>
      <c r="CR143" s="196">
        <f>(R143-AVERAGE(R$3:R$242))^2*'Monthly Returns'!$BI157</f>
        <v>9.4769610222794693E-7</v>
      </c>
      <c r="CS143" s="196">
        <f>(S143-AVERAGE(S$3:S$242))^2*'Monthly Returns'!$BI157</f>
        <v>4.4452742434866258E-7</v>
      </c>
      <c r="CT143" s="196">
        <f>(T143-AVERAGE(T$3:T$242))^2*'Monthly Returns'!$BI157</f>
        <v>3.5675689049248086E-6</v>
      </c>
      <c r="CU143" s="196">
        <f>(U143-AVERAGE(U$3:U$242))^2*'Monthly Returns'!$BI157</f>
        <v>4.0605170544383685E-7</v>
      </c>
      <c r="CV143" s="196">
        <f>(V143-AVERAGE(V$3:V$242))^2*'Monthly Returns'!$BI157</f>
        <v>2.7142318745595889E-7</v>
      </c>
      <c r="CW143" s="196">
        <f>(W143-AVERAGE(W$3:W$242))^2*'Monthly Returns'!$BI157</f>
        <v>2.2979216320590405E-7</v>
      </c>
      <c r="CX143" s="196">
        <f>(X143-AVERAGE(X$3:X$242))^2*'Monthly Returns'!$BI157</f>
        <v>9.4641697212469331E-7</v>
      </c>
      <c r="CY143" s="196">
        <f>(Y143-AVERAGE(Y$3:Y$242))^2*'Monthly Returns'!$BI157</f>
        <v>4.4464708845442944E-10</v>
      </c>
      <c r="CZ143" s="196">
        <f>(Z143-AVERAGE(Z$3:Z$242))^2*'Monthly Returns'!$BI157</f>
        <v>2.0185704090445245E-11</v>
      </c>
      <c r="DA143" s="196">
        <f>(AA143-AVERAGE(AA$3:AA$242))^2*'Monthly Returns'!$BI157</f>
        <v>1.7231380091190186E-7</v>
      </c>
      <c r="DB143" s="196">
        <f>(AB143-AVERAGE(AB$3:AB$242))^2*'Monthly Returns'!$BI157</f>
        <v>3.1426720245940212E-7</v>
      </c>
      <c r="DC143" s="196">
        <f>(AC143-AVERAGE(AC$3:AC$242))^2*'Monthly Returns'!$BI157</f>
        <v>5.8594133151356526E-7</v>
      </c>
      <c r="DD143" s="196">
        <f>(AD143-AVERAGE(AD$3:AD$242))^2*'Monthly Returns'!$BI157</f>
        <v>8.1156316242011667E-7</v>
      </c>
      <c r="DE143" s="196">
        <f>(AE143-AVERAGE(AE$3:AE$242))^2*'Monthly Returns'!$BI157</f>
        <v>3.3066486528208695E-7</v>
      </c>
      <c r="DF143" s="196">
        <f>(AF143-AVERAGE(AF$3:AF$242))^2*'Monthly Returns'!$BI157</f>
        <v>1.0736952390407908E-6</v>
      </c>
      <c r="DG143" s="196">
        <f>(AG143-AVERAGE(AG$3:AG$242))^2*'Monthly Returns'!$BI157</f>
        <v>2.5969157693811E-6</v>
      </c>
      <c r="DH143" s="196">
        <f>(AH143-AVERAGE(AH$3:AH$242))^2*'Monthly Returns'!$BI157</f>
        <v>2.8358289879953876E-8</v>
      </c>
      <c r="DI143" s="196">
        <f>(AI143-AVERAGE(AI$3:AI$242))^2*'Monthly Returns'!$BI157</f>
        <v>6.9028200455916322E-7</v>
      </c>
      <c r="DJ143" s="196">
        <f>(AJ143-AVERAGE(AJ$3:AJ$242))^2*'Monthly Returns'!$BI157</f>
        <v>9.4244916716329728E-7</v>
      </c>
      <c r="DK143" s="196">
        <f>(AK143-AVERAGE(AK$3:AK$242))^2*'Monthly Returns'!$BI157</f>
        <v>2.479777815457101E-6</v>
      </c>
      <c r="DL143" s="196">
        <f>(AL143-AVERAGE(AL$3:AL$242))^2*'Monthly Returns'!$BI157</f>
        <v>1.2166800265315637E-6</v>
      </c>
      <c r="DM143" s="196">
        <f>(AM143-AVERAGE(AM$3:AM$242))^2*'Monthly Returns'!$BI157</f>
        <v>1.2233923265233601E-7</v>
      </c>
      <c r="DN143" s="196">
        <f>(AN143-AVERAGE(AN$3:AN$242))^2*'Monthly Returns'!$BI157</f>
        <v>1.5543061963486463E-8</v>
      </c>
      <c r="DO143" s="196">
        <f>(AO143-AVERAGE(AO$3:AO$242))^2*'Monthly Returns'!$BI157</f>
        <v>2.5689996064155458E-11</v>
      </c>
      <c r="DP143" s="196">
        <f>(AP143-AVERAGE(AP$3:AP$242))^2*'Monthly Returns'!$BI157</f>
        <v>2.7085270025513024E-9</v>
      </c>
      <c r="DQ143" s="196">
        <f>(AQ143-AVERAGE(AQ$3:AQ$242))^2*'Monthly Returns'!$BI157</f>
        <v>2.0064898334914486E-5</v>
      </c>
      <c r="DR143" s="196">
        <f>(AR143-AVERAGE(AR$3:AR$242))^2*'Monthly Returns'!$BI157</f>
        <v>8.4919367739431448E-7</v>
      </c>
      <c r="DS143" s="196">
        <f>(AS143-AVERAGE(AS$3:AS$242))^2*'Monthly Returns'!$BI157</f>
        <v>1.2514864067225606E-35</v>
      </c>
      <c r="DT143" s="196">
        <f>(AT143-AVERAGE(AT$3:AT$242))^2*'Monthly Returns'!$BI157</f>
        <v>2.5660426611144131E-6</v>
      </c>
      <c r="DU143" s="196">
        <f>(AU143-AVERAGE(AU$3:AU$242))^2*'Monthly Returns'!$BI157</f>
        <v>1.249588237891654E-7</v>
      </c>
      <c r="DV143" s="196">
        <f>(AV143-AVERAGE(AV$3:AV$242))^2*'Monthly Returns'!$BI157</f>
        <v>1.0395863084879515E-7</v>
      </c>
      <c r="DW143" s="196">
        <f>(AW143-AVERAGE(AW$3:AW$242))^2*'Monthly Returns'!$BI157</f>
        <v>1.4621492076094057E-5</v>
      </c>
      <c r="DX143" s="196">
        <f>(AX143-AVERAGE(AX$3:AX$242))^2*'Monthly Returns'!$BI157</f>
        <v>3.2384915193830667E-6</v>
      </c>
      <c r="DY143" s="196">
        <f>(AY143-AVERAGE(AY$3:AY$242))^2*'Monthly Returns'!$BI157</f>
        <v>5.9343070042865882E-6</v>
      </c>
      <c r="DZ143" s="196">
        <f>(AZ143-AVERAGE(AZ$3:AZ$242))^2*'Monthly Returns'!$BI157</f>
        <v>5.0408228164777886E-5</v>
      </c>
      <c r="EA143" s="196">
        <f>(BA143-AVERAGE(BA$3:BA$242))^2*'Monthly Returns'!$BI157</f>
        <v>8.4823116297551847E-6</v>
      </c>
    </row>
    <row r="144" spans="1:131" s="103" customFormat="1" x14ac:dyDescent="0.2">
      <c r="A144" s="85"/>
      <c r="B144" s="102">
        <f>'Monthly Returns'!A158</f>
        <v>40390</v>
      </c>
      <c r="C144" s="97">
        <f>'Monthly Returns'!B158</f>
        <v>6.9421999999999998E-2</v>
      </c>
      <c r="D144" s="97">
        <f>'Monthly Returns'!C158</f>
        <v>6.9497000000000003E-2</v>
      </c>
      <c r="E144" s="97">
        <f>'Monthly Returns'!D158</f>
        <v>7.1859999999999993E-2</v>
      </c>
      <c r="F144" s="97">
        <f>'Monthly Returns'!E158</f>
        <v>6.8719000000000002E-2</v>
      </c>
      <c r="G144" s="97">
        <f>'Monthly Returns'!F158</f>
        <v>4.9936999999999995E-2</v>
      </c>
      <c r="H144" s="97">
        <f>'Monthly Returns'!G158</f>
        <v>8.1684999999999994E-2</v>
      </c>
      <c r="I144" s="97">
        <f>'Monthly Returns'!H158</f>
        <v>9.0579000000000007E-2</v>
      </c>
      <c r="J144" s="97">
        <f>'Monthly Returns'!I158</f>
        <v>8.5896000000000014E-2</v>
      </c>
      <c r="K144" s="97">
        <f>'Monthly Returns'!J158</f>
        <v>8.3984000000000003E-2</v>
      </c>
      <c r="L144" s="97">
        <f>'Monthly Returns'!K158</f>
        <v>-2.496424718368162E-2</v>
      </c>
      <c r="M144" s="97">
        <f>'Monthly Returns'!L158</f>
        <v>1.0673999999999999E-2</v>
      </c>
      <c r="N144" s="97">
        <f>'Monthly Returns'!M158</f>
        <v>6.8200000000000005E-3</v>
      </c>
      <c r="O144" s="97">
        <f>'Monthly Returns'!N158</f>
        <v>2.4800000000000001E-4</v>
      </c>
      <c r="P144" s="97">
        <f>'Monthly Returns'!O158</f>
        <v>7.7720000000000003E-3</v>
      </c>
      <c r="Q144" s="97">
        <f>'Monthly Returns'!P158</f>
        <v>7.9799999999999999E-4</v>
      </c>
      <c r="R144" s="97">
        <f>'Monthly Returns'!Q158</f>
        <v>1.9234000000000001E-2</v>
      </c>
      <c r="S144" s="97">
        <f>'Monthly Returns'!R158</f>
        <v>1.8057E-2</v>
      </c>
      <c r="T144" s="97">
        <f>'Monthly Returns'!S158</f>
        <v>2.2706E-2</v>
      </c>
      <c r="U144" s="97">
        <f>'Monthly Returns'!T158</f>
        <v>1.3860000000000001E-3</v>
      </c>
      <c r="V144" s="97">
        <f>'Monthly Returns'!U158</f>
        <v>8.0600000000000012E-3</v>
      </c>
      <c r="W144" s="97">
        <f>'Monthly Returns'!V158</f>
        <v>8.5769999999999996E-3</v>
      </c>
      <c r="X144" s="97">
        <f>'Monthly Returns'!W158</f>
        <v>2.1248E-2</v>
      </c>
      <c r="Y144" s="97">
        <f>'Monthly Returns'!X158</f>
        <v>1.6497999999999999E-2</v>
      </c>
      <c r="Z144" s="97">
        <f>'Monthly Returns'!Y158</f>
        <v>7.9659999999999991E-3</v>
      </c>
      <c r="AA144" s="97">
        <f>'Monthly Returns'!Z158</f>
        <v>3.5560000000000001E-2</v>
      </c>
      <c r="AB144" s="97">
        <f>'Monthly Returns'!AA158</f>
        <v>1.5253000000000001E-2</v>
      </c>
      <c r="AC144" s="97">
        <f>'Monthly Returns'!AB158</f>
        <v>5.0946999999999992E-2</v>
      </c>
      <c r="AD144" s="97">
        <f>'Monthly Returns'!AC158</f>
        <v>4.7127999999999996E-2</v>
      </c>
      <c r="AE144" s="97">
        <f>'Monthly Returns'!AD158</f>
        <v>6.396099999999999E-2</v>
      </c>
      <c r="AF144" s="97">
        <f>'Monthly Returns'!AE158</f>
        <v>4.2827999999999998E-2</v>
      </c>
      <c r="AG144" s="97">
        <f>'Monthly Returns'!AF158</f>
        <v>3.5105999999999998E-2</v>
      </c>
      <c r="AH144" s="97">
        <f>'Monthly Returns'!AG158</f>
        <v>4.4896999999999999E-2</v>
      </c>
      <c r="AI144" s="97">
        <f>'Monthly Returns'!AH158</f>
        <v>1.23E-2</v>
      </c>
      <c r="AJ144" s="97">
        <f>'Monthly Returns'!AI158</f>
        <v>1.6129999999999999E-2</v>
      </c>
      <c r="AK144" s="97">
        <f>'Monthly Returns'!AJ158</f>
        <v>2.3567000000000001E-2</v>
      </c>
      <c r="AL144" s="97">
        <f>'Monthly Returns'!AK158</f>
        <v>1.9716000000000001E-2</v>
      </c>
      <c r="AM144" s="97">
        <f>'Monthly Returns'!AL158</f>
        <v>-6.2299999999999996E-4</v>
      </c>
      <c r="AN144" s="97">
        <f>'Monthly Returns'!AM158</f>
        <v>1.7014999999999999E-2</v>
      </c>
      <c r="AO144" s="97">
        <f>'Monthly Returns'!AN158</f>
        <v>-2.3759000000000002E-2</v>
      </c>
      <c r="AP144" s="97">
        <f>'Monthly Returns'!AO158</f>
        <v>6.7742000000000011E-2</v>
      </c>
      <c r="AQ144" s="97">
        <f>'Monthly Returns'!AP158</f>
        <v>8.7888000000000008E-2</v>
      </c>
      <c r="AR144" s="95">
        <v>2.8304339967080469E-2</v>
      </c>
      <c r="AS144" s="97">
        <f>'Monthly Returns'!AR158</f>
        <v>-2.496424718368162E-2</v>
      </c>
      <c r="AT144" s="205">
        <f t="shared" si="4"/>
        <v>4.8649515741502385E-2</v>
      </c>
      <c r="AU144" s="95">
        <v>1.6178464539190019E-2</v>
      </c>
      <c r="AV144" s="95">
        <v>1.5060994517314812E-2</v>
      </c>
      <c r="AW144" s="97">
        <f>'Monthly Returns'!AV158</f>
        <v>9.5226000000000005E-2</v>
      </c>
      <c r="AX144" s="97">
        <f>'Monthly Returns'!AW158</f>
        <v>9.6083000000000002E-2</v>
      </c>
      <c r="AY144" s="95">
        <v>5.1849578707511917E-2</v>
      </c>
      <c r="AZ144" s="95">
        <v>3.8013803052285119E-2</v>
      </c>
      <c r="BA144" s="97">
        <f>'Monthly Returns'!AZ158</f>
        <v>7.5318999999999997E-2</v>
      </c>
      <c r="BB144" s="97"/>
      <c r="BC144" s="97"/>
      <c r="BD144" s="97"/>
      <c r="BE144" s="97"/>
      <c r="BF144" s="97"/>
      <c r="BG144" s="97"/>
      <c r="BH144" s="97"/>
      <c r="BI144" s="97"/>
      <c r="BJ144" s="97"/>
      <c r="BK144" s="97"/>
      <c r="BL144" s="97"/>
      <c r="BM144" s="97"/>
      <c r="BN144" s="97"/>
      <c r="BO144" s="97"/>
      <c r="BP144" s="97"/>
      <c r="BQ144" s="97"/>
      <c r="BR144" s="97"/>
      <c r="BS144" s="97"/>
      <c r="BT144" s="97"/>
      <c r="BU144" s="97"/>
      <c r="BV144" s="97"/>
      <c r="CC144" s="196">
        <f>(C144-AVERAGE(C$3:C$242))^2*'Monthly Returns'!$BI158</f>
        <v>1.587742538162258E-5</v>
      </c>
      <c r="CD144" s="196">
        <f>(D144-AVERAGE(D$3:D$242))^2*'Monthly Returns'!$BI158</f>
        <v>1.5972829191557158E-5</v>
      </c>
      <c r="CE144" s="196">
        <f>(E144-AVERAGE(E$3:E$242))^2*'Monthly Returns'!$BI158</f>
        <v>1.6045462728842717E-5</v>
      </c>
      <c r="CF144" s="196">
        <f>(F144-AVERAGE(F$3:F$242))^2*'Monthly Returns'!$BI158</f>
        <v>1.4591083353876591E-5</v>
      </c>
      <c r="CG144" s="196">
        <f>(G144-AVERAGE(G$3:G$242))^2*'Monthly Returns'!$BI158</f>
        <v>6.3255952936874518E-6</v>
      </c>
      <c r="CH144" s="196">
        <f>(H144-AVERAGE(H$3:H$242))^2*'Monthly Returns'!$BI158</f>
        <v>2.3224476909415462E-5</v>
      </c>
      <c r="CI144" s="196">
        <f>(I144-AVERAGE(I$3:I$242))^2*'Monthly Returns'!$BI158</f>
        <v>2.9160119297608449E-5</v>
      </c>
      <c r="CJ144" s="196">
        <f>(J144-AVERAGE(J$3:J$242))^2*'Monthly Returns'!$BI158</f>
        <v>2.4269486046455861E-5</v>
      </c>
      <c r="CK144" s="196">
        <f>(K144-AVERAGE(K$3:K$242))^2*'Monthly Returns'!$BI158</f>
        <v>2.2383076770663705E-5</v>
      </c>
      <c r="CL144" s="196">
        <f>(L144-AVERAGE(L$3:L$242))^2*'Monthly Returns'!$BI158</f>
        <v>1.264127683558142E-35</v>
      </c>
      <c r="CM144" s="196">
        <f>(M144-AVERAGE(M$3:M$242))^2*'Monthly Returns'!$BI158</f>
        <v>1.9911163600122787E-7</v>
      </c>
      <c r="CN144" s="196">
        <f>(N144-AVERAGE(N$3:N$242))^2*'Monthly Returns'!$BI158</f>
        <v>4.9159475329929007E-8</v>
      </c>
      <c r="CO144" s="196">
        <f>(O144-AVERAGE(O$3:O$242))^2*'Monthly Returns'!$BI158</f>
        <v>8.6306991716598771E-9</v>
      </c>
      <c r="CP144" s="196">
        <f>(P144-AVERAGE(P$3:P$242))^2*'Monthly Returns'!$BI158</f>
        <v>9.3541538985756241E-8</v>
      </c>
      <c r="CQ144" s="196">
        <f>(Q144-AVERAGE(Q$3:Q$242))^2*'Monthly Returns'!$BI158</f>
        <v>7.7695334643948251E-8</v>
      </c>
      <c r="CR144" s="196">
        <f>(R144-AVERAGE(R$3:R$242))^2*'Monthly Returns'!$BI158</f>
        <v>9.0864689062115872E-7</v>
      </c>
      <c r="CS144" s="196">
        <f>(S144-AVERAGE(S$3:S$242))^2*'Monthly Returns'!$BI158</f>
        <v>8.1096794697861997E-7</v>
      </c>
      <c r="CT144" s="196">
        <f>(T144-AVERAGE(T$3:T$242))^2*'Monthly Returns'!$BI158</f>
        <v>1.2071929393364078E-6</v>
      </c>
      <c r="CU144" s="196">
        <f>(U144-AVERAGE(U$3:U$242))^2*'Monthly Returns'!$BI158</f>
        <v>3.7587803385989287E-8</v>
      </c>
      <c r="CV144" s="196">
        <f>(V144-AVERAGE(V$3:V$242))^2*'Monthly Returns'!$BI158</f>
        <v>9.2677860873222001E-8</v>
      </c>
      <c r="CW144" s="196">
        <f>(W144-AVERAGE(W$3:W$242))^2*'Monthly Returns'!$BI158</f>
        <v>9.7495409617018426E-8</v>
      </c>
      <c r="CX144" s="196">
        <f>(X144-AVERAGE(X$3:X$242))^2*'Monthly Returns'!$BI158</f>
        <v>1.1544541102829722E-6</v>
      </c>
      <c r="CY144" s="196">
        <f>(Y144-AVERAGE(Y$3:Y$242))^2*'Monthly Returns'!$BI158</f>
        <v>6.8119992563343038E-7</v>
      </c>
      <c r="CZ144" s="196">
        <f>(Z144-AVERAGE(Z$3:Z$242))^2*'Monthly Returns'!$BI158</f>
        <v>1.2533950534205243E-7</v>
      </c>
      <c r="DA144" s="196">
        <f>(AA144-AVERAGE(AA$3:AA$242))^2*'Monthly Returns'!$BI158</f>
        <v>3.6012678413105272E-6</v>
      </c>
      <c r="DB144" s="196">
        <f>(AB144-AVERAGE(AB$3:AB$242))^2*'Monthly Returns'!$BI158</f>
        <v>5.0803426186099843E-7</v>
      </c>
      <c r="DC144" s="196">
        <f>(AC144-AVERAGE(AC$3:AC$242))^2*'Monthly Returns'!$BI158</f>
        <v>9.4169117144307217E-6</v>
      </c>
      <c r="DD144" s="196">
        <f>(AD144-AVERAGE(AD$3:AD$242))^2*'Monthly Returns'!$BI158</f>
        <v>7.9562152117948807E-6</v>
      </c>
      <c r="DE144" s="196">
        <f>(AE144-AVERAGE(AE$3:AE$242))^2*'Monthly Returns'!$BI158</f>
        <v>1.5102149748254331E-5</v>
      </c>
      <c r="DF144" s="196">
        <f>(AF144-AVERAGE(AF$3:AF$242))^2*'Monthly Returns'!$BI158</f>
        <v>5.2834467137908819E-6</v>
      </c>
      <c r="DG144" s="196">
        <f>(AG144-AVERAGE(AG$3:AG$242))^2*'Monthly Returns'!$BI158</f>
        <v>3.6052162280948192E-6</v>
      </c>
      <c r="DH144" s="196">
        <f>(AH144-AVERAGE(AH$3:AH$242))^2*'Monthly Returns'!$BI158</f>
        <v>6.7506116243601144E-6</v>
      </c>
      <c r="DI144" s="196">
        <f>(AI144-AVERAGE(AI$3:AI$242))^2*'Monthly Returns'!$BI158</f>
        <v>3.0786388626247202E-7</v>
      </c>
      <c r="DJ144" s="196">
        <f>(AJ144-AVERAGE(AJ$3:AJ$242))^2*'Monthly Returns'!$BI158</f>
        <v>4.4512761029875093E-7</v>
      </c>
      <c r="DK144" s="196">
        <f>(AK144-AVERAGE(AK$3:AK$242))^2*'Monthly Returns'!$BI158</f>
        <v>1.2293413420361686E-6</v>
      </c>
      <c r="DL144" s="196">
        <f>(AL144-AVERAGE(AL$3:AL$242))^2*'Monthly Returns'!$BI158</f>
        <v>7.268249338733186E-7</v>
      </c>
      <c r="DM144" s="196">
        <f>(AM144-AVERAGE(AM$3:AM$242))^2*'Monthly Returns'!$BI158</f>
        <v>1.0061700917760198E-7</v>
      </c>
      <c r="DN144" s="196">
        <f>(AN144-AVERAGE(AN$3:AN$242))^2*'Monthly Returns'!$BI158</f>
        <v>5.3339122987674961E-7</v>
      </c>
      <c r="DO144" s="196">
        <f>(AO144-AVERAGE(AO$3:AO$242))^2*'Monthly Returns'!$BI158</f>
        <v>3.4819039968361204E-6</v>
      </c>
      <c r="DP144" s="196">
        <f>(AP144-AVERAGE(AP$3:AP$242))^2*'Monthly Returns'!$BI158</f>
        <v>1.7533787722238823E-5</v>
      </c>
      <c r="DQ144" s="196">
        <f>(AQ144-AVERAGE(AQ$3:AQ$242))^2*'Monthly Returns'!$BI158</f>
        <v>2.6297112009527991E-5</v>
      </c>
      <c r="DR144" s="196">
        <f>(AR144-AVERAGE(AR$3:AR$242))^2*'Monthly Returns'!$BI158</f>
        <v>1.9493929609202287E-6</v>
      </c>
      <c r="DS144" s="196">
        <f>(AS144-AVERAGE(AS$3:AS$242))^2*'Monthly Returns'!$BI158</f>
        <v>1.264127683558142E-35</v>
      </c>
      <c r="DT144" s="196">
        <f>(AT144-AVERAGE(AT$3:AT$242))^2*'Monthly Returns'!$BI158</f>
        <v>7.5686700297060838E-6</v>
      </c>
      <c r="DU144" s="196">
        <f>(AU144-AVERAGE(AU$3:AU$242))^2*'Monthly Returns'!$BI158</f>
        <v>8.2531297368409929E-7</v>
      </c>
      <c r="DV144" s="196">
        <f>(AV144-AVERAGE(AV$3:AV$242))^2*'Monthly Returns'!$BI158</f>
        <v>1.7922216837111006E-6</v>
      </c>
      <c r="DW144" s="196">
        <f>(AW144-AVERAGE(AW$3:AW$242))^2*'Monthly Returns'!$BI158</f>
        <v>2.9914999675902166E-5</v>
      </c>
      <c r="DX144" s="196">
        <f>(AX144-AVERAGE(AX$3:AX$242))^2*'Monthly Returns'!$BI158</f>
        <v>3.1191806889021026E-5</v>
      </c>
      <c r="DY144" s="196">
        <f>(AY144-AVERAGE(AY$3:AY$242))^2*'Monthly Returns'!$BI158</f>
        <v>8.2758462960400924E-6</v>
      </c>
      <c r="DZ144" s="196">
        <f>(AZ144-AVERAGE(AZ$3:AZ$242))^2*'Monthly Returns'!$BI158</f>
        <v>1.9416536449802144E-6</v>
      </c>
      <c r="EA144" s="196">
        <f>(BA144-AVERAGE(BA$3:BA$242))^2*'Monthly Returns'!$BI158</f>
        <v>1.7369610709912348E-5</v>
      </c>
    </row>
    <row r="145" spans="1:131" s="103" customFormat="1" x14ac:dyDescent="0.2">
      <c r="A145" s="85"/>
      <c r="B145" s="102">
        <f>'Monthly Returns'!A159</f>
        <v>40421</v>
      </c>
      <c r="C145" s="97">
        <f>'Monthly Returns'!B159</f>
        <v>-4.7073000000000004E-2</v>
      </c>
      <c r="D145" s="97">
        <f>'Monthly Returns'!C159</f>
        <v>-4.4725000000000001E-2</v>
      </c>
      <c r="E145" s="97">
        <f>'Monthly Returns'!D159</f>
        <v>-4.4021999999999999E-2</v>
      </c>
      <c r="F145" s="97">
        <f>'Monthly Returns'!E159</f>
        <v>-7.4038000000000007E-2</v>
      </c>
      <c r="G145" s="97">
        <f>'Monthly Returns'!F159</f>
        <v>-8.0269999999999994E-2</v>
      </c>
      <c r="H145" s="97">
        <f>'Monthly Returns'!G159</f>
        <v>-3.4558999999999999E-2</v>
      </c>
      <c r="I145" s="97">
        <f>'Monthly Returns'!H159</f>
        <v>-2.7271E-2</v>
      </c>
      <c r="J145" s="97">
        <f>'Monthly Returns'!I159</f>
        <v>-2.5815999999999999E-2</v>
      </c>
      <c r="K145" s="97">
        <f>'Monthly Returns'!J159</f>
        <v>-1.9084E-2</v>
      </c>
      <c r="L145" s="97">
        <f>'Monthly Returns'!K159</f>
        <v>-2.496424718368162E-2</v>
      </c>
      <c r="M145" s="97">
        <f>'Monthly Returns'!L159</f>
        <v>1.2865E-2</v>
      </c>
      <c r="N145" s="97">
        <f>'Monthly Returns'!M159</f>
        <v>2.0079E-2</v>
      </c>
      <c r="O145" s="97">
        <f>'Monthly Returns'!N159</f>
        <v>2.4699999999999999E-4</v>
      </c>
      <c r="P145" s="97">
        <f>'Monthly Returns'!O159</f>
        <v>1.2559000000000001E-2</v>
      </c>
      <c r="Q145" s="97">
        <f>'Monthly Returns'!P159</f>
        <v>6.7990000000000009E-2</v>
      </c>
      <c r="R145" s="97">
        <f>'Monthly Returns'!Q159</f>
        <v>2.0104E-2</v>
      </c>
      <c r="S145" s="97">
        <f>'Monthly Returns'!R159</f>
        <v>1.3167E-2</v>
      </c>
      <c r="T145" s="97">
        <f>'Monthly Returns'!S159</f>
        <v>4.0355000000000002E-2</v>
      </c>
      <c r="U145" s="97">
        <f>'Monthly Returns'!T159</f>
        <v>1.7781999999999999E-2</v>
      </c>
      <c r="V145" s="97">
        <f>'Monthly Returns'!U159</f>
        <v>8.4609999999999998E-3</v>
      </c>
      <c r="W145" s="97">
        <f>'Monthly Returns'!V159</f>
        <v>1.534E-3</v>
      </c>
      <c r="X145" s="97">
        <f>'Monthly Returns'!W159</f>
        <v>2.0806000000000002E-2</v>
      </c>
      <c r="Y145" s="97">
        <f>'Monthly Returns'!X159</f>
        <v>2.3382999999999998E-2</v>
      </c>
      <c r="Z145" s="97">
        <f>'Monthly Returns'!Y159</f>
        <v>5.1480000000000007E-3</v>
      </c>
      <c r="AA145" s="97">
        <f>'Monthly Returns'!Z159</f>
        <v>3.6499999999999998E-4</v>
      </c>
      <c r="AB145" s="97">
        <f>'Monthly Returns'!AA159</f>
        <v>3.509E-3</v>
      </c>
      <c r="AC145" s="97">
        <f>'Monthly Returns'!AB159</f>
        <v>1.4595E-2</v>
      </c>
      <c r="AD145" s="97">
        <f>'Monthly Returns'!AC159</f>
        <v>1.9363999999999999E-2</v>
      </c>
      <c r="AE145" s="97">
        <f>'Monthly Returns'!AD159</f>
        <v>4.3109999999999997E-3</v>
      </c>
      <c r="AF145" s="97">
        <f>'Monthly Returns'!AE159</f>
        <v>2.3481999999999999E-2</v>
      </c>
      <c r="AG145" s="97">
        <f>'Monthly Returns'!AF159</f>
        <v>1.5507E-2</v>
      </c>
      <c r="AH145" s="97">
        <f>'Monthly Returns'!AG159</f>
        <v>5.9969999999999997E-3</v>
      </c>
      <c r="AI145" s="97">
        <f>'Monthly Returns'!AH159</f>
        <v>1.7000000000000001E-3</v>
      </c>
      <c r="AJ145" s="97">
        <f>'Monthly Returns'!AI159</f>
        <v>-1.2900000000000001E-3</v>
      </c>
      <c r="AK145" s="97">
        <f>'Monthly Returns'!AJ159</f>
        <v>-1.3726E-2</v>
      </c>
      <c r="AL145" s="97">
        <f>'Monthly Returns'!AK159</f>
        <v>-3.8369999999999997E-3</v>
      </c>
      <c r="AM145" s="97">
        <f>'Monthly Returns'!AL159</f>
        <v>1.6891E-2</v>
      </c>
      <c r="AN145" s="97">
        <f>'Monthly Returns'!AM159</f>
        <v>8.1879999999999991E-3</v>
      </c>
      <c r="AO145" s="97">
        <f>'Monthly Returns'!AN159</f>
        <v>2.8515000000000002E-2</v>
      </c>
      <c r="AP145" s="97">
        <f>'Monthly Returns'!AO159</f>
        <v>-2.5451000000000001E-2</v>
      </c>
      <c r="AQ145" s="97">
        <f>'Monthly Returns'!AP159</f>
        <v>-1.5646E-2</v>
      </c>
      <c r="AR145" s="95">
        <v>1.2332618564110144E-4</v>
      </c>
      <c r="AS145" s="97">
        <f>'Monthly Returns'!AR159</f>
        <v>-2.496424718368162E-2</v>
      </c>
      <c r="AT145" s="205">
        <f t="shared" si="4"/>
        <v>-1.3724991435052725E-2</v>
      </c>
      <c r="AU145" s="95">
        <v>-2.373359550452073E-3</v>
      </c>
      <c r="AV145" s="95">
        <v>-1.3866911785013361E-2</v>
      </c>
      <c r="AW145" s="97">
        <f>'Monthly Returns'!AV159</f>
        <v>-1.3879999999999998E-2</v>
      </c>
      <c r="AX145" s="97">
        <f>'Monthly Returns'!AW159</f>
        <v>-5.4359999999999999E-3</v>
      </c>
      <c r="AY145" s="95">
        <v>-2.9703957175263619E-2</v>
      </c>
      <c r="AZ145" s="95">
        <v>-6.0053655929488109E-2</v>
      </c>
      <c r="BA145" s="97">
        <f>'Monthly Returns'!AZ159</f>
        <v>-2.5499999999999998E-2</v>
      </c>
      <c r="BB145" s="97"/>
      <c r="BC145" s="97"/>
      <c r="BD145" s="97"/>
      <c r="BE145" s="97"/>
      <c r="BF145" s="97"/>
      <c r="BG145" s="97"/>
      <c r="BH145" s="97"/>
      <c r="BI145" s="97"/>
      <c r="BJ145" s="97"/>
      <c r="BK145" s="97"/>
      <c r="BL145" s="97"/>
      <c r="BM145" s="97"/>
      <c r="BN145" s="97"/>
      <c r="BO145" s="97"/>
      <c r="BP145" s="97"/>
      <c r="BQ145" s="97"/>
      <c r="BR145" s="97"/>
      <c r="BS145" s="97"/>
      <c r="BT145" s="97"/>
      <c r="BU145" s="97"/>
      <c r="BV145" s="97"/>
      <c r="CC145" s="196">
        <f>(C145-AVERAGE(C$3:C$242))^2*'Monthly Returns'!$BI159</f>
        <v>1.2210163944465307E-5</v>
      </c>
      <c r="CD145" s="196">
        <f>(D145-AVERAGE(D$3:D$242))^2*'Monthly Returns'!$BI159</f>
        <v>1.1128715989222522E-5</v>
      </c>
      <c r="CE145" s="196">
        <f>(E145-AVERAGE(E$3:E$242))^2*'Monthly Returns'!$BI159</f>
        <v>1.1790353143909318E-5</v>
      </c>
      <c r="CF145" s="196">
        <f>(F145-AVERAGE(F$3:F$242))^2*'Monthly Returns'!$BI159</f>
        <v>2.8627805705243709E-5</v>
      </c>
      <c r="CG145" s="196">
        <f>(G145-AVERAGE(G$3:G$242))^2*'Monthly Returns'!$BI159</f>
        <v>3.4268768142930818E-5</v>
      </c>
      <c r="CH145" s="196">
        <f>(H145-AVERAGE(H$3:H$242))^2*'Monthly Returns'!$BI159</f>
        <v>6.9665040621236878E-6</v>
      </c>
      <c r="CI145" s="196">
        <f>(I145-AVERAGE(I$3:I$242))^2*'Monthly Returns'!$BI159</f>
        <v>4.6614365516875249E-6</v>
      </c>
      <c r="CJ145" s="196">
        <f>(J145-AVERAGE(J$3:J$242))^2*'Monthly Returns'!$BI159</f>
        <v>5.017197130552448E-6</v>
      </c>
      <c r="CK145" s="196">
        <f>(K145-AVERAGE(K$3:K$242))^2*'Monthly Returns'!$BI159</f>
        <v>3.5336220864287226E-6</v>
      </c>
      <c r="CL145" s="196">
        <f>(L145-AVERAGE(L$3:L$242))^2*'Monthly Returns'!$BI159</f>
        <v>1.2768966500587292E-35</v>
      </c>
      <c r="CM145" s="196">
        <f>(M145-AVERAGE(M$3:M$242))^2*'Monthly Returns'!$BI159</f>
        <v>3.4751791129690222E-7</v>
      </c>
      <c r="CN145" s="196">
        <f>(N145-AVERAGE(N$3:N$242))^2*'Monthly Returns'!$BI159</f>
        <v>1.15852058857106E-6</v>
      </c>
      <c r="CO145" s="196">
        <f>(O145-AVERAGE(O$3:O$242))^2*'Monthly Returns'!$BI159</f>
        <v>8.7299028854209714E-9</v>
      </c>
      <c r="CP145" s="196">
        <f>(P145-AVERAGE(P$3:P$242))^2*'Monthly Returns'!$BI159</f>
        <v>3.788841028038391E-7</v>
      </c>
      <c r="CQ145" s="196">
        <f>(Q145-AVERAGE(Q$3:Q$242))^2*'Monthly Returns'!$BI159</f>
        <v>1.6363211865403275E-5</v>
      </c>
      <c r="CR145" s="196">
        <f>(R145-AVERAGE(R$3:R$242))^2*'Monthly Returns'!$BI159</f>
        <v>1.0282682648157766E-6</v>
      </c>
      <c r="CS145" s="196">
        <f>(S145-AVERAGE(S$3:S$242))^2*'Monthly Returns'!$BI159</f>
        <v>3.4844793678152088E-7</v>
      </c>
      <c r="CT145" s="196">
        <f>(T145-AVERAGE(T$3:T$242))^2*'Monthly Returns'!$BI159</f>
        <v>5.019220018418085E-6</v>
      </c>
      <c r="CU145" s="196">
        <f>(U145-AVERAGE(U$3:U$242))^2*'Monthly Returns'!$BI159</f>
        <v>7.4061929248142022E-7</v>
      </c>
      <c r="CV145" s="196">
        <f>(V145-AVERAGE(V$3:V$242))^2*'Monthly Returns'!$BI159</f>
        <v>1.100761512359117E-7</v>
      </c>
      <c r="CW145" s="196">
        <f>(W145-AVERAGE(W$3:W$242))^2*'Monthly Returns'!$BI159</f>
        <v>1.9476181762274337E-8</v>
      </c>
      <c r="CX145" s="196">
        <f>(X145-AVERAGE(X$3:X$242))^2*'Monthly Returns'!$BI159</f>
        <v>1.1054749815514291E-6</v>
      </c>
      <c r="CY145" s="196">
        <f>(Y145-AVERAGE(Y$3:Y$242))^2*'Monthly Returns'!$BI159</f>
        <v>1.619786134162048E-6</v>
      </c>
      <c r="CZ145" s="196">
        <f>(Z145-AVERAGE(Z$3:Z$242))^2*'Monthly Returns'!$BI159</f>
        <v>3.0421007278581768E-8</v>
      </c>
      <c r="DA145" s="196">
        <f>(AA145-AVERAGE(AA$3:AA$242))^2*'Monthly Returns'!$BI159</f>
        <v>1.2838958592516038E-7</v>
      </c>
      <c r="DB145" s="196">
        <f>(AB145-AVERAGE(AB$3:AB$242))^2*'Monthly Returns'!$BI159</f>
        <v>1.5705270147655421E-9</v>
      </c>
      <c r="DC145" s="196">
        <f>(AC145-AVERAGE(AC$3:AC$242))^2*'Monthly Returns'!$BI159</f>
        <v>5.5369055617631026E-7</v>
      </c>
      <c r="DD145" s="196">
        <f>(AD145-AVERAGE(AD$3:AD$242))^2*'Monthly Returns'!$BI159</f>
        <v>1.0975906202554716E-6</v>
      </c>
      <c r="DE145" s="196">
        <f>(AE145-AVERAGE(AE$3:AE$242))^2*'Monthly Returns'!$BI159</f>
        <v>4.3468587949765425E-9</v>
      </c>
      <c r="DF145" s="196">
        <f>(AF145-AVERAGE(AF$3:AF$242))^2*'Monthly Returns'!$BI159</f>
        <v>1.1338249961886724E-6</v>
      </c>
      <c r="DG145" s="196">
        <f>(AG145-AVERAGE(AG$3:AG$242))^2*'Monthly Returns'!$BI159</f>
        <v>4.1819181690096733E-7</v>
      </c>
      <c r="DH145" s="196">
        <f>(AH145-AVERAGE(AH$3:AH$242))^2*'Monthly Returns'!$BI159</f>
        <v>1.1493697578099189E-8</v>
      </c>
      <c r="DI145" s="196">
        <f>(AI145-AVERAGE(AI$3:AI$242))^2*'Monthly Returns'!$BI159</f>
        <v>1.5548621377872291E-8</v>
      </c>
      <c r="DJ145" s="196">
        <f>(AJ145-AVERAGE(AJ$3:AJ$242))^2*'Monthly Returns'!$BI159</f>
        <v>2.0324040065281981E-7</v>
      </c>
      <c r="DK145" s="196">
        <f>(AK145-AVERAGE(AK$3:AK$242))^2*'Monthly Returns'!$BI159</f>
        <v>1.6545320369414216E-6</v>
      </c>
      <c r="DL145" s="196">
        <f>(AL145-AVERAGE(AL$3:AL$242))^2*'Monthly Returns'!$BI159</f>
        <v>4.3470380742837944E-7</v>
      </c>
      <c r="DM145" s="196">
        <f>(AM145-AVERAGE(AM$3:AM$242))^2*'Monthly Returns'!$BI159</f>
        <v>6.5385500720255316E-7</v>
      </c>
      <c r="DN145" s="196">
        <f>(AN145-AVERAGE(AN$3:AN$242))^2*'Monthly Returns'!$BI159</f>
        <v>2.7490702326317453E-8</v>
      </c>
      <c r="DO145" s="196">
        <f>(AO145-AVERAGE(AO$3:AO$242))^2*'Monthly Returns'!$BI159</f>
        <v>2.218909069470325E-6</v>
      </c>
      <c r="DP145" s="196">
        <f>(AP145-AVERAGE(AP$3:AP$242))^2*'Monthly Returns'!$BI159</f>
        <v>3.206237533817826E-6</v>
      </c>
      <c r="DQ145" s="196">
        <f>(AQ145-AVERAGE(AQ$3:AQ$242))^2*'Monthly Returns'!$BI159</f>
        <v>2.2825020352049333E-6</v>
      </c>
      <c r="DR145" s="196">
        <f>(AR145-AVERAGE(AR$3:AR$242))^2*'Monthly Returns'!$BI159</f>
        <v>1.6878163104925443E-7</v>
      </c>
      <c r="DS145" s="196">
        <f>(AS145-AVERAGE(AS$3:AS$242))^2*'Monthly Returns'!$BI159</f>
        <v>1.2768966500587292E-35</v>
      </c>
      <c r="DT145" s="196">
        <f>(AT145-AVERAGE(AT$3:AT$242))^2*'Monthly Returns'!$BI159</f>
        <v>1.5629911095472688E-6</v>
      </c>
      <c r="DU145" s="196">
        <f>(AU145-AVERAGE(AU$3:AU$242))^2*'Monthly Returns'!$BI159</f>
        <v>7.9059777072632248E-8</v>
      </c>
      <c r="DV145" s="196">
        <f>(AV145-AVERAGE(AV$3:AV$242))^2*'Monthly Returns'!$BI159</f>
        <v>2.669445370337067E-7</v>
      </c>
      <c r="DW145" s="196">
        <f>(AW145-AVERAGE(AW$3:AW$242))^2*'Monthly Returns'!$BI159</f>
        <v>2.3297961070733434E-6</v>
      </c>
      <c r="DX145" s="196">
        <f>(AX145-AVERAGE(AX$3:AX$242))^2*'Monthly Returns'!$BI159</f>
        <v>8.4988499955004352E-7</v>
      </c>
      <c r="DY145" s="196">
        <f>(AY145-AVERAGE(AY$3:AY$242))^2*'Monthly Returns'!$BI159</f>
        <v>5.5625325025340899E-6</v>
      </c>
      <c r="DZ145" s="196">
        <f>(AZ145-AVERAGE(AZ$3:AZ$242))^2*'Monthly Returns'!$BI159</f>
        <v>2.4131237045726665E-5</v>
      </c>
      <c r="EA145" s="196">
        <f>(BA145-AVERAGE(BA$3:BA$242))^2*'Monthly Returns'!$BI159</f>
        <v>5.2957407897290569E-6</v>
      </c>
    </row>
    <row r="146" spans="1:131" s="103" customFormat="1" x14ac:dyDescent="0.2">
      <c r="A146" s="85"/>
      <c r="B146" s="102">
        <f>'Monthly Returns'!A160</f>
        <v>40451</v>
      </c>
      <c r="C146" s="97">
        <f>'Monthly Returns'!B160</f>
        <v>9.4417000000000015E-2</v>
      </c>
      <c r="D146" s="97">
        <f>'Monthly Returns'!C160</f>
        <v>9.1879000000000002E-2</v>
      </c>
      <c r="E146" s="97">
        <f>'Monthly Returns'!D160</f>
        <v>0.10576599999999999</v>
      </c>
      <c r="F146" s="97">
        <f>'Monthly Returns'!E160</f>
        <v>0.124596</v>
      </c>
      <c r="G146" s="97">
        <f>'Monthly Returns'!F160</f>
        <v>0.11304500000000001</v>
      </c>
      <c r="H146" s="97">
        <f>'Monthly Returns'!G160</f>
        <v>9.6019000000000007E-2</v>
      </c>
      <c r="I146" s="97">
        <f>'Monthly Returns'!H160</f>
        <v>9.9717E-2</v>
      </c>
      <c r="J146" s="97">
        <f>'Monthly Returns'!I160</f>
        <v>0.11375199999999999</v>
      </c>
      <c r="K146" s="97">
        <f>'Monthly Returns'!J160</f>
        <v>0.111265</v>
      </c>
      <c r="L146" s="97">
        <f>'Monthly Returns'!K160</f>
        <v>-2.496424718368162E-2</v>
      </c>
      <c r="M146" s="97">
        <f>'Monthly Returns'!L160</f>
        <v>1.067E-3</v>
      </c>
      <c r="N146" s="97">
        <f>'Monthly Returns'!M160</f>
        <v>2.1100000000000001E-4</v>
      </c>
      <c r="O146" s="97">
        <f>'Monthly Returns'!N160</f>
        <v>1.9800000000000002E-4</v>
      </c>
      <c r="P146" s="97">
        <f>'Monthly Returns'!O160</f>
        <v>2.7680000000000001E-3</v>
      </c>
      <c r="Q146" s="97">
        <f>'Monthly Returns'!P160</f>
        <v>-1.5705E-2</v>
      </c>
      <c r="R146" s="97">
        <f>'Monthly Returns'!Q160</f>
        <v>6.4680000000000007E-3</v>
      </c>
      <c r="S146" s="97">
        <f>'Monthly Returns'!R160</f>
        <v>8.9770000000000006E-3</v>
      </c>
      <c r="T146" s="97">
        <f>'Monthly Returns'!S160</f>
        <v>-5.9299999999999999E-4</v>
      </c>
      <c r="U146" s="97">
        <f>'Monthly Returns'!T160</f>
        <v>5.8370000000000002E-3</v>
      </c>
      <c r="V146" s="97">
        <f>'Monthly Returns'!U160</f>
        <v>2.3540000000000002E-3</v>
      </c>
      <c r="W146" s="97">
        <f>'Monthly Returns'!V160</f>
        <v>-3.8090000000000003E-3</v>
      </c>
      <c r="X146" s="97">
        <f>'Monthly Returns'!W160</f>
        <v>2.2280000000000001E-2</v>
      </c>
      <c r="Y146" s="97">
        <f>'Monthly Returns'!X160</f>
        <v>-5.6679999999999994E-3</v>
      </c>
      <c r="Z146" s="97">
        <f>'Monthly Returns'!Y160</f>
        <v>-2.3899999999999998E-3</v>
      </c>
      <c r="AA146" s="97">
        <f>'Monthly Returns'!Z160</f>
        <v>3.0127000000000001E-2</v>
      </c>
      <c r="AB146" s="97">
        <f>'Monthly Returns'!AA160</f>
        <v>1.4049000000000001E-2</v>
      </c>
      <c r="AC146" s="97">
        <f>'Monthly Returns'!AB160</f>
        <v>3.9573999999999998E-2</v>
      </c>
      <c r="AD146" s="97">
        <f>'Monthly Returns'!AC160</f>
        <v>3.3631000000000001E-2</v>
      </c>
      <c r="AE146" s="97">
        <f>'Monthly Returns'!AD160</f>
        <v>5.3219000000000002E-2</v>
      </c>
      <c r="AF146" s="97">
        <f>'Monthly Returns'!AE160</f>
        <v>1.7158E-2</v>
      </c>
      <c r="AG146" s="97">
        <f>'Monthly Returns'!AF160</f>
        <v>1.6694000000000001E-2</v>
      </c>
      <c r="AH146" s="97">
        <f>'Monthly Returns'!AG160</f>
        <v>5.6376000000000002E-2</v>
      </c>
      <c r="AI146" s="97">
        <f>'Monthly Returns'!AH160</f>
        <v>1.72E-2</v>
      </c>
      <c r="AJ146" s="97">
        <f>'Monthly Returns'!AI160</f>
        <v>3.4840000000000003E-2</v>
      </c>
      <c r="AK146" s="97">
        <f>'Monthly Returns'!AJ160</f>
        <v>4.7397999999999996E-2</v>
      </c>
      <c r="AL146" s="97">
        <f>'Monthly Returns'!AK160</f>
        <v>2.5192000000000003E-2</v>
      </c>
      <c r="AM146" s="97">
        <f>'Monthly Returns'!AL160</f>
        <v>2.7353000000000002E-2</v>
      </c>
      <c r="AN146" s="97">
        <f>'Monthly Returns'!AM160</f>
        <v>1.6315E-2</v>
      </c>
      <c r="AO146" s="97">
        <f>'Monthly Returns'!AN160</f>
        <v>8.683999999999999E-3</v>
      </c>
      <c r="AP146" s="97">
        <f>'Monthly Returns'!AO160</f>
        <v>7.2603000000000001E-2</v>
      </c>
      <c r="AQ146" s="97">
        <f>'Monthly Returns'!AP160</f>
        <v>8.7144999999999986E-2</v>
      </c>
      <c r="AR146" s="95">
        <v>3.931685093701108E-2</v>
      </c>
      <c r="AS146" s="97">
        <f>'Monthly Returns'!AR160</f>
        <v>-2.496424718368162E-2</v>
      </c>
      <c r="AT146" s="205">
        <f t="shared" si="4"/>
        <v>4.7831755903667908E-2</v>
      </c>
      <c r="AU146" s="95">
        <v>1.9326894684060646E-2</v>
      </c>
      <c r="AV146" s="95">
        <v>2.2062098742267614E-2</v>
      </c>
      <c r="AW146" s="97">
        <f>'Monthly Returns'!AV160</f>
        <v>4.4672999999999997E-2</v>
      </c>
      <c r="AX146" s="97">
        <f>'Monthly Returns'!AW160</f>
        <v>8.6487999999999995E-2</v>
      </c>
      <c r="AY146" s="95">
        <v>6.9842779518339518E-2</v>
      </c>
      <c r="AZ146" s="95">
        <v>8.4802737453649427E-2</v>
      </c>
      <c r="BA146" s="97">
        <f>'Monthly Returns'!AZ160</f>
        <v>6.1349000000000001E-2</v>
      </c>
      <c r="BB146" s="97"/>
      <c r="BC146" s="97"/>
      <c r="BD146" s="97"/>
      <c r="BE146" s="97"/>
      <c r="BF146" s="97"/>
      <c r="BG146" s="97"/>
      <c r="BH146" s="97"/>
      <c r="BI146" s="97"/>
      <c r="BJ146" s="97"/>
      <c r="BK146" s="97"/>
      <c r="BL146" s="97"/>
      <c r="BM146" s="97"/>
      <c r="BN146" s="97"/>
      <c r="BO146" s="97"/>
      <c r="BP146" s="97"/>
      <c r="BQ146" s="97"/>
      <c r="BR146" s="97"/>
      <c r="BS146" s="97"/>
      <c r="BT146" s="97"/>
      <c r="BU146" s="97"/>
      <c r="BV146" s="97"/>
      <c r="CC146" s="196">
        <f>(C146-AVERAGE(C$3:C$242))^2*'Monthly Returns'!$BI160</f>
        <v>3.1831982762418449E-5</v>
      </c>
      <c r="CD146" s="196">
        <f>(D146-AVERAGE(D$3:D$242))^2*'Monthly Returns'!$BI160</f>
        <v>3.0085296380430642E-5</v>
      </c>
      <c r="CE146" s="196">
        <f>(E146-AVERAGE(E$3:E$242))^2*'Monthly Returns'!$BI160</f>
        <v>3.8934305130115006E-5</v>
      </c>
      <c r="CF146" s="196">
        <f>(F146-AVERAGE(F$3:F$242))^2*'Monthly Returns'!$BI160</f>
        <v>5.5852483513347368E-5</v>
      </c>
      <c r="CG146" s="196">
        <f>(G146-AVERAGE(G$3:G$242))^2*'Monthly Returns'!$BI160</f>
        <v>4.3868607931390762E-5</v>
      </c>
      <c r="CH146" s="196">
        <f>(H146-AVERAGE(H$3:H$242))^2*'Monthly Returns'!$BI160</f>
        <v>3.3584512729627089E-5</v>
      </c>
      <c r="CI146" s="196">
        <f>(I146-AVERAGE(I$3:I$242))^2*'Monthly Returns'!$BI160</f>
        <v>3.6551119859393952E-5</v>
      </c>
      <c r="CJ146" s="196">
        <f>(J146-AVERAGE(J$3:J$242))^2*'Monthly Returns'!$BI160</f>
        <v>4.594604654706641E-5</v>
      </c>
      <c r="CK146" s="196">
        <f>(K146-AVERAGE(K$3:K$242))^2*'Monthly Returns'!$BI160</f>
        <v>4.2821926771733224E-5</v>
      </c>
      <c r="CL146" s="196">
        <f>(L146-AVERAGE(L$3:L$242))^2*'Monthly Returns'!$BI160</f>
        <v>1.2897945960189186E-35</v>
      </c>
      <c r="CM146" s="196">
        <f>(M146-AVERAGE(M$3:M$242))^2*'Monthly Returns'!$BI160</f>
        <v>2.9176628720821535E-8</v>
      </c>
      <c r="CN146" s="196">
        <f>(N146-AVERAGE(N$3:N$242))^2*'Monthly Returns'!$BI160</f>
        <v>4.1460894544155058E-8</v>
      </c>
      <c r="CO146" s="196">
        <f>(O146-AVERAGE(O$3:O$242))^2*'Monthly Returns'!$BI160</f>
        <v>9.4235120117826225E-9</v>
      </c>
      <c r="CP146" s="196">
        <f>(P146-AVERAGE(P$3:P$242))^2*'Monthly Returns'!$BI160</f>
        <v>2.1921078547768684E-10</v>
      </c>
      <c r="CQ146" s="196">
        <f>(Q146-AVERAGE(Q$3:Q$242))^2*'Monthly Returns'!$BI160</f>
        <v>1.8204455620182943E-6</v>
      </c>
      <c r="CR146" s="196">
        <f>(R146-AVERAGE(R$3:R$242))^2*'Monthly Returns'!$BI160</f>
        <v>1.8753712473205965E-8</v>
      </c>
      <c r="CS146" s="196">
        <f>(S146-AVERAGE(S$3:S$242))^2*'Monthly Returns'!$BI160</f>
        <v>1.0380685594031835E-7</v>
      </c>
      <c r="CT146" s="196">
        <f>(T146-AVERAGE(T$3:T$242))^2*'Monthly Returns'!$BI160</f>
        <v>1.5803775964658382E-7</v>
      </c>
      <c r="CU146" s="196">
        <f>(U146-AVERAGE(U$3:U$242))^2*'Monthly Returns'!$BI160</f>
        <v>8.4878530836308045E-9</v>
      </c>
      <c r="CV146" s="196">
        <f>(V146-AVERAGE(V$3:V$242))^2*'Monthly Returns'!$BI160</f>
        <v>3.8009881502626108E-9</v>
      </c>
      <c r="CW146" s="196">
        <f>(W146-AVERAGE(W$3:W$242))^2*'Monthly Returns'!$BI160</f>
        <v>2.3613084301837693E-7</v>
      </c>
      <c r="CX146" s="196">
        <f>(X146-AVERAGE(X$3:X$242))^2*'Monthly Returns'!$BI160</f>
        <v>1.3272768497834646E-6</v>
      </c>
      <c r="CY146" s="196">
        <f>(Y146-AVERAGE(Y$3:Y$242))^2*'Monthly Returns'!$BI160</f>
        <v>3.6045007258642327E-7</v>
      </c>
      <c r="CZ146" s="196">
        <f>(Z146-AVERAGE(Z$3:Z$242))^2*'Monthly Returns'!$BI160</f>
        <v>9.7585334739988249E-8</v>
      </c>
      <c r="DA146" s="196">
        <f>(AA146-AVERAGE(AA$3:AA$242))^2*'Monthly Returns'!$BI160</f>
        <v>2.4503953956289666E-6</v>
      </c>
      <c r="DB146" s="196">
        <f>(AB146-AVERAGE(AB$3:AB$242))^2*'Monthly Returns'!$BI160</f>
        <v>4.1225442205328399E-7</v>
      </c>
      <c r="DC146" s="196">
        <f>(AC146-AVERAGE(AC$3:AC$242))^2*'Monthly Returns'!$BI160</f>
        <v>5.5880403404501005E-6</v>
      </c>
      <c r="DD146" s="196">
        <f>(AD146-AVERAGE(AD$3:AD$242))^2*'Monthly Returns'!$BI160</f>
        <v>3.9044214434210383E-6</v>
      </c>
      <c r="DE146" s="196">
        <f>(AE146-AVERAGE(AE$3:AE$242))^2*'Monthly Returns'!$BI160</f>
        <v>1.0435702917623865E-5</v>
      </c>
      <c r="DF146" s="196">
        <f>(AF146-AVERAGE(AF$3:AF$242))^2*'Monthly Returns'!$BI160</f>
        <v>4.3696932092742738E-7</v>
      </c>
      <c r="DG146" s="196">
        <f>(AG146-AVERAGE(AG$3:AG$242))^2*'Monthly Returns'!$BI160</f>
        <v>5.2813646000327483E-7</v>
      </c>
      <c r="DH146" s="196">
        <f>(AH146-AVERAGE(AH$3:AH$242))^2*'Monthly Returns'!$BI160</f>
        <v>1.1337282608610603E-5</v>
      </c>
      <c r="DI146" s="196">
        <f>(AI146-AVERAGE(AI$3:AI$242))^2*'Monthly Returns'!$BI160</f>
        <v>7.6995664499231222E-7</v>
      </c>
      <c r="DJ146" s="196">
        <f>(AJ146-AVERAGE(AJ$3:AJ$242))^2*'Monthly Returns'!$BI160</f>
        <v>3.5509161198596443E-6</v>
      </c>
      <c r="DK146" s="196">
        <f>(AK146-AVERAGE(AK$3:AK$242))^2*'Monthly Returns'!$BI160</f>
        <v>7.0848378782559809E-6</v>
      </c>
      <c r="DL146" s="196">
        <f>(AL146-AVERAGE(AL$3:AL$242))^2*'Monthly Returns'!$BI160</f>
        <v>1.4772682077941374E-6</v>
      </c>
      <c r="DM146" s="196">
        <f>(AM146-AVERAGE(AM$3:AM$242))^2*'Monthly Returns'!$BI160</f>
        <v>2.2187302477952464E-6</v>
      </c>
      <c r="DN146" s="196">
        <f>(AN146-AVERAGE(AN$3:AN$242))^2*'Monthly Returns'!$BI160</f>
        <v>4.7945382652396191E-7</v>
      </c>
      <c r="DO146" s="196">
        <f>(AO146-AVERAGE(AO$3:AO$242))^2*'Monthly Returns'!$BI160</f>
        <v>4.5843324762084555E-8</v>
      </c>
      <c r="DP146" s="196">
        <f>(AP146-AVERAGE(AP$3:AP$242))^2*'Monthly Returns'!$BI160</f>
        <v>2.0649045362830403E-5</v>
      </c>
      <c r="DQ146" s="196">
        <f>(AQ146-AVERAGE(AQ$3:AQ$242))^2*'Monthly Returns'!$BI160</f>
        <v>2.6335373938756646E-5</v>
      </c>
      <c r="DR146" s="196">
        <f>(AR146-AVERAGE(AR$3:AR$242))^2*'Monthly Returns'!$BI160</f>
        <v>4.5061924874349308E-6</v>
      </c>
      <c r="DS146" s="196">
        <f>(AS146-AVERAGE(AS$3:AS$242))^2*'Monthly Returns'!$BI160</f>
        <v>1.2897945960189186E-35</v>
      </c>
      <c r="DT146" s="196">
        <f>(AT146-AVERAGE(AT$3:AT$242))^2*'Monthly Returns'!$BI160</f>
        <v>7.4311010420645313E-6</v>
      </c>
      <c r="DU146" s="196">
        <f>(AU146-AVERAGE(AU$3:AU$242))^2*'Monthly Returns'!$BI160</f>
        <v>1.2573941473022972E-6</v>
      </c>
      <c r="DV146" s="196">
        <f>(AV146-AVERAGE(AV$3:AV$242))^2*'Monthly Returns'!$BI160</f>
        <v>3.2587745464838962E-6</v>
      </c>
      <c r="DW146" s="196">
        <f>(AW146-AVERAGE(AW$3:AW$242))^2*'Monthly Returns'!$BI160</f>
        <v>5.0810171003725716E-6</v>
      </c>
      <c r="DX146" s="196">
        <f>(AX146-AVERAGE(AX$3:AX$242))^2*'Monthly Returns'!$BI160</f>
        <v>2.5206569734304079E-5</v>
      </c>
      <c r="DY146" s="196">
        <f>(AY146-AVERAGE(AY$3:AY$242))^2*'Monthly Returns'!$BI160</f>
        <v>1.6564334627256283E-5</v>
      </c>
      <c r="DZ146" s="196">
        <f>(AZ146-AVERAGE(AZ$3:AZ$242))^2*'Monthly Returns'!$BI160</f>
        <v>1.966552200998641E-5</v>
      </c>
      <c r="EA146" s="196">
        <f>(BA146-AVERAGE(BA$3:BA$242))^2*'Monthly Returns'!$BI160</f>
        <v>1.092947586295764E-5</v>
      </c>
    </row>
    <row r="147" spans="1:131" s="103" customFormat="1" x14ac:dyDescent="0.2">
      <c r="A147" s="85"/>
      <c r="B147" s="102">
        <f>'Monthly Returns'!A161</f>
        <v>40482</v>
      </c>
      <c r="C147" s="97">
        <f>'Monthly Returns'!B161</f>
        <v>3.9077000000000001E-2</v>
      </c>
      <c r="D147" s="97">
        <f>'Monthly Returns'!C161</f>
        <v>3.8917E-2</v>
      </c>
      <c r="E147" s="97">
        <f>'Monthly Returns'!D161</f>
        <v>3.8692999999999998E-2</v>
      </c>
      <c r="F147" s="97">
        <f>'Monthly Returns'!E161</f>
        <v>4.0922E-2</v>
      </c>
      <c r="G147" s="97">
        <f>'Monthly Returns'!F161</f>
        <v>4.6890999999999995E-2</v>
      </c>
      <c r="H147" s="97">
        <f>'Monthly Returns'!G161</f>
        <v>3.6344000000000001E-2</v>
      </c>
      <c r="I147" s="97">
        <f>'Monthly Returns'!H161</f>
        <v>3.4162999999999999E-2</v>
      </c>
      <c r="J147" s="97">
        <f>'Monthly Returns'!I161</f>
        <v>4.1326000000000002E-2</v>
      </c>
      <c r="K147" s="97">
        <f>'Monthly Returns'!J161</f>
        <v>2.9123E-2</v>
      </c>
      <c r="L147" s="97">
        <f>'Monthly Returns'!K161</f>
        <v>-2.496424718368162E-2</v>
      </c>
      <c r="M147" s="97">
        <f>'Monthly Returns'!L161</f>
        <v>3.558E-3</v>
      </c>
      <c r="N147" s="97">
        <f>'Monthly Returns'!M161</f>
        <v>-1.5790000000000001E-3</v>
      </c>
      <c r="O147" s="97">
        <f>'Monthly Returns'!N161</f>
        <v>1.9800000000000002E-4</v>
      </c>
      <c r="P147" s="97">
        <f>'Monthly Returns'!O161</f>
        <v>3.388E-3</v>
      </c>
      <c r="Q147" s="97">
        <f>'Monthly Returns'!P161</f>
        <v>-3.3117000000000001E-2</v>
      </c>
      <c r="R147" s="97">
        <f>'Monthly Returns'!Q161</f>
        <v>1.2959999999999998E-3</v>
      </c>
      <c r="S147" s="97">
        <f>'Monthly Returns'!R161</f>
        <v>6.9999999999999993E-3</v>
      </c>
      <c r="T147" s="97">
        <f>'Monthly Returns'!S161</f>
        <v>-1.4816000000000001E-2</v>
      </c>
      <c r="U147" s="97">
        <f>'Monthly Returns'!T161</f>
        <v>2.6924999999999998E-2</v>
      </c>
      <c r="V147" s="97">
        <f>'Monthly Returns'!U161</f>
        <v>4.006E-3</v>
      </c>
      <c r="W147" s="97">
        <f>'Monthly Returns'!V161</f>
        <v>9.7940000000000006E-3</v>
      </c>
      <c r="X147" s="97">
        <f>'Monthly Returns'!W161</f>
        <v>1.0775999999999999E-2</v>
      </c>
      <c r="Y147" s="97">
        <f>'Monthly Returns'!X161</f>
        <v>-1.616E-3</v>
      </c>
      <c r="Z147" s="97">
        <f>'Monthly Returns'!Y161</f>
        <v>8.5700000000000001E-4</v>
      </c>
      <c r="AA147" s="97">
        <f>'Monthly Returns'!Z161</f>
        <v>2.5826999999999999E-2</v>
      </c>
      <c r="AB147" s="97">
        <f>'Monthly Returns'!AA161</f>
        <v>1.5403999999999999E-2</v>
      </c>
      <c r="AC147" s="97">
        <f>'Monthly Returns'!AB161</f>
        <v>1.8723E-2</v>
      </c>
      <c r="AD147" s="97">
        <f>'Monthly Returns'!AC161</f>
        <v>1.9601999999999998E-2</v>
      </c>
      <c r="AE147" s="97">
        <f>'Monthly Returns'!AD161</f>
        <v>1.9039E-2</v>
      </c>
      <c r="AF147" s="97">
        <f>'Monthly Returns'!AE161</f>
        <v>2.0840000000000001E-2</v>
      </c>
      <c r="AG147" s="97">
        <f>'Monthly Returns'!AF161</f>
        <v>9.58E-3</v>
      </c>
      <c r="AH147" s="97">
        <f>'Monthly Returns'!AG161</f>
        <v>1.1774E-2</v>
      </c>
      <c r="AI147" s="97">
        <f>'Monthly Returns'!AH161</f>
        <v>1.1200000000000002E-2</v>
      </c>
      <c r="AJ147" s="97">
        <f>'Monthly Returns'!AI161</f>
        <v>2.1419999999999998E-2</v>
      </c>
      <c r="AK147" s="97">
        <f>'Monthly Returns'!AJ161</f>
        <v>2.3666E-2</v>
      </c>
      <c r="AL147" s="97">
        <f>'Monthly Returns'!AK161</f>
        <v>1.8593999999999999E-2</v>
      </c>
      <c r="AM147" s="97">
        <f>'Monthly Returns'!AL161</f>
        <v>2.2307999999999998E-2</v>
      </c>
      <c r="AN147" s="97">
        <f>'Monthly Returns'!AM161</f>
        <v>1.5608E-2</v>
      </c>
      <c r="AO147" s="97">
        <f>'Monthly Returns'!AN161</f>
        <v>3.5373999999999996E-2</v>
      </c>
      <c r="AP147" s="97">
        <f>'Monthly Returns'!AO161</f>
        <v>4.9828000000000004E-2</v>
      </c>
      <c r="AQ147" s="97">
        <f>'Monthly Returns'!AP161</f>
        <v>6.4229999999999995E-2</v>
      </c>
      <c r="AR147" s="95">
        <v>3.1192828580785759E-2</v>
      </c>
      <c r="AS147" s="97">
        <f>'Monthly Returns'!AR161</f>
        <v>-2.496424718368162E-2</v>
      </c>
      <c r="AT147" s="205">
        <f t="shared" si="4"/>
        <v>3.1559624772941844E-2</v>
      </c>
      <c r="AU147" s="95">
        <v>7.7340849139391236E-3</v>
      </c>
      <c r="AV147" s="95">
        <v>6.7000688833668606E-3</v>
      </c>
      <c r="AW147" s="97">
        <f>'Monthly Returns'!AV161</f>
        <v>4.7011999999999998E-2</v>
      </c>
      <c r="AX147" s="97">
        <f>'Monthly Returns'!AW161</f>
        <v>4.1868999999999996E-2</v>
      </c>
      <c r="AY147" s="95">
        <v>2.8338123864709221E-2</v>
      </c>
      <c r="AZ147" s="95">
        <v>2.8556849251726631E-2</v>
      </c>
      <c r="BA147" s="97">
        <f>'Monthly Returns'!AZ161</f>
        <v>5.3950999999999999E-2</v>
      </c>
      <c r="BB147" s="97"/>
      <c r="BC147" s="97"/>
      <c r="BD147" s="97"/>
      <c r="BE147" s="97"/>
      <c r="BF147" s="97"/>
      <c r="BG147" s="97"/>
      <c r="BH147" s="97"/>
      <c r="BI147" s="97"/>
      <c r="BJ147" s="97"/>
      <c r="BK147" s="97"/>
      <c r="BL147" s="97"/>
      <c r="BM147" s="97"/>
      <c r="BN147" s="97"/>
      <c r="BO147" s="97"/>
      <c r="BP147" s="97"/>
      <c r="BQ147" s="97"/>
      <c r="BR147" s="97"/>
      <c r="BS147" s="97"/>
      <c r="BT147" s="97"/>
      <c r="BU147" s="97"/>
      <c r="BV147" s="97"/>
      <c r="CC147" s="196">
        <f>(C147-AVERAGE(C$3:C$242))^2*'Monthly Returns'!$BI161</f>
        <v>4.2934830168777166E-6</v>
      </c>
      <c r="CD147" s="196">
        <f>(D147-AVERAGE(D$3:D$242))^2*'Monthly Returns'!$BI161</f>
        <v>4.2804588139733954E-6</v>
      </c>
      <c r="CE147" s="196">
        <f>(E147-AVERAGE(E$3:E$242))^2*'Monthly Returns'!$BI161</f>
        <v>3.6478276818323314E-6</v>
      </c>
      <c r="CF147" s="196">
        <f>(F147-AVERAGE(F$3:F$242))^2*'Monthly Returns'!$BI161</f>
        <v>4.2866571192098126E-6</v>
      </c>
      <c r="CG147" s="196">
        <f>(G147-AVERAGE(G$3:G$242))^2*'Monthly Returns'!$BI161</f>
        <v>5.5470559792937801E-6</v>
      </c>
      <c r="CH147" s="196">
        <f>(H147-AVERAGE(H$3:H$242))^2*'Monthly Returns'!$BI161</f>
        <v>3.7799255326932489E-6</v>
      </c>
      <c r="CI147" s="196">
        <f>(I147-AVERAGE(I$3:I$242))^2*'Monthly Returns'!$BI161</f>
        <v>3.2896404215995992E-6</v>
      </c>
      <c r="CJ147" s="196">
        <f>(J147-AVERAGE(J$3:J$242))^2*'Monthly Returns'!$BI161</f>
        <v>4.4234208879247439E-6</v>
      </c>
      <c r="CK147" s="196">
        <f>(K147-AVERAGE(K$3:K$242))^2*'Monthly Returns'!$BI161</f>
        <v>1.5270779605745546E-6</v>
      </c>
      <c r="CL147" s="196">
        <f>(L147-AVERAGE(L$3:L$242))^2*'Monthly Returns'!$BI161</f>
        <v>1.302822824261534E-35</v>
      </c>
      <c r="CM147" s="196">
        <f>(M147-AVERAGE(M$3:M$242))^2*'Monthly Returns'!$BI161</f>
        <v>9.4121056378693258E-11</v>
      </c>
      <c r="CN147" s="196">
        <f>(N147-AVERAGE(N$3:N$242))^2*'Monthly Returns'!$BI161</f>
        <v>1.0306361924609439E-7</v>
      </c>
      <c r="CO147" s="196">
        <f>(O147-AVERAGE(O$3:O$242))^2*'Monthly Returns'!$BI161</f>
        <v>9.518699001800629E-9</v>
      </c>
      <c r="CP147" s="196">
        <f>(P147-AVERAGE(P$3:P$242))^2*'Monthly Returns'!$BI161</f>
        <v>6.4686188095664046E-10</v>
      </c>
      <c r="CQ147" s="196">
        <f>(Q147-AVERAGE(Q$3:Q$242))^2*'Monthly Returns'!$BI161</f>
        <v>6.1911625930895604E-6</v>
      </c>
      <c r="CR147" s="196">
        <f>(R147-AVERAGE(R$3:R$242))^2*'Monthly Returns'!$BI161</f>
        <v>3.9466324963326E-8</v>
      </c>
      <c r="CS147" s="196">
        <f>(S147-AVERAGE(S$3:S$242))^2*'Monthly Returns'!$BI161</f>
        <v>3.8128314397255167E-8</v>
      </c>
      <c r="CT147" s="196">
        <f>(T147-AVERAGE(T$3:T$242))^2*'Monthly Returns'!$BI161</f>
        <v>1.7539156025050681E-6</v>
      </c>
      <c r="CU147" s="196">
        <f>(U147-AVERAGE(U$3:U$242))^2*'Monthly Returns'!$BI161</f>
        <v>2.1426645070418891E-6</v>
      </c>
      <c r="CV147" s="196">
        <f>(V147-AVERAGE(V$3:V$242))^2*'Monthly Returns'!$BI161</f>
        <v>2.0660772108213181E-9</v>
      </c>
      <c r="CW147" s="196">
        <f>(W147-AVERAGE(W$3:W$242))^2*'Monthly Returns'!$BI161</f>
        <v>1.5690914065092976E-7</v>
      </c>
      <c r="CX147" s="196">
        <f>(X147-AVERAGE(X$3:X$242))^2*'Monthly Returns'!$BI161</f>
        <v>1.6798703824396824E-7</v>
      </c>
      <c r="CY147" s="196">
        <f>(Y147-AVERAGE(Y$3:Y$242))^2*'Monthly Returns'!$BI161</f>
        <v>1.1555178655030525E-7</v>
      </c>
      <c r="CZ147" s="196">
        <f>(Z147-AVERAGE(Z$3:Z$242))^2*'Monthly Returns'!$BI161</f>
        <v>1.0574583785878563E-8</v>
      </c>
      <c r="DA147" s="196">
        <f>(AA147-AVERAGE(AA$3:AA$242))^2*'Monthly Returns'!$BI161</f>
        <v>1.6735664993953625E-6</v>
      </c>
      <c r="DB147" s="196">
        <f>(AB147-AVERAGE(AB$3:AB$242))^2*'Monthly Returns'!$BI161</f>
        <v>5.378906546457731E-7</v>
      </c>
      <c r="DC147" s="196">
        <f>(AC147-AVERAGE(AC$3:AC$242))^2*'Monthly Returns'!$BI161</f>
        <v>1.0404656662238551E-6</v>
      </c>
      <c r="DD147" s="196">
        <f>(AD147-AVERAGE(AD$3:AD$242))^2*'Monthly Returns'!$BI161</f>
        <v>1.1528688907646635E-6</v>
      </c>
      <c r="DE147" s="196">
        <f>(AE147-AVERAGE(AE$3:AE$242))^2*'Monthly Returns'!$BI161</f>
        <v>1.0490785830319032E-6</v>
      </c>
      <c r="DF147" s="196">
        <f>(AF147-AVERAGE(AF$3:AF$242))^2*'Monthly Returns'!$BI161</f>
        <v>8.1681630694296019E-7</v>
      </c>
      <c r="DG147" s="196">
        <f>(AG147-AVERAGE(AG$3:AG$242))^2*'Monthly Returns'!$BI161</f>
        <v>7.1728806516684782E-8</v>
      </c>
      <c r="DH147" s="196">
        <f>(AH147-AVERAGE(AH$3:AH$242))^2*'Monthly Returns'!$BI161</f>
        <v>2.3418389757863841E-7</v>
      </c>
      <c r="DI147" s="196">
        <f>(AI147-AVERAGE(AI$3:AI$242))^2*'Monthly Returns'!$BI161</f>
        <v>2.418262939530705E-7</v>
      </c>
      <c r="DJ147" s="196">
        <f>(AJ147-AVERAGE(AJ$3:AJ$242))^2*'Monthly Returns'!$BI161</f>
        <v>1.043015206071689E-6</v>
      </c>
      <c r="DK147" s="196">
        <f>(AK147-AVERAGE(AK$3:AK$242))^2*'Monthly Returns'!$BI161</f>
        <v>1.2815045299787205E-6</v>
      </c>
      <c r="DL147" s="196">
        <f>(AL147-AVERAGE(AL$3:AL$242))^2*'Monthly Returns'!$BI161</f>
        <v>6.2811185967131427E-7</v>
      </c>
      <c r="DM147" s="196">
        <f>(AM147-AVERAGE(AM$3:AM$242))^2*'Monthly Returns'!$BI161</f>
        <v>1.3665767047517845E-6</v>
      </c>
      <c r="DN147" s="196">
        <f>(AN147-AVERAGE(AN$3:AN$242))^2*'Monthly Returns'!$BI161</f>
        <v>4.2242665722284579E-7</v>
      </c>
      <c r="DO147" s="196">
        <f>(AO147-AVERAGE(AO$3:AO$242))^2*'Monthly Returns'!$BI161</f>
        <v>3.8049763157683082E-6</v>
      </c>
      <c r="DP147" s="196">
        <f>(AP147-AVERAGE(AP$3:AP$242))^2*'Monthly Returns'!$BI161</f>
        <v>9.5242059779972087E-6</v>
      </c>
      <c r="DQ147" s="196">
        <f>(AQ147-AVERAGE(AQ$3:AQ$242))^2*'Monthly Returns'!$BI161</f>
        <v>1.3451780612744146E-5</v>
      </c>
      <c r="DR147" s="196">
        <f>(AR147-AVERAGE(AR$3:AR$242))^2*'Monthly Returns'!$BI161</f>
        <v>2.576766029785983E-6</v>
      </c>
      <c r="DS147" s="196">
        <f>(AS147-AVERAGE(AS$3:AS$242))^2*'Monthly Returns'!$BI161</f>
        <v>1.302822824261534E-35</v>
      </c>
      <c r="DT147" s="196">
        <f>(AT147-AVERAGE(AT$3:AT$242))^2*'Monthly Returns'!$BI161</f>
        <v>2.828067877654133E-6</v>
      </c>
      <c r="DU147" s="196">
        <f>(AU147-AVERAGE(AU$3:AU$242))^2*'Monthly Returns'!$BI161</f>
        <v>1.3927346342805733E-7</v>
      </c>
      <c r="DV147" s="196">
        <f>(AV147-AVERAGE(AV$3:AV$242))^2*'Monthly Returns'!$BI161</f>
        <v>6.6492141525288131E-7</v>
      </c>
      <c r="DW147" s="196">
        <f>(AW147-AVERAGE(AW$3:AW$242))^2*'Monthly Returns'!$BI161</f>
        <v>5.844568076512342E-6</v>
      </c>
      <c r="DX147" s="196">
        <f>(AX147-AVERAGE(AX$3:AX$242))^2*'Monthly Returns'!$BI161</f>
        <v>4.5996377915514739E-6</v>
      </c>
      <c r="DY147" s="196">
        <f>(AY147-AVERAGE(AY$3:AY$242))^2*'Monthly Returns'!$BI161</f>
        <v>1.9368433629226897E-6</v>
      </c>
      <c r="DZ147" s="196">
        <f>(AZ147-AVERAGE(AZ$3:AZ$242))^2*'Monthly Returns'!$BI161</f>
        <v>6.3949627183694754E-7</v>
      </c>
      <c r="EA147" s="196">
        <f>(BA147-AVERAGE(BA$3:BA$242))^2*'Monthly Returns'!$BI161</f>
        <v>8.0746653856646143E-6</v>
      </c>
    </row>
    <row r="148" spans="1:131" s="103" customFormat="1" x14ac:dyDescent="0.2">
      <c r="A148" s="85"/>
      <c r="B148" s="102">
        <f>'Monthly Returns'!A162</f>
        <v>40512</v>
      </c>
      <c r="C148" s="97">
        <f>'Monthly Returns'!B162</f>
        <v>5.7730000000000004E-3</v>
      </c>
      <c r="D148" s="97">
        <f>'Monthly Returns'!C162</f>
        <v>3.261E-3</v>
      </c>
      <c r="E148" s="97">
        <f>'Monthly Returns'!D162</f>
        <v>1.8151E-2</v>
      </c>
      <c r="F148" s="97">
        <f>'Monthly Returns'!E162</f>
        <v>3.4674000000000003E-2</v>
      </c>
      <c r="G148" s="97">
        <f>'Monthly Returns'!F162</f>
        <v>2.8126000000000002E-2</v>
      </c>
      <c r="H148" s="97">
        <f>'Monthly Returns'!G162</f>
        <v>-2.1838000000000003E-2</v>
      </c>
      <c r="I148" s="97">
        <f>'Monthly Returns'!H162</f>
        <v>-3.8372999999999997E-2</v>
      </c>
      <c r="J148" s="97">
        <f>'Monthly Returns'!I162</f>
        <v>-2.6116999999999998E-2</v>
      </c>
      <c r="K148" s="97">
        <f>'Monthly Returns'!J162</f>
        <v>-2.6356999999999998E-2</v>
      </c>
      <c r="L148" s="97">
        <f>'Monthly Returns'!K162</f>
        <v>-2.496424718368162E-2</v>
      </c>
      <c r="M148" s="97">
        <f>'Monthly Returns'!L162</f>
        <v>-5.7479999999999996E-3</v>
      </c>
      <c r="N148" s="97">
        <f>'Monthly Returns'!M162</f>
        <v>-6.9879999999999994E-3</v>
      </c>
      <c r="O148" s="97">
        <f>'Monthly Returns'!N162</f>
        <v>4.8999999999999998E-5</v>
      </c>
      <c r="P148" s="97">
        <f>'Monthly Returns'!O162</f>
        <v>-6.0319999999999992E-3</v>
      </c>
      <c r="Q148" s="97">
        <f>'Monthly Returns'!P162</f>
        <v>-1.3269999999999999E-2</v>
      </c>
      <c r="R148" s="97">
        <f>'Monthly Returns'!Q162</f>
        <v>-9.8919999999999998E-3</v>
      </c>
      <c r="S148" s="97">
        <f>'Monthly Returns'!R162</f>
        <v>-8.5560000000000011E-3</v>
      </c>
      <c r="T148" s="97">
        <f>'Monthly Returns'!S162</f>
        <v>-1.3725000000000001E-2</v>
      </c>
      <c r="U148" s="97">
        <f>'Monthly Returns'!T162</f>
        <v>-1.7311E-2</v>
      </c>
      <c r="V148" s="97">
        <f>'Monthly Returns'!U162</f>
        <v>-6.4640000000000001E-3</v>
      </c>
      <c r="W148" s="97">
        <f>'Monthly Returns'!V162</f>
        <v>-1.7979999999999999E-3</v>
      </c>
      <c r="X148" s="97">
        <f>'Monthly Returns'!W162</f>
        <v>-1.5970000000000001E-3</v>
      </c>
      <c r="Y148" s="97">
        <f>'Monthly Returns'!X162</f>
        <v>-1.0156E-2</v>
      </c>
      <c r="Z148" s="97">
        <f>'Monthly Returns'!Y162</f>
        <v>-4.1869999999999997E-3</v>
      </c>
      <c r="AA148" s="97">
        <f>'Monthly Returns'!Z162</f>
        <v>-1.1687000000000001E-2</v>
      </c>
      <c r="AB148" s="97">
        <f>'Monthly Returns'!AA162</f>
        <v>3.79E-3</v>
      </c>
      <c r="AC148" s="97">
        <f>'Monthly Returns'!AB162</f>
        <v>-6.0122999999999996E-2</v>
      </c>
      <c r="AD148" s="97">
        <f>'Monthly Returns'!AC162</f>
        <v>-6.0026000000000003E-2</v>
      </c>
      <c r="AE148" s="97">
        <f>'Monthly Returns'!AD162</f>
        <v>-6.3209000000000001E-2</v>
      </c>
      <c r="AF148" s="97">
        <f>'Monthly Returns'!AE162</f>
        <v>-2.8142999999999998E-2</v>
      </c>
      <c r="AG148" s="97">
        <f>'Monthly Returns'!AF162</f>
        <v>-8.4340000000000005E-3</v>
      </c>
      <c r="AH148" s="97">
        <f>'Monthly Returns'!AG162</f>
        <v>-3.6762999999999997E-2</v>
      </c>
      <c r="AI148" s="97">
        <f>'Monthly Returns'!AH162</f>
        <v>-2.7000000000000001E-3</v>
      </c>
      <c r="AJ148" s="97">
        <f>'Monthly Returns'!AI162</f>
        <v>1.8799999999999999E-3</v>
      </c>
      <c r="AK148" s="97">
        <f>'Monthly Returns'!AJ162</f>
        <v>6.3720000000000001E-3</v>
      </c>
      <c r="AL148" s="97">
        <f>'Monthly Returns'!AK162</f>
        <v>2.5919999999999997E-3</v>
      </c>
      <c r="AM148" s="97">
        <f>'Monthly Returns'!AL162</f>
        <v>-9.1629999999999993E-3</v>
      </c>
      <c r="AN148" s="97">
        <f>'Monthly Returns'!AM162</f>
        <v>4.6369999999999996E-3</v>
      </c>
      <c r="AO148" s="97">
        <f>'Monthly Returns'!AN162</f>
        <v>-4.5753000000000002E-2</v>
      </c>
      <c r="AP148" s="97">
        <f>'Monthly Returns'!AO162</f>
        <v>-3.5399999999999997E-3</v>
      </c>
      <c r="AQ148" s="97">
        <f>'Monthly Returns'!AP162</f>
        <v>-1.7034000000000001E-2</v>
      </c>
      <c r="AR148" s="95">
        <v>5.289816227257705E-3</v>
      </c>
      <c r="AS148" s="97">
        <f>'Monthly Returns'!AR162</f>
        <v>-2.496424718368162E-2</v>
      </c>
      <c r="AT148" s="205">
        <f t="shared" si="4"/>
        <v>-5.1187794447704518E-3</v>
      </c>
      <c r="AU148" s="95">
        <v>-1.3749402583122411E-2</v>
      </c>
      <c r="AV148" s="95">
        <v>-2.1182037729754178E-2</v>
      </c>
      <c r="AW148" s="97">
        <f>'Monthly Returns'!AV162</f>
        <v>-1.958E-2</v>
      </c>
      <c r="AX148" s="97">
        <f>'Monthly Returns'!AW162</f>
        <v>-4.1571999999999998E-2</v>
      </c>
      <c r="AY148" s="95">
        <v>-1.6538972238522593E-3</v>
      </c>
      <c r="AZ148" s="95">
        <v>4.2186087976207848E-2</v>
      </c>
      <c r="BA148" s="97">
        <f>'Monthly Returns'!AZ162</f>
        <v>1.9116999999999999E-2</v>
      </c>
      <c r="BB148" s="97"/>
      <c r="BC148" s="97"/>
      <c r="BD148" s="97"/>
      <c r="BE148" s="97"/>
      <c r="BF148" s="97"/>
      <c r="BG148" s="97"/>
      <c r="BH148" s="97"/>
      <c r="BI148" s="97"/>
      <c r="BJ148" s="97"/>
      <c r="BK148" s="97"/>
      <c r="BL148" s="97"/>
      <c r="BM148" s="97"/>
      <c r="BN148" s="97"/>
      <c r="BO148" s="97"/>
      <c r="BP148" s="97"/>
      <c r="BQ148" s="97"/>
      <c r="BR148" s="97"/>
      <c r="BS148" s="97"/>
      <c r="BT148" s="97"/>
      <c r="BU148" s="97"/>
      <c r="BV148" s="97"/>
      <c r="CC148" s="196">
        <f>(C148-AVERAGE(C$3:C$242))^2*'Monthly Returns'!$BI162</f>
        <v>8.8175477959471423E-9</v>
      </c>
      <c r="CD148" s="196">
        <f>(D148-AVERAGE(D$3:D$242))^2*'Monthly Returns'!$BI162</f>
        <v>6.2883468322397202E-8</v>
      </c>
      <c r="CE148" s="196">
        <f>(E148-AVERAGE(E$3:E$242))^2*'Monthly Returns'!$BI162</f>
        <v>3.3308270678690286E-7</v>
      </c>
      <c r="CF148" s="196">
        <f>(F148-AVERAGE(F$3:F$242))^2*'Monthly Returns'!$BI162</f>
        <v>2.7974191424954443E-6</v>
      </c>
      <c r="CG148" s="196">
        <f>(G148-AVERAGE(G$3:G$242))^2*'Monthly Returns'!$BI162</f>
        <v>1.3014095592569053E-6</v>
      </c>
      <c r="CH148" s="196">
        <f>(H148-AVERAGE(H$3:H$242))^2*'Monthly Returns'!$BI162</f>
        <v>3.4158047629487393E-6</v>
      </c>
      <c r="CI148" s="196">
        <f>(I148-AVERAGE(I$3:I$242))^2*'Monthly Returns'!$BI162</f>
        <v>8.5109054477048145E-6</v>
      </c>
      <c r="CJ148" s="196">
        <f>(J148-AVERAGE(J$3:J$242))^2*'Monthly Returns'!$BI162</f>
        <v>5.2606192080404029E-6</v>
      </c>
      <c r="CK148" s="196">
        <f>(K148-AVERAGE(K$3:K$242))^2*'Monthly Returns'!$BI162</f>
        <v>5.6817222432264378E-6</v>
      </c>
      <c r="CL148" s="196">
        <f>(L148-AVERAGE(L$3:L$242))^2*'Monthly Returns'!$BI162</f>
        <v>1.315982650769226E-35</v>
      </c>
      <c r="CM148" s="196">
        <f>(M148-AVERAGE(M$3:M$242))^2*'Monthly Returns'!$BI162</f>
        <v>3.8179612614856166E-7</v>
      </c>
      <c r="CN148" s="196">
        <f>(N148-AVERAGE(N$3:N$242))^2*'Monthly Returns'!$BI162</f>
        <v>4.5715190000840421E-7</v>
      </c>
      <c r="CO148" s="196">
        <f>(O148-AVERAGE(O$3:O$242))^2*'Monthly Returns'!$BI162</f>
        <v>1.1619214856478691E-8</v>
      </c>
      <c r="CP148" s="196">
        <f>(P148-AVERAGE(P$3:P$242))^2*'Monthly Returns'!$BI162</f>
        <v>3.4814051822558003E-7</v>
      </c>
      <c r="CQ148" s="196">
        <f>(Q148-AVERAGE(Q$3:Q$242))^2*'Monthly Returns'!$BI162</f>
        <v>1.4489913857010007E-6</v>
      </c>
      <c r="CR148" s="196">
        <f>(R148-AVERAGE(R$3:R$242))^2*'Monthly Returns'!$BI162</f>
        <v>8.6638249417645465E-7</v>
      </c>
      <c r="CS148" s="196">
        <f>(S148-AVERAGE(S$3:S$242))^2*'Monthly Returns'!$BI162</f>
        <v>6.7294856300890436E-7</v>
      </c>
      <c r="CT148" s="196">
        <f>(T148-AVERAGE(T$3:T$242))^2*'Monthly Returns'!$BI162</f>
        <v>1.5869194566538777E-6</v>
      </c>
      <c r="CU148" s="196">
        <f>(U148-AVERAGE(U$3:U$242))^2*'Monthly Returns'!$BI162</f>
        <v>2.0154318505644191E-6</v>
      </c>
      <c r="CV148" s="196">
        <f>(V148-AVERAGE(V$3:V$242))^2*'Monthly Returns'!$BI162</f>
        <v>4.0772083686138488E-7</v>
      </c>
      <c r="CW148" s="196">
        <f>(W148-AVERAGE(W$3:W$242))^2*'Monthly Returns'!$BI162</f>
        <v>1.2918471349183788E-7</v>
      </c>
      <c r="CX148" s="196">
        <f>(X148-AVERAGE(X$3:X$242))^2*'Monthly Returns'!$BI162</f>
        <v>1.5732895031016904E-7</v>
      </c>
      <c r="CY148" s="196">
        <f>(Y148-AVERAGE(Y$3:Y$242))^2*'Monthly Returns'!$BI162</f>
        <v>8.0951341457254175E-7</v>
      </c>
      <c r="CZ148" s="196">
        <f>(Z148-AVERAGE(Z$3:Z$242))^2*'Monthly Returns'!$BI162</f>
        <v>1.8746794215512995E-7</v>
      </c>
      <c r="DA148" s="196">
        <f>(AA148-AVERAGE(AA$3:AA$242))^2*'Monthly Returns'!$BI162</f>
        <v>1.325617131121282E-6</v>
      </c>
      <c r="DB148" s="196">
        <f>(AB148-AVERAGE(AB$3:AB$242))^2*'Monthly Returns'!$BI162</f>
        <v>4.7823230491225893E-10</v>
      </c>
      <c r="DC148" s="196">
        <f>(AC148-AVERAGE(AC$3:AC$242))^2*'Monthly Returns'!$BI162</f>
        <v>1.7035483166054883E-5</v>
      </c>
      <c r="DD148" s="196">
        <f>(AD148-AVERAGE(AD$3:AD$242))^2*'Monthly Returns'!$BI162</f>
        <v>1.701194875538115E-5</v>
      </c>
      <c r="DE148" s="196">
        <f>(AE148-AVERAGE(AE$3:AE$242))^2*'Monthly Returns'!$BI162</f>
        <v>1.8883302970508167E-5</v>
      </c>
      <c r="DF148" s="196">
        <f>(AF148-AVERAGE(AF$3:AF$242))^2*'Monthly Returns'!$BI162</f>
        <v>5.2564805812664784E-6</v>
      </c>
      <c r="DG148" s="196">
        <f>(AG148-AVERAGE(AG$3:AG$242))^2*'Monthly Returns'!$BI162</f>
        <v>8.2453900621690528E-7</v>
      </c>
      <c r="DH148" s="196">
        <f>(AH148-AVERAGE(AH$3:AH$242))^2*'Monthly Returns'!$BI162</f>
        <v>7.212039580968111E-6</v>
      </c>
      <c r="DI148" s="196">
        <f>(AI148-AVERAGE(AI$3:AI$242))^2*'Monthly Returns'!$BI162</f>
        <v>1.7150174050084333E-7</v>
      </c>
      <c r="DJ148" s="196">
        <f>(AJ148-AVERAGE(AJ$3:AJ$242))^2*'Monthly Returns'!$BI162</f>
        <v>6.2755574240803075E-8</v>
      </c>
      <c r="DK148" s="196">
        <f>(AK148-AVERAGE(AK$3:AK$242))^2*'Monthly Returns'!$BI162</f>
        <v>5.7419897601309691E-11</v>
      </c>
      <c r="DL148" s="196">
        <f>(AL148-AVERAGE(AL$3:AL$242))^2*'Monthly Returns'!$BI162</f>
        <v>6.210122742582989E-8</v>
      </c>
      <c r="DM148" s="196">
        <f>(AM148-AVERAGE(AM$3:AM$242))^2*'Monthly Returns'!$BI162</f>
        <v>7.7744844353337096E-7</v>
      </c>
      <c r="DN148" s="196">
        <f>(AN148-AVERAGE(AN$3:AN$242))^2*'Monthly Returns'!$BI162</f>
        <v>4.0622452913094443E-9</v>
      </c>
      <c r="DO148" s="196">
        <f>(AO148-AVERAGE(AO$3:AO$242))^2*'Monthly Returns'!$BI162</f>
        <v>1.1163474291732988E-5</v>
      </c>
      <c r="DP148" s="196">
        <f>(AP148-AVERAGE(AP$3:AP$242))^2*'Monthly Returns'!$BI162</f>
        <v>1.4892979564123215E-7</v>
      </c>
      <c r="DQ148" s="196">
        <f>(AQ148-AVERAGE(AQ$3:AQ$242))^2*'Monthly Returns'!$BI162</f>
        <v>2.6388357074600292E-6</v>
      </c>
      <c r="DR148" s="196">
        <f>(AR148-AVERAGE(AR$3:AR$242))^2*'Monthly Returns'!$BI162</f>
        <v>6.3109148361200826E-9</v>
      </c>
      <c r="DS148" s="196">
        <f>(AS148-AVERAGE(AS$3:AS$242))^2*'Monthly Returns'!$BI162</f>
        <v>1.315982650769226E-35</v>
      </c>
      <c r="DT148" s="196">
        <f>(AT148-AVERAGE(AT$3:AT$242))^2*'Monthly Returns'!$BI162</f>
        <v>4.9952604181888844E-7</v>
      </c>
      <c r="DU148" s="196">
        <f>(AU148-AVERAGE(AU$3:AU$242))^2*'Monthly Returns'!$BI162</f>
        <v>1.0585731093983322E-6</v>
      </c>
      <c r="DV148" s="196">
        <f>(AV148-AVERAGE(AV$3:AV$242))^2*'Monthly Returns'!$BI162</f>
        <v>1.0051214146057726E-6</v>
      </c>
      <c r="DW148" s="196">
        <f>(AW148-AVERAGE(AW$3:AW$242))^2*'Monthly Returns'!$BI162</f>
        <v>3.6942623650465064E-6</v>
      </c>
      <c r="DX148" s="196">
        <f>(AX148-AVERAGE(AX$3:AX$242))^2*'Monthly Returns'!$BI162</f>
        <v>1.0872707642898713E-5</v>
      </c>
      <c r="DY148" s="196">
        <f>(AY148-AVERAGE(AY$3:AY$242))^2*'Monthly Returns'!$BI162</f>
        <v>3.1501151502679525E-7</v>
      </c>
      <c r="DZ148" s="196">
        <f>(AZ148-AVERAGE(AZ$3:AZ$242))^2*'Monthly Returns'!$BI162</f>
        <v>2.8709337447701265E-6</v>
      </c>
      <c r="EA148" s="196">
        <f>(BA148-AVERAGE(BA$3:BA$242))^2*'Monthly Returns'!$BI162</f>
        <v>3.3583532239433957E-7</v>
      </c>
    </row>
    <row r="149" spans="1:131" s="103" customFormat="1" x14ac:dyDescent="0.2">
      <c r="A149" s="85"/>
      <c r="B149" s="102">
        <f>'Monthly Returns'!A163</f>
        <v>40543</v>
      </c>
      <c r="C149" s="97">
        <f>'Monthly Returns'!B163</f>
        <v>6.7789000000000002E-2</v>
      </c>
      <c r="D149" s="97">
        <f>'Monthly Returns'!C163</f>
        <v>6.6753000000000007E-2</v>
      </c>
      <c r="E149" s="97">
        <f>'Monthly Returns'!D163</f>
        <v>6.9198999999999997E-2</v>
      </c>
      <c r="F149" s="97">
        <f>'Monthly Returns'!E163</f>
        <v>7.9408000000000006E-2</v>
      </c>
      <c r="G149" s="97">
        <f>'Monthly Returns'!F163</f>
        <v>8.9522999999999991E-2</v>
      </c>
      <c r="H149" s="97">
        <f>'Monthly Returns'!G163</f>
        <v>7.3525999999999994E-2</v>
      </c>
      <c r="I149" s="97">
        <f>'Monthly Returns'!H163</f>
        <v>7.8455999999999998E-2</v>
      </c>
      <c r="J149" s="97">
        <f>'Monthly Returns'!I163</f>
        <v>0.11332100000000001</v>
      </c>
      <c r="K149" s="97">
        <f>'Monthly Returns'!J163</f>
        <v>7.1476999999999999E-2</v>
      </c>
      <c r="L149" s="97">
        <f>'Monthly Returns'!K163</f>
        <v>-2.496424718368162E-2</v>
      </c>
      <c r="M149" s="97">
        <f>'Monthly Returns'!L163</f>
        <v>-1.0783000000000001E-2</v>
      </c>
      <c r="N149" s="97">
        <f>'Monthly Returns'!M163</f>
        <v>-1.7991E-2</v>
      </c>
      <c r="O149" s="97">
        <f>'Monthly Returns'!N163</f>
        <v>2.9700000000000001E-4</v>
      </c>
      <c r="P149" s="97">
        <f>'Monthly Returns'!O163</f>
        <v>-1.5056E-2</v>
      </c>
      <c r="Q149" s="97">
        <f>'Monthly Returns'!P163</f>
        <v>-3.7395999999999999E-2</v>
      </c>
      <c r="R149" s="97">
        <f>'Monthly Returns'!Q163</f>
        <v>-1.0096000000000001E-2</v>
      </c>
      <c r="S149" s="97">
        <f>'Monthly Returns'!R163</f>
        <v>-1.0605E-2</v>
      </c>
      <c r="T149" s="97">
        <f>'Monthly Returns'!S163</f>
        <v>-8.6709999999999999E-3</v>
      </c>
      <c r="U149" s="97">
        <f>'Monthly Returns'!T163</f>
        <v>-1.5644999999999999E-2</v>
      </c>
      <c r="V149" s="97">
        <f>'Monthly Returns'!U163</f>
        <v>-8.631999999999999E-3</v>
      </c>
      <c r="W149" s="97">
        <f>'Monthly Returns'!V163</f>
        <v>-5.4969999999999993E-3</v>
      </c>
      <c r="X149" s="97">
        <f>'Monthly Returns'!W163</f>
        <v>1.72E-3</v>
      </c>
      <c r="Y149" s="97">
        <f>'Monthly Returns'!X163</f>
        <v>-1.4646999999999999E-2</v>
      </c>
      <c r="Z149" s="97">
        <f>'Monthly Returns'!Y163</f>
        <v>-3.3289999999999999E-3</v>
      </c>
      <c r="AA149" s="97">
        <f>'Monthly Returns'!Z163</f>
        <v>1.8131999999999999E-2</v>
      </c>
      <c r="AB149" s="97">
        <f>'Monthly Returns'!AA163</f>
        <v>1.2421E-2</v>
      </c>
      <c r="AC149" s="97">
        <f>'Monthly Returns'!AB163</f>
        <v>3.0411999999999998E-2</v>
      </c>
      <c r="AD149" s="97">
        <f>'Monthly Returns'!AC163</f>
        <v>3.0646E-2</v>
      </c>
      <c r="AE149" s="97">
        <f>'Monthly Returns'!AD163</f>
        <v>2.8041E-2</v>
      </c>
      <c r="AF149" s="97">
        <f>'Monthly Returns'!AE163</f>
        <v>-9.6869999999999994E-3</v>
      </c>
      <c r="AG149" s="97">
        <f>'Monthly Returns'!AF163</f>
        <v>1.56E-4</v>
      </c>
      <c r="AH149" s="97">
        <f>'Monthly Returns'!AG163</f>
        <v>2.6703000000000001E-2</v>
      </c>
      <c r="AI149" s="97">
        <f>'Monthly Returns'!AH163</f>
        <v>2.3599999999999999E-2</v>
      </c>
      <c r="AJ149" s="97">
        <f>'Monthly Returns'!AI163</f>
        <v>2.946E-2</v>
      </c>
      <c r="AK149" s="97">
        <f>'Monthly Returns'!AJ163</f>
        <v>3.5233E-2</v>
      </c>
      <c r="AL149" s="97">
        <f>'Monthly Returns'!AK163</f>
        <v>2.6745999999999999E-2</v>
      </c>
      <c r="AM149" s="97">
        <f>'Monthly Returns'!AL163</f>
        <v>3.3396000000000002E-2</v>
      </c>
      <c r="AN149" s="97">
        <f>'Monthly Returns'!AM163</f>
        <v>1.0672999999999998E-2</v>
      </c>
      <c r="AO149" s="97">
        <f>'Monthly Returns'!AN163</f>
        <v>4.0598000000000002E-2</v>
      </c>
      <c r="AP149" s="97">
        <f>'Monthly Returns'!AO163</f>
        <v>0.10689</v>
      </c>
      <c r="AQ149" s="97">
        <f>'Monthly Returns'!AP163</f>
        <v>0.11194900000000001</v>
      </c>
      <c r="AR149" s="95">
        <v>1.5193353009580284E-2</v>
      </c>
      <c r="AS149" s="97">
        <f>'Monthly Returns'!AR163</f>
        <v>-2.496424718368162E-2</v>
      </c>
      <c r="AT149" s="205">
        <f t="shared" si="4"/>
        <v>4.9895276501566277E-2</v>
      </c>
      <c r="AU149" s="95">
        <v>7.4207903133150562E-3</v>
      </c>
      <c r="AV149" s="95">
        <v>1.2114238068982689E-2</v>
      </c>
      <c r="AW149" s="97">
        <f>'Monthly Returns'!AV163</f>
        <v>4.6568999999999999E-2</v>
      </c>
      <c r="AX149" s="97">
        <f>'Monthly Returns'!AW163</f>
        <v>6.3047000000000006E-2</v>
      </c>
      <c r="AY149" s="95">
        <v>4.2957382507831397E-2</v>
      </c>
      <c r="AZ149" s="95">
        <v>7.6821542613954075E-2</v>
      </c>
      <c r="BA149" s="97">
        <f>'Monthly Returns'!AZ163</f>
        <v>1.7364999999999998E-2</v>
      </c>
      <c r="BB149" s="97"/>
      <c r="BC149" s="97"/>
      <c r="BD149" s="97"/>
      <c r="BE149" s="97"/>
      <c r="BF149" s="97"/>
      <c r="BG149" s="97"/>
      <c r="BH149" s="97"/>
      <c r="BI149" s="97"/>
      <c r="BJ149" s="97"/>
      <c r="BK149" s="97"/>
      <c r="BL149" s="97"/>
      <c r="BM149" s="97"/>
      <c r="BN149" s="97"/>
      <c r="BO149" s="97"/>
      <c r="BP149" s="97"/>
      <c r="BQ149" s="97"/>
      <c r="BR149" s="97"/>
      <c r="BS149" s="97"/>
      <c r="BT149" s="97"/>
      <c r="BU149" s="97"/>
      <c r="BV149" s="97"/>
      <c r="CC149" s="196">
        <f>(C149-AVERAGE(C$3:C$242))^2*'Monthly Returns'!$BI163</f>
        <v>1.5830696222379413E-5</v>
      </c>
      <c r="CD149" s="196">
        <f>(D149-AVERAGE(D$3:D$242))^2*'Monthly Returns'!$BI163</f>
        <v>1.5351263852442918E-5</v>
      </c>
      <c r="CE149" s="196">
        <f>(E149-AVERAGE(E$3:E$242))^2*'Monthly Returns'!$BI163</f>
        <v>1.5467134582990707E-5</v>
      </c>
      <c r="CF149" s="196">
        <f>(F149-AVERAGE(F$3:F$242))^2*'Monthly Returns'!$BI163</f>
        <v>2.1335751644169284E-5</v>
      </c>
      <c r="CG149" s="196">
        <f>(G149-AVERAGE(G$3:G$242))^2*'Monthly Returns'!$BI163</f>
        <v>2.6822462910253012E-5</v>
      </c>
      <c r="CH149" s="196">
        <f>(H149-AVERAGE(H$3:H$242))^2*'Monthly Returns'!$BI163</f>
        <v>1.9412149484442169E-5</v>
      </c>
      <c r="CI149" s="196">
        <f>(I149-AVERAGE(I$3:I$242))^2*'Monthly Returns'!$BI163</f>
        <v>2.2478806033575233E-5</v>
      </c>
      <c r="CJ149" s="196">
        <f>(J149-AVERAGE(J$3:J$242))^2*'Monthly Returns'!$BI163</f>
        <v>4.6963675143470085E-5</v>
      </c>
      <c r="CK149" s="196">
        <f>(K149-AVERAGE(K$3:K$242))^2*'Monthly Returns'!$BI163</f>
        <v>1.6240942322141846E-5</v>
      </c>
      <c r="CL149" s="196">
        <f>(L149-AVERAGE(L$3:L$242))^2*'Monthly Returns'!$BI163</f>
        <v>1.3292754048173997E-35</v>
      </c>
      <c r="CM149" s="196">
        <f>(M149-AVERAGE(M$3:M$242))^2*'Monthly Returns'!$BI163</f>
        <v>9.0573992184287247E-7</v>
      </c>
      <c r="CN149" s="196">
        <f>(N149-AVERAGE(N$3:N$242))^2*'Monthly Returns'!$BI163</f>
        <v>1.9661747743364975E-6</v>
      </c>
      <c r="CO149" s="196">
        <f>(O149-AVERAGE(O$3:O$242))^2*'Monthly Returns'!$BI163</f>
        <v>8.4726652164380077E-9</v>
      </c>
      <c r="CP149" s="196">
        <f>(P149-AVERAGE(P$3:P$242))^2*'Monthly Returns'!$BI163</f>
        <v>1.4058728636444507E-6</v>
      </c>
      <c r="CQ149" s="196">
        <f>(Q149-AVERAGE(Q$3:Q$242))^2*'Monthly Returns'!$BI163</f>
        <v>7.8085538814503064E-6</v>
      </c>
      <c r="CR149" s="196">
        <f>(R149-AVERAGE(R$3:R$242))^2*'Monthly Returns'!$BI163</f>
        <v>9.0038163988356461E-7</v>
      </c>
      <c r="CS149" s="196">
        <f>(S149-AVERAGE(S$3:S$242))^2*'Monthly Returns'!$BI163</f>
        <v>9.1976464283297699E-7</v>
      </c>
      <c r="CT149" s="196">
        <f>(T149-AVERAGE(T$3:T$242))^2*'Monthly Returns'!$BI163</f>
        <v>8.7260630277693177E-7</v>
      </c>
      <c r="CU149" s="196">
        <f>(U149-AVERAGE(U$3:U$242))^2*'Monthly Returns'!$BI163</f>
        <v>1.7355154804228725E-6</v>
      </c>
      <c r="CV149" s="196">
        <f>(V149-AVERAGE(V$3:V$242))^2*'Monthly Returns'!$BI163</f>
        <v>6.1487447472189429E-7</v>
      </c>
      <c r="CW149" s="196">
        <f>(W149-AVERAGE(W$3:W$242))^2*'Monthly Returns'!$BI163</f>
        <v>3.6503405099831071E-7</v>
      </c>
      <c r="CX149" s="196">
        <f>(X149-AVERAGE(X$3:X$242))^2*'Monthly Returns'!$BI163</f>
        <v>3.2684216785252441E-8</v>
      </c>
      <c r="CY149" s="196">
        <f>(Y149-AVERAGE(Y$3:Y$242))^2*'Monthly Returns'!$BI163</f>
        <v>1.4381458363112781E-6</v>
      </c>
      <c r="CZ149" s="196">
        <f>(Z149-AVERAGE(Z$3:Z$242))^2*'Monthly Returns'!$BI163</f>
        <v>1.4349266690115717E-7</v>
      </c>
      <c r="DA149" s="196">
        <f>(AA149-AVERAGE(AA$3:AA$242))^2*'Monthly Returns'!$BI163</f>
        <v>6.4213065681440893E-7</v>
      </c>
      <c r="DB149" s="196">
        <f>(AB149-AVERAGE(AB$3:AB$242))^2*'Monthly Returns'!$BI163</f>
        <v>2.9691349729699115E-7</v>
      </c>
      <c r="DC149" s="196">
        <f>(AC149-AVERAGE(AC$3:AC$242))^2*'Monthly Returns'!$BI163</f>
        <v>3.2330148933635647E-6</v>
      </c>
      <c r="DD149" s="196">
        <f>(AD149-AVERAGE(AD$3:AD$242))^2*'Monthly Returns'!$BI163</f>
        <v>3.2758213721885128E-6</v>
      </c>
      <c r="DE149" s="196">
        <f>(AE149-AVERAGE(AE$3:AE$242))^2*'Monthly Returns'!$BI163</f>
        <v>2.643338217189088E-6</v>
      </c>
      <c r="DF149" s="196">
        <f>(AF149-AVERAGE(AF$3:AF$242))^2*'Monthly Returns'!$BI163</f>
        <v>1.192634723366604E-6</v>
      </c>
      <c r="DG149" s="196">
        <f>(AG149-AVERAGE(AG$3:AG$242))^2*'Monthly Returns'!$BI163</f>
        <v>1.2140506960251299E-7</v>
      </c>
      <c r="DH149" s="196">
        <f>(AH149-AVERAGE(AH$3:AH$242))^2*'Monthly Returns'!$BI163</f>
        <v>2.1589513909612008E-6</v>
      </c>
      <c r="DI149" s="196">
        <f>(AI149-AVERAGE(AI$3:AI$242))^2*'Monthly Returns'!$BI163</f>
        <v>1.7191053370674962E-6</v>
      </c>
      <c r="DJ149" s="196">
        <f>(AJ149-AVERAGE(AJ$3:AJ$242))^2*'Monthly Returns'!$BI163</f>
        <v>2.4325304701901032E-6</v>
      </c>
      <c r="DK149" s="196">
        <f>(AK149-AVERAGE(AK$3:AK$242))^2*'Monthly Returns'!$BI163</f>
        <v>3.6220960997605385E-6</v>
      </c>
      <c r="DL149" s="196">
        <f>(AL149-AVERAGE(AL$3:AL$242))^2*'Monthly Returns'!$BI163</f>
        <v>1.78477999190828E-6</v>
      </c>
      <c r="DM149" s="196">
        <f>(AM149-AVERAGE(AM$3:AM$242))^2*'Monthly Returns'!$BI163</f>
        <v>3.6445284981414611E-6</v>
      </c>
      <c r="DN149" s="196">
        <f>(AN149-AVERAGE(AN$3:AN$242))^2*'Monthly Returns'!$BI163</f>
        <v>1.1047797030568715E-7</v>
      </c>
      <c r="DO149" s="196">
        <f>(AO149-AVERAGE(AO$3:AO$242))^2*'Monthly Returns'!$BI163</f>
        <v>5.352031911473588E-6</v>
      </c>
      <c r="DP149" s="196">
        <f>(AP149-AVERAGE(AP$3:AP$242))^2*'Monthly Returns'!$BI163</f>
        <v>4.7129399939763485E-5</v>
      </c>
      <c r="DQ149" s="196">
        <f>(AQ149-AVERAGE(AQ$3:AQ$242))^2*'Monthly Returns'!$BI163</f>
        <v>4.6769943794942717E-5</v>
      </c>
      <c r="DR149" s="196">
        <f>(AR149-AVERAGE(AR$3:AR$242))^2*'Monthly Returns'!$BI163</f>
        <v>3.2560032752373495E-7</v>
      </c>
      <c r="DS149" s="196">
        <f>(AS149-AVERAGE(AS$3:AS$242))^2*'Monthly Returns'!$BI163</f>
        <v>1.3292754048173997E-35</v>
      </c>
      <c r="DT149" s="196">
        <f>(AT149-AVERAGE(AT$3:AT$242))^2*'Monthly Returns'!$BI163</f>
        <v>8.4270723281481373E-6</v>
      </c>
      <c r="DU149" s="196">
        <f>(AU149-AVERAGE(AU$3:AU$242))^2*'Monthly Returns'!$BI163</f>
        <v>1.27011210984599E-7</v>
      </c>
      <c r="DV149" s="196">
        <f>(AV149-AVERAGE(AV$3:AV$242))^2*'Monthly Returns'!$BI163</f>
        <v>1.3906578760096606E-6</v>
      </c>
      <c r="DW149" s="196">
        <f>(AW149-AVERAGE(AW$3:AW$242))^2*'Monthly Returns'!$BI163</f>
        <v>5.8219804623643071E-6</v>
      </c>
      <c r="DX149" s="196">
        <f>(AX149-AVERAGE(AX$3:AX$242))^2*'Monthly Returns'!$BI163</f>
        <v>1.2654327660609541E-5</v>
      </c>
      <c r="DY149" s="196">
        <f>(AY149-AVERAGE(AY$3:AY$242))^2*'Monthly Returns'!$BI163</f>
        <v>5.597684884930688E-6</v>
      </c>
      <c r="DZ149" s="196">
        <f>(AZ149-AVERAGE(AZ$3:AZ$242))^2*'Monthly Returns'!$BI163</f>
        <v>1.5822453505661659E-5</v>
      </c>
      <c r="EA149" s="196">
        <f>(BA149-AVERAGE(BA$3:BA$242))^2*'Monthly Returns'!$BI163</f>
        <v>2.1842787984142121E-7</v>
      </c>
    </row>
    <row r="150" spans="1:131" s="103" customFormat="1" x14ac:dyDescent="0.2">
      <c r="A150" s="85"/>
      <c r="B150" s="102">
        <f>'Monthly Returns'!A164</f>
        <v>40574</v>
      </c>
      <c r="C150" s="97">
        <f>'Monthly Returns'!B164</f>
        <v>2.1842E-2</v>
      </c>
      <c r="D150" s="97">
        <f>'Monthly Returns'!C164</f>
        <v>2.4048E-2</v>
      </c>
      <c r="E150" s="97">
        <f>'Monthly Returns'!D164</f>
        <v>2.1278000000000002E-2</v>
      </c>
      <c r="F150" s="97">
        <f>'Monthly Returns'!E164</f>
        <v>-2.5769999999999999E-3</v>
      </c>
      <c r="G150" s="97">
        <f>'Monthly Returns'!F164</f>
        <v>8.4840000000000002E-3</v>
      </c>
      <c r="H150" s="97">
        <f>'Monthly Returns'!G164</f>
        <v>1.5921000000000001E-2</v>
      </c>
      <c r="I150" s="97">
        <f>'Monthly Returns'!H164</f>
        <v>1.0013000000000001E-2</v>
      </c>
      <c r="J150" s="97">
        <f>'Monthly Returns'!I164</f>
        <v>5.3309999999999998E-3</v>
      </c>
      <c r="K150" s="97">
        <f>'Monthly Returns'!J164</f>
        <v>-2.6939999999999999E-2</v>
      </c>
      <c r="L150" s="97">
        <f>'Monthly Returns'!K164</f>
        <v>-2.496424718368162E-2</v>
      </c>
      <c r="M150" s="97">
        <f>'Monthly Returns'!L164</f>
        <v>1.1609999999999999E-3</v>
      </c>
      <c r="N150" s="97">
        <f>'Monthly Returns'!M164</f>
        <v>-2.5000000000000001E-4</v>
      </c>
      <c r="O150" s="97">
        <f>'Monthly Returns'!N164</f>
        <v>1.4800000000000002E-4</v>
      </c>
      <c r="P150" s="97">
        <f>'Monthly Returns'!O164</f>
        <v>2.9640000000000001E-3</v>
      </c>
      <c r="Q150" s="97">
        <f>'Monthly Returns'!P164</f>
        <v>-2.1649999999999999E-2</v>
      </c>
      <c r="R150" s="97">
        <f>'Monthly Returns'!Q164</f>
        <v>2.0730000000000002E-3</v>
      </c>
      <c r="S150" s="97">
        <f>'Monthly Returns'!R164</f>
        <v>6.0299999999999998E-3</v>
      </c>
      <c r="T150" s="97">
        <f>'Monthly Returns'!S164</f>
        <v>-8.9529999999999992E-3</v>
      </c>
      <c r="U150" s="97">
        <f>'Monthly Returns'!T164</f>
        <v>1.4480000000000001E-3</v>
      </c>
      <c r="V150" s="97">
        <f>'Monthly Returns'!U164</f>
        <v>1.5319999999999999E-3</v>
      </c>
      <c r="W150" s="97">
        <f>'Monthly Returns'!V164</f>
        <v>5.1499999999999994E-4</v>
      </c>
      <c r="X150" s="97">
        <f>'Monthly Returns'!W164</f>
        <v>2.0362000000000002E-2</v>
      </c>
      <c r="Y150" s="97">
        <f>'Monthly Returns'!X164</f>
        <v>-3.9919999999999999E-3</v>
      </c>
      <c r="Z150" s="97">
        <f>'Monthly Returns'!Y164</f>
        <v>3.0200000000000002E-4</v>
      </c>
      <c r="AA150" s="97">
        <f>'Monthly Returns'!Z164</f>
        <v>2.2061999999999998E-2</v>
      </c>
      <c r="AB150" s="97">
        <f>'Monthly Returns'!AA164</f>
        <v>1.9702999999999998E-2</v>
      </c>
      <c r="AC150" s="97">
        <f>'Monthly Returns'!AB164</f>
        <v>2.3110000000000001E-3</v>
      </c>
      <c r="AD150" s="97">
        <f>'Monthly Returns'!AC164</f>
        <v>-3.6099999999999999E-4</v>
      </c>
      <c r="AE150" s="97">
        <f>'Monthly Returns'!AD164</f>
        <v>1.1744000000000001E-2</v>
      </c>
      <c r="AF150" s="97">
        <f>'Monthly Returns'!AE164</f>
        <v>-7.0720000000000002E-3</v>
      </c>
      <c r="AG150" s="97">
        <f>'Monthly Returns'!AF164</f>
        <v>2.5280000000000003E-3</v>
      </c>
      <c r="AH150" s="97">
        <f>'Monthly Returns'!AG164</f>
        <v>-5.1999999999999998E-3</v>
      </c>
      <c r="AI150" s="97">
        <f>'Monthly Returns'!AH164</f>
        <v>5.6000000000000008E-3</v>
      </c>
      <c r="AJ150" s="97">
        <f>'Monthly Returns'!AI164</f>
        <v>4.0600000000000002E-3</v>
      </c>
      <c r="AK150" s="97">
        <f>'Monthly Returns'!AJ164</f>
        <v>4.215E-3</v>
      </c>
      <c r="AL150" s="97">
        <f>'Monthly Returns'!AK164</f>
        <v>1.6794E-2</v>
      </c>
      <c r="AM150" s="97">
        <f>'Monthly Returns'!AL164</f>
        <v>-7.2119999999999997E-3</v>
      </c>
      <c r="AN150" s="97">
        <f>'Monthly Returns'!AM164</f>
        <v>1.1453999999999999E-2</v>
      </c>
      <c r="AO150" s="97">
        <f>'Monthly Returns'!AN164</f>
        <v>1.653E-3</v>
      </c>
      <c r="AP150" s="97">
        <f>'Monthly Returns'!AO164</f>
        <v>1.0029999999999999E-2</v>
      </c>
      <c r="AQ150" s="97">
        <f>'Monthly Returns'!AP164</f>
        <v>1.7062999999999998E-2</v>
      </c>
      <c r="AR150" s="95">
        <v>4.6096687342932693E-2</v>
      </c>
      <c r="AS150" s="97">
        <f>'Monthly Returns'!AR164</f>
        <v>-2.496424718368162E-2</v>
      </c>
      <c r="AT150" s="205">
        <f t="shared" si="4"/>
        <v>1.5374068517541344E-2</v>
      </c>
      <c r="AU150" s="95">
        <v>1.2026560133439248E-2</v>
      </c>
      <c r="AV150" s="95">
        <v>4.37095474413719E-3</v>
      </c>
      <c r="AW150" s="97">
        <f>'Monthly Returns'!AV164</f>
        <v>4.1249000000000001E-2</v>
      </c>
      <c r="AX150" s="97">
        <f>'Monthly Returns'!AW164</f>
        <v>1.3319000000000001E-2</v>
      </c>
      <c r="AY150" s="95">
        <v>1.5931342587706725E-2</v>
      </c>
      <c r="AZ150" s="95">
        <v>-3.9443315849764682E-2</v>
      </c>
      <c r="BA150" s="97">
        <f>'Monthly Returns'!AZ164</f>
        <v>3.0224999999999998E-2</v>
      </c>
      <c r="BB150" s="97"/>
      <c r="BC150" s="97"/>
      <c r="BD150" s="97"/>
      <c r="BE150" s="97"/>
      <c r="BF150" s="97"/>
      <c r="BG150" s="97"/>
      <c r="BH150" s="97"/>
      <c r="BI150" s="97"/>
      <c r="BJ150" s="97"/>
      <c r="BK150" s="97"/>
      <c r="BL150" s="97"/>
      <c r="BM150" s="97"/>
      <c r="BN150" s="97"/>
      <c r="BO150" s="97"/>
      <c r="BP150" s="97"/>
      <c r="BQ150" s="97"/>
      <c r="BR150" s="97"/>
      <c r="BS150" s="97"/>
      <c r="BT150" s="97"/>
      <c r="BU150" s="97"/>
      <c r="BV150" s="97"/>
      <c r="CC150" s="196">
        <f>(C150-AVERAGE(C$3:C$242))^2*'Monthly Returns'!$BI164</f>
        <v>9.3289364106575571E-7</v>
      </c>
      <c r="CD150" s="196">
        <f>(D150-AVERAGE(D$3:D$242))^2*'Monthly Returns'!$BI164</f>
        <v>1.2518272629401162E-6</v>
      </c>
      <c r="CE150" s="196">
        <f>(E150-AVERAGE(E$3:E$242))^2*'Monthly Returns'!$BI164</f>
        <v>6.2311453199781699E-7</v>
      </c>
      <c r="CF150" s="196">
        <f>(F150-AVERAGE(F$3:F$242))^2*'Monthly Returns'!$BI164</f>
        <v>5.9212244956670446E-7</v>
      </c>
      <c r="CG150" s="196">
        <f>(G150-AVERAGE(G$3:G$242))^2*'Monthly Returns'!$BI164</f>
        <v>2.0808531766125386E-8</v>
      </c>
      <c r="CH150" s="196">
        <f>(H150-AVERAGE(H$3:H$242))^2*'Monthly Returns'!$BI164</f>
        <v>3.913915767768836E-7</v>
      </c>
      <c r="CI150" s="196">
        <f>(I150-AVERAGE(I$3:I$242))^2*'Monthly Returns'!$BI164</f>
        <v>6.108090821965842E-8</v>
      </c>
      <c r="CJ150" s="196">
        <f>(J150-AVERAGE(J$3:J$242))^2*'Monthly Returns'!$BI164</f>
        <v>5.8027797184140701E-8</v>
      </c>
      <c r="CK150" s="196">
        <f>(K150-AVERAGE(K$3:K$242))^2*'Monthly Returns'!$BI164</f>
        <v>5.9838812626386794E-6</v>
      </c>
      <c r="CL150" s="196">
        <f>(L150-AVERAGE(L$3:L$242))^2*'Monthly Returns'!$BI164</f>
        <v>1.3427024291084851E-35</v>
      </c>
      <c r="CM150" s="196">
        <f>(M150-AVERAGE(M$3:M$242))^2*'Monthly Returns'!$BI164</f>
        <v>2.824917410717893E-8</v>
      </c>
      <c r="CN150" s="196">
        <f>(N150-AVERAGE(N$3:N$242))^2*'Monthly Returns'!$BI164</f>
        <v>5.6731803368896105E-8</v>
      </c>
      <c r="CO150" s="196">
        <f>(O150-AVERAGE(O$3:O$242))^2*'Monthly Returns'!$BI164</f>
        <v>1.0474762239529103E-8</v>
      </c>
      <c r="CP150" s="196">
        <f>(P150-AVERAGE(P$3:P$242))^2*'Monthly Returns'!$BI164</f>
        <v>4.7020804361233905E-12</v>
      </c>
      <c r="CQ150" s="196">
        <f>(Q150-AVERAGE(Q$3:Q$242))^2*'Monthly Returns'!$BI164</f>
        <v>3.1295848713760275E-6</v>
      </c>
      <c r="CR150" s="196">
        <f>(R150-AVERAGE(R$3:R$242))^2*'Monthly Returns'!$BI164</f>
        <v>2.2616905530261305E-8</v>
      </c>
      <c r="CS150" s="196">
        <f>(S150-AVERAGE(S$3:S$242))^2*'Monthly Returns'!$BI164</f>
        <v>1.8009923383688557E-8</v>
      </c>
      <c r="CT150" s="196">
        <f>(T150-AVERAGE(T$3:T$242))^2*'Monthly Returns'!$BI164</f>
        <v>9.1671968731560087E-7</v>
      </c>
      <c r="CU150" s="196">
        <f>(U150-AVERAGE(U$3:U$242))^2*'Monthly Returns'!$BI164</f>
        <v>3.8305413724636799E-8</v>
      </c>
      <c r="CV150" s="196">
        <f>(V150-AVERAGE(V$3:V$242))^2*'Monthly Returns'!$BI164</f>
        <v>1.3727438744881858E-8</v>
      </c>
      <c r="CW150" s="196">
        <f>(W150-AVERAGE(W$3:W$242))^2*'Monthly Returns'!$BI164</f>
        <v>4.4256454620892563E-8</v>
      </c>
      <c r="CX150" s="196">
        <f>(X150-AVERAGE(X$3:X$242))^2*'Monthly Returns'!$BI164</f>
        <v>1.1001065693002157E-6</v>
      </c>
      <c r="CY150" s="196">
        <f>(Y150-AVERAGE(Y$3:Y$242))^2*'Monthly Returns'!$BI164</f>
        <v>2.5193598042271846E-7</v>
      </c>
      <c r="CZ150" s="196">
        <f>(Z150-AVERAGE(Z$3:Z$242))^2*'Monthly Returns'!$BI164</f>
        <v>1.9889556561765087E-8</v>
      </c>
      <c r="DA150" s="196">
        <f>(AA150-AVERAGE(AA$3:AA$242))^2*'Monthly Returns'!$BI164</f>
        <v>1.1337708480503364E-6</v>
      </c>
      <c r="DB150" s="196">
        <f>(AB150-AVERAGE(AB$3:AB$242))^2*'Monthly Returns'!$BI164</f>
        <v>1.0574574887281303E-6</v>
      </c>
      <c r="DC150" s="196">
        <f>(AC150-AVERAGE(AC$3:AC$242))^2*'Monthly Returns'!$BI164</f>
        <v>2.2876837479594075E-9</v>
      </c>
      <c r="DD150" s="196">
        <f>(AD150-AVERAGE(AD$3:AD$242))^2*'Monthly Returns'!$BI164</f>
        <v>5.186122967465181E-8</v>
      </c>
      <c r="DE150" s="196">
        <f>(AE150-AVERAGE(AE$3:AE$242))^2*'Monthly Returns'!$BI164</f>
        <v>3.116547895917203E-7</v>
      </c>
      <c r="DF150" s="196">
        <f>(AF150-AVERAGE(AF$3:AF$242))^2*'Monthly Returns'!$BI164</f>
        <v>8.5555791463976814E-7</v>
      </c>
      <c r="DG150" s="196">
        <f>(AG150-AVERAGE(AG$3:AG$242))^2*'Monthly Returns'!$BI164</f>
        <v>3.7485586803759764E-8</v>
      </c>
      <c r="DH150" s="196">
        <f>(AH150-AVERAGE(AH$3:AH$242))^2*'Monthly Returns'!$BI164</f>
        <v>3.9586412148881363E-7</v>
      </c>
      <c r="DI150" s="196">
        <f>(AI150-AVERAGE(AI$3:AI$242))^2*'Monthly Returns'!$BI164</f>
        <v>1.6788930503010926E-8</v>
      </c>
      <c r="DJ150" s="196">
        <f>(AJ150-AVERAGE(AJ$3:AJ$242))^2*'Monthly Returns'!$BI164</f>
        <v>1.191137889149615E-8</v>
      </c>
      <c r="DK150" s="196">
        <f>(AK150-AVERAGE(AK$3:AK$242))^2*'Monthly Returns'!$BI164</f>
        <v>1.8152014125527527E-8</v>
      </c>
      <c r="DL150" s="196">
        <f>(AL150-AVERAGE(AL$3:AL$242))^2*'Monthly Returns'!$BI164</f>
        <v>4.7026058650704354E-7</v>
      </c>
      <c r="DM150" s="196">
        <f>(AM150-AVERAGE(AM$3:AM$242))^2*'Monthly Returns'!$BI164</f>
        <v>5.8041732700185855E-7</v>
      </c>
      <c r="DN150" s="196">
        <f>(AN150-AVERAGE(AN$3:AN$242))^2*'Monthly Returns'!$BI164</f>
        <v>1.4869549344064807E-7</v>
      </c>
      <c r="DO150" s="196">
        <f>(AO150-AVERAGE(AO$3:AO$242))^2*'Monthly Returns'!$BI164</f>
        <v>6.0348034904267198E-8</v>
      </c>
      <c r="DP150" s="196">
        <f>(AP150-AVERAGE(AP$3:AP$242))^2*'Monthly Returns'!$BI164</f>
        <v>2.5597850010824415E-7</v>
      </c>
      <c r="DQ150" s="196">
        <f>(AQ150-AVERAGE(AQ$3:AQ$242))^2*'Monthly Returns'!$BI164</f>
        <v>3.7195925338447995E-7</v>
      </c>
      <c r="DR150" s="196">
        <f>(AR150-AVERAGE(AR$3:AR$242))^2*'Monthly Returns'!$BI164</f>
        <v>6.829950324017501E-6</v>
      </c>
      <c r="DS150" s="196">
        <f>(AS150-AVERAGE(AS$3:AS$242))^2*'Monthly Returns'!$BI164</f>
        <v>1.3427024291084851E-35</v>
      </c>
      <c r="DT150" s="196">
        <f>(AT150-AVERAGE(AT$3:AT$242))^2*'Monthly Returns'!$BI164</f>
        <v>4.0809351791586358E-7</v>
      </c>
      <c r="DU150" s="196">
        <f>(AU150-AVERAGE(AU$3:AU$242))^2*'Monthly Returns'!$BI164</f>
        <v>4.3852015207795308E-7</v>
      </c>
      <c r="DV150" s="196">
        <f>(AV150-AVERAGE(AV$3:AV$242))^2*'Monthly Returns'!$BI164</f>
        <v>4.5436826748403616E-7</v>
      </c>
      <c r="DW150" s="196">
        <f>(AW150-AVERAGE(AW$3:AW$242))^2*'Monthly Returns'!$BI164</f>
        <v>4.3008975546170118E-6</v>
      </c>
      <c r="DX150" s="196">
        <f>(AX150-AVERAGE(AX$3:AX$242))^2*'Monthly Returns'!$BI164</f>
        <v>8.5654841154009675E-8</v>
      </c>
      <c r="DY150" s="196">
        <f>(AY150-AVERAGE(AY$3:AY$242))^2*'Monthly Returns'!$BI164</f>
        <v>3.5268551951992244E-7</v>
      </c>
      <c r="DZ150" s="196">
        <f>(AZ150-AVERAGE(AZ$3:AZ$242))^2*'Monthly Returns'!$BI164</f>
        <v>1.3519284612455054E-5</v>
      </c>
      <c r="EA150" s="196">
        <f>(BA150-AVERAGE(BA$3:BA$242))^2*'Monthly Returns'!$BI164</f>
        <v>1.7387207727641753E-6</v>
      </c>
    </row>
    <row r="151" spans="1:131" s="103" customFormat="1" x14ac:dyDescent="0.2">
      <c r="A151" s="85"/>
      <c r="B151" s="102">
        <f>'Monthly Returns'!A165</f>
        <v>40602</v>
      </c>
      <c r="C151" s="97">
        <f>'Monthly Returns'!B165</f>
        <v>3.6408000000000003E-2</v>
      </c>
      <c r="D151" s="97">
        <f>'Monthly Returns'!C165</f>
        <v>3.4783000000000001E-2</v>
      </c>
      <c r="E151" s="97">
        <f>'Monthly Returns'!D165</f>
        <v>3.7985000000000005E-2</v>
      </c>
      <c r="F151" s="97">
        <f>'Monthly Returns'!E165</f>
        <v>5.4842000000000002E-2</v>
      </c>
      <c r="G151" s="97">
        <f>'Monthly Returns'!F165</f>
        <v>4.3997000000000001E-2</v>
      </c>
      <c r="H151" s="97">
        <f>'Monthly Returns'!G165</f>
        <v>2.9529E-2</v>
      </c>
      <c r="I151" s="97">
        <f>'Monthly Returns'!H165</f>
        <v>2.6556000000000003E-2</v>
      </c>
      <c r="J151" s="97">
        <f>'Monthly Returns'!I165</f>
        <v>2.8489E-2</v>
      </c>
      <c r="K151" s="97">
        <f>'Monthly Returns'!J165</f>
        <v>-9.1779999999999987E-3</v>
      </c>
      <c r="L151" s="97">
        <f>'Monthly Returns'!K165</f>
        <v>-2.496424718368162E-2</v>
      </c>
      <c r="M151" s="97">
        <f>'Monthly Returns'!L165</f>
        <v>2.5019999999999999E-3</v>
      </c>
      <c r="N151" s="97">
        <f>'Monthly Returns'!M165</f>
        <v>-7.4300000000000006E-4</v>
      </c>
      <c r="O151" s="97">
        <f>'Monthly Returns'!N165</f>
        <v>1.4800000000000002E-4</v>
      </c>
      <c r="P151" s="97">
        <f>'Monthly Returns'!O165</f>
        <v>-2.5940000000000004E-3</v>
      </c>
      <c r="Q151" s="97">
        <f>'Monthly Returns'!P165</f>
        <v>1.1682E-2</v>
      </c>
      <c r="R151" s="97">
        <f>'Monthly Returns'!Q165</f>
        <v>7.2230000000000003E-3</v>
      </c>
      <c r="S151" s="97">
        <f>'Monthly Returns'!R165</f>
        <v>3.7590000000000002E-3</v>
      </c>
      <c r="T151" s="97">
        <f>'Monthly Returns'!S165</f>
        <v>1.7284000000000001E-2</v>
      </c>
      <c r="U151" s="97">
        <f>'Monthly Returns'!T165</f>
        <v>8.7650000000000002E-3</v>
      </c>
      <c r="V151" s="97">
        <f>'Monthly Returns'!U165</f>
        <v>7.7999999999999999E-5</v>
      </c>
      <c r="W151" s="97">
        <f>'Monthly Returns'!V165</f>
        <v>2.5109999999999998E-3</v>
      </c>
      <c r="X151" s="97">
        <f>'Monthly Returns'!W165</f>
        <v>8.9600000000000009E-3</v>
      </c>
      <c r="Y151" s="97">
        <f>'Monthly Returns'!X165</f>
        <v>1.3682000000000001E-2</v>
      </c>
      <c r="Z151" s="97">
        <f>'Monthly Returns'!Y165</f>
        <v>3.2460000000000002E-3</v>
      </c>
      <c r="AA151" s="97">
        <f>'Monthly Returns'!Z165</f>
        <v>1.3107000000000001E-2</v>
      </c>
      <c r="AB151" s="97">
        <f>'Monthly Returns'!AA165</f>
        <v>4.6309999999999997E-3</v>
      </c>
      <c r="AC151" s="97">
        <f>'Monthly Returns'!AB165</f>
        <v>8.2799999999999992E-3</v>
      </c>
      <c r="AD151" s="97">
        <f>'Monthly Returns'!AC165</f>
        <v>5.2380000000000005E-3</v>
      </c>
      <c r="AE151" s="97">
        <f>'Monthly Returns'!AD165</f>
        <v>1.6159E-2</v>
      </c>
      <c r="AF151" s="97">
        <f>'Monthly Returns'!AE165</f>
        <v>2.3189999999999999E-3</v>
      </c>
      <c r="AG151" s="97">
        <f>'Monthly Returns'!AF165</f>
        <v>9.5069999999999998E-3</v>
      </c>
      <c r="AH151" s="97">
        <f>'Monthly Returns'!AG165</f>
        <v>8.8380000000000004E-3</v>
      </c>
      <c r="AI151" s="97">
        <f>'Monthly Returns'!AH165</f>
        <v>7.3000000000000001E-3</v>
      </c>
      <c r="AJ151" s="97">
        <f>'Monthly Returns'!AI165</f>
        <v>1.2310000000000001E-2</v>
      </c>
      <c r="AK151" s="97">
        <f>'Monthly Returns'!AJ165</f>
        <v>1.3006E-2</v>
      </c>
      <c r="AL151" s="97">
        <f>'Monthly Returns'!AK165</f>
        <v>1.3637E-2</v>
      </c>
      <c r="AM151" s="97">
        <f>'Monthly Returns'!AL165</f>
        <v>1.2753E-2</v>
      </c>
      <c r="AN151" s="97">
        <f>'Monthly Returns'!AM165</f>
        <v>9.077E-3</v>
      </c>
      <c r="AO151" s="97">
        <f>'Monthly Returns'!AN165</f>
        <v>1.043E-2</v>
      </c>
      <c r="AP151" s="97">
        <f>'Monthly Returns'!AO165</f>
        <v>1.3179000000000001E-2</v>
      </c>
      <c r="AQ151" s="97">
        <f>'Monthly Returns'!AP165</f>
        <v>4.1553000000000007E-2</v>
      </c>
      <c r="AR151" s="95">
        <v>6.15540657812917E-3</v>
      </c>
      <c r="AS151" s="97">
        <f>'Monthly Returns'!AR165</f>
        <v>-2.496424718368162E-2</v>
      </c>
      <c r="AT151" s="205">
        <f t="shared" si="4"/>
        <v>1.957322835748649E-2</v>
      </c>
      <c r="AU151" s="95">
        <v>5.1394429410865907E-3</v>
      </c>
      <c r="AV151" s="95">
        <v>3.2732431685253065E-3</v>
      </c>
      <c r="AW151" s="97">
        <f>'Monthly Returns'!AV165</f>
        <v>4.5830000000000003E-2</v>
      </c>
      <c r="AX151" s="97">
        <f>'Monthly Returns'!AW165</f>
        <v>2.9035000000000002E-2</v>
      </c>
      <c r="AY151" s="95">
        <v>1.9247141787432434E-2</v>
      </c>
      <c r="AZ151" s="95">
        <v>6.9883260339812046E-3</v>
      </c>
      <c r="BA151" s="97">
        <f>'Monthly Returns'!AZ165</f>
        <v>3.5109000000000001E-2</v>
      </c>
      <c r="BB151" s="97"/>
      <c r="BC151" s="97"/>
      <c r="BD151" s="97"/>
      <c r="BE151" s="97"/>
      <c r="BF151" s="97"/>
      <c r="BG151" s="97"/>
      <c r="BH151" s="97"/>
      <c r="BI151" s="97"/>
      <c r="BJ151" s="97"/>
      <c r="BK151" s="97"/>
      <c r="BL151" s="97"/>
      <c r="BM151" s="97"/>
      <c r="BN151" s="97"/>
      <c r="BO151" s="97"/>
      <c r="BP151" s="97"/>
      <c r="BQ151" s="97"/>
      <c r="BR151" s="97"/>
      <c r="BS151" s="97"/>
      <c r="BT151" s="97"/>
      <c r="BU151" s="97"/>
      <c r="BV151" s="97"/>
      <c r="CC151" s="196">
        <f>(C151-AVERAGE(C$3:C$242))^2*'Monthly Returns'!$BI165</f>
        <v>3.7522610662025866E-6</v>
      </c>
      <c r="CD151" s="196">
        <f>(D151-AVERAGE(D$3:D$242))^2*'Monthly Returns'!$BI165</f>
        <v>3.3733733435005047E-6</v>
      </c>
      <c r="CE151" s="196">
        <f>(E151-AVERAGE(E$3:E$242))^2*'Monthly Returns'!$BI165</f>
        <v>3.6166054668297018E-6</v>
      </c>
      <c r="CF151" s="196">
        <f>(F151-AVERAGE(F$3:F$242))^2*'Monthly Returns'!$BI165</f>
        <v>9.2169951743138847E-6</v>
      </c>
      <c r="CG151" s="196">
        <f>(G151-AVERAGE(G$3:G$242))^2*'Monthly Returns'!$BI165</f>
        <v>4.8887158851569241E-6</v>
      </c>
      <c r="CH151" s="196">
        <f>(H151-AVERAGE(H$3:H$242))^2*'Monthly Returns'!$BI165</f>
        <v>2.3456573069506528E-6</v>
      </c>
      <c r="CI151" s="196">
        <f>(I151-AVERAGE(I$3:I$242))^2*'Monthly Returns'!$BI165</f>
        <v>1.8114337122875415E-6</v>
      </c>
      <c r="CJ151" s="196">
        <f>(J151-AVERAGE(J$3:J$242))^2*'Monthly Returns'!$BI165</f>
        <v>1.6751018299193781E-6</v>
      </c>
      <c r="CK151" s="196">
        <f>(K151-AVERAGE(K$3:K$242))^2*'Monthly Returns'!$BI165</f>
        <v>1.6387704716242838E-6</v>
      </c>
      <c r="CL151" s="196">
        <f>(L151-AVERAGE(L$3:L$242))^2*'Monthly Returns'!$BI165</f>
        <v>1.3562650799075606E-35</v>
      </c>
      <c r="CM151" s="196">
        <f>(M151-AVERAGE(M$3:M$242))^2*'Monthly Returns'!$BI165</f>
        <v>6.3930096596287417E-9</v>
      </c>
      <c r="CN151" s="196">
        <f>(N151-AVERAGE(N$3:N$242))^2*'Monthly Returns'!$BI165</f>
        <v>7.4033614401334126E-8</v>
      </c>
      <c r="CO151" s="196">
        <f>(O151-AVERAGE(O$3:O$242))^2*'Monthly Returns'!$BI165</f>
        <v>1.0580567918716265E-8</v>
      </c>
      <c r="CP151" s="196">
        <f>(P151-AVERAGE(P$3:P$242))^2*'Monthly Returns'!$BI165</f>
        <v>1.375750859148705E-7</v>
      </c>
      <c r="CQ151" s="196">
        <f>(Q151-AVERAGE(Q$3:Q$242))^2*'Monthly Returns'!$BI165</f>
        <v>1.8779556372858018E-7</v>
      </c>
      <c r="CR151" s="196">
        <f>(R151-AVERAGE(R$3:R$242))^2*'Monthly Returns'!$BI165</f>
        <v>3.6296817632499647E-8</v>
      </c>
      <c r="CS151" s="196">
        <f>(S151-AVERAGE(S$3:S$242))^2*'Monthly Returns'!$BI165</f>
        <v>2.4922175423392059E-10</v>
      </c>
      <c r="CT151" s="196">
        <f>(T151-AVERAGE(T$3:T$242))^2*'Monthly Returns'!$BI165</f>
        <v>6.0582994978616685E-7</v>
      </c>
      <c r="CU151" s="196">
        <f>(U151-AVERAGE(U$3:U$242))^2*'Monthly Returns'!$BI165</f>
        <v>8.3361919518778365E-8</v>
      </c>
      <c r="CV151" s="196">
        <f>(V151-AVERAGE(V$3:V$242))^2*'Monthly Returns'!$BI165</f>
        <v>4.5888686944385667E-8</v>
      </c>
      <c r="CW151" s="196">
        <f>(W151-AVERAGE(W$3:W$242))^2*'Monthly Returns'!$BI165</f>
        <v>6.2429434663529109E-9</v>
      </c>
      <c r="CX151" s="196">
        <f>(X151-AVERAGE(X$3:X$242))^2*'Monthly Returns'!$BI165</f>
        <v>8.8628886279919933E-8</v>
      </c>
      <c r="CY151" s="196">
        <f>(Y151-AVERAGE(Y$3:Y$242))^2*'Monthly Returns'!$BI165</f>
        <v>4.4632695490705801E-7</v>
      </c>
      <c r="CZ151" s="196">
        <f>(Z151-AVERAGE(Z$3:Z$242))^2*'Monthly Returns'!$BI165</f>
        <v>2.8699159222658354E-9</v>
      </c>
      <c r="DA151" s="196">
        <f>(AA151-AVERAGE(AA$3:AA$242))^2*'Monthly Returns'!$BI165</f>
        <v>2.2662700013994009E-7</v>
      </c>
      <c r="DB151" s="196">
        <f>(AB151-AVERAGE(AB$3:AB$242))^2*'Monthly Returns'!$BI165</f>
        <v>1.1285146010857598E-9</v>
      </c>
      <c r="DC151" s="196">
        <f>(AC151-AVERAGE(AC$3:AC$242))^2*'Monthly Returns'!$BI165</f>
        <v>1.210538174461971E-7</v>
      </c>
      <c r="DD151" s="196">
        <f>(AD151-AVERAGE(AD$3:AD$242))^2*'Monthly Returns'!$BI165</f>
        <v>2.0327338519711014E-8</v>
      </c>
      <c r="DE151" s="196">
        <f>(AE151-AVERAGE(AE$3:AE$242))^2*'Monthly Returns'!$BI165</f>
        <v>7.2927364964889232E-7</v>
      </c>
      <c r="DF151" s="196">
        <f>(AF151-AVERAGE(AF$3:AF$242))^2*'Monthly Returns'!$BI165</f>
        <v>9.4004048301138716E-8</v>
      </c>
      <c r="DG151" s="196">
        <f>(AG151-AVERAGE(AG$3:AG$242))^2*'Monthly Returns'!$BI165</f>
        <v>7.2047801158261426E-8</v>
      </c>
      <c r="DH151" s="196">
        <f>(AH151-AVERAGE(AH$3:AH$242))^2*'Monthly Returns'!$BI165</f>
        <v>8.938274782069137E-8</v>
      </c>
      <c r="DI151" s="196">
        <f>(AI151-AVERAGE(AI$3:AI$242))^2*'Monthly Returns'!$BI165</f>
        <v>5.9052486418863048E-8</v>
      </c>
      <c r="DJ151" s="196">
        <f>(AJ151-AVERAGE(AJ$3:AJ$242))^2*'Monthly Returns'!$BI165</f>
        <v>1.9152598492798501E-7</v>
      </c>
      <c r="DK151" s="196">
        <f>(AK151-AVERAGE(AK$3:AK$242))^2*'Monthly Returns'!$BI165</f>
        <v>2.0053295778360936E-7</v>
      </c>
      <c r="DL151" s="196">
        <f>(AL151-AVERAGE(AL$3:AL$242))^2*'Monthly Returns'!$BI165</f>
        <v>2.3017619723218691E-7</v>
      </c>
      <c r="DM151" s="196">
        <f>(AM151-AVERAGE(AM$3:AM$242))^2*'Monthly Returns'!$BI165</f>
        <v>3.1230144825054845E-7</v>
      </c>
      <c r="DN151" s="196">
        <f>(AN151-AVERAGE(AN$3:AN$242))^2*'Monthly Returns'!$BI165</f>
        <v>5.283423017093407E-8</v>
      </c>
      <c r="DO151" s="196">
        <f>(AO151-AVERAGE(AO$3:AO$242))^2*'Monthly Returns'!$BI165</f>
        <v>1.1248810849966087E-7</v>
      </c>
      <c r="DP151" s="196">
        <f>(AP151-AVERAGE(AP$3:AP$242))^2*'Monthly Returns'!$BI165</f>
        <v>5.1466945573281476E-7</v>
      </c>
      <c r="DQ151" s="196">
        <f>(AQ151-AVERAGE(AQ$3:AQ$242))^2*'Monthly Returns'!$BI165</f>
        <v>5.0072375935600442E-6</v>
      </c>
      <c r="DR151" s="196">
        <f>(AR151-AVERAGE(AR$3:AR$242))^2*'Monthly Returns'!$BI165</f>
        <v>5.3928447218738481E-10</v>
      </c>
      <c r="DS151" s="196">
        <f>(AS151-AVERAGE(AS$3:AS$242))^2*'Monthly Returns'!$BI165</f>
        <v>1.3562650799075606E-35</v>
      </c>
      <c r="DT151" s="196">
        <f>(AT151-AVERAGE(AT$3:AT$242))^2*'Monthly Returns'!$BI165</f>
        <v>8.4754698131141124E-7</v>
      </c>
      <c r="DU151" s="196">
        <f>(AU151-AVERAGE(AU$3:AU$242))^2*'Monthly Returns'!$BI165</f>
        <v>4.3528904904671999E-8</v>
      </c>
      <c r="DV151" s="196">
        <f>(AV151-AVERAGE(AV$3:AV$242))^2*'Monthly Returns'!$BI165</f>
        <v>3.6558869392831614E-7</v>
      </c>
      <c r="DW151" s="196">
        <f>(AW151-AVERAGE(AW$3:AW$242))^2*'Monthly Returns'!$BI165</f>
        <v>5.7036110959322538E-6</v>
      </c>
      <c r="DX151" s="196">
        <f>(AX151-AVERAGE(AX$3:AX$242))^2*'Monthly Returns'!$BI165</f>
        <v>1.7869865376230465E-6</v>
      </c>
      <c r="DY151" s="196">
        <f>(AY151-AVERAGE(AY$3:AY$242))^2*'Monthly Returns'!$BI165</f>
        <v>6.6723357260156848E-7</v>
      </c>
      <c r="DZ151" s="196">
        <f>(AZ151-AVERAGE(AZ$3:AZ$242))^2*'Monthly Returns'!$BI165</f>
        <v>3.7821089283597165E-7</v>
      </c>
      <c r="EA151" s="196">
        <f>(BA151-AVERAGE(BA$3:BA$242))^2*'Monthly Returns'!$BI165</f>
        <v>2.7200765065038191E-6</v>
      </c>
    </row>
    <row r="152" spans="1:131" s="103" customFormat="1" x14ac:dyDescent="0.2">
      <c r="A152" s="85"/>
      <c r="B152" s="102">
        <f>'Monthly Returns'!A166</f>
        <v>40633</v>
      </c>
      <c r="C152" s="97">
        <f>'Monthly Returns'!B166</f>
        <v>4.5110000000000003E-3</v>
      </c>
      <c r="D152" s="97">
        <f>'Monthly Returns'!C166</f>
        <v>2.5850000000000001E-3</v>
      </c>
      <c r="E152" s="97">
        <f>'Monthly Returns'!D166</f>
        <v>1.5295000000000001E-2</v>
      </c>
      <c r="F152" s="97">
        <f>'Monthly Returns'!E166</f>
        <v>2.5916000000000002E-2</v>
      </c>
      <c r="G152" s="97">
        <f>'Monthly Returns'!F166</f>
        <v>1.7075E-2</v>
      </c>
      <c r="H152" s="97">
        <f>'Monthly Returns'!G166</f>
        <v>-5.8200000000000005E-4</v>
      </c>
      <c r="I152" s="97">
        <f>'Monthly Returns'!H166</f>
        <v>-1.8959999999999999E-3</v>
      </c>
      <c r="J152" s="97">
        <f>'Monthly Returns'!I166</f>
        <v>-4.0999999999999999E-4</v>
      </c>
      <c r="K152" s="97">
        <f>'Monthly Returns'!J166</f>
        <v>5.8951999999999997E-2</v>
      </c>
      <c r="L152" s="97">
        <f>'Monthly Returns'!K166</f>
        <v>-2.496424718368162E-2</v>
      </c>
      <c r="M152" s="97">
        <f>'Monthly Returns'!L166</f>
        <v>5.53E-4</v>
      </c>
      <c r="N152" s="97">
        <f>'Monthly Returns'!M166</f>
        <v>-6.0800000000000003E-4</v>
      </c>
      <c r="O152" s="97">
        <f>'Monthly Returns'!N166</f>
        <v>2.9700000000000001E-4</v>
      </c>
      <c r="P152" s="97">
        <f>'Monthly Returns'!O166</f>
        <v>-7.18E-4</v>
      </c>
      <c r="Q152" s="97">
        <f>'Monthly Returns'!P166</f>
        <v>9.2999999999999997E-5</v>
      </c>
      <c r="R152" s="97">
        <f>'Monthly Returns'!Q166</f>
        <v>-3.6999999999999999E-4</v>
      </c>
      <c r="S152" s="97">
        <f>'Monthly Returns'!R166</f>
        <v>1.1900000000000001E-4</v>
      </c>
      <c r="T152" s="97">
        <f>'Monthly Returns'!S166</f>
        <v>-1.7879999999999999E-3</v>
      </c>
      <c r="U152" s="97">
        <f>'Monthly Returns'!T166</f>
        <v>1.023E-2</v>
      </c>
      <c r="V152" s="97">
        <f>'Monthly Returns'!U166</f>
        <v>1.3289999999999999E-3</v>
      </c>
      <c r="W152" s="97">
        <f>'Monthly Returns'!V166</f>
        <v>2.787E-3</v>
      </c>
      <c r="X152" s="97">
        <f>'Monthly Returns'!W166</f>
        <v>-5.4290000000000007E-3</v>
      </c>
      <c r="Y152" s="97">
        <f>'Monthly Returns'!X166</f>
        <v>-3.725E-3</v>
      </c>
      <c r="Z152" s="97">
        <f>'Monthly Returns'!Y166</f>
        <v>3.2650000000000001E-3</v>
      </c>
      <c r="AA152" s="97">
        <f>'Monthly Returns'!Z166</f>
        <v>3.235E-3</v>
      </c>
      <c r="AB152" s="97">
        <f>'Monthly Returns'!AA166</f>
        <v>-1.4200000000000001E-4</v>
      </c>
      <c r="AC152" s="97">
        <f>'Monthly Returns'!AB166</f>
        <v>7.3489999999999996E-3</v>
      </c>
      <c r="AD152" s="97">
        <f>'Monthly Returns'!AC166</f>
        <v>4.8300000000000001E-3</v>
      </c>
      <c r="AE152" s="97">
        <f>'Monthly Returns'!AD166</f>
        <v>1.1553000000000001E-2</v>
      </c>
      <c r="AF152" s="97">
        <f>'Monthly Returns'!AE166</f>
        <v>1.3540000000000002E-2</v>
      </c>
      <c r="AG152" s="97">
        <f>'Monthly Returns'!AF166</f>
        <v>1.0189999999999999E-2</v>
      </c>
      <c r="AH152" s="97">
        <f>'Monthly Returns'!AG166</f>
        <v>2.7423000000000003E-2</v>
      </c>
      <c r="AI152" s="97">
        <f>'Monthly Returns'!AH166</f>
        <v>-8.8000000000000005E-3</v>
      </c>
      <c r="AJ152" s="97">
        <f>'Monthly Returns'!AI166</f>
        <v>5.9999999999999995E-4</v>
      </c>
      <c r="AK152" s="97">
        <f>'Monthly Returns'!AJ166</f>
        <v>4.993E-3</v>
      </c>
      <c r="AL152" s="97">
        <f>'Monthly Returns'!AK166</f>
        <v>3.5530000000000002E-3</v>
      </c>
      <c r="AM152" s="97">
        <f>'Monthly Returns'!AL166</f>
        <v>-1.0906000000000001E-2</v>
      </c>
      <c r="AN152" s="97">
        <f>'Monthly Returns'!AM166</f>
        <v>2.8570000000000002E-3</v>
      </c>
      <c r="AO152" s="97">
        <f>'Monthly Returns'!AN166</f>
        <v>-3.6340999999999998E-2</v>
      </c>
      <c r="AP152" s="97">
        <f>'Monthly Returns'!AO166</f>
        <v>2.0644999999999997E-2</v>
      </c>
      <c r="AQ152" s="97">
        <f>'Monthly Returns'!AP166</f>
        <v>4.96E-3</v>
      </c>
      <c r="AR152" s="95">
        <v>-1.2648739476633485E-4</v>
      </c>
      <c r="AS152" s="97">
        <f>'Monthly Returns'!AR166</f>
        <v>-2.496424718368162E-2</v>
      </c>
      <c r="AT152" s="205">
        <f t="shared" si="4"/>
        <v>5.8221075906900025E-4</v>
      </c>
      <c r="AU152" s="95">
        <v>-8.9546205324939655E-3</v>
      </c>
      <c r="AV152" s="95">
        <v>-7.1317575921993424E-3</v>
      </c>
      <c r="AW152" s="97">
        <f>'Monthly Returns'!AV166</f>
        <v>-1.2808999999999999E-2</v>
      </c>
      <c r="AX152" s="97">
        <f>'Monthly Returns'!AW166</f>
        <v>-1.1802E-2</v>
      </c>
      <c r="AY152" s="95">
        <v>3.2750537953450043E-3</v>
      </c>
      <c r="AZ152" s="95">
        <v>3.9764824924306538E-2</v>
      </c>
      <c r="BA152" s="97">
        <f>'Monthly Returns'!AZ166</f>
        <v>-6.0550000000000005E-3</v>
      </c>
      <c r="BB152" s="97"/>
      <c r="BC152" s="97"/>
      <c r="BD152" s="97"/>
      <c r="BE152" s="97"/>
      <c r="BF152" s="97"/>
      <c r="BG152" s="97"/>
      <c r="BH152" s="97"/>
      <c r="BI152" s="97"/>
      <c r="BJ152" s="97"/>
      <c r="BK152" s="97"/>
      <c r="BL152" s="97"/>
      <c r="BM152" s="97"/>
      <c r="BN152" s="97"/>
      <c r="BO152" s="97"/>
      <c r="BP152" s="97"/>
      <c r="BQ152" s="97"/>
      <c r="BR152" s="97"/>
      <c r="BS152" s="97"/>
      <c r="BT152" s="97"/>
      <c r="BU152" s="97"/>
      <c r="BV152" s="97"/>
      <c r="CC152" s="196">
        <f>(C152-AVERAGE(C$3:C$242))^2*'Monthly Returns'!$BI166</f>
        <v>3.2383604414029493E-8</v>
      </c>
      <c r="CD152" s="196">
        <f>(D152-AVERAGE(D$3:D$242))^2*'Monthly Returns'!$BI166</f>
        <v>9.0559353192698732E-8</v>
      </c>
      <c r="CE152" s="196">
        <f>(E152-AVERAGE(E$3:E$242))^2*'Monthly Returns'!$BI166</f>
        <v>1.5874049417683353E-7</v>
      </c>
      <c r="CF152" s="196">
        <f>(F152-AVERAGE(F$3:F$242))^2*'Monthly Returns'!$BI166</f>
        <v>1.260125654692098E-6</v>
      </c>
      <c r="CG152" s="196">
        <f>(G152-AVERAGE(G$3:G$242))^2*'Monthly Returns'!$BI166</f>
        <v>1.8242405612201746E-7</v>
      </c>
      <c r="CH152" s="196">
        <f>(H152-AVERAGE(H$3:H$242))^2*'Monthly Returns'!$BI166</f>
        <v>2.1943061062111488E-7</v>
      </c>
      <c r="CI152" s="196">
        <f>(I152-AVERAGE(I$3:I$242))^2*'Monthly Returns'!$BI166</f>
        <v>2.9638392598403143E-7</v>
      </c>
      <c r="CJ152" s="196">
        <f>(J152-AVERAGE(J$3:J$242))^2*'Monthly Returns'!$BI166</f>
        <v>3.9201883709264153E-7</v>
      </c>
      <c r="CK152" s="196">
        <f>(K152-AVERAGE(K$3:K$242))^2*'Monthly Returns'!$BI166</f>
        <v>1.0602144942261279E-5</v>
      </c>
      <c r="CL152" s="196">
        <f>(L152-AVERAGE(L$3:L$242))^2*'Monthly Returns'!$BI166</f>
        <v>1.3699647271793541E-35</v>
      </c>
      <c r="CM152" s="196">
        <f>(M152-AVERAGE(M$3:M$242))^2*'Monthly Returns'!$BI166</f>
        <v>4.4231179356900484E-8</v>
      </c>
      <c r="CN152" s="196">
        <f>(N152-AVERAGE(N$3:N$242))^2*'Monthly Returns'!$BI166</f>
        <v>6.9939393512485557E-8</v>
      </c>
      <c r="CO152" s="196">
        <f>(O152-AVERAGE(O$3:O$242))^2*'Monthly Returns'!$BI166</f>
        <v>8.7320147876458803E-9</v>
      </c>
      <c r="CP152" s="196">
        <f>(P152-AVERAGE(P$3:P$242))^2*'Monthly Returns'!$BI166</f>
        <v>6.1352389471962246E-8</v>
      </c>
      <c r="CQ152" s="196">
        <f>(Q152-AVERAGE(Q$3:Q$242))^2*'Monthly Returns'!$BI166</f>
        <v>1.1369028983898145E-7</v>
      </c>
      <c r="CR152" s="196">
        <f>(R152-AVERAGE(R$3:R$242))^2*'Monthly Returns'!$BI166</f>
        <v>9.9098773326852945E-8</v>
      </c>
      <c r="CS152" s="196">
        <f>(S152-AVERAGE(S$3:S$242))^2*'Monthly Returns'!$BI166</f>
        <v>6.68582791381755E-8</v>
      </c>
      <c r="CT152" s="196">
        <f>(T152-AVERAGE(T$3:T$242))^2*'Monthly Returns'!$BI166</f>
        <v>2.3949973776504735E-7</v>
      </c>
      <c r="CU152" s="196">
        <f>(U152-AVERAGE(U$3:U$242))^2*'Monthly Returns'!$BI166</f>
        <v>1.5043586925975561E-7</v>
      </c>
      <c r="CV152" s="196">
        <f>(V152-AVERAGE(V$3:V$242))^2*'Monthly Returns'!$BI166</f>
        <v>1.7393128494511778E-8</v>
      </c>
      <c r="CW152" s="196">
        <f>(W152-AVERAGE(W$3:W$242))^2*'Monthly Returns'!$BI166</f>
        <v>3.7219229047801647E-9</v>
      </c>
      <c r="CX152" s="196">
        <f>(X152-AVERAGE(X$3:X$242))^2*'Monthly Returns'!$BI166</f>
        <v>4.3587197061388914E-7</v>
      </c>
      <c r="CY152" s="196">
        <f>(Y152-AVERAGE(Y$3:Y$242))^2*'Monthly Returns'!$BI166</f>
        <v>2.3931622499541371E-7</v>
      </c>
      <c r="CZ152" s="196">
        <f>(Z152-AVERAGE(Z$3:Z$242))^2*'Monthly Returns'!$BI166</f>
        <v>3.0369289595791972E-9</v>
      </c>
      <c r="DA152" s="196">
        <f>(AA152-AVERAGE(AA$3:AA$242))^2*'Monthly Returns'!$BI166</f>
        <v>3.2321240817189646E-8</v>
      </c>
      <c r="DB152" s="196">
        <f>(AB152-AVERAGE(AB$3:AB$242))^2*'Monthly Returns'!$BI166</f>
        <v>8.0932025434102848E-8</v>
      </c>
      <c r="DC152" s="196">
        <f>(AC152-AVERAGE(AC$3:AC$242))^2*'Monthly Returns'!$BI166</f>
        <v>8.2716422200884961E-8</v>
      </c>
      <c r="DD152" s="196">
        <f>(AD152-AVERAGE(AD$3:AD$242))^2*'Monthly Returns'!$BI166</f>
        <v>1.3476451774169137E-8</v>
      </c>
      <c r="DE152" s="196">
        <f>(AE152-AVERAGE(AE$3:AE$242))^2*'Monthly Returns'!$BI166</f>
        <v>3.0378201728651561E-7</v>
      </c>
      <c r="DF152" s="196">
        <f>(AF152-AVERAGE(AF$3:AF$242))^2*'Monthly Returns'!$BI166</f>
        <v>1.9363034226668501E-7</v>
      </c>
      <c r="DG152" s="196">
        <f>(AG152-AVERAGE(AG$3:AG$242))^2*'Monthly Returns'!$BI166</f>
        <v>9.9420191172376635E-8</v>
      </c>
      <c r="DH152" s="196">
        <f>(AH152-AVERAGE(AH$3:AH$242))^2*'Monthly Returns'!$BI166</f>
        <v>2.3705625525316825E-6</v>
      </c>
      <c r="DI152" s="196">
        <f>(AI152-AVERAGE(AI$3:AI$242))^2*'Monthly Returns'!$BI166</f>
        <v>6.8767938542527086E-7</v>
      </c>
      <c r="DJ152" s="196">
        <f>(AJ152-AVERAGE(AJ$3:AJ$242))^2*'Monthly Returns'!$BI166</f>
        <v>1.1624230274469894E-7</v>
      </c>
      <c r="DK152" s="196">
        <f>(AK152-AVERAGE(AK$3:AK$242))^2*'Monthly Returns'!$BI166</f>
        <v>7.0923006597517793E-9</v>
      </c>
      <c r="DL152" s="196">
        <f>(AL152-AVERAGE(AL$3:AL$242))^2*'Monthly Returns'!$BI166</f>
        <v>3.6170185868809895E-8</v>
      </c>
      <c r="DM152" s="196">
        <f>(AM152-AVERAGE(AM$3:AM$242))^2*'Monthly Returns'!$BI166</f>
        <v>1.0319525466552495E-6</v>
      </c>
      <c r="DN152" s="196">
        <f>(AN152-AVERAGE(AN$3:AN$242))^2*'Monthly Returns'!$BI166</f>
        <v>3.3751004396960704E-8</v>
      </c>
      <c r="DO152" s="196">
        <f>(AO152-AVERAGE(AO$3:AO$242))^2*'Monthly Returns'!$BI166</f>
        <v>7.7364997875719545E-6</v>
      </c>
      <c r="DP152" s="196">
        <f>(AP152-AVERAGE(AP$3:AP$242))^2*'Monthly Returns'!$BI166</f>
        <v>1.4855404139850243E-6</v>
      </c>
      <c r="DQ152" s="196">
        <f>(AQ152-AVERAGE(AQ$3:AQ$242))^2*'Monthly Returns'!$BI166</f>
        <v>3.6459495633410111E-8</v>
      </c>
      <c r="DR152" s="196">
        <f>(AR152-AVERAGE(AR$3:AR$242))^2*'Monthly Returns'!$BI166</f>
        <v>1.9553712391508522E-7</v>
      </c>
      <c r="DS152" s="196">
        <f>(AS152-AVERAGE(AS$3:AS$242))^2*'Monthly Returns'!$BI166</f>
        <v>1.3699647271793541E-35</v>
      </c>
      <c r="DT152" s="196">
        <f>(AT152-AVERAGE(AT$3:AT$242))^2*'Monthly Returns'!$BI166</f>
        <v>1.1627988055171832E-7</v>
      </c>
      <c r="DU152" s="196">
        <f>(AU152-AVERAGE(AU$3:AU$242))^2*'Monthly Returns'!$BI166</f>
        <v>5.3298692620339847E-7</v>
      </c>
      <c r="DV152" s="196">
        <f>(AV152-AVERAGE(AV$3:AV$242))^2*'Monthly Returns'!$BI166</f>
        <v>7.410854691753672E-9</v>
      </c>
      <c r="DW152" s="196">
        <f>(AW152-AVERAGE(AW$3:AW$242))^2*'Monthly Returns'!$BI166</f>
        <v>2.2789024751649962E-6</v>
      </c>
      <c r="DX152" s="196">
        <f>(AX152-AVERAGE(AX$3:AX$242))^2*'Monthly Returns'!$BI166</f>
        <v>1.9026396461261715E-6</v>
      </c>
      <c r="DY152" s="196">
        <f>(AY152-AVERAGE(AY$3:AY$242))^2*'Monthly Returns'!$BI166</f>
        <v>5.9540017763237484E-8</v>
      </c>
      <c r="DZ152" s="196">
        <f>(AZ152-AVERAGE(AZ$3:AZ$242))^2*'Monthly Returns'!$BI166</f>
        <v>2.4565668130614596E-6</v>
      </c>
      <c r="EA152" s="196">
        <f>(BA152-AVERAGE(BA$3:BA$242))^2*'Monthly Returns'!$BI166</f>
        <v>1.1818034177065668E-6</v>
      </c>
    </row>
    <row r="153" spans="1:131" s="103" customFormat="1" x14ac:dyDescent="0.2">
      <c r="A153" s="85"/>
      <c r="B153" s="102">
        <f>'Monthly Returns'!A167</f>
        <v>40663</v>
      </c>
      <c r="C153" s="97">
        <f>'Monthly Returns'!B167</f>
        <v>2.9763999999999999E-2</v>
      </c>
      <c r="D153" s="97">
        <f>'Monthly Returns'!C167</f>
        <v>3.0077E-2</v>
      </c>
      <c r="E153" s="97">
        <f>'Monthly Returns'!D167</f>
        <v>2.9940000000000001E-2</v>
      </c>
      <c r="F153" s="97">
        <f>'Monthly Returns'!E167</f>
        <v>2.6405999999999999E-2</v>
      </c>
      <c r="G153" s="97">
        <f>'Monthly Returns'!F167</f>
        <v>1.2353000000000001E-2</v>
      </c>
      <c r="H153" s="97">
        <f>'Monthly Returns'!G167</f>
        <v>4.1487999999999997E-2</v>
      </c>
      <c r="I153" s="97">
        <f>'Monthly Returns'!H167</f>
        <v>4.9614999999999999E-2</v>
      </c>
      <c r="J153" s="97">
        <f>'Monthly Returns'!I167</f>
        <v>0.05</v>
      </c>
      <c r="K153" s="97">
        <f>'Monthly Returns'!J167</f>
        <v>3.1237000000000001E-2</v>
      </c>
      <c r="L153" s="97">
        <f>'Monthly Returns'!K167</f>
        <v>-2.496424718368162E-2</v>
      </c>
      <c r="M153" s="97">
        <f>'Monthly Returns'!L167</f>
        <v>1.2696000000000001E-2</v>
      </c>
      <c r="N153" s="97">
        <f>'Monthly Returns'!M167</f>
        <v>1.1535999999999999E-2</v>
      </c>
      <c r="O153" s="97">
        <f>'Monthly Returns'!N167</f>
        <v>3.4600000000000001E-4</v>
      </c>
      <c r="P153" s="97">
        <f>'Monthly Returns'!O167</f>
        <v>1.0442E-2</v>
      </c>
      <c r="Q153" s="97">
        <f>'Monthly Returns'!P167</f>
        <v>1.8696000000000001E-2</v>
      </c>
      <c r="R153" s="97">
        <f>'Monthly Returns'!Q167</f>
        <v>1.6940999999999998E-2</v>
      </c>
      <c r="S153" s="97">
        <f>'Monthly Returns'!R167</f>
        <v>1.4172000000000001E-2</v>
      </c>
      <c r="T153" s="97">
        <f>'Monthly Returns'!S167</f>
        <v>2.4988999999999997E-2</v>
      </c>
      <c r="U153" s="97">
        <f>'Monthly Returns'!T167</f>
        <v>2.5703999999999998E-2</v>
      </c>
      <c r="V153" s="97">
        <f>'Monthly Returns'!U167</f>
        <v>8.3850000000000001E-3</v>
      </c>
      <c r="W153" s="97">
        <f>'Monthly Returns'!V167</f>
        <v>1.0973999999999999E-2</v>
      </c>
      <c r="X153" s="97">
        <f>'Monthly Returns'!W167</f>
        <v>2.3355999999999998E-2</v>
      </c>
      <c r="Y153" s="97">
        <f>'Monthly Returns'!X167</f>
        <v>1.8047000000000001E-2</v>
      </c>
      <c r="Z153" s="97">
        <f>'Monthly Returns'!Y167</f>
        <v>5.3340000000000002E-3</v>
      </c>
      <c r="AA153" s="97">
        <f>'Monthly Returns'!Z167</f>
        <v>1.5498000000000001E-2</v>
      </c>
      <c r="AB153" s="97">
        <f>'Monthly Returns'!AA167</f>
        <v>6.5209999999999999E-3</v>
      </c>
      <c r="AC153" s="97">
        <f>'Monthly Returns'!AB167</f>
        <v>4.3371000000000007E-2</v>
      </c>
      <c r="AD153" s="97">
        <f>'Monthly Returns'!AC167</f>
        <v>4.0517999999999998E-2</v>
      </c>
      <c r="AE153" s="97">
        <f>'Monthly Returns'!AD167</f>
        <v>5.1715999999999998E-2</v>
      </c>
      <c r="AF153" s="97">
        <f>'Monthly Returns'!AE167</f>
        <v>1.5414000000000001E-2</v>
      </c>
      <c r="AG153" s="97">
        <f>'Monthly Returns'!AF167</f>
        <v>1.0792999999999999E-2</v>
      </c>
      <c r="AH153" s="97">
        <f>'Monthly Returns'!AG167</f>
        <v>4.1275000000000006E-2</v>
      </c>
      <c r="AI153" s="97">
        <f>'Monthly Returns'!AH167</f>
        <v>4.6999999999999993E-3</v>
      </c>
      <c r="AJ153" s="97">
        <f>'Monthly Returns'!AI167</f>
        <v>1.478E-2</v>
      </c>
      <c r="AK153" s="97">
        <f>'Monthly Returns'!AJ167</f>
        <v>1.3358000000000002E-2</v>
      </c>
      <c r="AL153" s="97">
        <f>'Monthly Returns'!AK167</f>
        <v>1.1941E-2</v>
      </c>
      <c r="AM153" s="97">
        <f>'Monthly Returns'!AL167</f>
        <v>2.3708E-2</v>
      </c>
      <c r="AN153" s="97">
        <f>'Monthly Returns'!AM167</f>
        <v>8.2649999999999998E-3</v>
      </c>
      <c r="AO153" s="97">
        <f>'Monthly Returns'!AN167</f>
        <v>2.9679999999999998E-2</v>
      </c>
      <c r="AP153" s="97">
        <f>'Monthly Returns'!AO167</f>
        <v>3.4630999999999995E-2</v>
      </c>
      <c r="AQ153" s="97">
        <f>'Monthly Returns'!AP167</f>
        <v>1.9710999999999999E-2</v>
      </c>
      <c r="AR153" s="95">
        <v>1.5230537442941129E-2</v>
      </c>
      <c r="AS153" s="97">
        <f>'Monthly Returns'!AR167</f>
        <v>-2.496424718368162E-2</v>
      </c>
      <c r="AT153" s="205">
        <f t="shared" si="4"/>
        <v>2.5419770993109304E-2</v>
      </c>
      <c r="AU153" s="95">
        <v>1.0423380259022501E-2</v>
      </c>
      <c r="AV153" s="95">
        <v>8.9455854107822284E-3</v>
      </c>
      <c r="AW153" s="97">
        <f>'Monthly Returns'!AV167</f>
        <v>5.1136000000000001E-2</v>
      </c>
      <c r="AX153" s="97">
        <f>'Monthly Returns'!AW167</f>
        <v>5.0212000000000007E-2</v>
      </c>
      <c r="AY153" s="95">
        <v>2.1851854965546536E-2</v>
      </c>
      <c r="AZ153" s="95">
        <v>-7.4252485998952816E-3</v>
      </c>
      <c r="BA153" s="97">
        <f>'Monthly Returns'!AZ167</f>
        <v>3.3069000000000001E-2</v>
      </c>
      <c r="BB153" s="97"/>
      <c r="BC153" s="97"/>
      <c r="BD153" s="97"/>
      <c r="BE153" s="97"/>
      <c r="BF153" s="97"/>
      <c r="BG153" s="97"/>
      <c r="BH153" s="97"/>
      <c r="BI153" s="97"/>
      <c r="BJ153" s="97"/>
      <c r="BK153" s="97"/>
      <c r="BL153" s="97"/>
      <c r="BM153" s="97"/>
      <c r="BN153" s="97"/>
      <c r="BO153" s="97"/>
      <c r="BP153" s="97"/>
      <c r="BQ153" s="97"/>
      <c r="BR153" s="97"/>
      <c r="BS153" s="97"/>
      <c r="BT153" s="97"/>
      <c r="BU153" s="97"/>
      <c r="BV153" s="97"/>
      <c r="CC153" s="196">
        <f>(C153-AVERAGE(C$3:C$242))^2*'Monthly Returns'!$BI167</f>
        <v>2.2843592532800172E-6</v>
      </c>
      <c r="CD153" s="196">
        <f>(D153-AVERAGE(D$3:D$242))^2*'Monthly Returns'!$BI167</f>
        <v>2.3711848988036254E-6</v>
      </c>
      <c r="CE153" s="196">
        <f>(E153-AVERAGE(E$3:E$242))^2*'Monthly Returns'!$BI167</f>
        <v>1.9094544282333762E-6</v>
      </c>
      <c r="CF153" s="196">
        <f>(F153-AVERAGE(F$3:F$242))^2*'Monthly Returns'!$BI167</f>
        <v>1.3480245747150324E-6</v>
      </c>
      <c r="CG153" s="196">
        <f>(G153-AVERAGE(G$3:G$242))^2*'Monthly Returns'!$BI167</f>
        <v>1.2730432142921943E-8</v>
      </c>
      <c r="CH153" s="196">
        <f>(H153-AVERAGE(H$3:H$242))^2*'Monthly Returns'!$BI167</f>
        <v>5.5151165895867591E-6</v>
      </c>
      <c r="CI153" s="196">
        <f>(I153-AVERAGE(I$3:I$242))^2*'Monthly Returns'!$BI167</f>
        <v>8.4374852813365901E-6</v>
      </c>
      <c r="CJ153" s="196">
        <f>(J153-AVERAGE(J$3:J$242))^2*'Monthly Returns'!$BI167</f>
        <v>7.5561207888126019E-6</v>
      </c>
      <c r="CK153" s="196">
        <f>(K153-AVERAGE(K$3:K$242))^2*'Monthly Returns'!$BI167</f>
        <v>2.0029077039041069E-6</v>
      </c>
      <c r="CL153" s="196">
        <f>(L153-AVERAGE(L$3:L$242))^2*'Monthly Returns'!$BI167</f>
        <v>1.3838027547266204E-35</v>
      </c>
      <c r="CM153" s="196">
        <f>(M153-AVERAGE(M$3:M$242))^2*'Monthly Returns'!$BI167</f>
        <v>3.6284133397329713E-7</v>
      </c>
      <c r="CN153" s="196">
        <f>(N153-AVERAGE(N$3:N$242))^2*'Monthly Returns'!$BI167</f>
        <v>3.0031372863543564E-7</v>
      </c>
      <c r="CO153" s="196">
        <f>(O153-AVERAGE(O$3:O$242))^2*'Monthly Returns'!$BI167</f>
        <v>8.2142300719564486E-9</v>
      </c>
      <c r="CP153" s="196">
        <f>(P153-AVERAGE(P$3:P$242))^2*'Monthly Returns'!$BI167</f>
        <v>2.4892047820257346E-7</v>
      </c>
      <c r="CQ153" s="196">
        <f>(Q153-AVERAGE(Q$3:Q$242))^2*'Monthly Returns'!$BI167</f>
        <v>8.2402452927794508E-7</v>
      </c>
      <c r="CR153" s="196">
        <f>(R153-AVERAGE(R$3:R$242))^2*'Monthly Returns'!$BI167</f>
        <v>7.1178023260720476E-7</v>
      </c>
      <c r="CS153" s="196">
        <f>(S153-AVERAGE(S$3:S$242))^2*'Monthly Returns'!$BI167</f>
        <v>4.6492844224070726E-7</v>
      </c>
      <c r="CT153" s="196">
        <f>(T153-AVERAGE(T$3:T$242))^2*'Monthly Returns'!$BI167</f>
        <v>1.6966246955372494E-6</v>
      </c>
      <c r="CU153" s="196">
        <f>(U153-AVERAGE(U$3:U$242))^2*'Monthly Returns'!$BI167</f>
        <v>2.0356683870482314E-6</v>
      </c>
      <c r="CV153" s="196">
        <f>(V153-AVERAGE(V$3:V$242))^2*'Monthly Returns'!$BI167</f>
        <v>1.1579995236140384E-7</v>
      </c>
      <c r="CW153" s="196">
        <f>(W153-AVERAGE(W$3:W$242))^2*'Monthly Returns'!$BI167</f>
        <v>2.3747858307171735E-7</v>
      </c>
      <c r="CX153" s="196">
        <f>(X153-AVERAGE(X$3:X$242))^2*'Monthly Returns'!$BI167</f>
        <v>1.6013065913209877E-6</v>
      </c>
      <c r="CY153" s="196">
        <f>(Y153-AVERAGE(Y$3:Y$242))^2*'Monthly Returns'!$BI167</f>
        <v>9.3573811346542679E-7</v>
      </c>
      <c r="CZ153" s="196">
        <f>(Z153-AVERAGE(Z$3:Z$242))^2*'Monthly Returns'!$BI167</f>
        <v>3.7649642875021485E-8</v>
      </c>
      <c r="DA153" s="196">
        <f>(AA153-AVERAGE(AA$3:AA$242))^2*'Monthly Returns'!$BI167</f>
        <v>4.1099569833828042E-7</v>
      </c>
      <c r="DB153" s="196">
        <f>(AB153-AVERAGE(AB$3:AB$242))^2*'Monthly Returns'!$BI167</f>
        <v>2.5788064760425866E-8</v>
      </c>
      <c r="DC153" s="196">
        <f>(AC153-AVERAGE(AC$3:AC$242))^2*'Monthly Returns'!$BI167</f>
        <v>7.3061202801176564E-6</v>
      </c>
      <c r="DD153" s="196">
        <f>(AD153-AVERAGE(AD$3:AD$242))^2*'Monthly Returns'!$BI167</f>
        <v>6.2911715008250833E-6</v>
      </c>
      <c r="DE153" s="196">
        <f>(AE153-AVERAGE(AE$3:AE$242))^2*'Monthly Returns'!$BI167</f>
        <v>1.0532428972495311E-5</v>
      </c>
      <c r="DF153" s="196">
        <f>(AF153-AVERAGE(AF$3:AF$242))^2*'Monthly Returns'!$BI167</f>
        <v>3.2243433512080009E-7</v>
      </c>
      <c r="DG153" s="196">
        <f>(AG153-AVERAGE(AG$3:AG$242))^2*'Monthly Returns'!$BI167</f>
        <v>1.2766813595705172E-7</v>
      </c>
      <c r="DH153" s="196">
        <f>(AH153-AVERAGE(AH$3:AH$242))^2*'Monthly Returns'!$BI167</f>
        <v>6.1289867242427933E-6</v>
      </c>
      <c r="DI153" s="196">
        <f>(AI153-AVERAGE(AI$3:AI$242))^2*'Monthly Returns'!$BI167</f>
        <v>5.0735524720158786E-9</v>
      </c>
      <c r="DJ153" s="196">
        <f>(AJ153-AVERAGE(AJ$3:AJ$242))^2*'Monthly Returns'!$BI167</f>
        <v>3.6915183320611819E-7</v>
      </c>
      <c r="DK153" s="196">
        <f>(AK153-AVERAGE(AK$3:AK$242))^2*'Monthly Returns'!$BI167</f>
        <v>2.2650065013680673E-7</v>
      </c>
      <c r="DL153" s="196">
        <f>(AL153-AVERAGE(AL$3:AL$242))^2*'Monthly Returns'!$BI167</f>
        <v>1.376109302313686E-7</v>
      </c>
      <c r="DM153" s="196">
        <f>(AM153-AVERAGE(AM$3:AM$242))^2*'Monthly Returns'!$BI167</f>
        <v>1.6863825181778161E-6</v>
      </c>
      <c r="DN153" s="196">
        <f>(AN153-AVERAGE(AN$3:AN$242))^2*'Monthly Returns'!$BI167</f>
        <v>3.1600212078028404E-8</v>
      </c>
      <c r="DO153" s="196">
        <f>(AO153-AVERAGE(AO$3:AO$242))^2*'Monthly Returns'!$BI167</f>
        <v>2.6529047080963252E-6</v>
      </c>
      <c r="DP153" s="196">
        <f>(AP153-AVERAGE(AP$3:AP$242))^2*'Monthly Returns'!$BI167</f>
        <v>4.6751381349858074E-6</v>
      </c>
      <c r="DQ153" s="196">
        <f>(AQ153-AVERAGE(AQ$3:AQ$242))^2*'Monthly Returns'!$BI167</f>
        <v>6.3456856538835257E-7</v>
      </c>
      <c r="DR153" s="196">
        <f>(AR153-AVERAGE(AR$3:AR$242))^2*'Monthly Returns'!$BI167</f>
        <v>3.4186426112117115E-7</v>
      </c>
      <c r="DS153" s="196">
        <f>(AS153-AVERAGE(AS$3:AS$242))^2*'Monthly Returns'!$BI167</f>
        <v>1.3838027547266204E-35</v>
      </c>
      <c r="DT153" s="196">
        <f>(AT153-AVERAGE(AT$3:AT$242))^2*'Monthly Returns'!$BI167</f>
        <v>1.7469298793285156E-6</v>
      </c>
      <c r="DU153" s="196">
        <f>(AU153-AVERAGE(AU$3:AU$242))^2*'Monthly Returns'!$BI167</f>
        <v>3.1903739067811836E-7</v>
      </c>
      <c r="DV153" s="196">
        <f>(AV153-AVERAGE(AV$3:AV$242))^2*'Monthly Returns'!$BI167</f>
        <v>9.8181448346689556E-7</v>
      </c>
      <c r="DW153" s="196">
        <f>(AW153-AVERAGE(AW$3:AW$242))^2*'Monthly Returns'!$BI167</f>
        <v>7.6613593403189836E-6</v>
      </c>
      <c r="DX153" s="196">
        <f>(AX153-AVERAGE(AX$3:AX$242))^2*'Monthly Returns'!$BI167</f>
        <v>7.6696435025057226E-6</v>
      </c>
      <c r="DY153" s="196">
        <f>(AY153-AVERAGE(AY$3:AY$242))^2*'Monthly Returns'!$BI167</f>
        <v>9.9928686935403841E-7</v>
      </c>
      <c r="DZ153" s="196">
        <f>(AZ153-AVERAGE(AZ$3:AZ$242))^2*'Monthly Returns'!$BI167</f>
        <v>2.5188626716859272E-6</v>
      </c>
      <c r="EA153" s="196">
        <f>(BA153-AVERAGE(BA$3:BA$242))^2*'Monthly Returns'!$BI167</f>
        <v>2.3385103332420543E-6</v>
      </c>
    </row>
    <row r="154" spans="1:131" s="103" customFormat="1" x14ac:dyDescent="0.2">
      <c r="A154" s="85"/>
      <c r="B154" s="102">
        <f>'Monthly Returns'!A168</f>
        <v>40694</v>
      </c>
      <c r="C154" s="97">
        <f>'Monthly Returns'!B168</f>
        <v>-1.141E-2</v>
      </c>
      <c r="D154" s="97">
        <f>'Monthly Returns'!C168</f>
        <v>-1.0728E-2</v>
      </c>
      <c r="E154" s="97">
        <f>'Monthly Returns'!D168</f>
        <v>-4.1679999999999998E-3</v>
      </c>
      <c r="F154" s="97">
        <f>'Monthly Returns'!E168</f>
        <v>-1.8749000000000002E-2</v>
      </c>
      <c r="G154" s="97">
        <f>'Monthly Returns'!F168</f>
        <v>-2.4420999999999998E-2</v>
      </c>
      <c r="H154" s="97">
        <f>'Monthly Returns'!G168</f>
        <v>-2.0560999999999999E-2</v>
      </c>
      <c r="I154" s="97">
        <f>'Monthly Returns'!H168</f>
        <v>-2.7698999999999998E-2</v>
      </c>
      <c r="J154" s="97">
        <f>'Monthly Returns'!I168</f>
        <v>-2.6851E-2</v>
      </c>
      <c r="K154" s="97">
        <f>'Monthly Returns'!J168</f>
        <v>-2.5832000000000001E-2</v>
      </c>
      <c r="L154" s="97">
        <f>'Monthly Returns'!K168</f>
        <v>-2.496424718368162E-2</v>
      </c>
      <c r="M154" s="97">
        <f>'Monthly Returns'!L168</f>
        <v>1.3051999999999999E-2</v>
      </c>
      <c r="N154" s="97">
        <f>'Monthly Returns'!M168</f>
        <v>1.5616000000000001E-2</v>
      </c>
      <c r="O154" s="97">
        <f>'Monthly Returns'!N168</f>
        <v>9.9000000000000008E-5</v>
      </c>
      <c r="P154" s="97">
        <f>'Monthly Returns'!O168</f>
        <v>1.2618000000000001E-2</v>
      </c>
      <c r="Q154" s="97">
        <f>'Monthly Returns'!P168</f>
        <v>3.4606999999999999E-2</v>
      </c>
      <c r="R154" s="97">
        <f>'Monthly Returns'!Q168</f>
        <v>1.5273000000000002E-2</v>
      </c>
      <c r="S154" s="97">
        <f>'Monthly Returns'!R168</f>
        <v>1.1309E-2</v>
      </c>
      <c r="T154" s="97">
        <f>'Monthly Returns'!S168</f>
        <v>2.6884999999999999E-2</v>
      </c>
      <c r="U154" s="97">
        <f>'Monthly Returns'!T168</f>
        <v>2.7750000000000001E-3</v>
      </c>
      <c r="V154" s="97">
        <f>'Monthly Returns'!U168</f>
        <v>8.3680000000000004E-3</v>
      </c>
      <c r="W154" s="97">
        <f>'Monthly Returns'!V168</f>
        <v>1.0741000000000001E-2</v>
      </c>
      <c r="X154" s="97">
        <f>'Monthly Returns'!W168</f>
        <v>4.0769999999999999E-3</v>
      </c>
      <c r="Y154" s="97">
        <f>'Monthly Returns'!X168</f>
        <v>1.5309E-2</v>
      </c>
      <c r="Z154" s="97">
        <f>'Monthly Returns'!Y168</f>
        <v>5.6030000000000003E-3</v>
      </c>
      <c r="AA154" s="97">
        <f>'Monthly Returns'!Z168</f>
        <v>4.8780000000000004E-3</v>
      </c>
      <c r="AB154" s="97">
        <f>'Monthly Returns'!AA168</f>
        <v>-1.0480000000000001E-3</v>
      </c>
      <c r="AC154" s="97">
        <f>'Monthly Returns'!AB168</f>
        <v>-9.7699999999999992E-3</v>
      </c>
      <c r="AD154" s="97">
        <f>'Monthly Returns'!AC168</f>
        <v>-7.3340000000000002E-3</v>
      </c>
      <c r="AE154" s="97">
        <f>'Monthly Returns'!AD168</f>
        <v>-1.8189E-2</v>
      </c>
      <c r="AF154" s="97">
        <f>'Monthly Returns'!AE168</f>
        <v>1.4796E-2</v>
      </c>
      <c r="AG154" s="97">
        <f>'Monthly Returns'!AF168</f>
        <v>6.3460000000000009E-3</v>
      </c>
      <c r="AH154" s="97">
        <f>'Monthly Returns'!AG168</f>
        <v>-4.8589999999999996E-3</v>
      </c>
      <c r="AI154" s="97">
        <f>'Monthly Returns'!AH168</f>
        <v>-1.3899999999999999E-2</v>
      </c>
      <c r="AJ154" s="97">
        <f>'Monthly Returns'!AI168</f>
        <v>-1.2E-2</v>
      </c>
      <c r="AK154" s="97">
        <f>'Monthly Returns'!AJ168</f>
        <v>-1.2803999999999999E-2</v>
      </c>
      <c r="AL154" s="97">
        <f>'Monthly Returns'!AK168</f>
        <v>-4.6509999999999998E-3</v>
      </c>
      <c r="AM154" s="97">
        <f>'Monthly Returns'!AL168</f>
        <v>-2.3014999999999997E-2</v>
      </c>
      <c r="AN154" s="97">
        <f>'Monthly Returns'!AM168</f>
        <v>9.9599999999999992E-4</v>
      </c>
      <c r="AO154" s="97">
        <f>'Monthly Returns'!AN168</f>
        <v>-3.5188000000000004E-2</v>
      </c>
      <c r="AP154" s="97">
        <f>'Monthly Returns'!AO168</f>
        <v>-5.0582000000000002E-2</v>
      </c>
      <c r="AQ154" s="97">
        <f>'Monthly Returns'!AP168</f>
        <v>-3.9849000000000002E-2</v>
      </c>
      <c r="AR154" s="95">
        <v>-2.0960953147332144E-4</v>
      </c>
      <c r="AS154" s="97">
        <f>'Monthly Returns'!AR168</f>
        <v>-2.496424718368162E-2</v>
      </c>
      <c r="AT154" s="205">
        <f t="shared" si="4"/>
        <v>-1.5075606580461396E-2</v>
      </c>
      <c r="AU154" s="95">
        <v>-4.8085710366590952E-3</v>
      </c>
      <c r="AV154" s="95">
        <v>-1.2364319066477792E-2</v>
      </c>
      <c r="AW154" s="97">
        <f>'Monthly Returns'!AV168</f>
        <v>9.9909999999999999E-3</v>
      </c>
      <c r="AX154" s="97">
        <f>'Monthly Returns'!AW168</f>
        <v>5.0949999999999997E-3</v>
      </c>
      <c r="AY154" s="95">
        <v>-8.8870329023069874E-3</v>
      </c>
      <c r="AZ154" s="95">
        <v>-5.3249276762845077E-3</v>
      </c>
      <c r="BA154" s="97">
        <f>'Monthly Returns'!AZ168</f>
        <v>-4.9542999999999997E-2</v>
      </c>
      <c r="BB154" s="97"/>
      <c r="BC154" s="97"/>
      <c r="BD154" s="97"/>
      <c r="BE154" s="97"/>
      <c r="BF154" s="97"/>
      <c r="BG154" s="97"/>
      <c r="BH154" s="97"/>
      <c r="BI154" s="97"/>
      <c r="BJ154" s="97"/>
      <c r="BK154" s="97"/>
      <c r="BL154" s="97"/>
      <c r="BM154" s="97"/>
      <c r="BN154" s="97"/>
      <c r="BO154" s="97"/>
      <c r="BP154" s="97"/>
      <c r="BQ154" s="97"/>
      <c r="BR154" s="97"/>
      <c r="BS154" s="97"/>
      <c r="BT154" s="97"/>
      <c r="BU154" s="97"/>
      <c r="BV154" s="97"/>
      <c r="CC154" s="196">
        <f>(C154-AVERAGE(C$3:C$242))^2*'Monthly Returns'!$BI168</f>
        <v>1.5726555253476345E-6</v>
      </c>
      <c r="CD154" s="196">
        <f>(D154-AVERAGE(D$3:D$242))^2*'Monthly Returns'!$BI168</f>
        <v>1.4414511695535073E-6</v>
      </c>
      <c r="CE154" s="196">
        <f>(E154-AVERAGE(E$3:E$242))^2*'Monthly Returns'!$BI168</f>
        <v>8.2517438201366464E-7</v>
      </c>
      <c r="CF154" s="196">
        <f>(F154-AVERAGE(F$3:F$242))^2*'Monthly Returns'!$BI168</f>
        <v>3.5130273618405664E-6</v>
      </c>
      <c r="CG154" s="196">
        <f>(G154-AVERAGE(G$3:G$242))^2*'Monthly Returns'!$BI168</f>
        <v>5.5853795460291566E-6</v>
      </c>
      <c r="CH154" s="196">
        <f>(H154-AVERAGE(H$3:H$242))^2*'Monthly Returns'!$BI168</f>
        <v>3.3078758452485517E-6</v>
      </c>
      <c r="CI154" s="196">
        <f>(I154-AVERAGE(I$3:I$242))^2*'Monthly Returns'!$BI168</f>
        <v>5.2337971141511904E-6</v>
      </c>
      <c r="CJ154" s="196">
        <f>(J154-AVERAGE(J$3:J$242))^2*'Monthly Returns'!$BI168</f>
        <v>5.8237593170932496E-6</v>
      </c>
      <c r="CK154" s="196">
        <f>(K154-AVERAGE(K$3:K$242))^2*'Monthly Returns'!$BI168</f>
        <v>5.8624076632155652E-6</v>
      </c>
      <c r="CL154" s="196">
        <f>(L154-AVERAGE(L$3:L$242))^2*'Monthly Returns'!$BI168</f>
        <v>1.3977805603299198E-35</v>
      </c>
      <c r="CM154" s="196">
        <f>(M154-AVERAGE(M$3:M$242))^2*'Monthly Returns'!$BI168</f>
        <v>3.961121488208217E-7</v>
      </c>
      <c r="CN154" s="196">
        <f>(N154-AVERAGE(N$3:N$242))^2*'Monthly Returns'!$BI168</f>
        <v>6.8154716168480055E-7</v>
      </c>
      <c r="CO154" s="196">
        <f>(O154-AVERAGE(O$3:O$242))^2*'Monthly Returns'!$BI168</f>
        <v>1.1604566332251824E-8</v>
      </c>
      <c r="CP154" s="196">
        <f>(P154-AVERAGE(P$3:P$242))^2*'Monthly Returns'!$BI168</f>
        <v>4.1988706808143273E-7</v>
      </c>
      <c r="CQ154" s="196">
        <f>(Q154-AVERAGE(Q$3:Q$242))^2*'Monthly Returns'!$BI168</f>
        <v>3.9360220542602914E-6</v>
      </c>
      <c r="CR154" s="196">
        <f>(R154-AVERAGE(R$3:R$242))^2*'Monthly Returns'!$BI168</f>
        <v>5.4107899024714803E-7</v>
      </c>
      <c r="CS154" s="196">
        <f>(S154-AVERAGE(S$3:S$242))^2*'Monthly Returns'!$BI168</f>
        <v>2.425246256654613E-7</v>
      </c>
      <c r="CT154" s="196">
        <f>(T154-AVERAGE(T$3:T$242))^2*'Monthly Returns'!$BI168</f>
        <v>2.0644044137486665E-6</v>
      </c>
      <c r="CU154" s="196">
        <f>(U154-AVERAGE(U$3:U$242))^2*'Monthly Returns'!$BI168</f>
        <v>1.2170007792519774E-8</v>
      </c>
      <c r="CV154" s="196">
        <f>(V154-AVERAGE(V$3:V$242))^2*'Monthly Returns'!$BI168</f>
        <v>1.1618779205888829E-7</v>
      </c>
      <c r="CW154" s="196">
        <f>(W154-AVERAGE(W$3:W$242))^2*'Monthly Returns'!$BI168</f>
        <v>2.2475198870134496E-7</v>
      </c>
      <c r="CX154" s="196">
        <f>(X154-AVERAGE(X$3:X$242))^2*'Monthly Returns'!$BI168</f>
        <v>7.098601503310897E-10</v>
      </c>
      <c r="CY154" s="196">
        <f>(Y154-AVERAGE(Y$3:Y$242))^2*'Monthly Returns'!$BI168</f>
        <v>6.2063486793457115E-7</v>
      </c>
      <c r="CZ154" s="196">
        <f>(Z154-AVERAGE(Z$3:Z$242))^2*'Monthly Returns'!$BI168</f>
        <v>4.5424350676070725E-8</v>
      </c>
      <c r="DA154" s="196">
        <f>(AA154-AVERAGE(AA$3:AA$242))^2*'Monthly Returns'!$BI168</f>
        <v>5.03256703187523E-9</v>
      </c>
      <c r="DB154" s="196">
        <f>(AB154-AVERAGE(AB$3:AB$242))^2*'Monthly Returns'!$BI168</f>
        <v>1.2136755860954727E-7</v>
      </c>
      <c r="DC154" s="196">
        <f>(AC154-AVERAGE(AC$3:AC$242))^2*'Monthly Returns'!$BI168</f>
        <v>7.4383611629110131E-7</v>
      </c>
      <c r="DD154" s="196">
        <f>(AD154-AVERAGE(AD$3:AD$242))^2*'Monthly Returns'!$BI168</f>
        <v>4.927868864535559E-7</v>
      </c>
      <c r="DE154" s="196">
        <f>(AE154-AVERAGE(AE$3:AE$242))^2*'Monthly Returns'!$BI168</f>
        <v>2.0920724421280049E-6</v>
      </c>
      <c r="DF154" s="196">
        <f>(AF154-AVERAGE(AF$3:AF$242))^2*'Monthly Returns'!$BI168</f>
        <v>2.799163297011202E-7</v>
      </c>
      <c r="DG154" s="196">
        <f>(AG154-AVERAGE(AG$3:AG$242))^2*'Monthly Returns'!$BI168</f>
        <v>3.5521873391111932E-9</v>
      </c>
      <c r="DH154" s="196">
        <f>(AH154-AVERAGE(AH$3:AH$242))^2*'Monthly Returns'!$BI168</f>
        <v>3.8314335570354935E-7</v>
      </c>
      <c r="DI154" s="196">
        <f>(AI154-AVERAGE(AI$3:AI$242))^2*'Monthly Returns'!$BI168</f>
        <v>1.3950611973529903E-6</v>
      </c>
      <c r="DJ154" s="196">
        <f>(AJ154-AVERAGE(AJ$3:AJ$242))^2*'Monthly Returns'!$BI168</f>
        <v>1.4232498994334516E-6</v>
      </c>
      <c r="DK154" s="196">
        <f>(AK154-AVERAGE(AK$3:AK$242))^2*'Monthly Returns'!$BI168</f>
        <v>1.6478831356414261E-6</v>
      </c>
      <c r="DL154" s="196">
        <f>(AL154-AVERAGE(AL$3:AL$242))^2*'Monthly Returns'!$BI168</f>
        <v>5.5449942800369453E-7</v>
      </c>
      <c r="DM154" s="196">
        <f>(AM154-AVERAGE(AM$3:AM$242))^2*'Monthly Returns'!$BI168</f>
        <v>3.3916969844615361E-6</v>
      </c>
      <c r="DN154" s="196">
        <f>(AN154-AVERAGE(AN$3:AN$242))^2*'Monthly Returns'!$BI168</f>
        <v>9.6664403904377241E-8</v>
      </c>
      <c r="DO154" s="196">
        <f>(AO154-AVERAGE(AO$3:AO$242))^2*'Monthly Returns'!$BI168</f>
        <v>7.4632616920452211E-6</v>
      </c>
      <c r="DP154" s="196">
        <f>(AP154-AVERAGE(AP$3:AP$242))^2*'Monthly Returns'!$BI168</f>
        <v>1.2716484130421423E-5</v>
      </c>
      <c r="DQ154" s="196">
        <f>(AQ154-AVERAGE(AQ$3:AQ$242))^2*'Monthly Returns'!$BI168</f>
        <v>1.0309044854431695E-5</v>
      </c>
      <c r="DR154" s="196">
        <f>(AR154-AVERAGE(AR$3:AR$242))^2*'Monthly Returns'!$BI168</f>
        <v>2.045397586243284E-7</v>
      </c>
      <c r="DS154" s="196">
        <f>(AS154-AVERAGE(AS$3:AS$242))^2*'Monthly Returns'!$BI168</f>
        <v>1.3977805603299198E-35</v>
      </c>
      <c r="DT154" s="196">
        <f>(AT154-AVERAGE(AT$3:AT$242))^2*'Monthly Returns'!$BI168</f>
        <v>1.9572033071200681E-6</v>
      </c>
      <c r="DU154" s="196">
        <f>(AU154-AVERAGE(AU$3:AU$242))^2*'Monthly Returns'!$BI168</f>
        <v>2.0994391479679714E-7</v>
      </c>
      <c r="DV154" s="196">
        <f>(AV154-AVERAGE(AV$3:AV$242))^2*'Monthly Returns'!$BI168</f>
        <v>1.9304621259023476E-7</v>
      </c>
      <c r="DW154" s="196">
        <f>(AW154-AVERAGE(AW$3:AW$242))^2*'Monthly Returns'!$BI168</f>
        <v>1.1521762624296669E-10</v>
      </c>
      <c r="DX154" s="196">
        <f>(AX154-AVERAGE(AX$3:AX$242))^2*'Monthly Returns'!$BI168</f>
        <v>6.5166695457796859E-8</v>
      </c>
      <c r="DY154" s="196">
        <f>(AY154-AVERAGE(AY$3:AY$242))^2*'Monthly Returns'!$BI168</f>
        <v>1.1354876743548079E-6</v>
      </c>
      <c r="DZ154" s="196">
        <f>(AZ154-AVERAGE(AZ$3:AZ$242))^2*'Monthly Returns'!$BI168</f>
        <v>2.1130426312665825E-6</v>
      </c>
      <c r="EA154" s="196">
        <f>(BA154-AVERAGE(BA$3:BA$242))^2*'Monthly Returns'!$BI168</f>
        <v>1.621686375263641E-5</v>
      </c>
    </row>
    <row r="155" spans="1:131" s="103" customFormat="1" x14ac:dyDescent="0.2">
      <c r="A155" s="85"/>
      <c r="B155" s="102">
        <f>'Monthly Returns'!A169</f>
        <v>40724</v>
      </c>
      <c r="C155" s="97">
        <f>'Monthly Returns'!B169</f>
        <v>-1.7958999999999999E-2</v>
      </c>
      <c r="D155" s="97">
        <f>'Monthly Returns'!C169</f>
        <v>-1.7479999999999999E-2</v>
      </c>
      <c r="E155" s="97">
        <f>'Monthly Returns'!D169</f>
        <v>-2.0884999999999997E-2</v>
      </c>
      <c r="F155" s="97">
        <f>'Monthly Returns'!E169</f>
        <v>-2.3056E-2</v>
      </c>
      <c r="G155" s="97">
        <f>'Monthly Returns'!F169</f>
        <v>-2.0697999999999998E-2</v>
      </c>
      <c r="H155" s="97">
        <f>'Monthly Returns'!G169</f>
        <v>-1.5368E-2</v>
      </c>
      <c r="I155" s="97">
        <f>'Monthly Returns'!H169</f>
        <v>-1.4185000000000001E-2</v>
      </c>
      <c r="J155" s="97">
        <f>'Monthly Returns'!I169</f>
        <v>-2.1173999999999998E-2</v>
      </c>
      <c r="K155" s="97">
        <f>'Monthly Returns'!J169</f>
        <v>-1.4962999999999999E-2</v>
      </c>
      <c r="L155" s="97">
        <f>'Monthly Returns'!K169</f>
        <v>-2.496424718368162E-2</v>
      </c>
      <c r="M155" s="97">
        <f>'Monthly Returns'!L169</f>
        <v>-2.9289999999999997E-3</v>
      </c>
      <c r="N155" s="97">
        <f>'Monthly Returns'!M169</f>
        <v>-3.3800000000000002E-3</v>
      </c>
      <c r="O155" s="97">
        <f>'Monthly Returns'!N169</f>
        <v>1.9800000000000002E-4</v>
      </c>
      <c r="P155" s="97">
        <f>'Monthly Returns'!O169</f>
        <v>-8.2199999999999992E-4</v>
      </c>
      <c r="Q155" s="97">
        <f>'Monthly Returns'!P169</f>
        <v>-1.9275E-2</v>
      </c>
      <c r="R155" s="97">
        <f>'Monthly Returns'!Q169</f>
        <v>-7.2789999999999999E-3</v>
      </c>
      <c r="S155" s="97">
        <f>'Monthly Returns'!R169</f>
        <v>-3.437E-3</v>
      </c>
      <c r="T155" s="97">
        <f>'Monthly Returns'!S169</f>
        <v>-1.8332999999999999E-2</v>
      </c>
      <c r="U155" s="97">
        <f>'Monthly Returns'!T169</f>
        <v>8.3269999999999993E-3</v>
      </c>
      <c r="V155" s="97">
        <f>'Monthly Returns'!U169</f>
        <v>-8.4099999999999995E-4</v>
      </c>
      <c r="W155" s="97">
        <f>'Monthly Returns'!V169</f>
        <v>9.3499999999999996E-4</v>
      </c>
      <c r="X155" s="97">
        <f>'Monthly Returns'!W169</f>
        <v>-9.9419999999999994E-3</v>
      </c>
      <c r="Y155" s="97">
        <f>'Monthly Returns'!X169</f>
        <v>8.2699999999999994E-4</v>
      </c>
      <c r="Z155" s="97">
        <f>'Monthly Returns'!Y169</f>
        <v>2.4940000000000001E-3</v>
      </c>
      <c r="AA155" s="97">
        <f>'Monthly Returns'!Z169</f>
        <v>-9.7359999999999999E-3</v>
      </c>
      <c r="AB155" s="97">
        <f>'Monthly Returns'!AA169</f>
        <v>-3.6640000000000002E-3</v>
      </c>
      <c r="AC155" s="97">
        <f>'Monthly Returns'!AB169</f>
        <v>3.1819999999999999E-3</v>
      </c>
      <c r="AD155" s="97">
        <f>'Monthly Returns'!AC169</f>
        <v>3.7559999999999998E-3</v>
      </c>
      <c r="AE155" s="97">
        <f>'Monthly Returns'!AD169</f>
        <v>-1.4199999999999998E-3</v>
      </c>
      <c r="AF155" s="97">
        <f>'Monthly Returns'!AE169</f>
        <v>1.1578E-2</v>
      </c>
      <c r="AG155" s="97">
        <f>'Monthly Returns'!AF169</f>
        <v>-5.7549999999999997E-3</v>
      </c>
      <c r="AH155" s="97">
        <f>'Monthly Returns'!AG169</f>
        <v>8.1720000000000004E-3</v>
      </c>
      <c r="AI155" s="97">
        <f>'Monthly Returns'!AH169</f>
        <v>-1.5900000000000001E-2</v>
      </c>
      <c r="AJ155" s="97">
        <f>'Monthly Returns'!AI169</f>
        <v>-1.176E-2</v>
      </c>
      <c r="AK155" s="97">
        <f>'Monthly Returns'!AJ169</f>
        <v>-1.2597000000000001E-2</v>
      </c>
      <c r="AL155" s="97">
        <f>'Monthly Returns'!AK169</f>
        <v>-1.0232000000000002E-2</v>
      </c>
      <c r="AM155" s="97">
        <f>'Monthly Returns'!AL169</f>
        <v>-1.7408E-2</v>
      </c>
      <c r="AN155" s="97">
        <f>'Monthly Returns'!AM169</f>
        <v>-2.5069999999999997E-3</v>
      </c>
      <c r="AO155" s="97">
        <f>'Monthly Returns'!AN169</f>
        <v>-3.0993E-2</v>
      </c>
      <c r="AP155" s="97">
        <f>'Monthly Returns'!AO169</f>
        <v>-5.0442000000000001E-2</v>
      </c>
      <c r="AQ155" s="97">
        <f>'Monthly Returns'!AP169</f>
        <v>-1.9323E-2</v>
      </c>
      <c r="AR155" s="95">
        <v>-3.1749336536104305E-3</v>
      </c>
      <c r="AS155" s="97">
        <f>'Monthly Returns'!AR169</f>
        <v>-2.496424718368162E-2</v>
      </c>
      <c r="AT155" s="205">
        <f t="shared" si="4"/>
        <v>-2.3386040085894434E-2</v>
      </c>
      <c r="AU155" s="95">
        <v>-3.9122173540520385E-3</v>
      </c>
      <c r="AV155" s="95">
        <v>8.3297546805156317E-3</v>
      </c>
      <c r="AW155" s="97">
        <f>'Monthly Returns'!AV169</f>
        <v>-3.0709E-2</v>
      </c>
      <c r="AX155" s="97">
        <f>'Monthly Returns'!AW169</f>
        <v>-2.4765000000000002E-2</v>
      </c>
      <c r="AY155" s="95">
        <v>-8.119200429472161E-3</v>
      </c>
      <c r="AZ155" s="95">
        <v>-3.138603089703978E-3</v>
      </c>
      <c r="BA155" s="97">
        <f>'Monthly Returns'!AZ169</f>
        <v>1.0893E-2</v>
      </c>
      <c r="BB155" s="97"/>
      <c r="BC155" s="97"/>
      <c r="BD155" s="97"/>
      <c r="BE155" s="97"/>
      <c r="BF155" s="97"/>
      <c r="BG155" s="97"/>
      <c r="BH155" s="97"/>
      <c r="BI155" s="97"/>
      <c r="BJ155" s="97"/>
      <c r="BK155" s="97"/>
      <c r="BL155" s="97"/>
      <c r="BM155" s="97"/>
      <c r="BN155" s="97"/>
      <c r="BO155" s="97"/>
      <c r="BP155" s="97"/>
      <c r="BQ155" s="97"/>
      <c r="BR155" s="97"/>
      <c r="BS155" s="97"/>
      <c r="BT155" s="97"/>
      <c r="BU155" s="97"/>
      <c r="BV155" s="97"/>
      <c r="CC155" s="196">
        <f>(C155-AVERAGE(C$3:C$242))^2*'Monthly Returns'!$BI169</f>
        <v>2.9024990842987284E-6</v>
      </c>
      <c r="CD155" s="196">
        <f>(D155-AVERAGE(D$3:D$242))^2*'Monthly Returns'!$BI169</f>
        <v>2.7678737621500448E-6</v>
      </c>
      <c r="CE155" s="196">
        <f>(E155-AVERAGE(E$3:E$242))^2*'Monthly Returns'!$BI169</f>
        <v>4.1801181024889454E-6</v>
      </c>
      <c r="CF155" s="196">
        <f>(F155-AVERAGE(F$3:F$242))^2*'Monthly Returns'!$BI169</f>
        <v>4.7318800594179093E-6</v>
      </c>
      <c r="CG155" s="196">
        <f>(G155-AVERAGE(G$3:G$242))^2*'Monthly Returns'!$BI169</f>
        <v>4.5081422206279999E-6</v>
      </c>
      <c r="CH155" s="196">
        <f>(H155-AVERAGE(H$3:H$242))^2*'Monthly Returns'!$BI169</f>
        <v>2.1797787235783891E-6</v>
      </c>
      <c r="CI155" s="196">
        <f>(I155-AVERAGE(I$3:I$242))^2*'Monthly Returns'!$BI169</f>
        <v>1.916889958900438E-6</v>
      </c>
      <c r="CJ155" s="196">
        <f>(J155-AVERAGE(J$3:J$242))^2*'Monthly Returns'!$BI169</f>
        <v>4.1662137764832865E-6</v>
      </c>
      <c r="CK155" s="196">
        <f>(K155-AVERAGE(K$3:K$242))^2*'Monthly Returns'!$BI169</f>
        <v>2.8822562977859416E-6</v>
      </c>
      <c r="CL155" s="196">
        <f>(L155-AVERAGE(L$3:L$242))^2*'Monthly Returns'!$BI169</f>
        <v>1.4118995558888077E-35</v>
      </c>
      <c r="CM155" s="196">
        <f>(M155-AVERAGE(M$3:M$242))^2*'Monthly Returns'!$BI169</f>
        <v>2.0178218063431017E-7</v>
      </c>
      <c r="CN155" s="196">
        <f>(N155-AVERAGE(N$3:N$242))^2*'Monthly Returns'!$BI169</f>
        <v>2.0803916052855065E-7</v>
      </c>
      <c r="CO155" s="196">
        <f>(O155-AVERAGE(O$3:O$242))^2*'Monthly Returns'!$BI169</f>
        <v>1.0315636664486049E-8</v>
      </c>
      <c r="CP155" s="196">
        <f>(P155-AVERAGE(P$3:P$242))^2*'Monthly Returns'!$BI169</f>
        <v>6.6820317300151628E-8</v>
      </c>
      <c r="CQ155" s="196">
        <f>(Q155-AVERAGE(Q$3:Q$242))^2*'Monthly Returns'!$BI169</f>
        <v>2.7334435367968915E-6</v>
      </c>
      <c r="CR155" s="196">
        <f>(R155-AVERAGE(R$3:R$242))^2*'Monthly Returns'!$BI169</f>
        <v>6.1976009874999121E-7</v>
      </c>
      <c r="CS155" s="196">
        <f>(S155-AVERAGE(S$3:S$242))^2*'Monthly Returns'!$BI169</f>
        <v>2.5321158893575024E-7</v>
      </c>
      <c r="CT155" s="196">
        <f>(T155-AVERAGE(T$3:T$242))^2*'Monthly Returns'!$BI169</f>
        <v>2.6138626515650326E-6</v>
      </c>
      <c r="CU155" s="196">
        <f>(U155-AVERAGE(U$3:U$242))^2*'Monthly Returns'!$BI169</f>
        <v>7.0192619263365697E-8</v>
      </c>
      <c r="CV155" s="196">
        <f>(V155-AVERAGE(V$3:V$242))^2*'Monthly Returns'!$BI169</f>
        <v>7.8833259974637576E-8</v>
      </c>
      <c r="CW155" s="196">
        <f>(W155-AVERAGE(W$3:W$242))^2*'Monthly Returns'!$BI169</f>
        <v>3.5079533055375885E-8</v>
      </c>
      <c r="CX155" s="196">
        <f>(X155-AVERAGE(X$3:X$242))^2*'Monthly Returns'!$BI169</f>
        <v>9.5202427420346008E-7</v>
      </c>
      <c r="CY155" s="196">
        <f>(Y155-AVERAGE(Y$3:Y$242))^2*'Monthly Returns'!$BI169</f>
        <v>3.5535083923380934E-8</v>
      </c>
      <c r="CZ155" s="196">
        <f>(Z155-AVERAGE(Z$3:Z$242))^2*'Monthly Returns'!$BI169</f>
        <v>1.4113323604075866E-11</v>
      </c>
      <c r="DA155" s="196">
        <f>(AA155-AVERAGE(AA$3:AA$242))^2*'Monthly Returns'!$BI169</f>
        <v>1.1246881367712563E-6</v>
      </c>
      <c r="DB155" s="196">
        <f>(AB155-AVERAGE(AB$3:AB$242))^2*'Monthly Returns'!$BI169</f>
        <v>2.7794976804382303E-7</v>
      </c>
      <c r="DC155" s="196">
        <f>(AC155-AVERAGE(AC$3:AC$242))^2*'Monthly Returns'!$BI169</f>
        <v>9.8225526243894832E-11</v>
      </c>
      <c r="DD155" s="196">
        <f>(AD155-AVERAGE(AD$3:AD$242))^2*'Monthly Returns'!$BI169</f>
        <v>2.0387828016285701E-9</v>
      </c>
      <c r="DE155" s="196">
        <f>(AE155-AVERAGE(AE$3:AE$242))^2*'Monthly Returns'!$BI169</f>
        <v>1.0150618189454957E-7</v>
      </c>
      <c r="DF155" s="196">
        <f>(AF155-AVERAGE(AF$3:AF$242))^2*'Monthly Returns'!$BI169</f>
        <v>9.854047152597151E-8</v>
      </c>
      <c r="DG155" s="196">
        <f>(AG155-AVERAGE(AG$3:AG$242))^2*'Monthly Returns'!$BI169</f>
        <v>5.7640109231035366E-7</v>
      </c>
      <c r="DH155" s="196">
        <f>(AH155-AVERAGE(AH$3:AH$242))^2*'Monthly Returns'!$BI169</f>
        <v>6.7578433865422503E-8</v>
      </c>
      <c r="DI155" s="196">
        <f>(AI155-AVERAGE(AI$3:AI$242))^2*'Monthly Returns'!$BI169</f>
        <v>1.7488911948647604E-6</v>
      </c>
      <c r="DJ155" s="196">
        <f>(AJ155-AVERAGE(AJ$3:AJ$242))^2*'Monthly Returns'!$BI169</f>
        <v>1.3989330428105759E-6</v>
      </c>
      <c r="DK155" s="196">
        <f>(AK155-AVERAGE(AK$3:AK$242))^2*'Monthly Returns'!$BI169</f>
        <v>1.6285698111472883E-6</v>
      </c>
      <c r="DL155" s="196">
        <f>(AL155-AVERAGE(AL$3:AL$242))^2*'Monthly Returns'!$BI169</f>
        <v>1.2682678594507136E-6</v>
      </c>
      <c r="DM155" s="196">
        <f>(AM155-AVERAGE(AM$3:AM$242))^2*'Monthly Returns'!$BI169</f>
        <v>2.1650139146861948E-6</v>
      </c>
      <c r="DN155" s="196">
        <f>(AN155-AVERAGE(AN$3:AN$242))^2*'Monthly Returns'!$BI169</f>
        <v>3.0205116159186195E-7</v>
      </c>
      <c r="DO155" s="196">
        <f>(AO155-AVERAGE(AO$3:AO$242))^2*'Monthly Returns'!$BI169</f>
        <v>6.0599776783621626E-6</v>
      </c>
      <c r="DP155" s="196">
        <f>(AP155-AVERAGE(AP$3:AP$242))^2*'Monthly Returns'!$BI169</f>
        <v>1.2777095770407487E-5</v>
      </c>
      <c r="DQ155" s="196">
        <f>(AQ155-AVERAGE(AQ$3:AQ$242))^2*'Monthly Returns'!$BI169</f>
        <v>3.3765884239686839E-6</v>
      </c>
      <c r="DR155" s="196">
        <f>(AR155-AVERAGE(AR$3:AR$242))^2*'Monthly Returns'!$BI169</f>
        <v>4.2936645325974798E-7</v>
      </c>
      <c r="DS155" s="196">
        <f>(AS155-AVERAGE(AS$3:AS$242))^2*'Monthly Returns'!$BI169</f>
        <v>1.4118995558888077E-35</v>
      </c>
      <c r="DT155" s="196">
        <f>(AT155-AVERAGE(AT$3:AT$242))^2*'Monthly Returns'!$BI169</f>
        <v>3.8753004761144253E-6</v>
      </c>
      <c r="DU155" s="196">
        <f>(AU155-AVERAGE(AU$3:AU$242))^2*'Monthly Returns'!$BI169</f>
        <v>1.5986474630612423E-7</v>
      </c>
      <c r="DV155" s="196">
        <f>(AV155-AVERAGE(AV$3:AV$242))^2*'Monthly Returns'!$BI169</f>
        <v>9.2004345373498134E-7</v>
      </c>
      <c r="DW155" s="196">
        <f>(AW155-AVERAGE(AW$3:AW$242))^2*'Monthly Returns'!$BI169</f>
        <v>7.5305069359844145E-6</v>
      </c>
      <c r="DX155" s="196">
        <f>(AX155-AVERAGE(AX$3:AX$242))^2*'Monthly Returns'!$BI169</f>
        <v>5.1882538157452219E-6</v>
      </c>
      <c r="DY155" s="196">
        <f>(AY155-AVERAGE(AY$3:AY$242))^2*'Monthly Returns'!$BI169</f>
        <v>1.0383338122630322E-6</v>
      </c>
      <c r="DZ155" s="196">
        <f>(AZ155-AVERAGE(AZ$3:AZ$242))^2*'Monthly Returns'!$BI169</f>
        <v>1.7238708596465233E-6</v>
      </c>
      <c r="EA155" s="196">
        <f>(BA155-AVERAGE(BA$3:BA$242))^2*'Monthly Returns'!$BI169</f>
        <v>1.8993838167970481E-9</v>
      </c>
    </row>
    <row r="156" spans="1:131" s="103" customFormat="1" x14ac:dyDescent="0.2">
      <c r="A156" s="85"/>
      <c r="B156" s="102">
        <f>'Monthly Returns'!A170</f>
        <v>40755</v>
      </c>
      <c r="C156" s="97">
        <f>'Monthly Returns'!B170</f>
        <v>-2.29E-2</v>
      </c>
      <c r="D156" s="97">
        <f>'Monthly Returns'!C170</f>
        <v>-2.1701000000000002E-2</v>
      </c>
      <c r="E156" s="97">
        <f>'Monthly Returns'!D170</f>
        <v>-3.6252E-2</v>
      </c>
      <c r="F156" s="97">
        <f>'Monthly Returns'!E170</f>
        <v>-3.6145000000000004E-2</v>
      </c>
      <c r="G156" s="97">
        <f>'Monthly Returns'!F170</f>
        <v>-2.6547000000000001E-2</v>
      </c>
      <c r="H156" s="97">
        <f>'Monthly Returns'!G170</f>
        <v>-1.5958E-2</v>
      </c>
      <c r="I156" s="97">
        <f>'Monthly Returns'!H170</f>
        <v>-1.3329000000000001E-2</v>
      </c>
      <c r="J156" s="97">
        <f>'Monthly Returns'!I170</f>
        <v>-5.3069999999999992E-3</v>
      </c>
      <c r="K156" s="97">
        <f>'Monthly Returns'!J170</f>
        <v>-3.761E-3</v>
      </c>
      <c r="L156" s="97">
        <f>'Monthly Returns'!K170</f>
        <v>-2.496424718368162E-2</v>
      </c>
      <c r="M156" s="97">
        <f>'Monthly Returns'!L170</f>
        <v>1.5869000000000001E-2</v>
      </c>
      <c r="N156" s="97">
        <f>'Monthly Returns'!M170</f>
        <v>1.8224000000000001E-2</v>
      </c>
      <c r="O156" s="97">
        <f>'Monthly Returns'!N170</f>
        <v>-4.8999999999999998E-5</v>
      </c>
      <c r="P156" s="97">
        <f>'Monthly Returns'!O170</f>
        <v>1.4241999999999999E-2</v>
      </c>
      <c r="Q156" s="97">
        <f>'Monthly Returns'!P170</f>
        <v>4.3110000000000002E-2</v>
      </c>
      <c r="R156" s="97">
        <f>'Monthly Returns'!Q170</f>
        <v>2.4059000000000001E-2</v>
      </c>
      <c r="S156" s="97">
        <f>'Monthly Returns'!R170</f>
        <v>1.6754000000000002E-2</v>
      </c>
      <c r="T156" s="97">
        <f>'Monthly Returns'!S170</f>
        <v>4.5405000000000001E-2</v>
      </c>
      <c r="U156" s="97">
        <f>'Monthly Returns'!T170</f>
        <v>4.0452000000000002E-2</v>
      </c>
      <c r="V156" s="97">
        <f>'Monthly Returns'!U170</f>
        <v>9.757E-3</v>
      </c>
      <c r="W156" s="97">
        <f>'Monthly Returns'!V170</f>
        <v>9.2949999999999994E-3</v>
      </c>
      <c r="X156" s="97">
        <f>'Monthly Returns'!W170</f>
        <v>8.9689999999999995E-3</v>
      </c>
      <c r="Y156" s="97">
        <f>'Monthly Returns'!X170</f>
        <v>1.0415000000000001E-2</v>
      </c>
      <c r="Z156" s="97">
        <f>'Monthly Returns'!Y170</f>
        <v>4.5929999999999999E-3</v>
      </c>
      <c r="AA156" s="97">
        <f>'Monthly Returns'!Z170</f>
        <v>1.159E-2</v>
      </c>
      <c r="AB156" s="97">
        <f>'Monthly Returns'!AA170</f>
        <v>1.2230000000000001E-3</v>
      </c>
      <c r="AC156" s="97">
        <f>'Monthly Returns'!AB170</f>
        <v>2.3834000000000001E-2</v>
      </c>
      <c r="AD156" s="97">
        <f>'Monthly Returns'!AC170</f>
        <v>2.5684999999999999E-2</v>
      </c>
      <c r="AE156" s="97">
        <f>'Monthly Returns'!AD170</f>
        <v>1.9151999999999999E-2</v>
      </c>
      <c r="AF156" s="97">
        <f>'Monthly Returns'!AE170</f>
        <v>1.8744E-2</v>
      </c>
      <c r="AG156" s="97">
        <f>'Monthly Returns'!AF170</f>
        <v>1.9576E-2</v>
      </c>
      <c r="AH156" s="97">
        <f>'Monthly Returns'!AG170</f>
        <v>1.4224000000000001E-2</v>
      </c>
      <c r="AI156" s="97">
        <f>'Monthly Returns'!AH170</f>
        <v>-1.1000000000000001E-3</v>
      </c>
      <c r="AJ156" s="97">
        <f>'Monthly Returns'!AI170</f>
        <v>2.2500000000000003E-3</v>
      </c>
      <c r="AK156" s="97">
        <f>'Monthly Returns'!AJ170</f>
        <v>-3.2719999999999997E-3</v>
      </c>
      <c r="AL156" s="97">
        <f>'Monthly Returns'!AK170</f>
        <v>-1.9250000000000001E-3</v>
      </c>
      <c r="AM156" s="97">
        <f>'Monthly Returns'!AL170</f>
        <v>1.6556999999999999E-2</v>
      </c>
      <c r="AN156" s="97">
        <f>'Monthly Returns'!AM170</f>
        <v>-3.3000000000000003E-5</v>
      </c>
      <c r="AO156" s="97">
        <f>'Monthly Returns'!AN170</f>
        <v>3.1237000000000001E-2</v>
      </c>
      <c r="AP156" s="97">
        <f>'Monthly Returns'!AO170</f>
        <v>2.9618000000000002E-2</v>
      </c>
      <c r="AQ156" s="97">
        <f>'Monthly Returns'!AP170</f>
        <v>-6.3010000000000002E-3</v>
      </c>
      <c r="AR156" s="95">
        <v>-5.3750744967761502E-3</v>
      </c>
      <c r="AS156" s="97">
        <f>'Monthly Returns'!AR170</f>
        <v>-2.496424718368162E-2</v>
      </c>
      <c r="AT156" s="205">
        <f t="shared" si="4"/>
        <v>4.2461015689026944E-3</v>
      </c>
      <c r="AU156" s="95">
        <v>-6.7994771456899705E-5</v>
      </c>
      <c r="AV156" s="95">
        <v>-1.4975217122090718E-2</v>
      </c>
      <c r="AW156" s="97">
        <f>'Monthly Returns'!AV170</f>
        <v>1.0522999999999999E-2</v>
      </c>
      <c r="AX156" s="97">
        <f>'Monthly Returns'!AW170</f>
        <v>7.3160000000000005E-3</v>
      </c>
      <c r="AY156" s="95">
        <v>-2.0060492155486529E-2</v>
      </c>
      <c r="AZ156" s="95">
        <v>-6.2429327792755417E-2</v>
      </c>
      <c r="BA156" s="97">
        <f>'Monthly Returns'!AZ170</f>
        <v>-1.8874999999999999E-2</v>
      </c>
      <c r="BB156" s="97"/>
      <c r="BC156" s="97"/>
      <c r="BD156" s="97"/>
      <c r="BE156" s="97"/>
      <c r="BF156" s="97"/>
      <c r="BG156" s="97"/>
      <c r="BH156" s="97"/>
      <c r="BI156" s="97"/>
      <c r="BJ156" s="97"/>
      <c r="BK156" s="97"/>
      <c r="BL156" s="97"/>
      <c r="BM156" s="97"/>
      <c r="BN156" s="97"/>
      <c r="BO156" s="97"/>
      <c r="BP156" s="97"/>
      <c r="BQ156" s="97"/>
      <c r="BR156" s="97"/>
      <c r="BS156" s="97"/>
      <c r="BT156" s="97"/>
      <c r="BU156" s="97"/>
      <c r="BV156" s="97"/>
      <c r="CC156" s="196">
        <f>(C156-AVERAGE(C$3:C$242))^2*'Monthly Returns'!$BI170</f>
        <v>4.1959181271001609E-6</v>
      </c>
      <c r="CD156" s="196">
        <f>(D156-AVERAGE(D$3:D$242))^2*'Monthly Returns'!$BI170</f>
        <v>3.838586875918143E-6</v>
      </c>
      <c r="CE156" s="196">
        <f>(E156-AVERAGE(E$3:E$242))^2*'Monthly Returns'!$BI170</f>
        <v>9.6116081479168992E-6</v>
      </c>
      <c r="CF156" s="196">
        <f>(F156-AVERAGE(F$3:F$242))^2*'Monthly Returns'!$BI170</f>
        <v>9.4660782737378997E-6</v>
      </c>
      <c r="CG156" s="196">
        <f>(G156-AVERAGE(G$3:G$242))^2*'Monthly Returns'!$BI170</f>
        <v>6.4102434935618719E-6</v>
      </c>
      <c r="CH156" s="196">
        <f>(H156-AVERAGE(H$3:H$242))^2*'Monthly Returns'!$BI170</f>
        <v>2.3225250091222614E-6</v>
      </c>
      <c r="CI156" s="196">
        <f>(I156-AVERAGE(I$3:I$242))^2*'Monthly Returns'!$BI170</f>
        <v>1.777578854387524E-6</v>
      </c>
      <c r="CJ156" s="196">
        <f>(J156-AVERAGE(J$3:J$242))^2*'Monthly Returns'!$BI170</f>
        <v>9.4473034432573022E-7</v>
      </c>
      <c r="CK156" s="196">
        <f>(K156-AVERAGE(K$3:K$242))^2*'Monthly Returns'!$BI170</f>
        <v>8.915048454616021E-7</v>
      </c>
      <c r="CL156" s="196">
        <f>(L156-AVERAGE(L$3:L$242))^2*'Monthly Returns'!$BI170</f>
        <v>1.4261611675644523E-35</v>
      </c>
      <c r="CM156" s="196">
        <f>(M156-AVERAGE(M$3:M$242))^2*'Monthly Returns'!$BI170</f>
        <v>6.8454744767057738E-7</v>
      </c>
      <c r="CN156" s="196">
        <f>(N156-AVERAGE(N$3:N$242))^2*'Monthly Returns'!$BI170</f>
        <v>1.0227709407020637E-6</v>
      </c>
      <c r="CO156" s="196">
        <f>(O156-AVERAGE(O$3:O$242))^2*'Monthly Returns'!$BI170</f>
        <v>1.4132726002890283E-8</v>
      </c>
      <c r="CP156" s="196">
        <f>(P156-AVERAGE(P$3:P$242))^2*'Monthly Returns'!$BI170</f>
        <v>5.8524625663603905E-7</v>
      </c>
      <c r="CQ156" s="196">
        <f>(Q156-AVERAGE(Q$3:Q$242))^2*'Monthly Returns'!$BI170</f>
        <v>6.6690207961094295E-6</v>
      </c>
      <c r="CR156" s="196">
        <f>(R156-AVERAGE(R$3:R$242))^2*'Monthly Returns'!$BI170</f>
        <v>1.7975498458721185E-6</v>
      </c>
      <c r="CS156" s="196">
        <f>(S156-AVERAGE(S$3:S$242))^2*'Monthly Returns'!$BI170</f>
        <v>7.5319614188054223E-7</v>
      </c>
      <c r="CT156" s="196">
        <f>(T156-AVERAGE(T$3:T$242))^2*'Monthly Returns'!$BI170</f>
        <v>7.3508372317200501E-6</v>
      </c>
      <c r="CU156" s="196">
        <f>(U156-AVERAGE(U$3:U$242))^2*'Monthly Returns'!$BI170</f>
        <v>6.0111048772035909E-6</v>
      </c>
      <c r="CV156" s="196">
        <f>(V156-AVERAGE(V$3:V$242))^2*'Monthly Returns'!$BI170</f>
        <v>1.9254616023552329E-7</v>
      </c>
      <c r="CW156" s="196">
        <f>(W156-AVERAGE(W$3:W$242))^2*'Monthly Returns'!$BI170</f>
        <v>1.447776956336721E-7</v>
      </c>
      <c r="CX156" s="196">
        <f>(X156-AVERAGE(X$3:X$242))^2*'Monthly Returns'!$BI170</f>
        <v>9.3570645784154642E-8</v>
      </c>
      <c r="CY156" s="196">
        <f>(Y156-AVERAGE(Y$3:Y$242))^2*'Monthly Returns'!$BI170</f>
        <v>2.1420222426749091E-7</v>
      </c>
      <c r="CZ156" s="196">
        <f>(Z156-AVERAGE(Z$3:Z$242))^2*'Monthly Returns'!$BI170</f>
        <v>2.1483307047056733E-8</v>
      </c>
      <c r="DA156" s="196">
        <f>(AA156-AVERAGE(AA$3:AA$242))^2*'Monthly Returns'!$BI170</f>
        <v>1.4819726877802624E-7</v>
      </c>
      <c r="DB156" s="196">
        <f>(AB156-AVERAGE(AB$3:AB$242))^2*'Monthly Returns'!$BI170</f>
        <v>3.8966773700729801E-8</v>
      </c>
      <c r="DC156" s="196">
        <f>(AC156-AVERAGE(AC$3:AC$242))^2*'Monthly Returns'!$BI170</f>
        <v>2.0020212716785668E-6</v>
      </c>
      <c r="DD156" s="196">
        <f>(AD156-AVERAGE(AD$3:AD$242))^2*'Monthly Returns'!$BI170</f>
        <v>2.3630532765409879E-6</v>
      </c>
      <c r="DE156" s="196">
        <f>(AE156-AVERAGE(AE$3:AE$242))^2*'Monthly Returns'!$BI170</f>
        <v>1.1649302764984403E-6</v>
      </c>
      <c r="DF156" s="196">
        <f>(AF156-AVERAGE(AF$3:AF$242))^2*'Monthly Returns'!$BI170</f>
        <v>6.4480902276990569E-7</v>
      </c>
      <c r="DG156" s="196">
        <f>(AG156-AVERAGE(AG$3:AG$242))^2*'Monthly Returns'!$BI170</f>
        <v>9.22073550637268E-7</v>
      </c>
      <c r="DH156" s="196">
        <f>(AH156-AVERAGE(AH$3:AH$242))^2*'Monthly Returns'!$BI170</f>
        <v>4.529143525796011E-7</v>
      </c>
      <c r="DI156" s="196">
        <f>(AI156-AVERAGE(AI$3:AI$242))^2*'Monthly Returns'!$BI170</f>
        <v>1.0385566436888237E-7</v>
      </c>
      <c r="DJ156" s="196">
        <f>(AJ156-AVERAGE(AJ$3:AJ$242))^2*'Monthly Returns'!$BI170</f>
        <v>5.5514594788366381E-8</v>
      </c>
      <c r="DK156" s="196">
        <f>(AK156-AVERAGE(AK$3:AK$242))^2*'Monthly Returns'!$BI170</f>
        <v>4.2016107340013042E-7</v>
      </c>
      <c r="DL156" s="196">
        <f>(AL156-AVERAGE(AL$3:AL$242))^2*'Monthly Returns'!$BI170</f>
        <v>3.2116878796198464E-7</v>
      </c>
      <c r="DM156" s="196">
        <f>(AM156-AVERAGE(AM$3:AM$242))^2*'Monthly Returns'!$BI170</f>
        <v>6.9196915755299269E-7</v>
      </c>
      <c r="DN156" s="196">
        <f>(AN156-AVERAGE(AN$3:AN$242))^2*'Monthly Returns'!$BI170</f>
        <v>1.4749666157485778E-7</v>
      </c>
      <c r="DO156" s="196">
        <f>(AO156-AVERAGE(AO$3:AO$242))^2*'Monthly Returns'!$BI170</f>
        <v>3.0956227280199658E-6</v>
      </c>
      <c r="DP156" s="196">
        <f>(AP156-AVERAGE(AP$3:AP$242))^2*'Monthly Returns'!$BI170</f>
        <v>3.4373636763418416E-6</v>
      </c>
      <c r="DQ156" s="196">
        <f>(AQ156-AVERAGE(AQ$3:AQ$242))^2*'Monthly Returns'!$BI170</f>
        <v>9.2335341992888527E-7</v>
      </c>
      <c r="DR156" s="196">
        <f>(AR156-AVERAGE(AR$3:AR$242))^2*'Monthly Returns'!$BI170</f>
        <v>6.5324947784801409E-7</v>
      </c>
      <c r="DS156" s="196">
        <f>(AS156-AVERAGE(AS$3:AS$242))^2*'Monthly Returns'!$BI170</f>
        <v>1.4261611675644523E-35</v>
      </c>
      <c r="DT156" s="196">
        <f>(AT156-AVERAGE(AT$3:AT$242))^2*'Monthly Returns'!$BI170</f>
        <v>9.7348709195783288E-9</v>
      </c>
      <c r="DU156" s="196">
        <f>(AU156-AVERAGE(AU$3:AU$242))^2*'Monthly Returns'!$BI170</f>
        <v>1.9689854549246318E-8</v>
      </c>
      <c r="DV156" s="196">
        <f>(AV156-AVERAGE(AV$3:AV$242))^2*'Monthly Returns'!$BI170</f>
        <v>3.8617424459762432E-7</v>
      </c>
      <c r="DW156" s="196">
        <f>(AW156-AVERAGE(AW$3:AW$242))^2*'Monthly Returns'!$BI170</f>
        <v>2.21225650956155E-9</v>
      </c>
      <c r="DX156" s="196">
        <f>(AX156-AVERAGE(AX$3:AX$242))^2*'Monthly Returns'!$BI170</f>
        <v>1.1397775230408843E-8</v>
      </c>
      <c r="DY156" s="196">
        <f>(AY156-AVERAGE(AY$3:AY$242))^2*'Monthly Returns'!$BI170</f>
        <v>3.3727062935902356E-6</v>
      </c>
      <c r="DZ156" s="196">
        <f>(AZ156-AVERAGE(AZ$3:AZ$242))^2*'Monthly Returns'!$BI170</f>
        <v>2.8656306057340104E-5</v>
      </c>
      <c r="EA156" s="196">
        <f>(BA156-AVERAGE(BA$3:BA$242))^2*'Monthly Returns'!$BI170</f>
        <v>3.9256778456097514E-6</v>
      </c>
    </row>
    <row r="157" spans="1:131" s="103" customFormat="1" x14ac:dyDescent="0.2">
      <c r="A157" s="85"/>
      <c r="B157" s="102">
        <f>'Monthly Returns'!A171</f>
        <v>40786</v>
      </c>
      <c r="C157" s="97">
        <f>'Monthly Returns'!B171</f>
        <v>-5.9995E-2</v>
      </c>
      <c r="D157" s="97">
        <f>'Monthly Returns'!C171</f>
        <v>-5.7579999999999999E-2</v>
      </c>
      <c r="E157" s="97">
        <f>'Monthly Returns'!D171</f>
        <v>-6.8754999999999997E-2</v>
      </c>
      <c r="F157" s="97">
        <f>'Monthly Returns'!E171</f>
        <v>-8.700200000000001E-2</v>
      </c>
      <c r="G157" s="97">
        <f>'Monthly Returns'!F171</f>
        <v>-0.104878</v>
      </c>
      <c r="H157" s="97">
        <f>'Monthly Returns'!G171</f>
        <v>-7.2638999999999995E-2</v>
      </c>
      <c r="I157" s="97">
        <f>'Monthly Returns'!H171</f>
        <v>-8.5500000000000007E-2</v>
      </c>
      <c r="J157" s="97">
        <f>'Monthly Returns'!I171</f>
        <v>-7.8855000000000008E-2</v>
      </c>
      <c r="K157" s="97">
        <f>'Monthly Returns'!J171</f>
        <v>-8.8996999999999993E-2</v>
      </c>
      <c r="L157" s="97">
        <f>'Monthly Returns'!K171</f>
        <v>-2.496424718368162E-2</v>
      </c>
      <c r="M157" s="97">
        <f>'Monthly Returns'!L171</f>
        <v>1.4611000000000001E-2</v>
      </c>
      <c r="N157" s="97">
        <f>'Monthly Returns'!M171</f>
        <v>2.7774999999999998E-2</v>
      </c>
      <c r="O157" s="97">
        <f>'Monthly Returns'!N171</f>
        <v>3.9500000000000001E-4</v>
      </c>
      <c r="P157" s="97">
        <f>'Monthly Returns'!O171</f>
        <v>1.7659999999999999E-2</v>
      </c>
      <c r="Q157" s="97">
        <f>'Monthly Returns'!P171</f>
        <v>8.8145000000000001E-2</v>
      </c>
      <c r="R157" s="97">
        <f>'Monthly Returns'!Q171</f>
        <v>3.594E-3</v>
      </c>
      <c r="S157" s="97">
        <f>'Monthly Returns'!R171</f>
        <v>7.1199999999999996E-4</v>
      </c>
      <c r="T157" s="97">
        <f>'Monthly Returns'!S171</f>
        <v>1.1807000000000002E-2</v>
      </c>
      <c r="U157" s="97">
        <f>'Monthly Returns'!T171</f>
        <v>8.9619999999999995E-3</v>
      </c>
      <c r="V157" s="97">
        <f>'Monthly Returns'!U171</f>
        <v>1.2540000000000001E-2</v>
      </c>
      <c r="W157" s="97">
        <f>'Monthly Returns'!V171</f>
        <v>1.2454E-2</v>
      </c>
      <c r="X157" s="97">
        <f>'Monthly Returns'!W171</f>
        <v>-1.7929999999999998E-2</v>
      </c>
      <c r="Y157" s="97">
        <f>'Monthly Returns'!X171</f>
        <v>1.9793000000000002E-2</v>
      </c>
      <c r="Z157" s="97">
        <f>'Monthly Returns'!Y171</f>
        <v>5.9880000000000003E-3</v>
      </c>
      <c r="AA157" s="97">
        <f>'Monthly Returns'!Z171</f>
        <v>-4.0025000000000005E-2</v>
      </c>
      <c r="AB157" s="97">
        <f>'Monthly Returns'!AA171</f>
        <v>-4.3815E-2</v>
      </c>
      <c r="AC157" s="97">
        <f>'Monthly Returns'!AB171</f>
        <v>1.1874000000000001E-2</v>
      </c>
      <c r="AD157" s="97">
        <f>'Monthly Returns'!AC171</f>
        <v>1.7618999999999999E-2</v>
      </c>
      <c r="AE157" s="97">
        <f>'Monthly Returns'!AD171</f>
        <v>-1.3035000000000001E-2</v>
      </c>
      <c r="AF157" s="97">
        <f>'Monthly Returns'!AE171</f>
        <v>6.2709999999999997E-3</v>
      </c>
      <c r="AG157" s="97">
        <f>'Monthly Returns'!AF171</f>
        <v>-2.1873999999999998E-2</v>
      </c>
      <c r="AH157" s="97">
        <f>'Monthly Returns'!AG171</f>
        <v>4.0089999999999995E-3</v>
      </c>
      <c r="AI157" s="97">
        <f>'Monthly Returns'!AH171</f>
        <v>-3.4700000000000002E-2</v>
      </c>
      <c r="AJ157" s="97">
        <f>'Monthly Returns'!AI171</f>
        <v>-3.2149999999999998E-2</v>
      </c>
      <c r="AK157" s="97">
        <f>'Monthly Returns'!AJ171</f>
        <v>-4.8878999999999999E-2</v>
      </c>
      <c r="AL157" s="97">
        <f>'Monthly Returns'!AK171</f>
        <v>-3.7205000000000002E-2</v>
      </c>
      <c r="AM157" s="97">
        <f>'Monthly Returns'!AL171</f>
        <v>-5.1120000000000002E-3</v>
      </c>
      <c r="AN157" s="97">
        <f>'Monthly Returns'!AM171</f>
        <v>-2.1703999999999998E-2</v>
      </c>
      <c r="AO157" s="97">
        <f>'Monthly Returns'!AN171</f>
        <v>5.2800000000000004E-4</v>
      </c>
      <c r="AP157" s="97">
        <f>'Monthly Returns'!AO171</f>
        <v>9.9860000000000001E-3</v>
      </c>
      <c r="AQ157" s="97">
        <f>'Monthly Returns'!AP171</f>
        <v>-6.9679000000000005E-2</v>
      </c>
      <c r="AR157" s="95">
        <v>-2.9612050113466636E-2</v>
      </c>
      <c r="AS157" s="97">
        <f>'Monthly Returns'!AR171</f>
        <v>-2.496424718368162E-2</v>
      </c>
      <c r="AT157" s="205">
        <f t="shared" si="4"/>
        <v>-3.1784625365612072E-2</v>
      </c>
      <c r="AU157" s="95">
        <v>7.7394008404599582E-3</v>
      </c>
      <c r="AV157" s="95">
        <v>6.9805954319048825E-3</v>
      </c>
      <c r="AW157" s="97">
        <f>'Monthly Returns'!AV171</f>
        <v>-5.5963000000000006E-2</v>
      </c>
      <c r="AX157" s="97">
        <f>'Monthly Returns'!AW171</f>
        <v>-6.2851999999999991E-2</v>
      </c>
      <c r="AY157" s="95">
        <v>-4.6096126828060385E-2</v>
      </c>
      <c r="AZ157" s="95">
        <v>-9.6573217925650059E-2</v>
      </c>
      <c r="BA157" s="97">
        <f>'Monthly Returns'!AZ171</f>
        <v>-1.0755999999999998E-2</v>
      </c>
      <c r="BB157" s="97"/>
      <c r="BC157" s="97"/>
      <c r="BD157" s="97"/>
      <c r="BE157" s="97"/>
      <c r="BF157" s="97"/>
      <c r="BG157" s="97"/>
      <c r="BH157" s="97"/>
      <c r="BI157" s="97"/>
      <c r="BJ157" s="97"/>
      <c r="BK157" s="97"/>
      <c r="BL157" s="97"/>
      <c r="BM157" s="97"/>
      <c r="BN157" s="97"/>
      <c r="BO157" s="97"/>
      <c r="BP157" s="97"/>
      <c r="BQ157" s="97"/>
      <c r="BR157" s="97"/>
      <c r="BS157" s="97"/>
      <c r="BT157" s="97"/>
      <c r="BU157" s="97"/>
      <c r="BV157" s="97"/>
      <c r="CC157" s="196">
        <f>(C157-AVERAGE(C$3:C$242))^2*'Monthly Returns'!$BI171</f>
        <v>2.1114214548454792E-5</v>
      </c>
      <c r="CD157" s="196">
        <f>(D157-AVERAGE(D$3:D$242))^2*'Monthly Returns'!$BI171</f>
        <v>1.9556442580550273E-5</v>
      </c>
      <c r="CE157" s="196">
        <f>(E157-AVERAGE(E$3:E$242))^2*'Monthly Returns'!$BI171</f>
        <v>2.849653849960617E-5</v>
      </c>
      <c r="CF157" s="196">
        <f>(F157-AVERAGE(F$3:F$242))^2*'Monthly Returns'!$BI171</f>
        <v>4.3157797534471061E-5</v>
      </c>
      <c r="CG157" s="196">
        <f>(G157-AVERAGE(G$3:G$242))^2*'Monthly Returns'!$BI171</f>
        <v>6.2415513468467172E-5</v>
      </c>
      <c r="CH157" s="196">
        <f>(H157-AVERAGE(H$3:H$242))^2*'Monthly Returns'!$BI171</f>
        <v>2.9237024724280076E-5</v>
      </c>
      <c r="CI157" s="196">
        <f>(I157-AVERAGE(I$3:I$242))^2*'Monthly Returns'!$BI171</f>
        <v>3.9369903572395503E-5</v>
      </c>
      <c r="CJ157" s="196">
        <f>(J157-AVERAGE(J$3:J$242))^2*'Monthly Returns'!$BI171</f>
        <v>3.6067083406485059E-5</v>
      </c>
      <c r="CK157" s="196">
        <f>(K157-AVERAGE(K$3:K$242))^2*'Monthly Returns'!$BI171</f>
        <v>4.5925258045265878E-5</v>
      </c>
      <c r="CL157" s="196">
        <f>(L157-AVERAGE(L$3:L$242))^2*'Monthly Returns'!$BI171</f>
        <v>1.4405668359236892E-35</v>
      </c>
      <c r="CM157" s="196">
        <f>(M157-AVERAGE(M$3:M$242))^2*'Monthly Returns'!$BI171</f>
        <v>5.5581257231288816E-7</v>
      </c>
      <c r="CN157" s="196">
        <f>(N157-AVERAGE(N$3:N$242))^2*'Monthly Returns'!$BI171</f>
        <v>2.7870616926362801E-6</v>
      </c>
      <c r="CO157" s="196">
        <f>(O157-AVERAGE(O$3:O$242))^2*'Monthly Returns'!$BI171</f>
        <v>7.9427849301360373E-9</v>
      </c>
      <c r="CP157" s="196">
        <f>(P157-AVERAGE(P$3:P$242))^2*'Monthly Returns'!$BI171</f>
        <v>1.0051421812848061E-6</v>
      </c>
      <c r="CQ157" s="196">
        <f>(Q157-AVERAGE(Q$3:Q$242))^2*'Monthly Returns'!$BI171</f>
        <v>3.2201603660533126E-5</v>
      </c>
      <c r="CR157" s="196">
        <f>(R157-AVERAGE(R$3:R$242))^2*'Monthly Returns'!$BI171</f>
        <v>2.6809268394403422E-9</v>
      </c>
      <c r="CS157" s="196">
        <f>(S157-AVERAGE(S$3:S$242))^2*'Monthly Returns'!$BI171</f>
        <v>5.0446689879035816E-8</v>
      </c>
      <c r="CT157" s="196">
        <f>(T157-AVERAGE(T$3:T$242))^2*'Monthly Returns'!$BI171</f>
        <v>1.8292362899841381E-7</v>
      </c>
      <c r="CU157" s="196">
        <f>(U157-AVERAGE(U$3:U$242))^2*'Monthly Returns'!$BI171</f>
        <v>9.6740958691110764E-8</v>
      </c>
      <c r="CV157" s="196">
        <f>(V157-AVERAGE(V$3:V$242))^2*'Monthly Returns'!$BI171</f>
        <v>3.9853247008586952E-7</v>
      </c>
      <c r="CW157" s="196">
        <f>(W157-AVERAGE(W$3:W$242))^2*'Monthly Returns'!$BI171</f>
        <v>3.5808822736341681E-7</v>
      </c>
      <c r="CX157" s="196">
        <f>(X157-AVERAGE(X$3:X$242))^2*'Monthly Returns'!$BI171</f>
        <v>2.3462239851630349E-6</v>
      </c>
      <c r="CY157" s="196">
        <f>(Y157-AVERAGE(Y$3:Y$242))^2*'Monthly Returns'!$BI171</f>
        <v>1.2240239695478216E-6</v>
      </c>
      <c r="CZ157" s="196">
        <f>(Z157-AVERAGE(Z$3:Z$242))^2*'Monthly Returns'!$BI171</f>
        <v>5.8898916438056989E-8</v>
      </c>
      <c r="DA157" s="196">
        <f>(AA157-AVERAGE(AA$3:AA$242))^2*'Monthly Returns'!$BI171</f>
        <v>9.873320007029527E-6</v>
      </c>
      <c r="DB157" s="196">
        <f>(AB157-AVERAGE(AB$3:AB$242))^2*'Monthly Returns'!$BI171</f>
        <v>1.0743911830134393E-5</v>
      </c>
      <c r="DC157" s="196">
        <f>(AC157-AVERAGE(AC$3:AC$242))^2*'Monthly Returns'!$BI171</f>
        <v>3.6519253142199782E-7</v>
      </c>
      <c r="DD157" s="196">
        <f>(AD157-AVERAGE(AD$3:AD$242))^2*'Monthly Returns'!$BI171</f>
        <v>9.8697842632624482E-7</v>
      </c>
      <c r="DE157" s="196">
        <f>(AE157-AVERAGE(AE$3:AE$242))^2*'Monthly Returns'!$BI171</f>
        <v>1.245398607686939E-6</v>
      </c>
      <c r="DF157" s="196">
        <f>(AF157-AVERAGE(AF$3:AF$242))^2*'Monthly Returns'!$BI171</f>
        <v>2.0953190280733878E-9</v>
      </c>
      <c r="DG157" s="196">
        <f>(AG157-AVERAGE(AG$3:AG$242))^2*'Monthly Returns'!$BI171</f>
        <v>3.4931186796412583E-6</v>
      </c>
      <c r="DH157" s="196">
        <f>(AH157-AVERAGE(AH$3:AH$242))^2*'Monthly Returns'!$BI171</f>
        <v>4.8636283604592033E-10</v>
      </c>
      <c r="DI157" s="196">
        <f>(AI157-AVERAGE(AI$3:AI$242))^2*'Monthly Returns'!$BI171</f>
        <v>6.8708597218599464E-6</v>
      </c>
      <c r="DJ157" s="196">
        <f>(AJ157-AVERAGE(AJ$3:AJ$242))^2*'Monthly Returns'!$BI171</f>
        <v>6.7021105879754789E-6</v>
      </c>
      <c r="DK157" s="196">
        <f>(AK157-AVERAGE(AK$3:AK$242))^2*'Monthly Returns'!$BI171</f>
        <v>1.4211123839042147E-5</v>
      </c>
      <c r="DL157" s="196">
        <f>(AL157-AVERAGE(AL$3:AL$242))^2*'Monthly Returns'!$BI171</f>
        <v>8.8910251658864799E-6</v>
      </c>
      <c r="DM157" s="196">
        <f>(AM157-AVERAGE(AM$3:AM$242))^2*'Monthly Returns'!$BI171</f>
        <v>4.1672612006384845E-7</v>
      </c>
      <c r="DN157" s="196">
        <f>(AN157-AVERAGE(AN$3:AN$242))^2*'Monthly Returns'!$BI171</f>
        <v>3.4883230004518901E-6</v>
      </c>
      <c r="DO157" s="196">
        <f>(AO157-AVERAGE(AO$3:AO$242))^2*'Monthly Returns'!$BI171</f>
        <v>1.0980834657381003E-7</v>
      </c>
      <c r="DP157" s="196">
        <f>(AP157-AVERAGE(AP$3:AP$242))^2*'Monthly Returns'!$BI171</f>
        <v>2.7149166501214921E-7</v>
      </c>
      <c r="DQ157" s="196">
        <f>(AQ157-AVERAGE(AQ$3:AQ$242))^2*'Monthly Returns'!$BI171</f>
        <v>2.8080630619501197E-5</v>
      </c>
      <c r="DR157" s="196">
        <f>(AR157-AVERAGE(AR$3:AR$242))^2*'Monthly Returns'!$BI171</f>
        <v>6.0982919575168723E-6</v>
      </c>
      <c r="DS157" s="196">
        <f>(AS157-AVERAGE(AS$3:AS$242))^2*'Monthly Returns'!$BI171</f>
        <v>1.4405668359236892E-35</v>
      </c>
      <c r="DT157" s="196">
        <f>(AT157-AVERAGE(AT$3:AT$242))^2*'Monthly Returns'!$BI171</f>
        <v>6.5674406000235364E-6</v>
      </c>
      <c r="DU157" s="196">
        <f>(AU157-AVERAGE(AU$3:AU$242))^2*'Monthly Returns'!$BI171</f>
        <v>1.5428387888190827E-7</v>
      </c>
      <c r="DV157" s="196">
        <f>(AV157-AVERAGE(AV$3:AV$242))^2*'Monthly Returns'!$BI171</f>
        <v>7.684823979671162E-7</v>
      </c>
      <c r="DW157" s="196">
        <f>(AW157-AVERAGE(AW$3:AW$242))^2*'Monthly Returns'!$BI171</f>
        <v>2.0237356213066483E-5</v>
      </c>
      <c r="DX157" s="196">
        <f>(AX157-AVERAGE(AX$3:AX$242))^2*'Monthly Returns'!$BI171</f>
        <v>2.4058192639893809E-5</v>
      </c>
      <c r="DY157" s="196">
        <f>(AY157-AVERAGE(AY$3:AY$242))^2*'Monthly Returns'!$BI171</f>
        <v>1.3147055240851815E-5</v>
      </c>
      <c r="DZ157" s="196">
        <f>(AZ157-AVERAGE(AZ$3:AZ$242))^2*'Monthly Returns'!$BI171</f>
        <v>5.9515929641573325E-5</v>
      </c>
      <c r="EA157" s="196">
        <f>(BA157-AVERAGE(BA$3:BA$242))^2*'Monthly Returns'!$BI171</f>
        <v>2.0626451435471921E-6</v>
      </c>
    </row>
    <row r="158" spans="1:131" s="103" customFormat="1" x14ac:dyDescent="0.2">
      <c r="A158" s="85"/>
      <c r="B158" s="102">
        <f>'Monthly Returns'!A172</f>
        <v>40816</v>
      </c>
      <c r="C158" s="97">
        <f>'Monthly Returns'!B172</f>
        <v>-7.7595999999999998E-2</v>
      </c>
      <c r="D158" s="97">
        <f>'Monthly Returns'!C172</f>
        <v>-7.4617000000000003E-2</v>
      </c>
      <c r="E158" s="97">
        <f>'Monthly Returns'!D172</f>
        <v>-9.6310000000000007E-2</v>
      </c>
      <c r="F158" s="97">
        <f>'Monthly Returns'!E172</f>
        <v>-0.11210200000000001</v>
      </c>
      <c r="G158" s="97">
        <f>'Monthly Returns'!F172</f>
        <v>-0.10659</v>
      </c>
      <c r="H158" s="97">
        <f>'Monthly Returns'!G172</f>
        <v>-9.4047999999999993E-2</v>
      </c>
      <c r="I158" s="97">
        <f>'Monthly Returns'!H172</f>
        <v>-0.11093799999999999</v>
      </c>
      <c r="J158" s="97">
        <f>'Monthly Returns'!I172</f>
        <v>-0.114481</v>
      </c>
      <c r="K158" s="97">
        <f>'Monthly Returns'!J172</f>
        <v>-0.14562600000000001</v>
      </c>
      <c r="L158" s="97">
        <f>'Monthly Returns'!K172</f>
        <v>-2.496424718368162E-2</v>
      </c>
      <c r="M158" s="97">
        <f>'Monthly Returns'!L172</f>
        <v>7.2719999999999998E-3</v>
      </c>
      <c r="N158" s="97">
        <f>'Monthly Returns'!M172</f>
        <v>1.7464999999999998E-2</v>
      </c>
      <c r="O158" s="97">
        <f>'Monthly Returns'!N172</f>
        <v>0</v>
      </c>
      <c r="P158" s="97">
        <f>'Monthly Returns'!O172</f>
        <v>3.1059999999999998E-3</v>
      </c>
      <c r="Q158" s="97">
        <f>'Monthly Returns'!P172</f>
        <v>9.8293000000000005E-2</v>
      </c>
      <c r="R158" s="97">
        <f>'Monthly Returns'!Q172</f>
        <v>2.4759999999999999E-3</v>
      </c>
      <c r="S158" s="97">
        <f>'Monthly Returns'!R172</f>
        <v>-7.9869999999999993E-3</v>
      </c>
      <c r="T158" s="97">
        <f>'Monthly Returns'!S172</f>
        <v>3.1764000000000001E-2</v>
      </c>
      <c r="U158" s="97">
        <f>'Monthly Returns'!T172</f>
        <v>-1.65E-3</v>
      </c>
      <c r="V158" s="97">
        <f>'Monthly Returns'!U172</f>
        <v>1.72E-3</v>
      </c>
      <c r="W158" s="97">
        <f>'Monthly Returns'!V172</f>
        <v>1.707E-3</v>
      </c>
      <c r="X158" s="97">
        <f>'Monthly Returns'!W172</f>
        <v>8.5099999999999998E-4</v>
      </c>
      <c r="Y158" s="97">
        <f>'Monthly Returns'!X172</f>
        <v>1.1100000000000001E-3</v>
      </c>
      <c r="Z158" s="97">
        <f>'Monthly Returns'!Y172</f>
        <v>-1.3600000000000001E-3</v>
      </c>
      <c r="AA158" s="97">
        <f>'Monthly Returns'!Z172</f>
        <v>-3.2688999999999996E-2</v>
      </c>
      <c r="AB158" s="97">
        <f>'Monthly Returns'!AA172</f>
        <v>4.2849999999999997E-3</v>
      </c>
      <c r="AC158" s="97">
        <f>'Monthly Returns'!AB172</f>
        <v>-4.1858000000000006E-2</v>
      </c>
      <c r="AD158" s="97">
        <f>'Monthly Returns'!AC172</f>
        <v>-3.4195999999999997E-2</v>
      </c>
      <c r="AE158" s="97">
        <f>'Monthly Returns'!AD172</f>
        <v>-6.5925999999999998E-2</v>
      </c>
      <c r="AF158" s="97">
        <f>'Monthly Returns'!AE172</f>
        <v>-3.8454999999999996E-2</v>
      </c>
      <c r="AG158" s="97">
        <f>'Monthly Returns'!AF172</f>
        <v>-6.0871000000000001E-2</v>
      </c>
      <c r="AH158" s="97">
        <f>'Monthly Returns'!AG172</f>
        <v>-9.7909999999999997E-2</v>
      </c>
      <c r="AI158" s="97">
        <f>'Monthly Returns'!AH172</f>
        <v>-2.9900000000000003E-2</v>
      </c>
      <c r="AJ158" s="97">
        <f>'Monthly Returns'!AI172</f>
        <v>-3.8900000000000004E-2</v>
      </c>
      <c r="AK158" s="97">
        <f>'Monthly Returns'!AJ172</f>
        <v>-6.0353000000000004E-2</v>
      </c>
      <c r="AL158" s="97">
        <f>'Monthly Returns'!AK172</f>
        <v>-3.9414999999999999E-2</v>
      </c>
      <c r="AM158" s="97">
        <f>'Monthly Returns'!AL172</f>
        <v>-1.2434000000000001E-2</v>
      </c>
      <c r="AN158" s="97">
        <f>'Monthly Returns'!AM172</f>
        <v>-1.6798E-2</v>
      </c>
      <c r="AO158" s="97">
        <f>'Monthly Returns'!AN172</f>
        <v>2.0173E-2</v>
      </c>
      <c r="AP158" s="97">
        <f>'Monthly Returns'!AO172</f>
        <v>-0.14734999999999998</v>
      </c>
      <c r="AQ158" s="97">
        <f>'Monthly Returns'!AP172</f>
        <v>-0.16418099999999999</v>
      </c>
      <c r="AR158" s="95">
        <v>1.4332867952290763E-2</v>
      </c>
      <c r="AS158" s="97">
        <f>'Monthly Returns'!AR172</f>
        <v>-2.496424718368162E-2</v>
      </c>
      <c r="AT158" s="205">
        <f t="shared" si="4"/>
        <v>-7.6205837773767951E-2</v>
      </c>
      <c r="AU158" s="95">
        <v>-1.4548318897835501E-2</v>
      </c>
      <c r="AV158" s="95">
        <v>-1.8432016049171572E-2</v>
      </c>
      <c r="AW158" s="97">
        <f>'Monthly Returns'!AV172</f>
        <v>-0.109735</v>
      </c>
      <c r="AX158" s="97">
        <f>'Monthly Returns'!AW172</f>
        <v>-0.123957</v>
      </c>
      <c r="AY158" s="95">
        <v>-5.5144188868839747E-2</v>
      </c>
      <c r="AZ158" s="95">
        <v>-9.4792466661210009E-2</v>
      </c>
      <c r="BA158" s="97">
        <f>'Monthly Returns'!AZ172</f>
        <v>-4.1361000000000002E-2</v>
      </c>
      <c r="BB158" s="97"/>
      <c r="BC158" s="97"/>
      <c r="BD158" s="97"/>
      <c r="BE158" s="97"/>
      <c r="BF158" s="97"/>
      <c r="BG158" s="97"/>
      <c r="BH158" s="97"/>
      <c r="BI158" s="97"/>
      <c r="BJ158" s="97"/>
      <c r="BK158" s="97"/>
      <c r="BL158" s="97"/>
      <c r="BM158" s="97"/>
      <c r="BN158" s="97"/>
      <c r="BO158" s="97"/>
      <c r="BP158" s="97"/>
      <c r="BQ158" s="97"/>
      <c r="BR158" s="97"/>
      <c r="BS158" s="97"/>
      <c r="BT158" s="97"/>
      <c r="BU158" s="97"/>
      <c r="BV158" s="97"/>
      <c r="CC158" s="196">
        <f>(C158-AVERAGE(C$3:C$242))^2*'Monthly Returns'!$BI172</f>
        <v>3.396174288925289E-5</v>
      </c>
      <c r="CD158" s="196">
        <f>(D158-AVERAGE(D$3:D$242))^2*'Monthly Returns'!$BI172</f>
        <v>3.1531475006006161E-5</v>
      </c>
      <c r="CE158" s="196">
        <f>(E158-AVERAGE(E$3:E$242))^2*'Monthly Returns'!$BI172</f>
        <v>5.268763998450342E-5</v>
      </c>
      <c r="CF158" s="196">
        <f>(F158-AVERAGE(F$3:F$242))^2*'Monthly Returns'!$BI172</f>
        <v>6.934509910441171E-5</v>
      </c>
      <c r="CG158" s="196">
        <f>(G158-AVERAGE(G$3:G$242))^2*'Monthly Returns'!$BI172</f>
        <v>6.4928047646816044E-5</v>
      </c>
      <c r="CH158" s="196">
        <f>(H158-AVERAGE(H$3:H$242))^2*'Monthly Returns'!$BI172</f>
        <v>4.768655785640263E-5</v>
      </c>
      <c r="CI158" s="196">
        <f>(I158-AVERAGE(I$3:I$242))^2*'Monthly Returns'!$BI172</f>
        <v>6.4870072956527288E-5</v>
      </c>
      <c r="CJ158" s="196">
        <f>(J158-AVERAGE(J$3:J$242))^2*'Monthly Returns'!$BI172</f>
        <v>7.1977933051517782E-5</v>
      </c>
      <c r="CK158" s="196">
        <f>(K158-AVERAGE(K$3:K$242))^2*'Monthly Returns'!$BI172</f>
        <v>1.1454083082396786E-4</v>
      </c>
      <c r="CL158" s="196">
        <f>(L158-AVERAGE(L$3:L$242))^2*'Monthly Returns'!$BI172</f>
        <v>1.4551180160845344E-35</v>
      </c>
      <c r="CM158" s="196">
        <f>(M158-AVERAGE(M$3:M$242))^2*'Monthly Returns'!$BI172</f>
        <v>6.0007712621812212E-8</v>
      </c>
      <c r="CN158" s="196">
        <f>(N158-AVERAGE(N$3:N$242))^2*'Monthly Returns'!$BI172</f>
        <v>9.3969755631798877E-7</v>
      </c>
      <c r="CO158" s="196">
        <f>(O158-AVERAGE(O$3:O$242))^2*'Monthly Returns'!$BI172</f>
        <v>1.3622342821336424E-8</v>
      </c>
      <c r="CP158" s="196">
        <f>(P158-AVERAGE(P$3:P$242))^2*'Monthly Returns'!$BI172</f>
        <v>5.6258121884520943E-11</v>
      </c>
      <c r="CQ158" s="196">
        <f>(Q158-AVERAGE(Q$3:Q$242))^2*'Monthly Returns'!$BI172</f>
        <v>4.0967438917689726E-5</v>
      </c>
      <c r="CR158" s="196">
        <f>(R158-AVERAGE(R$3:R$242))^2*'Monthly Returns'!$BI172</f>
        <v>1.6606174884133661E-8</v>
      </c>
      <c r="CS158" s="196">
        <f>(S158-AVERAGE(S$3:S$242))^2*'Monthly Returns'!$BI172</f>
        <v>6.7816961924647456E-7</v>
      </c>
      <c r="CT158" s="196">
        <f>(T158-AVERAGE(T$3:T$242))^2*'Monthly Returns'!$BI172</f>
        <v>3.2445027548030805E-6</v>
      </c>
      <c r="CU158" s="196">
        <f>(U158-AVERAGE(U$3:U$242))^2*'Monthly Returns'!$BI172</f>
        <v>1.7358360658726171E-7</v>
      </c>
      <c r="CV158" s="196">
        <f>(V158-AVERAGE(V$3:V$242))^2*'Monthly Returns'!$BI172</f>
        <v>1.1892193205275156E-8</v>
      </c>
      <c r="CW158" s="196">
        <f>(W158-AVERAGE(W$3:W$242))^2*'Monthly Returns'!$BI172</f>
        <v>1.8793716224374318E-8</v>
      </c>
      <c r="CX158" s="196">
        <f>(X158-AVERAGE(X$3:X$242))^2*'Monthly Returns'!$BI172</f>
        <v>6.1935081565974519E-8</v>
      </c>
      <c r="CY158" s="196">
        <f>(Y158-AVERAGE(Y$3:Y$242))^2*'Monthly Returns'!$BI172</f>
        <v>2.9557783077771607E-8</v>
      </c>
      <c r="CZ158" s="196">
        <f>(Z158-AVERAGE(Z$3:Z$242))^2*'Monthly Returns'!$BI172</f>
        <v>6.8133705817285132E-8</v>
      </c>
      <c r="DA158" s="196">
        <f>(AA158-AVERAGE(AA$3:AA$242))^2*'Monthly Returns'!$BI172</f>
        <v>7.0431870606794448E-6</v>
      </c>
      <c r="DB158" s="196">
        <f>(AB158-AVERAGE(AB$3:AB$242))^2*'Monthly Returns'!$BI172</f>
        <v>1.2143486261755499E-10</v>
      </c>
      <c r="DC158" s="196">
        <f>(AC158-AVERAGE(AC$3:AC$242))^2*'Monthly Returns'!$BI172</f>
        <v>9.5171363735639838E-6</v>
      </c>
      <c r="DD158" s="196">
        <f>(AD158-AVERAGE(AD$3:AD$242))^2*'Monthly Returns'!$BI172</f>
        <v>6.5645458418603417E-6</v>
      </c>
      <c r="DE158" s="196">
        <f>(AE158-AVERAGE(AE$3:AE$242))^2*'Monthly Returns'!$BI172</f>
        <v>2.2620928600257046E-5</v>
      </c>
      <c r="DF158" s="196">
        <f>(AF158-AVERAGE(AF$3:AF$242))^2*'Monthly Returns'!$BI172</f>
        <v>9.7311239442540814E-6</v>
      </c>
      <c r="DG158" s="196">
        <f>(AG158-AVERAGE(AG$3:AG$242))^2*'Monthly Returns'!$BI172</f>
        <v>2.0777096505306291E-5</v>
      </c>
      <c r="DH158" s="196">
        <f>(AH158-AVERAGE(AH$3:AH$242))^2*'Monthly Returns'!$BI172</f>
        <v>4.9361980739790368E-5</v>
      </c>
      <c r="DI158" s="196">
        <f>(AI158-AVERAGE(AI$3:AI$242))^2*'Monthly Returns'!$BI172</f>
        <v>5.3111470945866862E-6</v>
      </c>
      <c r="DJ158" s="196">
        <f>(AJ158-AVERAGE(AJ$3:AJ$242))^2*'Monthly Returns'!$BI172</f>
        <v>9.3987025922568183E-6</v>
      </c>
      <c r="DK158" s="196">
        <f>(AK158-AVERAGE(AK$3:AK$242))^2*'Monthly Returns'!$BI172</f>
        <v>2.0950971906714581E-5</v>
      </c>
      <c r="DL158" s="196">
        <f>(AL158-AVERAGE(AL$3:AL$242))^2*'Monthly Returns'!$BI172</f>
        <v>9.9141233277943374E-6</v>
      </c>
      <c r="DM158" s="196">
        <f>(AM158-AVERAGE(AM$3:AM$242))^2*'Monthly Returns'!$BI172</f>
        <v>1.3269812068168978E-6</v>
      </c>
      <c r="DN158" s="196">
        <f>(AN158-AVERAGE(AN$3:AN$242))^2*'Monthly Returns'!$BI172</f>
        <v>2.3715543947715503E-6</v>
      </c>
      <c r="DO158" s="196">
        <f>(AO158-AVERAGE(AO$3:AO$242))^2*'Monthly Returns'!$BI172</f>
        <v>1.0341205933938176E-6</v>
      </c>
      <c r="DP158" s="196">
        <f>(AP158-AVERAGE(AP$3:AP$242))^2*'Monthly Returns'!$BI172</f>
        <v>1.0584502103535986E-4</v>
      </c>
      <c r="DQ158" s="196">
        <f>(AQ158-AVERAGE(AQ$3:AQ$242))^2*'Monthly Returns'!$BI172</f>
        <v>1.3970710369804273E-4</v>
      </c>
      <c r="DR158" s="196">
        <f>(AR158-AVERAGE(AR$3:AR$242))^2*'Monthly Returns'!$BI172</f>
        <v>2.8931786154400196E-7</v>
      </c>
      <c r="DS158" s="196">
        <f>(AS158-AVERAGE(AS$3:AS$242))^2*'Monthly Returns'!$BI172</f>
        <v>1.4551180160845344E-35</v>
      </c>
      <c r="DT158" s="196">
        <f>(AT158-AVERAGE(AT$3:AT$242))^2*'Monthly Returns'!$BI172</f>
        <v>3.1675932931289083E-5</v>
      </c>
      <c r="DU158" s="196">
        <f>(AU158-AVERAGE(AU$3:AU$242))^2*'Monthly Returns'!$BI172</f>
        <v>1.2922985192552846E-6</v>
      </c>
      <c r="DV158" s="196">
        <f>(AV158-AVERAGE(AV$3:AV$242))^2*'Monthly Returns'!$BI172</f>
        <v>7.4865699384336199E-7</v>
      </c>
      <c r="DW158" s="196">
        <f>(AW158-AVERAGE(AW$3:AW$242))^2*'Monthly Returns'!$BI172</f>
        <v>6.7508380687618098E-5</v>
      </c>
      <c r="DX158" s="196">
        <f>(AX158-AVERAGE(AX$3:AX$242))^2*'Monthly Returns'!$BI172</f>
        <v>8.3331753796212751E-5</v>
      </c>
      <c r="DY158" s="196">
        <f>(AY158-AVERAGE(AY$3:AY$242))^2*'Monthly Returns'!$BI172</f>
        <v>1.8198037219304229E-5</v>
      </c>
      <c r="DZ158" s="196">
        <f>(AZ158-AVERAGE(AZ$3:AZ$242))^2*'Monthly Returns'!$BI172</f>
        <v>5.8234490277988101E-5</v>
      </c>
      <c r="EA158" s="196">
        <f>(BA158-AVERAGE(BA$3:BA$242))^2*'Monthly Returns'!$BI172</f>
        <v>1.25778957885089E-5</v>
      </c>
    </row>
    <row r="159" spans="1:131" s="103" customFormat="1" x14ac:dyDescent="0.2">
      <c r="A159" s="85"/>
      <c r="B159" s="102">
        <f>'Monthly Returns'!A173</f>
        <v>40847</v>
      </c>
      <c r="C159" s="97">
        <f>'Monthly Returns'!B173</f>
        <v>0.115093</v>
      </c>
      <c r="D159" s="97">
        <f>'Monthly Returns'!C173</f>
        <v>0.11208800000000001</v>
      </c>
      <c r="E159" s="97">
        <f>'Monthly Returns'!D173</f>
        <v>0.13012600000000002</v>
      </c>
      <c r="F159" s="97">
        <f>'Monthly Returns'!E173</f>
        <v>0.15135799999999999</v>
      </c>
      <c r="G159" s="97">
        <f>'Monthly Returns'!F173</f>
        <v>0.101734</v>
      </c>
      <c r="H159" s="97">
        <f>'Monthly Returns'!G173</f>
        <v>0.107408</v>
      </c>
      <c r="I159" s="97">
        <f>'Monthly Returns'!H173</f>
        <v>0.105449</v>
      </c>
      <c r="J159" s="97">
        <f>'Monthly Returns'!I173</f>
        <v>8.1277000000000002E-2</v>
      </c>
      <c r="K159" s="97">
        <f>'Monthly Returns'!J173</f>
        <v>0.13255600000000001</v>
      </c>
      <c r="L159" s="97">
        <f>'Monthly Returns'!K173</f>
        <v>-2.496424718368162E-2</v>
      </c>
      <c r="M159" s="97">
        <f>'Monthly Returns'!L173</f>
        <v>1.077E-3</v>
      </c>
      <c r="N159" s="97">
        <f>'Monthly Returns'!M173</f>
        <v>-8.1539999999999998E-3</v>
      </c>
      <c r="O159" s="97">
        <f>'Monthly Returns'!N173</f>
        <v>9.9000000000000008E-5</v>
      </c>
      <c r="P159" s="97">
        <f>'Monthly Returns'!O173</f>
        <v>-2.2850000000000001E-3</v>
      </c>
      <c r="Q159" s="97">
        <f>'Monthly Returns'!P173</f>
        <v>-3.8191999999999997E-2</v>
      </c>
      <c r="R159" s="97">
        <f>'Monthly Returns'!Q173</f>
        <v>1.4594000000000001E-2</v>
      </c>
      <c r="S159" s="97">
        <f>'Monthly Returns'!R173</f>
        <v>1.1992000000000001E-2</v>
      </c>
      <c r="T159" s="97">
        <f>'Monthly Returns'!S173</f>
        <v>2.1621999999999999E-2</v>
      </c>
      <c r="U159" s="97">
        <f>'Monthly Returns'!T173</f>
        <v>1.8693999999999999E-2</v>
      </c>
      <c r="V159" s="97">
        <f>'Monthly Returns'!U173</f>
        <v>4.5199999999999998E-4</v>
      </c>
      <c r="W159" s="97">
        <f>'Monthly Returns'!V173</f>
        <v>-2.7000000000000002E-5</v>
      </c>
      <c r="X159" s="97">
        <f>'Monthly Returns'!W173</f>
        <v>1.3295E-2</v>
      </c>
      <c r="Y159" s="97">
        <f>'Monthly Returns'!X173</f>
        <v>-5.9090000000000002E-3</v>
      </c>
      <c r="Z159" s="97">
        <f>'Monthly Returns'!Y173</f>
        <v>-3.1809999999999998E-3</v>
      </c>
      <c r="AA159" s="97">
        <f>'Monthly Returns'!Z173</f>
        <v>5.9930000000000004E-2</v>
      </c>
      <c r="AB159" s="97">
        <f>'Monthly Returns'!AA173</f>
        <v>2.8910999999999999E-2</v>
      </c>
      <c r="AC159" s="97">
        <f>'Monthly Returns'!AB173</f>
        <v>2.1065999999999998E-2</v>
      </c>
      <c r="AD159" s="97">
        <f>'Monthly Returns'!AC173</f>
        <v>1.1541999999999998E-2</v>
      </c>
      <c r="AE159" s="97">
        <f>'Monthly Returns'!AD173</f>
        <v>5.1237000000000005E-2</v>
      </c>
      <c r="AF159" s="97">
        <f>'Monthly Returns'!AE173</f>
        <v>3.9882000000000001E-2</v>
      </c>
      <c r="AG159" s="97">
        <f>'Monthly Returns'!AF173</f>
        <v>6.4964000000000008E-2</v>
      </c>
      <c r="AH159" s="97">
        <f>'Monthly Returns'!AG173</f>
        <v>6.1470999999999998E-2</v>
      </c>
      <c r="AI159" s="97">
        <f>'Monthly Returns'!AH173</f>
        <v>8.1000000000000013E-3</v>
      </c>
      <c r="AJ159" s="97">
        <f>'Monthly Returns'!AI173</f>
        <v>2.6859999999999998E-2</v>
      </c>
      <c r="AK159" s="97">
        <f>'Monthly Returns'!AJ173</f>
        <v>4.9081E-2</v>
      </c>
      <c r="AL159" s="97">
        <f>'Monthly Returns'!AK173</f>
        <v>3.0256999999999999E-2</v>
      </c>
      <c r="AM159" s="97">
        <f>'Monthly Returns'!AL173</f>
        <v>-9.2410000000000009E-3</v>
      </c>
      <c r="AN159" s="97">
        <f>'Monthly Returns'!AM173</f>
        <v>1.2664E-2</v>
      </c>
      <c r="AO159" s="97">
        <f>'Monthly Returns'!AN173</f>
        <v>-4.1778000000000003E-2</v>
      </c>
      <c r="AP159" s="97">
        <f>'Monthly Returns'!AO173</f>
        <v>6.6184000000000007E-2</v>
      </c>
      <c r="AQ159" s="97">
        <f>'Monthly Returns'!AP173</f>
        <v>0.150667</v>
      </c>
      <c r="AR159" s="95">
        <v>2.8384757269927736E-2</v>
      </c>
      <c r="AS159" s="97">
        <f>'Monthly Returns'!AR173</f>
        <v>-2.496424718368162E-2</v>
      </c>
      <c r="AT159" s="205">
        <f t="shared" si="4"/>
        <v>6.4446886693698288E-2</v>
      </c>
      <c r="AU159" s="95">
        <v>8.7820814118402171E-3</v>
      </c>
      <c r="AV159" s="95">
        <v>2.7296315501813707E-3</v>
      </c>
      <c r="AW159" s="97">
        <f>'Monthly Returns'!AV173</f>
        <v>0.14277100000000001</v>
      </c>
      <c r="AX159" s="97">
        <f>'Monthly Returns'!AW173</f>
        <v>0.12634600000000001</v>
      </c>
      <c r="AY159" s="95">
        <v>7.831943346849142E-2</v>
      </c>
      <c r="AZ159" s="95">
        <v>0.13582463933669492</v>
      </c>
      <c r="BA159" s="97">
        <f>'Monthly Returns'!AZ173</f>
        <v>0.10264799999999999</v>
      </c>
      <c r="BB159" s="97"/>
      <c r="BC159" s="97"/>
      <c r="BD159" s="97"/>
      <c r="BE159" s="97"/>
      <c r="BF159" s="97"/>
      <c r="BG159" s="97"/>
      <c r="BH159" s="97"/>
      <c r="BI159" s="97"/>
      <c r="BJ159" s="97"/>
      <c r="BK159" s="97"/>
      <c r="BL159" s="97"/>
      <c r="BM159" s="97"/>
      <c r="BN159" s="97"/>
      <c r="BO159" s="97"/>
      <c r="BP159" s="97"/>
      <c r="BQ159" s="97"/>
      <c r="BR159" s="97"/>
      <c r="BS159" s="97"/>
      <c r="BT159" s="97"/>
      <c r="BU159" s="97"/>
      <c r="BV159" s="97"/>
      <c r="CC159" s="196">
        <f>(C159-AVERAGE(C$3:C$242))^2*'Monthly Returns'!$BI173</f>
        <v>5.5514869404915543E-5</v>
      </c>
      <c r="CD159" s="196">
        <f>(D159-AVERAGE(D$3:D$242))^2*'Monthly Returns'!$BI173</f>
        <v>5.2577038113177194E-5</v>
      </c>
      <c r="CE159" s="196">
        <f>(E159-AVERAGE(E$3:E$242))^2*'Monthly Returns'!$BI173</f>
        <v>6.9611770532484749E-5</v>
      </c>
      <c r="CF159" s="196">
        <f>(F159-AVERAGE(F$3:F$242))^2*'Monthly Returns'!$BI173</f>
        <v>9.6555392163051625E-5</v>
      </c>
      <c r="CG159" s="196">
        <f>(G159-AVERAGE(G$3:G$242))^2*'Monthly Returns'!$BI173</f>
        <v>3.9555117355808627E-5</v>
      </c>
      <c r="CH159" s="196">
        <f>(H159-AVERAGE(H$3:H$242))^2*'Monthly Returns'!$BI173</f>
        <v>4.8622846830764592E-5</v>
      </c>
      <c r="CI159" s="196">
        <f>(I159-AVERAGE(I$3:I$242))^2*'Monthly Returns'!$BI173</f>
        <v>4.6919276886366627E-5</v>
      </c>
      <c r="CJ159" s="196">
        <f>(J159-AVERAGE(J$3:J$242))^2*'Monthly Returns'!$BI173</f>
        <v>2.4930995620023847E-5</v>
      </c>
      <c r="CK159" s="196">
        <f>(K159-AVERAGE(K$3:K$242))^2*'Monthly Returns'!$BI173</f>
        <v>7.1504783716754483E-5</v>
      </c>
      <c r="CL159" s="196">
        <f>(L159-AVERAGE(L$3:L$242))^2*'Monthly Returns'!$BI173</f>
        <v>1.469816177863166E-35</v>
      </c>
      <c r="CM159" s="196">
        <f>(M159-AVERAGE(M$3:M$242))^2*'Monthly Returns'!$BI173</f>
        <v>3.299753345018186E-8</v>
      </c>
      <c r="CN159" s="196">
        <f>(N159-AVERAGE(N$3:N$242))^2*'Monthly Returns'!$BI173</f>
        <v>6.3216053584756356E-7</v>
      </c>
      <c r="CO159" s="196">
        <f>(O159-AVERAGE(O$3:O$242))^2*'Monthly Returns'!$BI173</f>
        <v>1.2202615930074224E-8</v>
      </c>
      <c r="CP159" s="196">
        <f>(P159-AVERAGE(P$3:P$242))^2*'Monthly Returns'!$BI173</f>
        <v>1.3306832243476085E-7</v>
      </c>
      <c r="CQ159" s="196">
        <f>(Q159-AVERAGE(Q$3:Q$242))^2*'Monthly Returns'!$BI173</f>
        <v>8.9602291089144512E-6</v>
      </c>
      <c r="CR159" s="196">
        <f>(R159-AVERAGE(R$3:R$242))^2*'Monthly Returns'!$BI173</f>
        <v>5.0041835068817729E-7</v>
      </c>
      <c r="CS159" s="196">
        <f>(S159-AVERAGE(S$3:S$242))^2*'Monthly Returns'!$BI173</f>
        <v>3.0489058797219931E-7</v>
      </c>
      <c r="CT159" s="196">
        <f>(T159-AVERAGE(T$3:T$242))^2*'Monthly Returns'!$BI173</f>
        <v>1.231829920376077E-6</v>
      </c>
      <c r="CU159" s="196">
        <f>(U159-AVERAGE(U$3:U$242))^2*'Monthly Returns'!$BI173</f>
        <v>9.7279553191078363E-7</v>
      </c>
      <c r="CV159" s="196">
        <f>(V159-AVERAGE(V$3:V$242))^2*'Monthly Returns'!$BI173</f>
        <v>3.8877497363344816E-8</v>
      </c>
      <c r="CW159" s="196">
        <f>(W159-AVERAGE(W$3:W$242))^2*'Monthly Returns'!$BI173</f>
        <v>6.632564749881373E-8</v>
      </c>
      <c r="CX159" s="196">
        <f>(X159-AVERAGE(X$3:X$242))^2*'Monthly Returns'!$BI173</f>
        <v>3.7125889201580511E-7</v>
      </c>
      <c r="CY159" s="196">
        <f>(Y159-AVERAGE(Y$3:Y$242))^2*'Monthly Returns'!$BI173</f>
        <v>4.3237148244189569E-7</v>
      </c>
      <c r="CZ159" s="196">
        <f>(Z159-AVERAGE(Z$3:Z$242))^2*'Monthly Returns'!$BI173</f>
        <v>1.5062529345856952E-7</v>
      </c>
      <c r="DA159" s="196">
        <f>(AA159-AVERAGE(AA$3:AA$242))^2*'Monthly Returns'!$BI173</f>
        <v>1.3908139236285228E-5</v>
      </c>
      <c r="DB159" s="196">
        <f>(AB159-AVERAGE(AB$3:AB$242))^2*'Monthly Returns'!$BI173</f>
        <v>2.9304083884386655E-6</v>
      </c>
      <c r="DC159" s="196">
        <f>(AC159-AVERAGE(AC$3:AC$242))^2*'Monthly Returns'!$BI173</f>
        <v>1.5506510620042188E-6</v>
      </c>
      <c r="DD159" s="196">
        <f>(AD159-AVERAGE(AD$3:AD$242))^2*'Monthly Returns'!$BI173</f>
        <v>3.4082409243302026E-7</v>
      </c>
      <c r="DE159" s="196">
        <f>(AE159-AVERAGE(AE$3:AE$242))^2*'Monthly Returns'!$BI173</f>
        <v>1.0966893590246582E-5</v>
      </c>
      <c r="DF159" s="196">
        <f>(AF159-AVERAGE(AF$3:AF$242))^2*'Monthly Returns'!$BI173</f>
        <v>5.1759465594697067E-6</v>
      </c>
      <c r="DG159" s="196">
        <f>(AG159-AVERAGE(AG$3:AG$242))^2*'Monthly Returns'!$BI173</f>
        <v>1.6888040056620532E-5</v>
      </c>
      <c r="DH159" s="196">
        <f>(AH159-AVERAGE(AH$3:AH$242))^2*'Monthly Returns'!$BI173</f>
        <v>1.5573086790303007E-5</v>
      </c>
      <c r="DI159" s="196">
        <f>(AI159-AVERAGE(AI$3:AI$242))^2*'Monthly Returns'!$BI173</f>
        <v>9.5003610431500655E-8</v>
      </c>
      <c r="DJ159" s="196">
        <f>(AJ159-AVERAGE(AJ$3:AJ$242))^2*'Monthly Returns'!$BI173</f>
        <v>2.132969683190338E-6</v>
      </c>
      <c r="DK159" s="196">
        <f>(AK159-AVERAGE(AK$3:AK$242))^2*'Monthly Returns'!$BI173</f>
        <v>8.7477501142513117E-6</v>
      </c>
      <c r="DL159" s="196">
        <f>(AL159-AVERAGE(AL$3:AL$242))^2*'Monthly Returns'!$BI173</f>
        <v>2.7135627310590718E-6</v>
      </c>
      <c r="DM159" s="196">
        <f>(AM159-AVERAGE(AM$3:AM$242))^2*'Monthly Returns'!$BI173</f>
        <v>8.7839796321415243E-7</v>
      </c>
      <c r="DN159" s="196">
        <f>(AN159-AVERAGE(AN$3:AN$242))^2*'Monthly Returns'!$BI173</f>
        <v>2.3718663331576468E-7</v>
      </c>
      <c r="DO159" s="196">
        <f>(AO159-AVERAGE(AO$3:AO$242))^2*'Monthly Returns'!$BI173</f>
        <v>1.060504746069054E-5</v>
      </c>
      <c r="DP159" s="196">
        <f>(AP159-AVERAGE(AP$3:AP$242))^2*'Monthly Returns'!$BI173</f>
        <v>1.9426641433573628E-5</v>
      </c>
      <c r="DQ159" s="196">
        <f>(AQ159-AVERAGE(AQ$3:AQ$242))^2*'Monthly Returns'!$BI173</f>
        <v>9.7324497536285573E-5</v>
      </c>
      <c r="DR159" s="196">
        <f>(AR159-AVERAGE(AR$3:AR$242))^2*'Monthly Returns'!$BI173</f>
        <v>2.2833361395384916E-6</v>
      </c>
      <c r="DS159" s="196">
        <f>(AS159-AVERAGE(AS$3:AS$242))^2*'Monthly Returns'!$BI173</f>
        <v>1.469816177863166E-35</v>
      </c>
      <c r="DT159" s="196">
        <f>(AT159-AVERAGE(AT$3:AT$242))^2*'Monthly Returns'!$BI173</f>
        <v>1.6463619185198104E-5</v>
      </c>
      <c r="DU159" s="196">
        <f>(AU159-AVERAGE(AU$3:AU$242))^2*'Monthly Returns'!$BI173</f>
        <v>2.197444285775288E-7</v>
      </c>
      <c r="DV159" s="196">
        <f>(AV159-AVERAGE(AV$3:AV$242))^2*'Monthly Returns'!$BI173</f>
        <v>3.5034309394994427E-7</v>
      </c>
      <c r="DW159" s="196">
        <f>(AW159-AVERAGE(AW$3:AW$242))^2*'Monthly Returns'!$BI173</f>
        <v>8.4296553805519205E-5</v>
      </c>
      <c r="DX159" s="196">
        <f>(AX159-AVERAGE(AX$3:AX$242))^2*'Monthly Returns'!$BI173</f>
        <v>6.5809368636203072E-5</v>
      </c>
      <c r="DY159" s="196">
        <f>(AY159-AVERAGE(AY$3:AY$242))^2*'Monthly Returns'!$BI173</f>
        <v>2.4306037893595218E-5</v>
      </c>
      <c r="DZ159" s="196">
        <f>(AZ159-AVERAGE(AZ$3:AZ$242))^2*'Monthly Returns'!$BI173</f>
        <v>6.8190044214111155E-5</v>
      </c>
      <c r="EA159" s="196">
        <f>(BA159-AVERAGE(BA$3:BA$242))^2*'Monthly Returns'!$BI173</f>
        <v>4.0722617675857586E-5</v>
      </c>
    </row>
    <row r="160" spans="1:131" s="103" customFormat="1" x14ac:dyDescent="0.2">
      <c r="A160" s="85"/>
      <c r="B160" s="102">
        <f>'Monthly Returns'!A174</f>
        <v>40877</v>
      </c>
      <c r="C160" s="97">
        <f>'Monthly Returns'!B174</f>
        <v>-2.7029999999999997E-3</v>
      </c>
      <c r="D160" s="97">
        <f>'Monthly Returns'!C174</f>
        <v>-2.6229999999999999E-3</v>
      </c>
      <c r="E160" s="97">
        <f>'Monthly Returns'!D174</f>
        <v>-5.004999999999999E-3</v>
      </c>
      <c r="F160" s="97">
        <f>'Monthly Returns'!E174</f>
        <v>-3.6449999999999998E-3</v>
      </c>
      <c r="G160" s="97">
        <f>'Monthly Returns'!F174</f>
        <v>-1.3625E-2</v>
      </c>
      <c r="H160" s="97">
        <f>'Monthly Returns'!G174</f>
        <v>-2.9437000000000001E-2</v>
      </c>
      <c r="I160" s="97">
        <f>'Monthly Returns'!H174</f>
        <v>-5.0807000000000005E-2</v>
      </c>
      <c r="J160" s="97">
        <f>'Monthly Returns'!I174</f>
        <v>-5.0091000000000004E-2</v>
      </c>
      <c r="K160" s="97">
        <f>'Monthly Returns'!J174</f>
        <v>-6.6591999999999998E-2</v>
      </c>
      <c r="L160" s="97">
        <f>'Monthly Returns'!K174</f>
        <v>-2.496424718368162E-2</v>
      </c>
      <c r="M160" s="97">
        <f>'Monthly Returns'!L174</f>
        <v>-8.6900000000000009E-4</v>
      </c>
      <c r="N160" s="97">
        <f>'Monthly Returns'!M174</f>
        <v>7.4619999999999999E-3</v>
      </c>
      <c r="O160" s="97">
        <f>'Monthly Returns'!N174</f>
        <v>4.8999999999999998E-5</v>
      </c>
      <c r="P160" s="97">
        <f>'Monthly Returns'!O174</f>
        <v>3.7319999999999996E-3</v>
      </c>
      <c r="Q160" s="97">
        <f>'Monthly Returns'!P174</f>
        <v>2.7196999999999999E-2</v>
      </c>
      <c r="R160" s="97">
        <f>'Monthly Returns'!Q174</f>
        <v>-1.6763999999999998E-2</v>
      </c>
      <c r="S160" s="97">
        <f>'Monthly Returns'!R174</f>
        <v>-1.3199000000000001E-2</v>
      </c>
      <c r="T160" s="97">
        <f>'Monthly Returns'!S174</f>
        <v>-2.6208999999999996E-2</v>
      </c>
      <c r="U160" s="97">
        <f>'Monthly Returns'!T174</f>
        <v>8.0450000000000001E-3</v>
      </c>
      <c r="V160" s="97">
        <f>'Monthly Returns'!U174</f>
        <v>-8.03E-4</v>
      </c>
      <c r="W160" s="97">
        <f>'Monthly Returns'!V174</f>
        <v>1.8190000000000001E-3</v>
      </c>
      <c r="X160" s="97">
        <f>'Monthly Returns'!W174</f>
        <v>3.967E-3</v>
      </c>
      <c r="Y160" s="97">
        <f>'Monthly Returns'!X174</f>
        <v>1.1936E-2</v>
      </c>
      <c r="Z160" s="97">
        <f>'Monthly Returns'!Y174</f>
        <v>2.6490000000000003E-3</v>
      </c>
      <c r="AA160" s="97">
        <f>'Monthly Returns'!Z174</f>
        <v>-2.1562000000000001E-2</v>
      </c>
      <c r="AB160" s="97">
        <f>'Monthly Returns'!AA174</f>
        <v>-4.9100000000000003E-3</v>
      </c>
      <c r="AC160" s="97">
        <f>'Monthly Returns'!AB174</f>
        <v>-2.7959000000000001E-2</v>
      </c>
      <c r="AD160" s="97">
        <f>'Monthly Returns'!AC174</f>
        <v>-2.1793999999999997E-2</v>
      </c>
      <c r="AE160" s="97">
        <f>'Monthly Returns'!AD174</f>
        <v>-4.9554999999999995E-2</v>
      </c>
      <c r="AF160" s="97">
        <f>'Monthly Returns'!AE174</f>
        <v>-8.5769999999999996E-3</v>
      </c>
      <c r="AG160" s="97">
        <f>'Monthly Returns'!AF174</f>
        <v>-2.6358000000000003E-2</v>
      </c>
      <c r="AH160" s="97">
        <f>'Monthly Returns'!AG174</f>
        <v>-3.3433000000000004E-2</v>
      </c>
      <c r="AI160" s="97">
        <f>'Monthly Returns'!AH174</f>
        <v>-8.6999999999999994E-3</v>
      </c>
      <c r="AJ160" s="97">
        <f>'Monthly Returns'!AI174</f>
        <v>-1.345E-2</v>
      </c>
      <c r="AK160" s="97">
        <f>'Monthly Returns'!AJ174</f>
        <v>-2.0215E-2</v>
      </c>
      <c r="AL160" s="97">
        <f>'Monthly Returns'!AK174</f>
        <v>-1.1848000000000001E-2</v>
      </c>
      <c r="AM160" s="97">
        <f>'Monthly Returns'!AL174</f>
        <v>-6.5269999999999998E-3</v>
      </c>
      <c r="AN160" s="97">
        <f>'Monthly Returns'!AM174</f>
        <v>-5.9489999999999994E-3</v>
      </c>
      <c r="AO160" s="97">
        <f>'Monthly Returns'!AN174</f>
        <v>4.1570000000000001E-3</v>
      </c>
      <c r="AP160" s="97">
        <f>'Monthly Returns'!AO174</f>
        <v>-2.2189999999999998E-2</v>
      </c>
      <c r="AQ160" s="97">
        <f>'Monthly Returns'!AP174</f>
        <v>-3.1206999999999999E-2</v>
      </c>
      <c r="AR160" s="95">
        <v>4.1055326017287286E-2</v>
      </c>
      <c r="AS160" s="97">
        <f>'Monthly Returns'!AR174</f>
        <v>-2.496424718368162E-2</v>
      </c>
      <c r="AT160" s="205">
        <f t="shared" si="4"/>
        <v>-1.5842908027392782E-2</v>
      </c>
      <c r="AU160" s="95">
        <v>7.0980150150737687E-3</v>
      </c>
      <c r="AV160" s="95">
        <v>1.2958135216781621E-2</v>
      </c>
      <c r="AW160" s="97">
        <f>'Monthly Returns'!AV174</f>
        <v>-3.7587000000000002E-2</v>
      </c>
      <c r="AX160" s="97">
        <f>'Monthly Returns'!AW174</f>
        <v>-5.5697999999999998E-2</v>
      </c>
      <c r="AY160" s="95">
        <v>2.7124598630360818E-3</v>
      </c>
      <c r="AZ160" s="95">
        <v>-1.4476098507395646E-3</v>
      </c>
      <c r="BA160" s="97">
        <f>'Monthly Returns'!AZ174</f>
        <v>-2.4039999999999999E-3</v>
      </c>
      <c r="BB160" s="97"/>
      <c r="BC160" s="97"/>
      <c r="BD160" s="97"/>
      <c r="BE160" s="97"/>
      <c r="BF160" s="97"/>
      <c r="BG160" s="97"/>
      <c r="BH160" s="97"/>
      <c r="BI160" s="97"/>
      <c r="BJ160" s="97"/>
      <c r="BK160" s="97"/>
      <c r="BL160" s="97"/>
      <c r="BM160" s="97"/>
      <c r="BN160" s="97"/>
      <c r="BO160" s="97"/>
      <c r="BP160" s="97"/>
      <c r="BQ160" s="97"/>
      <c r="BR160" s="97"/>
      <c r="BS160" s="97"/>
      <c r="BT160" s="97"/>
      <c r="BU160" s="97"/>
      <c r="BV160" s="97"/>
      <c r="CC160" s="196">
        <f>(C160-AVERAGE(C$3:C$242))^2*'Monthly Returns'!$BI174</f>
        <v>4.734450069138092E-7</v>
      </c>
      <c r="CD160" s="196">
        <f>(D160-AVERAGE(D$3:D$242))^2*'Monthly Returns'!$BI174</f>
        <v>4.5531734030374608E-7</v>
      </c>
      <c r="CE160" s="196">
        <f>(E160-AVERAGE(E$3:E$242))^2*'Monthly Returns'!$BI174</f>
        <v>9.8862217211428646E-7</v>
      </c>
      <c r="CF160" s="196">
        <f>(F160-AVERAGE(F$3:F$242))^2*'Monthly Returns'!$BI174</f>
        <v>7.8018933049646317E-7</v>
      </c>
      <c r="CG160" s="196">
        <f>(G160-AVERAGE(G$3:G$242))^2*'Monthly Returns'!$BI174</f>
        <v>2.843649991556767E-6</v>
      </c>
      <c r="CH160" s="196">
        <f>(H160-AVERAGE(H$3:H$242))^2*'Monthly Returns'!$BI174</f>
        <v>6.2027335079702115E-6</v>
      </c>
      <c r="CI160" s="196">
        <f>(I160-AVERAGE(I$3:I$242))^2*'Monthly Returns'!$BI174</f>
        <v>1.5695439014341175E-5</v>
      </c>
      <c r="CJ160" s="196">
        <f>(J160-AVERAGE(J$3:J$242))^2*'Monthly Returns'!$BI174</f>
        <v>1.6812034479247278E-5</v>
      </c>
      <c r="CK160" s="196">
        <f>(K160-AVERAGE(K$3:K$242))^2*'Monthly Returns'!$BI174</f>
        <v>2.8351182936949599E-5</v>
      </c>
      <c r="CL160" s="196">
        <f>(L160-AVERAGE(L$3:L$242))^2*'Monthly Returns'!$BI174</f>
        <v>1.4846628059223903E-35</v>
      </c>
      <c r="CM160" s="196">
        <f>(M160-AVERAGE(M$3:M$242))^2*'Monthly Returns'!$BI174</f>
        <v>1.0089697475103022E-7</v>
      </c>
      <c r="CN160" s="196">
        <f>(N160-AVERAGE(N$3:N$242))^2*'Monthly Returns'!$BI174</f>
        <v>8.1136600047341663E-8</v>
      </c>
      <c r="CO160" s="196">
        <f>(O160-AVERAGE(O$3:O$242))^2*'Monthly Returns'!$BI174</f>
        <v>1.3108543734487188E-8</v>
      </c>
      <c r="CP160" s="196">
        <f>(P160-AVERAGE(P$3:P$242))^2*'Monthly Returns'!$BI174</f>
        <v>2.6038699130173045E-9</v>
      </c>
      <c r="CQ160" s="196">
        <f>(Q160-AVERAGE(Q$3:Q$242))^2*'Monthly Returns'!$BI174</f>
        <v>2.3419034749736551E-6</v>
      </c>
      <c r="CR160" s="196">
        <f>(R160-AVERAGE(R$3:R$242))^2*'Monthly Returns'!$BI174</f>
        <v>2.1481322518828193E-6</v>
      </c>
      <c r="CS160" s="196">
        <f>(S160-AVERAGE(S$3:S$242))^2*'Monthly Returns'!$BI174</f>
        <v>1.4246891885164286E-6</v>
      </c>
      <c r="CT160" s="196">
        <f>(T160-AVERAGE(T$3:T$242))^2*'Monthly Returns'!$BI174</f>
        <v>4.8601243107676183E-6</v>
      </c>
      <c r="CU160" s="196">
        <f>(U160-AVERAGE(U$3:U$242))^2*'Monthly Returns'!$BI174</f>
        <v>6.3557384248489895E-8</v>
      </c>
      <c r="CV160" s="196">
        <f>(V160-AVERAGE(V$3:V$242))^2*'Monthly Returns'!$BI174</f>
        <v>8.1384098417136377E-8</v>
      </c>
      <c r="CW160" s="196">
        <f>(W160-AVERAGE(W$3:W$242))^2*'Monthly Returns'!$BI174</f>
        <v>1.7082698201633309E-8</v>
      </c>
      <c r="CX160" s="196">
        <f>(X160-AVERAGE(X$3:X$242))^2*'Monthly Returns'!$BI174</f>
        <v>1.231592894480341E-9</v>
      </c>
      <c r="CY160" s="196">
        <f>(Y160-AVERAGE(Y$3:Y$242))^2*'Monthly Returns'!$BI174</f>
        <v>3.3384407834622429E-7</v>
      </c>
      <c r="CZ160" s="196">
        <f>(Z160-AVERAGE(Z$3:Z$242))^2*'Monthly Returns'!$BI174</f>
        <v>2.1348706208085324E-10</v>
      </c>
      <c r="DA160" s="196">
        <f>(AA160-AVERAGE(AA$3:AA$242))^2*'Monthly Returns'!$BI174</f>
        <v>3.641844226203025E-6</v>
      </c>
      <c r="DB160" s="196">
        <f>(AB160-AVERAGE(AB$3:AB$242))^2*'Monthly Returns'!$BI174</f>
        <v>3.932681943128307E-7</v>
      </c>
      <c r="DC160" s="196">
        <f>(AC160-AVERAGE(AC$3:AC$242))^2*'Monthly Returns'!$BI174</f>
        <v>4.6284861144269013E-6</v>
      </c>
      <c r="DD160" s="196">
        <f>(AD160-AVERAGE(AD$3:AD$242))^2*'Monthly Returns'!$BI174</f>
        <v>2.9831205456069035E-6</v>
      </c>
      <c r="DE160" s="196">
        <f>(AE160-AVERAGE(AE$3:AE$242))^2*'Monthly Returns'!$BI174</f>
        <v>1.3453099637093291E-5</v>
      </c>
      <c r="DF160" s="196">
        <f>(AF160-AVERAGE(AF$3:AF$242))^2*'Monthly Returns'!$BI174</f>
        <v>1.1601384886776553E-6</v>
      </c>
      <c r="DG160" s="196">
        <f>(AG160-AVERAGE(AG$3:AG$242))^2*'Monthly Returns'!$BI174</f>
        <v>4.8780060925868255E-6</v>
      </c>
      <c r="DH160" s="196">
        <f>(AH160-AVERAGE(AH$3:AH$242))^2*'Monthly Returns'!$BI174</f>
        <v>6.8712528733691169E-6</v>
      </c>
      <c r="DI160" s="196">
        <f>(AI160-AVERAGE(AI$3:AI$242))^2*'Monthly Returns'!$BI174</f>
        <v>7.3331801956362638E-7</v>
      </c>
      <c r="DJ160" s="196">
        <f>(AJ160-AVERAGE(AJ$3:AJ$242))^2*'Monthly Returns'!$BI174</f>
        <v>1.7693402481574304E-6</v>
      </c>
      <c r="DK160" s="196">
        <f>(AK160-AVERAGE(AK$3:AK$242))^2*'Monthly Returns'!$BI174</f>
        <v>3.3760553664910862E-6</v>
      </c>
      <c r="DL160" s="196">
        <f>(AL160-AVERAGE(AL$3:AL$242))^2*'Monthly Returns'!$BI174</f>
        <v>1.6052841886326395E-6</v>
      </c>
      <c r="DM160" s="196">
        <f>(AM160-AVERAGE(AM$3:AM$242))^2*'Monthly Returns'!$BI174</f>
        <v>5.6786273104574434E-7</v>
      </c>
      <c r="DN160" s="196">
        <f>(AN160-AVERAGE(AN$3:AN$242))^2*'Monthly Returns'!$BI174</f>
        <v>6.4399234008425866E-7</v>
      </c>
      <c r="DO160" s="196">
        <f>(AO160-AVERAGE(AO$3:AO$242))^2*'Monthly Returns'!$BI174</f>
        <v>7.1421518652454738E-9</v>
      </c>
      <c r="DP160" s="196">
        <f>(AP160-AVERAGE(AP$3:AP$242))^2*'Monthly Returns'!$BI174</f>
        <v>2.9050911623977797E-6</v>
      </c>
      <c r="DQ160" s="196">
        <f>(AQ160-AVERAGE(AQ$3:AQ$242))^2*'Monthly Returns'!$BI174</f>
        <v>7.3397375753809334E-6</v>
      </c>
      <c r="DR160" s="196">
        <f>(AR160-AVERAGE(AR$3:AR$242))^2*'Monthly Returns'!$BI174</f>
        <v>5.7512261928493032E-6</v>
      </c>
      <c r="DS160" s="196">
        <f>(AS160-AVERAGE(AS$3:AS$242))^2*'Monthly Returns'!$BI174</f>
        <v>1.4846628059223903E-35</v>
      </c>
      <c r="DT160" s="196">
        <f>(AT160-AVERAGE(AT$3:AT$242))^2*'Monthly Returns'!$BI174</f>
        <v>2.2352769833591077E-6</v>
      </c>
      <c r="DU160" s="196">
        <f>(AU160-AVERAGE(AU$3:AU$242))^2*'Monthly Returns'!$BI174</f>
        <v>1.2548346126312953E-7</v>
      </c>
      <c r="DV160" s="196">
        <f>(AV160-AVERAGE(AV$3:AV$242))^2*'Monthly Returns'!$BI174</f>
        <v>1.7026575527026663E-6</v>
      </c>
      <c r="DW160" s="196">
        <f>(AW160-AVERAGE(AW$3:AW$242))^2*'Monthly Returns'!$BI174</f>
        <v>1.083341233887407E-5</v>
      </c>
      <c r="DX160" s="196">
        <f>(AX160-AVERAGE(AX$3:AX$242))^2*'Monthly Returns'!$BI174</f>
        <v>2.0095916843351141E-5</v>
      </c>
      <c r="DY160" s="196">
        <f>(AY160-AVERAGE(AY$3:AY$242))^2*'Monthly Returns'!$BI174</f>
        <v>8.5888986601146374E-8</v>
      </c>
      <c r="DZ160" s="196">
        <f>(AZ160-AVERAGE(AZ$3:AZ$242))^2*'Monthly Returns'!$BI174</f>
        <v>1.5104283773390951E-6</v>
      </c>
      <c r="EA160" s="196">
        <f>(BA160-AVERAGE(BA$3:BA$242))^2*'Monthly Returns'!$BI174</f>
        <v>7.7137342627429975E-7</v>
      </c>
    </row>
    <row r="161" spans="1:131" s="103" customFormat="1" x14ac:dyDescent="0.2">
      <c r="A161" s="85"/>
      <c r="B161" s="102">
        <f>'Monthly Returns'!A175</f>
        <v>40908</v>
      </c>
      <c r="C161" s="97">
        <f>'Monthly Returns'!B175</f>
        <v>8.2189999999999989E-3</v>
      </c>
      <c r="D161" s="97">
        <f>'Monthly Returns'!C175</f>
        <v>8.3590000000000001E-3</v>
      </c>
      <c r="E161" s="97">
        <f>'Monthly Returns'!D175</f>
        <v>-1.207E-3</v>
      </c>
      <c r="F161" s="97">
        <f>'Monthly Returns'!E175</f>
        <v>6.6059999999999999E-3</v>
      </c>
      <c r="G161" s="97">
        <f>'Monthly Returns'!F175</f>
        <v>1.1980999999999999E-2</v>
      </c>
      <c r="H161" s="97">
        <f>'Monthly Returns'!G175</f>
        <v>-1.676E-3</v>
      </c>
      <c r="I161" s="97">
        <f>'Monthly Returns'!H175</f>
        <v>-1.1002000000000001E-2</v>
      </c>
      <c r="J161" s="97">
        <f>'Monthly Returns'!I175</f>
        <v>-1.9134999999999999E-2</v>
      </c>
      <c r="K161" s="97">
        <f>'Monthly Returns'!J175</f>
        <v>-1.1956E-2</v>
      </c>
      <c r="L161" s="97">
        <f>'Monthly Returns'!K175</f>
        <v>-2.496424718368162E-2</v>
      </c>
      <c r="M161" s="97">
        <f>'Monthly Returns'!L175</f>
        <v>1.0990999999999999E-2</v>
      </c>
      <c r="N161" s="97">
        <f>'Monthly Returns'!M175</f>
        <v>9.6619999999999987E-3</v>
      </c>
      <c r="O161" s="97">
        <f>'Monthly Returns'!N175</f>
        <v>4.8999999999999998E-5</v>
      </c>
      <c r="P161" s="97">
        <f>'Monthly Returns'!O175</f>
        <v>5.7099999999999998E-3</v>
      </c>
      <c r="Q161" s="97">
        <f>'Monthly Returns'!P175</f>
        <v>3.1040999999999999E-2</v>
      </c>
      <c r="R161" s="97">
        <f>'Monthly Returns'!Q175</f>
        <v>1.9443999999999999E-2</v>
      </c>
      <c r="S161" s="97">
        <f>'Monthly Returns'!R175</f>
        <v>1.2685E-2</v>
      </c>
      <c r="T161" s="97">
        <f>'Monthly Returns'!S175</f>
        <v>3.7481E-2</v>
      </c>
      <c r="U161" s="97">
        <f>'Monthly Returns'!T175</f>
        <v>6.1699999999999993E-4</v>
      </c>
      <c r="V161" s="97">
        <f>'Monthly Returns'!U175</f>
        <v>5.1110000000000001E-3</v>
      </c>
      <c r="W161" s="97">
        <f>'Monthly Returns'!V175</f>
        <v>7.0120000000000009E-3</v>
      </c>
      <c r="X161" s="97">
        <f>'Monthly Returns'!W175</f>
        <v>1.3145E-2</v>
      </c>
      <c r="Y161" s="97">
        <f>'Monthly Returns'!X175</f>
        <v>2.1804999999999998E-2</v>
      </c>
      <c r="Z161" s="97">
        <f>'Monthly Returns'!Y175</f>
        <v>5.0590000000000001E-3</v>
      </c>
      <c r="AA161" s="97">
        <f>'Monthly Returns'!Z175</f>
        <v>2.6565999999999999E-2</v>
      </c>
      <c r="AB161" s="97">
        <f>'Monthly Returns'!AA175</f>
        <v>4.9630000000000004E-3</v>
      </c>
      <c r="AC161" s="97">
        <f>'Monthly Returns'!AB175</f>
        <v>3.9220000000000001E-3</v>
      </c>
      <c r="AD161" s="97">
        <f>'Monthly Returns'!AC175</f>
        <v>7.8359999999999992E-3</v>
      </c>
      <c r="AE161" s="97">
        <f>'Monthly Returns'!AD175</f>
        <v>-2.2959999999999999E-3</v>
      </c>
      <c r="AF161" s="97">
        <f>'Monthly Returns'!AE175</f>
        <v>1.7017999999999998E-2</v>
      </c>
      <c r="AG161" s="97">
        <f>'Monthly Returns'!AF175</f>
        <v>1.0802000000000001E-2</v>
      </c>
      <c r="AH161" s="97">
        <f>'Monthly Returns'!AG175</f>
        <v>-1.1819E-2</v>
      </c>
      <c r="AI161" s="97">
        <f>'Monthly Returns'!AH175</f>
        <v>-4.1999999999999997E-3</v>
      </c>
      <c r="AJ161" s="97">
        <f>'Monthly Returns'!AI175</f>
        <v>-4.4800000000000005E-3</v>
      </c>
      <c r="AK161" s="97">
        <f>'Monthly Returns'!AJ175</f>
        <v>-9.1430000000000001E-3</v>
      </c>
      <c r="AL161" s="97">
        <f>'Monthly Returns'!AK175</f>
        <v>-2.1029999999999998E-3</v>
      </c>
      <c r="AM161" s="97">
        <f>'Monthly Returns'!AL175</f>
        <v>-2.477E-3</v>
      </c>
      <c r="AN161" s="97">
        <f>'Monthly Returns'!AM175</f>
        <v>3.79E-3</v>
      </c>
      <c r="AO161" s="97">
        <f>'Monthly Returns'!AN175</f>
        <v>6.11E-4</v>
      </c>
      <c r="AP161" s="97">
        <f>'Monthly Returns'!AO175</f>
        <v>-3.7478999999999998E-2</v>
      </c>
      <c r="AQ161" s="97">
        <f>'Monthly Returns'!AP175</f>
        <v>-3.2941999999999999E-2</v>
      </c>
      <c r="AR161" s="95">
        <v>-1.2412952989602453E-2</v>
      </c>
      <c r="AS161" s="97">
        <f>'Monthly Returns'!AR175</f>
        <v>-2.496424718368162E-2</v>
      </c>
      <c r="AT161" s="205">
        <f t="shared" si="4"/>
        <v>-1.6676072352529418E-4</v>
      </c>
      <c r="AU161" s="95">
        <v>-4.0599403102109148E-3</v>
      </c>
      <c r="AV161" s="95">
        <v>-1.5688620502273903E-2</v>
      </c>
      <c r="AW161" s="97">
        <f>'Monthly Returns'!AV175</f>
        <v>4.795E-2</v>
      </c>
      <c r="AX161" s="97">
        <f>'Monthly Returns'!AW175</f>
        <v>9.4210000000000006E-3</v>
      </c>
      <c r="AY161" s="95">
        <v>-2.6248036176264719E-3</v>
      </c>
      <c r="AZ161" s="95">
        <v>1.6789161358952115E-2</v>
      </c>
      <c r="BA161" s="97">
        <f>'Monthly Returns'!AZ175</f>
        <v>5.7569999999999996E-2</v>
      </c>
      <c r="BB161" s="97"/>
      <c r="BC161" s="97"/>
      <c r="BD161" s="97"/>
      <c r="BE161" s="97"/>
      <c r="BF161" s="97"/>
      <c r="BG161" s="97"/>
      <c r="BH161" s="97"/>
      <c r="BI161" s="97"/>
      <c r="BJ161" s="97"/>
      <c r="BK161" s="97"/>
      <c r="BL161" s="97"/>
      <c r="BM161" s="97"/>
      <c r="BN161" s="97"/>
      <c r="BO161" s="97"/>
      <c r="BP161" s="97"/>
      <c r="BQ161" s="97"/>
      <c r="BR161" s="97"/>
      <c r="BS161" s="97"/>
      <c r="BT161" s="97"/>
      <c r="BU161" s="97"/>
      <c r="BV161" s="97"/>
      <c r="CC161" s="196">
        <f>(C161-AVERAGE(C$3:C$242))^2*'Monthly Returns'!$BI175</f>
        <v>4.9555676031268008E-9</v>
      </c>
      <c r="CD161" s="196">
        <f>(D161-AVERAGE(D$3:D$242))^2*'Monthly Returns'!$BI175</f>
        <v>7.7351728861753436E-9</v>
      </c>
      <c r="CE161" s="196">
        <f>(E161-AVERAGE(E$3:E$242))^2*'Monthly Returns'!$BI175</f>
        <v>5.3926924933762279E-7</v>
      </c>
      <c r="CF161" s="196">
        <f>(F161-AVERAGE(F$3:F$242))^2*'Monthly Returns'!$BI175</f>
        <v>2.9793348975506219E-8</v>
      </c>
      <c r="CG161" s="196">
        <f>(G161-AVERAGE(G$3:G$242))^2*'Monthly Returns'!$BI175</f>
        <v>8.3733877519404469E-9</v>
      </c>
      <c r="CH161" s="196">
        <f>(H161-AVERAGE(H$3:H$242))^2*'Monthly Returns'!$BI175</f>
        <v>3.208376962328112E-7</v>
      </c>
      <c r="CI161" s="196">
        <f>(I161-AVERAGE(I$3:I$242))^2*'Monthly Returns'!$BI175</f>
        <v>1.4516569271721566E-6</v>
      </c>
      <c r="CJ161" s="196">
        <f>(J161-AVERAGE(J$3:J$242))^2*'Monthly Returns'!$BI175</f>
        <v>3.8469567509151731E-6</v>
      </c>
      <c r="CK161" s="196">
        <f>(K161-AVERAGE(K$3:K$242))^2*'Monthly Returns'!$BI175</f>
        <v>2.3713395808017117E-6</v>
      </c>
      <c r="CL161" s="196">
        <f>(L161-AVERAGE(L$3:L$242))^2*'Monthly Returns'!$BI175</f>
        <v>1.4996593999216064E-35</v>
      </c>
      <c r="CM161" s="196">
        <f>(M161-AVERAGE(M$3:M$242))^2*'Monthly Returns'!$BI175</f>
        <v>2.5819492018724396E-7</v>
      </c>
      <c r="CN161" s="196">
        <f>(N161-AVERAGE(N$3:N$242))^2*'Monthly Returns'!$BI175</f>
        <v>1.9338469076817237E-7</v>
      </c>
      <c r="CO161" s="196">
        <f>(O161-AVERAGE(O$3:O$242))^2*'Monthly Returns'!$BI175</f>
        <v>1.3240953267158777E-8</v>
      </c>
      <c r="CP161" s="196">
        <f>(P161-AVERAGE(P$3:P$242))^2*'Monthly Returns'!$BI175</f>
        <v>3.5824470135977092E-8</v>
      </c>
      <c r="CQ161" s="196">
        <f>(Q161-AVERAGE(Q$3:Q$242))^2*'Monthly Returns'!$BI175</f>
        <v>3.2623612630686136E-6</v>
      </c>
      <c r="CR161" s="196">
        <f>(R161-AVERAGE(R$3:R$242))^2*'Monthly Returns'!$BI175</f>
        <v>1.1085805225464931E-6</v>
      </c>
      <c r="CS161" s="196">
        <f>(S161-AVERAGE(S$3:S$242))^2*'Monthly Returns'!$BI175</f>
        <v>3.67346541907645E-7</v>
      </c>
      <c r="CT161" s="196">
        <f>(T161-AVERAGE(T$3:T$242))^2*'Monthly Returns'!$BI175</f>
        <v>4.9614780452578908E-6</v>
      </c>
      <c r="CU161" s="196">
        <f>(U161-AVERAGE(U$3:U$242))^2*'Monthly Returns'!$BI175</f>
        <v>7.0125811407797704E-8</v>
      </c>
      <c r="CV161" s="196">
        <f>(V161-AVERAGE(V$3:V$242))^2*'Monthly Returns'!$BI175</f>
        <v>1.5839129584239654E-8</v>
      </c>
      <c r="CW161" s="196">
        <f>(W161-AVERAGE(W$3:W$242))^2*'Monthly Returns'!$BI175</f>
        <v>5.3320561431677491E-8</v>
      </c>
      <c r="CX161" s="196">
        <f>(X161-AVERAGE(X$3:X$242))^2*'Monthly Returns'!$BI175</f>
        <v>3.6602571857550217E-7</v>
      </c>
      <c r="CY161" s="196">
        <f>(Y161-AVERAGE(Y$3:Y$242))^2*'Monthly Returns'!$BI175</f>
        <v>1.6108176321177303E-6</v>
      </c>
      <c r="CZ161" s="196">
        <f>(Z161-AVERAGE(Z$3:Z$242))^2*'Monthly Returns'!$BI175</f>
        <v>3.3419542002866886E-8</v>
      </c>
      <c r="DA161" s="196">
        <f>(AA161-AVERAGE(AA$3:AA$242))^2*'Monthly Returns'!$BI175</f>
        <v>2.0721831285023257E-6</v>
      </c>
      <c r="DB161" s="196">
        <f>(AB161-AVERAGE(AB$3:AB$242))^2*'Monthly Returns'!$BI175</f>
        <v>3.4205492969882858E-9</v>
      </c>
      <c r="DC161" s="196">
        <f>(AC161-AVERAGE(AC$3:AC$242))^2*'Monthly Returns'!$BI175</f>
        <v>3.8239129057369198E-9</v>
      </c>
      <c r="DD161" s="196">
        <f>(AD161-AVERAGE(AD$3:AD$242))^2*'Monthly Returns'!$BI175</f>
        <v>1.0966834831767864E-7</v>
      </c>
      <c r="DE161" s="196">
        <f>(AE161-AVERAGE(AE$3:AE$242))^2*'Monthly Returns'!$BI175</f>
        <v>1.5168210271454055E-7</v>
      </c>
      <c r="DF161" s="196">
        <f>(AF161-AVERAGE(AF$3:AF$242))^2*'Monthly Returns'!$BI175</f>
        <v>4.9424168375036984E-7</v>
      </c>
      <c r="DG161" s="196">
        <f>(AG161-AVERAGE(AG$3:AG$242))^2*'Monthly Returns'!$BI175</f>
        <v>1.3882441577004223E-7</v>
      </c>
      <c r="DH161" s="196">
        <f>(AH161-AVERAGE(AH$3:AH$242))^2*'Monthly Returns'!$BI175</f>
        <v>1.2694238865550748E-6</v>
      </c>
      <c r="DI161" s="196">
        <f>(AI161-AVERAGE(AI$3:AI$242))^2*'Monthly Returns'!$BI175</f>
        <v>2.9891044782856668E-7</v>
      </c>
      <c r="DJ161" s="196">
        <f>(AJ161-AVERAGE(AJ$3:AJ$242))^2*'Monthly Returns'!$BI175</f>
        <v>5.0567114108643676E-7</v>
      </c>
      <c r="DK161" s="196">
        <f>(AK161-AVERAGE(AK$3:AK$242))^2*'Monthly Returns'!$BI175</f>
        <v>1.154037148381201E-6</v>
      </c>
      <c r="DL161" s="196">
        <f>(AL161-AVERAGE(AL$3:AL$242))^2*'Monthly Returns'!$BI175</f>
        <v>3.5230725221243808E-7</v>
      </c>
      <c r="DM161" s="196">
        <f>(AM161-AVERAGE(AM$3:AM$242))^2*'Monthly Returns'!$BI175</f>
        <v>2.2546234232300056E-7</v>
      </c>
      <c r="DN161" s="196">
        <f>(AN161-AVERAGE(AN$3:AN$242))^2*'Monthly Returns'!$BI175</f>
        <v>1.6161137157753526E-8</v>
      </c>
      <c r="DO161" s="196">
        <f>(AO161-AVERAGE(AO$3:AO$242))^2*'Monthly Returns'!$BI175</f>
        <v>1.1043089269800357E-7</v>
      </c>
      <c r="DP161" s="196">
        <f>(AP161-AVERAGE(AP$3:AP$242))^2*'Monthly Returns'!$BI175</f>
        <v>7.7261964993799645E-6</v>
      </c>
      <c r="DQ161" s="196">
        <f>(AQ161-AVERAGE(AQ$3:AQ$242))^2*'Monthly Returns'!$BI175</f>
        <v>8.0876517906826657E-6</v>
      </c>
      <c r="DR161" s="196">
        <f>(AR161-AVERAGE(AR$3:AR$242))^2*'Monthly Returns'!$BI175</f>
        <v>1.7418105820498865E-6</v>
      </c>
      <c r="DS161" s="196">
        <f>(AS161-AVERAGE(AS$3:AS$242))^2*'Monthly Returns'!$BI175</f>
        <v>1.4996593999216064E-35</v>
      </c>
      <c r="DT161" s="196">
        <f>(AT161-AVERAGE(AT$3:AT$242))^2*'Monthly Returns'!$BI175</f>
        <v>1.6730062806521169E-7</v>
      </c>
      <c r="DU161" s="196">
        <f>(AU161-AVERAGE(AU$3:AU$242))^2*'Monthly Returns'!$BI175</f>
        <v>1.7840077849027101E-7</v>
      </c>
      <c r="DV161" s="196">
        <f>(AV161-AVERAGE(AV$3:AV$242))^2*'Monthly Returns'!$BI175</f>
        <v>4.7198144359343797E-7</v>
      </c>
      <c r="DW161" s="196">
        <f>(AW161-AVERAGE(AW$3:AW$242))^2*'Monthly Returns'!$BI175</f>
        <v>7.0713270224884563E-6</v>
      </c>
      <c r="DX161" s="196">
        <f>(AX161-AVERAGE(AX$3:AX$242))^2*'Monthly Returns'!$BI175</f>
        <v>1.3966110005727716E-9</v>
      </c>
      <c r="DY161" s="196">
        <f>(AY161-AVERAGE(AY$3:AY$242))^2*'Monthly Returns'!$BI175</f>
        <v>4.4472945762085178E-7</v>
      </c>
      <c r="DZ161" s="196">
        <f>(AZ161-AVERAGE(AZ$3:AZ$242))^2*'Monthly Returns'!$BI175</f>
        <v>1.3718875151728899E-9</v>
      </c>
      <c r="EA161" s="196">
        <f>(BA161-AVERAGE(BA$3:BA$242))^2*'Monthly Returns'!$BI175</f>
        <v>1.089776001383754E-5</v>
      </c>
    </row>
    <row r="162" spans="1:131" s="103" customFormat="1" x14ac:dyDescent="0.2">
      <c r="A162" s="85"/>
      <c r="B162" s="102">
        <f>'Monthly Returns'!A176</f>
        <v>40939</v>
      </c>
      <c r="C162" s="97">
        <f>'Monthly Returns'!B176</f>
        <v>5.0462999999999994E-2</v>
      </c>
      <c r="D162" s="97">
        <f>'Monthly Returns'!C176</f>
        <v>4.8733000000000005E-2</v>
      </c>
      <c r="E162" s="97">
        <f>'Monthly Returns'!D176</f>
        <v>6.0631999999999998E-2</v>
      </c>
      <c r="F162" s="97">
        <f>'Monthly Returns'!E176</f>
        <v>7.0651000000000005E-2</v>
      </c>
      <c r="G162" s="97">
        <f>'Monthly Returns'!F176</f>
        <v>9.6206E-2</v>
      </c>
      <c r="H162" s="97">
        <f>'Monthly Returns'!G176</f>
        <v>5.8425999999999999E-2</v>
      </c>
      <c r="I162" s="97">
        <f>'Monthly Returns'!H176</f>
        <v>6.8064E-2</v>
      </c>
      <c r="J162" s="97">
        <f>'Monthly Returns'!I176</f>
        <v>8.2705000000000001E-2</v>
      </c>
      <c r="K162" s="97">
        <f>'Monthly Returns'!J176</f>
        <v>0.11362</v>
      </c>
      <c r="L162" s="97">
        <f>'Monthly Returns'!K176</f>
        <v>-2.496424718368162E-2</v>
      </c>
      <c r="M162" s="97">
        <f>'Monthly Returns'!L176</f>
        <v>8.7760000000000008E-3</v>
      </c>
      <c r="N162" s="97">
        <f>'Monthly Returns'!M176</f>
        <v>4.2290000000000001E-3</v>
      </c>
      <c r="O162" s="97">
        <f>'Monthly Returns'!N176</f>
        <v>0</v>
      </c>
      <c r="P162" s="97">
        <f>'Monthly Returns'!O176</f>
        <v>5.1070000000000004E-3</v>
      </c>
      <c r="Q162" s="97">
        <f>'Monthly Returns'!P176</f>
        <v>-4.73E-4</v>
      </c>
      <c r="R162" s="97">
        <f>'Monthly Returns'!Q176</f>
        <v>2.0811000000000003E-2</v>
      </c>
      <c r="S162" s="97">
        <f>'Monthly Returns'!R176</f>
        <v>1.9915000000000002E-2</v>
      </c>
      <c r="T162" s="97">
        <f>'Monthly Returns'!S176</f>
        <v>2.3161000000000001E-2</v>
      </c>
      <c r="U162" s="97">
        <f>'Monthly Returns'!T176</f>
        <v>2.3481999999999999E-2</v>
      </c>
      <c r="V162" s="97">
        <f>'Monthly Returns'!U176</f>
        <v>6.3600000000000002E-3</v>
      </c>
      <c r="W162" s="97">
        <f>'Monthly Returns'!V176</f>
        <v>4.0759999999999998E-3</v>
      </c>
      <c r="X162" s="97">
        <f>'Monthly Returns'!W176</f>
        <v>2.0173999999999997E-2</v>
      </c>
      <c r="Y162" s="97">
        <f>'Monthly Returns'!X176</f>
        <v>1.2267999999999999E-2</v>
      </c>
      <c r="Z162" s="97">
        <f>'Monthly Returns'!Y176</f>
        <v>5.3469999999999993E-3</v>
      </c>
      <c r="AA162" s="97">
        <f>'Monthly Returns'!Z176</f>
        <v>3.0358E-2</v>
      </c>
      <c r="AB162" s="97">
        <f>'Monthly Returns'!AA176</f>
        <v>2.1967E-2</v>
      </c>
      <c r="AC162" s="97">
        <f>'Monthly Returns'!AB176</f>
        <v>2.1943000000000001E-2</v>
      </c>
      <c r="AD162" s="97">
        <f>'Monthly Returns'!AC176</f>
        <v>1.9886000000000001E-2</v>
      </c>
      <c r="AE162" s="97">
        <f>'Monthly Returns'!AD176</f>
        <v>3.4430000000000002E-2</v>
      </c>
      <c r="AF162" s="97">
        <f>'Monthly Returns'!AE176</f>
        <v>1.6039000000000001E-2</v>
      </c>
      <c r="AG162" s="97">
        <f>'Monthly Returns'!AF176</f>
        <v>3.7532000000000003E-2</v>
      </c>
      <c r="AH162" s="97">
        <f>'Monthly Returns'!AG176</f>
        <v>5.9500999999999998E-2</v>
      </c>
      <c r="AI162" s="97">
        <f>'Monthly Returns'!AH176</f>
        <v>1.72E-2</v>
      </c>
      <c r="AJ162" s="97">
        <f>'Monthly Returns'!AI176</f>
        <v>2.7789999999999999E-2</v>
      </c>
      <c r="AK162" s="97">
        <f>'Monthly Returns'!AJ176</f>
        <v>3.8823999999999997E-2</v>
      </c>
      <c r="AL162" s="97">
        <f>'Monthly Returns'!AK176</f>
        <v>2.5348000000000002E-2</v>
      </c>
      <c r="AM162" s="97">
        <f>'Monthly Returns'!AL176</f>
        <v>1.2674000000000001E-2</v>
      </c>
      <c r="AN162" s="97">
        <f>'Monthly Returns'!AM176</f>
        <v>1.9737999999999999E-2</v>
      </c>
      <c r="AO162" s="97">
        <f>'Monthly Returns'!AN176</f>
        <v>-3.0739999999999999E-3</v>
      </c>
      <c r="AP162" s="97">
        <f>'Monthly Returns'!AO176</f>
        <v>2.4729000000000001E-2</v>
      </c>
      <c r="AQ162" s="97">
        <f>'Monthly Returns'!AP176</f>
        <v>8.3890999999999993E-2</v>
      </c>
      <c r="AR162" s="95">
        <v>7.1477663036529342E-3</v>
      </c>
      <c r="AS162" s="97">
        <f>'Monthly Returns'!AR176</f>
        <v>-2.496424718368162E-2</v>
      </c>
      <c r="AT162" s="205">
        <f t="shared" si="4"/>
        <v>3.3408188865475634E-2</v>
      </c>
      <c r="AU162" s="95">
        <v>-8.5948054857273165E-3</v>
      </c>
      <c r="AV162" s="95">
        <v>-1.5210389030865036E-2</v>
      </c>
      <c r="AW162" s="97">
        <f>'Monthly Returns'!AV176</f>
        <v>6.3583000000000001E-2</v>
      </c>
      <c r="AX162" s="97">
        <f>'Monthly Returns'!AW176</f>
        <v>7.7609999999999998E-2</v>
      </c>
      <c r="AY162" s="95">
        <v>3.3738944327378173E-2</v>
      </c>
      <c r="AZ162" s="95">
        <v>9.218244734668754E-2</v>
      </c>
      <c r="BA162" s="97">
        <f>'Monthly Returns'!AZ176</f>
        <v>1.9459000000000001E-2</v>
      </c>
      <c r="BB162" s="97"/>
      <c r="BC162" s="97"/>
      <c r="BD162" s="97"/>
      <c r="BE162" s="97"/>
      <c r="BF162" s="97"/>
      <c r="BG162" s="97"/>
      <c r="BH162" s="97"/>
      <c r="BI162" s="97"/>
      <c r="BJ162" s="97"/>
      <c r="BK162" s="97"/>
      <c r="BL162" s="97"/>
      <c r="BM162" s="97"/>
      <c r="BN162" s="97"/>
      <c r="BO162" s="97"/>
      <c r="BP162" s="97"/>
      <c r="BQ162" s="97"/>
      <c r="BR162" s="97"/>
      <c r="BS162" s="97"/>
      <c r="BT162" s="97"/>
      <c r="BU162" s="97"/>
      <c r="BV162" s="97"/>
      <c r="CC162" s="196">
        <f>(C162-AVERAGE(C$3:C$242))^2*'Monthly Returns'!$BI176</f>
        <v>9.1966843837991216E-6</v>
      </c>
      <c r="CD162" s="196">
        <f>(D162-AVERAGE(D$3:D$242))^2*'Monthly Returns'!$BI176</f>
        <v>8.5213476761180711E-6</v>
      </c>
      <c r="CE162" s="196">
        <f>(E162-AVERAGE(E$3:E$242))^2*'Monthly Returns'!$BI176</f>
        <v>1.2943215782936452E-5</v>
      </c>
      <c r="CF162" s="196">
        <f>(F162-AVERAGE(F$3:F$242))^2*'Monthly Returns'!$BI176</f>
        <v>1.8635706362300825E-5</v>
      </c>
      <c r="CG162" s="196">
        <f>(G162-AVERAGE(G$3:G$242))^2*'Monthly Returns'!$BI176</f>
        <v>3.5966812719296329E-5</v>
      </c>
      <c r="CH162" s="196">
        <f>(H162-AVERAGE(H$3:H$242))^2*'Monthly Returns'!$BI176</f>
        <v>1.3283488101714914E-5</v>
      </c>
      <c r="CI162" s="196">
        <f>(I162-AVERAGE(I$3:I$242))^2*'Monthly Returns'!$BI176</f>
        <v>1.8771739673760196E-5</v>
      </c>
      <c r="CJ162" s="196">
        <f>(J162-AVERAGE(J$3:J$242))^2*'Monthly Returns'!$BI176</f>
        <v>2.6719179389152126E-5</v>
      </c>
      <c r="CK162" s="196">
        <f>(K162-AVERAGE(K$3:K$242))^2*'Monthly Returns'!$BI176</f>
        <v>5.2661661817586624E-5</v>
      </c>
      <c r="CL162" s="196">
        <f>(L162-AVERAGE(L$3:L$242))^2*'Monthly Returns'!$BI176</f>
        <v>1.5148074746682895E-35</v>
      </c>
      <c r="CM162" s="196">
        <f>(M162-AVERAGE(M$3:M$242))^2*'Monthly Returns'!$BI176</f>
        <v>1.2630093577505909E-7</v>
      </c>
      <c r="CN162" s="196">
        <f>(N162-AVERAGE(N$3:N$242))^2*'Monthly Returns'!$BI176</f>
        <v>3.7267112713751732E-9</v>
      </c>
      <c r="CO162" s="196">
        <f>(O162-AVERAGE(O$3:O$242))^2*'Monthly Returns'!$BI176</f>
        <v>1.4181136169133608E-8</v>
      </c>
      <c r="CP162" s="196">
        <f>(P162-AVERAGE(P$3:P$242))^2*'Monthly Returns'!$BI176</f>
        <v>2.1888884395959184E-8</v>
      </c>
      <c r="CQ162" s="196">
        <f>(Q162-AVERAGE(Q$3:Q$242))^2*'Monthly Returns'!$BI176</f>
        <v>1.5542570288213278E-7</v>
      </c>
      <c r="CR162" s="196">
        <f>(R162-AVERAGE(R$3:R$242))^2*'Monthly Returns'!$BI176</f>
        <v>1.3318088645460433E-6</v>
      </c>
      <c r="CS162" s="196">
        <f>(S162-AVERAGE(S$3:S$242))^2*'Monthly Returns'!$BI176</f>
        <v>1.2455932482784253E-6</v>
      </c>
      <c r="CT162" s="196">
        <f>(T162-AVERAGE(T$3:T$242))^2*'Monthly Returns'!$BI176</f>
        <v>1.5243382988889416E-6</v>
      </c>
      <c r="CU162" s="196">
        <f>(U162-AVERAGE(U$3:U$242))^2*'Monthly Returns'!$BI176</f>
        <v>1.7875332841399119E-6</v>
      </c>
      <c r="CV162" s="196">
        <f>(V162-AVERAGE(V$3:V$242))^2*'Monthly Returns'!$BI176</f>
        <v>4.5821150578121121E-8</v>
      </c>
      <c r="CW162" s="196">
        <f>(W162-AVERAGE(W$3:W$242))^2*'Monthly Returns'!$BI176</f>
        <v>6.8769874908617111E-10</v>
      </c>
      <c r="CX162" s="196">
        <f>(X162-AVERAGE(X$3:X$242))^2*'Monthly Returns'!$BI176</f>
        <v>1.211920654990025E-6</v>
      </c>
      <c r="CY162" s="196">
        <f>(Y162-AVERAGE(Y$3:Y$242))^2*'Monthly Returns'!$BI176</f>
        <v>3.6833515700057221E-7</v>
      </c>
      <c r="CZ162" s="196">
        <f>(Z162-AVERAGE(Z$3:Z$242))^2*'Monthly Returns'!$BI176</f>
        <v>4.1584846948374413E-8</v>
      </c>
      <c r="DA162" s="196">
        <f>(AA162-AVERAGE(AA$3:AA$242))^2*'Monthly Returns'!$BI176</f>
        <v>2.9330959619506187E-6</v>
      </c>
      <c r="DB162" s="196">
        <f>(AB162-AVERAGE(AB$3:AB$242))^2*'Monthly Returns'!$BI176</f>
        <v>1.5649544031027997E-6</v>
      </c>
      <c r="DC162" s="196">
        <f>(AC162-AVERAGE(AC$3:AC$242))^2*'Monthly Returns'!$BI176</f>
        <v>1.7573625250651625E-6</v>
      </c>
      <c r="DD162" s="196">
        <f>(AD162-AVERAGE(AD$3:AD$242))^2*'Monthly Returns'!$BI176</f>
        <v>1.3869583900019586E-6</v>
      </c>
      <c r="DE162" s="196">
        <f>(AE162-AVERAGE(AE$3:AE$242))^2*'Monthly Returns'!$BI176</f>
        <v>4.7678632753373364E-6</v>
      </c>
      <c r="DF162" s="196">
        <f>(AF162-AVERAGE(AF$3:AF$242))^2*'Monthly Returns'!$BI176</f>
        <v>4.0694745075974714E-7</v>
      </c>
      <c r="DG162" s="196">
        <f>(AG162-AVERAGE(AG$3:AG$242))^2*'Monthly Returns'!$BI176</f>
        <v>5.0561513438141784E-6</v>
      </c>
      <c r="DH162" s="196">
        <f>(AH162-AVERAGE(AH$3:AH$242))^2*'Monthly Returns'!$BI176</f>
        <v>1.4962160832940904E-5</v>
      </c>
      <c r="DI162" s="196">
        <f>(AI162-AVERAGE(AI$3:AI$242))^2*'Monthly Returns'!$BI176</f>
        <v>9.0428048357846082E-7</v>
      </c>
      <c r="DJ162" s="196">
        <f>(AJ162-AVERAGE(AJ$3:AJ$242))^2*'Monthly Returns'!$BI176</f>
        <v>2.3958649408506829E-6</v>
      </c>
      <c r="DK162" s="196">
        <f>(AK162-AVERAGE(AK$3:AK$242))^2*'Monthly Returns'!$BI176</f>
        <v>5.2140828480210016E-6</v>
      </c>
      <c r="DL162" s="196">
        <f>(AL162-AVERAGE(AL$3:AL$242))^2*'Monthly Returns'!$BI176</f>
        <v>1.7639205270925828E-6</v>
      </c>
      <c r="DM162" s="196">
        <f>(AM162-AVERAGE(AM$3:AM$242))^2*'Monthly Returns'!$BI176</f>
        <v>3.4229643812684179E-7</v>
      </c>
      <c r="DN162" s="196">
        <f>(AN162-AVERAGE(AN$3:AN$242))^2*'Monthly Returns'!$BI176</f>
        <v>9.8088236868394585E-7</v>
      </c>
      <c r="DO162" s="196">
        <f>(AO162-AVERAGE(AO$3:AO$242))^2*'Monthly Returns'!$BI176</f>
        <v>3.508808084364927E-7</v>
      </c>
      <c r="DP162" s="196">
        <f>(AP162-AVERAGE(AP$3:AP$242))^2*'Monthly Returns'!$BI176</f>
        <v>2.4585677631510401E-6</v>
      </c>
      <c r="DQ162" s="196">
        <f>(AQ162-AVERAGE(AQ$3:AQ$242))^2*'Monthly Returns'!$BI176</f>
        <v>2.8444134364271236E-5</v>
      </c>
      <c r="DR162" s="196">
        <f>(AR162-AVERAGE(AR$3:AR$242))^2*'Monthly Returns'!$BI176</f>
        <v>2.0281512173392523E-9</v>
      </c>
      <c r="DS162" s="196">
        <f>(AS162-AVERAGE(AS$3:AS$242))^2*'Monthly Returns'!$BI176</f>
        <v>1.5148074746682895E-35</v>
      </c>
      <c r="DT162" s="196">
        <f>(AT162-AVERAGE(AT$3:AT$242))^2*'Monthly Returns'!$BI176</f>
        <v>3.775076109153197E-6</v>
      </c>
      <c r="DU162" s="196">
        <f>(AU162-AVERAGE(AU$3:AU$242))^2*'Monthly Returns'!$BI176</f>
        <v>5.5124086149553387E-7</v>
      </c>
      <c r="DV162" s="196">
        <f>(AV162-AVERAGE(AV$3:AV$242))^2*'Monthly Returns'!$BI176</f>
        <v>4.3156995725521171E-7</v>
      </c>
      <c r="DW162" s="196">
        <f>(AW162-AVERAGE(AW$3:AW$242))^2*'Monthly Returns'!$BI176</f>
        <v>1.4202870517442801E-5</v>
      </c>
      <c r="DX162" s="196">
        <f>(AX162-AVERAGE(AX$3:AX$242))^2*'Monthly Returns'!$BI176</f>
        <v>2.3217886112784411E-5</v>
      </c>
      <c r="DY162" s="196">
        <f>(AY162-AVERAGE(AY$3:AY$242))^2*'Monthly Returns'!$BI176</f>
        <v>3.531885263762126E-6</v>
      </c>
      <c r="DZ162" s="196">
        <f>(AZ162-AVERAGE(AZ$3:AZ$242))^2*'Monthly Returns'!$BI176</f>
        <v>2.8337248956162455E-5</v>
      </c>
      <c r="EA162" s="196">
        <f>(BA162-AVERAGE(BA$3:BA$242))^2*'Monthly Returns'!$BI176</f>
        <v>4.1696738407949139E-7</v>
      </c>
    </row>
    <row r="163" spans="1:131" s="103" customFormat="1" x14ac:dyDescent="0.2">
      <c r="A163" s="85"/>
      <c r="B163" s="102">
        <f>'Monthly Returns'!A177</f>
        <v>40968</v>
      </c>
      <c r="C163" s="97">
        <f>'Monthly Returns'!B177</f>
        <v>4.2303E-2</v>
      </c>
      <c r="D163" s="97">
        <f>'Monthly Returns'!C177</f>
        <v>4.3882000000000004E-2</v>
      </c>
      <c r="E163" s="97">
        <f>'Monthly Returns'!D177</f>
        <v>4.1487999999999997E-2</v>
      </c>
      <c r="F163" s="97">
        <f>'Monthly Returns'!E177</f>
        <v>2.3932000000000002E-2</v>
      </c>
      <c r="G163" s="97">
        <f>'Monthly Returns'!F177</f>
        <v>2.7414999999999998E-2</v>
      </c>
      <c r="H163" s="97">
        <f>'Monthly Returns'!G177</f>
        <v>5.0816999999999994E-2</v>
      </c>
      <c r="I163" s="97">
        <f>'Monthly Returns'!H177</f>
        <v>5.6459999999999996E-2</v>
      </c>
      <c r="J163" s="97">
        <f>'Monthly Returns'!I177</f>
        <v>5.6752000000000004E-2</v>
      </c>
      <c r="K163" s="97">
        <f>'Monthly Returns'!J177</f>
        <v>6.0085E-2</v>
      </c>
      <c r="L163" s="97">
        <f>'Monthly Returns'!K177</f>
        <v>-2.496424718368162E-2</v>
      </c>
      <c r="M163" s="97">
        <f>'Monthly Returns'!L177</f>
        <v>-2.2800000000000001E-4</v>
      </c>
      <c r="N163" s="97">
        <f>'Monthly Returns'!M177</f>
        <v>-7.1230000000000009E-3</v>
      </c>
      <c r="O163" s="97">
        <f>'Monthly Returns'!N177</f>
        <v>0</v>
      </c>
      <c r="P163" s="97">
        <f>'Monthly Returns'!O177</f>
        <v>-4.6629999999999996E-3</v>
      </c>
      <c r="Q163" s="97">
        <f>'Monthly Returns'!P177</f>
        <v>-2.0705000000000001E-2</v>
      </c>
      <c r="R163" s="97">
        <f>'Monthly Returns'!Q177</f>
        <v>7.5100000000000002E-3</v>
      </c>
      <c r="S163" s="97">
        <f>'Monthly Returns'!R177</f>
        <v>6.6930000000000002E-3</v>
      </c>
      <c r="T163" s="97">
        <f>'Monthly Returns'!S177</f>
        <v>9.6299999999999997E-3</v>
      </c>
      <c r="U163" s="97">
        <f>'Monthly Returns'!T177</f>
        <v>-3.7569999999999999E-3</v>
      </c>
      <c r="V163" s="97">
        <f>'Monthly Returns'!U177</f>
        <v>-1.56E-3</v>
      </c>
      <c r="W163" s="97">
        <f>'Monthly Returns'!V177</f>
        <v>9.2299999999999988E-4</v>
      </c>
      <c r="X163" s="97">
        <f>'Monthly Returns'!W177</f>
        <v>1.2019E-2</v>
      </c>
      <c r="Y163" s="97">
        <f>'Monthly Returns'!X177</f>
        <v>2.42E-4</v>
      </c>
      <c r="Z163" s="97">
        <f>'Monthly Returns'!Y177</f>
        <v>3.1259999999999999E-3</v>
      </c>
      <c r="AA163" s="97">
        <f>'Monthly Returns'!Z177</f>
        <v>2.3748999999999999E-2</v>
      </c>
      <c r="AB163" s="97">
        <f>'Monthly Returns'!AA177</f>
        <v>7.7130000000000002E-3</v>
      </c>
      <c r="AC163" s="97">
        <f>'Monthly Returns'!AB177</f>
        <v>-1.4019999999999998E-3</v>
      </c>
      <c r="AD163" s="97">
        <f>'Monthly Returns'!AC177</f>
        <v>-1.0482E-2</v>
      </c>
      <c r="AE163" s="97">
        <f>'Monthly Returns'!AD177</f>
        <v>2.3702000000000001E-2</v>
      </c>
      <c r="AF163" s="97">
        <f>'Monthly Returns'!AE177</f>
        <v>2.6398000000000001E-2</v>
      </c>
      <c r="AG163" s="97">
        <f>'Monthly Returns'!AF177</f>
        <v>2.8296999999999999E-2</v>
      </c>
      <c r="AH163" s="97">
        <f>'Monthly Returns'!AG177</f>
        <v>2.247E-2</v>
      </c>
      <c r="AI163" s="97">
        <f>'Monthly Returns'!AH177</f>
        <v>1.4199999999999999E-2</v>
      </c>
      <c r="AJ163" s="97">
        <f>'Monthly Returns'!AI177</f>
        <v>2.0579999999999998E-2</v>
      </c>
      <c r="AK163" s="97">
        <f>'Monthly Returns'!AJ177</f>
        <v>2.8934000000000001E-2</v>
      </c>
      <c r="AL163" s="97">
        <f>'Monthly Returns'!AK177</f>
        <v>1.8637999999999998E-2</v>
      </c>
      <c r="AM163" s="97">
        <f>'Monthly Returns'!AL177</f>
        <v>7.8949999999999992E-3</v>
      </c>
      <c r="AN163" s="97">
        <f>'Monthly Returns'!AM177</f>
        <v>1.5768000000000001E-2</v>
      </c>
      <c r="AO163" s="97">
        <f>'Monthly Returns'!AN177</f>
        <v>9.4399999999999987E-3</v>
      </c>
      <c r="AP163" s="97">
        <f>'Monthly Returns'!AO177</f>
        <v>2.6987000000000001E-2</v>
      </c>
      <c r="AQ163" s="97">
        <f>'Monthly Returns'!AP177</f>
        <v>3.3883999999999997E-2</v>
      </c>
      <c r="AR163" s="95">
        <v>-4.7760848958638144E-3</v>
      </c>
      <c r="AS163" s="97">
        <f>'Monthly Returns'!AR177</f>
        <v>-2.496424718368162E-2</v>
      </c>
      <c r="AT163" s="205">
        <f t="shared" si="4"/>
        <v>1.6996652681631579E-2</v>
      </c>
      <c r="AU163" s="95">
        <v>3.7013373258543104E-3</v>
      </c>
      <c r="AV163" s="95">
        <v>2.7250515933191174E-4</v>
      </c>
      <c r="AW163" s="97">
        <f>'Monthly Returns'!AV177</f>
        <v>-9.11E-3</v>
      </c>
      <c r="AX163" s="97">
        <f>'Monthly Returns'!AW177</f>
        <v>3.5178000000000001E-2</v>
      </c>
      <c r="AY163" s="95">
        <v>3.232626340815789E-2</v>
      </c>
      <c r="AZ163" s="95">
        <v>5.7021646152731684E-2</v>
      </c>
      <c r="BA163" s="97">
        <f>'Monthly Returns'!AZ177</f>
        <v>4.1792999999999997E-2</v>
      </c>
      <c r="BB163" s="97"/>
      <c r="BC163" s="97"/>
      <c r="BD163" s="97"/>
      <c r="BE163" s="97"/>
      <c r="BF163" s="97"/>
      <c r="BG163" s="97"/>
      <c r="BH163" s="97"/>
      <c r="BI163" s="97"/>
      <c r="BJ163" s="97"/>
      <c r="BK163" s="97"/>
      <c r="BL163" s="97"/>
      <c r="BM163" s="97"/>
      <c r="BN163" s="97"/>
      <c r="BO163" s="97"/>
      <c r="BP163" s="97"/>
      <c r="BQ163" s="97"/>
      <c r="BR163" s="97"/>
      <c r="BS163" s="97"/>
      <c r="BT163" s="97"/>
      <c r="BU163" s="97"/>
      <c r="BV163" s="97"/>
      <c r="CC163" s="196">
        <f>(C163-AVERAGE(C$3:C$242))^2*'Monthly Returns'!$BI177</f>
        <v>6.115120765288335E-6</v>
      </c>
      <c r="CD163" s="196">
        <f>(D163-AVERAGE(D$3:D$242))^2*'Monthly Returns'!$BI177</f>
        <v>6.7185119249787226E-6</v>
      </c>
      <c r="CE163" s="196">
        <f>(E163-AVERAGE(E$3:E$242))^2*'Monthly Returns'!$BI177</f>
        <v>5.1383253238190199E-6</v>
      </c>
      <c r="CF163" s="196">
        <f>(F163-AVERAGE(F$3:F$242))^2*'Monthly Returns'!$BI177</f>
        <v>1.0952595200967992E-6</v>
      </c>
      <c r="CG163" s="196">
        <f>(G163-AVERAGE(G$3:G$242))^2*'Monthly Returns'!$BI177</f>
        <v>1.3924140268740019E-6</v>
      </c>
      <c r="CH163" s="196">
        <f>(H163-AVERAGE(H$3:H$242))^2*'Monthly Returns'!$BI177</f>
        <v>9.777101553076471E-6</v>
      </c>
      <c r="CI163" s="196">
        <f>(I163-AVERAGE(I$3:I$242))^2*'Monthly Returns'!$BI177</f>
        <v>1.2508768507579558E-5</v>
      </c>
      <c r="CJ163" s="196">
        <f>(J163-AVERAGE(J$3:J$242))^2*'Monthly Returns'!$BI177</f>
        <v>1.1331916068348167E-5</v>
      </c>
      <c r="CK163" s="196">
        <f>(K163-AVERAGE(K$3:K$242))^2*'Monthly Returns'!$BI177</f>
        <v>1.2397340928806113E-5</v>
      </c>
      <c r="CL163" s="196">
        <f>(L163-AVERAGE(L$3:L$242))^2*'Monthly Returns'!$BI177</f>
        <v>1.5301085602709991E-35</v>
      </c>
      <c r="CM163" s="196">
        <f>(M163-AVERAGE(M$3:M$242))^2*'Monthly Returns'!$BI177</f>
        <v>7.6894683786986083E-8</v>
      </c>
      <c r="CN163" s="196">
        <f>(N163-AVERAGE(N$3:N$242))^2*'Monthly Returns'!$BI177</f>
        <v>5.4549750752883673E-7</v>
      </c>
      <c r="CO163" s="196">
        <f>(O163-AVERAGE(O$3:O$242))^2*'Monthly Returns'!$BI177</f>
        <v>1.4324379968821822E-8</v>
      </c>
      <c r="CP163" s="196">
        <f>(P163-AVERAGE(P$3:P$242))^2*'Monthly Returns'!$BI177</f>
        <v>2.9134146969373782E-7</v>
      </c>
      <c r="CQ163" s="196">
        <f>(Q163-AVERAGE(Q$3:Q$242))^2*'Monthly Returns'!$BI177</f>
        <v>3.3193161663430264E-6</v>
      </c>
      <c r="CR163" s="196">
        <f>(R163-AVERAGE(R$3:R$242))^2*'Monthly Returns'!$BI177</f>
        <v>4.9543224170624988E-8</v>
      </c>
      <c r="CS163" s="196">
        <f>(S163-AVERAGE(S$3:S$242))^2*'Monthly Returns'!$BI177</f>
        <v>3.6092334707803942E-8</v>
      </c>
      <c r="CT163" s="196">
        <f>(T163-AVERAGE(T$3:T$242))^2*'Monthly Returns'!$BI177</f>
        <v>8.2588770849278827E-8</v>
      </c>
      <c r="CU163" s="196">
        <f>(U163-AVERAGE(U$3:U$242))^2*'Monthly Returns'!$BI177</f>
        <v>3.31438373295269E-7</v>
      </c>
      <c r="CV163" s="196">
        <f>(V163-AVERAGE(V$3:V$242))^2*'Monthly Returns'!$BI177</f>
        <v>1.1761827403030496E-7</v>
      </c>
      <c r="CW163" s="196">
        <f>(W163-AVERAGE(W$3:W$242))^2*'Monthly Returns'!$BI177</f>
        <v>3.8346970221194028E-8</v>
      </c>
      <c r="CX163" s="196">
        <f>(X163-AVERAGE(X$3:X$242))^2*'Monthly Returns'!$BI177</f>
        <v>2.8277589041018604E-7</v>
      </c>
      <c r="CY163" s="196">
        <f>(Y163-AVERAGE(Y$3:Y$242))^2*'Monthly Returns'!$BI177</f>
        <v>5.6388625415227938E-8</v>
      </c>
      <c r="CZ163" s="196">
        <f>(Z163-AVERAGE(Z$3:Z$242))^2*'Monthly Returns'!$BI177</f>
        <v>2.3469680721586867E-9</v>
      </c>
      <c r="DA163" s="196">
        <f>(AA163-AVERAGE(AA$3:AA$242))^2*'Monthly Returns'!$BI177</f>
        <v>1.5763935710712062E-6</v>
      </c>
      <c r="DB163" s="196">
        <f>(AB163-AVERAGE(AB$3:AB$242))^2*'Monthly Returns'!$BI177</f>
        <v>6.3937315149427865E-8</v>
      </c>
      <c r="DC163" s="196">
        <f>(AC163-AVERAGE(AC$3:AC$242))^2*'Monthly Returns'!$BI177</f>
        <v>9.7781077811674492E-8</v>
      </c>
      <c r="DD163" s="196">
        <f>(AD163-AVERAGE(AD$3:AD$242))^2*'Monthly Returns'!$BI177</f>
        <v>9.1449586058335827E-7</v>
      </c>
      <c r="DE163" s="196">
        <f>(AE163-AVERAGE(AE$3:AE$242))^2*'Monthly Returns'!$BI177</f>
        <v>2.0695198277816592E-6</v>
      </c>
      <c r="DF163" s="196">
        <f>(AF163-AVERAGE(AF$3:AF$242))^2*'Monthly Returns'!$BI177</f>
        <v>1.8799083585009614E-6</v>
      </c>
      <c r="DG163" s="196">
        <f>(AG163-AVERAGE(AG$3:AG$242))^2*'Monthly Returns'!$BI177</f>
        <v>2.589400116589281E-6</v>
      </c>
      <c r="DH163" s="196">
        <f>(AH163-AVERAGE(AH$3:AH$242))^2*'Monthly Returns'!$BI177</f>
        <v>1.6336621205442201E-6</v>
      </c>
      <c r="DI163" s="196">
        <f>(AI163-AVERAGE(AI$3:AI$242))^2*'Monthly Returns'!$BI177</f>
        <v>5.5402515466630565E-7</v>
      </c>
      <c r="DJ163" s="196">
        <f>(AJ163-AVERAGE(AJ$3:AJ$242))^2*'Monthly Returns'!$BI177</f>
        <v>1.0974545670247957E-6</v>
      </c>
      <c r="DK163" s="196">
        <f>(AK163-AVERAGE(AK$3:AK$242))^2*'Monthly Returns'!$BI177</f>
        <v>2.5536979215091445E-6</v>
      </c>
      <c r="DL163" s="196">
        <f>(AL163-AVERAGE(AL$3:AL$242))^2*'Monthly Returns'!$BI177</f>
        <v>7.4302557748168334E-7</v>
      </c>
      <c r="DM163" s="196">
        <f>(AM163-AVERAGE(AM$3:AM$242))^2*'Monthly Returns'!$BI177</f>
        <v>6.3126807075771751E-8</v>
      </c>
      <c r="DN163" s="196">
        <f>(AN163-AVERAGE(AN$3:AN$242))^2*'Monthly Returns'!$BI177</f>
        <v>5.1213151659919843E-7</v>
      </c>
      <c r="DO163" s="196">
        <f>(AO163-AVERAGE(AO$3:AO$242))^2*'Monthly Returns'!$BI177</f>
        <v>8.2069650830068539E-8</v>
      </c>
      <c r="DP163" s="196">
        <f>(AP163-AVERAGE(AP$3:AP$242))^2*'Monthly Returns'!$BI177</f>
        <v>3.0102040553225404E-6</v>
      </c>
      <c r="DQ163" s="196">
        <f>(AQ163-AVERAGE(AQ$3:AQ$242))^2*'Monthly Returns'!$BI177</f>
        <v>3.3722507665627168E-6</v>
      </c>
      <c r="DR163" s="196">
        <f>(AR163-AVERAGE(AR$3:AR$242))^2*'Monthly Returns'!$BI177</f>
        <v>6.3197201502808991E-7</v>
      </c>
      <c r="DS163" s="196">
        <f>(AS163-AVERAGE(AS$3:AS$242))^2*'Monthly Returns'!$BI177</f>
        <v>1.5301085602709991E-35</v>
      </c>
      <c r="DT163" s="196">
        <f>(AT163-AVERAGE(AT$3:AT$242))^2*'Monthly Returns'!$BI177</f>
        <v>6.3406991651249699E-7</v>
      </c>
      <c r="DU163" s="196">
        <f>(AU163-AVERAGE(AU$3:AU$242))^2*'Monthly Returns'!$BI177</f>
        <v>1.4463960954188925E-8</v>
      </c>
      <c r="DV163" s="196">
        <f>(AV163-AVERAGE(AV$3:AV$242))^2*'Monthly Returns'!$BI177</f>
        <v>1.8556402050840183E-7</v>
      </c>
      <c r="DW163" s="196">
        <f>(AW163-AVERAGE(AW$3:AW$242))^2*'Monthly Returns'!$BI177</f>
        <v>1.7815427379770533E-6</v>
      </c>
      <c r="DX163" s="196">
        <f>(AX163-AVERAGE(AX$3:AX$242))^2*'Monthly Returns'!$BI177</f>
        <v>3.4326707456021517E-6</v>
      </c>
      <c r="DY163" s="196">
        <f>(AY163-AVERAGE(AY$3:AY$242))^2*'Monthly Returns'!$BI177</f>
        <v>3.2014246032930132E-6</v>
      </c>
      <c r="DZ163" s="196">
        <f>(AZ163-AVERAGE(AZ$3:AZ$242))^2*'Monthly Returns'!$BI177</f>
        <v>8.2509327362840129E-6</v>
      </c>
      <c r="EA163" s="196">
        <f>(BA163-AVERAGE(BA$3:BA$242))^2*'Monthly Returns'!$BI177</f>
        <v>4.9407306029491968E-6</v>
      </c>
    </row>
    <row r="164" spans="1:131" s="103" customFormat="1" x14ac:dyDescent="0.2">
      <c r="A164" s="85"/>
      <c r="B164" s="102">
        <f>'Monthly Returns'!A178</f>
        <v>40999</v>
      </c>
      <c r="C164" s="97">
        <f>'Monthly Returns'!B178</f>
        <v>3.0847000000000003E-2</v>
      </c>
      <c r="D164" s="97">
        <f>'Monthly Returns'!C178</f>
        <v>3.1290999999999999E-2</v>
      </c>
      <c r="E164" s="97">
        <f>'Monthly Returns'!D178</f>
        <v>2.2402999999999999E-2</v>
      </c>
      <c r="F164" s="97">
        <f>'Monthly Returns'!E178</f>
        <v>2.5621999999999999E-2</v>
      </c>
      <c r="G164" s="97">
        <f>'Monthly Returns'!F178</f>
        <v>4.9448999999999993E-2</v>
      </c>
      <c r="H164" s="97">
        <f>'Monthly Returns'!G178</f>
        <v>7.1319999999999995E-3</v>
      </c>
      <c r="I164" s="97">
        <f>'Monthly Returns'!H178</f>
        <v>-1.3252E-2</v>
      </c>
      <c r="J164" s="97">
        <f>'Monthly Returns'!I178</f>
        <v>-6.0369999999999998E-3</v>
      </c>
      <c r="K164" s="97">
        <f>'Monthly Returns'!J178</f>
        <v>-3.3269E-2</v>
      </c>
      <c r="L164" s="97">
        <f>'Monthly Returns'!K178</f>
        <v>-2.496424718368162E-2</v>
      </c>
      <c r="M164" s="97">
        <f>'Monthly Returns'!L178</f>
        <v>-5.4790000000000004E-3</v>
      </c>
      <c r="N164" s="97">
        <f>'Monthly Returns'!M178</f>
        <v>-1.0033E-2</v>
      </c>
      <c r="O164" s="97">
        <f>'Monthly Returns'!N178</f>
        <v>9.9000000000000008E-5</v>
      </c>
      <c r="P164" s="97">
        <f>'Monthly Returns'!O178</f>
        <v>-5.2030000000000002E-3</v>
      </c>
      <c r="Q164" s="97">
        <f>'Monthly Returns'!P178</f>
        <v>-3.7599999999999995E-2</v>
      </c>
      <c r="R164" s="97">
        <f>'Monthly Returns'!Q178</f>
        <v>-7.8720000000000005E-3</v>
      </c>
      <c r="S164" s="97">
        <f>'Monthly Returns'!R178</f>
        <v>-1.6539999999999999E-3</v>
      </c>
      <c r="T164" s="97">
        <f>'Monthly Returns'!S178</f>
        <v>-2.4215E-2</v>
      </c>
      <c r="U164" s="97">
        <f>'Monthly Returns'!T178</f>
        <v>-1.1348E-2</v>
      </c>
      <c r="V164" s="97">
        <f>'Monthly Returns'!U178</f>
        <v>-2.3630000000000001E-3</v>
      </c>
      <c r="W164" s="97">
        <f>'Monthly Returns'!V178</f>
        <v>6.510000000000001E-4</v>
      </c>
      <c r="X164" s="97">
        <f>'Monthly Returns'!W178</f>
        <v>2.3969999999999998E-3</v>
      </c>
      <c r="Y164" s="97">
        <f>'Monthly Returns'!X178</f>
        <v>-8.6700000000000006E-3</v>
      </c>
      <c r="Z164" s="97">
        <f>'Monthly Returns'!Y178</f>
        <v>-2.4250000000000001E-3</v>
      </c>
      <c r="AA164" s="97">
        <f>'Monthly Returns'!Z178</f>
        <v>-1.392E-3</v>
      </c>
      <c r="AB164" s="97">
        <f>'Monthly Returns'!AA178</f>
        <v>7.5420000000000001E-3</v>
      </c>
      <c r="AC164" s="97">
        <f>'Monthly Returns'!AB178</f>
        <v>-8.7220000000000006E-3</v>
      </c>
      <c r="AD164" s="97">
        <f>'Monthly Returns'!AC178</f>
        <v>-1.1102000000000001E-2</v>
      </c>
      <c r="AE164" s="97">
        <f>'Monthly Returns'!AD178</f>
        <v>-5.7200000000000003E-4</v>
      </c>
      <c r="AF164" s="97">
        <f>'Monthly Returns'!AE178</f>
        <v>1.923E-3</v>
      </c>
      <c r="AG164" s="97">
        <f>'Monthly Returns'!AF178</f>
        <v>5.3530000000000001E-3</v>
      </c>
      <c r="AH164" s="97">
        <f>'Monthly Returns'!AG178</f>
        <v>-1.7506999999999998E-2</v>
      </c>
      <c r="AI164" s="97">
        <f>'Monthly Returns'!AH178</f>
        <v>-2.0000000000000001E-4</v>
      </c>
      <c r="AJ164" s="97">
        <f>'Monthly Returns'!AI178</f>
        <v>-1.7799999999999999E-3</v>
      </c>
      <c r="AK164" s="97">
        <f>'Monthly Returns'!AJ178</f>
        <v>5.3000000000000001E-5</v>
      </c>
      <c r="AL164" s="97">
        <f>'Monthly Returns'!AK178</f>
        <v>3.9489999999999994E-3</v>
      </c>
      <c r="AM164" s="97">
        <f>'Monthly Returns'!AL178</f>
        <v>-1.3186E-2</v>
      </c>
      <c r="AN164" s="97">
        <f>'Monthly Returns'!AM178</f>
        <v>5.1559999999999991E-3</v>
      </c>
      <c r="AO164" s="97">
        <f>'Monthly Returns'!AN178</f>
        <v>-1.4121999999999999E-2</v>
      </c>
      <c r="AP164" s="97">
        <f>'Monthly Returns'!AO178</f>
        <v>-4.1364999999999999E-2</v>
      </c>
      <c r="AQ164" s="97">
        <f>'Monthly Returns'!AP178</f>
        <v>-4.4138000000000004E-2</v>
      </c>
      <c r="AR164" s="95">
        <v>1.2200609422581428E-2</v>
      </c>
      <c r="AS164" s="97">
        <f>'Monthly Returns'!AR178</f>
        <v>-2.496424718368162E-2</v>
      </c>
      <c r="AT164" s="205">
        <f t="shared" si="4"/>
        <v>3.9962840658111119E-3</v>
      </c>
      <c r="AU164" s="95">
        <v>-7.152032875487698E-3</v>
      </c>
      <c r="AV164" s="95">
        <v>6.2791968324590443E-3</v>
      </c>
      <c r="AW164" s="97">
        <f>'Monthly Returns'!AV178</f>
        <v>4.8409000000000008E-2</v>
      </c>
      <c r="AX164" s="97">
        <f>'Monthly Returns'!AW178</f>
        <v>1.2060999999999999E-2</v>
      </c>
      <c r="AY164" s="95">
        <v>1.4917420329055556E-2</v>
      </c>
      <c r="AZ164" s="95">
        <v>3.6478568314371539E-2</v>
      </c>
      <c r="BA164" s="97">
        <f>'Monthly Returns'!AZ178</f>
        <v>-3.9884000000000003E-2</v>
      </c>
      <c r="BB164" s="97"/>
      <c r="BC164" s="97"/>
      <c r="BD164" s="97"/>
      <c r="BE164" s="97"/>
      <c r="BF164" s="97"/>
      <c r="BG164" s="97"/>
      <c r="BH164" s="97"/>
      <c r="BI164" s="97"/>
      <c r="BJ164" s="97"/>
      <c r="BK164" s="97"/>
      <c r="BL164" s="97"/>
      <c r="BM164" s="97"/>
      <c r="BN164" s="97"/>
      <c r="BO164" s="97"/>
      <c r="BP164" s="97"/>
      <c r="BQ164" s="97"/>
      <c r="BR164" s="97"/>
      <c r="BS164" s="97"/>
      <c r="BT164" s="97"/>
      <c r="BU164" s="97"/>
      <c r="BV164" s="97"/>
      <c r="CC164" s="196">
        <f>(C164-AVERAGE(C$3:C$242))^2*'Monthly Returns'!$BI178</f>
        <v>2.8023002195143276E-6</v>
      </c>
      <c r="CD164" s="196">
        <f>(D164-AVERAGE(D$3:D$242))^2*'Monthly Returns'!$BI178</f>
        <v>2.9355941257797871E-6</v>
      </c>
      <c r="CE164" s="196">
        <f>(E164-AVERAGE(E$3:E$242))^2*'Monthly Returns'!$BI178</f>
        <v>8.5855877936891048E-7</v>
      </c>
      <c r="CF164" s="196">
        <f>(F164-AVERAGE(F$3:F$242))^2*'Monthly Returns'!$BI178</f>
        <v>1.372427740692671E-6</v>
      </c>
      <c r="CG164" s="196">
        <f>(G164-AVERAGE(G$3:G$242))^2*'Monthly Returns'!$BI178</f>
        <v>7.5428500138665063E-6</v>
      </c>
      <c r="CH164" s="196">
        <f>(H164-AVERAGE(H$3:H$242))^2*'Monthly Returns'!$BI178</f>
        <v>2.3779216841050402E-9</v>
      </c>
      <c r="CI164" s="196">
        <f>(I164-AVERAGE(I$3:I$242))^2*'Monthly Returns'!$BI178</f>
        <v>1.911295881213044E-6</v>
      </c>
      <c r="CJ164" s="196">
        <f>(J164-AVERAGE(J$3:J$242))^2*'Monthly Returns'!$BI178</f>
        <v>1.1311227123469515E-6</v>
      </c>
      <c r="CK164" s="196">
        <f>(K164-AVERAGE(K$3:K$242))^2*'Monthly Returns'!$BI178</f>
        <v>9.4415995227123887E-6</v>
      </c>
      <c r="CL164" s="196">
        <f>(L164-AVERAGE(L$3:L$242))^2*'Monthly Returns'!$BI178</f>
        <v>1.5455642022939387E-35</v>
      </c>
      <c r="CM164" s="196">
        <f>(M164-AVERAGE(M$3:M$242))^2*'Monthly Returns'!$BI178</f>
        <v>4.2325175642031951E-7</v>
      </c>
      <c r="CN164" s="196">
        <f>(N164-AVERAGE(N$3:N$242))^2*'Monthly Returns'!$BI178</f>
        <v>8.9944083622430303E-7</v>
      </c>
      <c r="CO164" s="196">
        <f>(O164-AVERAGE(O$3:O$242))^2*'Monthly Returns'!$BI178</f>
        <v>1.2831486440218145E-8</v>
      </c>
      <c r="CP164" s="196">
        <f>(P164-AVERAGE(P$3:P$242))^2*'Monthly Returns'!$BI178</f>
        <v>3.3723946972973133E-7</v>
      </c>
      <c r="CQ164" s="196">
        <f>(Q164-AVERAGE(Q$3:Q$242))^2*'Monthly Returns'!$BI178</f>
        <v>9.1663717311522686E-6</v>
      </c>
      <c r="CR164" s="196">
        <f>(R164-AVERAGE(R$3:R$242))^2*'Monthly Returns'!$BI178</f>
        <v>7.4937990544653939E-7</v>
      </c>
      <c r="CS164" s="196">
        <f>(S164-AVERAGE(S$3:S$242))^2*'Monthly Returns'!$BI178</f>
        <v>1.6016617057955354E-7</v>
      </c>
      <c r="CT164" s="196">
        <f>(T164-AVERAGE(T$3:T$242))^2*'Monthly Returns'!$BI178</f>
        <v>4.4441411222849328E-6</v>
      </c>
      <c r="CU164" s="196">
        <f>(U164-AVERAGE(U$3:U$242))^2*'Monthly Returns'!$BI178</f>
        <v>1.2459267569748099E-6</v>
      </c>
      <c r="CV164" s="196">
        <f>(V164-AVERAGE(V$3:V$242))^2*'Monthly Returns'!$BI178</f>
        <v>1.6124431138336343E-7</v>
      </c>
      <c r="CW164" s="196">
        <f>(W164-AVERAGE(W$3:W$242))^2*'Monthly Returns'!$BI178</f>
        <v>4.6687850543681967E-8</v>
      </c>
      <c r="CX164" s="196">
        <f>(X164-AVERAGE(X$3:X$242))^2*'Monthly Returns'!$BI178</f>
        <v>2.1607793396973827E-8</v>
      </c>
      <c r="CY164" s="196">
        <f>(Y164-AVERAGE(Y$3:Y$242))^2*'Monthly Returns'!$BI178</f>
        <v>7.5658289298653194E-7</v>
      </c>
      <c r="CZ164" s="196">
        <f>(Z164-AVERAGE(Z$3:Z$242))^2*'Monthly Returns'!$BI178</f>
        <v>1.186381654430354E-7</v>
      </c>
      <c r="DA164" s="196">
        <f>(AA164-AVERAGE(AA$3:AA$242))^2*'Monthly Returns'!$BI178</f>
        <v>2.6899315032019769E-7</v>
      </c>
      <c r="DB164" s="196">
        <f>(AB164-AVERAGE(AB$3:AB$242))^2*'Monthly Returns'!$BI178</f>
        <v>5.857451224048353E-8</v>
      </c>
      <c r="DC164" s="196">
        <f>(AC164-AVERAGE(AC$3:AC$242))^2*'Monthly Returns'!$BI178</f>
        <v>6.9336627353419684E-7</v>
      </c>
      <c r="DD164" s="196">
        <f>(AD164-AVERAGE(AD$3:AD$242))^2*'Monthly Returns'!$BI178</f>
        <v>1.0100642769407017E-6</v>
      </c>
      <c r="DE164" s="196">
        <f>(AE164-AVERAGE(AE$3:AE$242))^2*'Monthly Returns'!$BI178</f>
        <v>7.4684121860616045E-8</v>
      </c>
      <c r="DF164" s="196">
        <f>(AF164-AVERAGE(AF$3:AF$242))^2*'Monthly Returns'!$BI178</f>
        <v>1.262694092421366E-7</v>
      </c>
      <c r="DG164" s="196">
        <f>(AG164-AVERAGE(AG$3:AG$242))^2*'Monthly Returns'!$BI178</f>
        <v>5.8578871488604092E-11</v>
      </c>
      <c r="DH164" s="196">
        <f>(AH164-AVERAGE(AH$3:AH$242))^2*'Monthly Returns'!$BI178</f>
        <v>2.3920710910997502E-6</v>
      </c>
      <c r="DI164" s="196">
        <f>(AI164-AVERAGE(AI$3:AI$242))^2*'Monthly Returns'!$BI178</f>
        <v>7.3846351724656699E-8</v>
      </c>
      <c r="DJ164" s="196">
        <f>(AJ164-AVERAGE(AJ$3:AJ$242))^2*'Monthly Returns'!$BI178</f>
        <v>2.8163168663379721E-7</v>
      </c>
      <c r="DK164" s="196">
        <f>(AK164-AVERAGE(AK$3:AK$242))^2*'Monthly Returns'!$BI178</f>
        <v>1.9299078034947452E-7</v>
      </c>
      <c r="DL164" s="196">
        <f>(AL164-AVERAGE(AL$3:AL$242))^2*'Monthly Returns'!$BI178</f>
        <v>3.0262350636405998E-8</v>
      </c>
      <c r="DM164" s="196">
        <f>(AM164-AVERAGE(AM$3:AM$242))^2*'Monthly Returns'!$BI178</f>
        <v>1.5387546828371548E-6</v>
      </c>
      <c r="DN164" s="196">
        <f>(AN164-AVERAGE(AN$3:AN$242))^2*'Monthly Returns'!$BI178</f>
        <v>1.0443053898862749E-9</v>
      </c>
      <c r="DO164" s="196">
        <f>(AO164-AVERAGE(AO$3:AO$242))^2*'Monthly Returns'!$BI178</f>
        <v>1.9065200422025427E-6</v>
      </c>
      <c r="DP164" s="196">
        <f>(AP164-AVERAGE(AP$3:AP$242))^2*'Monthly Returns'!$BI178</f>
        <v>9.5916333987368602E-6</v>
      </c>
      <c r="DQ164" s="196">
        <f>(AQ164-AVERAGE(AQ$3:AQ$242))^2*'Monthly Returns'!$BI178</f>
        <v>1.3542338141781762E-5</v>
      </c>
      <c r="DR164" s="196">
        <f>(AR164-AVERAGE(AR$3:AR$242))^2*'Monthly Returns'!$BI178</f>
        <v>1.6268180042070278E-7</v>
      </c>
      <c r="DS164" s="196">
        <f>(AS164-AVERAGE(AS$3:AS$242))^2*'Monthly Returns'!$BI178</f>
        <v>1.5455642022939387E-35</v>
      </c>
      <c r="DT164" s="196">
        <f>(AT164-AVERAGE(AT$3:AT$242))^2*'Monthly Returns'!$BI178</f>
        <v>1.4497392212201602E-8</v>
      </c>
      <c r="DU164" s="196">
        <f>(AU164-AVERAGE(AU$3:AU$242))^2*'Monthly Returns'!$BI178</f>
        <v>4.1961456413665958E-7</v>
      </c>
      <c r="DV164" s="196">
        <f>(AV164-AVERAGE(AV$3:AV$242))^2*'Monthly Returns'!$BI178</f>
        <v>7.3675217973856926E-7</v>
      </c>
      <c r="DW164" s="196">
        <f>(AW164-AVERAGE(AW$3:AW$242))^2*'Monthly Returns'!$BI178</f>
        <v>7.4643488363863719E-6</v>
      </c>
      <c r="DX164" s="196">
        <f>(AX164-AVERAGE(AX$3:AX$242))^2*'Monthly Returns'!$BI178</f>
        <v>5.0583109124700576E-8</v>
      </c>
      <c r="DY164" s="196">
        <f>(AY164-AVERAGE(AY$3:AY$242))^2*'Monthly Returns'!$BI178</f>
        <v>3.196220527053348E-7</v>
      </c>
      <c r="DZ164" s="196">
        <f>(AZ164-AVERAGE(AZ$3:AZ$242))^2*'Monthly Returns'!$BI178</f>
        <v>2.0507072599693143E-6</v>
      </c>
      <c r="EA164" s="196">
        <f>(BA164-AVERAGE(BA$3:BA$242))^2*'Monthly Returns'!$BI178</f>
        <v>1.2605978690959967E-5</v>
      </c>
    </row>
    <row r="165" spans="1:131" s="103" customFormat="1" x14ac:dyDescent="0.2">
      <c r="A165" s="85"/>
      <c r="B165" s="102">
        <f>'Monthly Returns'!A179</f>
        <v>41029</v>
      </c>
      <c r="C165" s="97">
        <f>'Monthly Returns'!B179</f>
        <v>-6.5590000000000006E-3</v>
      </c>
      <c r="D165" s="97">
        <f>'Monthly Returns'!C179</f>
        <v>-5.8020000000000007E-3</v>
      </c>
      <c r="E165" s="97">
        <f>'Monthly Returns'!D179</f>
        <v>-3.3110000000000001E-3</v>
      </c>
      <c r="F165" s="97">
        <f>'Monthly Returns'!E179</f>
        <v>-1.5446999999999999E-2</v>
      </c>
      <c r="G165" s="97">
        <f>'Monthly Returns'!F179</f>
        <v>-1.4314E-2</v>
      </c>
      <c r="H165" s="97">
        <f>'Monthly Returns'!G179</f>
        <v>-1.0789999999999999E-2</v>
      </c>
      <c r="I165" s="97">
        <f>'Monthly Returns'!H179</f>
        <v>-1.4873000000000001E-2</v>
      </c>
      <c r="J165" s="97">
        <f>'Monthly Returns'!I179</f>
        <v>-4.7419999999999997E-3</v>
      </c>
      <c r="K165" s="97">
        <f>'Monthly Returns'!J179</f>
        <v>-1.1672999999999999E-2</v>
      </c>
      <c r="L165" s="97">
        <f>'Monthly Returns'!K179</f>
        <v>-2.496424718368162E-2</v>
      </c>
      <c r="M165" s="97">
        <f>'Monthly Returns'!L179</f>
        <v>1.1089E-2</v>
      </c>
      <c r="N165" s="97">
        <f>'Monthly Returns'!M179</f>
        <v>1.4544E-2</v>
      </c>
      <c r="O165" s="97">
        <f>'Monthly Returns'!N179</f>
        <v>9.9000000000000008E-5</v>
      </c>
      <c r="P165" s="97">
        <f>'Monthly Returns'!O179</f>
        <v>9.7609999999999988E-3</v>
      </c>
      <c r="Q165" s="97">
        <f>'Monthly Returns'!P179</f>
        <v>4.3319999999999997E-2</v>
      </c>
      <c r="R165" s="97">
        <f>'Monthly Returns'!Q179</f>
        <v>1.3357000000000001E-2</v>
      </c>
      <c r="S165" s="97">
        <f>'Monthly Returns'!R179</f>
        <v>9.4199999999999996E-3</v>
      </c>
      <c r="T165" s="97">
        <f>'Monthly Returns'!S179</f>
        <v>2.3993E-2</v>
      </c>
      <c r="U165" s="97">
        <f>'Monthly Returns'!T179</f>
        <v>2.1172E-2</v>
      </c>
      <c r="V165" s="97">
        <f>'Monthly Returns'!U179</f>
        <v>7.5370000000000003E-3</v>
      </c>
      <c r="W165" s="97">
        <f>'Monthly Returns'!V179</f>
        <v>6.4849999999999994E-3</v>
      </c>
      <c r="X165" s="97">
        <f>'Monthly Returns'!W179</f>
        <v>5.6159999999999995E-3</v>
      </c>
      <c r="Y165" s="97">
        <f>'Monthly Returns'!X179</f>
        <v>1.2715000000000001E-2</v>
      </c>
      <c r="Z165" s="97">
        <f>'Monthly Returns'!Y179</f>
        <v>3.1519999999999999E-3</v>
      </c>
      <c r="AA165" s="97">
        <f>'Monthly Returns'!Z179</f>
        <v>1.0468E-2</v>
      </c>
      <c r="AB165" s="97">
        <f>'Monthly Returns'!AA179</f>
        <v>7.5229999999999993E-3</v>
      </c>
      <c r="AC165" s="97">
        <f>'Monthly Returns'!AB179</f>
        <v>1.2412000000000001E-2</v>
      </c>
      <c r="AD165" s="97">
        <f>'Monthly Returns'!AC179</f>
        <v>1.5679999999999999E-2</v>
      </c>
      <c r="AE165" s="97">
        <f>'Monthly Returns'!AD179</f>
        <v>4.0089999999999995E-3</v>
      </c>
      <c r="AF165" s="97">
        <f>'Monthly Returns'!AE179</f>
        <v>1.5939999999999999E-2</v>
      </c>
      <c r="AG165" s="97">
        <f>'Monthly Returns'!AF179</f>
        <v>7.2960000000000004E-3</v>
      </c>
      <c r="AH165" s="97">
        <f>'Monthly Returns'!AG179</f>
        <v>5.2549999999999993E-3</v>
      </c>
      <c r="AI165" s="97">
        <f>'Monthly Returns'!AH179</f>
        <v>1.1999999999999999E-3</v>
      </c>
      <c r="AJ165" s="97">
        <f>'Monthly Returns'!AI179</f>
        <v>-5.1200000000000004E-3</v>
      </c>
      <c r="AK165" s="97">
        <f>'Monthly Returns'!AJ179</f>
        <v>-8.1879999999999991E-3</v>
      </c>
      <c r="AL165" s="97">
        <f>'Monthly Returns'!AK179</f>
        <v>-3.3189999999999999E-3</v>
      </c>
      <c r="AM165" s="97">
        <f>'Monthly Returns'!AL179</f>
        <v>-5.7930000000000004E-3</v>
      </c>
      <c r="AN165" s="97">
        <f>'Monthly Returns'!AM179</f>
        <v>2.9090000000000001E-3</v>
      </c>
      <c r="AO165" s="97">
        <f>'Monthly Returns'!AN179</f>
        <v>-1.2137999999999999E-2</v>
      </c>
      <c r="AP165" s="97">
        <f>'Monthly Returns'!AO179</f>
        <v>-4.2320000000000005E-3</v>
      </c>
      <c r="AQ165" s="97">
        <f>'Monthly Returns'!AP179</f>
        <v>-1.5953999999999999E-2</v>
      </c>
      <c r="AR165" s="95">
        <v>2.2480942823052182E-2</v>
      </c>
      <c r="AS165" s="97">
        <f>'Monthly Returns'!AR179</f>
        <v>-2.496424718368162E-2</v>
      </c>
      <c r="AT165" s="205">
        <f t="shared" si="4"/>
        <v>2.8276158301562991E-3</v>
      </c>
      <c r="AU165" s="95">
        <v>2.195419695896119E-3</v>
      </c>
      <c r="AV165" s="95">
        <v>-5.1349383734536781E-3</v>
      </c>
      <c r="AW165" s="97">
        <f>'Monthly Returns'!AV179</f>
        <v>2.673E-2</v>
      </c>
      <c r="AX165" s="97">
        <f>'Monthly Returns'!AW179</f>
        <v>2.3517999999999997E-2</v>
      </c>
      <c r="AY165" s="95">
        <v>-4.4399208492185028E-3</v>
      </c>
      <c r="AZ165" s="95">
        <v>-3.4433578143873135E-2</v>
      </c>
      <c r="BA165" s="97">
        <f>'Monthly Returns'!AZ179</f>
        <v>2.2445E-2</v>
      </c>
      <c r="BB165" s="97"/>
      <c r="BC165" s="97"/>
      <c r="BD165" s="97"/>
      <c r="BE165" s="97"/>
      <c r="BF165" s="97"/>
      <c r="BG165" s="97"/>
      <c r="BH165" s="97"/>
      <c r="BI165" s="97"/>
      <c r="BJ165" s="97"/>
      <c r="BK165" s="97"/>
      <c r="BL165" s="97"/>
      <c r="BM165" s="97"/>
      <c r="BN165" s="97"/>
      <c r="BO165" s="97"/>
      <c r="BP165" s="97"/>
      <c r="BQ165" s="97"/>
      <c r="BR165" s="97"/>
      <c r="BS165" s="97"/>
      <c r="BT165" s="97"/>
      <c r="BU165" s="97"/>
      <c r="BV165" s="97"/>
      <c r="CC165" s="196">
        <f>(C165-AVERAGE(C$3:C$242))^2*'Monthly Returns'!$BI179</f>
        <v>9.6048459698970779E-7</v>
      </c>
      <c r="CD165" s="196">
        <f>(D165-AVERAGE(D$3:D$242))^2*'Monthly Returns'!$BI179</f>
        <v>8.4312041395458724E-7</v>
      </c>
      <c r="CE165" s="196">
        <f>(E165-AVERAGE(E$3:E$242))^2*'Monthly Returns'!$BI179</f>
        <v>8.0823389273175818E-7</v>
      </c>
      <c r="CF165" s="196">
        <f>(F165-AVERAGE(F$3:F$242))^2*'Monthly Returns'!$BI179</f>
        <v>3.0478185140808839E-6</v>
      </c>
      <c r="CG165" s="196">
        <f>(G165-AVERAGE(G$3:G$242))^2*'Monthly Returns'!$BI179</f>
        <v>3.1622120800124211E-6</v>
      </c>
      <c r="CH165" s="196">
        <f>(H165-AVERAGE(H$3:H$242))^2*'Monthly Returns'!$BI179</f>
        <v>1.5046512292773918E-6</v>
      </c>
      <c r="CI165" s="196">
        <f>(I165-AVERAGE(I$3:I$242))^2*'Monthly Returns'!$BI179</f>
        <v>2.2645450073177356E-6</v>
      </c>
      <c r="CJ165" s="196">
        <f>(J165-AVERAGE(J$3:J$242))^2*'Monthly Returns'!$BI179</f>
        <v>9.5399166489175071E-7</v>
      </c>
      <c r="CK165" s="196">
        <f>(K165-AVERAGE(K$3:K$242))^2*'Monthly Returns'!$BI179</f>
        <v>2.4057207299336525E-6</v>
      </c>
      <c r="CL165" s="196">
        <f>(L165-AVERAGE(L$3:L$242))^2*'Monthly Returns'!$BI179</f>
        <v>1.5611759619130693E-35</v>
      </c>
      <c r="CM165" s="196">
        <f>(M165-AVERAGE(M$3:M$242))^2*'Monthly Returns'!$BI179</f>
        <v>2.7606760390413122E-7</v>
      </c>
      <c r="CN165" s="196">
        <f>(N165-AVERAGE(N$3:N$242))^2*'Monthly Returns'!$BI179</f>
        <v>6.3389463342458235E-7</v>
      </c>
      <c r="CO165" s="196">
        <f>(O165-AVERAGE(O$3:O$242))^2*'Monthly Returns'!$BI179</f>
        <v>1.2961097414361762E-8</v>
      </c>
      <c r="CP165" s="196">
        <f>(P165-AVERAGE(P$3:P$242))^2*'Monthly Returns'!$BI179</f>
        <v>2.3180235667940242E-7</v>
      </c>
      <c r="CQ165" s="196">
        <f>(Q165-AVERAGE(Q$3:Q$242))^2*'Monthly Returns'!$BI179</f>
        <v>7.3813742303954095E-6</v>
      </c>
      <c r="CR165" s="196">
        <f>(R165-AVERAGE(R$3:R$242))^2*'Monthly Returns'!$BI179</f>
        <v>4.108926264189265E-7</v>
      </c>
      <c r="CS165" s="196">
        <f>(S165-AVERAGE(S$3:S$242))^2*'Monthly Returns'!$BI179</f>
        <v>1.4899691275882351E-7</v>
      </c>
      <c r="CT165" s="196">
        <f>(T165-AVERAGE(T$3:T$242))^2*'Monthly Returns'!$BI179</f>
        <v>1.72295783553292E-6</v>
      </c>
      <c r="CU165" s="196">
        <f>(U165-AVERAGE(U$3:U$242))^2*'Monthly Returns'!$BI179</f>
        <v>1.4229482337864598E-6</v>
      </c>
      <c r="CV165" s="196">
        <f>(V165-AVERAGE(V$3:V$242))^2*'Monthly Returns'!$BI179</f>
        <v>9.0653222044076216E-8</v>
      </c>
      <c r="CW165" s="196">
        <f>(W165-AVERAGE(W$3:W$242))^2*'Monthly Returns'!$BI179</f>
        <v>3.9239693152933285E-8</v>
      </c>
      <c r="CX165" s="196">
        <f>(X165-AVERAGE(X$3:X$242))^2*'Monthly Returns'!$BI179</f>
        <v>6.6235999400565555E-9</v>
      </c>
      <c r="CY165" s="196">
        <f>(Y165-AVERAGE(Y$3:Y$242))^2*'Monthly Returns'!$BI179</f>
        <v>4.198281979706106E-7</v>
      </c>
      <c r="CZ165" s="196">
        <f>(Z165-AVERAGE(Z$3:Z$242))^2*'Monthly Returns'!$BI179</f>
        <v>2.5791662803364883E-9</v>
      </c>
      <c r="DA165" s="196">
        <f>(AA165-AVERAGE(AA$3:AA$242))^2*'Monthly Returns'!$BI179</f>
        <v>1.0427253088788365E-7</v>
      </c>
      <c r="DB165" s="196">
        <f>(AB165-AVERAGE(AB$3:AB$242))^2*'Monthly Returns'!$BI179</f>
        <v>5.8510093604620382E-8</v>
      </c>
      <c r="DC165" s="196">
        <f>(AC165-AVERAGE(AC$3:AC$242))^2*'Monthly Returns'!$BI179</f>
        <v>4.4541535407738817E-7</v>
      </c>
      <c r="DD165" s="196">
        <f>(AD165-AVERAGE(AD$3:AD$242))^2*'Monthly Returns'!$BI179</f>
        <v>8.0318549967395649E-7</v>
      </c>
      <c r="DE165" s="196">
        <f>(AE165-AVERAGE(AE$3:AE$242))^2*'Monthly Returns'!$BI179</f>
        <v>2.6425398454866542E-9</v>
      </c>
      <c r="DF165" s="196">
        <f>(AF165-AVERAGE(AF$3:AF$242))^2*'Monthly Returns'!$BI179</f>
        <v>4.1032684564921019E-7</v>
      </c>
      <c r="DG165" s="196">
        <f>(AG165-AVERAGE(AG$3:AG$242))^2*'Monthly Returns'!$BI179</f>
        <v>1.705808001742033E-8</v>
      </c>
      <c r="DH165" s="196">
        <f>(AH165-AVERAGE(AH$3:AH$242))^2*'Monthly Returns'!$BI179</f>
        <v>4.3203654354400933E-9</v>
      </c>
      <c r="DI165" s="196">
        <f>(AI165-AVERAGE(AI$3:AI$242))^2*'Monthly Returns'!$BI179</f>
        <v>3.0090690009414832E-8</v>
      </c>
      <c r="DJ165" s="196">
        <f>(AJ165-AVERAGE(AJ$3:AJ$242))^2*'Monthly Returns'!$BI179</f>
        <v>5.9459183426466319E-7</v>
      </c>
      <c r="DK165" s="196">
        <f>(AK165-AVERAGE(AK$3:AK$242))^2*'Monthly Returns'!$BI179</f>
        <v>1.0569856787866384E-6</v>
      </c>
      <c r="DL165" s="196">
        <f>(AL165-AVERAGE(AL$3:AL$242))^2*'Monthly Returns'!$BI179</f>
        <v>4.7908374315596153E-7</v>
      </c>
      <c r="DM165" s="196">
        <f>(AM165-AVERAGE(AM$3:AM$242))^2*'Monthly Returns'!$BI179</f>
        <v>5.1911433926883075E-7</v>
      </c>
      <c r="DN165" s="196">
        <f>(AN165-AVERAGE(AN$3:AN$242))^2*'Monthly Returns'!$BI179</f>
        <v>3.7023704939406707E-8</v>
      </c>
      <c r="DO165" s="196">
        <f>(AO165-AVERAGE(AO$3:AO$242))^2*'Monthly Returns'!$BI179</f>
        <v>1.5537793210722304E-6</v>
      </c>
      <c r="DP165" s="196">
        <f>(AP165-AVERAGE(AP$3:AP$242))^2*'Monthly Returns'!$BI179</f>
        <v>2.2051136892790849E-7</v>
      </c>
      <c r="DQ165" s="196">
        <f>(AQ165-AVERAGE(AQ$3:AQ$242))^2*'Monthly Returns'!$BI179</f>
        <v>2.8643882329828713E-6</v>
      </c>
      <c r="DR165" s="196">
        <f>(AR165-AVERAGE(AR$3:AR$242))^2*'Monthly Returns'!$BI179</f>
        <v>1.293004797275599E-6</v>
      </c>
      <c r="DS165" s="196">
        <f>(AS165-AVERAGE(AS$3:AS$242))^2*'Monthly Returns'!$BI179</f>
        <v>1.5611759619130693E-35</v>
      </c>
      <c r="DT165" s="196">
        <f>(AT165-AVERAGE(AT$3:AT$242))^2*'Monthly Returns'!$BI179</f>
        <v>4.1695657968731681E-8</v>
      </c>
      <c r="DU165" s="196">
        <f>(AU165-AVERAGE(AU$3:AU$242))^2*'Monthly Returns'!$BI179</f>
        <v>2.0428514146060116E-10</v>
      </c>
      <c r="DV165" s="196">
        <f>(AV165-AVERAGE(AV$3:AV$242))^2*'Monthly Returns'!$BI179</f>
        <v>2.5232249742632032E-9</v>
      </c>
      <c r="DW165" s="196">
        <f>(AW165-AVERAGE(AW$3:AW$242))^2*'Monthly Returns'!$BI179</f>
        <v>1.4467093037118565E-6</v>
      </c>
      <c r="DX165" s="196">
        <f>(AX165-AVERAGE(AX$3:AX$242))^2*'Monthly Returns'!$BI179</f>
        <v>1.0847766413469566E-6</v>
      </c>
      <c r="DY165" s="196">
        <f>(AY165-AVERAGE(AY$3:AY$242))^2*'Monthly Returns'!$BI179</f>
        <v>6.5547993592275491E-7</v>
      </c>
      <c r="DZ165" s="196">
        <f>(AZ165-AVERAGE(AZ$3:AZ$242))^2*'Monthly Returns'!$BI179</f>
        <v>1.3018676997482437E-5</v>
      </c>
      <c r="EA165" s="196">
        <f>(BA165-AVERAGE(BA$3:BA$242))^2*'Monthly Returns'!$BI179</f>
        <v>7.5355600633772998E-7</v>
      </c>
    </row>
    <row r="166" spans="1:131" s="103" customFormat="1" x14ac:dyDescent="0.2">
      <c r="A166" s="85"/>
      <c r="B166" s="102">
        <f>'Monthly Returns'!A180</f>
        <v>41060</v>
      </c>
      <c r="C166" s="97">
        <f>'Monthly Returns'!B180</f>
        <v>-6.1818999999999999E-2</v>
      </c>
      <c r="D166" s="97">
        <f>'Monthly Returns'!C180</f>
        <v>-6.1452E-2</v>
      </c>
      <c r="E166" s="97">
        <f>'Monthly Returns'!D180</f>
        <v>-6.7072000000000007E-2</v>
      </c>
      <c r="F166" s="97">
        <f>'Monthly Returns'!E180</f>
        <v>-6.6189999999999999E-2</v>
      </c>
      <c r="G166" s="97">
        <f>'Monthly Returns'!F180</f>
        <v>-6.1234999999999998E-2</v>
      </c>
      <c r="H166" s="97">
        <f>'Monthly Returns'!G180</f>
        <v>-8.8762000000000008E-2</v>
      </c>
      <c r="I166" s="97">
        <f>'Monthly Returns'!H180</f>
        <v>-0.112524</v>
      </c>
      <c r="J166" s="97">
        <f>'Monthly Returns'!I180</f>
        <v>-0.116754</v>
      </c>
      <c r="K166" s="97">
        <f>'Monthly Returns'!J180</f>
        <v>-0.11162599999999999</v>
      </c>
      <c r="L166" s="97">
        <f>'Monthly Returns'!K180</f>
        <v>-2.496424718368162E-2</v>
      </c>
      <c r="M166" s="97">
        <f>'Monthly Returns'!L180</f>
        <v>9.0469999999999995E-3</v>
      </c>
      <c r="N166" s="97">
        <f>'Monthly Returns'!M180</f>
        <v>1.7142999999999999E-2</v>
      </c>
      <c r="O166" s="97">
        <f>'Monthly Returns'!N180</f>
        <v>2.4699999999999999E-4</v>
      </c>
      <c r="P166" s="97">
        <f>'Monthly Returns'!O180</f>
        <v>7.5119999999999996E-3</v>
      </c>
      <c r="Q166" s="97">
        <f>'Monthly Returns'!P180</f>
        <v>7.4371999999999994E-2</v>
      </c>
      <c r="R166" s="97">
        <f>'Monthly Returns'!Q180</f>
        <v>6.7939999999999997E-3</v>
      </c>
      <c r="S166" s="97">
        <f>'Monthly Returns'!R180</f>
        <v>1.1279999999999999E-3</v>
      </c>
      <c r="T166" s="97">
        <f>'Monthly Returns'!S180</f>
        <v>2.1913000000000002E-2</v>
      </c>
      <c r="U166" s="97">
        <f>'Monthly Returns'!T180</f>
        <v>1.8461999999999999E-2</v>
      </c>
      <c r="V166" s="97">
        <f>'Monthly Returns'!U180</f>
        <v>4.2160000000000001E-3</v>
      </c>
      <c r="W166" s="97">
        <f>'Monthly Returns'!V180</f>
        <v>3.1649999999999998E-3</v>
      </c>
      <c r="X166" s="97">
        <f>'Monthly Returns'!W180</f>
        <v>-2.1260000000000003E-3</v>
      </c>
      <c r="Y166" s="97">
        <f>'Monthly Returns'!X180</f>
        <v>5.8850000000000005E-3</v>
      </c>
      <c r="Z166" s="97">
        <f>'Monthly Returns'!Y180</f>
        <v>1.6000000000000001E-3</v>
      </c>
      <c r="AA166" s="97">
        <f>'Monthly Returns'!Z180</f>
        <v>-1.3059000000000001E-2</v>
      </c>
      <c r="AB166" s="97">
        <f>'Monthly Returns'!AA180</f>
        <v>-6.7589999999999994E-3</v>
      </c>
      <c r="AC166" s="97">
        <f>'Monthly Returns'!AB180</f>
        <v>-2.3290000000000002E-2</v>
      </c>
      <c r="AD166" s="97">
        <f>'Monthly Returns'!AC180</f>
        <v>-1.4412000000000001E-2</v>
      </c>
      <c r="AE166" s="97">
        <f>'Monthly Returns'!AD180</f>
        <v>-4.7474999999999996E-2</v>
      </c>
      <c r="AF166" s="97">
        <f>'Monthly Returns'!AE180</f>
        <v>-2.5867000000000001E-2</v>
      </c>
      <c r="AG166" s="97">
        <f>'Monthly Returns'!AF180</f>
        <v>-2.6985000000000002E-2</v>
      </c>
      <c r="AH166" s="97">
        <f>'Monthly Returns'!AG180</f>
        <v>-5.7641999999999999E-2</v>
      </c>
      <c r="AI166" s="97">
        <f>'Monthly Returns'!AH180</f>
        <v>-1.6899999999999998E-2</v>
      </c>
      <c r="AJ166" s="97">
        <f>'Monthly Returns'!AI180</f>
        <v>-2.6110000000000001E-2</v>
      </c>
      <c r="AK166" s="97">
        <f>'Monthly Returns'!AJ180</f>
        <v>-4.7127999999999996E-2</v>
      </c>
      <c r="AL166" s="97">
        <f>'Monthly Returns'!AK180</f>
        <v>-2.3300999999999999E-2</v>
      </c>
      <c r="AM166" s="97">
        <f>'Monthly Returns'!AL180</f>
        <v>4.0369999999999998E-3</v>
      </c>
      <c r="AN166" s="97">
        <f>'Monthly Returns'!AM180</f>
        <v>-1.0544E-2</v>
      </c>
      <c r="AO166" s="97">
        <f>'Monthly Returns'!AN180</f>
        <v>2.5048000000000001E-2</v>
      </c>
      <c r="AP166" s="97">
        <f>'Monthly Returns'!AO180</f>
        <v>-9.1319999999999998E-2</v>
      </c>
      <c r="AQ166" s="97">
        <f>'Monthly Returns'!AP180</f>
        <v>-0.120755</v>
      </c>
      <c r="AR166" s="95">
        <v>-9.3244163832184833E-3</v>
      </c>
      <c r="AS166" s="97">
        <f>'Monthly Returns'!AR180</f>
        <v>-2.496424718368162E-2</v>
      </c>
      <c r="AT166" s="205">
        <f t="shared" si="4"/>
        <v>-4.6614688557515049E-2</v>
      </c>
      <c r="AU166" s="95">
        <v>-1.4192678383788317E-2</v>
      </c>
      <c r="AV166" s="95">
        <v>-2.5637003629923973E-2</v>
      </c>
      <c r="AW166" s="97">
        <f>'Monthly Returns'!AV180</f>
        <v>-4.4107E-2</v>
      </c>
      <c r="AX166" s="97">
        <f>'Monthly Returns'!AW180</f>
        <v>-6.3356999999999997E-2</v>
      </c>
      <c r="AY166" s="95">
        <v>-5.4636442787575248E-2</v>
      </c>
      <c r="AZ166" s="95">
        <v>-6.3437057932731647E-2</v>
      </c>
      <c r="BA166" s="97">
        <f>'Monthly Returns'!AZ180</f>
        <v>-7.486799999999999E-2</v>
      </c>
      <c r="BB166" s="97"/>
      <c r="BC166" s="97"/>
      <c r="BD166" s="97"/>
      <c r="BE166" s="97"/>
      <c r="BF166" s="97"/>
      <c r="BG166" s="97"/>
      <c r="BH166" s="97"/>
      <c r="BI166" s="97"/>
      <c r="BJ166" s="97"/>
      <c r="BK166" s="97"/>
      <c r="BL166" s="97"/>
      <c r="BM166" s="97"/>
      <c r="BN166" s="97"/>
      <c r="BO166" s="97"/>
      <c r="BP166" s="97"/>
      <c r="BQ166" s="97"/>
      <c r="BR166" s="97"/>
      <c r="BS166" s="97"/>
      <c r="BT166" s="97"/>
      <c r="BU166" s="97"/>
      <c r="BV166" s="97"/>
      <c r="CC166" s="196">
        <f>(C166-AVERAGE(C$3:C$242))^2*'Monthly Returns'!$BI180</f>
        <v>2.4384744149384158E-5</v>
      </c>
      <c r="CD166" s="196">
        <f>(D166-AVERAGE(D$3:D$242))^2*'Monthly Returns'!$BI180</f>
        <v>2.4047761071117195E-5</v>
      </c>
      <c r="CE166" s="196">
        <f>(E166-AVERAGE(E$3:E$242))^2*'Monthly Returns'!$BI180</f>
        <v>2.9863934634182397E-5</v>
      </c>
      <c r="CF166" s="196">
        <f>(F166-AVERAGE(F$3:F$242))^2*'Monthly Returns'!$BI180</f>
        <v>2.8993651185768091E-5</v>
      </c>
      <c r="CG166" s="196">
        <f>(G166-AVERAGE(G$3:G$242))^2*'Monthly Returns'!$BI180</f>
        <v>2.645854257879583E-5</v>
      </c>
      <c r="CH166" s="196">
        <f>(H166-AVERAGE(H$3:H$242))^2*'Monthly Returns'!$BI180</f>
        <v>4.6385240533112454E-5</v>
      </c>
      <c r="CI166" s="196">
        <f>(I166-AVERAGE(I$3:I$242))^2*'Monthly Returns'!$BI180</f>
        <v>7.2216666237287101E-5</v>
      </c>
      <c r="CJ166" s="196">
        <f>(J166-AVERAGE(J$3:J$242))^2*'Monthly Returns'!$BI180</f>
        <v>8.0902820192007917E-5</v>
      </c>
      <c r="CK166" s="196">
        <f>(K166-AVERAGE(K$3:K$242))^2*'Monthly Returns'!$BI180</f>
        <v>7.58492406148803E-5</v>
      </c>
      <c r="CL166" s="196">
        <f>(L166-AVERAGE(L$3:L$242))^2*'Monthly Returns'!$BI180</f>
        <v>1.5769454160738075E-35</v>
      </c>
      <c r="CM166" s="196">
        <f>(M166-AVERAGE(M$3:M$242))^2*'Monthly Returns'!$BI180</f>
        <v>1.459168672447284E-7</v>
      </c>
      <c r="CN166" s="196">
        <f>(N166-AVERAGE(N$3:N$242))^2*'Monthly Returns'!$BI180</f>
        <v>9.7241199067235239E-7</v>
      </c>
      <c r="CO166" s="196">
        <f>(O166-AVERAGE(O$3:O$242))^2*'Monthly Returns'!$BI180</f>
        <v>1.0781280017690492E-8</v>
      </c>
      <c r="CP166" s="196">
        <f>(P166-AVERAGE(P$3:P$242))^2*'Monthly Returns'!$BI180</f>
        <v>1.0432792227568236E-7</v>
      </c>
      <c r="CQ166" s="196">
        <f>(Q166-AVERAGE(Q$3:Q$242))^2*'Monthly Returns'!$BI180</f>
        <v>2.452140302557408E-5</v>
      </c>
      <c r="CR166" s="196">
        <f>(R166-AVERAGE(R$3:R$242))^2*'Monthly Returns'!$BI180</f>
        <v>3.0535417728225789E-8</v>
      </c>
      <c r="CS166" s="196">
        <f>(S166-AVERAGE(S$3:S$242))^2*'Monthly Returns'!$BI180</f>
        <v>4.2121582054144957E-8</v>
      </c>
      <c r="CT166" s="196">
        <f>(T166-AVERAGE(T$3:T$242))^2*'Monthly Returns'!$BI180</f>
        <v>1.369909980652519E-6</v>
      </c>
      <c r="CU166" s="196">
        <f>(U166-AVERAGE(U$3:U$242))^2*'Monthly Returns'!$BI180</f>
        <v>1.0100638335842548E-6</v>
      </c>
      <c r="CV166" s="196">
        <f>(V166-AVERAGE(V$3:V$242))^2*'Monthly Returns'!$BI180</f>
        <v>4.2289808277532784E-9</v>
      </c>
      <c r="CW166" s="196">
        <f>(W166-AVERAGE(W$3:W$242))^2*'Monthly Returns'!$BI180</f>
        <v>1.4755853205294914E-9</v>
      </c>
      <c r="CX166" s="196">
        <f>(X166-AVERAGE(X$3:X$242))^2*'Monthly Returns'!$BI180</f>
        <v>2.2282232486152991E-7</v>
      </c>
      <c r="CY166" s="196">
        <f>(Y166-AVERAGE(Y$3:Y$242))^2*'Monthly Returns'!$BI180</f>
        <v>2.6442325394728617E-8</v>
      </c>
      <c r="CZ166" s="196">
        <f>(Z166-AVERAGE(Z$3:Z$242))^2*'Monthly Returns'!$BI180</f>
        <v>3.5980096734940962E-9</v>
      </c>
      <c r="DA166" s="196">
        <f>(AA166-AVERAGE(AA$3:AA$242))^2*'Monthly Returns'!$BI180</f>
        <v>1.8455262426135124E-6</v>
      </c>
      <c r="DB166" s="196">
        <f>(AB166-AVERAGE(AB$3:AB$242))^2*'Monthly Returns'!$BI180</f>
        <v>6.061838050419631E-7</v>
      </c>
      <c r="DC166" s="196">
        <f>(AC166-AVERAGE(AC$3:AC$242))^2*'Monthly Returns'!$BI180</f>
        <v>3.5465999143517694E-6</v>
      </c>
      <c r="DD166" s="196">
        <f>(AD166-AVERAGE(AD$3:AD$242))^2*'Monthly Returns'!$BI180</f>
        <v>1.5673970578836413E-6</v>
      </c>
      <c r="DE166" s="196">
        <f>(AE166-AVERAGE(AE$3:AE$242))^2*'Monthly Returns'!$BI180</f>
        <v>1.3186514114998529E-5</v>
      </c>
      <c r="DF166" s="196">
        <f>(AF166-AVERAGE(AF$3:AF$242))^2*'Monthly Returns'!$BI180</f>
        <v>5.5081020636757733E-6</v>
      </c>
      <c r="DG166" s="196">
        <f>(AG166-AVERAGE(AG$3:AG$242))^2*'Monthly Returns'!$BI180</f>
        <v>5.3874147139954015E-6</v>
      </c>
      <c r="DH166" s="196">
        <f>(AH166-AVERAGE(AH$3:AH$242))^2*'Monthly Returns'!$BI180</f>
        <v>1.9654812574130251E-5</v>
      </c>
      <c r="DI166" s="196">
        <f>(AI166-AVERAGE(AI$3:AI$242))^2*'Monthly Returns'!$BI180</f>
        <v>2.1584089017298645E-6</v>
      </c>
      <c r="DJ166" s="196">
        <f>(AJ166-AVERAGE(AJ$3:AJ$242))^2*'Monthly Returns'!$BI180</f>
        <v>5.1826116350171483E-6</v>
      </c>
      <c r="DK166" s="196">
        <f>(AK166-AVERAGE(AK$3:AK$242))^2*'Monthly Returns'!$BI180</f>
        <v>1.4584084171797956E-5</v>
      </c>
      <c r="DL166" s="196">
        <f>(AL166-AVERAGE(AL$3:AL$242))^2*'Monthly Returns'!$BI180</f>
        <v>4.5160050038940713E-6</v>
      </c>
      <c r="DM166" s="196">
        <f>(AM166-AVERAGE(AM$3:AM$242))^2*'Monthly Returns'!$BI180</f>
        <v>4.3769523558847239E-10</v>
      </c>
      <c r="DN166" s="196">
        <f>(AN166-AVERAGE(AN$3:AN$242))^2*'Monthly Returns'!$BI180</f>
        <v>1.3357956055047321E-6</v>
      </c>
      <c r="DO166" s="196">
        <f>(AO166-AVERAGE(AO$3:AO$242))^2*'Monthly Returns'!$BI180</f>
        <v>1.9806967107517943E-6</v>
      </c>
      <c r="DP166" s="196">
        <f>(AP166-AVERAGE(AP$3:AP$242))^2*'Monthly Returns'!$BI180</f>
        <v>4.4915847498300934E-5</v>
      </c>
      <c r="DQ166" s="196">
        <f>(AQ166-AVERAGE(AQ$3:AQ$242))^2*'Monthly Returns'!$BI180</f>
        <v>8.4604683078871371E-5</v>
      </c>
      <c r="DR166" s="196">
        <f>(AR166-AVERAGE(AR$3:AR$242))^2*'Monthly Returns'!$BI180</f>
        <v>1.2823614945003617E-6</v>
      </c>
      <c r="DS166" s="196">
        <f>(AS166-AVERAGE(AS$3:AS$242))^2*'Monthly Returns'!$BI180</f>
        <v>1.5769454160738075E-35</v>
      </c>
      <c r="DT166" s="196">
        <f>(AT166-AVERAGE(AT$3:AT$242))^2*'Monthly Returns'!$BI180</f>
        <v>1.4003735852991712E-5</v>
      </c>
      <c r="DU166" s="196">
        <f>(AU166-AVERAGE(AU$3:AU$242))^2*'Monthly Returns'!$BI180</f>
        <v>1.3409256488397997E-6</v>
      </c>
      <c r="DV166" s="196">
        <f>(AV166-AVERAGE(AV$3:AV$242))^2*'Monthly Returns'!$BI180</f>
        <v>2.005516507913827E-6</v>
      </c>
      <c r="DW166" s="196">
        <f>(AW166-AVERAGE(AW$3:AW$242))^2*'Monthly Returns'!$BI180</f>
        <v>1.4888671068138858E-5</v>
      </c>
      <c r="DX166" s="196">
        <f>(AX166-AVERAGE(AX$3:AX$242))^2*'Monthly Returns'!$BI180</f>
        <v>2.6707874162811843E-5</v>
      </c>
      <c r="DY166" s="196">
        <f>(AY166-AVERAGE(AY$3:AY$242))^2*'Monthly Returns'!$BI180</f>
        <v>1.9400348970298368E-5</v>
      </c>
      <c r="DZ166" s="196">
        <f>(AZ166-AVERAGE(AZ$3:AZ$242))^2*'Monthly Returns'!$BI180</f>
        <v>3.2502848008951242E-5</v>
      </c>
      <c r="EA166" s="196">
        <f>(BA166-AVERAGE(BA$3:BA$242))^2*'Monthly Returns'!$BI180</f>
        <v>3.707578371118445E-5</v>
      </c>
    </row>
    <row r="167" spans="1:131" s="103" customFormat="1" x14ac:dyDescent="0.2">
      <c r="A167" s="85"/>
      <c r="B167" s="102">
        <f>'Monthly Returns'!A181</f>
        <v>41090</v>
      </c>
      <c r="C167" s="97">
        <f>'Monthly Returns'!B181</f>
        <v>3.9164999999999998E-2</v>
      </c>
      <c r="D167" s="97">
        <f>'Monthly Returns'!C181</f>
        <v>3.8283999999999999E-2</v>
      </c>
      <c r="E167" s="97">
        <f>'Monthly Returns'!D181</f>
        <v>2.8128E-2</v>
      </c>
      <c r="F167" s="97">
        <f>'Monthly Returns'!E181</f>
        <v>4.99E-2</v>
      </c>
      <c r="G167" s="97">
        <f>'Monthly Returns'!F181</f>
        <v>5.7446000000000004E-2</v>
      </c>
      <c r="H167" s="97">
        <f>'Monthly Returns'!G181</f>
        <v>4.9886E-2</v>
      </c>
      <c r="I167" s="97">
        <f>'Monthly Returns'!H181</f>
        <v>5.9427000000000001E-2</v>
      </c>
      <c r="J167" s="97">
        <f>'Monthly Returns'!I181</f>
        <v>3.5092999999999999E-2</v>
      </c>
      <c r="K167" s="97">
        <f>'Monthly Returns'!J181</f>
        <v>3.9064999999999996E-2</v>
      </c>
      <c r="L167" s="97">
        <f>'Monthly Returns'!K181</f>
        <v>-2.496424718368162E-2</v>
      </c>
      <c r="M167" s="97">
        <f>'Monthly Returns'!L181</f>
        <v>3.9199999999999999E-4</v>
      </c>
      <c r="N167" s="97">
        <f>'Monthly Returns'!M181</f>
        <v>-3.4770000000000001E-3</v>
      </c>
      <c r="O167" s="97">
        <f>'Monthly Returns'!N181</f>
        <v>9.9000000000000008E-5</v>
      </c>
      <c r="P167" s="97">
        <f>'Monthly Returns'!O181</f>
        <v>-1.689E-3</v>
      </c>
      <c r="Q167" s="97">
        <f>'Monthly Returns'!P181</f>
        <v>-1.3613999999999999E-2</v>
      </c>
      <c r="R167" s="97">
        <f>'Monthly Returns'!Q181</f>
        <v>4.2520000000000006E-3</v>
      </c>
      <c r="S167" s="97">
        <f>'Monthly Returns'!R181</f>
        <v>4.6940000000000003E-3</v>
      </c>
      <c r="T167" s="97">
        <f>'Monthly Returns'!S181</f>
        <v>3.1180000000000001E-3</v>
      </c>
      <c r="U167" s="97">
        <f>'Monthly Returns'!T181</f>
        <v>-5.8699999999999994E-3</v>
      </c>
      <c r="V167" s="97">
        <f>'Monthly Returns'!U181</f>
        <v>2.3540000000000002E-3</v>
      </c>
      <c r="W167" s="97">
        <f>'Monthly Returns'!V181</f>
        <v>1.1590000000000001E-3</v>
      </c>
      <c r="X167" s="97">
        <f>'Monthly Returns'!W181</f>
        <v>6.7520000000000002E-3</v>
      </c>
      <c r="Y167" s="97">
        <f>'Monthly Returns'!X181</f>
        <v>-2.2430000000000002E-3</v>
      </c>
      <c r="Z167" s="97">
        <f>'Monthly Returns'!Y181</f>
        <v>7.0400000000000009E-4</v>
      </c>
      <c r="AA167" s="97">
        <f>'Monthly Returns'!Z181</f>
        <v>2.1117E-2</v>
      </c>
      <c r="AB167" s="97">
        <f>'Monthly Returns'!AA181</f>
        <v>6.7679999999999997E-3</v>
      </c>
      <c r="AC167" s="97">
        <f>'Monthly Returns'!AB181</f>
        <v>7.4339999999999996E-3</v>
      </c>
      <c r="AD167" s="97">
        <f>'Monthly Returns'!AC181</f>
        <v>2.9409999999999996E-3</v>
      </c>
      <c r="AE167" s="97">
        <f>'Monthly Returns'!AD181</f>
        <v>1.9205E-2</v>
      </c>
      <c r="AF167" s="97">
        <f>'Monthly Returns'!AE181</f>
        <v>3.0917E-2</v>
      </c>
      <c r="AG167" s="97">
        <f>'Monthly Returns'!AF181</f>
        <v>2.2532E-2</v>
      </c>
      <c r="AH167" s="97">
        <f>'Monthly Returns'!AG181</f>
        <v>4.4123999999999997E-2</v>
      </c>
      <c r="AI167" s="97">
        <f>'Monthly Returns'!AH181</f>
        <v>-3.0000000000000001E-3</v>
      </c>
      <c r="AJ167" s="97">
        <f>'Monthly Returns'!AI181</f>
        <v>2.8799999999999997E-3</v>
      </c>
      <c r="AK167" s="97">
        <f>'Monthly Returns'!AJ181</f>
        <v>9.2179999999999988E-3</v>
      </c>
      <c r="AL167" s="97">
        <f>'Monthly Returns'!AK181</f>
        <v>1.7879999999999999E-3</v>
      </c>
      <c r="AM167" s="97">
        <f>'Monthly Returns'!AL181</f>
        <v>-1.4201999999999999E-2</v>
      </c>
      <c r="AN167" s="97">
        <f>'Monthly Returns'!AM181</f>
        <v>8.8260000000000005E-3</v>
      </c>
      <c r="AO167" s="97">
        <f>'Monthly Returns'!AN181</f>
        <v>-5.6226999999999999E-2</v>
      </c>
      <c r="AP167" s="97">
        <f>'Monthly Returns'!AO181</f>
        <v>5.4930000000000007E-2</v>
      </c>
      <c r="AQ167" s="97">
        <f>'Monthly Returns'!AP181</f>
        <v>5.7933000000000005E-2</v>
      </c>
      <c r="AR167" s="95">
        <v>1.6791749596386015E-2</v>
      </c>
      <c r="AS167" s="97">
        <f>'Monthly Returns'!AR181</f>
        <v>-2.496424718368162E-2</v>
      </c>
      <c r="AT167" s="205">
        <f t="shared" si="4"/>
        <v>3.0027543670412455E-2</v>
      </c>
      <c r="AU167" s="95">
        <v>1.6999853919000461E-2</v>
      </c>
      <c r="AV167" s="95">
        <v>1.3413943966324268E-2</v>
      </c>
      <c r="AW167" s="97">
        <f>'Monthly Returns'!AV181</f>
        <v>5.9659000000000004E-2</v>
      </c>
      <c r="AX167" s="97">
        <f>'Monthly Returns'!AW181</f>
        <v>6.5201000000000009E-2</v>
      </c>
      <c r="AY167" s="95">
        <v>3.5668718352062263E-2</v>
      </c>
      <c r="AZ167" s="95">
        <v>1.7073703509285429E-2</v>
      </c>
      <c r="BA167" s="97">
        <f>'Monthly Returns'!AZ181</f>
        <v>3.3097000000000001E-2</v>
      </c>
      <c r="BB167" s="97"/>
      <c r="BC167" s="97"/>
      <c r="BD167" s="97"/>
      <c r="BE167" s="97"/>
      <c r="BF167" s="97"/>
      <c r="BG167" s="97"/>
      <c r="BH167" s="97"/>
      <c r="BI167" s="97"/>
      <c r="BJ167" s="97"/>
      <c r="BK167" s="97"/>
      <c r="BL167" s="97"/>
      <c r="BM167" s="97"/>
      <c r="BN167" s="97"/>
      <c r="BO167" s="97"/>
      <c r="BP167" s="97"/>
      <c r="BQ167" s="97"/>
      <c r="BR167" s="97"/>
      <c r="BS167" s="97"/>
      <c r="BT167" s="97"/>
      <c r="BU167" s="97"/>
      <c r="BV167" s="97"/>
      <c r="CC167" s="196">
        <f>(C167-AVERAGE(C$3:C$242))^2*'Monthly Returns'!$BI181</f>
        <v>5.2783858451866509E-6</v>
      </c>
      <c r="CD167" s="196">
        <f>(D167-AVERAGE(D$3:D$242))^2*'Monthly Returns'!$BI181</f>
        <v>5.027274183130057E-6</v>
      </c>
      <c r="CE167" s="196">
        <f>(E167-AVERAGE(E$3:E$242))^2*'Monthly Returns'!$BI181</f>
        <v>1.8286316922680784E-6</v>
      </c>
      <c r="CF167" s="196">
        <f>(F167-AVERAGE(F$3:F$242))^2*'Monthly Returns'!$BI181</f>
        <v>8.6131434285775987E-6</v>
      </c>
      <c r="CG167" s="196">
        <f>(G167-AVERAGE(G$3:G$242))^2*'Monthly Returns'!$BI181</f>
        <v>1.131045713322738E-5</v>
      </c>
      <c r="CH167" s="196">
        <f>(H167-AVERAGE(H$3:H$242))^2*'Monthly Returns'!$BI181</f>
        <v>9.7555468167753625E-6</v>
      </c>
      <c r="CI167" s="196">
        <f>(I167-AVERAGE(I$3:I$242))^2*'Monthly Returns'!$BI181</f>
        <v>1.4606941334746343E-5</v>
      </c>
      <c r="CJ167" s="196">
        <f>(J167-AVERAGE(J$3:J$242))^2*'Monthly Returns'!$BI181</f>
        <v>3.5247221364502727E-6</v>
      </c>
      <c r="CK167" s="196">
        <f>(K167-AVERAGE(K$3:K$242))^2*'Monthly Returns'!$BI181</f>
        <v>4.3314020274336804E-6</v>
      </c>
      <c r="CL167" s="196">
        <f>(L167-AVERAGE(L$3:L$242))^2*'Monthly Returns'!$BI181</f>
        <v>1.5928741576503106E-35</v>
      </c>
      <c r="CM167" s="196">
        <f>(M167-AVERAGE(M$3:M$242))^2*'Monthly Returns'!$BI181</f>
        <v>5.6812193464005441E-8</v>
      </c>
      <c r="CN167" s="196">
        <f>(N167-AVERAGE(N$3:N$242))^2*'Monthly Returns'!$BI181</f>
        <v>2.4151116782502549E-7</v>
      </c>
      <c r="CO167" s="196">
        <f>(O167-AVERAGE(O$3:O$242))^2*'Monthly Returns'!$BI181</f>
        <v>1.322426019218627E-8</v>
      </c>
      <c r="CP167" s="196">
        <f>(P167-AVERAGE(P$3:P$242))^2*'Monthly Returns'!$BI181</f>
        <v>1.1350049680532437E-7</v>
      </c>
      <c r="CQ167" s="196">
        <f>(Q167-AVERAGE(Q$3:Q$242))^2*'Monthly Returns'!$BI181</f>
        <v>1.8199889898247133E-6</v>
      </c>
      <c r="CR167" s="196">
        <f>(R167-AVERAGE(R$3:R$242))^2*'Monthly Returns'!$BI181</f>
        <v>5.0949185363178595E-11</v>
      </c>
      <c r="CS167" s="196">
        <f>(S167-AVERAGE(S$3:S$242))^2*'Monthly Returns'!$BI181</f>
        <v>2.5115306183496785E-9</v>
      </c>
      <c r="CT167" s="196">
        <f>(T167-AVERAGE(T$3:T$242))^2*'Monthly Returns'!$BI181</f>
        <v>3.0616362778947847E-8</v>
      </c>
      <c r="CU167" s="196">
        <f>(U167-AVERAGE(U$3:U$242))^2*'Monthly Returns'!$BI181</f>
        <v>5.4658562547818243E-7</v>
      </c>
      <c r="CV167" s="196">
        <f>(V167-AVERAGE(V$3:V$242))^2*'Monthly Returns'!$BI181</f>
        <v>4.694155035829877E-9</v>
      </c>
      <c r="CW167" s="196">
        <f>(W167-AVERAGE(W$3:W$242))^2*'Monthly Returns'!$BI181</f>
        <v>3.3427598673151877E-8</v>
      </c>
      <c r="CX167" s="196">
        <f>(X167-AVERAGE(X$3:X$242))^2*'Monthly Returns'!$BI181</f>
        <v>2.6857480033177511E-8</v>
      </c>
      <c r="CY167" s="196">
        <f>(Y167-AVERAGE(Y$3:Y$242))^2*'Monthly Returns'!$BI181</f>
        <v>1.7719745878314998E-7</v>
      </c>
      <c r="CZ167" s="196">
        <f>(Z167-AVERAGE(Z$3:Z$242))^2*'Monthly Returns'!$BI181</f>
        <v>1.5551404098101197E-8</v>
      </c>
      <c r="DA167" s="196">
        <f>(AA167-AVERAGE(AA$3:AA$242))^2*'Monthly Returns'!$BI181</f>
        <v>1.1920381462299454E-6</v>
      </c>
      <c r="DB167" s="196">
        <f>(AB167-AVERAGE(AB$3:AB$242))^2*'Monthly Returns'!$BI181</f>
        <v>3.6118894339437025E-8</v>
      </c>
      <c r="DC167" s="196">
        <f>(AC167-AVERAGE(AC$3:AC$242))^2*'Monthly Returns'!$BI181</f>
        <v>1.0000316252600304E-7</v>
      </c>
      <c r="DD167" s="196">
        <f>(AD167-AVERAGE(AD$3:AD$242))^2*'Monthly Returns'!$BI181</f>
        <v>1.1313631060363751E-10</v>
      </c>
      <c r="DE167" s="196">
        <f>(AE167-AVERAGE(AE$3:AE$242))^2*'Monthly Returns'!$BI181</f>
        <v>1.3098139190094683E-6</v>
      </c>
      <c r="DF167" s="196">
        <f>(AF167-AVERAGE(AF$3:AF$242))^2*'Monthly Returns'!$BI181</f>
        <v>2.9716197788299331E-6</v>
      </c>
      <c r="DG167" s="196">
        <f>(AG167-AVERAGE(AG$3:AG$242))^2*'Monthly Returns'!$BI181</f>
        <v>1.5063827545130832E-6</v>
      </c>
      <c r="DH167" s="196">
        <f>(AH167-AVERAGE(AH$3:AH$242))^2*'Monthly Returns'!$BI181</f>
        <v>8.1850702389839241E-6</v>
      </c>
      <c r="DI167" s="196">
        <f>(AI167-AVERAGE(AI$3:AI$242))^2*'Monthly Returns'!$BI181</f>
        <v>2.2770655836422981E-7</v>
      </c>
      <c r="DJ167" s="196">
        <f>(AJ167-AVERAGE(AJ$3:AJ$242))^2*'Monthly Returns'!$BI181</f>
        <v>4.1498186048061627E-8</v>
      </c>
      <c r="DK167" s="196">
        <f>(AK167-AVERAGE(AK$3:AK$242))^2*'Monthly Returns'!$BI181</f>
        <v>4.5350039124550102E-8</v>
      </c>
      <c r="DL167" s="196">
        <f>(AL167-AVERAGE(AL$3:AL$242))^2*'Monthly Returns'!$BI181</f>
        <v>1.1020574589066319E-7</v>
      </c>
      <c r="DM167" s="196">
        <f>(AM167-AVERAGE(AM$3:AM$242))^2*'Monthly Returns'!$BI181</f>
        <v>1.7751701962373764E-6</v>
      </c>
      <c r="DN167" s="196">
        <f>(AN167-AVERAGE(AN$3:AN$242))^2*'Monthly Returns'!$BI181</f>
        <v>5.3386526321271472E-8</v>
      </c>
      <c r="DO167" s="196">
        <f>(AO167-AVERAGE(AO$3:AO$242))^2*'Monthly Returns'!$BI181</f>
        <v>1.9615710483011932E-5</v>
      </c>
      <c r="DP167" s="196">
        <f>(AP167-AVERAGE(AP$3:AP$242))^2*'Monthly Returns'!$BI181</f>
        <v>1.4282639789556096E-5</v>
      </c>
      <c r="DQ167" s="196">
        <f>(AQ167-AVERAGE(AQ$3:AQ$242))^2*'Monthly Returns'!$BI181</f>
        <v>1.2979479806284087E-5</v>
      </c>
      <c r="DR167" s="196">
        <f>(AR167-AVERAGE(AR$3:AR$242))^2*'Monthly Returns'!$BI181</f>
        <v>5.4693999003823837E-7</v>
      </c>
      <c r="DS167" s="196">
        <f>(AS167-AVERAGE(AS$3:AS$242))^2*'Monthly Returns'!$BI181</f>
        <v>1.5928741576503106E-35</v>
      </c>
      <c r="DT167" s="196">
        <f>(AT167-AVERAGE(AT$3:AT$242))^2*'Monthly Returns'!$BI181</f>
        <v>3.0601703931972808E-6</v>
      </c>
      <c r="DU167" s="196">
        <f>(AU167-AVERAGE(AU$3:AU$242))^2*'Monthly Returns'!$BI181</f>
        <v>1.1638762243372192E-6</v>
      </c>
      <c r="DV167" s="196">
        <f>(AV167-AVERAGE(AV$3:AV$242))^2*'Monthly Returns'!$BI181</f>
        <v>1.9164173580917617E-6</v>
      </c>
      <c r="DW167" s="196">
        <f>(AW167-AVERAGE(AW$3:AW$242))^2*'Monthly Returns'!$BI181</f>
        <v>1.2833851648472204E-5</v>
      </c>
      <c r="DX167" s="196">
        <f>(AX167-AVERAGE(AX$3:AX$242))^2*'Monthly Returns'!$BI181</f>
        <v>1.6393812801011653E-5</v>
      </c>
      <c r="DY167" s="196">
        <f>(AY167-AVERAGE(AY$3:AY$242))^2*'Monthly Returns'!$BI181</f>
        <v>4.2679177460347648E-6</v>
      </c>
      <c r="DZ167" s="196">
        <f>(AZ167-AVERAGE(AZ$3:AZ$242))^2*'Monthly Returns'!$BI181</f>
        <v>3.4375336072116109E-9</v>
      </c>
      <c r="EA167" s="196">
        <f>(BA167-AVERAGE(BA$3:BA$242))^2*'Monthly Returns'!$BI181</f>
        <v>2.6984332273928952E-6</v>
      </c>
    </row>
    <row r="168" spans="1:131" s="103" customFormat="1" x14ac:dyDescent="0.2">
      <c r="A168" s="85"/>
      <c r="B168" s="102">
        <f>'Monthly Returns'!A182</f>
        <v>41121</v>
      </c>
      <c r="C168" s="97">
        <f>'Monthly Returns'!B182</f>
        <v>9.9050000000000006E-3</v>
      </c>
      <c r="D168" s="97">
        <f>'Monthly Returns'!C182</f>
        <v>1.1861E-2</v>
      </c>
      <c r="E168" s="97">
        <f>'Monthly Returns'!D182</f>
        <v>2.3080000000000002E-3</v>
      </c>
      <c r="F168" s="97">
        <f>'Monthly Returns'!E182</f>
        <v>-1.3819E-2</v>
      </c>
      <c r="G168" s="97">
        <f>'Monthly Returns'!F182</f>
        <v>-8.3770000000000008E-3</v>
      </c>
      <c r="H168" s="97">
        <f>'Monthly Returns'!G182</f>
        <v>1.4019999999999999E-2</v>
      </c>
      <c r="I168" s="97">
        <f>'Monthly Returns'!H182</f>
        <v>1.4433E-2</v>
      </c>
      <c r="J168" s="97">
        <f>'Monthly Returns'!I182</f>
        <v>7.8989999999999998E-3</v>
      </c>
      <c r="K168" s="97">
        <f>'Monthly Returns'!J182</f>
        <v>2.0226999999999998E-2</v>
      </c>
      <c r="L168" s="97">
        <f>'Monthly Returns'!K182</f>
        <v>-2.496424718368162E-2</v>
      </c>
      <c r="M168" s="97">
        <f>'Monthly Returns'!L182</f>
        <v>1.3793999999999999E-2</v>
      </c>
      <c r="N168" s="97">
        <f>'Monthly Returns'!M182</f>
        <v>1.0064999999999999E-2</v>
      </c>
      <c r="O168" s="97">
        <f>'Monthly Returns'!N182</f>
        <v>1.4800000000000002E-4</v>
      </c>
      <c r="P168" s="97">
        <f>'Monthly Returns'!O182</f>
        <v>6.1409999999999998E-3</v>
      </c>
      <c r="Q168" s="97">
        <f>'Monthly Returns'!P182</f>
        <v>3.3002999999999998E-2</v>
      </c>
      <c r="R168" s="97">
        <f>'Monthly Returns'!Q182</f>
        <v>2.7140000000000001E-2</v>
      </c>
      <c r="S168" s="97">
        <f>'Monthly Returns'!R182</f>
        <v>1.6840000000000001E-2</v>
      </c>
      <c r="T168" s="97">
        <f>'Monthly Returns'!S182</f>
        <v>5.3849000000000001E-2</v>
      </c>
      <c r="U168" s="97">
        <f>'Monthly Returns'!T182</f>
        <v>2.0209000000000001E-2</v>
      </c>
      <c r="V168" s="97">
        <f>'Monthly Returns'!U182</f>
        <v>8.3049999999999999E-3</v>
      </c>
      <c r="W168" s="97">
        <f>'Monthly Returns'!V182</f>
        <v>8.0339999999999995E-3</v>
      </c>
      <c r="X168" s="97">
        <f>'Monthly Returns'!W182</f>
        <v>1.6642000000000001E-2</v>
      </c>
      <c r="Y168" s="97">
        <f>'Monthly Returns'!X182</f>
        <v>1.2089000000000001E-2</v>
      </c>
      <c r="Z168" s="97">
        <f>'Monthly Returns'!Y182</f>
        <v>3.447E-3</v>
      </c>
      <c r="AA168" s="97">
        <f>'Monthly Returns'!Z182</f>
        <v>1.9023000000000002E-2</v>
      </c>
      <c r="AB168" s="97">
        <f>'Monthly Returns'!AA182</f>
        <v>1.1712E-2</v>
      </c>
      <c r="AC168" s="97">
        <f>'Monthly Returns'!AB182</f>
        <v>9.6369999999999997E-3</v>
      </c>
      <c r="AD168" s="97">
        <f>'Monthly Returns'!AC182</f>
        <v>1.1331000000000001E-2</v>
      </c>
      <c r="AE168" s="97">
        <f>'Monthly Returns'!AD182</f>
        <v>8.9680000000000003E-3</v>
      </c>
      <c r="AF168" s="97">
        <f>'Monthly Returns'!AE182</f>
        <v>4.3587000000000001E-2</v>
      </c>
      <c r="AG168" s="97">
        <f>'Monthly Returns'!AF182</f>
        <v>2.7886999999999999E-2</v>
      </c>
      <c r="AH168" s="97">
        <f>'Monthly Returns'!AG182</f>
        <v>2.3639999999999998E-2</v>
      </c>
      <c r="AI168" s="97">
        <f>'Monthly Returns'!AH182</f>
        <v>5.4000000000000003E-3</v>
      </c>
      <c r="AJ168" s="97">
        <f>'Monthly Returns'!AI182</f>
        <v>8.6599999999999993E-3</v>
      </c>
      <c r="AK168" s="97">
        <f>'Monthly Returns'!AJ182</f>
        <v>2.7539999999999999E-3</v>
      </c>
      <c r="AL168" s="97">
        <f>'Monthly Returns'!AK182</f>
        <v>4.6639999999999997E-3</v>
      </c>
      <c r="AM168" s="97">
        <f>'Monthly Returns'!AL182</f>
        <v>2.0089000000000003E-2</v>
      </c>
      <c r="AN168" s="97">
        <f>'Monthly Returns'!AM182</f>
        <v>1.2016000000000001E-2</v>
      </c>
      <c r="AO168" s="97">
        <f>'Monthly Returns'!AN182</f>
        <v>1.3623000000000001E-2</v>
      </c>
      <c r="AP168" s="97">
        <f>'Monthly Returns'!AO182</f>
        <v>6.4686000000000007E-2</v>
      </c>
      <c r="AQ168" s="97">
        <f>'Monthly Returns'!AP182</f>
        <v>7.7529999999999995E-3</v>
      </c>
      <c r="AR168" s="95">
        <v>-7.5058202709388459E-3</v>
      </c>
      <c r="AS168" s="97">
        <f>'Monthly Returns'!AR182</f>
        <v>-2.496424718368162E-2</v>
      </c>
      <c r="AT168" s="205">
        <f t="shared" si="4"/>
        <v>2.0405103633501856E-2</v>
      </c>
      <c r="AU168" s="95">
        <v>-3.065403801300568E-3</v>
      </c>
      <c r="AV168" s="95">
        <v>-2.0039682052008578E-2</v>
      </c>
      <c r="AW168" s="97">
        <f>'Monthly Returns'!AV182</f>
        <v>2.1700000000000001E-2</v>
      </c>
      <c r="AX168" s="97">
        <f>'Monthly Returns'!AW182</f>
        <v>3.6116999999999996E-2</v>
      </c>
      <c r="AY168" s="95">
        <v>1.5795181675092662E-3</v>
      </c>
      <c r="AZ168" s="95">
        <v>-1.1873373198722613E-2</v>
      </c>
      <c r="BA168" s="97">
        <f>'Monthly Returns'!AZ182</f>
        <v>5.0754000000000001E-2</v>
      </c>
      <c r="BB168" s="97"/>
      <c r="BC168" s="97"/>
      <c r="BD168" s="97"/>
      <c r="BE168" s="97"/>
      <c r="BF168" s="97"/>
      <c r="BG168" s="97"/>
      <c r="BH168" s="97"/>
      <c r="BI168" s="97"/>
      <c r="BJ168" s="97"/>
      <c r="BK168" s="97"/>
      <c r="BL168" s="97"/>
      <c r="BM168" s="97"/>
      <c r="BN168" s="97"/>
      <c r="BO168" s="97"/>
      <c r="BP168" s="97"/>
      <c r="BQ168" s="97"/>
      <c r="BR168" s="97"/>
      <c r="BS168" s="97"/>
      <c r="BT168" s="97"/>
      <c r="BU168" s="97"/>
      <c r="BV168" s="97"/>
      <c r="CC168" s="196">
        <f>(C168-AVERAGE(C$3:C$242))^2*'Monthly Returns'!$BI182</f>
        <v>3.7925637175166736E-8</v>
      </c>
      <c r="CD168" s="196">
        <f>(D168-AVERAGE(D$3:D$242))^2*'Monthly Returns'!$BI182</f>
        <v>1.1843936103861951E-7</v>
      </c>
      <c r="CE168" s="196">
        <f>(E168-AVERAGE(E$3:E$242))^2*'Monthly Returns'!$BI182</f>
        <v>2.5669413088453862E-7</v>
      </c>
      <c r="CF168" s="196">
        <f>(F168-AVERAGE(F$3:F$242))^2*'Monthly Returns'!$BI182</f>
        <v>2.7379677007184652E-6</v>
      </c>
      <c r="CG168" s="196">
        <f>(G168-AVERAGE(G$3:G$242))^2*'Monthly Returns'!$BI182</f>
        <v>1.8941180594875998E-6</v>
      </c>
      <c r="CH168" s="196">
        <f>(H168-AVERAGE(H$3:H$242))^2*'Monthly Returns'!$BI182</f>
        <v>2.9972901799109216E-7</v>
      </c>
      <c r="CI168" s="196">
        <f>(I168-AVERAGE(I$3:I$242))^2*'Monthly Returns'!$BI182</f>
        <v>3.4801538626540058E-7</v>
      </c>
      <c r="CJ168" s="196">
        <f>(J168-AVERAGE(J$3:J$242))^2*'Monthly Returns'!$BI182</f>
        <v>6.1047833755886266E-9</v>
      </c>
      <c r="CK168" s="196">
        <f>(K168-AVERAGE(K$3:K$242))^2*'Monthly Returns'!$BI182</f>
        <v>5.3358458026576668E-7</v>
      </c>
      <c r="CL168" s="196">
        <f>(L168-AVERAGE(L$3:L$242))^2*'Monthly Returns'!$BI182</f>
        <v>1.6089637956063745E-35</v>
      </c>
      <c r="CM168" s="196">
        <f>(M168-AVERAGE(M$3:M$242))^2*'Monthly Returns'!$BI182</f>
        <v>5.3124183028492781E-7</v>
      </c>
      <c r="CN168" s="196">
        <f>(N168-AVERAGE(N$3:N$242))^2*'Monthly Returns'!$BI182</f>
        <v>2.3485644605238552E-7</v>
      </c>
      <c r="CO168" s="196">
        <f>(O168-AVERAGE(O$3:O$242))^2*'Monthly Returns'!$BI182</f>
        <v>1.2551934699468228E-8</v>
      </c>
      <c r="CP168" s="196">
        <f>(P168-AVERAGE(P$3:P$242))^2*'Monthly Returns'!$BI182</f>
        <v>5.1616947472358985E-8</v>
      </c>
      <c r="CQ168" s="196">
        <f>(Q168-AVERAGE(Q$3:Q$242))^2*'Monthly Returns'!$BI182</f>
        <v>4.0507164240188578E-6</v>
      </c>
      <c r="CR168" s="196">
        <f>(R168-AVERAGE(R$3:R$242))^2*'Monthly Returns'!$BI182</f>
        <v>2.7116004669779362E-6</v>
      </c>
      <c r="CS168" s="196">
        <f>(S168-AVERAGE(S$3:S$242))^2*'Monthly Returns'!$BI182</f>
        <v>8.6123483282105788E-7</v>
      </c>
      <c r="CT168" s="196">
        <f>(T168-AVERAGE(T$3:T$242))^2*'Monthly Returns'!$BI182</f>
        <v>1.2179559572746415E-5</v>
      </c>
      <c r="CU168" s="196">
        <f>(U168-AVERAGE(U$3:U$242))^2*'Monthly Returns'!$BI182</f>
        <v>1.3028117221340711E-6</v>
      </c>
      <c r="CV168" s="196">
        <f>(V168-AVERAGE(V$3:V$242))^2*'Monthly Returns'!$BI182</f>
        <v>1.304330712593048E-7</v>
      </c>
      <c r="CW168" s="196">
        <f>(W168-AVERAGE(W$3:W$242))^2*'Monthly Returns'!$BI182</f>
        <v>9.7986830942369822E-8</v>
      </c>
      <c r="CX168" s="196">
        <f>(X168-AVERAGE(X$3:X$242))^2*'Monthly Returns'!$BI182</f>
        <v>7.7325855039850958E-7</v>
      </c>
      <c r="CY168" s="196">
        <f>(Y168-AVERAGE(Y$3:Y$242))^2*'Monthly Returns'!$BI182</f>
        <v>3.7521666924445438E-7</v>
      </c>
      <c r="CZ168" s="196">
        <f>(Z168-AVERAGE(Z$3:Z$242))^2*'Monthly Returns'!$BI182</f>
        <v>5.3105268461834392E-9</v>
      </c>
      <c r="DA168" s="196">
        <f>(AA168-AVERAGE(AA$3:AA$242))^2*'Monthly Returns'!$BI182</f>
        <v>8.9490583586144023E-7</v>
      </c>
      <c r="DB168" s="196">
        <f>(AB168-AVERAGE(AB$3:AB$242))^2*'Monthly Returns'!$BI182</f>
        <v>3.0058511542206501E-7</v>
      </c>
      <c r="DC168" s="196">
        <f>(AC168-AVERAGE(AC$3:AC$242))^2*'Monthly Returns'!$BI182</f>
        <v>2.275412262301976E-7</v>
      </c>
      <c r="DD168" s="196">
        <f>(AD168-AVERAGE(AD$3:AD$242))^2*'Monthly Returns'!$BI182</f>
        <v>3.546967191780624E-7</v>
      </c>
      <c r="DE168" s="196">
        <f>(AE168-AVERAGE(AE$3:AE$242))^2*'Monthly Returns'!$BI182</f>
        <v>1.6852637963783723E-7</v>
      </c>
      <c r="DF168" s="196">
        <f>(AF168-AVERAGE(AF$3:AF$242))^2*'Monthly Returns'!$BI182</f>
        <v>7.0121507898387977E-6</v>
      </c>
      <c r="DG168" s="196">
        <f>(AG168-AVERAGE(AG$3:AG$242))^2*'Monthly Returns'!$BI182</f>
        <v>2.6259515455603125E-6</v>
      </c>
      <c r="DH168" s="196">
        <f>(AH168-AVERAGE(AH$3:AH$242))^2*'Monthly Returns'!$BI182</f>
        <v>1.9466180159984167E-6</v>
      </c>
      <c r="DI168" s="196">
        <f>(AI168-AVERAGE(AI$3:AI$242))^2*'Monthly Returns'!$BI182</f>
        <v>1.6227416040550489E-8</v>
      </c>
      <c r="DJ168" s="196">
        <f>(AJ168-AVERAGE(AJ$3:AJ$242))^2*'Monthly Returns'!$BI182</f>
        <v>4.5335200624445698E-8</v>
      </c>
      <c r="DK168" s="196">
        <f>(AK168-AVERAGE(AK$3:AK$242))^2*'Monthly Returns'!$BI182</f>
        <v>6.4036775423263314E-8</v>
      </c>
      <c r="DL168" s="196">
        <f>(AL168-AVERAGE(AL$3:AL$242))^2*'Monthly Returns'!$BI182</f>
        <v>1.5832580651713925E-8</v>
      </c>
      <c r="DM168" s="196">
        <f>(AM168-AVERAGE(AM$3:AM$242))^2*'Monthly Returns'!$BI182</f>
        <v>1.2968005880841009E-6</v>
      </c>
      <c r="DN168" s="196">
        <f>(AN168-AVERAGE(AN$3:AN$242))^2*'Monthly Returns'!$BI182</f>
        <v>2.1411532845598849E-7</v>
      </c>
      <c r="DO168" s="196">
        <f>(AO168-AVERAGE(AO$3:AO$242))^2*'Monthly Returns'!$BI182</f>
        <v>3.5524849844717549E-7</v>
      </c>
      <c r="DP168" s="196">
        <f>(AP168-AVERAGE(AP$3:AP$242))^2*'Monthly Returns'!$BI182</f>
        <v>2.0279147505852307E-5</v>
      </c>
      <c r="DQ168" s="196">
        <f>(AQ168-AVERAGE(AQ$3:AQ$242))^2*'Monthly Returns'!$BI182</f>
        <v>2.6115358208134005E-11</v>
      </c>
      <c r="DR168" s="196">
        <f>(AR168-AVERAGE(AR$3:AR$242))^2*'Monthly Returns'!$BI182</f>
        <v>1.0250394350695072E-6</v>
      </c>
      <c r="DS168" s="196">
        <f>(AS168-AVERAGE(AS$3:AS$242))^2*'Monthly Returns'!$BI182</f>
        <v>1.6089637956063745E-35</v>
      </c>
      <c r="DT168" s="196">
        <f>(AT168-AVERAGE(AT$3:AT$242))^2*'Monthly Returns'!$BI182</f>
        <v>1.1296239151484438E-6</v>
      </c>
      <c r="DU168" s="196">
        <f>(AU168-AVERAGE(AU$3:AU$242))^2*'Monthly Returns'!$BI182</f>
        <v>1.3368730159370218E-7</v>
      </c>
      <c r="DV168" s="196">
        <f>(AV168-AVERAGE(AV$3:AV$242))^2*'Monthly Returns'!$BI182</f>
        <v>1.0526955413947188E-6</v>
      </c>
      <c r="DW168" s="196">
        <f>(AW168-AVERAGE(AW$3:AW$242))^2*'Monthly Returns'!$BI182</f>
        <v>7.3547569228019163E-7</v>
      </c>
      <c r="DX168" s="196">
        <f>(AX168-AVERAGE(AX$3:AX$242))^2*'Monthly Returns'!$BI182</f>
        <v>3.8719996693562052E-6</v>
      </c>
      <c r="DY168" s="196">
        <f>(AY168-AVERAGE(AY$3:AY$242))^2*'Monthly Returns'!$BI182</f>
        <v>1.4973448584818713E-7</v>
      </c>
      <c r="DZ168" s="196">
        <f>(AZ168-AVERAGE(AZ$3:AZ$242))^2*'Monthly Returns'!$BI182</f>
        <v>4.1321358263047539E-6</v>
      </c>
      <c r="EA168" s="196">
        <f>(BA168-AVERAGE(BA$3:BA$242))^2*'Monthly Returns'!$BI182</f>
        <v>8.5664297937936629E-6</v>
      </c>
    </row>
    <row r="169" spans="1:131" s="103" customFormat="1" x14ac:dyDescent="0.2">
      <c r="A169" s="85"/>
      <c r="B169" s="102">
        <f>'Monthly Returns'!A183</f>
        <v>41152</v>
      </c>
      <c r="C169" s="97">
        <f>'Monthly Returns'!B183</f>
        <v>2.4958000000000001E-2</v>
      </c>
      <c r="D169" s="97">
        <f>'Monthly Returns'!C183</f>
        <v>2.4281E-2</v>
      </c>
      <c r="E169" s="97">
        <f>'Monthly Returns'!D183</f>
        <v>3.1524999999999997E-2</v>
      </c>
      <c r="F169" s="97">
        <f>'Monthly Returns'!E183</f>
        <v>3.3347000000000002E-2</v>
      </c>
      <c r="G169" s="97">
        <f>'Monthly Returns'!F183</f>
        <v>2.7078000000000001E-2</v>
      </c>
      <c r="H169" s="97">
        <f>'Monthly Returns'!G183</f>
        <v>2.2245000000000001E-2</v>
      </c>
      <c r="I169" s="97">
        <f>'Monthly Returns'!H183</f>
        <v>2.1131999999999998E-2</v>
      </c>
      <c r="J169" s="97">
        <f>'Monthly Returns'!I183</f>
        <v>2.8857000000000001E-2</v>
      </c>
      <c r="K169" s="97">
        <f>'Monthly Returns'!J183</f>
        <v>-2.8899999999999998E-3</v>
      </c>
      <c r="L169" s="97">
        <f>'Monthly Returns'!K183</f>
        <v>-2.496424718368162E-2</v>
      </c>
      <c r="M169" s="97">
        <f>'Monthly Returns'!L183</f>
        <v>6.5499999999999998E-4</v>
      </c>
      <c r="N169" s="97">
        <f>'Monthly Returns'!M183</f>
        <v>-1.2870000000000002E-3</v>
      </c>
      <c r="O169" s="97">
        <f>'Monthly Returns'!N183</f>
        <v>1.9699999999999999E-4</v>
      </c>
      <c r="P169" s="97">
        <f>'Monthly Returns'!O183</f>
        <v>3.3399999999999999E-4</v>
      </c>
      <c r="Q169" s="97">
        <f>'Monthly Returns'!P183</f>
        <v>-1.0666E-2</v>
      </c>
      <c r="R169" s="97">
        <f>'Monthly Returns'!Q183</f>
        <v>2.0569999999999998E-3</v>
      </c>
      <c r="S169" s="97">
        <f>'Monthly Returns'!R183</f>
        <v>4.7460000000000002E-3</v>
      </c>
      <c r="T169" s="97">
        <f>'Monthly Returns'!S183</f>
        <v>-4.6179999999999997E-3</v>
      </c>
      <c r="U169" s="97">
        <f>'Monthly Returns'!T183</f>
        <v>-3.604E-3</v>
      </c>
      <c r="V169" s="97">
        <f>'Monthly Returns'!U183</f>
        <v>1.5090000000000001E-3</v>
      </c>
      <c r="W169" s="97">
        <f>'Monthly Returns'!V183</f>
        <v>1.127E-3</v>
      </c>
      <c r="X169" s="97">
        <f>'Monthly Returns'!W183</f>
        <v>8.7489999999999998E-3</v>
      </c>
      <c r="Y169" s="97">
        <f>'Monthly Returns'!X183</f>
        <v>-6.8900000000000005E-4</v>
      </c>
      <c r="Z169" s="97">
        <f>'Monthly Returns'!Y183</f>
        <v>6.38E-4</v>
      </c>
      <c r="AA169" s="97">
        <f>'Monthly Returns'!Z183</f>
        <v>1.1706000000000001E-2</v>
      </c>
      <c r="AB169" s="97">
        <f>'Monthly Returns'!AA183</f>
        <v>1.1242E-2</v>
      </c>
      <c r="AC169" s="97">
        <f>'Monthly Returns'!AB183</f>
        <v>1.4025000000000001E-2</v>
      </c>
      <c r="AD169" s="97">
        <f>'Monthly Returns'!AC183</f>
        <v>9.9710000000000007E-3</v>
      </c>
      <c r="AE169" s="97">
        <f>'Monthly Returns'!AD183</f>
        <v>2.5985000000000001E-2</v>
      </c>
      <c r="AF169" s="97">
        <f>'Monthly Returns'!AE183</f>
        <v>1.1261E-2</v>
      </c>
      <c r="AG169" s="97">
        <f>'Monthly Returns'!AF183</f>
        <v>1.2296E-2</v>
      </c>
      <c r="AH169" s="97">
        <f>'Monthly Returns'!AG183</f>
        <v>2.6540000000000001E-3</v>
      </c>
      <c r="AI169" s="97">
        <f>'Monthly Returns'!AH183</f>
        <v>5.1000000000000004E-3</v>
      </c>
      <c r="AJ169" s="97">
        <f>'Monthly Returns'!AI183</f>
        <v>8.2299999999999995E-3</v>
      </c>
      <c r="AK169" s="97">
        <f>'Monthly Returns'!AJ183</f>
        <v>1.1779E-2</v>
      </c>
      <c r="AL169" s="97">
        <f>'Monthly Returns'!AK183</f>
        <v>1.1363000000000002E-2</v>
      </c>
      <c r="AM169" s="97">
        <f>'Monthly Returns'!AL183</f>
        <v>-2.2819999999999997E-3</v>
      </c>
      <c r="AN169" s="97">
        <f>'Monthly Returns'!AM183</f>
        <v>1.0532E-2</v>
      </c>
      <c r="AO169" s="97">
        <f>'Monthly Returns'!AN183</f>
        <v>-1.5039E-2</v>
      </c>
      <c r="AP169" s="97">
        <f>'Monthly Returns'!AO183</f>
        <v>1.2984000000000001E-2</v>
      </c>
      <c r="AQ169" s="97">
        <f>'Monthly Returns'!AP183</f>
        <v>1.7562000000000001E-2</v>
      </c>
      <c r="AR169" s="95">
        <v>2.4179623539730358E-2</v>
      </c>
      <c r="AS169" s="97">
        <f>'Monthly Returns'!AR183</f>
        <v>-2.496424718368162E-2</v>
      </c>
      <c r="AT169" s="205">
        <f t="shared" si="4"/>
        <v>8.9799531383321588E-3</v>
      </c>
      <c r="AU169" s="95">
        <v>6.5547408398070909E-3</v>
      </c>
      <c r="AV169" s="95">
        <v>8.4327352316031154E-3</v>
      </c>
      <c r="AW169" s="97">
        <f>'Monthly Returns'!AV183</f>
        <v>1.1969999999999999E-3</v>
      </c>
      <c r="AX169" s="97">
        <f>'Monthly Returns'!AW183</f>
        <v>1.9880000000000002E-3</v>
      </c>
      <c r="AY169" s="95">
        <v>1.7388765691660795E-2</v>
      </c>
      <c r="AZ169" s="95">
        <v>-5.0212999126193446E-3</v>
      </c>
      <c r="BA169" s="97">
        <f>'Monthly Returns'!AZ183</f>
        <v>1.6035999999999998E-2</v>
      </c>
      <c r="BB169" s="97"/>
      <c r="BC169" s="97"/>
      <c r="BD169" s="97"/>
      <c r="BE169" s="97"/>
      <c r="BF169" s="97"/>
      <c r="BG169" s="97"/>
      <c r="BH169" s="97"/>
      <c r="BI169" s="97"/>
      <c r="BJ169" s="97"/>
      <c r="BK169" s="97"/>
      <c r="BL169" s="97"/>
      <c r="BM169" s="97"/>
      <c r="BN169" s="97"/>
      <c r="BO169" s="97"/>
      <c r="BP169" s="97"/>
      <c r="BQ169" s="97"/>
      <c r="BR169" s="97"/>
      <c r="BS169" s="97"/>
      <c r="BT169" s="97"/>
      <c r="BU169" s="97"/>
      <c r="BV169" s="97"/>
      <c r="CC169" s="196">
        <f>(C169-AVERAGE(C$3:C$242))^2*'Monthly Returns'!$BI183</f>
        <v>1.6613224551380667E-6</v>
      </c>
      <c r="CD169" s="196">
        <f>(D169-AVERAGE(D$3:D$242))^2*'Monthly Returns'!$BI183</f>
        <v>1.5571644396752169E-6</v>
      </c>
      <c r="CE169" s="196">
        <f>(E169-AVERAGE(E$3:E$242))^2*'Monthly Returns'!$BI183</f>
        <v>2.6005733903726407E-6</v>
      </c>
      <c r="CF169" s="196">
        <f>(F169-AVERAGE(F$3:F$242))^2*'Monthly Returns'!$BI183</f>
        <v>3.1058025410186883E-6</v>
      </c>
      <c r="CG169" s="196">
        <f>(G169-AVERAGE(G$3:G$242))^2*'Monthly Returns'!$BI183</f>
        <v>1.4200347058705789E-6</v>
      </c>
      <c r="CH169" s="196">
        <f>(H169-AVERAGE(H$3:H$242))^2*'Monthly Returns'!$BI183</f>
        <v>1.3168914814708116E-6</v>
      </c>
      <c r="CI169" s="196">
        <f>(I169-AVERAGE(I$3:I$242))^2*'Monthly Returns'!$BI183</f>
        <v>1.1651107706236358E-6</v>
      </c>
      <c r="CJ169" s="196">
        <f>(J169-AVERAGE(J$3:J$242))^2*'Monthly Returns'!$BI183</f>
        <v>2.0837211861298561E-6</v>
      </c>
      <c r="CK169" s="196">
        <f>(K169-AVERAGE(K$3:K$242))^2*'Monthly Returns'!$BI183</f>
        <v>8.9242315652383668E-7</v>
      </c>
      <c r="CL169" s="196">
        <f>(L169-AVERAGE(L$3:L$242))^2*'Monthly Returns'!$BI183</f>
        <v>1.6252159551579537E-35</v>
      </c>
      <c r="CM169" s="196">
        <f>(M169-AVERAGE(M$3:M$242))^2*'Monthly Returns'!$BI183</f>
        <v>4.9133507778087721E-8</v>
      </c>
      <c r="CN169" s="196">
        <f>(N169-AVERAGE(N$3:N$242))^2*'Monthly Returns'!$BI183</f>
        <v>1.1380981052578703E-7</v>
      </c>
      <c r="CO169" s="196">
        <f>(O169-AVERAGE(O$3:O$242))^2*'Monthly Returns'!$BI183</f>
        <v>1.1890003956289775E-8</v>
      </c>
      <c r="CP169" s="196">
        <f>(P169-AVERAGE(P$3:P$242))^2*'Monthly Returns'!$BI183</f>
        <v>3.739762436267789E-8</v>
      </c>
      <c r="CQ169" s="196">
        <f>(Q169-AVERAGE(Q$3:Q$242))^2*'Monthly Returns'!$BI183</f>
        <v>1.3192899689330564E-6</v>
      </c>
      <c r="CR169" s="196">
        <f>(R169-AVERAGE(R$3:R$242))^2*'Monthly Returns'!$BI183</f>
        <v>2.7761513033841551E-8</v>
      </c>
      <c r="CS169" s="196">
        <f>(S169-AVERAGE(S$3:S$242))^2*'Monthly Returns'!$BI183</f>
        <v>2.9591198984842188E-9</v>
      </c>
      <c r="CT169" s="196">
        <f>(T169-AVERAGE(T$3:T$242))^2*'Monthly Returns'!$BI183</f>
        <v>5.4546455706967966E-7</v>
      </c>
      <c r="CU169" s="196">
        <f>(U169-AVERAGE(U$3:U$242))^2*'Monthly Returns'!$BI183</f>
        <v>3.3897776830271347E-7</v>
      </c>
      <c r="CV169" s="196">
        <f>(V169-AVERAGE(V$3:V$242))^2*'Monthly Returns'!$BI183</f>
        <v>1.7049192572517531E-8</v>
      </c>
      <c r="CW169" s="196">
        <f>(W169-AVERAGE(W$3:W$242))^2*'Monthly Returns'!$BI183</f>
        <v>3.4970081364250013E-8</v>
      </c>
      <c r="CX169" s="196">
        <f>(X169-AVERAGE(X$3:X$242))^2*'Monthly Returns'!$BI183</f>
        <v>9.6451490493524301E-8</v>
      </c>
      <c r="CY169" s="196">
        <f>(Y169-AVERAGE(Y$3:Y$242))^2*'Monthly Returns'!$BI183</f>
        <v>9.7558683892146989E-8</v>
      </c>
      <c r="CZ169" s="196">
        <f>(Z169-AVERAGE(Z$3:Z$242))^2*'Monthly Returns'!$BI183</f>
        <v>1.7097667236967339E-8</v>
      </c>
      <c r="DA169" s="196">
        <f>(AA169-AVERAGE(AA$3:AA$242))^2*'Monthly Returns'!$BI183</f>
        <v>1.7587666018376784E-7</v>
      </c>
      <c r="DB169" s="196">
        <f>(AB169-AVERAGE(AB$3:AB$242))^2*'Monthly Returns'!$BI183</f>
        <v>2.671706705957444E-7</v>
      </c>
      <c r="DC169" s="196">
        <f>(AC169-AVERAGE(AC$3:AC$242))^2*'Monthly Returns'!$BI183</f>
        <v>6.3694200278857666E-7</v>
      </c>
      <c r="DD169" s="196">
        <f>(AD169-AVERAGE(AD$3:AD$242))^2*'Monthly Returns'!$BI183</f>
        <v>2.4979705150856935E-7</v>
      </c>
      <c r="DE169" s="196">
        <f>(AE169-AVERAGE(AE$3:AE$242))^2*'Monthly Returns'!$BI183</f>
        <v>2.7172771015150257E-6</v>
      </c>
      <c r="DF169" s="196">
        <f>(AF169-AVERAGE(AF$3:AF$242))^2*'Monthly Returns'!$BI183</f>
        <v>9.8451500383929978E-8</v>
      </c>
      <c r="DG169" s="196">
        <f>(AG169-AVERAGE(AG$3:AG$242))^2*'Monthly Returns'!$BI183</f>
        <v>2.4638750858250375E-7</v>
      </c>
      <c r="DH169" s="196">
        <f>(AH169-AVERAGE(AH$3:AH$242))^2*'Monthly Returns'!$BI183</f>
        <v>1.4842268239505101E-8</v>
      </c>
      <c r="DI169" s="196">
        <f>(AI169-AVERAGE(AI$3:AI$242))^2*'Monthly Returns'!$BI183</f>
        <v>1.1287292628180825E-8</v>
      </c>
      <c r="DJ169" s="196">
        <f>(AJ169-AVERAGE(AJ$3:AJ$242))^2*'Monthly Returns'!$BI183</f>
        <v>3.3403165249016279E-8</v>
      </c>
      <c r="DK169" s="196">
        <f>(AK169-AVERAGE(AK$3:AK$242))^2*'Monthly Returns'!$BI183</f>
        <v>1.6087682524844659E-7</v>
      </c>
      <c r="DL169" s="196">
        <f>(AL169-AVERAGE(AL$3:AL$242))^2*'Monthly Returns'!$BI183</f>
        <v>1.2962970281994916E-7</v>
      </c>
      <c r="DM169" s="196">
        <f>(AM169-AVERAGE(AM$3:AM$242))^2*'Monthly Returns'!$BI183</f>
        <v>2.3053909932260919E-7</v>
      </c>
      <c r="DN169" s="196">
        <f>(AN169-AVERAGE(AN$3:AN$242))^2*'Monthly Returns'!$BI183</f>
        <v>1.2765206660405245E-7</v>
      </c>
      <c r="DO169" s="196">
        <f>(AO169-AVERAGE(AO$3:AO$242))^2*'Monthly Returns'!$BI183</f>
        <v>2.1977939500543416E-6</v>
      </c>
      <c r="DP169" s="196">
        <f>(AP169-AVERAGE(AP$3:AP$242))^2*'Monthly Returns'!$BI183</f>
        <v>5.9468759693638222E-7</v>
      </c>
      <c r="DQ169" s="196">
        <f>(AQ169-AVERAGE(AQ$3:AQ$242))^2*'Monthly Returns'!$BI183</f>
        <v>5.001668881640679E-7</v>
      </c>
      <c r="DR169" s="196">
        <f>(AR169-AVERAGE(AR$3:AR$242))^2*'Monthly Returns'!$BI183</f>
        <v>1.6475137112268513E-6</v>
      </c>
      <c r="DS169" s="196">
        <f>(AS169-AVERAGE(AS$3:AS$242))^2*'Monthly Returns'!$BI183</f>
        <v>1.6252159551579537E-35</v>
      </c>
      <c r="DT169" s="196">
        <f>(AT169-AVERAGE(AT$3:AT$242))^2*'Monthly Returns'!$BI183</f>
        <v>5.6863747889435106E-8</v>
      </c>
      <c r="DU169" s="196">
        <f>(AU169-AVERAGE(AU$3:AU$242))^2*'Monthly Returns'!$BI183</f>
        <v>1.0967412065800504E-7</v>
      </c>
      <c r="DV169" s="196">
        <f>(AV169-AVERAGE(AV$3:AV$242))^2*'Monthly Returns'!$BI183</f>
        <v>1.0744966855198161E-6</v>
      </c>
      <c r="DW169" s="196">
        <f>(AW169-AVERAGE(AW$3:AW$242))^2*'Monthly Returns'!$BI183</f>
        <v>3.9322178558103468E-7</v>
      </c>
      <c r="DX169" s="196">
        <f>(AX169-AVERAGE(AX$3:AX$242))^2*'Monthly Returns'!$BI183</f>
        <v>2.5090472576549495E-7</v>
      </c>
      <c r="DY169" s="196">
        <f>(AY169-AVERAGE(AY$3:AY$242))^2*'Monthly Returns'!$BI183</f>
        <v>5.7640457108949026E-7</v>
      </c>
      <c r="DZ169" s="196">
        <f>(AZ169-AVERAGE(AZ$3:AZ$242))^2*'Monthly Returns'!$BI183</f>
        <v>2.3882205403625536E-6</v>
      </c>
      <c r="EA169" s="196">
        <f>(BA169-AVERAGE(BA$3:BA$242))^2*'Monthly Returns'!$BI183</f>
        <v>1.7661803939419665E-7</v>
      </c>
    </row>
    <row r="170" spans="1:131" s="103" customFormat="1" x14ac:dyDescent="0.2">
      <c r="A170" s="85"/>
      <c r="B170" s="102">
        <f>'Monthly Returns'!A184</f>
        <v>41182</v>
      </c>
      <c r="C170" s="97">
        <f>'Monthly Returns'!B184</f>
        <v>2.6259999999999999E-2</v>
      </c>
      <c r="D170" s="97">
        <f>'Monthly Returns'!C184</f>
        <v>2.5722000000000002E-2</v>
      </c>
      <c r="E170" s="97">
        <f>'Monthly Returns'!D184</f>
        <v>2.1229000000000001E-2</v>
      </c>
      <c r="F170" s="97">
        <f>'Monthly Returns'!E184</f>
        <v>3.2837999999999999E-2</v>
      </c>
      <c r="G170" s="97">
        <f>'Monthly Returns'!F184</f>
        <v>4.7865000000000005E-2</v>
      </c>
      <c r="H170" s="97">
        <f>'Monthly Returns'!G184</f>
        <v>3.1913999999999998E-2</v>
      </c>
      <c r="I170" s="97">
        <f>'Monthly Returns'!H184</f>
        <v>3.771E-2</v>
      </c>
      <c r="J170" s="97">
        <f>'Monthly Returns'!I184</f>
        <v>4.7740999999999999E-2</v>
      </c>
      <c r="K170" s="97">
        <f>'Monthly Returns'!J184</f>
        <v>6.0540000000000004E-2</v>
      </c>
      <c r="L170" s="97">
        <f>'Monthly Returns'!K184</f>
        <v>-2.496424718368162E-2</v>
      </c>
      <c r="M170" s="97">
        <f>'Monthly Returns'!L184</f>
        <v>1.372E-3</v>
      </c>
      <c r="N170" s="97">
        <f>'Monthly Returns'!M184</f>
        <v>-3.0590000000000001E-3</v>
      </c>
      <c r="O170" s="97">
        <f>'Monthly Returns'!N184</f>
        <v>1.4800000000000002E-4</v>
      </c>
      <c r="P170" s="97">
        <f>'Monthly Returns'!O184</f>
        <v>-3.2300000000000004E-4</v>
      </c>
      <c r="Q170" s="97">
        <f>'Monthly Returns'!P184</f>
        <v>-1.9577999999999998E-2</v>
      </c>
      <c r="R170" s="97">
        <f>'Monthly Returns'!Q184</f>
        <v>5.9919999999999999E-3</v>
      </c>
      <c r="S170" s="97">
        <f>'Monthly Returns'!R184</f>
        <v>7.1519999999999995E-3</v>
      </c>
      <c r="T170" s="97">
        <f>'Monthly Returns'!S184</f>
        <v>3.1030000000000003E-3</v>
      </c>
      <c r="U170" s="97">
        <f>'Monthly Returns'!T184</f>
        <v>5.2070000000000007E-3</v>
      </c>
      <c r="V170" s="97">
        <f>'Monthly Returns'!U184</f>
        <v>1.2489999999999999E-3</v>
      </c>
      <c r="W170" s="97">
        <f>'Monthly Returns'!V184</f>
        <v>2.0769999999999999E-3</v>
      </c>
      <c r="X170" s="97">
        <f>'Monthly Returns'!W184</f>
        <v>1.3220000000000001E-2</v>
      </c>
      <c r="Y170" s="97">
        <f>'Monthly Returns'!X184</f>
        <v>7.5029999999999993E-3</v>
      </c>
      <c r="Z170" s="97">
        <f>'Monthly Returns'!Y184</f>
        <v>1.8490000000000002E-3</v>
      </c>
      <c r="AA170" s="97">
        <f>'Monthly Returns'!Z184</f>
        <v>1.3916999999999999E-2</v>
      </c>
      <c r="AB170" s="97">
        <f>'Monthly Returns'!AA184</f>
        <v>1.0805E-2</v>
      </c>
      <c r="AC170" s="97">
        <f>'Monthly Returns'!AB184</f>
        <v>1.9439999999999999E-2</v>
      </c>
      <c r="AD170" s="97">
        <f>'Monthly Returns'!AC184</f>
        <v>1.8459E-2</v>
      </c>
      <c r="AE170" s="97">
        <f>'Monthly Returns'!AD184</f>
        <v>2.4263E-2</v>
      </c>
      <c r="AF170" s="97">
        <f>'Monthly Returns'!AE184</f>
        <v>1.6409E-2</v>
      </c>
      <c r="AG170" s="97">
        <f>'Monthly Returns'!AF184</f>
        <v>1.5923E-2</v>
      </c>
      <c r="AH170" s="97">
        <f>'Monthly Returns'!AG184</f>
        <v>2.4119000000000002E-2</v>
      </c>
      <c r="AI170" s="97">
        <f>'Monthly Returns'!AH184</f>
        <v>3.9000000000000003E-3</v>
      </c>
      <c r="AJ170" s="97">
        <f>'Monthly Returns'!AI184</f>
        <v>1.3089999999999999E-2</v>
      </c>
      <c r="AK170" s="97">
        <f>'Monthly Returns'!AJ184</f>
        <v>1.9619000000000001E-2</v>
      </c>
      <c r="AL170" s="97">
        <f>'Monthly Returns'!AK184</f>
        <v>1.2753E-2</v>
      </c>
      <c r="AM170" s="97">
        <f>'Monthly Returns'!AL184</f>
        <v>-3.0200000000000002E-4</v>
      </c>
      <c r="AN170" s="97">
        <f>'Monthly Returns'!AM184</f>
        <v>1.3130999999999999E-2</v>
      </c>
      <c r="AO170" s="97">
        <f>'Monthly Returns'!AN184</f>
        <v>-1.32E-2</v>
      </c>
      <c r="AP170" s="97">
        <f>'Monthly Returns'!AO184</f>
        <v>1.7056000000000002E-2</v>
      </c>
      <c r="AQ170" s="97">
        <f>'Monthly Returns'!AP184</f>
        <v>5.0728000000000002E-2</v>
      </c>
      <c r="AR170" s="95">
        <v>3.7419211883274396E-3</v>
      </c>
      <c r="AS170" s="97">
        <f>'Monthly Returns'!AR184</f>
        <v>-2.496424718368162E-2</v>
      </c>
      <c r="AT170" s="205">
        <f t="shared" si="4"/>
        <v>7.9302850125396503E-3</v>
      </c>
      <c r="AU170" s="95">
        <v>-5.5293620535611637E-3</v>
      </c>
      <c r="AV170" s="95">
        <v>-2.6271428573365892E-3</v>
      </c>
      <c r="AW170" s="97">
        <f>'Monthly Returns'!AV184</f>
        <v>-1.2332000000000001E-2</v>
      </c>
      <c r="AX170" s="97">
        <f>'Monthly Returns'!AW184</f>
        <v>1.626E-2</v>
      </c>
      <c r="AY170" s="95">
        <v>1.7937425062698253E-2</v>
      </c>
      <c r="AZ170" s="95">
        <v>4.8432124009788954E-2</v>
      </c>
      <c r="BA170" s="97">
        <f>'Monthly Returns'!AZ184</f>
        <v>1.9921000000000001E-2</v>
      </c>
      <c r="BB170" s="97"/>
      <c r="BC170" s="97"/>
      <c r="BD170" s="97"/>
      <c r="BE170" s="97"/>
      <c r="BF170" s="97"/>
      <c r="BG170" s="97"/>
      <c r="BH170" s="97"/>
      <c r="BI170" s="97"/>
      <c r="BJ170" s="97"/>
      <c r="BK170" s="97"/>
      <c r="BL170" s="97"/>
      <c r="BM170" s="97"/>
      <c r="BN170" s="97"/>
      <c r="BO170" s="97"/>
      <c r="BP170" s="97"/>
      <c r="BQ170" s="97"/>
      <c r="BR170" s="97"/>
      <c r="BS170" s="97"/>
      <c r="BT170" s="97"/>
      <c r="BU170" s="97"/>
      <c r="BV170" s="97"/>
      <c r="CC170" s="196">
        <f>(C170-AVERAGE(C$3:C$242))^2*'Monthly Returns'!$BI184</f>
        <v>1.9333458652497396E-6</v>
      </c>
      <c r="CD170" s="196">
        <f>(D170-AVERAGE(D$3:D$242))^2*'Monthly Returns'!$BI184</f>
        <v>1.8477717387623888E-6</v>
      </c>
      <c r="CE170" s="196">
        <f>(E170-AVERAGE(E$3:E$242))^2*'Monthly Returns'!$BI184</f>
        <v>7.5560984830117438E-7</v>
      </c>
      <c r="CF170" s="196">
        <f>(F170-AVERAGE(F$3:F$242))^2*'Monthly Returns'!$BI184</f>
        <v>3.0069487793326976E-6</v>
      </c>
      <c r="CG170" s="196">
        <f>(G170-AVERAGE(G$3:G$242))^2*'Monthly Returns'!$BI184</f>
        <v>7.3705668055167807E-6</v>
      </c>
      <c r="CH170" s="196">
        <f>(H170-AVERAGE(H$3:H$242))^2*'Monthly Returns'!$BI184</f>
        <v>3.4561458414688285E-6</v>
      </c>
      <c r="CI170" s="196">
        <f>(I170-AVERAGE(I$3:I$242))^2*'Monthly Returns'!$BI184</f>
        <v>5.2663514958191181E-6</v>
      </c>
      <c r="CJ170" s="196">
        <f>(J170-AVERAGE(J$3:J$242))^2*'Monthly Returns'!$BI184</f>
        <v>8.0038484973095647E-6</v>
      </c>
      <c r="CK170" s="196">
        <f>(K170-AVERAGE(K$3:K$242))^2*'Monthly Returns'!$BI184</f>
        <v>1.3544275088178876E-5</v>
      </c>
      <c r="CL170" s="196">
        <f>(L170-AVERAGE(L$3:L$242))^2*'Monthly Returns'!$BI184</f>
        <v>1.6416322779373273E-35</v>
      </c>
      <c r="CM170" s="196">
        <f>(M170-AVERAGE(M$3:M$242))^2*'Monthly Returns'!$BI184</f>
        <v>2.9051270365102213E-8</v>
      </c>
      <c r="CN170" s="196">
        <f>(N170-AVERAGE(N$3:N$242))^2*'Monthly Returns'!$BI184</f>
        <v>2.1939222224172004E-7</v>
      </c>
      <c r="CO170" s="196">
        <f>(O170-AVERAGE(O$3:O$242))^2*'Monthly Returns'!$BI184</f>
        <v>1.2806789816823005E-8</v>
      </c>
      <c r="CP170" s="196">
        <f>(P170-AVERAGE(P$3:P$242))^2*'Monthly Returns'!$BI184</f>
        <v>5.8715442390094594E-8</v>
      </c>
      <c r="CQ170" s="196">
        <f>(Q170-AVERAGE(Q$3:Q$242))^2*'Monthly Returns'!$BI184</f>
        <v>3.2575497476393912E-6</v>
      </c>
      <c r="CR170" s="196">
        <f>(R170-AVERAGE(R$3:R$242))^2*'Monthly Returns'!$BI184</f>
        <v>1.4341177123706849E-8</v>
      </c>
      <c r="CS170" s="196">
        <f>(S170-AVERAGE(S$3:S$242))^2*'Monthly Returns'!$BI184</f>
        <v>5.3030486643462781E-8</v>
      </c>
      <c r="CT170" s="196">
        <f>(T170-AVERAGE(T$3:T$242))^2*'Monthly Returns'!$BI184</f>
        <v>3.1943691198723017E-8</v>
      </c>
      <c r="CU170" s="196">
        <f>(U170-AVERAGE(U$3:U$242))^2*'Monthly Returns'!$BI184</f>
        <v>3.3588323335747685E-9</v>
      </c>
      <c r="CV170" s="196">
        <f>(V170-AVERAGE(V$3:V$242))^2*'Monthly Returns'!$BI184</f>
        <v>2.256229605591275E-8</v>
      </c>
      <c r="CW170" s="196">
        <f>(W170-AVERAGE(W$3:W$242))^2*'Monthly Returns'!$BI184</f>
        <v>1.4067236275145506E-8</v>
      </c>
      <c r="CX170" s="196">
        <f>(X170-AVERAGE(X$3:X$242))^2*'Monthly Returns'!$BI184</f>
        <v>4.0763757986149849E-7</v>
      </c>
      <c r="CY170" s="196">
        <f>(Y170-AVERAGE(Y$3:Y$242))^2*'Monthly Returns'!$BI184</f>
        <v>8.0661058916163722E-8</v>
      </c>
      <c r="CZ170" s="196">
        <f>(Z170-AVERAGE(Z$3:Z$242))^2*'Monthly Returns'!$BI184</f>
        <v>1.8513265662149246E-9</v>
      </c>
      <c r="DA170" s="196">
        <f>(AA170-AVERAGE(AA$3:AA$242))^2*'Monthly Returns'!$BI184</f>
        <v>3.3973515571121878E-7</v>
      </c>
      <c r="DB170" s="196">
        <f>(AB170-AVERAGE(AB$3:AB$242))^2*'Monthly Returns'!$BI184</f>
        <v>2.377472341782877E-7</v>
      </c>
      <c r="DC170" s="196">
        <f>(AC170-AVERAGE(AC$3:AC$242))^2*'Monthly Returns'!$BI184</f>
        <v>1.4336297270985581E-6</v>
      </c>
      <c r="DD170" s="196">
        <f>(AD170-AVERAGE(AD$3:AD$242))^2*'Monthly Returns'!$BI184</f>
        <v>1.2585383269519329E-6</v>
      </c>
      <c r="DE170" s="196">
        <f>(AE170-AVERAGE(AE$3:AE$242))^2*'Monthly Returns'!$BI184</f>
        <v>2.3440645540980988E-6</v>
      </c>
      <c r="DF170" s="196">
        <f>(AF170-AVERAGE(AF$3:AF$242))^2*'Monthly Returns'!$BI184</f>
        <v>4.7761666832830382E-7</v>
      </c>
      <c r="DG170" s="196">
        <f>(AG170-AVERAGE(AG$3:AG$242))^2*'Monthly Returns'!$BI184</f>
        <v>5.8309456256781547E-7</v>
      </c>
      <c r="DH170" s="196">
        <f>(AH170-AVERAGE(AH$3:AH$242))^2*'Monthly Returns'!$BI184</f>
        <v>2.0859081635071566E-6</v>
      </c>
      <c r="DI170" s="196">
        <f>(AI170-AVERAGE(AI$3:AI$242))^2*'Monthly Returns'!$BI184</f>
        <v>3.682575414695505E-10</v>
      </c>
      <c r="DJ170" s="196">
        <f>(AJ170-AVERAGE(AJ$3:AJ$242))^2*'Monthly Returns'!$BI184</f>
        <v>2.8988839289726603E-7</v>
      </c>
      <c r="DK170" s="196">
        <f>(AK170-AVERAGE(AK$3:AK$242))^2*'Monthly Returns'!$BI184</f>
        <v>9.5130629818660991E-7</v>
      </c>
      <c r="DL170" s="196">
        <f>(AL170-AVERAGE(AL$3:AL$242))^2*'Monthly Returns'!$BI184</f>
        <v>2.1465601845816107E-7</v>
      </c>
      <c r="DM170" s="196">
        <f>(AM170-AVERAGE(AM$3:AM$242))^2*'Monthly Returns'!$BI184</f>
        <v>1.1427471729039323E-7</v>
      </c>
      <c r="DN170" s="196">
        <f>(AN170-AVERAGE(AN$3:AN$242))^2*'Monthly Returns'!$BI184</f>
        <v>3.0116252352786794E-7</v>
      </c>
      <c r="DO170" s="196">
        <f>(AO170-AVERAGE(AO$3:AO$242))^2*'Monthly Returns'!$BI184</f>
        <v>1.8380242504842666E-6</v>
      </c>
      <c r="DP170" s="196">
        <f>(AP170-AVERAGE(AP$3:AP$242))^2*'Monthly Returns'!$BI184</f>
        <v>1.1497335164587861E-6</v>
      </c>
      <c r="DQ170" s="196">
        <f>(AQ170-AVERAGE(AQ$3:AQ$242))^2*'Monthly Returns'!$BI184</f>
        <v>9.8065581634974186E-6</v>
      </c>
      <c r="DR170" s="196">
        <f>(AR170-AVERAGE(AR$3:AR$242))^2*'Monthly Returns'!$BI184</f>
        <v>4.0685732230574344E-8</v>
      </c>
      <c r="DS170" s="196">
        <f>(AS170-AVERAGE(AS$3:AS$242))^2*'Monthly Returns'!$BI184</f>
        <v>1.6416322779373273E-35</v>
      </c>
      <c r="DT170" s="196">
        <f>(AT170-AVERAGE(AT$3:AT$242))^2*'Monthly Returns'!$BI184</f>
        <v>2.6584732882996107E-8</v>
      </c>
      <c r="DU170" s="196">
        <f>(AU170-AVERAGE(AU$3:AU$242))^2*'Monthly Returns'!$BI184</f>
        <v>3.0158546135428751E-7</v>
      </c>
      <c r="DV170" s="196">
        <f>(AV170-AVERAGE(AV$3:AV$242))^2*'Monthly Returns'!$BI184</f>
        <v>5.5014371883541385E-8</v>
      </c>
      <c r="DW170" s="196">
        <f>(AW170-AVERAGE(AW$3:AW$242))^2*'Monthly Returns'!$BI184</f>
        <v>2.6169594982824041E-6</v>
      </c>
      <c r="DX170" s="196">
        <f>(AX170-AVERAGE(AX$3:AX$242))^2*'Monthly Returns'!$BI184</f>
        <v>2.8973711440769799E-7</v>
      </c>
      <c r="DY170" s="196">
        <f>(AY170-AVERAGE(AY$3:AY$242))^2*'Monthly Returns'!$BI184</f>
        <v>6.4494395545549181E-7</v>
      </c>
      <c r="DZ170" s="196">
        <f>(AZ170-AVERAGE(AZ$3:AZ$242))^2*'Monthly Returns'!$BI184</f>
        <v>5.5147118640784333E-6</v>
      </c>
      <c r="EA170" s="196">
        <f>(BA170-AVERAGE(BA$3:BA$242))^2*'Monthly Returns'!$BI184</f>
        <v>4.9835006506114041E-7</v>
      </c>
    </row>
    <row r="171" spans="1:131" s="103" customFormat="1" x14ac:dyDescent="0.2">
      <c r="A171" s="85"/>
      <c r="B171" s="102">
        <f>'Monthly Returns'!A185</f>
        <v>41213</v>
      </c>
      <c r="C171" s="97">
        <f>'Monthly Returns'!B185</f>
        <v>-1.7247999999999999E-2</v>
      </c>
      <c r="D171" s="97">
        <f>'Monthly Returns'!C185</f>
        <v>-1.6882999999999999E-2</v>
      </c>
      <c r="E171" s="97">
        <f>'Monthly Returns'!D185</f>
        <v>-1.0109E-2</v>
      </c>
      <c r="F171" s="97">
        <f>'Monthly Returns'!E185</f>
        <v>-2.1695000000000002E-2</v>
      </c>
      <c r="G171" s="97">
        <f>'Monthly Returns'!F185</f>
        <v>-2.9301000000000001E-2</v>
      </c>
      <c r="H171" s="97">
        <f>'Monthly Returns'!G185</f>
        <v>-6.4080000000000005E-3</v>
      </c>
      <c r="I171" s="97">
        <f>'Monthly Returns'!H185</f>
        <v>4.0100000000000005E-3</v>
      </c>
      <c r="J171" s="97">
        <f>'Monthly Returns'!I185</f>
        <v>4.9589999999999999E-3</v>
      </c>
      <c r="K171" s="97">
        <f>'Monthly Returns'!J185</f>
        <v>-5.9640000000000006E-3</v>
      </c>
      <c r="L171" s="97">
        <f>'Monthly Returns'!K185</f>
        <v>-2.496424718368162E-2</v>
      </c>
      <c r="M171" s="97">
        <f>'Monthly Returns'!L185</f>
        <v>1.967E-3</v>
      </c>
      <c r="N171" s="97">
        <f>'Monthly Returns'!M185</f>
        <v>-1.694E-3</v>
      </c>
      <c r="O171" s="97">
        <f>'Monthly Returns'!N185</f>
        <v>4.8999999999999998E-5</v>
      </c>
      <c r="P171" s="97">
        <f>'Monthly Returns'!O185</f>
        <v>-1.7780000000000001E-3</v>
      </c>
      <c r="Q171" s="97">
        <f>'Monthly Returns'!P185</f>
        <v>-1.1590000000000001E-3</v>
      </c>
      <c r="R171" s="97">
        <f>'Monthly Returns'!Q185</f>
        <v>1.1158E-2</v>
      </c>
      <c r="S171" s="97">
        <f>'Monthly Returns'!R185</f>
        <v>7.1479999999999998E-3</v>
      </c>
      <c r="T171" s="97">
        <f>'Monthly Returns'!S185</f>
        <v>2.1141999999999998E-2</v>
      </c>
      <c r="U171" s="97">
        <f>'Monthly Returns'!T185</f>
        <v>9.5469999999999999E-3</v>
      </c>
      <c r="V171" s="97">
        <f>'Monthly Returns'!U185</f>
        <v>1.2670000000000001E-3</v>
      </c>
      <c r="W171" s="97">
        <f>'Monthly Returns'!V185</f>
        <v>-1.6750000000000001E-3</v>
      </c>
      <c r="X171" s="97">
        <f>'Monthly Returns'!W185</f>
        <v>5.7299999999999999E-3</v>
      </c>
      <c r="Y171" s="97">
        <f>'Monthly Returns'!X185</f>
        <v>2.7760000000000003E-3</v>
      </c>
      <c r="Z171" s="97">
        <f>'Monthly Returns'!Y185</f>
        <v>1.0899999999999999E-4</v>
      </c>
      <c r="AA171" s="97">
        <f>'Monthly Returns'!Z185</f>
        <v>8.7860000000000004E-3</v>
      </c>
      <c r="AB171" s="97">
        <f>'Monthly Returns'!AA185</f>
        <v>3.4380000000000001E-3</v>
      </c>
      <c r="AC171" s="97">
        <f>'Monthly Returns'!AB185</f>
        <v>-4.1869999999999997E-3</v>
      </c>
      <c r="AD171" s="97">
        <f>'Monthly Returns'!AC185</f>
        <v>-8.0110000000000008E-3</v>
      </c>
      <c r="AE171" s="97">
        <f>'Monthly Returns'!AD185</f>
        <v>8.7349999999999997E-3</v>
      </c>
      <c r="AF171" s="97">
        <f>'Monthly Returns'!AE185</f>
        <v>8.7829999999999991E-3</v>
      </c>
      <c r="AG171" s="97">
        <f>'Monthly Returns'!AF185</f>
        <v>2.3026000000000001E-2</v>
      </c>
      <c r="AH171" s="97">
        <f>'Monthly Returns'!AG185</f>
        <v>1.1191E-2</v>
      </c>
      <c r="AI171" s="97">
        <f>'Monthly Returns'!AH185</f>
        <v>-5.1999999999999998E-3</v>
      </c>
      <c r="AJ171" s="97">
        <f>'Monthly Returns'!AI185</f>
        <v>-3.81E-3</v>
      </c>
      <c r="AK171" s="97">
        <f>'Monthly Returns'!AJ185</f>
        <v>-2.4859999999999999E-3</v>
      </c>
      <c r="AL171" s="97">
        <f>'Monthly Returns'!AK185</f>
        <v>4.3369999999999997E-3</v>
      </c>
      <c r="AM171" s="97">
        <f>'Monthly Returns'!AL185</f>
        <v>-1.8373E-2</v>
      </c>
      <c r="AN171" s="97">
        <f>'Monthly Returns'!AM185</f>
        <v>6.4809999999999998E-3</v>
      </c>
      <c r="AO171" s="97">
        <f>'Monthly Returns'!AN185</f>
        <v>-2.4127999999999997E-2</v>
      </c>
      <c r="AP171" s="97">
        <f>'Monthly Returns'!AO185</f>
        <v>-3.8729E-2</v>
      </c>
      <c r="AQ171" s="97">
        <f>'Monthly Returns'!AP185</f>
        <v>-7.1530000000000005E-3</v>
      </c>
      <c r="AR171" s="95">
        <v>-1.841806539905097E-2</v>
      </c>
      <c r="AS171" s="97">
        <f>'Monthly Returns'!AR185</f>
        <v>-2.496424718368162E-2</v>
      </c>
      <c r="AT171" s="205">
        <f t="shared" si="4"/>
        <v>-1.2364284405447543E-2</v>
      </c>
      <c r="AU171" s="95">
        <v>-4.3469865312553242E-3</v>
      </c>
      <c r="AV171" s="95">
        <v>-9.9021423899863913E-3</v>
      </c>
      <c r="AW171" s="97">
        <f>'Monthly Returns'!AV185</f>
        <v>-2.5119999999999999E-3</v>
      </c>
      <c r="AX171" s="97">
        <f>'Monthly Returns'!AW185</f>
        <v>8.3730000000000002E-3</v>
      </c>
      <c r="AY171" s="95">
        <v>-1.1570422027237716E-2</v>
      </c>
      <c r="AZ171" s="95">
        <v>-3.0524441060993127E-2</v>
      </c>
      <c r="BA171" s="97">
        <f>'Monthly Returns'!AZ185</f>
        <v>4.9769999999999997E-3</v>
      </c>
      <c r="BB171" s="97"/>
      <c r="BC171" s="97"/>
      <c r="BD171" s="97"/>
      <c r="BE171" s="97"/>
      <c r="BF171" s="97"/>
      <c r="BG171" s="97"/>
      <c r="BH171" s="97"/>
      <c r="BI171" s="97"/>
      <c r="BJ171" s="97"/>
      <c r="BK171" s="97"/>
      <c r="BL171" s="97"/>
      <c r="BM171" s="97"/>
      <c r="BN171" s="97"/>
      <c r="BO171" s="97"/>
      <c r="BP171" s="97"/>
      <c r="BQ171" s="97"/>
      <c r="BR171" s="97"/>
      <c r="BS171" s="97"/>
      <c r="BT171" s="97"/>
      <c r="BU171" s="97"/>
      <c r="BV171" s="97"/>
      <c r="CC171" s="196">
        <f>(C171-AVERAGE(C$3:C$242))^2*'Monthly Returns'!$BI185</f>
        <v>3.2189842049968175E-6</v>
      </c>
      <c r="CD171" s="196">
        <f>(D171-AVERAGE(D$3:D$242))^2*'Monthly Returns'!$BI185</f>
        <v>3.094745280120203E-6</v>
      </c>
      <c r="CE171" s="196">
        <f>(E171-AVERAGE(E$3:E$242))^2*'Monthly Returns'!$BI185</f>
        <v>2.0312423541712788E-6</v>
      </c>
      <c r="CF171" s="196">
        <f>(F171-AVERAGE(F$3:F$242))^2*'Monthly Returns'!$BI185</f>
        <v>5.0966334343630193E-6</v>
      </c>
      <c r="CG171" s="196">
        <f>(G171-AVERAGE(G$3:G$242))^2*'Monthly Returns'!$BI185</f>
        <v>8.597160518488061E-6</v>
      </c>
      <c r="CH171" s="196">
        <f>(H171-AVERAGE(H$3:H$242))^2*'Monthly Returns'!$BI185</f>
        <v>8.8875996167434939E-7</v>
      </c>
      <c r="CI171" s="196">
        <f>(I171-AVERAGE(I$3:I$242))^2*'Monthly Returns'!$BI185</f>
        <v>2.7459248662200406E-8</v>
      </c>
      <c r="CJ171" s="196">
        <f>(J171-AVERAGE(J$3:J$242))^2*'Monthly Returns'!$BI185</f>
        <v>8.701838711174594E-8</v>
      </c>
      <c r="CK171" s="196">
        <f>(K171-AVERAGE(K$3:K$242))^2*'Monthly Returns'!$BI185</f>
        <v>1.3917449694730543E-6</v>
      </c>
      <c r="CL171" s="196">
        <f>(L171-AVERAGE(L$3:L$242))^2*'Monthly Returns'!$BI185</f>
        <v>1.6582144221589164E-35</v>
      </c>
      <c r="CM171" s="196">
        <f>(M171-AVERAGE(M$3:M$242))^2*'Monthly Returns'!$BI185</f>
        <v>1.6295985445988163E-8</v>
      </c>
      <c r="CN171" s="196">
        <f>(N171-AVERAGE(N$3:N$242))^2*'Monthly Returns'!$BI185</f>
        <v>1.3735988342769272E-7</v>
      </c>
      <c r="CO171" s="196">
        <f>(O171-AVERAGE(O$3:O$242))^2*'Monthly Returns'!$BI185</f>
        <v>1.4640884238036089E-8</v>
      </c>
      <c r="CP171" s="196">
        <f>(P171-AVERAGE(P$3:P$242))^2*'Monthly Returns'!$BI185</f>
        <v>1.2268732166428749E-7</v>
      </c>
      <c r="CQ171" s="196">
        <f>(Q171-AVERAGE(Q$3:Q$242))^2*'Monthly Returns'!$BI185</f>
        <v>2.1418650103315928E-7</v>
      </c>
      <c r="CR171" s="196">
        <f>(R171-AVERAGE(R$3:R$242))^2*'Monthly Returns'!$BI185</f>
        <v>2.4931941427496405E-7</v>
      </c>
      <c r="CS171" s="196">
        <f>(S171-AVERAGE(S$3:S$242))^2*'Monthly Returns'!$BI185</f>
        <v>5.3430410602673545E-8</v>
      </c>
      <c r="CT171" s="196">
        <f>(T171-AVERAGE(T$3:T$242))^2*'Monthly Returns'!$BI185</f>
        <v>1.3079447424662331E-6</v>
      </c>
      <c r="CU171" s="196">
        <f>(U171-AVERAGE(U$3:U$242))^2*'Monthly Returns'!$BI185</f>
        <v>1.4183939917635985E-7</v>
      </c>
      <c r="CV171" s="196">
        <f>(V171-AVERAGE(V$3:V$242))^2*'Monthly Returns'!$BI185</f>
        <v>2.2393268700026591E-8</v>
      </c>
      <c r="CW171" s="196">
        <f>(W171-AVERAGE(W$3:W$242))^2*'Monthly Returns'!$BI185</f>
        <v>1.5558089097725962E-7</v>
      </c>
      <c r="CX171" s="196">
        <f>(X171-AVERAGE(X$3:X$242))^2*'Monthly Returns'!$BI185</f>
        <v>8.5081059271447985E-9</v>
      </c>
      <c r="CY171" s="196">
        <f>(Y171-AVERAGE(Y$3:Y$242))^2*'Monthly Returns'!$BI185</f>
        <v>3.7598589397549181E-9</v>
      </c>
      <c r="CZ171" s="196">
        <f>(Z171-AVERAGE(Z$3:Z$242))^2*'Monthly Returns'!$BI185</f>
        <v>2.9201532867384137E-8</v>
      </c>
      <c r="DA171" s="196">
        <f>(AA171-AVERAGE(AA$3:AA$242))^2*'Monthly Returns'!$BI185</f>
        <v>4.385293187432154E-8</v>
      </c>
      <c r="DB171" s="196">
        <f>(AB171-AVERAGE(AB$3:AB$242))^2*'Monthly Returns'!$BI185</f>
        <v>2.5370863944251737E-9</v>
      </c>
      <c r="DC171" s="196">
        <f>(AC171-AVERAGE(AC$3:AC$242))^2*'Monthly Returns'!$BI185</f>
        <v>2.807148208056864E-7</v>
      </c>
      <c r="DD171" s="196">
        <f>(AD171-AVERAGE(AD$3:AD$242))^2*'Monthly Returns'!$BI185</f>
        <v>6.6301234167284679E-7</v>
      </c>
      <c r="DE171" s="196">
        <f>(AE171-AVERAGE(AE$3:AE$242))^2*'Monthly Returns'!$BI185</f>
        <v>1.5973067132828354E-7</v>
      </c>
      <c r="DF171" s="196">
        <f>(AF171-AVERAGE(AF$3:AF$242))^2*'Monthly Returns'!$BI185</f>
        <v>1.826854314564175E-8</v>
      </c>
      <c r="DG171" s="196">
        <f>(AG171-AVERAGE(AG$3:AG$242))^2*'Monthly Returns'!$BI185</f>
        <v>1.6602482884465579E-6</v>
      </c>
      <c r="DH171" s="196">
        <f>(AH171-AVERAGE(AH$3:AH$242))^2*'Monthly Returns'!$BI185</f>
        <v>2.5319733032884071E-7</v>
      </c>
      <c r="DI171" s="196">
        <f>(AI171-AVERAGE(AI$3:AI$242))^2*'Monthly Returns'!$BI185</f>
        <v>4.2024070904559762E-7</v>
      </c>
      <c r="DJ171" s="196">
        <f>(AJ171-AVERAGE(AJ$3:AJ$242))^2*'Monthly Returns'!$BI185</f>
        <v>4.8804738637815381E-7</v>
      </c>
      <c r="DK171" s="196">
        <f>(AK171-AVERAGE(AK$3:AK$242))^2*'Monthly Returns'!$BI185</f>
        <v>4.1125044224120687E-7</v>
      </c>
      <c r="DL171" s="196">
        <f>(AL171-AVERAGE(AL$3:AL$242))^2*'Monthly Returns'!$BI185</f>
        <v>2.3020938878181937E-8</v>
      </c>
      <c r="DM171" s="196">
        <f>(AM171-AVERAGE(AM$3:AM$242))^2*'Monthly Returns'!$BI185</f>
        <v>2.773485086196159E-6</v>
      </c>
      <c r="DN171" s="196">
        <f>(AN171-AVERAGE(AN$3:AN$242))^2*'Monthly Returns'!$BI185</f>
        <v>4.0608772567843887E-9</v>
      </c>
      <c r="DO171" s="196">
        <f>(AO171-AVERAGE(AO$3:AO$242))^2*'Monthly Returns'!$BI185</f>
        <v>4.6838053595692879E-6</v>
      </c>
      <c r="DP171" s="196">
        <f>(AP171-AVERAGE(AP$3:AP$242))^2*'Monthly Returns'!$BI185</f>
        <v>9.0875024052883037E-6</v>
      </c>
      <c r="DQ171" s="196">
        <f>(AQ171-AVERAGE(AQ$3:AQ$242))^2*'Monthly Returns'!$BI185</f>
        <v>1.2070180422817048E-6</v>
      </c>
      <c r="DR171" s="196">
        <f>(AR171-AVERAGE(AR$3:AR$242))^2*'Monthly Returns'!$BI185</f>
        <v>3.3427098083798627E-6</v>
      </c>
      <c r="DS171" s="196">
        <f>(AS171-AVERAGE(AS$3:AS$242))^2*'Monthly Returns'!$BI185</f>
        <v>1.6582144221589164E-35</v>
      </c>
      <c r="DT171" s="196">
        <f>(AT171-AVERAGE(AT$3:AT$242))^2*'Monthly Returns'!$BI185</f>
        <v>1.7552913549300929E-6</v>
      </c>
      <c r="DU171" s="196">
        <f>(AU171-AVERAGE(AU$3:AU$242))^2*'Monthly Returns'!$BI185</f>
        <v>2.1641043294784696E-7</v>
      </c>
      <c r="DV171" s="196">
        <f>(AV171-AVERAGE(AV$3:AV$242))^2*'Monthly Returns'!$BI185</f>
        <v>8.8766636170225994E-8</v>
      </c>
      <c r="DW171" s="196">
        <f>(AW171-AVERAGE(AW$3:AW$242))^2*'Monthly Returns'!$BI185</f>
        <v>8.1990900922456944E-7</v>
      </c>
      <c r="DX171" s="196">
        <f>(AX171-AVERAGE(AX$3:AX$242))^2*'Monthly Returns'!$BI185</f>
        <v>1.4123064141706525E-9</v>
      </c>
      <c r="DY171" s="196">
        <f>(AY171-AVERAGE(AY$3:AY$242))^2*'Monthly Returns'!$BI185</f>
        <v>1.842725028777364E-6</v>
      </c>
      <c r="DZ171" s="196">
        <f>(AZ171-AVERAGE(AZ$3:AZ$242))^2*'Monthly Returns'!$BI185</f>
        <v>1.1777419366270806E-5</v>
      </c>
      <c r="EA171" s="196">
        <f>(BA171-AVERAGE(BA$3:BA$242))^2*'Monthly Returns'!$BI185</f>
        <v>1.495738718379199E-7</v>
      </c>
    </row>
    <row r="172" spans="1:131" s="103" customFormat="1" x14ac:dyDescent="0.2">
      <c r="A172" s="85"/>
      <c r="B172" s="102">
        <f>'Monthly Returns'!A186</f>
        <v>41243</v>
      </c>
      <c r="C172" s="97">
        <f>'Monthly Returns'!B186</f>
        <v>7.744E-3</v>
      </c>
      <c r="D172" s="97">
        <f>'Monthly Returns'!C186</f>
        <v>7.9450000000000007E-3</v>
      </c>
      <c r="E172" s="97">
        <f>'Monthly Returns'!D186</f>
        <v>1.6440999999999997E-2</v>
      </c>
      <c r="F172" s="97">
        <f>'Monthly Returns'!E186</f>
        <v>5.313E-3</v>
      </c>
      <c r="G172" s="97">
        <f>'Monthly Returns'!F186</f>
        <v>-5.8309999999999994E-3</v>
      </c>
      <c r="H172" s="97">
        <f>'Monthly Returns'!G186</f>
        <v>1.3271E-2</v>
      </c>
      <c r="I172" s="97">
        <f>'Monthly Returns'!H186</f>
        <v>1.9186000000000002E-2</v>
      </c>
      <c r="J172" s="97">
        <f>'Monthly Returns'!I186</f>
        <v>5.306E-3</v>
      </c>
      <c r="K172" s="97">
        <f>'Monthly Returns'!J186</f>
        <v>1.2769999999999998E-2</v>
      </c>
      <c r="L172" s="97">
        <f>'Monthly Returns'!K186</f>
        <v>-2.496424718368162E-2</v>
      </c>
      <c r="M172" s="97">
        <f>'Monthly Returns'!L186</f>
        <v>1.578E-3</v>
      </c>
      <c r="N172" s="97">
        <f>'Monthly Returns'!M186</f>
        <v>5.202E-3</v>
      </c>
      <c r="O172" s="97">
        <f>'Monthly Returns'!N186</f>
        <v>2.4699999999999999E-4</v>
      </c>
      <c r="P172" s="97">
        <f>'Monthly Returns'!O186</f>
        <v>3.9250000000000005E-3</v>
      </c>
      <c r="Q172" s="97">
        <f>'Monthly Returns'!P186</f>
        <v>1.3340000000000001E-2</v>
      </c>
      <c r="R172" s="97">
        <f>'Monthly Returns'!Q186</f>
        <v>4.1E-5</v>
      </c>
      <c r="S172" s="97">
        <f>'Monthly Returns'!R186</f>
        <v>1.8079999999999999E-3</v>
      </c>
      <c r="T172" s="97">
        <f>'Monthly Returns'!S186</f>
        <v>-4.3119999999999999E-3</v>
      </c>
      <c r="U172" s="97">
        <f>'Monthly Returns'!T186</f>
        <v>4.8789999999999997E-3</v>
      </c>
      <c r="V172" s="97">
        <f>'Monthly Returns'!U186</f>
        <v>2.3089999999999999E-3</v>
      </c>
      <c r="W172" s="97">
        <f>'Monthly Returns'!V186</f>
        <v>-1.72E-3</v>
      </c>
      <c r="X172" s="97">
        <f>'Monthly Returns'!W186</f>
        <v>3.3289999999999999E-3</v>
      </c>
      <c r="Y172" s="97">
        <f>'Monthly Returns'!X186</f>
        <v>1.2710999999999998E-2</v>
      </c>
      <c r="Z172" s="97">
        <f>'Monthly Returns'!Y186</f>
        <v>1.418E-3</v>
      </c>
      <c r="AA172" s="97">
        <f>'Monthly Returns'!Z186</f>
        <v>8.0010000000000012E-3</v>
      </c>
      <c r="AB172" s="97">
        <f>'Monthly Returns'!AA186</f>
        <v>3.1099999999999999E-3</v>
      </c>
      <c r="AC172" s="97">
        <f>'Monthly Returns'!AB186</f>
        <v>-1.4030000000000002E-3</v>
      </c>
      <c r="AD172" s="97">
        <f>'Monthly Returns'!AC186</f>
        <v>-4.5529999999999998E-3</v>
      </c>
      <c r="AE172" s="97">
        <f>'Monthly Returns'!AD186</f>
        <v>6.5830000000000003E-3</v>
      </c>
      <c r="AF172" s="97">
        <f>'Monthly Returns'!AE186</f>
        <v>1.5143E-2</v>
      </c>
      <c r="AG172" s="97">
        <f>'Monthly Returns'!AF186</f>
        <v>-8.1699999999999991E-4</v>
      </c>
      <c r="AH172" s="97">
        <f>'Monthly Returns'!AG186</f>
        <v>8.8299999999999993E-3</v>
      </c>
      <c r="AI172" s="97">
        <f>'Monthly Returns'!AH186</f>
        <v>4.0999999999999995E-3</v>
      </c>
      <c r="AJ172" s="97">
        <f>'Monthly Returns'!AI186</f>
        <v>4.0500000000000006E-3</v>
      </c>
      <c r="AK172" s="97">
        <f>'Monthly Returns'!AJ186</f>
        <v>4.5030000000000001E-3</v>
      </c>
      <c r="AL172" s="97">
        <f>'Monthly Returns'!AK186</f>
        <v>1.0234E-2</v>
      </c>
      <c r="AM172" s="97">
        <f>'Monthly Returns'!AL186</f>
        <v>-6.4500000000000007E-4</v>
      </c>
      <c r="AN172" s="97">
        <f>'Monthly Returns'!AM186</f>
        <v>5.6100000000000004E-3</v>
      </c>
      <c r="AO172" s="97">
        <f>'Monthly Returns'!AN186</f>
        <v>-6.5359999999999993E-3</v>
      </c>
      <c r="AP172" s="97">
        <f>'Monthly Returns'!AO186</f>
        <v>5.1599999999999997E-4</v>
      </c>
      <c r="AQ172" s="97">
        <f>'Monthly Returns'!AP186</f>
        <v>-7.8969999999999995E-3</v>
      </c>
      <c r="AR172" s="95">
        <v>2.406147364351716E-2</v>
      </c>
      <c r="AS172" s="97">
        <f>'Monthly Returns'!AR186</f>
        <v>-2.496424718368162E-2</v>
      </c>
      <c r="AT172" s="205">
        <f t="shared" si="4"/>
        <v>4.4643537548805469E-3</v>
      </c>
      <c r="AU172" s="95">
        <v>1.3700668688454149E-2</v>
      </c>
      <c r="AV172" s="95">
        <v>1.005400386039727E-2</v>
      </c>
      <c r="AW172" s="97">
        <f>'Monthly Returns'!AV186</f>
        <v>-2.7179999999999999E-3</v>
      </c>
      <c r="AX172" s="97">
        <f>'Monthly Returns'!AW186</f>
        <v>1.01E-2</v>
      </c>
      <c r="AY172" s="95">
        <v>1.6373768774402733E-2</v>
      </c>
      <c r="AZ172" s="95">
        <v>5.5599220181548779E-3</v>
      </c>
      <c r="BA172" s="97">
        <f>'Monthly Returns'!AZ186</f>
        <v>-7.9559999999999995E-3</v>
      </c>
      <c r="BB172" s="97"/>
      <c r="BC172" s="97"/>
      <c r="BD172" s="97"/>
      <c r="BE172" s="97"/>
      <c r="BF172" s="97"/>
      <c r="BG172" s="97"/>
      <c r="BH172" s="97"/>
      <c r="BI172" s="97"/>
      <c r="BJ172" s="97"/>
      <c r="BK172" s="97"/>
      <c r="BL172" s="97"/>
      <c r="BM172" s="97"/>
      <c r="BN172" s="97"/>
      <c r="BO172" s="97"/>
      <c r="BP172" s="97"/>
      <c r="BQ172" s="97"/>
      <c r="BR172" s="97"/>
      <c r="BS172" s="97"/>
      <c r="BT172" s="97"/>
      <c r="BU172" s="97"/>
      <c r="BV172" s="97"/>
      <c r="CC172" s="196">
        <f>(C172-AVERAGE(C$3:C$242))^2*'Monthly Returns'!$BI186</f>
        <v>1.5505173446746943E-9</v>
      </c>
      <c r="CD172" s="196">
        <f>(D172-AVERAGE(D$3:D$242))^2*'Monthly Returns'!$BI186</f>
        <v>3.8969561266130582E-9</v>
      </c>
      <c r="CE172" s="196">
        <f>(E172-AVERAGE(E$3:E$242))^2*'Monthly Returns'!$BI186</f>
        <v>2.756638715182141E-7</v>
      </c>
      <c r="CF172" s="196">
        <f>(F172-AVERAGE(F$3:F$242))^2*'Monthly Returns'!$BI186</f>
        <v>7.7142535364322911E-8</v>
      </c>
      <c r="CG172" s="196">
        <f>(G172-AVERAGE(G$3:G$242))^2*'Monthly Returns'!$BI186</f>
        <v>1.4798875139438212E-6</v>
      </c>
      <c r="CH172" s="196">
        <f>(H172-AVERAGE(H$3:H$242))^2*'Monthly Returns'!$BI186</f>
        <v>2.5338144219551019E-7</v>
      </c>
      <c r="CI172" s="196">
        <f>(I172-AVERAGE(I$3:I$242))^2*'Monthly Returns'!$BI186</f>
        <v>9.0692745032975215E-7</v>
      </c>
      <c r="CJ172" s="196">
        <f>(J172-AVERAGE(J$3:J$242))^2*'Monthly Returns'!$BI186</f>
        <v>7.3382399873267152E-8</v>
      </c>
      <c r="CK172" s="196">
        <f>(K172-AVERAGE(K$3:K$242))^2*'Monthly Returns'!$BI186</f>
        <v>3.8229283516232507E-8</v>
      </c>
      <c r="CL172" s="196">
        <f>(L172-AVERAGE(L$3:L$242))^2*'Monthly Returns'!$BI186</f>
        <v>1.6749640627867844E-35</v>
      </c>
      <c r="CM172" s="196">
        <f>(M172-AVERAGE(M$3:M$242))^2*'Monthly Returns'!$BI186</f>
        <v>2.4642209184817818E-8</v>
      </c>
      <c r="CN172" s="196">
        <f>(N172-AVERAGE(N$3:N$242))^2*'Monthly Returns'!$BI186</f>
        <v>1.8476581014028106E-8</v>
      </c>
      <c r="CO172" s="196">
        <f>(O172-AVERAGE(O$3:O$242))^2*'Monthly Returns'!$BI186</f>
        <v>1.1451415119638892E-8</v>
      </c>
      <c r="CP172" s="196">
        <f>(P172-AVERAGE(P$3:P$242))^2*'Monthly Returns'!$BI186</f>
        <v>4.6825385683610453E-9</v>
      </c>
      <c r="CQ172" s="196">
        <f>(Q172-AVERAGE(Q$3:Q$242))^2*'Monthly Returns'!$BI186</f>
        <v>3.646027155852757E-7</v>
      </c>
      <c r="CR172" s="196">
        <f>(R172-AVERAGE(R$3:R$242))^2*'Monthly Returns'!$BI186</f>
        <v>1.009847567709939E-7</v>
      </c>
      <c r="CS172" s="196">
        <f>(S172-AVERAGE(S$3:S$242))^2*'Monthly Returns'!$BI186</f>
        <v>2.6044739318130539E-8</v>
      </c>
      <c r="CT172" s="196">
        <f>(T172-AVERAGE(T$3:T$242))^2*'Monthly Returns'!$BI186</f>
        <v>5.2884008710873866E-7</v>
      </c>
      <c r="CU172" s="196">
        <f>(U172-AVERAGE(U$3:U$242))^2*'Monthly Returns'!$BI186</f>
        <v>1.1805142160349627E-9</v>
      </c>
      <c r="CV172" s="196">
        <f>(V172-AVERAGE(V$3:V$242))^2*'Monthly Returns'!$BI186</f>
        <v>5.4132609568573768E-9</v>
      </c>
      <c r="CW172" s="196">
        <f>(W172-AVERAGE(W$3:W$242))^2*'Monthly Returns'!$BI186</f>
        <v>1.5979384490521778E-7</v>
      </c>
      <c r="CX172" s="196">
        <f>(X172-AVERAGE(X$3:X$242))^2*'Monthly Returns'!$BI186</f>
        <v>7.1086476634458245E-9</v>
      </c>
      <c r="CY172" s="196">
        <f>(Y172-AVERAGE(Y$3:Y$242))^2*'Monthly Returns'!$BI186</f>
        <v>4.5003209979009942E-7</v>
      </c>
      <c r="CZ172" s="196">
        <f>(Z172-AVERAGE(Z$3:Z$242))^2*'Monthly Returns'!$BI186</f>
        <v>5.6607117839747464E-9</v>
      </c>
      <c r="DA172" s="196">
        <f>(AA172-AVERAGE(AA$3:AA$242))^2*'Monthly Returns'!$BI186</f>
        <v>2.3283932267230282E-8</v>
      </c>
      <c r="DB172" s="196">
        <f>(AB172-AVERAGE(AB$3:AB$242))^2*'Monthly Returns'!$BI186</f>
        <v>5.5958600432575269E-9</v>
      </c>
      <c r="DC172" s="196">
        <f>(AC172-AVERAGE(AC$3:AC$242))^2*'Monthly Returns'!$BI186</f>
        <v>1.0708626746124482E-7</v>
      </c>
      <c r="DD172" s="196">
        <f>(AD172-AVERAGE(AD$3:AD$242))^2*'Monthly Returns'!$BI186</f>
        <v>3.1743328368944649E-7</v>
      </c>
      <c r="DE172" s="196">
        <f>(AE172-AVERAGE(AE$3:AE$242))^2*'Monthly Returns'!$BI186</f>
        <v>5.9057555016876614E-8</v>
      </c>
      <c r="DF172" s="196">
        <f>(AF172-AVERAGE(AF$3:AF$242))^2*'Monthly Returns'!$BI186</f>
        <v>3.6571220810876049E-7</v>
      </c>
      <c r="DG172" s="196">
        <f>(AG172-AVERAGE(AG$3:AG$242))^2*'Monthly Returns'!$BI186</f>
        <v>2.1423844305246751E-7</v>
      </c>
      <c r="DH172" s="196">
        <f>(AH172-AVERAGE(AH$3:AH$242))^2*'Monthly Returns'!$BI186</f>
        <v>1.0999458301836669E-7</v>
      </c>
      <c r="DI172" s="196">
        <f>(AI172-AVERAGE(AI$3:AI$242))^2*'Monthly Returns'!$BI186</f>
        <v>1.1647981162936351E-9</v>
      </c>
      <c r="DJ172" s="196">
        <f>(AJ172-AVERAGE(AJ$3:AJ$242))^2*'Monthly Returns'!$BI186</f>
        <v>1.5039221818958769E-8</v>
      </c>
      <c r="DK172" s="196">
        <f>(AK172-AVERAGE(AK$3:AK$242))^2*'Monthly Returns'!$BI186</f>
        <v>1.6704426382781586E-8</v>
      </c>
      <c r="DL172" s="196">
        <f>(AL172-AVERAGE(AL$3:AL$242))^2*'Monthly Returns'!$BI186</f>
        <v>7.967814127584454E-8</v>
      </c>
      <c r="DM172" s="196">
        <f>(AM172-AVERAGE(AM$3:AM$242))^2*'Monthly Returns'!$BI186</f>
        <v>1.3450421453125865E-7</v>
      </c>
      <c r="DN172" s="196">
        <f>(AN172-AVERAGE(AN$3:AN$242))^2*'Monthly Returns'!$BI186</f>
        <v>2.875416080791519E-14</v>
      </c>
      <c r="DO172" s="196">
        <f>(AO172-AVERAGE(AO$3:AO$242))^2*'Monthly Returns'!$BI186</f>
        <v>7.7109421148387592E-7</v>
      </c>
      <c r="DP172" s="196">
        <f>(AP172-AVERAGE(AP$3:AP$242))^2*'Monthly Returns'!$BI186</f>
        <v>1.8590248940527739E-8</v>
      </c>
      <c r="DQ172" s="196">
        <f>(AQ172-AVERAGE(AQ$3:AQ$242))^2*'Monthly Returns'!$BI186</f>
        <v>1.3433525556883372E-6</v>
      </c>
      <c r="DR172" s="196">
        <f>(AR172-AVERAGE(AR$3:AR$242))^2*'Monthly Returns'!$BI186</f>
        <v>1.6753190984017677E-6</v>
      </c>
      <c r="DS172" s="196">
        <f>(AS172-AVERAGE(AS$3:AS$242))^2*'Monthly Returns'!$BI186</f>
        <v>1.6749640627867844E-35</v>
      </c>
      <c r="DT172" s="196">
        <f>(AT172-AVERAGE(AT$3:AT$242))^2*'Monthly Returns'!$BI186</f>
        <v>8.2510200471112797E-9</v>
      </c>
      <c r="DU172" s="196">
        <f>(AU172-AVERAGE(AU$3:AU$242))^2*'Monthly Returns'!$BI186</f>
        <v>7.4484517416670235E-7</v>
      </c>
      <c r="DV172" s="196">
        <f>(AV172-AVERAGE(AV$3:AV$242))^2*'Monthly Returns'!$BI186</f>
        <v>1.3732437161286417E-6</v>
      </c>
      <c r="DW172" s="196">
        <f>(AW172-AVERAGE(AW$3:AW$242))^2*'Monthly Returns'!$BI186</f>
        <v>8.560645686521429E-7</v>
      </c>
      <c r="DX172" s="196">
        <f>(AX172-AVERAGE(AX$3:AX$242))^2*'Monthly Returns'!$BI186</f>
        <v>8.0201610290097122E-9</v>
      </c>
      <c r="DY172" s="196">
        <f>(AY172-AVERAGE(AY$3:AY$242))^2*'Monthly Returns'!$BI186</f>
        <v>4.8429542607062115E-7</v>
      </c>
      <c r="DZ172" s="196">
        <f>(AZ172-AVERAGE(AZ$3:AZ$242))^2*'Monthly Returns'!$BI186</f>
        <v>6.2212082879028958E-7</v>
      </c>
      <c r="EA172" s="196">
        <f>(BA172-AVERAGE(BA$3:BA$242))^2*'Monthly Returns'!$BI186</f>
        <v>1.8014970214868128E-6</v>
      </c>
    </row>
    <row r="173" spans="1:131" s="103" customFormat="1" x14ac:dyDescent="0.2">
      <c r="A173" s="85"/>
      <c r="B173" s="102">
        <f>'Monthly Returns'!A187</f>
        <v>41274</v>
      </c>
      <c r="C173" s="97">
        <f>'Monthly Returns'!B187</f>
        <v>1.2255E-2</v>
      </c>
      <c r="D173" s="97">
        <f>'Monthly Returns'!C187</f>
        <v>1.0370999999999998E-2</v>
      </c>
      <c r="E173" s="97">
        <f>'Monthly Returns'!D187</f>
        <v>2.2458999999999996E-2</v>
      </c>
      <c r="F173" s="97">
        <f>'Monthly Returns'!E187</f>
        <v>3.5624999999999997E-2</v>
      </c>
      <c r="G173" s="97">
        <f>'Monthly Returns'!F187</f>
        <v>1.6740999999999999E-2</v>
      </c>
      <c r="H173" s="97">
        <f>'Monthly Returns'!G187</f>
        <v>2.3136E-2</v>
      </c>
      <c r="I173" s="97">
        <f>'Monthly Returns'!H187</f>
        <v>3.4852000000000001E-2</v>
      </c>
      <c r="J173" s="97">
        <f>'Monthly Returns'!I187</f>
        <v>3.8248000000000004E-2</v>
      </c>
      <c r="K173" s="97">
        <f>'Monthly Returns'!J187</f>
        <v>4.9015000000000003E-2</v>
      </c>
      <c r="L173" s="97">
        <f>'Monthly Returns'!K187</f>
        <v>-2.496424718368162E-2</v>
      </c>
      <c r="M173" s="97">
        <f>'Monthly Returns'!L187</f>
        <v>-1.4239999999999999E-3</v>
      </c>
      <c r="N173" s="97">
        <f>'Monthly Returns'!M187</f>
        <v>-4.3499999999999997E-3</v>
      </c>
      <c r="O173" s="97">
        <f>'Monthly Returns'!N187</f>
        <v>1.9699999999999999E-4</v>
      </c>
      <c r="P173" s="97">
        <f>'Monthly Returns'!O187</f>
        <v>-1.983E-3</v>
      </c>
      <c r="Q173" s="97">
        <f>'Monthly Returns'!P187</f>
        <v>-1.9633000000000001E-2</v>
      </c>
      <c r="R173" s="97">
        <f>'Monthly Returns'!Q187</f>
        <v>-8.3900000000000001E-4</v>
      </c>
      <c r="S173" s="97">
        <f>'Monthly Returns'!R187</f>
        <v>4.9600000000000002E-4</v>
      </c>
      <c r="T173" s="97">
        <f>'Monthly Returns'!S187</f>
        <v>-4.1619999999999999E-3</v>
      </c>
      <c r="U173" s="97">
        <f>'Monthly Returns'!T187</f>
        <v>-7.2050000000000005E-3</v>
      </c>
      <c r="V173" s="97">
        <f>'Monthly Returns'!U187</f>
        <v>-1.3569999999999999E-3</v>
      </c>
      <c r="W173" s="97">
        <f>'Monthly Returns'!V187</f>
        <v>1.3669999999999999E-3</v>
      </c>
      <c r="X173" s="97">
        <f>'Monthly Returns'!W187</f>
        <v>3.7630000000000003E-3</v>
      </c>
      <c r="Y173" s="97">
        <f>'Monthly Returns'!X187</f>
        <v>-1.0982E-2</v>
      </c>
      <c r="Z173" s="97">
        <f>'Monthly Returns'!Y187</f>
        <v>-1.8029999999999999E-3</v>
      </c>
      <c r="AA173" s="97">
        <f>'Monthly Returns'!Z187</f>
        <v>1.5755999999999999E-2</v>
      </c>
      <c r="AB173" s="97">
        <f>'Monthly Returns'!AA187</f>
        <v>7.8620000000000009E-3</v>
      </c>
      <c r="AC173" s="97">
        <f>'Monthly Returns'!AB187</f>
        <v>-4.7939999999999997E-3</v>
      </c>
      <c r="AD173" s="97">
        <f>'Monthly Returns'!AC187</f>
        <v>-1.1276E-2</v>
      </c>
      <c r="AE173" s="97">
        <f>'Monthly Returns'!AD187</f>
        <v>1.2888E-2</v>
      </c>
      <c r="AF173" s="97">
        <f>'Monthly Returns'!AE187</f>
        <v>7.62E-3</v>
      </c>
      <c r="AG173" s="97">
        <f>'Monthly Returns'!AF187</f>
        <v>1.23E-2</v>
      </c>
      <c r="AH173" s="97">
        <f>'Monthly Returns'!AG187</f>
        <v>1.9525999999999998E-2</v>
      </c>
      <c r="AI173" s="97">
        <f>'Monthly Returns'!AH187</f>
        <v>9.1999999999999998E-3</v>
      </c>
      <c r="AJ173" s="97">
        <f>'Monthly Returns'!AI187</f>
        <v>1.4410000000000001E-2</v>
      </c>
      <c r="AK173" s="97">
        <f>'Monthly Returns'!AJ187</f>
        <v>1.6365000000000001E-2</v>
      </c>
      <c r="AL173" s="97">
        <f>'Monthly Returns'!AK187</f>
        <v>1.9872000000000001E-2</v>
      </c>
      <c r="AM173" s="97">
        <f>'Monthly Returns'!AL187</f>
        <v>1.0211E-2</v>
      </c>
      <c r="AN173" s="97">
        <f>'Monthly Returns'!AM187</f>
        <v>1.1757999999999999E-2</v>
      </c>
      <c r="AO173" s="97">
        <f>'Monthly Returns'!AN187</f>
        <v>1.6425000000000002E-2</v>
      </c>
      <c r="AP173" s="97">
        <f>'Monthly Returns'!AO187</f>
        <v>-2.6071E-2</v>
      </c>
      <c r="AQ173" s="97">
        <f>'Monthly Returns'!AP187</f>
        <v>2.971E-2</v>
      </c>
      <c r="AR173" s="95">
        <v>5.3129378865463851E-3</v>
      </c>
      <c r="AS173" s="97">
        <f>'Monthly Returns'!AR187</f>
        <v>-2.496424718368162E-2</v>
      </c>
      <c r="AT173" s="205">
        <f t="shared" si="4"/>
        <v>1.025805384522141E-2</v>
      </c>
      <c r="AU173" s="95">
        <v>1.0710422188778086E-3</v>
      </c>
      <c r="AV173" s="95">
        <v>7.3740979552574029E-4</v>
      </c>
      <c r="AW173" s="97">
        <f>'Monthly Returns'!AV187</f>
        <v>3.6475E-2</v>
      </c>
      <c r="AX173" s="97">
        <f>'Monthly Returns'!AW187</f>
        <v>3.8400999999999998E-2</v>
      </c>
      <c r="AY173" s="95">
        <v>1.7276269226107043E-2</v>
      </c>
      <c r="AZ173" s="95">
        <v>4.6088909985394555E-2</v>
      </c>
      <c r="BA173" s="97">
        <f>'Monthly Returns'!AZ187</f>
        <v>-3.1201E-2</v>
      </c>
      <c r="BB173" s="97"/>
      <c r="BC173" s="97"/>
      <c r="BD173" s="97"/>
      <c r="BE173" s="97"/>
      <c r="BF173" s="97"/>
      <c r="BG173" s="97"/>
      <c r="BH173" s="97"/>
      <c r="BI173" s="97"/>
      <c r="BJ173" s="97"/>
      <c r="BK173" s="97"/>
      <c r="BL173" s="97"/>
      <c r="BM173" s="97"/>
      <c r="BN173" s="97"/>
      <c r="BO173" s="97"/>
      <c r="BP173" s="97"/>
      <c r="BQ173" s="97"/>
      <c r="BR173" s="97"/>
      <c r="BS173" s="97"/>
      <c r="BT173" s="97"/>
      <c r="BU173" s="97"/>
      <c r="BV173" s="97"/>
      <c r="CC173" s="196">
        <f>(C173-AVERAGE(C$3:C$242))^2*'Monthly Returns'!$BI187</f>
        <v>1.3974875698074896E-7</v>
      </c>
      <c r="CD173" s="196">
        <f>(D173-AVERAGE(D$3:D$242))^2*'Monthly Returns'!$BI187</f>
        <v>5.8806827766353707E-8</v>
      </c>
      <c r="CE173" s="196">
        <f>(E173-AVERAGE(E$3:E$242))^2*'Monthly Returns'!$BI187</f>
        <v>9.4790126324084248E-7</v>
      </c>
      <c r="CF173" s="196">
        <f>(F173-AVERAGE(F$3:F$242))^2*'Monthly Returns'!$BI187</f>
        <v>3.868718315543206E-6</v>
      </c>
      <c r="CG173" s="196">
        <f>(G173-AVERAGE(G$3:G$242))^2*'Monthly Returns'!$BI187</f>
        <v>2.0240928968811544E-7</v>
      </c>
      <c r="CH173" s="196">
        <f>(H173-AVERAGE(H$3:H$242))^2*'Monthly Returns'!$BI187</f>
        <v>1.5298723732298682E-6</v>
      </c>
      <c r="CI173" s="196">
        <f>(I173-AVERAGE(I$3:I$242))^2*'Monthly Returns'!$BI187</f>
        <v>4.4856702895961335E-6</v>
      </c>
      <c r="CJ173" s="196">
        <f>(J173-AVERAGE(J$3:J$242))^2*'Monthly Returns'!$BI187</f>
        <v>4.7031335799835262E-6</v>
      </c>
      <c r="CK173" s="196">
        <f>(K173-AVERAGE(K$3:K$242))^2*'Monthly Returns'!$BI187</f>
        <v>8.3069639065943617E-6</v>
      </c>
      <c r="CL173" s="196">
        <f>(L173-AVERAGE(L$3:L$242))^2*'Monthly Returns'!$BI187</f>
        <v>1.6918828917038225E-35</v>
      </c>
      <c r="CM173" s="196">
        <f>(M173-AVERAGE(M$3:M$242))^2*'Monthly Returns'!$BI187</f>
        <v>1.4456009370277615E-7</v>
      </c>
      <c r="CN173" s="196">
        <f>(N173-AVERAGE(N$3:N$242))^2*'Monthly Returns'!$BI187</f>
        <v>3.2623307290541994E-7</v>
      </c>
      <c r="CO173" s="196">
        <f>(O173-AVERAGE(O$3:O$242))^2*'Monthly Returns'!$BI187</f>
        <v>1.2377736147675418E-8</v>
      </c>
      <c r="CP173" s="196">
        <f>(P173-AVERAGE(P$3:P$242))^2*'Monthly Returns'!$BI187</f>
        <v>1.3615774601094017E-7</v>
      </c>
      <c r="CQ173" s="196">
        <f>(Q173-AVERAGE(Q$3:Q$242))^2*'Monthly Returns'!$BI187</f>
        <v>3.3722149376184263E-6</v>
      </c>
      <c r="CR173" s="196">
        <f>(R173-AVERAGE(R$3:R$242))^2*'Monthly Returns'!$BI187</f>
        <v>1.4790786419034708E-7</v>
      </c>
      <c r="CS173" s="196">
        <f>(S173-AVERAGE(S$3:S$242))^2*'Monthly Returns'!$BI187</f>
        <v>6.729514212093409E-8</v>
      </c>
      <c r="CT173" s="196">
        <f>(T173-AVERAGE(T$3:T$242))^2*'Monthly Returns'!$BI187</f>
        <v>5.1805853250415178E-7</v>
      </c>
      <c r="CU173" s="196">
        <f>(U173-AVERAGE(U$3:U$242))^2*'Monthly Returns'!$BI187</f>
        <v>7.4108904643388528E-7</v>
      </c>
      <c r="CV173" s="196">
        <f>(V173-AVERAGE(V$3:V$242))^2*'Monthly Returns'!$BI187</f>
        <v>1.1943093337715079E-7</v>
      </c>
      <c r="CW173" s="196">
        <f>(W173-AVERAGE(W$3:W$242))^2*'Monthly Returns'!$BI187</f>
        <v>2.9934657994155903E-8</v>
      </c>
      <c r="CX173" s="196">
        <f>(X173-AVERAGE(X$3:X$242))^2*'Monthly Returns'!$BI187</f>
        <v>2.7645652435069637E-9</v>
      </c>
      <c r="CY173" s="196">
        <f>(Y173-AVERAGE(Y$3:Y$242))^2*'Monthly Returns'!$BI187</f>
        <v>1.1693689845180393E-6</v>
      </c>
      <c r="CZ173" s="196">
        <f>(Z173-AVERAGE(Z$3:Z$242))^2*'Monthly Returns'!$BI187</f>
        <v>9.8775394581842386E-8</v>
      </c>
      <c r="DA173" s="196">
        <f>(AA173-AVERAGE(AA$3:AA$242))^2*'Monthly Returns'!$BI187</f>
        <v>5.2996561123720119E-7</v>
      </c>
      <c r="DB173" s="196">
        <f>(AB173-AVERAGE(AB$3:AB$242))^2*'Monthly Returns'!$BI187</f>
        <v>7.6690271960122616E-8</v>
      </c>
      <c r="DC173" s="196">
        <f>(AC173-AVERAGE(AC$3:AC$242))^2*'Monthly Returns'!$BI187</f>
        <v>3.365790902704691E-7</v>
      </c>
      <c r="DD173" s="196">
        <f>(AD173-AVERAGE(AD$3:AD$242))^2*'Monthly Returns'!$BI187</f>
        <v>1.1329677923705223E-6</v>
      </c>
      <c r="DE173" s="196">
        <f>(AE173-AVERAGE(AE$3:AE$242))^2*'Monthly Returns'!$BI187</f>
        <v>5.0612991360552701E-7</v>
      </c>
      <c r="DF173" s="196">
        <f>(AF173-AVERAGE(AF$3:AF$242))^2*'Monthly Returns'!$BI187</f>
        <v>2.5352007198503204E-9</v>
      </c>
      <c r="DG173" s="196">
        <f>(AG173-AVERAGE(AG$3:AG$242))^2*'Monthly Returns'!$BI187</f>
        <v>2.5679471568366736E-7</v>
      </c>
      <c r="DH173" s="196">
        <f>(AH173-AVERAGE(AH$3:AH$242))^2*'Monthly Returns'!$BI187</f>
        <v>1.2675933161534172E-6</v>
      </c>
      <c r="DI173" s="196">
        <f>(AI173-AVERAGE(AI$3:AI$242))^2*'Monthly Returns'!$BI187</f>
        <v>1.6990843471520598E-7</v>
      </c>
      <c r="DJ173" s="196">
        <f>(AJ173-AVERAGE(AJ$3:AJ$242))^2*'Monthly Returns'!$BI187</f>
        <v>4.1525160317605268E-7</v>
      </c>
      <c r="DK173" s="196">
        <f>(AK173-AVERAGE(AK$3:AK$242))^2*'Monthly Returns'!$BI187</f>
        <v>5.6107676659325384E-7</v>
      </c>
      <c r="DL173" s="196">
        <f>(AL173-AVERAGE(AL$3:AL$242))^2*'Monthly Returns'!$BI187</f>
        <v>9.9570292427991355E-7</v>
      </c>
      <c r="DM173" s="196">
        <f>(AM173-AVERAGE(AM$3:AM$242))^2*'Monthly Returns'!$BI187</f>
        <v>1.8992966489871027E-7</v>
      </c>
      <c r="DN173" s="196">
        <f>(AN173-AVERAGE(AN$3:AN$242))^2*'Monthly Returns'!$BI187</f>
        <v>2.0737315904996378E-7</v>
      </c>
      <c r="DO173" s="196">
        <f>(AO173-AVERAGE(AO$3:AO$242))^2*'Monthly Returns'!$BI187</f>
        <v>6.7045721440648305E-7</v>
      </c>
      <c r="DP173" s="196">
        <f>(AP173-AVERAGE(AP$3:AP$242))^2*'Monthly Returns'!$BI187</f>
        <v>4.4397412479108427E-6</v>
      </c>
      <c r="DQ173" s="196">
        <f>(AQ173-AVERAGE(AQ$3:AQ$242))^2*'Monthly Returns'!$BI187</f>
        <v>2.6299872898665466E-6</v>
      </c>
      <c r="DR173" s="196">
        <f>(AR173-AVERAGE(AR$3:AR$242))^2*'Monthly Returns'!$BI187</f>
        <v>7.8078683645478816E-9</v>
      </c>
      <c r="DS173" s="196">
        <f>(AS173-AVERAGE(AS$3:AS$242))^2*'Monthly Returns'!$BI187</f>
        <v>1.6918828917038225E-35</v>
      </c>
      <c r="DT173" s="196">
        <f>(AT173-AVERAGE(AT$3:AT$242))^2*'Monthly Returns'!$BI187</f>
        <v>1.1424893516622877E-7</v>
      </c>
      <c r="DU173" s="196">
        <f>(AU173-AVERAGE(AU$3:AU$242))^2*'Monthly Returns'!$BI187</f>
        <v>4.6833065857106342E-9</v>
      </c>
      <c r="DV173" s="196">
        <f>(AV173-AVERAGE(AV$3:AV$242))^2*'Monthly Returns'!$BI187</f>
        <v>2.3757817498586229E-7</v>
      </c>
      <c r="DW173" s="196">
        <f>(AW173-AVERAGE(AW$3:AW$242))^2*'Monthly Returns'!$BI187</f>
        <v>3.8975195781830464E-6</v>
      </c>
      <c r="DX173" s="196">
        <f>(AX173-AVERAGE(AX$3:AX$242))^2*'Monthly Returns'!$BI187</f>
        <v>4.7831720818673211E-6</v>
      </c>
      <c r="DY173" s="196">
        <f>(AY173-AVERAGE(AY$3:AY$242))^2*'Monthly Returns'!$BI187</f>
        <v>5.8720418795862997E-7</v>
      </c>
      <c r="DZ173" s="196">
        <f>(AZ173-AVERAGE(AZ$3:AZ$242))^2*'Monthly Returns'!$BI187</f>
        <v>4.8858070003967679E-6</v>
      </c>
      <c r="EA173" s="196">
        <f>(BA173-AVERAGE(BA$3:BA$242))^2*'Monthly Returns'!$BI187</f>
        <v>9.4332651903333237E-6</v>
      </c>
    </row>
    <row r="174" spans="1:131" s="103" customFormat="1" x14ac:dyDescent="0.2">
      <c r="A174" s="85"/>
      <c r="B174" s="102">
        <f>'Monthly Returns'!A188</f>
        <v>41305</v>
      </c>
      <c r="C174" s="97">
        <f>'Monthly Returns'!B188</f>
        <v>5.4870999999999996E-2</v>
      </c>
      <c r="D174" s="97">
        <f>'Monthly Returns'!C188</f>
        <v>5.4233999999999997E-2</v>
      </c>
      <c r="E174" s="97">
        <f>'Monthly Returns'!D188</f>
        <v>6.8409999999999999E-2</v>
      </c>
      <c r="F174" s="97">
        <f>'Monthly Returns'!E188</f>
        <v>6.2592999999999996E-2</v>
      </c>
      <c r="G174" s="97">
        <f>'Monthly Returns'!F188</f>
        <v>7.8910999999999995E-2</v>
      </c>
      <c r="H174" s="97">
        <f>'Monthly Returns'!G188</f>
        <v>4.6355000000000007E-2</v>
      </c>
      <c r="I174" s="97">
        <f>'Monthly Returns'!H188</f>
        <v>4.0854999999999995E-2</v>
      </c>
      <c r="J174" s="97">
        <f>'Monthly Returns'!I188</f>
        <v>4.8242E-2</v>
      </c>
      <c r="K174" s="97">
        <f>'Monthly Returns'!J188</f>
        <v>1.3943000000000001E-2</v>
      </c>
      <c r="L174" s="97">
        <f>'Monthly Returns'!K188</f>
        <v>-2.496424718368162E-2</v>
      </c>
      <c r="M174" s="97">
        <f>'Monthly Returns'!L188</f>
        <v>-6.9940000000000002E-3</v>
      </c>
      <c r="N174" s="97">
        <f>'Monthly Returns'!M188</f>
        <v>-8.0739999999999996E-3</v>
      </c>
      <c r="O174" s="97">
        <f>'Monthly Returns'!N188</f>
        <v>1.4800000000000002E-4</v>
      </c>
      <c r="P174" s="97">
        <f>'Monthly Returns'!O188</f>
        <v>-4.0530000000000002E-3</v>
      </c>
      <c r="Q174" s="97">
        <f>'Monthly Returns'!P188</f>
        <v>-3.5014999999999998E-2</v>
      </c>
      <c r="R174" s="97">
        <f>'Monthly Returns'!Q188</f>
        <v>-8.7460000000000003E-3</v>
      </c>
      <c r="S174" s="97">
        <f>'Monthly Returns'!R188</f>
        <v>-3.3159999999999999E-3</v>
      </c>
      <c r="T174" s="97">
        <f>'Monthly Returns'!S188</f>
        <v>-2.2355999999999997E-2</v>
      </c>
      <c r="U174" s="97">
        <f>'Monthly Returns'!T188</f>
        <v>-7.5980000000000006E-3</v>
      </c>
      <c r="V174" s="97">
        <f>'Monthly Returns'!U188</f>
        <v>-4.535E-3</v>
      </c>
      <c r="W174" s="97">
        <f>'Monthly Returns'!V188</f>
        <v>-5.0029999999999996E-3</v>
      </c>
      <c r="X174" s="97">
        <f>'Monthly Returns'!W188</f>
        <v>-6.8199999999999999E-4</v>
      </c>
      <c r="Y174" s="97">
        <f>'Monthly Returns'!X188</f>
        <v>2.1210000000000001E-3</v>
      </c>
      <c r="Z174" s="97">
        <f>'Monthly Returns'!Y188</f>
        <v>2.4970000000000001E-3</v>
      </c>
      <c r="AA174" s="97">
        <f>'Monthly Returns'!Z188</f>
        <v>1.3405E-2</v>
      </c>
      <c r="AB174" s="97">
        <f>'Monthly Returns'!AA188</f>
        <v>1.0637000000000001E-2</v>
      </c>
      <c r="AC174" s="97">
        <f>'Monthly Returns'!AB188</f>
        <v>-1.0791E-2</v>
      </c>
      <c r="AD174" s="97">
        <f>'Monthly Returns'!AC188</f>
        <v>-1.6714E-2</v>
      </c>
      <c r="AE174" s="97">
        <f>'Monthly Returns'!AD188</f>
        <v>-1.1440000000000001E-3</v>
      </c>
      <c r="AF174" s="97">
        <f>'Monthly Returns'!AE188</f>
        <v>-1.2488999999999998E-2</v>
      </c>
      <c r="AG174" s="97">
        <f>'Monthly Returns'!AF188</f>
        <v>5.0349999999999995E-3</v>
      </c>
      <c r="AH174" s="97">
        <f>'Monthly Returns'!AG188</f>
        <v>5.2270000000000007E-3</v>
      </c>
      <c r="AI174" s="97">
        <f>'Monthly Returns'!AH188</f>
        <v>1.9599999999999999E-2</v>
      </c>
      <c r="AJ174" s="97">
        <f>'Monthly Returns'!AI188</f>
        <v>2.513E-2</v>
      </c>
      <c r="AK174" s="97">
        <f>'Monthly Returns'!AJ188</f>
        <v>3.3366E-2</v>
      </c>
      <c r="AL174" s="97">
        <f>'Monthly Returns'!AK188</f>
        <v>2.2882E-2</v>
      </c>
      <c r="AM174" s="97">
        <f>'Monthly Returns'!AL188</f>
        <v>1.5269999999999999E-2</v>
      </c>
      <c r="AN174" s="97">
        <f>'Monthly Returns'!AM188</f>
        <v>1.7690999999999998E-2</v>
      </c>
      <c r="AO174" s="97">
        <f>'Monthly Returns'!AN188</f>
        <v>2.1888999999999999E-2</v>
      </c>
      <c r="AP174" s="97">
        <f>'Monthly Returns'!AO188</f>
        <v>2.3973000000000001E-2</v>
      </c>
      <c r="AQ174" s="97">
        <f>'Monthly Returns'!AP188</f>
        <v>3.6856E-2</v>
      </c>
      <c r="AR174" s="95">
        <v>3.5779179602304104E-2</v>
      </c>
      <c r="AS174" s="97">
        <f>'Monthly Returns'!AR188</f>
        <v>-2.496424718368162E-2</v>
      </c>
      <c r="AT174" s="205">
        <f t="shared" si="4"/>
        <v>2.938931845979827E-2</v>
      </c>
      <c r="AU174" s="95">
        <v>1.4251344462994323E-2</v>
      </c>
      <c r="AV174" s="95">
        <v>1.3956990949006719E-2</v>
      </c>
      <c r="AW174" s="97">
        <f>'Monthly Returns'!AV188</f>
        <v>3.6574000000000002E-2</v>
      </c>
      <c r="AX174" s="97">
        <f>'Monthly Returns'!AW188</f>
        <v>3.1562E-2</v>
      </c>
      <c r="AY174" s="95">
        <v>4.1669592298991344E-2</v>
      </c>
      <c r="AZ174" s="95">
        <v>4.3286386875928208E-2</v>
      </c>
      <c r="BA174" s="97">
        <f>'Monthly Returns'!AZ188</f>
        <v>0.12625900000000001</v>
      </c>
      <c r="BB174" s="97"/>
      <c r="BC174" s="97"/>
      <c r="BD174" s="97"/>
      <c r="BE174" s="97"/>
      <c r="BF174" s="97"/>
      <c r="BG174" s="97"/>
      <c r="BH174" s="97"/>
      <c r="BI174" s="97"/>
      <c r="BJ174" s="97"/>
      <c r="BK174" s="97"/>
      <c r="BL174" s="97"/>
      <c r="BM174" s="97"/>
      <c r="BN174" s="97"/>
      <c r="BO174" s="97"/>
      <c r="BP174" s="97"/>
      <c r="BQ174" s="97"/>
      <c r="BR174" s="97"/>
      <c r="BS174" s="97"/>
      <c r="BT174" s="97"/>
      <c r="BU174" s="97"/>
      <c r="BV174" s="97"/>
      <c r="CC174" s="196">
        <f>(C174-AVERAGE(C$3:C$242))^2*'Monthly Returns'!$BI188</f>
        <v>1.2598029096417104E-5</v>
      </c>
      <c r="CD174" s="196">
        <f>(D174-AVERAGE(D$3:D$242))^2*'Monthly Returns'!$BI188</f>
        <v>1.2321822320005266E-5</v>
      </c>
      <c r="CE174" s="196">
        <f>(E174-AVERAGE(E$3:E$242))^2*'Monthly Returns'!$BI188</f>
        <v>1.9364620294234891E-5</v>
      </c>
      <c r="CF174" s="196">
        <f>(F174-AVERAGE(F$3:F$242))^2*'Monthly Returns'!$BI188</f>
        <v>1.588141430554627E-5</v>
      </c>
      <c r="CG174" s="196">
        <f>(G174-AVERAGE(G$3:G$242))^2*'Monthly Returns'!$BI188</f>
        <v>2.5827020685784318E-5</v>
      </c>
      <c r="CH174" s="196">
        <f>(H174-AVERAGE(H$3:H$242))^2*'Monthly Returns'!$BI188</f>
        <v>8.8342935197432894E-6</v>
      </c>
      <c r="CI174" s="196">
        <f>(I174-AVERAGE(I$3:I$242))^2*'Monthly Returns'!$BI188</f>
        <v>6.6340215793901205E-6</v>
      </c>
      <c r="CJ174" s="196">
        <f>(J174-AVERAGE(J$3:J$242))^2*'Monthly Returns'!$BI188</f>
        <v>8.5489554816574852E-6</v>
      </c>
      <c r="CK174" s="196">
        <f>(K174-AVERAGE(K$3:K$242))^2*'Monthly Returns'!$BI188</f>
        <v>8.1140999576435151E-8</v>
      </c>
      <c r="CL174" s="196">
        <f>(L174-AVERAGE(L$3:L$242))^2*'Monthly Returns'!$BI188</f>
        <v>1.7089726178826493E-35</v>
      </c>
      <c r="CM174" s="196">
        <f>(M174-AVERAGE(M$3:M$242))^2*'Monthly Returns'!$BI188</f>
        <v>6.3509681670271596E-7</v>
      </c>
      <c r="CN174" s="196">
        <f>(N174-AVERAGE(N$3:N$242))^2*'Monthly Returns'!$BI188</f>
        <v>7.2484057131931102E-7</v>
      </c>
      <c r="CO174" s="196">
        <f>(O174-AVERAGE(O$3:O$242))^2*'Monthly Returns'!$BI188</f>
        <v>1.33321288902949E-8</v>
      </c>
      <c r="CP174" s="196">
        <f>(P174-AVERAGE(P$3:P$242))^2*'Monthly Returns'!$BI188</f>
        <v>2.7563501644104881E-7</v>
      </c>
      <c r="CQ174" s="196">
        <f>(Q174-AVERAGE(Q$3:Q$242))^2*'Monthly Returns'!$BI188</f>
        <v>8.9468207614197072E-6</v>
      </c>
      <c r="CR174" s="196">
        <f>(R174-AVERAGE(R$3:R$242))^2*'Monthly Returns'!$BI188</f>
        <v>9.5134229480733771E-7</v>
      </c>
      <c r="CS174" s="196">
        <f>(S174-AVERAGE(S$3:S$242))^2*'Monthly Returns'!$BI188</f>
        <v>2.9659295701258724E-7</v>
      </c>
      <c r="CT174" s="196">
        <f>(T174-AVERAGE(T$3:T$242))^2*'Monthly Returns'!$BI188</f>
        <v>4.3193917840159898E-6</v>
      </c>
      <c r="CU174" s="196">
        <f>(U174-AVERAGE(U$3:U$242))^2*'Monthly Returns'!$BI188</f>
        <v>8.0007529568521316E-7</v>
      </c>
      <c r="CV174" s="196">
        <f>(V174-AVERAGE(V$3:V$242))^2*'Monthly Returns'!$BI188</f>
        <v>3.4105334416667783E-7</v>
      </c>
      <c r="CW174" s="196">
        <f>(W174-AVERAGE(W$3:W$242))^2*'Monthly Returns'!$BI188</f>
        <v>4.2025190654568303E-7</v>
      </c>
      <c r="CX174" s="196">
        <f>(X174-AVERAGE(X$3:X$242))^2*'Monthly Returns'!$BI188</f>
        <v>1.4735442109700042E-7</v>
      </c>
      <c r="CY174" s="196">
        <f>(Y174-AVERAGE(Y$3:Y$242))^2*'Monthly Returns'!$BI188</f>
        <v>1.2327129418351611E-8</v>
      </c>
      <c r="CZ174" s="196">
        <f>(Z174-AVERAGE(Z$3:Z$242))^2*'Monthly Returns'!$BI188</f>
        <v>1.8979569968892186E-11</v>
      </c>
      <c r="DA174" s="196">
        <f>(AA174-AVERAGE(AA$3:AA$242))^2*'Monthly Returns'!$BI188</f>
        <v>3.0977401833606971E-7</v>
      </c>
      <c r="DB174" s="196">
        <f>(AB174-AVERAGE(AB$3:AB$242))^2*'Monthly Returns'!$BI188</f>
        <v>2.3520782701399791E-7</v>
      </c>
      <c r="DC174" s="196">
        <f>(AC174-AVERAGE(AC$3:AC$242))^2*'Monthly Returns'!$BI188</f>
        <v>1.0602404931618365E-6</v>
      </c>
      <c r="DD174" s="196">
        <f>(AD174-AVERAGE(AD$3:AD$242))^2*'Monthly Returns'!$BI188</f>
        <v>2.1748737540938589E-6</v>
      </c>
      <c r="DE174" s="196">
        <f>(AE174-AVERAGE(AE$3:AE$242))^2*'Monthly Returns'!$BI188</f>
        <v>1.088770773399715E-7</v>
      </c>
      <c r="DF174" s="196">
        <f>(AF174-AVERAGE(AF$3:AF$242))^2*'Monthly Returns'!$BI188</f>
        <v>2.0936161506132481E-6</v>
      </c>
      <c r="DG174" s="196">
        <f>(AG174-AVERAGE(AG$3:AG$242))^2*'Monthly Returns'!$BI188</f>
        <v>1.006786984193887E-9</v>
      </c>
      <c r="DH174" s="196">
        <f>(AH174-AVERAGE(AH$3:AH$242))^2*'Monthly Returns'!$BI188</f>
        <v>4.4469240747842409E-9</v>
      </c>
      <c r="DI174" s="196">
        <f>(AI174-AVERAGE(AI$3:AI$242))^2*'Monthly Returns'!$BI188</f>
        <v>1.4131853573556024E-6</v>
      </c>
      <c r="DJ174" s="196">
        <f>(AJ174-AVERAGE(AJ$3:AJ$242))^2*'Monthly Returns'!$BI188</f>
        <v>2.090846364489909E-6</v>
      </c>
      <c r="DK174" s="196">
        <f>(AK174-AVERAGE(AK$3:AK$242))^2*'Monthly Returns'!$BI188</f>
        <v>4.0759814858530241E-6</v>
      </c>
      <c r="DL174" s="196">
        <f>(AL174-AVERAGE(AL$3:AL$242))^2*'Monthly Returns'!$BI188</f>
        <v>1.505612209065962E-6</v>
      </c>
      <c r="DM174" s="196">
        <f>(AM174-AVERAGE(AM$3:AM$242))^2*'Monthly Returns'!$BI188</f>
        <v>6.6382348917359768E-7</v>
      </c>
      <c r="DN174" s="196">
        <f>(AN174-AVERAGE(AN$3:AN$242))^2*'Monthly Returns'!$BI188</f>
        <v>8.0912389242466809E-7</v>
      </c>
      <c r="DO174" s="196">
        <f>(AO174-AVERAGE(AO$3:AO$242))^2*'Monthly Returns'!$BI188</f>
        <v>1.5125291088794168E-6</v>
      </c>
      <c r="DP174" s="196">
        <f>(AP174-AVERAGE(AP$3:AP$242))^2*'Monthly Returns'!$BI188</f>
        <v>2.5893427499945788E-6</v>
      </c>
      <c r="DQ174" s="196">
        <f>(AQ174-AVERAGE(AQ$3:AQ$242))^2*'Monthly Returns'!$BI188</f>
        <v>4.6745182632475807E-6</v>
      </c>
      <c r="DR174" s="196">
        <f>(AR174-AVERAGE(AR$3:AR$242))^2*'Monthly Returns'!$BI188</f>
        <v>4.7525956917389318E-6</v>
      </c>
      <c r="DS174" s="196">
        <f>(AS174-AVERAGE(AS$3:AS$242))^2*'Monthly Returns'!$BI188</f>
        <v>1.7089726178826493E-35</v>
      </c>
      <c r="DT174" s="196">
        <f>(AT174-AVERAGE(AT$3:AT$242))^2*'Monthly Returns'!$BI188</f>
        <v>3.1132307287377134E-6</v>
      </c>
      <c r="DU174" s="196">
        <f>(AU174-AVERAGE(AU$3:AU$242))^2*'Monthly Returns'!$BI188</f>
        <v>8.3315115005097429E-7</v>
      </c>
      <c r="DV174" s="196">
        <f>(AV174-AVERAGE(AV$3:AV$242))^2*'Monthly Returns'!$BI188</f>
        <v>2.1737113905906353E-6</v>
      </c>
      <c r="DW174" s="196">
        <f>(AW174-AVERAGE(AW$3:AW$242))^2*'Monthly Returns'!$BI188</f>
        <v>3.96619976945714E-6</v>
      </c>
      <c r="DX174" s="196">
        <f>(AX174-AVERAGE(AX$3:AX$242))^2*'Monthly Returns'!$BI188</f>
        <v>2.851900341700423E-6</v>
      </c>
      <c r="DY174" s="196">
        <f>(AY174-AVERAGE(AY$3:AY$242))^2*'Monthly Returns'!$BI188</f>
        <v>6.6912685852832644E-6</v>
      </c>
      <c r="DZ174" s="196">
        <f>(AZ174-AVERAGE(AZ$3:AZ$242))^2*'Monthly Returns'!$BI188</f>
        <v>4.0514239041766125E-6</v>
      </c>
      <c r="EA174" s="196">
        <f>(BA174-AVERAGE(BA$3:BA$242))^2*'Monthly Returns'!$BI188</f>
        <v>7.46387515395253E-5</v>
      </c>
    </row>
    <row r="175" spans="1:131" s="103" customFormat="1" x14ac:dyDescent="0.2">
      <c r="A175" s="85"/>
      <c r="B175" s="102">
        <f>'Monthly Returns'!A189</f>
        <v>41333</v>
      </c>
      <c r="C175" s="97">
        <f>'Monthly Returns'!B189</f>
        <v>1.3252E-2</v>
      </c>
      <c r="D175" s="97">
        <f>'Monthly Returns'!C189</f>
        <v>1.3434999999999999E-2</v>
      </c>
      <c r="E175" s="97">
        <f>'Monthly Returns'!D189</f>
        <v>1.4145000000000001E-2</v>
      </c>
      <c r="F175" s="97">
        <f>'Monthly Returns'!E189</f>
        <v>1.1030999999999999E-2</v>
      </c>
      <c r="G175" s="97">
        <f>'Monthly Returns'!F189</f>
        <v>7.5549999999999992E-3</v>
      </c>
      <c r="H175" s="97">
        <f>'Monthly Returns'!G189</f>
        <v>2.9600000000000004E-4</v>
      </c>
      <c r="I175" s="97">
        <f>'Monthly Returns'!H189</f>
        <v>-1.0338E-2</v>
      </c>
      <c r="J175" s="97">
        <f>'Monthly Returns'!I189</f>
        <v>3.6380000000000002E-3</v>
      </c>
      <c r="K175" s="97">
        <f>'Monthly Returns'!J189</f>
        <v>-1.242E-2</v>
      </c>
      <c r="L175" s="97">
        <f>'Monthly Returns'!K189</f>
        <v>-2.496424718368162E-2</v>
      </c>
      <c r="M175" s="97">
        <f>'Monthly Returns'!L189</f>
        <v>5.0149999999999995E-3</v>
      </c>
      <c r="N175" s="97">
        <f>'Monthly Returns'!M189</f>
        <v>5.2829999999999995E-3</v>
      </c>
      <c r="O175" s="97">
        <f>'Monthly Returns'!N189</f>
        <v>0</v>
      </c>
      <c r="P175" s="97">
        <f>'Monthly Returns'!O189</f>
        <v>4.2459999999999998E-3</v>
      </c>
      <c r="Q175" s="97">
        <f>'Monthly Returns'!P189</f>
        <v>1.2589999999999999E-2</v>
      </c>
      <c r="R175" s="97">
        <f>'Monthly Returns'!Q189</f>
        <v>7.0130000000000001E-3</v>
      </c>
      <c r="S175" s="97">
        <f>'Monthly Returns'!R189</f>
        <v>6.2170000000000003E-3</v>
      </c>
      <c r="T175" s="97">
        <f>'Monthly Returns'!S189</f>
        <v>9.0530000000000003E-3</v>
      </c>
      <c r="U175" s="97">
        <f>'Monthly Returns'!T189</f>
        <v>1.8599999999999999E-4</v>
      </c>
      <c r="V175" s="97">
        <f>'Monthly Returns'!U189</f>
        <v>3.6109999999999996E-3</v>
      </c>
      <c r="W175" s="97">
        <f>'Monthly Returns'!V189</f>
        <v>3.3889999999999997E-3</v>
      </c>
      <c r="X175" s="97">
        <f>'Monthly Returns'!W189</f>
        <v>-1.0200000000000001E-4</v>
      </c>
      <c r="Y175" s="97">
        <f>'Monthly Returns'!X189</f>
        <v>4.3920000000000001E-3</v>
      </c>
      <c r="Z175" s="97">
        <f>'Monthly Returns'!Y189</f>
        <v>2.4220000000000001E-3</v>
      </c>
      <c r="AA175" s="97">
        <f>'Monthly Returns'!Z189</f>
        <v>5.078E-3</v>
      </c>
      <c r="AB175" s="97">
        <f>'Monthly Returns'!AA189</f>
        <v>2.0960000000000002E-3</v>
      </c>
      <c r="AC175" s="97">
        <f>'Monthly Returns'!AB189</f>
        <v>-1.9689000000000002E-2</v>
      </c>
      <c r="AD175" s="97">
        <f>'Monthly Returns'!AC189</f>
        <v>-1.8322999999999999E-2</v>
      </c>
      <c r="AE175" s="97">
        <f>'Monthly Returns'!AD189</f>
        <v>-2.3578000000000002E-2</v>
      </c>
      <c r="AF175" s="97">
        <f>'Monthly Returns'!AE189</f>
        <v>-5.2900000000000004E-3</v>
      </c>
      <c r="AG175" s="97">
        <f>'Monthly Returns'!AF189</f>
        <v>5.2499999999999997E-4</v>
      </c>
      <c r="AH175" s="97">
        <f>'Monthly Returns'!AG189</f>
        <v>1.7730000000000001E-3</v>
      </c>
      <c r="AI175" s="97">
        <f>'Monthly Returns'!AH189</f>
        <v>4.3E-3</v>
      </c>
      <c r="AJ175" s="97">
        <f>'Monthly Returns'!AI189</f>
        <v>1.09E-3</v>
      </c>
      <c r="AK175" s="97">
        <f>'Monthly Returns'!AJ189</f>
        <v>3.1649999999999998E-3</v>
      </c>
      <c r="AL175" s="97">
        <f>'Monthly Returns'!AK189</f>
        <v>3.6420000000000003E-3</v>
      </c>
      <c r="AM175" s="97">
        <f>'Monthly Returns'!AL189</f>
        <v>-6.7910000000000002E-3</v>
      </c>
      <c r="AN175" s="97">
        <f>'Monthly Returns'!AM189</f>
        <v>3.8790000000000001E-3</v>
      </c>
      <c r="AO175" s="97">
        <f>'Monthly Returns'!AN189</f>
        <v>1.0630000000000001E-3</v>
      </c>
      <c r="AP175" s="97">
        <f>'Monthly Returns'!AO189</f>
        <v>-4.0868000000000002E-2</v>
      </c>
      <c r="AQ175" s="97">
        <f>'Monthly Returns'!AP189</f>
        <v>-3.2862000000000002E-2</v>
      </c>
      <c r="AR175" s="95">
        <v>-1.73605387270972E-3</v>
      </c>
      <c r="AS175" s="97">
        <f>'Monthly Returns'!AR189</f>
        <v>-2.496424718368162E-2</v>
      </c>
      <c r="AT175" s="205">
        <f t="shared" si="4"/>
        <v>-3.6262494834818416E-3</v>
      </c>
      <c r="AU175" s="95">
        <v>-6.7690981057822418E-3</v>
      </c>
      <c r="AV175" s="95">
        <v>-1.1973664519032177E-2</v>
      </c>
      <c r="AW175" s="97">
        <f>'Monthly Returns'!AV189</f>
        <v>1.2410000000000001E-2</v>
      </c>
      <c r="AX175" s="97">
        <f>'Monthly Returns'!AW189</f>
        <v>7.2330000000000007E-3</v>
      </c>
      <c r="AY175" s="95">
        <v>4.936752582590795E-3</v>
      </c>
      <c r="AZ175" s="95">
        <v>4.3070127341723032E-2</v>
      </c>
      <c r="BA175" s="97">
        <f>'Monthly Returns'!AZ189</f>
        <v>8.8880000000000001E-3</v>
      </c>
      <c r="BB175" s="97"/>
      <c r="BC175" s="97"/>
      <c r="BD175" s="97"/>
      <c r="BE175" s="97"/>
      <c r="BF175" s="97"/>
      <c r="BG175" s="97"/>
      <c r="BH175" s="97"/>
      <c r="BI175" s="97"/>
      <c r="BJ175" s="97"/>
      <c r="BK175" s="97"/>
      <c r="BL175" s="97"/>
      <c r="BM175" s="97"/>
      <c r="BN175" s="97"/>
      <c r="BO175" s="97"/>
      <c r="BP175" s="97"/>
      <c r="BQ175" s="97"/>
      <c r="BR175" s="97"/>
      <c r="BS175" s="97"/>
      <c r="BT175" s="97"/>
      <c r="BU175" s="97"/>
      <c r="BV175" s="97"/>
      <c r="CC175" s="196">
        <f>(C175-AVERAGE(C$3:C$242))^2*'Monthly Returns'!$BI189</f>
        <v>2.0450977034128883E-7</v>
      </c>
      <c r="CD175" s="196">
        <f>(D175-AVERAGE(D$3:D$242))^2*'Monthly Returns'!$BI189</f>
        <v>2.2494098391219931E-7</v>
      </c>
      <c r="CE175" s="196">
        <f>(E175-AVERAGE(E$3:E$242))^2*'Monthly Returns'!$BI189</f>
        <v>1.3044038777903949E-7</v>
      </c>
      <c r="CF175" s="196">
        <f>(F175-AVERAGE(F$3:F$242))^2*'Monthly Returns'!$BI189</f>
        <v>2.1317814192735001E-8</v>
      </c>
      <c r="CG175" s="196">
        <f>(G175-AVERAGE(G$3:G$242))^2*'Monthly Returns'!$BI189</f>
        <v>5.4332580596453463E-8</v>
      </c>
      <c r="CH175" s="196">
        <f>(H175-AVERAGE(H$3:H$242))^2*'Monthly Returns'!$BI189</f>
        <v>2.1170418904538757E-7</v>
      </c>
      <c r="CI175" s="196">
        <f>(I175-AVERAGE(I$3:I$242))^2*'Monthly Returns'!$BI189</f>
        <v>1.5449646390257267E-6</v>
      </c>
      <c r="CJ175" s="196">
        <f>(J175-AVERAGE(J$3:J$242))^2*'Monthly Returns'!$BI189</f>
        <v>1.5988008732919438E-7</v>
      </c>
      <c r="CK175" s="196">
        <f>(K175-AVERAGE(K$3:K$242))^2*'Monthly Returns'!$BI189</f>
        <v>2.8455728514191108E-6</v>
      </c>
      <c r="CL175" s="196">
        <f>(L175-AVERAGE(L$3:L$242))^2*'Monthly Returns'!$BI189</f>
        <v>1.7262349675582314E-35</v>
      </c>
      <c r="CM175" s="196">
        <f>(M175-AVERAGE(M$3:M$242))^2*'Monthly Returns'!$BI189</f>
        <v>9.5811875193107929E-9</v>
      </c>
      <c r="CN175" s="196">
        <f>(N175-AVERAGE(N$3:N$242))^2*'Monthly Returns'!$BI189</f>
        <v>2.0752086705071437E-8</v>
      </c>
      <c r="CO175" s="196">
        <f>(O175-AVERAGE(O$3:O$242))^2*'Monthly Returns'!$BI189</f>
        <v>1.6160451769769492E-8</v>
      </c>
      <c r="CP175" s="196">
        <f>(P175-AVERAGE(P$3:P$242))^2*'Monthly Returns'!$BI189</f>
        <v>8.7411510688588491E-9</v>
      </c>
      <c r="CQ175" s="196">
        <f>(Q175-AVERAGE(Q$3:Q$242))^2*'Monthly Returns'!$BI189</f>
        <v>3.1009380887486554E-7</v>
      </c>
      <c r="CR175" s="196">
        <f>(R175-AVERAGE(R$3:R$242))^2*'Monthly Returns'!$BI189</f>
        <v>3.9688478406763966E-8</v>
      </c>
      <c r="CS175" s="196">
        <f>(S175-AVERAGE(S$3:S$242))^2*'Monthly Returns'!$BI189</f>
        <v>2.7609700301452449E-8</v>
      </c>
      <c r="CT175" s="196">
        <f>(T175-AVERAGE(T$3:T$242))^2*'Monthly Returns'!$BI189</f>
        <v>6.8675071869352177E-8</v>
      </c>
      <c r="CU175" s="196">
        <f>(U175-AVERAGE(U$3:U$242))^2*'Monthly Returns'!$BI189</f>
        <v>1.0009167191097955E-7</v>
      </c>
      <c r="CV175" s="196">
        <f>(V175-AVERAGE(V$3:V$242))^2*'Monthly Returns'!$BI189</f>
        <v>5.1789457270814512E-10</v>
      </c>
      <c r="CW175" s="196">
        <f>(W175-AVERAGE(W$3:W$242))^2*'Monthly Returns'!$BI189</f>
        <v>5.4873004185312611E-10</v>
      </c>
      <c r="CX175" s="196">
        <f>(X175-AVERAGE(X$3:X$242))^2*'Monthly Returns'!$BI189</f>
        <v>1.17231442904879E-7</v>
      </c>
      <c r="CY175" s="196">
        <f>(Y175-AVERAGE(Y$3:Y$242))^2*'Monthly Returns'!$BI189</f>
        <v>3.4092476844243169E-9</v>
      </c>
      <c r="CZ175" s="196">
        <f>(Z175-AVERAGE(Z$3:Z$242))^2*'Monthly Returns'!$BI189</f>
        <v>1.5251316360418778E-12</v>
      </c>
      <c r="DA175" s="196">
        <f>(AA175-AVERAGE(AA$3:AA$242))^2*'Monthly Returns'!$BI189</f>
        <v>4.0789784911727994E-9</v>
      </c>
      <c r="DB175" s="196">
        <f>(AB175-AVERAGE(AB$3:AB$242))^2*'Monthly Returns'!$BI189</f>
        <v>2.3054108882652592E-8</v>
      </c>
      <c r="DC175" s="196">
        <f>(AC175-AVERAGE(AC$3:AC$242))^2*'Monthly Returns'!$BI189</f>
        <v>2.8928858638558073E-6</v>
      </c>
      <c r="DD175" s="196">
        <f>(AD175-AVERAGE(AD$3:AD$242))^2*'Monthly Returns'!$BI189</f>
        <v>2.5683342567263932E-6</v>
      </c>
      <c r="DE175" s="196">
        <f>(AE175-AVERAGE(AE$3:AE$242))^2*'Monthly Returns'!$BI189</f>
        <v>4.0430234147740345E-6</v>
      </c>
      <c r="DF175" s="196">
        <f>(AF175-AVERAGE(AF$3:AF$242))^2*'Monthly Returns'!$BI189</f>
        <v>8.3796630211021287E-7</v>
      </c>
      <c r="DG175" s="196">
        <f>(AG175-AVERAGE(AG$3:AG$242))^2*'Monthly Returns'!$BI189</f>
        <v>1.3649041409748636E-7</v>
      </c>
      <c r="DH175" s="196">
        <f>(AH175-AVERAGE(AH$3:AH$242))^2*'Monthly Returns'!$BI189</f>
        <v>3.6671309584261305E-8</v>
      </c>
      <c r="DI175" s="196">
        <f>(AI175-AVERAGE(AI$3:AI$242))^2*'Monthly Returns'!$BI189</f>
        <v>2.4618257912536406E-9</v>
      </c>
      <c r="DJ175" s="196">
        <f>(AJ175-AVERAGE(AJ$3:AJ$242))^2*'Monthly Returns'!$BI189</f>
        <v>1.1974508097193705E-7</v>
      </c>
      <c r="DK175" s="196">
        <f>(AK175-AVERAGE(AK$3:AK$242))^2*'Monthly Returns'!$BI189</f>
        <v>5.3524217995517217E-8</v>
      </c>
      <c r="DL175" s="196">
        <f>(AL175-AVERAGE(AL$3:AL$242))^2*'Monthly Returns'!$BI189</f>
        <v>4.2776702439461933E-8</v>
      </c>
      <c r="DM175" s="196">
        <f>(AM175-AVERAGE(AM$3:AM$242))^2*'Monthly Returns'!$BI189</f>
        <v>6.9276269067647115E-7</v>
      </c>
      <c r="DN175" s="196">
        <f>(AN175-AVERAGE(AN$3:AN$242))^2*'Monthly Returns'!$BI189</f>
        <v>1.6830108485635518E-8</v>
      </c>
      <c r="DO175" s="196">
        <f>(AO175-AVERAGE(AO$3:AO$242))^2*'Monthly Returns'!$BI189</f>
        <v>1.041364905169755E-7</v>
      </c>
      <c r="DP175" s="196">
        <f>(AP175-AVERAGE(AP$3:AP$242))^2*'Monthly Returns'!$BI189</f>
        <v>1.0470738238771676E-5</v>
      </c>
      <c r="DQ175" s="196">
        <f>(AQ175-AVERAGE(AQ$3:AQ$242))^2*'Monthly Returns'!$BI189</f>
        <v>9.2730691403337433E-6</v>
      </c>
      <c r="DR175" s="196">
        <f>(AR175-AVERAGE(AR$3:AR$242))^2*'Monthly Returns'!$BI189</f>
        <v>3.8049762396395823E-7</v>
      </c>
      <c r="DS175" s="196">
        <f>(AS175-AVERAGE(AS$3:AS$242))^2*'Monthly Returns'!$BI189</f>
        <v>1.7262349675582314E-35</v>
      </c>
      <c r="DT175" s="196">
        <f>(AT175-AVERAGE(AT$3:AT$242))^2*'Monthly Returns'!$BI189</f>
        <v>4.8687703383943862E-7</v>
      </c>
      <c r="DU175" s="196">
        <f>(AU175-AVERAGE(AU$3:AU$242))^2*'Monthly Returns'!$BI189</f>
        <v>4.3024496686271029E-7</v>
      </c>
      <c r="DV175" s="196">
        <f>(AV175-AVERAGE(AV$3:AV$242))^2*'Monthly Returns'!$BI189</f>
        <v>2.1071054551841103E-7</v>
      </c>
      <c r="DW175" s="196">
        <f>(AW175-AVERAGE(AW$3:AW$242))^2*'Monthly Returns'!$BI189</f>
        <v>3.7241880700397361E-8</v>
      </c>
      <c r="DX175" s="196">
        <f>(AX175-AVERAGE(AX$3:AX$242))^2*'Monthly Returns'!$BI189</f>
        <v>1.5293864816119789E-8</v>
      </c>
      <c r="DY175" s="196">
        <f>(AY175-AVERAGE(AY$3:AY$242))^2*'Monthly Returns'!$BI189</f>
        <v>2.2360127877228011E-8</v>
      </c>
      <c r="DZ175" s="196">
        <f>(AZ175-AVERAGE(AZ$3:AZ$242))^2*'Monthly Returns'!$BI189</f>
        <v>4.0271214468089512E-6</v>
      </c>
      <c r="EA175" s="196">
        <f>(BA175-AVERAGE(BA$3:BA$242))^2*'Monthly Returns'!$BI189</f>
        <v>1.0378902122195208E-8</v>
      </c>
    </row>
    <row r="176" spans="1:131" s="103" customFormat="1" x14ac:dyDescent="0.2">
      <c r="A176" s="85"/>
      <c r="B176" s="102">
        <f>'Monthly Returns'!A190</f>
        <v>41364</v>
      </c>
      <c r="C176" s="97">
        <f>'Monthly Returns'!B190</f>
        <v>3.9187E-2</v>
      </c>
      <c r="D176" s="97">
        <f>'Monthly Returns'!C190</f>
        <v>3.8606000000000001E-2</v>
      </c>
      <c r="E176" s="97">
        <f>'Monthly Returns'!D190</f>
        <v>4.2506000000000002E-2</v>
      </c>
      <c r="F176" s="97">
        <f>'Monthly Returns'!E190</f>
        <v>4.6174E-2</v>
      </c>
      <c r="G176" s="97">
        <f>'Monthly Returns'!F190</f>
        <v>5.8131000000000002E-2</v>
      </c>
      <c r="H176" s="97">
        <f>'Monthly Returns'!G190</f>
        <v>1.8762000000000001E-2</v>
      </c>
      <c r="I176" s="97">
        <f>'Monthly Returns'!H190</f>
        <v>2.4879999999999998E-3</v>
      </c>
      <c r="J176" s="97">
        <f>'Monthly Returns'!I190</f>
        <v>2.0074000000000002E-2</v>
      </c>
      <c r="K176" s="97">
        <f>'Monthly Returns'!J190</f>
        <v>-1.7007000000000001E-2</v>
      </c>
      <c r="L176" s="97">
        <f>'Monthly Returns'!K190</f>
        <v>-2.496424718368162E-2</v>
      </c>
      <c r="M176" s="97">
        <f>'Monthly Returns'!L190</f>
        <v>7.9799999999999999E-4</v>
      </c>
      <c r="N176" s="97">
        <f>'Monthly Returns'!M190</f>
        <v>9.810000000000001E-4</v>
      </c>
      <c r="O176" s="97">
        <f>'Monthly Returns'!N190</f>
        <v>2.4600000000000002E-4</v>
      </c>
      <c r="P176" s="97">
        <f>'Monthly Returns'!O190</f>
        <v>1.2509999999999999E-3</v>
      </c>
      <c r="Q176" s="97">
        <f>'Monthly Returns'!P190</f>
        <v>-9.6199999999999996E-4</v>
      </c>
      <c r="R176" s="97">
        <f>'Monthly Returns'!Q190</f>
        <v>6.6000000000000005E-5</v>
      </c>
      <c r="S176" s="97">
        <f>'Monthly Returns'!R190</f>
        <v>1.8290000000000001E-3</v>
      </c>
      <c r="T176" s="97">
        <f>'Monthly Returns'!S190</f>
        <v>-4.5030000000000001E-3</v>
      </c>
      <c r="U176" s="97">
        <f>'Monthly Returns'!T190</f>
        <v>2.5460000000000001E-3</v>
      </c>
      <c r="V176" s="97">
        <f>'Monthly Returns'!U190</f>
        <v>5.9400000000000002E-4</v>
      </c>
      <c r="W176" s="97">
        <f>'Monthly Returns'!V190</f>
        <v>1.165E-3</v>
      </c>
      <c r="X176" s="97">
        <f>'Monthly Returns'!W190</f>
        <v>3.1719999999999999E-3</v>
      </c>
      <c r="Y176" s="97">
        <f>'Monthly Returns'!X190</f>
        <v>-1.7000000000000001E-3</v>
      </c>
      <c r="Z176" s="97">
        <f>'Monthly Returns'!Y190</f>
        <v>6.8199999999999999E-4</v>
      </c>
      <c r="AA176" s="97">
        <f>'Monthly Returns'!Z190</f>
        <v>1.0182999999999999E-2</v>
      </c>
      <c r="AB176" s="97">
        <f>'Monthly Returns'!AA190</f>
        <v>7.9730000000000009E-3</v>
      </c>
      <c r="AC176" s="97">
        <f>'Monthly Returns'!AB190</f>
        <v>-4.9519999999999998E-3</v>
      </c>
      <c r="AD176" s="97">
        <f>'Monthly Returns'!AC190</f>
        <v>-4.7089999999999996E-3</v>
      </c>
      <c r="AE176" s="97">
        <f>'Monthly Returns'!AD190</f>
        <v>-4.5050000000000003E-3</v>
      </c>
      <c r="AF176" s="97">
        <f>'Monthly Returns'!AE190</f>
        <v>-7.3029999999999996E-3</v>
      </c>
      <c r="AG176" s="97">
        <f>'Monthly Returns'!AF190</f>
        <v>-4.2399999999999998E-3</v>
      </c>
      <c r="AH176" s="97">
        <f>'Monthly Returns'!AG190</f>
        <v>-4.189E-3</v>
      </c>
      <c r="AI176" s="97">
        <f>'Monthly Returns'!AH190</f>
        <v>7.1999999999999998E-3</v>
      </c>
      <c r="AJ176" s="97">
        <f>'Monthly Returns'!AI190</f>
        <v>9.4799999999999988E-3</v>
      </c>
      <c r="AK176" s="97">
        <f>'Monthly Returns'!AJ190</f>
        <v>1.2222999999999999E-2</v>
      </c>
      <c r="AL176" s="97">
        <f>'Monthly Returns'!AK190</f>
        <v>1.0048E-2</v>
      </c>
      <c r="AM176" s="97">
        <f>'Monthly Returns'!AL190</f>
        <v>4.0739999999999995E-3</v>
      </c>
      <c r="AN176" s="97">
        <f>'Monthly Returns'!AM190</f>
        <v>8.829E-3</v>
      </c>
      <c r="AO176" s="97">
        <f>'Monthly Returns'!AN190</f>
        <v>1.4589000000000001E-2</v>
      </c>
      <c r="AP176" s="97">
        <f>'Monthly Returns'!AO190</f>
        <v>6.7379999999999992E-3</v>
      </c>
      <c r="AQ176" s="97">
        <f>'Monthly Returns'!AP190</f>
        <v>-1.7618999999999999E-2</v>
      </c>
      <c r="AR176" s="95">
        <v>2.3061094039941648E-2</v>
      </c>
      <c r="AS176" s="97">
        <f>'Monthly Returns'!AR190</f>
        <v>-2.496424718368162E-2</v>
      </c>
      <c r="AT176" s="205">
        <f t="shared" si="4"/>
        <v>1.4984044697268634E-2</v>
      </c>
      <c r="AU176" s="95">
        <v>3.7851606429095651E-3</v>
      </c>
      <c r="AV176" s="95">
        <v>1.155200690698464E-3</v>
      </c>
      <c r="AW176" s="97">
        <f>'Monthly Returns'!AV190</f>
        <v>3.0076000000000002E-2</v>
      </c>
      <c r="AX176" s="97">
        <f>'Monthly Returns'!AW190</f>
        <v>2.2700000000000001E-2</v>
      </c>
      <c r="AY176" s="95">
        <v>2.1426223486343161E-2</v>
      </c>
      <c r="AZ176" s="95">
        <v>3.5328652944916196E-2</v>
      </c>
      <c r="BA176" s="97">
        <f>'Monthly Returns'!AZ190</f>
        <v>5.3818000000000005E-2</v>
      </c>
      <c r="BB176" s="97"/>
      <c r="BC176" s="97"/>
      <c r="BD176" s="97"/>
      <c r="BE176" s="97"/>
      <c r="BF176" s="97"/>
      <c r="BG176" s="97"/>
      <c r="BH176" s="97"/>
      <c r="BI176" s="97"/>
      <c r="BJ176" s="97"/>
      <c r="BK176" s="97"/>
      <c r="BL176" s="97"/>
      <c r="BM176" s="97"/>
      <c r="BN176" s="97"/>
      <c r="BO176" s="97"/>
      <c r="BP176" s="97"/>
      <c r="BQ176" s="97"/>
      <c r="BR176" s="97"/>
      <c r="BS176" s="97"/>
      <c r="BT176" s="97"/>
      <c r="BU176" s="97"/>
      <c r="BV176" s="97"/>
      <c r="CC176" s="196">
        <f>(C176-AVERAGE(C$3:C$242))^2*'Monthly Returns'!$BI190</f>
        <v>5.7860498440948754E-6</v>
      </c>
      <c r="CD176" s="196">
        <f>(D176-AVERAGE(D$3:D$242))^2*'Monthly Returns'!$BI190</f>
        <v>5.6174371812513908E-6</v>
      </c>
      <c r="CE176" s="196">
        <f>(E176-AVERAGE(E$3:E$242))^2*'Monthly Returns'!$BI190</f>
        <v>6.2319707487005682E-6</v>
      </c>
      <c r="CF176" s="196">
        <f>(F176-AVERAGE(F$3:F$242))^2*'Monthly Returns'!$BI190</f>
        <v>7.7858445425567591E-6</v>
      </c>
      <c r="CG176" s="196">
        <f>(G176-AVERAGE(G$3:G$242))^2*'Monthly Returns'!$BI190</f>
        <v>1.274649636702239E-5</v>
      </c>
      <c r="CH176" s="196">
        <f>(H176-AVERAGE(H$3:H$242))^2*'Monthly Returns'!$BI190</f>
        <v>8.5866434162709042E-7</v>
      </c>
      <c r="CI176" s="196">
        <f>(I176-AVERAGE(I$3:I$242))^2*'Monthly Returns'!$BI190</f>
        <v>8.0891566090073769E-8</v>
      </c>
      <c r="CJ176" s="196">
        <f>(J176-AVERAGE(J$3:J$242))^2*'Monthly Returns'!$BI190</f>
        <v>6.9639854732873554E-7</v>
      </c>
      <c r="CK176" s="196">
        <f>(K176-AVERAGE(K$3:K$242))^2*'Monthly Returns'!$BI190</f>
        <v>4.1633540071797746E-6</v>
      </c>
      <c r="CL176" s="196">
        <f>(L176-AVERAGE(L$3:L$242))^2*'Monthly Returns'!$BI190</f>
        <v>1.7436716844022541E-35</v>
      </c>
      <c r="CM176" s="196">
        <f>(M176-AVERAGE(M$3:M$242))^2*'Monthly Returns'!$BI190</f>
        <v>4.7890861395056875E-8</v>
      </c>
      <c r="CN176" s="196">
        <f>(N176-AVERAGE(N$3:N$242))^2*'Monthly Returns'!$BI190</f>
        <v>3.1979765307745486E-8</v>
      </c>
      <c r="CO176" s="196">
        <f>(O176-AVERAGE(O$3:O$242))^2*'Monthly Returns'!$BI190</f>
        <v>1.1937588258441439E-8</v>
      </c>
      <c r="CP176" s="196">
        <f>(P176-AVERAGE(P$3:P$242))^2*'Monthly Returns'!$BI190</f>
        <v>1.7247180213317988E-8</v>
      </c>
      <c r="CQ176" s="196">
        <f>(Q176-AVERAGE(Q$3:Q$242))^2*'Monthly Returns'!$BI190</f>
        <v>2.1137881735173438E-7</v>
      </c>
      <c r="CR176" s="196">
        <f>(R176-AVERAGE(R$3:R$242))^2*'Monthly Returns'!$BI190</f>
        <v>1.0391123004791378E-7</v>
      </c>
      <c r="CS176" s="196">
        <f>(S176-AVERAGE(S$3:S$242))^2*'Monthly Returns'!$BI190</f>
        <v>2.6595374427779323E-8</v>
      </c>
      <c r="CT176" s="196">
        <f>(T176-AVERAGE(T$3:T$242))^2*'Monthly Returns'!$BI190</f>
        <v>5.7206071052369833E-7</v>
      </c>
      <c r="CU176" s="196">
        <f>(U176-AVERAGE(U$3:U$242))^2*'Monthly Returns'!$BI190</f>
        <v>1.9723287861375282E-8</v>
      </c>
      <c r="CV176" s="196">
        <f>(V176-AVERAGE(V$3:V$242))^2*'Monthly Returns'!$BI190</f>
        <v>4.1647265568156069E-8</v>
      </c>
      <c r="CW176" s="196">
        <f>(W176-AVERAGE(W$3:W$242))^2*'Monthly Returns'!$BI190</f>
        <v>3.6419721628204637E-8</v>
      </c>
      <c r="CX176" s="196">
        <f>(X176-AVERAGE(X$3:X$242))^2*'Monthly Returns'!$BI190</f>
        <v>9.5716361397133757E-9</v>
      </c>
      <c r="CY176" s="196">
        <f>(Y176-AVERAGE(Y$3:Y$242))^2*'Monthly Returns'!$BI190</f>
        <v>1.5966190348078292E-7</v>
      </c>
      <c r="CZ176" s="196">
        <f>(Z176-AVERAGE(Z$3:Z$242))^2*'Monthly Returns'!$BI190</f>
        <v>1.745824384120563E-8</v>
      </c>
      <c r="DA176" s="196">
        <f>(AA176-AVERAGE(AA$3:AA$242))^2*'Monthly Returns'!$BI190</f>
        <v>1.0228872624321545E-7</v>
      </c>
      <c r="DB176" s="196">
        <f>(AB176-AVERAGE(AB$3:AB$242))^2*'Monthly Returns'!$BI190</f>
        <v>8.3802349523576681E-8</v>
      </c>
      <c r="DC176" s="196">
        <f>(AC176-AVERAGE(AC$3:AC$242))^2*'Monthly Returns'!$BI190</f>
        <v>3.6102314985812836E-7</v>
      </c>
      <c r="DD176" s="196">
        <f>(AD176-AVERAGE(AD$3:AD$242))^2*'Monthly Returns'!$BI190</f>
        <v>3.4408378819062675E-7</v>
      </c>
      <c r="DE176" s="196">
        <f>(AE176-AVERAGE(AE$3:AE$242))^2*'Monthly Returns'!$BI190</f>
        <v>3.4354088651141346E-7</v>
      </c>
      <c r="DF176" s="196">
        <f>(AF176-AVERAGE(AF$3:AF$242))^2*'Monthly Returns'!$BI190</f>
        <v>1.1479859183960474E-6</v>
      </c>
      <c r="DG176" s="196">
        <f>(AG176-AVERAGE(AG$3:AG$242))^2*'Monthly Returns'!$BI190</f>
        <v>5.3252937536048857E-7</v>
      </c>
      <c r="DH176" s="196">
        <f>(AH176-AVERAGE(AH$3:AH$242))^2*'Monthly Returns'!$BI190</f>
        <v>4.1080834157795438E-7</v>
      </c>
      <c r="DI176" s="196">
        <f>(AI176-AVERAGE(AI$3:AI$242))^2*'Monthly Returns'!$BI190</f>
        <v>7.1831605966225717E-8</v>
      </c>
      <c r="DJ176" s="196">
        <f>(AJ176-AVERAGE(AJ$3:AJ$242))^2*'Monthly Returns'!$BI190</f>
        <v>8.028030540407668E-8</v>
      </c>
      <c r="DK176" s="196">
        <f>(AK176-AVERAGE(AK$3:AK$242))^2*'Monthly Returns'!$BI190</f>
        <v>2.0146965868908477E-7</v>
      </c>
      <c r="DL176" s="196">
        <f>(AL176-AVERAGE(AL$3:AL$242))^2*'Monthly Returns'!$BI190</f>
        <v>7.5083086374934653E-8</v>
      </c>
      <c r="DM176" s="196">
        <f>(AM176-AVERAGE(AM$3:AM$242))^2*'Monthly Returns'!$BI190</f>
        <v>3.6925826801982321E-10</v>
      </c>
      <c r="DN176" s="196">
        <f>(AN176-AVERAGE(AN$3:AN$242))^2*'Monthly Returns'!$BI190</f>
        <v>5.8549793124239439E-8</v>
      </c>
      <c r="DO176" s="196">
        <f>(AO176-AVERAGE(AO$3:AO$242))^2*'Monthly Returns'!$BI190</f>
        <v>4.8044607903593438E-7</v>
      </c>
      <c r="DP176" s="196">
        <f>(AP176-AVERAGE(AP$3:AP$242))^2*'Monthly Returns'!$BI190</f>
        <v>1.0819142777834545E-7</v>
      </c>
      <c r="DQ176" s="196">
        <f>(AQ176-AVERAGE(AQ$3:AQ$242))^2*'Monthly Returns'!$BI190</f>
        <v>3.6629534129524135E-6</v>
      </c>
      <c r="DR176" s="196">
        <f>(AR176-AVERAGE(AR$3:AR$242))^2*'Monthly Returns'!$BI190</f>
        <v>1.5509457937108974E-6</v>
      </c>
      <c r="DS176" s="196">
        <f>(AS176-AVERAGE(AS$3:AS$242))^2*'Monthly Returns'!$BI190</f>
        <v>1.7436716844022541E-35</v>
      </c>
      <c r="DT176" s="196">
        <f>(AT176-AVERAGE(AT$3:AT$242))^2*'Monthly Returns'!$BI190</f>
        <v>4.881061639049097E-7</v>
      </c>
      <c r="DU176" s="196">
        <f>(AU176-AVERAGE(AU$3:AU$242))^2*'Monthly Returns'!$BI190</f>
        <v>1.8141566158228175E-8</v>
      </c>
      <c r="DV176" s="196">
        <f>(AV176-AVERAGE(AV$3:AV$242))^2*'Monthly Returns'!$BI190</f>
        <v>2.7694040546584083E-7</v>
      </c>
      <c r="DW176" s="196">
        <f>(AW176-AVERAGE(AW$3:AW$242))^2*'Monthly Returns'!$BI190</f>
        <v>2.3190653855721645E-6</v>
      </c>
      <c r="DX176" s="196">
        <f>(AX176-AVERAGE(AX$3:AX$242))^2*'Monthly Returns'!$BI190</f>
        <v>1.0799090064684686E-6</v>
      </c>
      <c r="DY176" s="196">
        <f>(AY176-AVERAGE(AY$3:AY$242))^2*'Monthly Returns'!$BI190</f>
        <v>1.1883296223126977E-6</v>
      </c>
      <c r="DZ176" s="196">
        <f>(AZ176-AVERAGE(AZ$3:AZ$242))^2*'Monthly Returns'!$BI190</f>
        <v>2.0579042473265186E-6</v>
      </c>
      <c r="EA176" s="196">
        <f>(BA176-AVERAGE(BA$3:BA$242))^2*'Monthly Returns'!$BI190</f>
        <v>1.0741289961728621E-5</v>
      </c>
    </row>
    <row r="177" spans="1:131" s="103" customFormat="1" x14ac:dyDescent="0.2">
      <c r="A177" s="85"/>
      <c r="B177" s="102">
        <f>'Monthly Returns'!A191</f>
        <v>41394</v>
      </c>
      <c r="C177" s="97">
        <f>'Monthly Returns'!B191</f>
        <v>1.6369000000000002E-2</v>
      </c>
      <c r="D177" s="97">
        <f>'Monthly Returns'!C191</f>
        <v>1.8059000000000002E-2</v>
      </c>
      <c r="E177" s="97">
        <f>'Monthly Returns'!D191</f>
        <v>1.2814000000000001E-2</v>
      </c>
      <c r="F177" s="97">
        <f>'Monthly Returns'!E191</f>
        <v>-3.6740000000000002E-3</v>
      </c>
      <c r="G177" s="97">
        <f>'Monthly Returns'!F191</f>
        <v>1.1400000000000001E-4</v>
      </c>
      <c r="H177" s="97">
        <f>'Monthly Returns'!G191</f>
        <v>2.9241000000000003E-2</v>
      </c>
      <c r="I177" s="97">
        <f>'Monthly Returns'!H191</f>
        <v>3.7737E-2</v>
      </c>
      <c r="J177" s="97">
        <f>'Monthly Returns'!I191</f>
        <v>2.9555999999999999E-2</v>
      </c>
      <c r="K177" s="97">
        <f>'Monthly Returns'!J191</f>
        <v>7.9290000000000003E-3</v>
      </c>
      <c r="L177" s="97">
        <f>'Monthly Returns'!K191</f>
        <v>-2.496424718368162E-2</v>
      </c>
      <c r="M177" s="97">
        <f>'Monthly Returns'!L191</f>
        <v>1.0121E-2</v>
      </c>
      <c r="N177" s="97">
        <f>'Monthly Returns'!M191</f>
        <v>8.8900000000000003E-3</v>
      </c>
      <c r="O177" s="97">
        <f>'Monthly Returns'!N191</f>
        <v>1.4800000000000002E-4</v>
      </c>
      <c r="P177" s="97">
        <f>'Monthly Returns'!O191</f>
        <v>4.5510000000000004E-3</v>
      </c>
      <c r="Q177" s="97">
        <f>'Monthly Returns'!P191</f>
        <v>3.9976999999999999E-2</v>
      </c>
      <c r="R177" s="97">
        <f>'Monthly Returns'!Q191</f>
        <v>1.8015E-2</v>
      </c>
      <c r="S177" s="97">
        <f>'Monthly Returns'!R191</f>
        <v>9.7199999999999995E-3</v>
      </c>
      <c r="T177" s="97">
        <f>'Monthly Returns'!S191</f>
        <v>3.9828000000000002E-2</v>
      </c>
      <c r="U177" s="97">
        <f>'Monthly Returns'!T191</f>
        <v>9.5589999999999998E-3</v>
      </c>
      <c r="V177" s="97">
        <f>'Monthly Returns'!U191</f>
        <v>6.764E-3</v>
      </c>
      <c r="W177" s="97">
        <f>'Monthly Returns'!V191</f>
        <v>5.3190000000000008E-3</v>
      </c>
      <c r="X177" s="97">
        <f>'Monthly Returns'!W191</f>
        <v>9.6889999999999997E-3</v>
      </c>
      <c r="Y177" s="97">
        <f>'Monthly Returns'!X191</f>
        <v>9.4730000000000005E-3</v>
      </c>
      <c r="Z177" s="97">
        <f>'Monthly Returns'!Y191</f>
        <v>1.818E-3</v>
      </c>
      <c r="AA177" s="97">
        <f>'Monthly Returns'!Z191</f>
        <v>1.8090999999999999E-2</v>
      </c>
      <c r="AB177" s="97">
        <f>'Monthly Returns'!AA191</f>
        <v>6.235000000000001E-3</v>
      </c>
      <c r="AC177" s="97">
        <f>'Monthly Returns'!AB191</f>
        <v>1.6537E-2</v>
      </c>
      <c r="AD177" s="97">
        <f>'Monthly Returns'!AC191</f>
        <v>1.0834E-2</v>
      </c>
      <c r="AE177" s="97">
        <f>'Monthly Returns'!AD191</f>
        <v>3.3452999999999997E-2</v>
      </c>
      <c r="AF177" s="97">
        <f>'Monthly Returns'!AE191</f>
        <v>2.9373999999999997E-2</v>
      </c>
      <c r="AG177" s="97">
        <f>'Monthly Returns'!AF191</f>
        <v>1.248E-2</v>
      </c>
      <c r="AH177" s="97">
        <f>'Monthly Returns'!AG191</f>
        <v>2.7109999999999999E-2</v>
      </c>
      <c r="AI177" s="97">
        <f>'Monthly Returns'!AH191</f>
        <v>6.1999999999999998E-3</v>
      </c>
      <c r="AJ177" s="97">
        <f>'Monthly Returns'!AI191</f>
        <v>6.3299999999999997E-3</v>
      </c>
      <c r="AK177" s="97">
        <f>'Monthly Returns'!AJ191</f>
        <v>3.6580000000000002E-3</v>
      </c>
      <c r="AL177" s="97">
        <f>'Monthly Returns'!AK191</f>
        <v>9.9190000000000007E-3</v>
      </c>
      <c r="AM177" s="97">
        <f>'Monthly Returns'!AL191</f>
        <v>6.5290000000000001E-3</v>
      </c>
      <c r="AN177" s="97">
        <f>'Monthly Returns'!AM191</f>
        <v>1.0643E-2</v>
      </c>
      <c r="AO177" s="97">
        <f>'Monthly Returns'!AN191</f>
        <v>2.0142000000000004E-2</v>
      </c>
      <c r="AP177" s="97">
        <f>'Monthly Returns'!AO191</f>
        <v>-2.7910000000000001E-2</v>
      </c>
      <c r="AQ177" s="97">
        <f>'Monthly Returns'!AP191</f>
        <v>-1.3193999999999999E-2</v>
      </c>
      <c r="AR177" s="95">
        <v>9.5219028033763642E-3</v>
      </c>
      <c r="AS177" s="97">
        <f>'Monthly Returns'!AR191</f>
        <v>-2.496424718368162E-2</v>
      </c>
      <c r="AT177" s="205">
        <f t="shared" si="4"/>
        <v>1.3085539832949567E-2</v>
      </c>
      <c r="AU177" s="95">
        <v>9.5701471805163998E-3</v>
      </c>
      <c r="AV177" s="95">
        <v>6.5419908939781026E-3</v>
      </c>
      <c r="AW177" s="97">
        <f>'Monthly Returns'!AV191</f>
        <v>6.3307000000000002E-2</v>
      </c>
      <c r="AX177" s="97">
        <f>'Monthly Returns'!AW191</f>
        <v>7.2987999999999997E-2</v>
      </c>
      <c r="AY177" s="95">
        <v>1.7500699164747842E-2</v>
      </c>
      <c r="AZ177" s="95">
        <v>-1.2901296350801339E-2</v>
      </c>
      <c r="BA177" s="97">
        <f>'Monthly Returns'!AZ191</f>
        <v>9.1769999999999994E-3</v>
      </c>
      <c r="BB177" s="97"/>
      <c r="BC177" s="97"/>
      <c r="BD177" s="97"/>
      <c r="BE177" s="97"/>
      <c r="BF177" s="97"/>
      <c r="BG177" s="97"/>
      <c r="BH177" s="97"/>
      <c r="BI177" s="97"/>
      <c r="BJ177" s="97"/>
      <c r="BK177" s="97"/>
      <c r="BL177" s="97"/>
      <c r="BM177" s="97"/>
      <c r="BN177" s="97"/>
      <c r="BO177" s="97"/>
      <c r="BP177" s="97"/>
      <c r="BQ177" s="97"/>
      <c r="BR177" s="97"/>
      <c r="BS177" s="97"/>
      <c r="BT177" s="97"/>
      <c r="BU177" s="97"/>
      <c r="BV177" s="97"/>
      <c r="CC177" s="196">
        <f>(C177-AVERAGE(C$3:C$242))^2*'Monthly Returns'!$BI191</f>
        <v>4.7948371697705032E-7</v>
      </c>
      <c r="CD177" s="196">
        <f>(D177-AVERAGE(D$3:D$242))^2*'Monthly Returns'!$BI191</f>
        <v>6.8666875307530755E-7</v>
      </c>
      <c r="CE177" s="196">
        <f>(E177-AVERAGE(E$3:E$242))^2*'Monthly Returns'!$BI191</f>
        <v>6.9794720281149241E-8</v>
      </c>
      <c r="CF177" s="196">
        <f>(F177-AVERAGE(F$3:F$242))^2*'Monthly Returns'!$BI191</f>
        <v>9.2977722339512207E-7</v>
      </c>
      <c r="CG177" s="196">
        <f>(G177-AVERAGE(G$3:G$242))^2*'Monthly Returns'!$BI191</f>
        <v>6.3681049855347732E-7</v>
      </c>
      <c r="CH177" s="196">
        <f>(H177-AVERAGE(H$3:H$242))^2*'Monthly Returns'!$BI191</f>
        <v>2.9706084080674937E-6</v>
      </c>
      <c r="CI177" s="196">
        <f>(I177-AVERAGE(I$3:I$242))^2*'Monthly Returns'!$BI191</f>
        <v>5.6599039390035074E-6</v>
      </c>
      <c r="CJ177" s="196">
        <f>(J177-AVERAGE(J$3:J$242))^2*'Monthly Returns'!$BI191</f>
        <v>2.4197957429087271E-6</v>
      </c>
      <c r="CK177" s="196">
        <f>(K177-AVERAGE(K$3:K$242))^2*'Monthly Returns'!$BI191</f>
        <v>2.7387703361529413E-8</v>
      </c>
      <c r="CL177" s="196">
        <f>(L177-AVERAGE(L$3:L$242))^2*'Monthly Returns'!$BI191</f>
        <v>1.7612845296992466E-35</v>
      </c>
      <c r="CM177" s="196">
        <f>(M177-AVERAGE(M$3:M$242))^2*'Monthly Returns'!$BI191</f>
        <v>2.3512527392381722E-7</v>
      </c>
      <c r="CN177" s="196">
        <f>(N177-AVERAGE(N$3:N$242))^2*'Monthly Returns'!$BI191</f>
        <v>1.7489805577975576E-7</v>
      </c>
      <c r="CO177" s="196">
        <f>(O177-AVERAGE(O$3:O$242))^2*'Monthly Returns'!$BI191</f>
        <v>1.374022738382179E-8</v>
      </c>
      <c r="CP177" s="196">
        <f>(P177-AVERAGE(P$3:P$242))^2*'Monthly Returns'!$BI191</f>
        <v>1.3805588289302264E-8</v>
      </c>
      <c r="CQ177" s="196">
        <f>(Q177-AVERAGE(Q$3:Q$242))^2*'Monthly Returns'!$BI191</f>
        <v>6.9327070139744153E-6</v>
      </c>
      <c r="CR177" s="196">
        <f>(R177-AVERAGE(R$3:R$242))^2*'Monthly Returns'!$BI191</f>
        <v>1.0671046508025246E-6</v>
      </c>
      <c r="CS177" s="196">
        <f>(S177-AVERAGE(S$3:S$242))^2*'Monthly Returns'!$BI191</f>
        <v>1.8720733797410676E-7</v>
      </c>
      <c r="CT177" s="196">
        <f>(T177-AVERAGE(T$3:T$242))^2*'Monthly Returns'!$BI191</f>
        <v>6.7151702582180178E-6</v>
      </c>
      <c r="CU177" s="196">
        <f>(U177-AVERAGE(U$3:U$242))^2*'Monthly Returns'!$BI191</f>
        <v>1.5136084337648467E-7</v>
      </c>
      <c r="CV177" s="196">
        <f>(V177-AVERAGE(V$3:V$242))^2*'Monthly Returns'!$BI191</f>
        <v>6.8309549442329035E-8</v>
      </c>
      <c r="CW177" s="196">
        <f>(W177-AVERAGE(W$3:W$242))^2*'Monthly Returns'!$BI191</f>
        <v>1.4945227174706149E-8</v>
      </c>
      <c r="CX177" s="196">
        <f>(X177-AVERAGE(X$3:X$242))^2*'Monthly Returns'!$BI191</f>
        <v>1.5552929817557573E-7</v>
      </c>
      <c r="CY177" s="196">
        <f>(Y177-AVERAGE(Y$3:Y$242))^2*'Monthly Returns'!$BI191</f>
        <v>1.9634949315767362E-7</v>
      </c>
      <c r="CZ177" s="196">
        <f>(Z177-AVERAGE(Z$3:Z$242))^2*'Monthly Returns'!$BI191</f>
        <v>2.2006583492373974E-9</v>
      </c>
      <c r="DA177" s="196">
        <f>(AA177-AVERAGE(AA$3:AA$242))^2*'Monthly Returns'!$BI191</f>
        <v>8.4511182310750105E-7</v>
      </c>
      <c r="DB177" s="196">
        <f>(AB177-AVERAGE(AB$3:AB$242))^2*'Monthly Returns'!$BI191</f>
        <v>2.5455590408374299E-8</v>
      </c>
      <c r="DC177" s="196">
        <f>(AC177-AVERAGE(AC$3:AC$242))^2*'Monthly Returns'!$BI191</f>
        <v>1.0419040654276614E-6</v>
      </c>
      <c r="DD177" s="196">
        <f>(AD177-AVERAGE(AD$3:AD$242))^2*'Monthly Returns'!$BI191</f>
        <v>3.4286127698779379E-7</v>
      </c>
      <c r="DE177" s="196">
        <f>(AE177-AVERAGE(AE$3:AE$242))^2*'Monthly Returns'!$BI191</f>
        <v>5.2012847213044995E-6</v>
      </c>
      <c r="DF177" s="196">
        <f>(AF177-AVERAGE(AF$3:AF$242))^2*'Monthly Returns'!$BI191</f>
        <v>2.8764964277764283E-6</v>
      </c>
      <c r="DG177" s="196">
        <f>(AG177-AVERAGE(AG$3:AG$242))^2*'Monthly Returns'!$BI191</f>
        <v>2.8158583960916398E-7</v>
      </c>
      <c r="DH177" s="196">
        <f>(AH177-AVERAGE(AH$3:AH$242))^2*'Monthly Returns'!$BI191</f>
        <v>2.965633529798614E-6</v>
      </c>
      <c r="DI177" s="196">
        <f>(AI177-AVERAGE(AI$3:AI$242))^2*'Monthly Returns'!$BI191</f>
        <v>3.7543782289691288E-8</v>
      </c>
      <c r="DJ177" s="196">
        <f>(AJ177-AVERAGE(AJ$3:AJ$242))^2*'Monthly Returns'!$BI191</f>
        <v>2.1732581107858609E-9</v>
      </c>
      <c r="DK177" s="196">
        <f>(AK177-AVERAGE(AK$3:AK$242))^2*'Monthly Returns'!$BI191</f>
        <v>3.8580039590268205E-8</v>
      </c>
      <c r="DL177" s="196">
        <f>(AL177-AVERAGE(AL$3:AL$242))^2*'Monthly Returns'!$BI191</f>
        <v>7.0564966451809312E-8</v>
      </c>
      <c r="DM177" s="196">
        <f>(AM177-AVERAGE(AM$3:AM$242))^2*'Monthly Returns'!$BI191</f>
        <v>2.7652543509850455E-8</v>
      </c>
      <c r="DN177" s="196">
        <f>(AN177-AVERAGE(AN$3:AN$242))^2*'Monthly Returns'!$BI191</f>
        <v>1.4465248241524612E-7</v>
      </c>
      <c r="DO177" s="196">
        <f>(AO177-AVERAGE(AO$3:AO$242))^2*'Monthly Returns'!$BI191</f>
        <v>1.2464677621103752E-6</v>
      </c>
      <c r="DP177" s="196">
        <f>(AP177-AVERAGE(AP$3:AP$242))^2*'Monthly Returns'!$BI191</f>
        <v>5.2389893643246289E-6</v>
      </c>
      <c r="DQ177" s="196">
        <f>(AQ177-AVERAGE(AQ$3:AQ$242))^2*'Monthly Returns'!$BI191</f>
        <v>2.5248776769584657E-6</v>
      </c>
      <c r="DR177" s="196">
        <f>(AR177-AVERAGE(AR$3:AR$242))^2*'Monthly Returns'!$BI191</f>
        <v>5.2007177669862709E-8</v>
      </c>
      <c r="DS177" s="196">
        <f>(AS177-AVERAGE(AS$3:AS$242))^2*'Monthly Returns'!$BI191</f>
        <v>1.7612845296992466E-35</v>
      </c>
      <c r="DT177" s="196">
        <f>(AT177-AVERAGE(AT$3:AT$242))^2*'Monthly Returns'!$BI191</f>
        <v>3.1207242024217657E-7</v>
      </c>
      <c r="DU177" s="196">
        <f>(AU177-AVERAGE(AU$3:AU$242))^2*'Monthly Returns'!$BI191</f>
        <v>3.2801619390975632E-7</v>
      </c>
      <c r="DV177" s="196">
        <f>(AV177-AVERAGE(AV$3:AV$242))^2*'Monthly Returns'!$BI191</f>
        <v>8.7638751299399274E-7</v>
      </c>
      <c r="DW177" s="196">
        <f>(AW177-AVERAGE(AW$3:AW$242))^2*'Monthly Returns'!$BI191</f>
        <v>1.6344691571145688E-5</v>
      </c>
      <c r="DX177" s="196">
        <f>(AX177-AVERAGE(AX$3:AX$242))^2*'Monthly Returns'!$BI191</f>
        <v>2.3486683580549189E-5</v>
      </c>
      <c r="DY177" s="196">
        <f>(AY177-AVERAGE(AY$3:AY$242))^2*'Monthly Returns'!$BI191</f>
        <v>6.3811137516655458E-7</v>
      </c>
      <c r="DZ177" s="196">
        <f>(AZ177-AVERAGE(AZ$3:AZ$242))^2*'Monthly Returns'!$BI191</f>
        <v>4.8599276984618643E-6</v>
      </c>
      <c r="EA177" s="196">
        <f>(BA177-AVERAGE(BA$3:BA$242))^2*'Monthly Returns'!$BI191</f>
        <v>6.5702236327829374E-9</v>
      </c>
    </row>
    <row r="178" spans="1:131" s="103" customFormat="1" x14ac:dyDescent="0.2">
      <c r="A178" s="85"/>
      <c r="B178" s="102">
        <f>'Monthly Returns'!A192</f>
        <v>41425</v>
      </c>
      <c r="C178" s="97">
        <f>'Monthly Returns'!B192</f>
        <v>2.3591000000000001E-2</v>
      </c>
      <c r="D178" s="97">
        <f>'Monthly Returns'!C192</f>
        <v>2.2244E-2</v>
      </c>
      <c r="E178" s="97">
        <f>'Monthly Returns'!D192</f>
        <v>2.1477E-2</v>
      </c>
      <c r="F178" s="97">
        <f>'Monthly Returns'!E192</f>
        <v>3.9967999999999997E-2</v>
      </c>
      <c r="G178" s="97">
        <f>'Monthly Returns'!F192</f>
        <v>4.0293000000000002E-2</v>
      </c>
      <c r="H178" s="97">
        <f>'Monthly Returns'!G192</f>
        <v>-1.902E-3</v>
      </c>
      <c r="I178" s="97">
        <f>'Monthly Returns'!H192</f>
        <v>-2.222E-2</v>
      </c>
      <c r="J178" s="97">
        <f>'Monthly Returns'!I192</f>
        <v>-2.2766000000000002E-2</v>
      </c>
      <c r="K178" s="97">
        <f>'Monthly Returns'!J192</f>
        <v>-2.5184999999999999E-2</v>
      </c>
      <c r="L178" s="97">
        <f>'Monthly Returns'!K192</f>
        <v>-2.496424718368162E-2</v>
      </c>
      <c r="M178" s="97">
        <f>'Monthly Returns'!L192</f>
        <v>-1.7846000000000001E-2</v>
      </c>
      <c r="N178" s="97">
        <f>'Monthly Returns'!M192</f>
        <v>-1.7075E-2</v>
      </c>
      <c r="O178" s="97">
        <f>'Monthly Returns'!N192</f>
        <v>1.4800000000000002E-4</v>
      </c>
      <c r="P178" s="97">
        <f>'Monthly Returns'!O192</f>
        <v>-1.0551E-2</v>
      </c>
      <c r="Q178" s="97">
        <f>'Monthly Returns'!P192</f>
        <v>-6.2373999999999999E-2</v>
      </c>
      <c r="R178" s="97">
        <f>'Monthly Returns'!Q192</f>
        <v>-2.3609000000000002E-2</v>
      </c>
      <c r="S178" s="97">
        <f>'Monthly Returns'!R192</f>
        <v>-1.3580000000000002E-2</v>
      </c>
      <c r="T178" s="97">
        <f>'Monthly Returns'!S192</f>
        <v>-4.9070000000000003E-2</v>
      </c>
      <c r="U178" s="97">
        <f>'Monthly Returns'!T192</f>
        <v>-4.6740000000000004E-2</v>
      </c>
      <c r="V178" s="97">
        <f>'Monthly Returns'!U192</f>
        <v>-1.2717000000000001E-2</v>
      </c>
      <c r="W178" s="97">
        <f>'Monthly Returns'!V192</f>
        <v>-1.5333000000000001E-2</v>
      </c>
      <c r="X178" s="97">
        <f>'Monthly Returns'!W192</f>
        <v>-9.7640000000000001E-3</v>
      </c>
      <c r="Y178" s="97">
        <f>'Monthly Returns'!X192</f>
        <v>-1.3458000000000001E-2</v>
      </c>
      <c r="Z178" s="97">
        <f>'Monthly Returns'!Y192</f>
        <v>-1.2920000000000002E-3</v>
      </c>
      <c r="AA178" s="97">
        <f>'Monthly Returns'!Z192</f>
        <v>-5.7999999999999996E-3</v>
      </c>
      <c r="AB178" s="97">
        <f>'Monthly Returns'!AA192</f>
        <v>1.8929999999999999E-3</v>
      </c>
      <c r="AC178" s="97">
        <f>'Monthly Returns'!AB192</f>
        <v>-3.841E-2</v>
      </c>
      <c r="AD178" s="97">
        <f>'Monthly Returns'!AC192</f>
        <v>-4.1722999999999996E-2</v>
      </c>
      <c r="AE178" s="97">
        <f>'Monthly Returns'!AD192</f>
        <v>-2.7477000000000001E-2</v>
      </c>
      <c r="AF178" s="97">
        <f>'Monthly Returns'!AE192</f>
        <v>-3.3742999999999995E-2</v>
      </c>
      <c r="AG178" s="97">
        <f>'Monthly Returns'!AF192</f>
        <v>-1.959E-2</v>
      </c>
      <c r="AH178" s="97">
        <f>'Monthly Returns'!AG192</f>
        <v>-5.4593999999999997E-2</v>
      </c>
      <c r="AI178" s="97">
        <f>'Monthly Returns'!AH192</f>
        <v>7.4999999999999997E-3</v>
      </c>
      <c r="AJ178" s="97">
        <f>'Monthly Returns'!AI192</f>
        <v>4.79E-3</v>
      </c>
      <c r="AK178" s="97">
        <f>'Monthly Returns'!AJ192</f>
        <v>1.2235000000000001E-2</v>
      </c>
      <c r="AL178" s="97">
        <f>'Monthly Returns'!AK192</f>
        <v>1.8402000000000002E-2</v>
      </c>
      <c r="AM178" s="97">
        <f>'Monthly Returns'!AL192</f>
        <v>-1.2509999999999999E-2</v>
      </c>
      <c r="AN178" s="97">
        <f>'Monthly Returns'!AM192</f>
        <v>6.2500000000000001E-4</v>
      </c>
      <c r="AO178" s="97">
        <f>'Monthly Returns'!AN192</f>
        <v>-4.2989999999999999E-3</v>
      </c>
      <c r="AP178" s="97">
        <f>'Monthly Returns'!AO192</f>
        <v>-2.2428E-2</v>
      </c>
      <c r="AQ178" s="97">
        <f>'Monthly Returns'!AP192</f>
        <v>-1.6854000000000001E-2</v>
      </c>
      <c r="AR178" s="95">
        <v>1.4915688064817179E-2</v>
      </c>
      <c r="AS178" s="97">
        <f>'Monthly Returns'!AR192</f>
        <v>-2.496424718368162E-2</v>
      </c>
      <c r="AT178" s="205">
        <f t="shared" si="4"/>
        <v>-1.1283528946361854E-2</v>
      </c>
      <c r="AU178" s="95">
        <v>-3.5132711561330302E-4</v>
      </c>
      <c r="AV178" s="95">
        <v>3.9129746904755913E-3</v>
      </c>
      <c r="AW178" s="97">
        <f>'Monthly Returns'!AV192</f>
        <v>-5.9000999999999998E-2</v>
      </c>
      <c r="AX178" s="97">
        <f>'Monthly Returns'!AW192</f>
        <v>-7.7160000000000006E-2</v>
      </c>
      <c r="AY178" s="95">
        <v>1.2721355268190737E-2</v>
      </c>
      <c r="AZ178" s="95">
        <v>4.4777233814867576E-2</v>
      </c>
      <c r="BA178" s="97">
        <f>'Monthly Returns'!AZ192</f>
        <v>-2.0449999999999999E-2</v>
      </c>
      <c r="BB178" s="97"/>
      <c r="BC178" s="97"/>
      <c r="BD178" s="97"/>
      <c r="BE178" s="97"/>
      <c r="BF178" s="97"/>
      <c r="BG178" s="97"/>
      <c r="BH178" s="97"/>
      <c r="BI178" s="97"/>
      <c r="BJ178" s="97"/>
      <c r="BK178" s="97"/>
      <c r="BL178" s="97"/>
      <c r="BM178" s="97"/>
      <c r="BN178" s="97"/>
      <c r="BO178" s="97"/>
      <c r="BP178" s="97"/>
      <c r="BQ178" s="97"/>
      <c r="BR178" s="97"/>
      <c r="BS178" s="97"/>
      <c r="BT178" s="97"/>
      <c r="BU178" s="97"/>
      <c r="BV178" s="97"/>
      <c r="CC178" s="196">
        <f>(C178-AVERAGE(C$3:C$242))^2*'Monthly Returns'!$BI192</f>
        <v>1.549242986528946E-6</v>
      </c>
      <c r="CD178" s="196">
        <f>(D178-AVERAGE(D$3:D$242))^2*'Monthly Returns'!$BI192</f>
        <v>1.3243834738849636E-6</v>
      </c>
      <c r="CE178" s="196">
        <f>(E178-AVERAGE(E$3:E$242))^2*'Monthly Returns'!$BI192</f>
        <v>8.5333125151727986E-7</v>
      </c>
      <c r="CF178" s="196">
        <f>(F178-AVERAGE(F$3:F$242))^2*'Monthly Returns'!$BI192</f>
        <v>5.5081581935379374E-6</v>
      </c>
      <c r="CG178" s="196">
        <f>(G178-AVERAGE(G$3:G$242))^2*'Monthly Returns'!$BI192</f>
        <v>5.0665514767288935E-6</v>
      </c>
      <c r="CH178" s="196">
        <f>(H178-AVERAGE(H$3:H$242))^2*'Monthly Returns'!$BI192</f>
        <v>4.0209935511569133E-7</v>
      </c>
      <c r="CI178" s="196">
        <f>(I178-AVERAGE(I$3:I$242))^2*'Monthly Returns'!$BI192</f>
        <v>4.685828208607874E-6</v>
      </c>
      <c r="CJ178" s="196">
        <f>(J178-AVERAGE(J$3:J$242))^2*'Monthly Returns'!$BI192</f>
        <v>5.8186176328440261E-6</v>
      </c>
      <c r="CK178" s="196">
        <f>(K178-AVERAGE(K$3:K$242))^2*'Monthly Returns'!$BI192</f>
        <v>7.1954303791402525E-6</v>
      </c>
      <c r="CL178" s="196">
        <f>(L178-AVERAGE(L$3:L$242))^2*'Monthly Returns'!$BI192</f>
        <v>1.7790752825244914E-35</v>
      </c>
      <c r="CM178" s="196">
        <f>(M178-AVERAGE(M$3:M$242))^2*'Monthly Returns'!$BI192</f>
        <v>2.6819924029478651E-6</v>
      </c>
      <c r="CN178" s="196">
        <f>(N178-AVERAGE(N$3:N$242))^2*'Monthly Returns'!$BI192</f>
        <v>2.4105227491980201E-6</v>
      </c>
      <c r="CO178" s="196">
        <f>(O178-AVERAGE(O$3:O$242))^2*'Monthly Returns'!$BI192</f>
        <v>1.3879017559415949E-8</v>
      </c>
      <c r="CP178" s="196">
        <f>(P178-AVERAGE(P$3:P$242))^2*'Monthly Returns'!$BI192</f>
        <v>1.059679704711545E-6</v>
      </c>
      <c r="CQ178" s="196">
        <f>(Q178-AVERAGE(Q$3:Q$242))^2*'Monthly Returns'!$BI192</f>
        <v>2.6323844848764497E-5</v>
      </c>
      <c r="CR178" s="196">
        <f>(R178-AVERAGE(R$3:R$242))^2*'Monthly Returns'!$BI192</f>
        <v>4.5135355154111077E-6</v>
      </c>
      <c r="CS178" s="196">
        <f>(S178-AVERAGE(S$3:S$242))^2*'Monthly Returns'!$BI192</f>
        <v>1.7836979124074703E-6</v>
      </c>
      <c r="CT178" s="196">
        <f>(T178-AVERAGE(T$3:T$242))^2*'Monthly Returns'!$BI192</f>
        <v>1.7225197756478536E-5</v>
      </c>
      <c r="CU178" s="196">
        <f>(U178-AVERAGE(U$3:U$242))^2*'Monthly Returns'!$BI192</f>
        <v>1.5106907866831785E-5</v>
      </c>
      <c r="CV178" s="196">
        <f>(V178-AVERAGE(V$3:V$242))^2*'Monthly Returns'!$BI192</f>
        <v>1.4824252170718431E-6</v>
      </c>
      <c r="CW178" s="196">
        <f>(W178-AVERAGE(W$3:W$242))^2*'Monthly Returns'!$BI192</f>
        <v>2.0918882431612324E-6</v>
      </c>
      <c r="CX178" s="196">
        <f>(X178-AVERAGE(X$3:X$242))^2*'Monthly Returns'!$BI192</f>
        <v>1.1701617966294564E-6</v>
      </c>
      <c r="CY178" s="196">
        <f>(Y178-AVERAGE(Y$3:Y$242))^2*'Monthly Returns'!$BI192</f>
        <v>1.6822671457007776E-6</v>
      </c>
      <c r="CZ178" s="196">
        <f>(Z178-AVERAGE(Z$3:Z$242))^2*'Monthly Returns'!$BI192</f>
        <v>8.0346681891137628E-8</v>
      </c>
      <c r="DA178" s="196">
        <f>(AA178-AVERAGE(AA$3:AA$242))^2*'Monthly Returns'!$BI192</f>
        <v>7.9456010733575762E-7</v>
      </c>
      <c r="DB178" s="196">
        <f>(AB178-AVERAGE(AB$3:AB$242))^2*'Monthly Returns'!$BI192</f>
        <v>2.8752867219638519E-8</v>
      </c>
      <c r="DC178" s="196">
        <f>(AC178-AVERAGE(AC$3:AC$242))^2*'Monthly Returns'!$BI192</f>
        <v>9.917229662918425E-6</v>
      </c>
      <c r="DD178" s="196">
        <f>(AD178-AVERAGE(AD$3:AD$242))^2*'Monthly Returns'!$BI192</f>
        <v>1.1593681932272683E-5</v>
      </c>
      <c r="DE178" s="196">
        <f>(AE178-AVERAGE(AE$3:AE$242))^2*'Monthly Returns'!$BI192</f>
        <v>5.4640348365143568E-6</v>
      </c>
      <c r="DF178" s="196">
        <f>(AF178-AVERAGE(AF$3:AF$242))^2*'Monthly Returns'!$BI192</f>
        <v>9.5558666328502224E-6</v>
      </c>
      <c r="DG178" s="196">
        <f>(AG178-AVERAGE(AG$3:AG$242))^2*'Monthly Returns'!$BI192</f>
        <v>3.6231510175722203E-6</v>
      </c>
      <c r="DH178" s="196">
        <f>(AH178-AVERAGE(AH$3:AH$242))^2*'Monthly Returns'!$BI192</f>
        <v>2.0046617820802711E-5</v>
      </c>
      <c r="DI178" s="196">
        <f>(AI178-AVERAGE(AI$3:AI$242))^2*'Monthly Returns'!$BI192</f>
        <v>8.6151835819872319E-8</v>
      </c>
      <c r="DJ178" s="196">
        <f>(AJ178-AVERAGE(AJ$3:AJ$242))^2*'Monthly Returns'!$BI192</f>
        <v>4.9225493826802491E-9</v>
      </c>
      <c r="DK178" s="196">
        <f>(AK178-AVERAGE(AK$3:AK$242))^2*'Monthly Returns'!$BI192</f>
        <v>2.0638793513194122E-7</v>
      </c>
      <c r="DL178" s="196">
        <f>(AL178-AVERAGE(AL$3:AL$242))^2*'Monthly Returns'!$BI192</f>
        <v>8.3091144266612297E-7</v>
      </c>
      <c r="DM178" s="196">
        <f>(AM178-AVERAGE(AM$3:AM$242))^2*'Monthly Returns'!$BI192</f>
        <v>1.6371552983832242E-6</v>
      </c>
      <c r="DN178" s="196">
        <f>(AN178-AVERAGE(AN$3:AN$242))^2*'Monthly Returns'!$BI192</f>
        <v>1.4360344004933138E-7</v>
      </c>
      <c r="DO178" s="196">
        <f>(AO178-AVERAGE(AO$3:AO$242))^2*'Monthly Returns'!$BI192</f>
        <v>5.4026162756596091E-7</v>
      </c>
      <c r="DP178" s="196">
        <f>(AP178-AVERAGE(AP$3:AP$242))^2*'Monthly Returns'!$BI192</f>
        <v>3.5489871432368663E-6</v>
      </c>
      <c r="DQ178" s="196">
        <f>(AQ178-AVERAGE(AQ$3:AQ$242))^2*'Monthly Returns'!$BI192</f>
        <v>3.5159605681913375E-6</v>
      </c>
      <c r="DR178" s="196">
        <f>(AR178-AVERAGE(AR$3:AR$242))^2*'Monthly Returns'!$BI192</f>
        <v>4.0836720160881209E-7</v>
      </c>
      <c r="DS178" s="196">
        <f>(AS178-AVERAGE(AS$3:AS$242))^2*'Monthly Returns'!$BI192</f>
        <v>1.7790752825244914E-35</v>
      </c>
      <c r="DT178" s="196">
        <f>(AT178-AVERAGE(AT$3:AT$242))^2*'Monthly Returns'!$BI192</f>
        <v>1.6645859269529412E-6</v>
      </c>
      <c r="DU178" s="196">
        <f>(AU178-AVERAGE(AU$3:AU$242))^2*'Monthly Returns'!$BI192</f>
        <v>3.1773762257360017E-8</v>
      </c>
      <c r="DV178" s="196">
        <f>(AV178-AVERAGE(AV$3:AV$242))^2*'Monthly Returns'!$BI192</f>
        <v>5.4924569920841101E-7</v>
      </c>
      <c r="DW178" s="196">
        <f>(AW178-AVERAGE(AW$3:AW$242))^2*'Monthly Returns'!$BI192</f>
        <v>2.7354105766759696E-5</v>
      </c>
      <c r="DX178" s="196">
        <f>(AX178-AVERAGE(AX$3:AX$242))^2*'Monthly Returns'!$BI192</f>
        <v>4.2745279759954811E-5</v>
      </c>
      <c r="DY178" s="196">
        <f>(AY178-AVERAGE(AY$3:AY$242))^2*'Monthly Returns'!$BI192</f>
        <v>1.933305847592212E-7</v>
      </c>
      <c r="DZ178" s="196">
        <f>(AZ178-AVERAGE(AZ$3:AZ$242))^2*'Monthly Returns'!$BI192</f>
        <v>4.6957259036753506E-6</v>
      </c>
      <c r="EA178" s="196">
        <f>(BA178-AVERAGE(BA$3:BA$242))^2*'Monthly Returns'!$BI192</f>
        <v>5.441098140859275E-6</v>
      </c>
    </row>
    <row r="179" spans="1:131" s="103" customFormat="1" x14ac:dyDescent="0.2">
      <c r="A179" s="85"/>
      <c r="B179" s="102">
        <f>'Monthly Returns'!A193</f>
        <v>41455</v>
      </c>
      <c r="C179" s="97">
        <f>'Monthly Returns'!B193</f>
        <v>-1.2969999999999999E-2</v>
      </c>
      <c r="D179" s="97">
        <f>'Monthly Returns'!C193</f>
        <v>-1.3627999999999999E-2</v>
      </c>
      <c r="E179" s="97">
        <f>'Monthly Returns'!D193</f>
        <v>-1.2065999999999999E-2</v>
      </c>
      <c r="F179" s="97">
        <f>'Monthly Returns'!E193</f>
        <v>-5.1160000000000008E-3</v>
      </c>
      <c r="G179" s="97">
        <f>'Monthly Returns'!F193</f>
        <v>9.4599999999999997E-3</v>
      </c>
      <c r="H179" s="97">
        <f>'Monthly Returns'!G193</f>
        <v>-2.8822E-2</v>
      </c>
      <c r="I179" s="97">
        <f>'Monthly Returns'!H193</f>
        <v>-4.3038E-2</v>
      </c>
      <c r="J179" s="97">
        <f>'Monthly Returns'!I193</f>
        <v>-3.9042E-2</v>
      </c>
      <c r="K179" s="97">
        <f>'Monthly Returns'!J193</f>
        <v>-6.3186000000000006E-2</v>
      </c>
      <c r="L179" s="97">
        <f>'Monthly Returns'!K193</f>
        <v>-2.496424718368162E-2</v>
      </c>
      <c r="M179" s="97">
        <f>'Monthly Returns'!L193</f>
        <v>-1.5466000000000001E-2</v>
      </c>
      <c r="N179" s="97">
        <f>'Monthly Returns'!M193</f>
        <v>-1.1005000000000001E-2</v>
      </c>
      <c r="O179" s="97">
        <f>'Monthly Returns'!N193</f>
        <v>4.8999999999999998E-5</v>
      </c>
      <c r="P179" s="97">
        <f>'Monthly Returns'!O193</f>
        <v>-8.1960000000000002E-3</v>
      </c>
      <c r="Q179" s="97">
        <f>'Monthly Returns'!P193</f>
        <v>-3.1717000000000002E-2</v>
      </c>
      <c r="R179" s="97">
        <f>'Monthly Returns'!Q193</f>
        <v>-2.8532000000000002E-2</v>
      </c>
      <c r="S179" s="97">
        <f>'Monthly Returns'!R193</f>
        <v>-1.9083000000000003E-2</v>
      </c>
      <c r="T179" s="97">
        <f>'Monthly Returns'!S193</f>
        <v>-5.2643000000000002E-2</v>
      </c>
      <c r="U179" s="97">
        <f>'Monthly Returns'!T193</f>
        <v>-3.7678999999999997E-2</v>
      </c>
      <c r="V179" s="97">
        <f>'Monthly Returns'!U193</f>
        <v>-1.3137000000000001E-2</v>
      </c>
      <c r="W179" s="97">
        <f>'Monthly Returns'!V193</f>
        <v>-9.6189999999999991E-3</v>
      </c>
      <c r="X179" s="97">
        <f>'Monthly Returns'!W193</f>
        <v>-1.6626999999999999E-2</v>
      </c>
      <c r="Y179" s="97">
        <f>'Monthly Returns'!X193</f>
        <v>-2.1430999999999999E-2</v>
      </c>
      <c r="Z179" s="97">
        <f>'Monthly Returns'!Y193</f>
        <v>-6.6769999999999998E-3</v>
      </c>
      <c r="AA179" s="97">
        <f>'Monthly Returns'!Z193</f>
        <v>-2.6221999999999999E-2</v>
      </c>
      <c r="AB179" s="97">
        <f>'Monthly Returns'!AA193</f>
        <v>-6.1679999999999999E-3</v>
      </c>
      <c r="AC179" s="97">
        <f>'Monthly Returns'!AB193</f>
        <v>-8.4760000000000009E-3</v>
      </c>
      <c r="AD179" s="97">
        <f>'Monthly Returns'!AC193</f>
        <v>-4.6300000000000004E-3</v>
      </c>
      <c r="AE179" s="97">
        <f>'Monthly Returns'!AD193</f>
        <v>-1.8263000000000001E-2</v>
      </c>
      <c r="AF179" s="97">
        <f>'Monthly Returns'!AE193</f>
        <v>-5.0807000000000005E-2</v>
      </c>
      <c r="AG179" s="97">
        <f>'Monthly Returns'!AF193</f>
        <v>-4.2557999999999999E-2</v>
      </c>
      <c r="AH179" s="97">
        <f>'Monthly Returns'!AG193</f>
        <v>-3.6338000000000002E-2</v>
      </c>
      <c r="AI179" s="97">
        <f>'Monthly Returns'!AH193</f>
        <v>-1.3300000000000001E-2</v>
      </c>
      <c r="AJ179" s="97">
        <f>'Monthly Returns'!AI193</f>
        <v>-1.468E-2</v>
      </c>
      <c r="AK179" s="97">
        <f>'Monthly Returns'!AJ193</f>
        <v>-1.6351000000000001E-2</v>
      </c>
      <c r="AL179" s="97">
        <f>'Monthly Returns'!AK193</f>
        <v>-1.0327999999999999E-2</v>
      </c>
      <c r="AM179" s="97">
        <f>'Monthly Returns'!AL193</f>
        <v>-1.5688999999999998E-2</v>
      </c>
      <c r="AN179" s="97">
        <f>'Monthly Returns'!AM193</f>
        <v>-1.1939999999999999E-2</v>
      </c>
      <c r="AO179" s="97">
        <f>'Monthly Returns'!AN193</f>
        <v>6.9099999999999995E-3</v>
      </c>
      <c r="AP179" s="97">
        <f>'Monthly Returns'!AO193</f>
        <v>-4.7146E-2</v>
      </c>
      <c r="AQ179" s="97">
        <f>'Monthly Returns'!AP193</f>
        <v>-6.7047999999999996E-2</v>
      </c>
      <c r="AR179" s="95">
        <v>1.4999748467762475E-2</v>
      </c>
      <c r="AS179" s="97">
        <f>'Monthly Returns'!AR193</f>
        <v>-2.496424718368162E-2</v>
      </c>
      <c r="AT179" s="205">
        <f t="shared" si="4"/>
        <v>-2.1792977221822069E-2</v>
      </c>
      <c r="AU179" s="95">
        <v>-1.0349737767327886E-3</v>
      </c>
      <c r="AV179" s="95">
        <v>1.5413105365358644E-2</v>
      </c>
      <c r="AW179" s="97">
        <f>'Monthly Returns'!AV193</f>
        <v>-2.188E-2</v>
      </c>
      <c r="AX179" s="97">
        <f>'Monthly Returns'!AW193</f>
        <v>-2.6758999999999998E-2</v>
      </c>
      <c r="AY179" s="95">
        <v>-1.1958886109110349E-2</v>
      </c>
      <c r="AZ179" s="95">
        <v>-1.4118765220803095E-2</v>
      </c>
      <c r="BA179" s="97">
        <f>'Monthly Returns'!AZ193</f>
        <v>3.1244000000000001E-2</v>
      </c>
      <c r="BB179" s="97"/>
      <c r="BC179" s="97"/>
      <c r="BD179" s="97"/>
      <c r="BE179" s="97"/>
      <c r="BF179" s="97"/>
      <c r="BG179" s="97"/>
      <c r="BH179" s="97"/>
      <c r="BI179" s="97"/>
      <c r="BJ179" s="97"/>
      <c r="BK179" s="97"/>
      <c r="BL179" s="97"/>
      <c r="BM179" s="97"/>
      <c r="BN179" s="97"/>
      <c r="BO179" s="97"/>
      <c r="BP179" s="97"/>
      <c r="BQ179" s="97"/>
      <c r="BR179" s="97"/>
      <c r="BS179" s="97"/>
      <c r="BT179" s="97"/>
      <c r="BU179" s="97"/>
      <c r="BV179" s="97"/>
      <c r="CC179" s="196">
        <f>(C179-AVERAGE(C$3:C$242))^2*'Monthly Returns'!$BI193</f>
        <v>2.3748546879149002E-6</v>
      </c>
      <c r="CD179" s="196">
        <f>(D179-AVERAGE(D$3:D$242))^2*'Monthly Returns'!$BI193</f>
        <v>2.505193925181335E-6</v>
      </c>
      <c r="CE179" s="196">
        <f>(E179-AVERAGE(E$3:E$242))^2*'Monthly Returns'!$BI193</f>
        <v>2.6671054572802748E-6</v>
      </c>
      <c r="CF179" s="196">
        <f>(F179-AVERAGE(F$3:F$242))^2*'Monthly Returns'!$BI193</f>
        <v>1.1752924345500495E-6</v>
      </c>
      <c r="CG179" s="196">
        <f>(G179-AVERAGE(G$3:G$242))^2*'Monthly Returns'!$BI193</f>
        <v>8.528384432382118E-9</v>
      </c>
      <c r="CH179" s="196">
        <f>(H179-AVERAGE(H$3:H$242))^2*'Monthly Returns'!$BI193</f>
        <v>7.2526634140839203E-6</v>
      </c>
      <c r="CI179" s="196">
        <f>(I179-AVERAGE(I$3:I$242))^2*'Monthly Returns'!$BI193</f>
        <v>1.4177991800548188E-5</v>
      </c>
      <c r="CJ179" s="196">
        <f>(J179-AVERAGE(J$3:J$242))^2*'Monthly Returns'!$BI193</f>
        <v>1.3448826687326141E-5</v>
      </c>
      <c r="CK179" s="196">
        <f>(K179-AVERAGE(K$3:K$242))^2*'Monthly Returns'!$BI193</f>
        <v>3.1336743441880526E-5</v>
      </c>
      <c r="CL179" s="196">
        <f>(L179-AVERAGE(L$3:L$242))^2*'Monthly Returns'!$BI193</f>
        <v>1.797045739923729E-35</v>
      </c>
      <c r="CM179" s="196">
        <f>(M179-AVERAGE(M$3:M$242))^2*'Monthly Returns'!$BI193</f>
        <v>2.1438187095505305E-6</v>
      </c>
      <c r="CN179" s="196">
        <f>(N179-AVERAGE(N$3:N$242))^2*'Monthly Returns'!$BI193</f>
        <v>1.2031163531564649E-6</v>
      </c>
      <c r="CO179" s="196">
        <f>(O179-AVERAGE(O$3:O$242))^2*'Monthly Returns'!$BI193</f>
        <v>1.5866668566556316E-8</v>
      </c>
      <c r="CP179" s="196">
        <f>(P179-AVERAGE(P$3:P$242))^2*'Monthly Returns'!$BI193</f>
        <v>7.3060060964284901E-7</v>
      </c>
      <c r="CQ179" s="196">
        <f>(Q179-AVERAGE(Q$3:Q$242))^2*'Monthly Returns'!$BI193</f>
        <v>7.9263398679605554E-6</v>
      </c>
      <c r="CR179" s="196">
        <f>(R179-AVERAGE(R$3:R$242))^2*'Monthly Returns'!$BI193</f>
        <v>6.3059264639634492E-6</v>
      </c>
      <c r="CS179" s="196">
        <f>(S179-AVERAGE(S$3:S$242))^2*'Monthly Returns'!$BI193</f>
        <v>3.1064810155420165E-6</v>
      </c>
      <c r="CT179" s="196">
        <f>(T179-AVERAGE(T$3:T$242))^2*'Monthly Returns'!$BI193</f>
        <v>1.9749925793539632E-5</v>
      </c>
      <c r="CU179" s="196">
        <f>(U179-AVERAGE(U$3:U$242))^2*'Monthly Returns'!$BI193</f>
        <v>1.0332304212871609E-5</v>
      </c>
      <c r="CV179" s="196">
        <f>(V179-AVERAGE(V$3:V$242))^2*'Monthly Returns'!$BI193</f>
        <v>1.5769239095590253E-6</v>
      </c>
      <c r="CW179" s="196">
        <f>(W179-AVERAGE(W$3:W$242))^2*'Monthly Returns'!$BI193</f>
        <v>1.0348340005523495E-6</v>
      </c>
      <c r="CX179" s="196">
        <f>(X179-AVERAGE(X$3:X$242))^2*'Monthly Returns'!$BI193</f>
        <v>2.5962515225743414E-6</v>
      </c>
      <c r="CY179" s="196">
        <f>(Y179-AVERAGE(Y$3:Y$242))^2*'Monthly Returns'!$BI193</f>
        <v>3.6573567390213399E-6</v>
      </c>
      <c r="CZ179" s="196">
        <f>(Z179-AVERAGE(Z$3:Z$242))^2*'Monthly Returns'!$BI193</f>
        <v>4.8457349299530254E-7</v>
      </c>
      <c r="DA179" s="196">
        <f>(AA179-AVERAGE(AA$3:AA$242))^2*'Monthly Returns'!$BI193</f>
        <v>6.0290653790718863E-6</v>
      </c>
      <c r="DB179" s="196">
        <f>(AB179-AVERAGE(AB$3:AB$242))^2*'Monthly Returns'!$BI193</f>
        <v>6.1780585231032067E-7</v>
      </c>
      <c r="DC179" s="196">
        <f>(AC179-AVERAGE(AC$3:AC$242))^2*'Monthly Returns'!$BI193</f>
        <v>7.7280297711151574E-7</v>
      </c>
      <c r="DD179" s="196">
        <f>(AD179-AVERAGE(AD$3:AD$242))^2*'Monthly Returns'!$BI193</f>
        <v>3.4746749299509185E-7</v>
      </c>
      <c r="DE179" s="196">
        <f>(AE179-AVERAGE(AE$3:AE$242))^2*'Monthly Returns'!$BI193</f>
        <v>2.7082243698960397E-6</v>
      </c>
      <c r="DF179" s="196">
        <f>(AF179-AVERAGE(AF$3:AF$242))^2*'Monthly Returns'!$BI193</f>
        <v>1.9447543894169064E-5</v>
      </c>
      <c r="DG179" s="196">
        <f>(AG179-AVERAGE(AG$3:AG$242))^2*'Monthly Returns'!$BI193</f>
        <v>1.3447023431270069E-5</v>
      </c>
      <c r="DH179" s="196">
        <f>(AH179-AVERAGE(AH$3:AH$242))^2*'Monthly Returns'!$BI193</f>
        <v>9.6457798216277213E-6</v>
      </c>
      <c r="DI179" s="196">
        <f>(AI179-AVERAGE(AI$3:AI$242))^2*'Monthly Returns'!$BI193</f>
        <v>1.672922844406393E-6</v>
      </c>
      <c r="DJ179" s="196">
        <f>(AJ179-AVERAGE(AJ$3:AJ$242))^2*'Monthly Returns'!$BI193</f>
        <v>2.4253637012949831E-6</v>
      </c>
      <c r="DK179" s="196">
        <f>(AK179-AVERAGE(AK$3:AK$242))^2*'Monthly Returns'!$BI193</f>
        <v>2.9804805535763112E-6</v>
      </c>
      <c r="DL179" s="196">
        <f>(AL179-AVERAGE(AL$3:AL$242))^2*'Monthly Returns'!$BI193</f>
        <v>1.6329158483383011E-6</v>
      </c>
      <c r="DM179" s="196">
        <f>(AM179-AVERAGE(AM$3:AM$242))^2*'Monthly Returns'!$BI193</f>
        <v>2.3370055246787969E-6</v>
      </c>
      <c r="DN179" s="196">
        <f>(AN179-AVERAGE(AN$3:AN$242))^2*'Monthly Returns'!$BI193</f>
        <v>1.7966634350242524E-6</v>
      </c>
      <c r="DO179" s="196">
        <f>(AO179-AVERAGE(AO$3:AO$242))^2*'Monthly Returns'!$BI193</f>
        <v>1.3749263926324016E-8</v>
      </c>
      <c r="DP179" s="196">
        <f>(AP179-AVERAGE(AP$3:AP$242))^2*'Monthly Returns'!$BI193</f>
        <v>1.429579370372253E-5</v>
      </c>
      <c r="DQ179" s="196">
        <f>(AQ179-AVERAGE(AQ$3:AQ$242))^2*'Monthly Returns'!$BI193</f>
        <v>3.2691459315182442E-5</v>
      </c>
      <c r="DR179" s="196">
        <f>(AR179-AVERAGE(AR$3:AR$242))^2*'Monthly Returns'!$BI193</f>
        <v>4.2077905162115196E-7</v>
      </c>
      <c r="DS179" s="196">
        <f>(AS179-AVERAGE(AS$3:AS$242))^2*'Monthly Returns'!$BI193</f>
        <v>1.797045739923729E-35</v>
      </c>
      <c r="DT179" s="196">
        <f>(AT179-AVERAGE(AT$3:AT$242))^2*'Monthly Returns'!$BI193</f>
        <v>4.4068559046106551E-6</v>
      </c>
      <c r="DU179" s="196">
        <f>(AU179-AVERAGE(AU$3:AU$242))^2*'Monthly Returns'!$BI193</f>
        <v>5.3526171887662786E-8</v>
      </c>
      <c r="DV179" s="196">
        <f>(AV179-AVERAGE(AV$3:AV$242))^2*'Monthly Returns'!$BI193</f>
        <v>2.6343310534496646E-6</v>
      </c>
      <c r="DW179" s="196">
        <f>(AW179-AVERAGE(AW$3:AW$242))^2*'Monthly Returns'!$BI193</f>
        <v>5.8645630171703999E-6</v>
      </c>
      <c r="DX179" s="196">
        <f>(AX179-AVERAGE(AX$3:AX$242))^2*'Monthly Returns'!$BI193</f>
        <v>7.4093283873037537E-6</v>
      </c>
      <c r="DY179" s="196">
        <f>(AY179-AVERAGE(AY$3:AY$242))^2*'Monthly Returns'!$BI193</f>
        <v>2.0817277894912141E-6</v>
      </c>
      <c r="DZ179" s="196">
        <f>(AZ179-AVERAGE(AZ$3:AZ$242))^2*'Monthly Returns'!$BI193</f>
        <v>5.3813113645681132E-6</v>
      </c>
      <c r="EA179" s="196">
        <f>(BA179-AVERAGE(BA$3:BA$242))^2*'Monthly Returns'!$BI193</f>
        <v>2.5705391059375533E-6</v>
      </c>
    </row>
    <row r="180" spans="1:131" s="103" customFormat="1" x14ac:dyDescent="0.2">
      <c r="A180" s="85"/>
      <c r="B180" s="102">
        <f>'Monthly Returns'!A194</f>
        <v>41486</v>
      </c>
      <c r="C180" s="97">
        <f>'Monthly Returns'!B194</f>
        <v>5.4808000000000003E-2</v>
      </c>
      <c r="D180" s="97">
        <f>'Monthly Returns'!C194</f>
        <v>5.3507999999999993E-2</v>
      </c>
      <c r="E180" s="97">
        <f>'Monthly Returns'!D194</f>
        <v>5.7957000000000002E-2</v>
      </c>
      <c r="F180" s="97">
        <f>'Monthly Returns'!E194</f>
        <v>6.9984000000000005E-2</v>
      </c>
      <c r="G180" s="97">
        <f>'Monthly Returns'!F194</f>
        <v>7.1869000000000002E-2</v>
      </c>
      <c r="H180" s="97">
        <f>'Monthly Returns'!G194</f>
        <v>4.8193E-2</v>
      </c>
      <c r="I180" s="97">
        <f>'Monthly Returns'!H194</f>
        <v>4.4012000000000003E-2</v>
      </c>
      <c r="J180" s="97">
        <f>'Monthly Returns'!I194</f>
        <v>6.2633999999999995E-2</v>
      </c>
      <c r="K180" s="97">
        <f>'Monthly Returns'!J194</f>
        <v>1.0989000000000001E-2</v>
      </c>
      <c r="L180" s="97">
        <f>'Monthly Returns'!K194</f>
        <v>-2.496424718368162E-2</v>
      </c>
      <c r="M180" s="97">
        <f>'Monthly Returns'!L194</f>
        <v>1.3669999999999999E-3</v>
      </c>
      <c r="N180" s="97">
        <f>'Monthly Returns'!M194</f>
        <v>-1.0889999999999999E-3</v>
      </c>
      <c r="O180" s="97">
        <f>'Monthly Returns'!N194</f>
        <v>1.4800000000000002E-4</v>
      </c>
      <c r="P180" s="97">
        <f>'Monthly Returns'!O194</f>
        <v>1.2160000000000001E-3</v>
      </c>
      <c r="Q180" s="97">
        <f>'Monthly Returns'!P194</f>
        <v>-1.8556E-2</v>
      </c>
      <c r="R180" s="97">
        <f>'Monthly Returns'!Q194</f>
        <v>7.1140000000000005E-3</v>
      </c>
      <c r="S180" s="97">
        <f>'Monthly Returns'!R194</f>
        <v>6.5750000000000001E-3</v>
      </c>
      <c r="T180" s="97">
        <f>'Monthly Returns'!S194</f>
        <v>8.548E-3</v>
      </c>
      <c r="U180" s="97">
        <f>'Monthly Returns'!T194</f>
        <v>6.7979999999999994E-3</v>
      </c>
      <c r="V180" s="97">
        <f>'Monthly Returns'!U194</f>
        <v>1.2690000000000002E-3</v>
      </c>
      <c r="W180" s="97">
        <f>'Monthly Returns'!V194</f>
        <v>-8.9999999999999998E-4</v>
      </c>
      <c r="X180" s="97">
        <f>'Monthly Returns'!W194</f>
        <v>5.4979999999999994E-3</v>
      </c>
      <c r="Y180" s="97">
        <f>'Monthly Returns'!X194</f>
        <v>9.3799999999999992E-4</v>
      </c>
      <c r="Z180" s="97">
        <f>'Monthly Returns'!Y194</f>
        <v>3.3889999999999997E-3</v>
      </c>
      <c r="AA180" s="97">
        <f>'Monthly Returns'!Z194</f>
        <v>1.8953000000000001E-2</v>
      </c>
      <c r="AB180" s="97">
        <f>'Monthly Returns'!AA194</f>
        <v>1.0136000000000001E-2</v>
      </c>
      <c r="AC180" s="97">
        <f>'Monthly Returns'!AB194</f>
        <v>2.0360999999999997E-2</v>
      </c>
      <c r="AD180" s="97">
        <f>'Monthly Returns'!AC194</f>
        <v>1.8738999999999999E-2</v>
      </c>
      <c r="AE180" s="97">
        <f>'Monthly Returns'!AD194</f>
        <v>2.6720000000000001E-2</v>
      </c>
      <c r="AF180" s="97">
        <f>'Monthly Returns'!AE194</f>
        <v>1.1064000000000001E-2</v>
      </c>
      <c r="AG180" s="97">
        <f>'Monthly Returns'!AF194</f>
        <v>9.9369999999999997E-3</v>
      </c>
      <c r="AH180" s="97">
        <f>'Monthly Returns'!AG194</f>
        <v>6.502E-3</v>
      </c>
      <c r="AI180" s="97">
        <f>'Monthly Returns'!AH194</f>
        <v>1.01E-2</v>
      </c>
      <c r="AJ180" s="97">
        <f>'Monthly Returns'!AI194</f>
        <v>1.295E-2</v>
      </c>
      <c r="AK180" s="97">
        <f>'Monthly Returns'!AJ194</f>
        <v>2.2665000000000001E-2</v>
      </c>
      <c r="AL180" s="97">
        <f>'Monthly Returns'!AK194</f>
        <v>1.3919999999999998E-2</v>
      </c>
      <c r="AM180" s="97">
        <f>'Monthly Returns'!AL194</f>
        <v>-5.6099999999999998E-4</v>
      </c>
      <c r="AN180" s="97">
        <f>'Monthly Returns'!AM194</f>
        <v>5.7469999999999995E-3</v>
      </c>
      <c r="AO180" s="97">
        <f>'Monthly Returns'!AN194</f>
        <v>-1.2034E-2</v>
      </c>
      <c r="AP180" s="97">
        <f>'Monthly Returns'!AO194</f>
        <v>1.3624000000000001E-2</v>
      </c>
      <c r="AQ180" s="97">
        <f>'Monthly Returns'!AP194</f>
        <v>3.2738000000000003E-2</v>
      </c>
      <c r="AR180" s="95">
        <v>2.0437504293578278E-2</v>
      </c>
      <c r="AS180" s="97">
        <f>'Monthly Returns'!AR194</f>
        <v>-2.496424718368162E-2</v>
      </c>
      <c r="AT180" s="205">
        <f t="shared" si="4"/>
        <v>1.5836293042073173E-2</v>
      </c>
      <c r="AU180" s="95">
        <v>9.031539231224411E-3</v>
      </c>
      <c r="AV180" s="95">
        <v>1.1246028020050151E-2</v>
      </c>
      <c r="AW180" s="97">
        <f>'Monthly Returns'!AV194</f>
        <v>8.2880000000000002E-3</v>
      </c>
      <c r="AX180" s="97">
        <f>'Monthly Returns'!AW194</f>
        <v>1.2043999999999999E-2</v>
      </c>
      <c r="AY180" s="95">
        <v>3.4219465210365861E-2</v>
      </c>
      <c r="AZ180" s="95">
        <v>2.6520244334995505E-2</v>
      </c>
      <c r="BA180" s="97">
        <f>'Monthly Returns'!AZ194</f>
        <v>-4.9150000000000001E-3</v>
      </c>
      <c r="BB180" s="97"/>
      <c r="BC180" s="97"/>
      <c r="BD180" s="97"/>
      <c r="BE180" s="97"/>
      <c r="BF180" s="97"/>
      <c r="BG180" s="97"/>
      <c r="BH180" s="97"/>
      <c r="BI180" s="97"/>
      <c r="BJ180" s="97"/>
      <c r="BK180" s="97"/>
      <c r="BL180" s="97"/>
      <c r="BM180" s="97"/>
      <c r="BN180" s="97"/>
      <c r="BO180" s="97"/>
      <c r="BP180" s="97"/>
      <c r="BQ180" s="97"/>
      <c r="BR180" s="97"/>
      <c r="BS180" s="97"/>
      <c r="BT180" s="97"/>
      <c r="BU180" s="97"/>
      <c r="BV180" s="97"/>
      <c r="CC180" s="196">
        <f>(C180-AVERAGE(C$3:C$242))^2*'Monthly Returns'!$BI194</f>
        <v>1.3345736643549835E-5</v>
      </c>
      <c r="CD180" s="196">
        <f>(D180-AVERAGE(D$3:D$242))^2*'Monthly Returns'!$BI194</f>
        <v>1.2687655571519683E-5</v>
      </c>
      <c r="CE180" s="196">
        <f>(E180-AVERAGE(E$3:E$242))^2*'Monthly Returns'!$BI194</f>
        <v>1.3934929166084701E-5</v>
      </c>
      <c r="CF180" s="196">
        <f>(F180-AVERAGE(F$3:F$242))^2*'Monthly Returns'!$BI194</f>
        <v>2.1850004791982555E-5</v>
      </c>
      <c r="CG180" s="196">
        <f>(G180-AVERAGE(G$3:G$242))^2*'Monthly Returns'!$BI194</f>
        <v>2.2062872482173063E-5</v>
      </c>
      <c r="CH180" s="196">
        <f>(H180-AVERAGE(H$3:H$242))^2*'Monthly Returns'!$BI194</f>
        <v>1.0267555662809139E-5</v>
      </c>
      <c r="CI180" s="196">
        <f>(I180-AVERAGE(I$3:I$242))^2*'Monthly Returns'!$BI194</f>
        <v>8.3914640985752913E-6</v>
      </c>
      <c r="CJ180" s="196">
        <f>(J180-AVERAGE(J$3:J$242))^2*'Monthly Returns'!$BI194</f>
        <v>1.6957545142471241E-5</v>
      </c>
      <c r="CK180" s="196">
        <f>(K180-AVERAGE(K$3:K$242))^2*'Monthly Returns'!$BI194</f>
        <v>4.469019438900499E-9</v>
      </c>
      <c r="CL180" s="196">
        <f>(L180-AVERAGE(L$3:L$242))^2*'Monthly Returns'!$BI194</f>
        <v>1.8151977170946759E-35</v>
      </c>
      <c r="CM180" s="196">
        <f>(M180-AVERAGE(M$3:M$242))^2*'Monthly Returns'!$BI194</f>
        <v>3.2260490398996441E-8</v>
      </c>
      <c r="CN180" s="196">
        <f>(N180-AVERAGE(N$3:N$242))^2*'Monthly Returns'!$BI194</f>
        <v>1.165085906767166E-7</v>
      </c>
      <c r="CO180" s="196">
        <f>(O180-AVERAGE(O$3:O$242))^2*'Monthly Returns'!$BI194</f>
        <v>1.4160817834318898E-8</v>
      </c>
      <c r="CP180" s="196">
        <f>(P180-AVERAGE(P$3:P$242))^2*'Monthly Returns'!$BI194</f>
        <v>1.8681775534567313E-8</v>
      </c>
      <c r="CQ180" s="196">
        <f>(Q180-AVERAGE(Q$3:Q$242))^2*'Monthly Returns'!$BI194</f>
        <v>3.3103779903727492E-6</v>
      </c>
      <c r="CR180" s="196">
        <f>(R180-AVERAGE(R$3:R$242))^2*'Monthly Returns'!$BI194</f>
        <v>4.4961156500069728E-8</v>
      </c>
      <c r="CS180" s="196">
        <f>(S180-AVERAGE(S$3:S$242))^2*'Monthly Returns'!$BI194</f>
        <v>3.9151042681051175E-8</v>
      </c>
      <c r="CT180" s="196">
        <f>(T180-AVERAGE(T$3:T$242))^2*'Monthly Returns'!$BI194</f>
        <v>5.2885335620878986E-8</v>
      </c>
      <c r="CU180" s="196">
        <f>(U180-AVERAGE(U$3:U$242))^2*'Monthly Returns'!$BI194</f>
        <v>3.3508181350713164E-8</v>
      </c>
      <c r="CV180" s="196">
        <f>(V180-AVERAGE(V$3:V$242))^2*'Monthly Returns'!$BI194</f>
        <v>2.4465198386286607E-8</v>
      </c>
      <c r="CW180" s="196">
        <f>(W180-AVERAGE(W$3:W$242))^2*'Monthly Returns'!$BI194</f>
        <v>1.2475328161819394E-7</v>
      </c>
      <c r="CX180" s="196">
        <f>(X180-AVERAGE(X$3:X$242))^2*'Monthly Returns'!$BI194</f>
        <v>6.1937996547446606E-9</v>
      </c>
      <c r="CY180" s="196">
        <f>(Y180-AVERAGE(Y$3:Y$242))^2*'Monthly Returns'!$BI194</f>
        <v>4.2116122175041566E-8</v>
      </c>
      <c r="CZ180" s="196">
        <f>(Z180-AVERAGE(Z$3:Z$242))^2*'Monthly Returns'!$BI194</f>
        <v>5.3219122666167033E-9</v>
      </c>
      <c r="DA180" s="196">
        <f>(AA180-AVERAGE(AA$3:AA$242))^2*'Monthly Returns'!$BI194</f>
        <v>9.9884542285414664E-7</v>
      </c>
      <c r="DB180" s="196">
        <f>(AB180-AVERAGE(AB$3:AB$242))^2*'Monthly Returns'!$BI194</f>
        <v>2.1286747270114919E-7</v>
      </c>
      <c r="DC180" s="196">
        <f>(AC180-AVERAGE(AC$3:AC$242))^2*'Monthly Returns'!$BI194</f>
        <v>1.7681977935296296E-6</v>
      </c>
      <c r="DD180" s="196">
        <f>(AD180-AVERAGE(AD$3:AD$242))^2*'Monthly Returns'!$BI194</f>
        <v>1.4427643072358997E-6</v>
      </c>
      <c r="DE180" s="196">
        <f>(AE180-AVERAGE(AE$3:AE$242))^2*'Monthly Returns'!$BI194</f>
        <v>3.2346488045126683E-6</v>
      </c>
      <c r="DF180" s="196">
        <f>(AF180-AVERAGE(AF$3:AF$242))^2*'Monthly Returns'!$BI194</f>
        <v>1.0016116209328728E-7</v>
      </c>
      <c r="DG180" s="196">
        <f>(AG180-AVERAGE(AG$3:AG$242))^2*'Monthly Returns'!$BI194</f>
        <v>1.1801302448759366E-7</v>
      </c>
      <c r="DH180" s="196">
        <f>(AH180-AVERAGE(AH$3:AH$242))^2*'Monthly Returns'!$BI194</f>
        <v>2.7750066516030274E-8</v>
      </c>
      <c r="DI180" s="196">
        <f>(AI180-AVERAGE(AI$3:AI$242))^2*'Monthly Returns'!$BI194</f>
        <v>2.4604842005707212E-7</v>
      </c>
      <c r="DJ180" s="196">
        <f>(AJ180-AVERAGE(AJ$3:AJ$242))^2*'Monthly Returns'!$BI194</f>
        <v>3.0848610335106369E-7</v>
      </c>
      <c r="DK180" s="196">
        <f>(AK180-AVERAGE(AK$3:AK$242))^2*'Monthly Returns'!$BI194</f>
        <v>1.5860806699845623E-6</v>
      </c>
      <c r="DL180" s="196">
        <f>(AL180-AVERAGE(AL$3:AL$242))^2*'Monthly Returns'!$BI194</f>
        <v>3.326460944899018E-7</v>
      </c>
      <c r="DM180" s="196">
        <f>(AM180-AVERAGE(AM$3:AM$242))^2*'Monthly Returns'!$BI194</f>
        <v>1.4088405865415606E-7</v>
      </c>
      <c r="DN180" s="196">
        <f>(AN180-AVERAGE(AN$3:AN$242))^2*'Monthly Returns'!$BI194</f>
        <v>1.0688054504119281E-10</v>
      </c>
      <c r="DO180" s="196">
        <f>(AO180-AVERAGE(AO$3:AO$242))^2*'Monthly Returns'!$BI194</f>
        <v>1.7852039339602697E-6</v>
      </c>
      <c r="DP180" s="196">
        <f>(AP180-AVERAGE(AP$3:AP$242))^2*'Monthly Returns'!$BI194</f>
        <v>7.4668217459073424E-7</v>
      </c>
      <c r="DQ180" s="196">
        <f>(AQ180-AVERAGE(AQ$3:AQ$242))^2*'Monthly Returns'!$BI194</f>
        <v>3.6564536909254542E-6</v>
      </c>
      <c r="DR180" s="196">
        <f>(AR180-AVERAGE(AR$3:AR$242))^2*'Monthly Returns'!$BI194</f>
        <v>1.1433890719106195E-6</v>
      </c>
      <c r="DS180" s="196">
        <f>(AS180-AVERAGE(AS$3:AS$242))^2*'Monthly Returns'!$BI194</f>
        <v>1.8151977170946759E-35</v>
      </c>
      <c r="DT180" s="196">
        <f>(AT180-AVERAGE(AT$3:AT$242))^2*'Monthly Returns'!$BI194</f>
        <v>6.0566038966789794E-7</v>
      </c>
      <c r="DU180" s="196">
        <f>(AU180-AVERAGE(AU$3:AU$242))^2*'Monthly Returns'!$BI194</f>
        <v>2.916951118791842E-7</v>
      </c>
      <c r="DV180" s="196">
        <f>(AV180-AVERAGE(AV$3:AV$242))^2*'Monthly Returns'!$BI194</f>
        <v>1.7198047913660986E-6</v>
      </c>
      <c r="DW180" s="196">
        <f>(AW180-AVERAGE(AW$3:AW$242))^2*'Monthly Returns'!$BI194</f>
        <v>1.4036120102040424E-8</v>
      </c>
      <c r="DX180" s="196">
        <f>(AX180-AVERAGE(AX$3:AX$242))^2*'Monthly Returns'!$BI194</f>
        <v>5.8773320713981246E-8</v>
      </c>
      <c r="DY180" s="196">
        <f>(AY180-AVERAGE(AY$3:AY$242))^2*'Monthly Returns'!$BI194</f>
        <v>4.3853710597487108E-6</v>
      </c>
      <c r="DZ180" s="196">
        <f>(AZ180-AVERAGE(AZ$3:AZ$242))^2*'Monthly Returns'!$BI194</f>
        <v>6.203391607985458E-7</v>
      </c>
      <c r="EA180" s="196">
        <f>(BA180-AVERAGE(BA$3:BA$242))^2*'Monthly Returns'!$BI194</f>
        <v>1.3545642574739011E-6</v>
      </c>
    </row>
    <row r="181" spans="1:131" s="103" customFormat="1" x14ac:dyDescent="0.2">
      <c r="A181" s="85"/>
      <c r="B181" s="102">
        <f>'Monthly Returns'!A195</f>
        <v>41517</v>
      </c>
      <c r="C181" s="97">
        <f>'Monthly Returns'!B195</f>
        <v>-2.7916E-2</v>
      </c>
      <c r="D181" s="97">
        <f>'Monthly Returns'!C195</f>
        <v>-2.7581999999999999E-2</v>
      </c>
      <c r="E181" s="97">
        <f>'Monthly Returns'!D195</f>
        <v>-2.6617000000000002E-2</v>
      </c>
      <c r="F181" s="97">
        <f>'Monthly Returns'!E195</f>
        <v>-3.1761999999999999E-2</v>
      </c>
      <c r="G181" s="97">
        <f>'Monthly Returns'!F195</f>
        <v>-2.6840000000000003E-2</v>
      </c>
      <c r="H181" s="97">
        <f>'Monthly Returns'!G195</f>
        <v>-2.0413999999999998E-2</v>
      </c>
      <c r="I181" s="97">
        <f>'Monthly Returns'!H195</f>
        <v>-1.3594999999999999E-2</v>
      </c>
      <c r="J181" s="97">
        <f>'Monthly Returns'!I195</f>
        <v>-1.6420000000000002E-3</v>
      </c>
      <c r="K181" s="97">
        <f>'Monthly Returns'!J195</f>
        <v>-1.6781999999999998E-2</v>
      </c>
      <c r="L181" s="97">
        <f>'Monthly Returns'!K195</f>
        <v>-2.496424718368162E-2</v>
      </c>
      <c r="M181" s="97">
        <f>'Monthly Returns'!L195</f>
        <v>-5.1139999999999996E-3</v>
      </c>
      <c r="N181" s="97">
        <f>'Monthly Returns'!M195</f>
        <v>-4.8589999999999996E-3</v>
      </c>
      <c r="O181" s="97">
        <f>'Monthly Returns'!N195</f>
        <v>9.7999999999999997E-5</v>
      </c>
      <c r="P181" s="97">
        <f>'Monthly Returns'!O195</f>
        <v>-4.5250000000000004E-3</v>
      </c>
      <c r="Q181" s="97">
        <f>'Monthly Returns'!P195</f>
        <v>-7.4850000000000003E-3</v>
      </c>
      <c r="R181" s="97">
        <f>'Monthly Returns'!Q195</f>
        <v>-8.0679999999999988E-3</v>
      </c>
      <c r="S181" s="97">
        <f>'Monthly Returns'!R195</f>
        <v>-5.8890000000000001E-3</v>
      </c>
      <c r="T181" s="97">
        <f>'Monthly Returns'!S195</f>
        <v>-1.3894999999999999E-2</v>
      </c>
      <c r="U181" s="97">
        <f>'Monthly Returns'!T195</f>
        <v>-1.489E-2</v>
      </c>
      <c r="V181" s="97">
        <f>'Monthly Returns'!U195</f>
        <v>-5.13E-3</v>
      </c>
      <c r="W181" s="97">
        <f>'Monthly Returns'!V195</f>
        <v>-2.859E-3</v>
      </c>
      <c r="X181" s="97">
        <f>'Monthly Returns'!W195</f>
        <v>-4.6080000000000001E-3</v>
      </c>
      <c r="Y181" s="97">
        <f>'Monthly Returns'!X195</f>
        <v>-1.1125000000000001E-2</v>
      </c>
      <c r="Z181" s="97">
        <f>'Monthly Returns'!Y195</f>
        <v>-7.7499999999999997E-4</v>
      </c>
      <c r="AA181" s="97">
        <f>'Monthly Returns'!Z195</f>
        <v>-6.0740000000000004E-3</v>
      </c>
      <c r="AB181" s="97">
        <f>'Monthly Returns'!AA195</f>
        <v>-5.0500000000000002E-4</v>
      </c>
      <c r="AC181" s="97">
        <f>'Monthly Returns'!AB195</f>
        <v>-5.0509999999999999E-3</v>
      </c>
      <c r="AD181" s="97">
        <f>'Monthly Returns'!AC195</f>
        <v>-3.3679999999999999E-3</v>
      </c>
      <c r="AE181" s="97">
        <f>'Monthly Returns'!AD195</f>
        <v>-5.5640000000000004E-3</v>
      </c>
      <c r="AF181" s="97">
        <f>'Monthly Returns'!AE195</f>
        <v>-2.6749000000000002E-2</v>
      </c>
      <c r="AG181" s="97">
        <f>'Monthly Returns'!AF195</f>
        <v>-1.3681E-2</v>
      </c>
      <c r="AH181" s="97">
        <f>'Monthly Returns'!AG195</f>
        <v>-2.4457E-2</v>
      </c>
      <c r="AI181" s="97">
        <f>'Monthly Returns'!AH195</f>
        <v>-8.6E-3</v>
      </c>
      <c r="AJ181" s="97">
        <f>'Monthly Returns'!AI195</f>
        <v>-6.9599999999999992E-3</v>
      </c>
      <c r="AK181" s="97">
        <f>'Monthly Returns'!AJ195</f>
        <v>-8.4849999999999995E-3</v>
      </c>
      <c r="AL181" s="97">
        <f>'Monthly Returns'!AK195</f>
        <v>-2.398E-3</v>
      </c>
      <c r="AM181" s="97">
        <f>'Monthly Returns'!AL195</f>
        <v>-1.0825E-2</v>
      </c>
      <c r="AN181" s="97">
        <f>'Monthly Returns'!AM195</f>
        <v>-1.142E-3</v>
      </c>
      <c r="AO181" s="97">
        <f>'Monthly Returns'!AN195</f>
        <v>-8.0040000000000007E-3</v>
      </c>
      <c r="AP181" s="97">
        <f>'Monthly Returns'!AO195</f>
        <v>3.4022999999999998E-2</v>
      </c>
      <c r="AQ181" s="97">
        <f>'Monthly Returns'!AP195</f>
        <v>5.4090000000000006E-3</v>
      </c>
      <c r="AR181" s="95">
        <v>-3.4181323809095729E-3</v>
      </c>
      <c r="AS181" s="97">
        <f>'Monthly Returns'!AR195</f>
        <v>-2.496424718368162E-2</v>
      </c>
      <c r="AT181" s="205">
        <f t="shared" si="4"/>
        <v>-1.3595294857456025E-2</v>
      </c>
      <c r="AU181" s="95">
        <v>-5.4664877660268586E-4</v>
      </c>
      <c r="AV181" s="95">
        <v>-7.0086893693588302E-3</v>
      </c>
      <c r="AW181" s="97">
        <f>'Monthly Returns'!AV195</f>
        <v>-6.6222000000000003E-2</v>
      </c>
      <c r="AX181" s="97">
        <f>'Monthly Returns'!AW195</f>
        <v>-4.2957999999999996E-2</v>
      </c>
      <c r="AY181" s="95">
        <v>-2.0217474287280126E-2</v>
      </c>
      <c r="AZ181" s="95">
        <v>-3.581435318439561E-2</v>
      </c>
      <c r="BA181" s="97">
        <f>'Monthly Returns'!AZ195</f>
        <v>-2.4995E-2</v>
      </c>
      <c r="BB181" s="97"/>
      <c r="BC181" s="97"/>
      <c r="BD181" s="97"/>
      <c r="BE181" s="97"/>
      <c r="BF181" s="97"/>
      <c r="BG181" s="97"/>
      <c r="BH181" s="97"/>
      <c r="BI181" s="97"/>
      <c r="BJ181" s="97"/>
      <c r="BK181" s="97"/>
      <c r="BL181" s="97"/>
      <c r="BM181" s="97"/>
      <c r="BN181" s="97"/>
      <c r="BO181" s="97"/>
      <c r="BP181" s="97"/>
      <c r="BQ181" s="97"/>
      <c r="BR181" s="97"/>
      <c r="BS181" s="97"/>
      <c r="BT181" s="97"/>
      <c r="BU181" s="97"/>
      <c r="BV181" s="97"/>
      <c r="CC181" s="196">
        <f>(C181-AVERAGE(C$3:C$242))^2*'Monthly Returns'!$BI195</f>
        <v>7.3414762989150668E-6</v>
      </c>
      <c r="CD181" s="196">
        <f>(D181-AVERAGE(D$3:D$242))^2*'Monthly Returns'!$BI195</f>
        <v>7.1563808241774175E-6</v>
      </c>
      <c r="CE181" s="196">
        <f>(E181-AVERAGE(E$3:E$242))^2*'Monthly Returns'!$BI195</f>
        <v>7.6842491797436465E-6</v>
      </c>
      <c r="CF181" s="196">
        <f>(F181-AVERAGE(F$3:F$242))^2*'Monthly Returns'!$BI195</f>
        <v>9.9253902729135625E-6</v>
      </c>
      <c r="CG181" s="196">
        <f>(G181-AVERAGE(G$3:G$242))^2*'Monthly Returns'!$BI195</f>
        <v>8.3715561135375491E-6</v>
      </c>
      <c r="CH181" s="196">
        <f>(H181-AVERAGE(H$3:H$242))^2*'Monthly Returns'!$BI195</f>
        <v>4.2919813442130269E-6</v>
      </c>
      <c r="CI181" s="196">
        <f>(I181-AVERAGE(I$3:I$242))^2*'Monthly Returns'!$BI195</f>
        <v>2.3477884077820272E-6</v>
      </c>
      <c r="CJ181" s="196">
        <f>(J181-AVERAGE(J$3:J$242))^2*'Monthly Returns'!$BI195</f>
        <v>6.7137411046606235E-7</v>
      </c>
      <c r="CK181" s="196">
        <f>(K181-AVERAGE(K$3:K$242))^2*'Monthly Returns'!$BI195</f>
        <v>4.3055876051213389E-6</v>
      </c>
      <c r="CL181" s="196">
        <f>(L181-AVERAGE(L$3:L$242))^2*'Monthly Returns'!$BI195</f>
        <v>1.8335330475703791E-35</v>
      </c>
      <c r="CM181" s="196">
        <f>(M181-AVERAGE(M$3:M$242))^2*'Monthly Returns'!$BI195</f>
        <v>4.6300323097322155E-7</v>
      </c>
      <c r="CN181" s="196">
        <f>(N181-AVERAGE(N$3:N$242))^2*'Monthly Returns'!$BI195</f>
        <v>4.0177919096127833E-7</v>
      </c>
      <c r="CO181" s="196">
        <f>(O181-AVERAGE(O$3:O$242))^2*'Monthly Returns'!$BI195</f>
        <v>1.5241283473173385E-8</v>
      </c>
      <c r="CP181" s="196">
        <f>(P181-AVERAGE(P$3:P$242))^2*'Monthly Returns'!$BI195</f>
        <v>3.3664921864899491E-7</v>
      </c>
      <c r="CQ181" s="196">
        <f>(Q181-AVERAGE(Q$3:Q$242))^2*'Monthly Returns'!$BI195</f>
        <v>9.4989189776670695E-7</v>
      </c>
      <c r="CR181" s="196">
        <f>(R181-AVERAGE(R$3:R$242))^2*'Monthly Returns'!$BI195</f>
        <v>9.1774294104689877E-7</v>
      </c>
      <c r="CS181" s="196">
        <f>(S181-AVERAGE(S$3:S$242))^2*'Monthly Returns'!$BI195</f>
        <v>5.8152156573709839E-7</v>
      </c>
      <c r="CT181" s="196">
        <f>(T181-AVERAGE(T$3:T$242))^2*'Monthly Returns'!$BI195</f>
        <v>2.2501937633571074E-6</v>
      </c>
      <c r="CU181" s="196">
        <f>(U181-AVERAGE(U$3:U$242))^2*'Monthly Returns'!$BI195</f>
        <v>2.2170555902658709E-6</v>
      </c>
      <c r="CV181" s="196">
        <f>(V181-AVERAGE(V$3:V$242))^2*'Monthly Returns'!$BI195</f>
        <v>4.2354425522762785E-7</v>
      </c>
      <c r="CW181" s="196">
        <f>(W181-AVERAGE(W$3:W$242))^2*'Monthly Returns'!$BI195</f>
        <v>2.5613270709719198E-7</v>
      </c>
      <c r="CX181" s="196">
        <f>(X181-AVERAGE(X$3:X$242))^2*'Monthly Returns'!$BI195</f>
        <v>4.9063278767322829E-7</v>
      </c>
      <c r="CY181" s="196">
        <f>(Y181-AVERAGE(Y$3:Y$242))^2*'Monthly Returns'!$BI195</f>
        <v>1.2922292421089556E-6</v>
      </c>
      <c r="CZ181" s="196">
        <f>(Z181-AVERAGE(Z$3:Z$242))^2*'Monthly Returns'!$BI195</f>
        <v>6.1444764252097621E-8</v>
      </c>
      <c r="DA181" s="196">
        <f>(AA181-AVERAGE(AA$3:AA$242))^2*'Monthly Returns'!$BI195</f>
        <v>8.5758052686629134E-7</v>
      </c>
      <c r="DB181" s="196">
        <f>(AB181-AVERAGE(AB$3:AB$242))^2*'Monthly Returns'!$BI195</f>
        <v>1.275329037501846E-7</v>
      </c>
      <c r="DC181" s="196">
        <f>(AC181-AVERAGE(AC$3:AC$242))^2*'Monthly Returns'!$BI195</f>
        <v>3.8909746964482844E-7</v>
      </c>
      <c r="DD181" s="196">
        <f>(AD181-AVERAGE(AD$3:AD$242))^2*'Monthly Returns'!$BI195</f>
        <v>2.4807442856007824E-7</v>
      </c>
      <c r="DE181" s="196">
        <f>(AE181-AVERAGE(AE$3:AE$242))^2*'Monthly Returns'!$BI195</f>
        <v>4.6611393705957344E-7</v>
      </c>
      <c r="DF181" s="196">
        <f>(AF181-AVERAGE(AF$3:AF$242))^2*'Monthly Returns'!$BI195</f>
        <v>6.7533137792729982E-6</v>
      </c>
      <c r="DG181" s="196">
        <f>(AG181-AVERAGE(AG$3:AG$242))^2*'Monthly Returns'!$BI195</f>
        <v>2.1802490058792152E-6</v>
      </c>
      <c r="DH181" s="196">
        <f>(AH181-AVERAGE(AH$3:AH$242))^2*'Monthly Returns'!$BI195</f>
        <v>4.9313721898320698E-6</v>
      </c>
      <c r="DI181" s="196">
        <f>(AI181-AVERAGE(AI$3:AI$242))^2*'Monthly Returns'!$BI195</f>
        <v>8.9101314032090949E-7</v>
      </c>
      <c r="DJ181" s="196">
        <f>(AJ181-AVERAGE(AJ$3:AJ$242))^2*'Monthly Returns'!$BI195</f>
        <v>9.5568076513345747E-7</v>
      </c>
      <c r="DK181" s="196">
        <f>(AK181-AVERAGE(AK$3:AK$242))^2*'Monthly Returns'!$BI195</f>
        <v>1.2929593373056977E-6</v>
      </c>
      <c r="DL181" s="196">
        <f>(AL181-AVERAGE(AL$3:AL$242))^2*'Monthly Returns'!$BI195</f>
        <v>4.6112957591192159E-7</v>
      </c>
      <c r="DM181" s="196">
        <f>(AM181-AVERAGE(AM$3:AM$242))^2*'Monthly Returns'!$BI195</f>
        <v>1.36649759258743E-6</v>
      </c>
      <c r="DN181" s="196">
        <f>(AN181-AVERAGE(AN$3:AN$242))^2*'Monthly Returns'!$BI195</f>
        <v>2.7144945036531539E-7</v>
      </c>
      <c r="DO181" s="196">
        <f>(AO181-AVERAGE(AO$3:AO$242))^2*'Monthly Returns'!$BI195</f>
        <v>1.0649893968007058E-6</v>
      </c>
      <c r="DP181" s="196">
        <f>(AP181-AVERAGE(AP$3:AP$242))^2*'Monthly Returns'!$BI195</f>
        <v>5.9632841799440238E-6</v>
      </c>
      <c r="DQ181" s="196">
        <f>(AQ181-AVERAGE(AQ$3:AQ$242))^2*'Monthly Returns'!$BI195</f>
        <v>3.4694655877524525E-8</v>
      </c>
      <c r="DR181" s="196">
        <f>(AR181-AVERAGE(AR$3:AR$242))^2*'Monthly Returns'!$BI195</f>
        <v>5.8595582836873191E-7</v>
      </c>
      <c r="DS181" s="196">
        <f>(AS181-AVERAGE(AS$3:AS$242))^2*'Monthly Returns'!$BI195</f>
        <v>1.8335330475703791E-35</v>
      </c>
      <c r="DT181" s="196">
        <f>(AT181-AVERAGE(AT$3:AT$242))^2*'Monthly Returns'!$BI195</f>
        <v>2.2144689273048266E-6</v>
      </c>
      <c r="DU181" s="196">
        <f>(AU181-AVERAGE(AU$3:AU$242))^2*'Monthly Returns'!$BI195</f>
        <v>3.842624527542632E-8</v>
      </c>
      <c r="DV181" s="196">
        <f>(AV181-AVERAGE(AV$3:AV$242))^2*'Monthly Returns'!$BI195</f>
        <v>8.117777968307004E-9</v>
      </c>
      <c r="DW181" s="196">
        <f>(AW181-AVERAGE(AW$3:AW$242))^2*'Monthly Returns'!$BI195</f>
        <v>3.4416611680655072E-5</v>
      </c>
      <c r="DX181" s="196">
        <f>(AX181-AVERAGE(AX$3:AX$242))^2*'Monthly Returns'!$BI195</f>
        <v>1.599239654272214E-5</v>
      </c>
      <c r="DY181" s="196">
        <f>(AY181-AVERAGE(AY$3:AY$242))^2*'Monthly Returns'!$BI195</f>
        <v>4.3866708762200902E-6</v>
      </c>
      <c r="DZ181" s="196">
        <f>(AZ181-AVERAGE(AZ$3:AZ$242))^2*'Monthly Returns'!$BI195</f>
        <v>1.6134162283338045E-5</v>
      </c>
      <c r="EA181" s="196">
        <f>(BA181-AVERAGE(BA$3:BA$242))^2*'Monthly Returns'!$BI195</f>
        <v>7.3909855922460583E-6</v>
      </c>
    </row>
    <row r="182" spans="1:131" s="103" customFormat="1" x14ac:dyDescent="0.2">
      <c r="A182" s="85"/>
      <c r="B182" s="102">
        <f>'Monthly Returns'!A196</f>
        <v>41547</v>
      </c>
      <c r="C182" s="97">
        <f>'Monthly Returns'!B196</f>
        <v>3.7176000000000001E-2</v>
      </c>
      <c r="D182" s="97">
        <f>'Monthly Returns'!C196</f>
        <v>3.4868999999999997E-2</v>
      </c>
      <c r="E182" s="97">
        <f>'Monthly Returns'!D196</f>
        <v>4.5793E-2</v>
      </c>
      <c r="F182" s="97">
        <f>'Monthly Returns'!E196</f>
        <v>6.3804E-2</v>
      </c>
      <c r="G182" s="97">
        <f>'Monthly Returns'!F196</f>
        <v>6.2363999999999996E-2</v>
      </c>
      <c r="H182" s="97">
        <f>'Monthly Returns'!G196</f>
        <v>5.2037000000000007E-2</v>
      </c>
      <c r="I182" s="97">
        <f>'Monthly Returns'!H196</f>
        <v>6.9763999999999993E-2</v>
      </c>
      <c r="J182" s="97">
        <f>'Monthly Returns'!I196</f>
        <v>8.4245E-2</v>
      </c>
      <c r="K182" s="97">
        <f>'Monthly Returns'!J196</f>
        <v>6.5348000000000003E-2</v>
      </c>
      <c r="L182" s="97">
        <f>'Monthly Returns'!K196</f>
        <v>-2.496424718368162E-2</v>
      </c>
      <c r="M182" s="97">
        <f>'Monthly Returns'!L196</f>
        <v>9.4669999999999997E-3</v>
      </c>
      <c r="N182" s="97">
        <f>'Monthly Returns'!M196</f>
        <v>6.9930000000000001E-3</v>
      </c>
      <c r="O182" s="97">
        <f>'Monthly Returns'!N196</f>
        <v>9.7999999999999997E-5</v>
      </c>
      <c r="P182" s="97">
        <f>'Monthly Returns'!O196</f>
        <v>7.4050000000000001E-3</v>
      </c>
      <c r="Q182" s="97">
        <f>'Monthly Returns'!P196</f>
        <v>3.7040000000000003E-3</v>
      </c>
      <c r="R182" s="97">
        <f>'Monthly Returns'!Q196</f>
        <v>8.2699999999999996E-3</v>
      </c>
      <c r="S182" s="97">
        <f>'Monthly Returns'!R196</f>
        <v>9.4249999999999994E-3</v>
      </c>
      <c r="T182" s="97">
        <f>'Monthly Returns'!S196</f>
        <v>5.1459999999999995E-3</v>
      </c>
      <c r="U182" s="97">
        <f>'Monthly Returns'!T196</f>
        <v>1.4711E-2</v>
      </c>
      <c r="V182" s="97">
        <f>'Monthly Returns'!U196</f>
        <v>8.2749999999999994E-3</v>
      </c>
      <c r="W182" s="97">
        <f>'Monthly Returns'!V196</f>
        <v>1.4079E-2</v>
      </c>
      <c r="X182" s="97">
        <f>'Monthly Returns'!W196</f>
        <v>9.777000000000001E-3</v>
      </c>
      <c r="Y182" s="97">
        <f>'Monthly Returns'!X196</f>
        <v>1.8203E-2</v>
      </c>
      <c r="Z182" s="97">
        <f>'Monthly Returns'!Y196</f>
        <v>4.0000000000000001E-3</v>
      </c>
      <c r="AA182" s="97">
        <f>'Monthly Returns'!Z196</f>
        <v>9.9310000000000006E-3</v>
      </c>
      <c r="AB182" s="97">
        <f>'Monthly Returns'!AA196</f>
        <v>2.5700000000000002E-3</v>
      </c>
      <c r="AC182" s="97">
        <f>'Monthly Returns'!AB196</f>
        <v>2.8176E-2</v>
      </c>
      <c r="AD182" s="97">
        <f>'Monthly Returns'!AC196</f>
        <v>2.5602999999999997E-2</v>
      </c>
      <c r="AE182" s="97">
        <f>'Monthly Returns'!AD196</f>
        <v>3.5215000000000003E-2</v>
      </c>
      <c r="AF182" s="97">
        <f>'Monthly Returns'!AE196</f>
        <v>2.7364000000000003E-2</v>
      </c>
      <c r="AG182" s="97">
        <f>'Monthly Returns'!AF196</f>
        <v>1.7936000000000001E-2</v>
      </c>
      <c r="AH182" s="97">
        <f>'Monthly Returns'!AG196</f>
        <v>4.1685999999999994E-2</v>
      </c>
      <c r="AI182" s="97">
        <f>'Monthly Returns'!AH196</f>
        <v>9.5999999999999992E-3</v>
      </c>
      <c r="AJ182" s="97">
        <f>'Monthly Returns'!AI196</f>
        <v>1.5769999999999999E-2</v>
      </c>
      <c r="AK182" s="97">
        <f>'Monthly Returns'!AJ196</f>
        <v>2.6634000000000001E-2</v>
      </c>
      <c r="AL182" s="97">
        <f>'Monthly Returns'!AK196</f>
        <v>1.5429E-2</v>
      </c>
      <c r="AM182" s="97">
        <f>'Monthly Returns'!AL196</f>
        <v>-1.663E-3</v>
      </c>
      <c r="AN182" s="97">
        <f>'Monthly Returns'!AM196</f>
        <v>1.1006E-2</v>
      </c>
      <c r="AO182" s="97">
        <f>'Monthly Returns'!AN196</f>
        <v>-3.0559999999999997E-3</v>
      </c>
      <c r="AP182" s="97">
        <f>'Monthly Returns'!AO196</f>
        <v>-2.5541999999999999E-2</v>
      </c>
      <c r="AQ182" s="97">
        <f>'Monthly Returns'!AP196</f>
        <v>4.9023999999999998E-2</v>
      </c>
      <c r="AR182" s="95">
        <v>8.4864901101375338E-3</v>
      </c>
      <c r="AS182" s="97">
        <f>'Monthly Returns'!AR196</f>
        <v>-2.496424718368162E-2</v>
      </c>
      <c r="AT182" s="205">
        <f t="shared" si="4"/>
        <v>1.4103703905177617E-2</v>
      </c>
      <c r="AU182" s="95">
        <v>4.2173572157364145E-3</v>
      </c>
      <c r="AV182" s="95">
        <v>1.6302192700005699E-2</v>
      </c>
      <c r="AW182" s="97">
        <f>'Monthly Returns'!AV196</f>
        <v>3.4342000000000004E-2</v>
      </c>
      <c r="AX182" s="97">
        <f>'Monthly Returns'!AW196</f>
        <v>5.7641999999999999E-2</v>
      </c>
      <c r="AY182" s="95">
        <v>3.6348519525888086E-2</v>
      </c>
      <c r="AZ182" s="95">
        <v>7.353273841261361E-2</v>
      </c>
      <c r="BA182" s="97">
        <f>'Monthly Returns'!AZ196</f>
        <v>2.3200999999999999E-2</v>
      </c>
      <c r="BB182" s="97"/>
      <c r="BC182" s="97"/>
      <c r="BD182" s="97"/>
      <c r="BE182" s="97"/>
      <c r="BF182" s="97"/>
      <c r="BG182" s="97"/>
      <c r="BH182" s="97"/>
      <c r="BI182" s="97"/>
      <c r="BJ182" s="97"/>
      <c r="BK182" s="97"/>
      <c r="BL182" s="97"/>
      <c r="BM182" s="97"/>
      <c r="BN182" s="97"/>
      <c r="BO182" s="97"/>
      <c r="BP182" s="97"/>
      <c r="BQ182" s="97"/>
      <c r="BR182" s="97"/>
      <c r="BS182" s="97"/>
      <c r="BT182" s="97"/>
      <c r="BU182" s="97"/>
      <c r="BV182" s="97"/>
      <c r="CC182" s="196">
        <f>(C182-AVERAGE(C$3:C$242))^2*'Monthly Returns'!$BI196</f>
        <v>5.3970107932155257E-6</v>
      </c>
      <c r="CD182" s="196">
        <f>(D182-AVERAGE(D$3:D$242))^2*'Monthly Returns'!$BI196</f>
        <v>4.6351883317259727E-6</v>
      </c>
      <c r="CE182" s="196">
        <f>(E182-AVERAGE(E$3:E$242))^2*'Monthly Returns'!$BI196</f>
        <v>7.995513705739597E-6</v>
      </c>
      <c r="CF182" s="196">
        <f>(F182-AVERAGE(F$3:F$242))^2*'Monthly Returns'!$BI196</f>
        <v>1.7998850910404755E-5</v>
      </c>
      <c r="CG182" s="196">
        <f>(G182-AVERAGE(G$3:G$242))^2*'Monthly Returns'!$BI196</f>
        <v>1.6061463601613371E-5</v>
      </c>
      <c r="CH182" s="196">
        <f>(H182-AVERAGE(H$3:H$242))^2*'Monthly Returns'!$BI196</f>
        <v>1.2493953815201326E-5</v>
      </c>
      <c r="CI182" s="196">
        <f>(I182-AVERAGE(I$3:I$242))^2*'Monthly Returns'!$BI196</f>
        <v>2.4231092151235582E-5</v>
      </c>
      <c r="CJ182" s="196">
        <f>(J182-AVERAGE(J$3:J$242))^2*'Monthly Returns'!$BI196</f>
        <v>3.4046765792970465E-5</v>
      </c>
      <c r="CK182" s="196">
        <f>(K182-AVERAGE(K$3:K$242))^2*'Monthly Returns'!$BI196</f>
        <v>1.8333414699157838E-5</v>
      </c>
      <c r="CL182" s="196">
        <f>(L182-AVERAGE(L$3:L$242))^2*'Monthly Returns'!$BI196</f>
        <v>1.8520535834044235E-35</v>
      </c>
      <c r="CM182" s="196">
        <f>(M182-AVERAGE(M$3:M$242))^2*'Monthly Returns'!$BI196</f>
        <v>1.9939178341803686E-7</v>
      </c>
      <c r="CN182" s="196">
        <f>(N182-AVERAGE(N$3:N$242))^2*'Monthly Returns'!$BI196</f>
        <v>7.9401412758137524E-8</v>
      </c>
      <c r="CO182" s="196">
        <f>(O182-AVERAGE(O$3:O$242))^2*'Monthly Returns'!$BI196</f>
        <v>1.5395235831488267E-8</v>
      </c>
      <c r="CP182" s="196">
        <f>(P182-AVERAGE(P$3:P$242))^2*'Monthly Returns'!$BI196</f>
        <v>1.1679004012004352E-7</v>
      </c>
      <c r="CQ182" s="196">
        <f>(Q182-AVERAGE(Q$3:Q$242))^2*'Monthly Returns'!$BI196</f>
        <v>1.2565784823789593E-8</v>
      </c>
      <c r="CR182" s="196">
        <f>(R182-AVERAGE(R$3:R$242))^2*'Monthly Returns'!$BI196</f>
        <v>9.2295755841643216E-8</v>
      </c>
      <c r="CS182" s="196">
        <f>(S182-AVERAGE(S$3:S$242))^2*'Monthly Returns'!$BI196</f>
        <v>1.7708404131442807E-7</v>
      </c>
      <c r="CT182" s="196">
        <f>(T182-AVERAGE(T$3:T$242))^2*'Monthly Returns'!$BI196</f>
        <v>9.8922292819498318E-10</v>
      </c>
      <c r="CU182" s="196">
        <f>(U182-AVERAGE(U$3:U$242))^2*'Monthly Returns'!$BI196</f>
        <v>6.3738423026945367E-7</v>
      </c>
      <c r="CV182" s="196">
        <f>(V182-AVERAGE(V$3:V$242))^2*'Monthly Returns'!$BI196</f>
        <v>1.4834254438739124E-7</v>
      </c>
      <c r="CW182" s="196">
        <f>(W182-AVERAGE(W$3:W$242))^2*'Monthly Returns'!$BI196</f>
        <v>6.4720044206254749E-7</v>
      </c>
      <c r="CX182" s="196">
        <f>(X182-AVERAGE(X$3:X$242))^2*'Monthly Returns'!$BI196</f>
        <v>1.6910909934249293E-7</v>
      </c>
      <c r="CY182" s="196">
        <f>(Y182-AVERAGE(Y$3:Y$242))^2*'Monthly Returns'!$BI196</f>
        <v>1.2795879426564034E-6</v>
      </c>
      <c r="CZ182" s="196">
        <f>(Z182-AVERAGE(Z$3:Z$242))^2*'Monthly Returns'!$BI196</f>
        <v>1.4654704184673395E-8</v>
      </c>
      <c r="DA182" s="196">
        <f>(AA182-AVERAGE(AA$3:AA$242))^2*'Monthly Returns'!$BI196</f>
        <v>9.6149295299043719E-8</v>
      </c>
      <c r="DB182" s="196">
        <f>(AB182-AVERAGE(AB$3:AB$242))^2*'Monthly Returns'!$BI196</f>
        <v>1.4526177871628402E-8</v>
      </c>
      <c r="DC182" s="196">
        <f>(AC182-AVERAGE(AC$3:AC$242))^2*'Monthly Returns'!$BI196</f>
        <v>3.7987264581499852E-6</v>
      </c>
      <c r="DD182" s="196">
        <f>(AD182-AVERAGE(AD$3:AD$242))^2*'Monthly Returns'!$BI196</f>
        <v>3.0464962873078484E-6</v>
      </c>
      <c r="DE182" s="196">
        <f>(AE182-AVERAGE(AE$3:AE$242))^2*'Monthly Returns'!$BI196</f>
        <v>6.1269211779408645E-6</v>
      </c>
      <c r="DF182" s="196">
        <f>(AF182-AVERAGE(AF$3:AF$242))^2*'Monthly Returns'!$BI196</f>
        <v>2.506999247997739E-6</v>
      </c>
      <c r="DG182" s="196">
        <f>(AG182-AVERAGE(AG$3:AG$242))^2*'Monthly Returns'!$BI196</f>
        <v>9.3533950645703846E-7</v>
      </c>
      <c r="DH182" s="196">
        <f>(AH182-AVERAGE(AH$3:AH$242))^2*'Monthly Returns'!$BI196</f>
        <v>8.3864435741973339E-6</v>
      </c>
      <c r="DI182" s="196">
        <f>(AI182-AVERAGE(AI$3:AI$242))^2*'Monthly Returns'!$BI196</f>
        <v>2.137029706255438E-7</v>
      </c>
      <c r="DJ182" s="196">
        <f>(AJ182-AVERAGE(AJ$3:AJ$242))^2*'Monthly Returns'!$BI196</f>
        <v>6.0785163803845449E-7</v>
      </c>
      <c r="DK182" s="196">
        <f>(AK182-AVERAGE(AK$3:AK$242))^2*'Monthly Returns'!$BI196</f>
        <v>2.4958256367497848E-6</v>
      </c>
      <c r="DL182" s="196">
        <f>(AL182-AVERAGE(AL$3:AL$242))^2*'Monthly Returns'!$BI196</f>
        <v>4.8939414180251909E-7</v>
      </c>
      <c r="DM182" s="196">
        <f>(AM182-AVERAGE(AM$3:AM$242))^2*'Monthly Returns'!$BI196</f>
        <v>2.1582538347122174E-7</v>
      </c>
      <c r="DN182" s="196">
        <f>(AN182-AVERAGE(AN$3:AN$242))^2*'Monthly Returns'!$BI196</f>
        <v>1.7485040938043985E-7</v>
      </c>
      <c r="DO182" s="196">
        <f>(AO182-AVERAGE(AO$3:AO$242))^2*'Monthly Returns'!$BI196</f>
        <v>4.2717239428777006E-7</v>
      </c>
      <c r="DP182" s="196">
        <f>(AP182-AVERAGE(AP$3:AP$242))^2*'Monthly Returns'!$BI196</f>
        <v>4.6809112513611551E-6</v>
      </c>
      <c r="DQ182" s="196">
        <f>(AQ182-AVERAGE(AQ$3:AQ$242))^2*'Monthly Returns'!$BI196</f>
        <v>1.0202189127571412E-5</v>
      </c>
      <c r="DR182" s="196">
        <f>(AR182-AVERAGE(AR$3:AR$242))^2*'Monthly Returns'!$BI196</f>
        <v>2.3587471603802866E-8</v>
      </c>
      <c r="DS182" s="196">
        <f>(AS182-AVERAGE(AS$3:AS$242))^2*'Monthly Returns'!$BI196</f>
        <v>1.8520535834044235E-35</v>
      </c>
      <c r="DT182" s="196">
        <f>(AT182-AVERAGE(AT$3:AT$242))^2*'Monthly Returns'!$BI196</f>
        <v>4.2482034971357831E-7</v>
      </c>
      <c r="DU182" s="196">
        <f>(AU182-AVERAGE(AU$3:AU$242))^2*'Monthly Returns'!$BI196</f>
        <v>2.9694161348077277E-8</v>
      </c>
      <c r="DV182" s="196">
        <f>(AV182-AVERAGE(AV$3:AV$242))^2*'Monthly Returns'!$BI196</f>
        <v>2.946864378136841E-6</v>
      </c>
      <c r="DW182" s="196">
        <f>(AW182-AVERAGE(AW$3:AW$242))^2*'Monthly Returns'!$BI196</f>
        <v>3.6107131770866915E-6</v>
      </c>
      <c r="DX182" s="196">
        <f>(AX182-AVERAGE(AX$3:AX$242))^2*'Monthly Returns'!$BI196</f>
        <v>1.428767906473752E-5</v>
      </c>
      <c r="DY182" s="196">
        <f>(AY182-AVERAGE(AY$3:AY$242))^2*'Monthly Returns'!$BI196</f>
        <v>5.1999382409234012E-6</v>
      </c>
      <c r="DZ182" s="196">
        <f>(AZ182-AVERAGE(AZ$3:AZ$242))^2*'Monthly Returns'!$BI196</f>
        <v>1.9715868310792764E-5</v>
      </c>
      <c r="EA182" s="196">
        <f>(BA182-AVERAGE(BA$3:BA$242))^2*'Monthly Returns'!$BI196</f>
        <v>1.0082232107611485E-6</v>
      </c>
    </row>
    <row r="183" spans="1:131" s="103" customFormat="1" x14ac:dyDescent="0.2">
      <c r="A183" s="85"/>
      <c r="B183" s="102">
        <f>'Monthly Returns'!A197</f>
        <v>41578</v>
      </c>
      <c r="C183" s="97">
        <f>'Monthly Returns'!B197</f>
        <v>4.2477999999999995E-2</v>
      </c>
      <c r="D183" s="97">
        <f>'Monthly Returns'!C197</f>
        <v>4.4020000000000004E-2</v>
      </c>
      <c r="E183" s="97">
        <f>'Monthly Returns'!D197</f>
        <v>3.5338000000000001E-2</v>
      </c>
      <c r="F183" s="97">
        <f>'Monthly Returns'!E197</f>
        <v>2.5146000000000002E-2</v>
      </c>
      <c r="G183" s="97">
        <f>'Monthly Returns'!F197</f>
        <v>9.188E-3</v>
      </c>
      <c r="H183" s="97">
        <f>'Monthly Returns'!G197</f>
        <v>4.0416999999999995E-2</v>
      </c>
      <c r="I183" s="97">
        <f>'Monthly Returns'!H197</f>
        <v>3.6811999999999998E-2</v>
      </c>
      <c r="J183" s="97">
        <f>'Monthly Returns'!I197</f>
        <v>2.9626E-2</v>
      </c>
      <c r="K183" s="97">
        <f>'Monthly Returns'!J197</f>
        <v>4.8730999999999997E-2</v>
      </c>
      <c r="L183" s="97">
        <f>'Monthly Returns'!K197</f>
        <v>-2.496424718368162E-2</v>
      </c>
      <c r="M183" s="97">
        <f>'Monthly Returns'!L197</f>
        <v>8.0840000000000009E-3</v>
      </c>
      <c r="N183" s="97">
        <f>'Monthly Returns'!M197</f>
        <v>4.8240000000000002E-3</v>
      </c>
      <c r="O183" s="97">
        <f>'Monthly Returns'!N197</f>
        <v>-4.8999999999999998E-5</v>
      </c>
      <c r="P183" s="97">
        <f>'Monthly Returns'!O197</f>
        <v>3.7750000000000001E-3</v>
      </c>
      <c r="Q183" s="97">
        <f>'Monthly Returns'!P197</f>
        <v>1.3311999999999999E-2</v>
      </c>
      <c r="R183" s="97">
        <f>'Monthly Returns'!Q197</f>
        <v>1.4429000000000001E-2</v>
      </c>
      <c r="S183" s="97">
        <f>'Monthly Returns'!R197</f>
        <v>1.0516000000000001E-2</v>
      </c>
      <c r="T183" s="97">
        <f>'Monthly Returns'!S197</f>
        <v>2.4813000000000002E-2</v>
      </c>
      <c r="U183" s="97">
        <f>'Monthly Returns'!T197</f>
        <v>5.7970000000000001E-3</v>
      </c>
      <c r="V183" s="97">
        <f>'Monthly Returns'!U197</f>
        <v>5.5089999999999991E-3</v>
      </c>
      <c r="W183" s="97">
        <f>'Monthly Returns'!V197</f>
        <v>6.8130000000000005E-3</v>
      </c>
      <c r="X183" s="97">
        <f>'Monthly Returns'!W197</f>
        <v>8.0059999999999992E-3</v>
      </c>
      <c r="Y183" s="97">
        <f>'Monthly Returns'!X197</f>
        <v>8.6029999999999995E-3</v>
      </c>
      <c r="Z183" s="97">
        <f>'Monthly Returns'!Y197</f>
        <v>4.7099999999999998E-3</v>
      </c>
      <c r="AA183" s="97">
        <f>'Monthly Returns'!Z197</f>
        <v>2.5053000000000002E-2</v>
      </c>
      <c r="AB183" s="97">
        <f>'Monthly Returns'!AA197</f>
        <v>7.2819999999999994E-3</v>
      </c>
      <c r="AC183" s="97">
        <f>'Monthly Returns'!AB197</f>
        <v>1.0690999999999999E-2</v>
      </c>
      <c r="AD183" s="97">
        <f>'Monthly Returns'!AC197</f>
        <v>1.0869E-2</v>
      </c>
      <c r="AE183" s="97">
        <f>'Monthly Returns'!AD197</f>
        <v>1.2222E-2</v>
      </c>
      <c r="AF183" s="97">
        <f>'Monthly Returns'!AE197</f>
        <v>2.4981E-2</v>
      </c>
      <c r="AG183" s="97">
        <f>'Monthly Returns'!AF197</f>
        <v>2.086E-2</v>
      </c>
      <c r="AH183" s="97">
        <f>'Monthly Returns'!AG197</f>
        <v>2.3209E-2</v>
      </c>
      <c r="AI183" s="97">
        <f>'Monthly Returns'!AH197</f>
        <v>1.2E-2</v>
      </c>
      <c r="AJ183" s="97">
        <f>'Monthly Returns'!AI197</f>
        <v>1.506E-2</v>
      </c>
      <c r="AK183" s="97">
        <f>'Monthly Returns'!AJ197</f>
        <v>2.0095999999999999E-2</v>
      </c>
      <c r="AL183" s="97">
        <f>'Monthly Returns'!AK197</f>
        <v>1.5061999999999999E-2</v>
      </c>
      <c r="AM183" s="97">
        <f>'Monthly Returns'!AL197</f>
        <v>8.294000000000001E-3</v>
      </c>
      <c r="AN183" s="97">
        <f>'Monthly Returns'!AM197</f>
        <v>1.0998000000000001E-2</v>
      </c>
      <c r="AO183" s="97">
        <f>'Monthly Returns'!AN197</f>
        <v>-4.653E-3</v>
      </c>
      <c r="AP183" s="97">
        <f>'Monthly Returns'!AO197</f>
        <v>-1.4766E-2</v>
      </c>
      <c r="AQ183" s="97">
        <f>'Monthly Returns'!AP197</f>
        <v>3.3641000000000004E-2</v>
      </c>
      <c r="AR183" s="95">
        <v>1.7011521161210967E-3</v>
      </c>
      <c r="AS183" s="97">
        <f>'Monthly Returns'!AR197</f>
        <v>-2.496424718368162E-2</v>
      </c>
      <c r="AT183" s="205">
        <f t="shared" si="4"/>
        <v>1.6750298677468377E-2</v>
      </c>
      <c r="AU183" s="95">
        <v>-1.3875836076991937E-3</v>
      </c>
      <c r="AV183" s="95">
        <v>-2.8210653779022344E-3</v>
      </c>
      <c r="AW183" s="97">
        <f>'Monthly Returns'!AV197</f>
        <v>4.3348999999999999E-2</v>
      </c>
      <c r="AX183" s="97">
        <f>'Monthly Returns'!AW197</f>
        <v>2.8456000000000002E-2</v>
      </c>
      <c r="AY183" s="95">
        <v>2.8108493387341883E-2</v>
      </c>
      <c r="AZ183" s="95">
        <v>7.0359454604646321E-2</v>
      </c>
      <c r="BA183" s="97">
        <f>'Monthly Returns'!AZ197</f>
        <v>2.6886999999999998E-2</v>
      </c>
      <c r="BB183" s="97"/>
      <c r="BC183" s="97"/>
      <c r="BD183" s="97"/>
      <c r="BE183" s="97"/>
      <c r="BF183" s="97"/>
      <c r="BG183" s="97"/>
      <c r="BH183" s="97"/>
      <c r="BI183" s="97"/>
      <c r="BJ183" s="97"/>
      <c r="BK183" s="97"/>
      <c r="BL183" s="97"/>
      <c r="BM183" s="97"/>
      <c r="BN183" s="97"/>
      <c r="BO183" s="97"/>
      <c r="BP183" s="97"/>
      <c r="BQ183" s="97"/>
      <c r="BR183" s="97"/>
      <c r="BS183" s="97"/>
      <c r="BT183" s="97"/>
      <c r="BU183" s="97"/>
      <c r="BV183" s="97"/>
      <c r="CC183" s="196">
        <f>(C183-AVERAGE(C$3:C$242))^2*'Monthly Returns'!$BI197</f>
        <v>7.551301426667317E-6</v>
      </c>
      <c r="CD183" s="196">
        <f>(D183-AVERAGE(D$3:D$242))^2*'Monthly Returns'!$BI197</f>
        <v>8.2760242226681167E-6</v>
      </c>
      <c r="CE183" s="196">
        <f>(E183-AVERAGE(E$3:E$242))^2*'Monthly Returns'!$BI197</f>
        <v>4.109795096581223E-6</v>
      </c>
      <c r="CF183" s="196">
        <f>(F183-AVERAGE(F$3:F$242))^2*'Monthly Returns'!$BI197</f>
        <v>1.5669671565399332E-6</v>
      </c>
      <c r="CG183" s="196">
        <f>(G183-AVERAGE(G$3:G$242))^2*'Monthly Returns'!$BI197</f>
        <v>1.3321217838625618E-8</v>
      </c>
      <c r="CH183" s="196">
        <f>(H183-AVERAGE(H$3:H$242))^2*'Monthly Returns'!$BI197</f>
        <v>7.0071230583626087E-6</v>
      </c>
      <c r="CI183" s="196">
        <f>(I183-AVERAGE(I$3:I$242))^2*'Monthly Returns'!$BI197</f>
        <v>5.6634757635538743E-6</v>
      </c>
      <c r="CJ183" s="196">
        <f>(J183-AVERAGE(J$3:J$242))^2*'Monthly Returns'!$BI197</f>
        <v>2.5877214502147422E-6</v>
      </c>
      <c r="CK183" s="196">
        <f>(K183-AVERAGE(K$3:K$242))^2*'Monthly Returns'!$BI197</f>
        <v>9.0515979590517924E-6</v>
      </c>
      <c r="CL183" s="196">
        <f>(L183-AVERAGE(L$3:L$242))^2*'Monthly Returns'!$BI197</f>
        <v>1.8707611953580042E-35</v>
      </c>
      <c r="CM183" s="196">
        <f>(M183-AVERAGE(M$3:M$242))^2*'Monthly Returns'!$BI197</f>
        <v>1.1629752203139692E-7</v>
      </c>
      <c r="CN183" s="196">
        <f>(N183-AVERAGE(N$3:N$242))^2*'Monthly Returns'!$BI197</f>
        <v>1.3041967747373132E-8</v>
      </c>
      <c r="CO183" s="196">
        <f>(O183-AVERAGE(O$3:O$242))^2*'Monthly Returns'!$BI197</f>
        <v>1.8538546688931163E-8</v>
      </c>
      <c r="CP183" s="196">
        <f>(P183-AVERAGE(P$3:P$242))^2*'Monthly Returns'!$BI197</f>
        <v>3.676076395027604E-9</v>
      </c>
      <c r="CQ183" s="196">
        <f>(Q183-AVERAGE(Q$3:Q$242))^2*'Monthly Returns'!$BI197</f>
        <v>4.0444377934366057E-7</v>
      </c>
      <c r="CR183" s="196">
        <f>(R183-AVERAGE(R$3:R$242))^2*'Monthly Returns'!$BI197</f>
        <v>6.1657020176208503E-7</v>
      </c>
      <c r="CS183" s="196">
        <f>(S183-AVERAGE(S$3:S$242))^2*'Monthly Returns'!$BI197</f>
        <v>2.5800338165818879E-7</v>
      </c>
      <c r="CT183" s="196">
        <f>(T183-AVERAGE(T$3:T$242))^2*'Monthly Returns'!$BI197</f>
        <v>2.2523156971860971E-6</v>
      </c>
      <c r="CU183" s="196">
        <f>(U183-AVERAGE(U$3:U$242))^2*'Monthly Returns'!$BI197</f>
        <v>1.1629160633015746E-8</v>
      </c>
      <c r="CV183" s="196">
        <f>(V183-AVERAGE(V$3:V$242))^2*'Monthly Returns'!$BI197</f>
        <v>2.9438378162149615E-8</v>
      </c>
      <c r="CW183" s="196">
        <f>(W183-AVERAGE(W$3:W$242))^2*'Monthly Returns'!$BI197</f>
        <v>5.8757713429097435E-8</v>
      </c>
      <c r="CX183" s="196">
        <f>(X183-AVERAGE(X$3:X$242))^2*'Monthly Returns'!$BI197</f>
        <v>7.5795870049342783E-8</v>
      </c>
      <c r="CY183" s="196">
        <f>(Y183-AVERAGE(Y$3:Y$242))^2*'Monthly Returns'!$BI197</f>
        <v>1.512353541708286E-7</v>
      </c>
      <c r="CZ183" s="196">
        <f>(Z183-AVERAGE(Z$3:Z$242))^2*'Monthly Returns'!$BI197</f>
        <v>3.1324443694862905E-8</v>
      </c>
      <c r="DA183" s="196">
        <f>(AA183-AVERAGE(AA$3:AA$242))^2*'Monthly Returns'!$BI197</f>
        <v>2.2197829260934532E-6</v>
      </c>
      <c r="DB183" s="196">
        <f>(AB183-AVERAGE(AB$3:AB$242))^2*'Monthly Returns'!$BI197</f>
        <v>6.0521095088786976E-8</v>
      </c>
      <c r="DC183" s="196">
        <f>(AC183-AVERAGE(AC$3:AC$242))^2*'Monthly Returns'!$BI197</f>
        <v>3.5579148594414413E-7</v>
      </c>
      <c r="DD183" s="196">
        <f>(AD183-AVERAGE(AD$3:AD$242))^2*'Monthly Returns'!$BI197</f>
        <v>3.6747143990444868E-7</v>
      </c>
      <c r="DE183" s="196">
        <f>(AE183-AVERAGE(AE$3:AE$242))^2*'Monthly Returns'!$BI197</f>
        <v>4.8469402733364366E-7</v>
      </c>
      <c r="DF183" s="196">
        <f>(AF183-AVERAGE(AF$3:AF$242))^2*'Monthly Returns'!$BI197</f>
        <v>1.9758588359047115E-6</v>
      </c>
      <c r="DG183" s="196">
        <f>(AG183-AVERAGE(AG$3:AG$242))^2*'Monthly Returns'!$BI197</f>
        <v>1.4395904112924834E-6</v>
      </c>
      <c r="DH183" s="196">
        <f>(AH183-AVERAGE(AH$3:AH$242))^2*'Monthly Returns'!$BI197</f>
        <v>2.1634390058618237E-6</v>
      </c>
      <c r="DI183" s="196">
        <f>(AI183-AVERAGE(AI$3:AI$242))^2*'Monthly Returns'!$BI197</f>
        <v>4.2459357985243779E-7</v>
      </c>
      <c r="DJ183" s="196">
        <f>(AJ183-AVERAGE(AJ$3:AJ$242))^2*'Monthly Returns'!$BI197</f>
        <v>5.3035604296856813E-7</v>
      </c>
      <c r="DK183" s="196">
        <f>(AK183-AVERAGE(AK$3:AK$242))^2*'Monthly Returns'!$BI197</f>
        <v>1.1628593478225384E-6</v>
      </c>
      <c r="DL183" s="196">
        <f>(AL183-AVERAGE(AL$3:AL$242))^2*'Monthly Returns'!$BI197</f>
        <v>4.5494495809383495E-7</v>
      </c>
      <c r="DM183" s="196">
        <f>(AM183-AVERAGE(AM$3:AM$242))^2*'Monthly Returns'!$BI197</f>
        <v>9.5421177314457737E-8</v>
      </c>
      <c r="DN183" s="196">
        <f>(AN183-AVERAGE(AN$3:AN$242))^2*'Monthly Returns'!$BI197</f>
        <v>1.7609304406335054E-7</v>
      </c>
      <c r="DO183" s="196">
        <f>(AO183-AVERAGE(AO$3:AO$242))^2*'Monthly Returns'!$BI197</f>
        <v>6.1044439892058275E-7</v>
      </c>
      <c r="DP183" s="196">
        <f>(AP183-AVERAGE(AP$3:AP$242))^2*'Monthly Returns'!$BI197</f>
        <v>1.7817274534828018E-6</v>
      </c>
      <c r="DQ183" s="196">
        <f>(AQ183-AVERAGE(AQ$3:AQ$242))^2*'Monthly Returns'!$BI197</f>
        <v>4.0464929125188744E-6</v>
      </c>
      <c r="DR183" s="196">
        <f>(AR183-AVERAGE(AR$3:AR$242))^2*'Monthly Returns'!$BI197</f>
        <v>1.4012544605321802E-7</v>
      </c>
      <c r="DS183" s="196">
        <f>(AS183-AVERAGE(AS$3:AS$242))^2*'Monthly Returns'!$BI197</f>
        <v>1.8707611953580042E-35</v>
      </c>
      <c r="DT183" s="196">
        <f>(AT183-AVERAGE(AT$3:AT$242))^2*'Monthly Returns'!$BI197</f>
        <v>7.4180180389710267E-7</v>
      </c>
      <c r="DU183" s="196">
        <f>(AU183-AVERAGE(AU$3:AU$242))^2*'Monthly Returns'!$BI197</f>
        <v>6.9447439197107483E-8</v>
      </c>
      <c r="DV183" s="196">
        <f>(AV183-AVERAGE(AV$3:AV$242))^2*'Monthly Returns'!$BI197</f>
        <v>5.5354717859721224E-8</v>
      </c>
      <c r="DW183" s="196">
        <f>(AW183-AVERAGE(AW$3:AW$242))^2*'Monthly Returns'!$BI197</f>
        <v>6.8202121079779219E-6</v>
      </c>
      <c r="DX183" s="196">
        <f>(AX183-AVERAGE(AX$3:AX$242))^2*'Monthly Returns'!$BI197</f>
        <v>2.3252550912097879E-6</v>
      </c>
      <c r="DY183" s="196">
        <f>(AY183-AVERAGE(AY$3:AY$242))^2*'Monthly Returns'!$BI197</f>
        <v>2.721813510246944E-6</v>
      </c>
      <c r="DZ183" s="196">
        <f>(AZ183-AVERAGE(AZ$3:AZ$242))^2*'Monthly Returns'!$BI197</f>
        <v>1.7769375707150956E-5</v>
      </c>
      <c r="EA183" s="196">
        <f>(BA183-AVERAGE(BA$3:BA$242))^2*'Monthly Returns'!$BI197</f>
        <v>1.6805533105252298E-6</v>
      </c>
    </row>
    <row r="184" spans="1:131" s="103" customFormat="1" x14ac:dyDescent="0.2">
      <c r="A184" s="85"/>
      <c r="B184" s="102">
        <f>'Monthly Returns'!A198</f>
        <v>41608</v>
      </c>
      <c r="C184" s="97">
        <f>'Monthly Returns'!B198</f>
        <v>2.9020999999999998E-2</v>
      </c>
      <c r="D184" s="97">
        <f>'Monthly Returns'!C198</f>
        <v>2.8056999999999999E-2</v>
      </c>
      <c r="E184" s="97">
        <f>'Monthly Returns'!D198</f>
        <v>1.6603E-2</v>
      </c>
      <c r="F184" s="97">
        <f>'Monthly Returns'!E198</f>
        <v>4.0064000000000002E-2</v>
      </c>
      <c r="G184" s="97">
        <f>'Monthly Returns'!F198</f>
        <v>5.8604000000000003E-2</v>
      </c>
      <c r="H184" s="97">
        <f>'Monthly Returns'!G198</f>
        <v>1.4584999999999999E-2</v>
      </c>
      <c r="I184" s="97">
        <f>'Monthly Returns'!H198</f>
        <v>1.885E-3</v>
      </c>
      <c r="J184" s="97">
        <f>'Monthly Returns'!I198</f>
        <v>1.431E-3</v>
      </c>
      <c r="K184" s="97">
        <f>'Monthly Returns'!J198</f>
        <v>-1.4544E-2</v>
      </c>
      <c r="L184" s="97">
        <f>'Monthly Returns'!K198</f>
        <v>-2.496424718368162E-2</v>
      </c>
      <c r="M184" s="97">
        <f>'Monthly Returns'!L198</f>
        <v>-3.7399999999999998E-3</v>
      </c>
      <c r="N184" s="97">
        <f>'Monthly Returns'!M198</f>
        <v>-3.271E-3</v>
      </c>
      <c r="O184" s="97">
        <f>'Monthly Returns'!N198</f>
        <v>0</v>
      </c>
      <c r="P184" s="97">
        <f>'Monthly Returns'!O198</f>
        <v>-5.9699999999999998E-4</v>
      </c>
      <c r="Q184" s="97">
        <f>'Monthly Returns'!P198</f>
        <v>-2.4658000000000003E-2</v>
      </c>
      <c r="R184" s="97">
        <f>'Monthly Returns'!Q198</f>
        <v>-2.6579999999999998E-3</v>
      </c>
      <c r="S184" s="97">
        <f>'Monthly Returns'!R198</f>
        <v>5.7499999999999999E-4</v>
      </c>
      <c r="T184" s="97">
        <f>'Monthly Returns'!S198</f>
        <v>-1.1145E-2</v>
      </c>
      <c r="U184" s="97">
        <f>'Monthly Returns'!T198</f>
        <v>-1.2241E-2</v>
      </c>
      <c r="V184" s="97">
        <f>'Monthly Returns'!U198</f>
        <v>-7.7399999999999995E-4</v>
      </c>
      <c r="W184" s="97">
        <f>'Monthly Returns'!V198</f>
        <v>-6.2229999999999994E-3</v>
      </c>
      <c r="X184" s="97">
        <f>'Monthly Returns'!W198</f>
        <v>9.1600000000000004E-4</v>
      </c>
      <c r="Y184" s="97">
        <f>'Monthly Returns'!X198</f>
        <v>-3.6099999999999999E-3</v>
      </c>
      <c r="Z184" s="97">
        <f>'Monthly Returns'!Y198</f>
        <v>7.36E-4</v>
      </c>
      <c r="AA184" s="97">
        <f>'Monthly Returns'!Z198</f>
        <v>5.0749999999999997E-3</v>
      </c>
      <c r="AB184" s="97">
        <f>'Monthly Returns'!AA198</f>
        <v>4.8139999999999997E-3</v>
      </c>
      <c r="AC184" s="97">
        <f>'Monthly Returns'!AB198</f>
        <v>-1.1358999999999999E-2</v>
      </c>
      <c r="AD184" s="97">
        <f>'Monthly Returns'!AC198</f>
        <v>-1.4972000000000001E-2</v>
      </c>
      <c r="AE184" s="97">
        <f>'Monthly Returns'!AD198</f>
        <v>-6.0400000000000004E-4</v>
      </c>
      <c r="AF184" s="97">
        <f>'Monthly Returns'!AE198</f>
        <v>-1.9474000000000002E-2</v>
      </c>
      <c r="AG184" s="97">
        <f>'Monthly Returns'!AF198</f>
        <v>-5.5539999999999999E-3</v>
      </c>
      <c r="AH184" s="97">
        <f>'Monthly Returns'!AG198</f>
        <v>-2.6183999999999999E-2</v>
      </c>
      <c r="AI184" s="97">
        <f>'Monthly Returns'!AH198</f>
        <v>5.5000000000000005E-3</v>
      </c>
      <c r="AJ184" s="97">
        <f>'Monthly Returns'!AI198</f>
        <v>8.8500000000000002E-3</v>
      </c>
      <c r="AK184" s="97">
        <f>'Monthly Returns'!AJ198</f>
        <v>1.1957000000000001E-2</v>
      </c>
      <c r="AL184" s="97">
        <f>'Monthly Returns'!AK198</f>
        <v>1.0370999999999998E-2</v>
      </c>
      <c r="AM184" s="97">
        <f>'Monthly Returns'!AL198</f>
        <v>5.2380000000000005E-3</v>
      </c>
      <c r="AN184" s="97">
        <f>'Monthly Returns'!AM198</f>
        <v>4.7829999999999999E-3</v>
      </c>
      <c r="AO184" s="97">
        <f>'Monthly Returns'!AN198</f>
        <v>3.0773999999999999E-2</v>
      </c>
      <c r="AP184" s="97">
        <f>'Monthly Returns'!AO198</f>
        <v>-8.0029999999999997E-3</v>
      </c>
      <c r="AQ184" s="97">
        <f>'Monthly Returns'!AP198</f>
        <v>-1.3643000000000001E-2</v>
      </c>
      <c r="AR184" s="95">
        <v>1.2811600905013786E-2</v>
      </c>
      <c r="AS184" s="97">
        <f>'Monthly Returns'!AR198</f>
        <v>-2.496424718368162E-2</v>
      </c>
      <c r="AT184" s="205">
        <f t="shared" si="4"/>
        <v>-5.420553932518622E-3</v>
      </c>
      <c r="AU184" s="95">
        <v>3.2091335357990474E-3</v>
      </c>
      <c r="AV184" s="95">
        <v>1.3637423200005458E-3</v>
      </c>
      <c r="AW184" s="97">
        <f>'Monthly Returns'!AV198</f>
        <v>-4.8655999999999998E-2</v>
      </c>
      <c r="AX184" s="97">
        <f>'Monthly Returns'!AW198</f>
        <v>-3.4367000000000002E-2</v>
      </c>
      <c r="AY184" s="95">
        <v>1.5206230337406887E-2</v>
      </c>
      <c r="AZ184" s="95">
        <v>2.036597589646312E-2</v>
      </c>
      <c r="BA184" s="97">
        <f>'Monthly Returns'!AZ198</f>
        <v>8.7209999999999996E-3</v>
      </c>
      <c r="BB184" s="97"/>
      <c r="BC184" s="97"/>
      <c r="BD184" s="97"/>
      <c r="BE184" s="97"/>
      <c r="BF184" s="97"/>
      <c r="BG184" s="97"/>
      <c r="BH184" s="97"/>
      <c r="BI184" s="97"/>
      <c r="BJ184" s="97"/>
      <c r="BK184" s="97"/>
      <c r="BL184" s="97"/>
      <c r="BM184" s="97"/>
      <c r="BN184" s="97"/>
      <c r="BO184" s="97"/>
      <c r="BP184" s="97"/>
      <c r="BQ184" s="97"/>
      <c r="BR184" s="97"/>
      <c r="BS184" s="97"/>
      <c r="BT184" s="97"/>
      <c r="BU184" s="97"/>
      <c r="BV184" s="97"/>
      <c r="CC184" s="196">
        <f>(C184-AVERAGE(C$3:C$242))^2*'Monthly Returns'!$BI198</f>
        <v>2.9172758443852264E-6</v>
      </c>
      <c r="CD184" s="196">
        <f>(D184-AVERAGE(D$3:D$242))^2*'Monthly Returns'!$BI198</f>
        <v>2.6937186674028156E-6</v>
      </c>
      <c r="CE184" s="196">
        <f>(E184-AVERAGE(E$3:E$242))^2*'Monthly Returns'!$BI198</f>
        <v>3.2530818365364746E-7</v>
      </c>
      <c r="CF184" s="196">
        <f>(F184-AVERAGE(F$3:F$242))^2*'Monthly Returns'!$BI198</f>
        <v>5.8869540984815178E-6</v>
      </c>
      <c r="CG184" s="196">
        <f>(G184-AVERAGE(G$3:G$242))^2*'Monthly Returns'!$BI198</f>
        <v>1.4090380379857018E-5</v>
      </c>
      <c r="CH184" s="196">
        <f>(H184-AVERAGE(H$3:H$242))^2*'Monthly Returns'!$BI198</f>
        <v>4.0647784434911605E-7</v>
      </c>
      <c r="CI184" s="196">
        <f>(I184-AVERAGE(I$3:I$242))^2*'Monthly Returns'!$BI198</f>
        <v>1.1785591879166419E-7</v>
      </c>
      <c r="CJ184" s="196">
        <f>(J184-AVERAGE(J$3:J$242))^2*'Monthly Returns'!$BI198</f>
        <v>3.4949013313051586E-7</v>
      </c>
      <c r="CK184" s="196">
        <f>(K184-AVERAGE(K$3:K$242))^2*'Monthly Returns'!$BI198</f>
        <v>3.7297423906800386E-6</v>
      </c>
      <c r="CL184" s="196">
        <f>(L184-AVERAGE(L$3:L$242))^2*'Monthly Returns'!$BI198</f>
        <v>1.8896577730888929E-35</v>
      </c>
      <c r="CM184" s="196">
        <f>(M184-AVERAGE(M$3:M$242))^2*'Monthly Returns'!$BI198</f>
        <v>3.4010201935534509E-7</v>
      </c>
      <c r="CN184" s="196">
        <f>(N184-AVERAGE(N$3:N$242))^2*'Monthly Returns'!$BI198</f>
        <v>2.695002222032574E-7</v>
      </c>
      <c r="CO184" s="196">
        <f>(O184-AVERAGE(O$3:O$242))^2*'Monthly Returns'!$BI198</f>
        <v>1.7690363060232091E-8</v>
      </c>
      <c r="CP184" s="196">
        <f>(P184-AVERAGE(P$3:P$242))^2*'Monthly Returns'!$BI198</f>
        <v>7.9203173497264883E-8</v>
      </c>
      <c r="CQ184" s="196">
        <f>(Q184-AVERAGE(Q$3:Q$242))^2*'Monthly Returns'!$BI198</f>
        <v>5.4486187738285905E-6</v>
      </c>
      <c r="CR184" s="196">
        <f>(R184-AVERAGE(R$3:R$242))^2*'Monthly Returns'!$BI198</f>
        <v>3.0127937723302271E-7</v>
      </c>
      <c r="CS184" s="196">
        <f>(S184-AVERAGE(S$3:S$242))^2*'Monthly Returns'!$BI198</f>
        <v>7.1807883168604928E-8</v>
      </c>
      <c r="CT184" s="196">
        <f>(T184-AVERAGE(T$3:T$242))^2*'Monthly Returns'!$BI198</f>
        <v>1.7095576913547163E-6</v>
      </c>
      <c r="CU184" s="196">
        <f>(U184-AVERAGE(U$3:U$242))^2*'Monthly Returns'!$BI198</f>
        <v>1.7008197468709165E-6</v>
      </c>
      <c r="CV184" s="196">
        <f>(V184-AVERAGE(V$3:V$242))^2*'Monthly Returns'!$BI198</f>
        <v>1.0212788799394017E-7</v>
      </c>
      <c r="CW184" s="196">
        <f>(W184-AVERAGE(W$3:W$242))^2*'Monthly Returns'!$BI198</f>
        <v>6.0406202330727915E-7</v>
      </c>
      <c r="CX184" s="196">
        <f>(X184-AVERAGE(X$3:X$242))^2*'Monthly Returns'!$BI198</f>
        <v>7.7569448395793914E-8</v>
      </c>
      <c r="CY184" s="196">
        <f>(Y184-AVERAGE(Y$3:Y$242))^2*'Monthly Returns'!$BI198</f>
        <v>3.1983326133385269E-7</v>
      </c>
      <c r="CZ184" s="196">
        <f>(Z184-AVERAGE(Z$3:Z$242))^2*'Monthly Returns'!$BI198</f>
        <v>1.7774481107235574E-8</v>
      </c>
      <c r="DA184" s="196">
        <f>(AA184-AVERAGE(AA$3:AA$242))^2*'Monthly Returns'!$BI198</f>
        <v>4.4965873144124332E-9</v>
      </c>
      <c r="DB184" s="196">
        <f>(AB184-AVERAGE(AB$3:AB$242))^2*'Monthly Returns'!$BI198</f>
        <v>2.9141909143928882E-9</v>
      </c>
      <c r="DC184" s="196">
        <f>(AC184-AVERAGE(AC$3:AC$242))^2*'Monthly Returns'!$BI198</f>
        <v>1.2706352124829324E-6</v>
      </c>
      <c r="DD184" s="196">
        <f>(AD184-AVERAGE(AD$3:AD$242))^2*'Monthly Returns'!$BI198</f>
        <v>2.0003383899051881E-6</v>
      </c>
      <c r="DE184" s="196">
        <f>(AE184-AVERAGE(AE$3:AE$242))^2*'Monthly Returns'!$BI198</f>
        <v>9.2831995279380373E-8</v>
      </c>
      <c r="DF184" s="196">
        <f>(AF184-AVERAGE(AF$3:AF$242))^2*'Monthly Returns'!$BI198</f>
        <v>4.278651080413822E-6</v>
      </c>
      <c r="DG184" s="196">
        <f>(AG184-AVERAGE(AG$3:AG$242))^2*'Monthly Returns'!$BI198</f>
        <v>7.4404166030046252E-7</v>
      </c>
      <c r="DH184" s="196">
        <f>(AH184-AVERAGE(AH$3:AH$242))^2*'Monthly Returns'!$BI198</f>
        <v>5.710380183361236E-6</v>
      </c>
      <c r="DI184" s="196">
        <f>(AI184-AVERAGE(AI$3:AI$242))^2*'Monthly Returns'!$BI198</f>
        <v>2.1281858255482143E-8</v>
      </c>
      <c r="DJ184" s="196">
        <f>(AJ184-AVERAGE(AJ$3:AJ$242))^2*'Monthly Returns'!$BI198</f>
        <v>6.0332023179277532E-8</v>
      </c>
      <c r="DK184" s="196">
        <f>(AK184-AVERAGE(AK$3:AK$242))^2*'Monthly Returns'!$BI198</f>
        <v>1.9930481408305445E-7</v>
      </c>
      <c r="DL184" s="196">
        <f>(AL184-AVERAGE(AL$3:AL$242))^2*'Monthly Returns'!$BI198</f>
        <v>9.6439331467626764E-8</v>
      </c>
      <c r="DM184" s="196">
        <f>(AM184-AVERAGE(AM$3:AM$242))^2*'Monthly Returns'!$BI198</f>
        <v>5.0619327611851587E-9</v>
      </c>
      <c r="DN184" s="196">
        <f>(AN184-AVERAGE(AN$3:AN$242))^2*'Monthly Returns'!$BI198</f>
        <v>4.2174119159562392E-9</v>
      </c>
      <c r="DO184" s="196">
        <f>(AO184-AVERAGE(AO$3:AO$242))^2*'Monthly Returns'!$BI198</f>
        <v>3.9561421219148692E-6</v>
      </c>
      <c r="DP184" s="196">
        <f>(AP184-AVERAGE(AP$3:AP$242))^2*'Monthly Returns'!$BI198</f>
        <v>6.5923815793775039E-7</v>
      </c>
      <c r="DQ184" s="196">
        <f>(AQ184-AVERAGE(AQ$3:AQ$242))^2*'Monthly Returns'!$BI198</f>
        <v>2.8258828768159211E-6</v>
      </c>
      <c r="DR184" s="196">
        <f>(AR184-AVERAGE(AR$3:AR$242))^2*'Monthly Returns'!$BI198</f>
        <v>2.438663989965982E-7</v>
      </c>
      <c r="DS184" s="196">
        <f>(AS184-AVERAGE(AS$3:AS$242))^2*'Monthly Returns'!$BI198</f>
        <v>1.8896577730888929E-35</v>
      </c>
      <c r="DT184" s="196">
        <f>(AT184-AVERAGE(AT$3:AT$242))^2*'Monthly Returns'!$BI198</f>
        <v>7.5787094036830413E-7</v>
      </c>
      <c r="DU184" s="196">
        <f>(AU184-AVERAGE(AU$3:AU$242))^2*'Monthly Returns'!$BI198</f>
        <v>9.0454587662989479E-9</v>
      </c>
      <c r="DV184" s="196">
        <f>(AV184-AVERAGE(AV$3:AV$242))^2*'Monthly Returns'!$BI198</f>
        <v>3.1828662041422468E-7</v>
      </c>
      <c r="DW184" s="196">
        <f>(AW184-AVERAGE(AW$3:AW$242))^2*'Monthly Returns'!$BI198</f>
        <v>2.0977351856460223E-5</v>
      </c>
      <c r="DX184" s="196">
        <f>(AX184-AVERAGE(AX$3:AX$242))^2*'Monthly Returns'!$BI198</f>
        <v>1.1472051903699257E-5</v>
      </c>
      <c r="DY184" s="196">
        <f>(AY184-AVERAGE(AY$3:AY$242))^2*'Monthly Returns'!$BI198</f>
        <v>4.1956809805353944E-7</v>
      </c>
      <c r="DZ184" s="196">
        <f>(AZ184-AVERAGE(AZ$3:AZ$242))^2*'Monthly Returns'!$BI198</f>
        <v>1.0347395989513259E-7</v>
      </c>
      <c r="EA184" s="196">
        <f>(BA184-AVERAGE(BA$3:BA$242))^2*'Monthly Returns'!$BI198</f>
        <v>1.4320383928632781E-8</v>
      </c>
    </row>
    <row r="185" spans="1:131" s="103" customFormat="1" x14ac:dyDescent="0.2">
      <c r="A185" s="85"/>
      <c r="B185" s="102">
        <f>'Monthly Returns'!A199</f>
        <v>41639</v>
      </c>
      <c r="C185" s="97">
        <f>'Monthly Returns'!B199</f>
        <v>2.6383E-2</v>
      </c>
      <c r="D185" s="97">
        <f>'Monthly Returns'!C199</f>
        <v>2.6977999999999999E-2</v>
      </c>
      <c r="E185" s="97">
        <f>'Monthly Returns'!D199</f>
        <v>2.9771000000000002E-2</v>
      </c>
      <c r="F185" s="97">
        <f>'Monthly Returns'!E199</f>
        <v>1.968E-2</v>
      </c>
      <c r="G185" s="97">
        <f>'Monthly Returns'!F199</f>
        <v>3.0384999999999999E-2</v>
      </c>
      <c r="H185" s="97">
        <f>'Monthly Returns'!G199</f>
        <v>1.7596000000000001E-2</v>
      </c>
      <c r="I185" s="97">
        <f>'Monthly Returns'!H199</f>
        <v>8.992E-3</v>
      </c>
      <c r="J185" s="97">
        <f>'Monthly Returns'!I199</f>
        <v>2.3807000000000002E-2</v>
      </c>
      <c r="K185" s="97">
        <f>'Monthly Returns'!J199</f>
        <v>-1.4376999999999999E-2</v>
      </c>
      <c r="L185" s="97">
        <f>'Monthly Returns'!K199</f>
        <v>-2.496424718368162E-2</v>
      </c>
      <c r="M185" s="97">
        <f>'Monthly Returns'!L199</f>
        <v>-5.6510000000000006E-3</v>
      </c>
      <c r="N185" s="97">
        <f>'Monthly Returns'!M199</f>
        <v>-9.0710000000000009E-3</v>
      </c>
      <c r="O185" s="97">
        <f>'Monthly Returns'!N199</f>
        <v>1.9699999999999999E-4</v>
      </c>
      <c r="P185" s="97">
        <f>'Monthly Returns'!O199</f>
        <v>-7.8110000000000002E-3</v>
      </c>
      <c r="Q185" s="97">
        <f>'Monthly Returns'!P199</f>
        <v>-1.9363999999999999E-2</v>
      </c>
      <c r="R185" s="97">
        <f>'Monthly Returns'!Q199</f>
        <v>-2.5230000000000001E-3</v>
      </c>
      <c r="S185" s="97">
        <f>'Monthly Returns'!R199</f>
        <v>-4.2120000000000005E-3</v>
      </c>
      <c r="T185" s="97">
        <f>'Monthly Returns'!S199</f>
        <v>1.9689999999999998E-3</v>
      </c>
      <c r="U185" s="97">
        <f>'Monthly Returns'!T199</f>
        <v>-1.5227999999999998E-2</v>
      </c>
      <c r="V185" s="97">
        <f>'Monthly Returns'!U199</f>
        <v>-5.3410000000000003E-3</v>
      </c>
      <c r="W185" s="97">
        <f>'Monthly Returns'!V199</f>
        <v>-4.718E-3</v>
      </c>
      <c r="X185" s="97">
        <f>'Monthly Returns'!W199</f>
        <v>-3.0859999999999998E-3</v>
      </c>
      <c r="Y185" s="97">
        <f>'Monthly Returns'!X199</f>
        <v>-2.7489999999999997E-3</v>
      </c>
      <c r="Z185" s="97">
        <f>'Monthly Returns'!Y199</f>
        <v>-6.0000000000000002E-5</v>
      </c>
      <c r="AA185" s="97">
        <f>'Monthly Returns'!Z199</f>
        <v>5.3969999999999999E-3</v>
      </c>
      <c r="AB185" s="97">
        <f>'Monthly Returns'!AA199</f>
        <v>4.7999999999999996E-3</v>
      </c>
      <c r="AC185" s="97">
        <f>'Monthly Returns'!AB199</f>
        <v>-6.3839999999999999E-3</v>
      </c>
      <c r="AD185" s="97">
        <f>'Monthly Returns'!AC199</f>
        <v>-9.6499999999999989E-3</v>
      </c>
      <c r="AE185" s="97">
        <f>'Monthly Returns'!AD199</f>
        <v>2.5380000000000003E-3</v>
      </c>
      <c r="AF185" s="97">
        <f>'Monthly Returns'!AE199</f>
        <v>5.1559999999999991E-3</v>
      </c>
      <c r="AG185" s="97">
        <f>'Monthly Returns'!AF199</f>
        <v>2.16E-3</v>
      </c>
      <c r="AH185" s="97">
        <f>'Monthly Returns'!AG199</f>
        <v>4.9799999999999996E-4</v>
      </c>
      <c r="AI185" s="97">
        <f>'Monthly Returns'!AH199</f>
        <v>5.6000000000000008E-3</v>
      </c>
      <c r="AJ185" s="97">
        <f>'Monthly Returns'!AI199</f>
        <v>1.0489999999999999E-2</v>
      </c>
      <c r="AK185" s="97">
        <f>'Monthly Returns'!AJ199</f>
        <v>1.4142999999999999E-2</v>
      </c>
      <c r="AL185" s="97">
        <f>'Monthly Returns'!AK199</f>
        <v>1.1934999999999999E-2</v>
      </c>
      <c r="AM185" s="97">
        <f>'Monthly Returns'!AL199</f>
        <v>4.705E-3</v>
      </c>
      <c r="AN185" s="97">
        <f>'Monthly Returns'!AM199</f>
        <v>7.685E-3</v>
      </c>
      <c r="AO185" s="97">
        <f>'Monthly Returns'!AN199</f>
        <v>1.0069999999999999E-2</v>
      </c>
      <c r="AP185" s="97">
        <f>'Monthly Returns'!AO199</f>
        <v>1.2399E-2</v>
      </c>
      <c r="AQ185" s="97">
        <f>'Monthly Returns'!AP199</f>
        <v>2.5526E-2</v>
      </c>
      <c r="AR185" s="95">
        <v>8.4776264722652254E-3</v>
      </c>
      <c r="AS185" s="97">
        <f>'Monthly Returns'!AR199</f>
        <v>-2.496424718368162E-2</v>
      </c>
      <c r="AT185" s="205">
        <f t="shared" si="4"/>
        <v>9.8337045290308074E-3</v>
      </c>
      <c r="AU185" s="95">
        <v>3.35523197131619E-3</v>
      </c>
      <c r="AV185" s="95">
        <v>4.7573087676738212E-3</v>
      </c>
      <c r="AW185" s="97">
        <f>'Monthly Returns'!AV199</f>
        <v>5.7820000000000007E-3</v>
      </c>
      <c r="AX185" s="97">
        <f>'Monthly Returns'!AW199</f>
        <v>2.0100000000000001E-3</v>
      </c>
      <c r="AY185" s="95">
        <v>1.4897522645154038E-2</v>
      </c>
      <c r="AZ185" s="95">
        <v>-3.6623757787519751E-5</v>
      </c>
      <c r="BA185" s="97">
        <f>'Monthly Returns'!AZ199</f>
        <v>1.6393000000000001E-2</v>
      </c>
      <c r="BB185" s="97"/>
      <c r="BC185" s="97"/>
      <c r="BD185" s="97"/>
      <c r="BE185" s="97"/>
      <c r="BF185" s="97"/>
      <c r="BG185" s="97"/>
      <c r="BH185" s="97"/>
      <c r="BI185" s="97"/>
      <c r="BJ185" s="97"/>
      <c r="BK185" s="97"/>
      <c r="BL185" s="97"/>
      <c r="BM185" s="97"/>
      <c r="BN185" s="97"/>
      <c r="BO185" s="97"/>
      <c r="BP185" s="97"/>
      <c r="BQ185" s="97"/>
      <c r="BR185" s="97"/>
      <c r="BS185" s="97"/>
      <c r="BT185" s="97"/>
      <c r="BU185" s="97"/>
      <c r="BV185" s="97"/>
      <c r="CC185" s="196">
        <f>(C185-AVERAGE(C$3:C$242))^2*'Monthly Returns'!$BI199</f>
        <v>2.2770459398447102E-6</v>
      </c>
      <c r="CD185" s="196">
        <f>(D185-AVERAGE(D$3:D$242))^2*'Monthly Returns'!$BI199</f>
        <v>2.4479810873245993E-6</v>
      </c>
      <c r="CE185" s="196">
        <f>(E185-AVERAGE(E$3:E$242))^2*'Monthly Returns'!$BI199</f>
        <v>2.5908066138285503E-6</v>
      </c>
      <c r="CF185" s="196">
        <f>(F185-AVERAGE(F$3:F$242))^2*'Monthly Returns'!$BI199</f>
        <v>6.9595112322899634E-7</v>
      </c>
      <c r="CG185" s="196">
        <f>(G185-AVERAGE(G$3:G$242))^2*'Monthly Returns'!$BI199</f>
        <v>2.4077528065515381E-6</v>
      </c>
      <c r="CH185" s="196">
        <f>(H185-AVERAGE(H$3:H$242))^2*'Monthly Returns'!$BI199</f>
        <v>7.704347326416199E-7</v>
      </c>
      <c r="CI185" s="196">
        <f>(I185-AVERAGE(I$3:I$242))^2*'Monthly Returns'!$BI199</f>
        <v>4.5930662982501521E-8</v>
      </c>
      <c r="CJ185" s="196">
        <f>(J185-AVERAGE(J$3:J$242))^2*'Monthly Returns'!$BI199</f>
        <v>1.3616863243135023E-6</v>
      </c>
      <c r="CK185" s="196">
        <f>(K185-AVERAGE(K$3:K$242))^2*'Monthly Returns'!$BI199</f>
        <v>3.7165667718088004E-6</v>
      </c>
      <c r="CL185" s="196">
        <f>(L185-AVERAGE(L$3:L$242))^2*'Monthly Returns'!$BI199</f>
        <v>1.9087452253423156E-35</v>
      </c>
      <c r="CM185" s="196">
        <f>(M185-AVERAGE(M$3:M$242))^2*'Monthly Returns'!$BI199</f>
        <v>5.4246600499429706E-7</v>
      </c>
      <c r="CN185" s="196">
        <f>(N185-AVERAGE(N$3:N$242))^2*'Monthly Returns'!$BI199</f>
        <v>9.569327514465202E-7</v>
      </c>
      <c r="CO185" s="196">
        <f>(O185-AVERAGE(O$3:O$242))^2*'Monthly Returns'!$BI199</f>
        <v>1.3964290843221287E-8</v>
      </c>
      <c r="CP185" s="196">
        <f>(P185-AVERAGE(P$3:P$242))^2*'Monthly Returns'!$BI199</f>
        <v>7.2354594268785665E-7</v>
      </c>
      <c r="CQ185" s="196">
        <f>(Q185-AVERAGE(Q$3:Q$242))^2*'Monthly Returns'!$BI199</f>
        <v>3.7223182085499199E-6</v>
      </c>
      <c r="CR185" s="196">
        <f>(R185-AVERAGE(R$3:R$242))^2*'Monthly Returns'!$BI199</f>
        <v>2.9271287504334694E-7</v>
      </c>
      <c r="CS185" s="196">
        <f>(S185-AVERAGE(S$3:S$242))^2*'Monthly Returns'!$BI199</f>
        <v>4.1741071953646031E-7</v>
      </c>
      <c r="CT185" s="196">
        <f>(T185-AVERAGE(T$3:T$242))^2*'Monthly Returns'!$BI199</f>
        <v>7.9507367232453958E-8</v>
      </c>
      <c r="CU185" s="196">
        <f>(U185-AVERAGE(U$3:U$242))^2*'Monthly Returns'!$BI199</f>
        <v>2.3895350040664829E-6</v>
      </c>
      <c r="CV185" s="196">
        <f>(V185-AVERAGE(V$3:V$242))^2*'Monthly Returns'!$BI199</f>
        <v>4.6324785480645061E-7</v>
      </c>
      <c r="CW185" s="196">
        <f>(W185-AVERAGE(W$3:W$242))^2*'Monthly Returns'!$BI199</f>
        <v>4.391461700352337E-7</v>
      </c>
      <c r="CX185" s="196">
        <f>(X185-AVERAGE(X$3:X$242))^2*'Monthly Returns'!$BI199</f>
        <v>3.5389079310074188E-7</v>
      </c>
      <c r="CY185" s="196">
        <f>(Y185-AVERAGE(Y$3:Y$242))^2*'Monthly Returns'!$BI199</f>
        <v>2.5062382604693363E-7</v>
      </c>
      <c r="CZ185" s="196">
        <f>(Z185-AVERAGE(Z$3:Z$242))^2*'Monthly Returns'!$BI199</f>
        <v>3.8667509683442832E-8</v>
      </c>
      <c r="DA185" s="196">
        <f>(AA185-AVERAGE(AA$3:AA$242))^2*'Monthly Returns'!$BI199</f>
        <v>1.7683628833820817E-9</v>
      </c>
      <c r="DB185" s="196">
        <f>(AB185-AVERAGE(AB$3:AB$242))^2*'Monthly Returns'!$BI199</f>
        <v>2.8252792529185626E-9</v>
      </c>
      <c r="DC185" s="196">
        <f>(AC185-AVERAGE(AC$3:AC$242))^2*'Monthly Returns'!$BI199</f>
        <v>5.4960526014002674E-7</v>
      </c>
      <c r="DD185" s="196">
        <f>(AD185-AVERAGE(AD$3:AD$242))^2*'Monthly Returns'!$BI199</f>
        <v>1.0052039656135276E-6</v>
      </c>
      <c r="DE185" s="196">
        <f>(AE185-AVERAGE(AE$3:AE$242))^2*'Monthly Returns'!$BI199</f>
        <v>3.4729978718249951E-9</v>
      </c>
      <c r="DF185" s="196">
        <f>(AF185-AVERAGE(AF$3:AF$242))^2*'Monthly Returns'!$BI199</f>
        <v>1.9724754867864214E-8</v>
      </c>
      <c r="DG185" s="196">
        <f>(AG185-AVERAGE(AG$3:AG$242))^2*'Monthly Returns'!$BI199</f>
        <v>6.7498962521206486E-8</v>
      </c>
      <c r="DH185" s="196">
        <f>(AH185-AVERAGE(AH$3:AH$242))^2*'Monthly Returns'!$BI199</f>
        <v>9.1030976095591859E-8</v>
      </c>
      <c r="DI185" s="196">
        <f>(AI185-AVERAGE(AI$3:AI$242))^2*'Monthly Returns'!$BI199</f>
        <v>2.3866636599073949E-8</v>
      </c>
      <c r="DJ185" s="196">
        <f>(AJ185-AVERAGE(AJ$3:AJ$242))^2*'Monthly Returns'!$BI199</f>
        <v>1.413285131772825E-7</v>
      </c>
      <c r="DK185" s="196">
        <f>(AK185-AVERAGE(AK$3:AK$242))^2*'Monthly Returns'!$BI199</f>
        <v>3.8530631720673245E-7</v>
      </c>
      <c r="DL185" s="196">
        <f>(AL185-AVERAGE(AL$3:AL$242))^2*'Monthly Returns'!$BI199</f>
        <v>1.8940208073390735E-7</v>
      </c>
      <c r="DM185" s="196">
        <f>(AM185-AVERAGE(AM$3:AM$242))^2*'Monthly Returns'!$BI199</f>
        <v>8.7360154037233943E-10</v>
      </c>
      <c r="DN185" s="196">
        <f>(AN185-AVERAGE(AN$3:AN$242))^2*'Monthly Returns'!$BI199</f>
        <v>2.6610950689200315E-8</v>
      </c>
      <c r="DO185" s="196">
        <f>(AO185-AVERAGE(AO$3:AO$242))^2*'Monthly Returns'!$BI199</f>
        <v>1.3656676408698636E-7</v>
      </c>
      <c r="DP185" s="196">
        <f>(AP185-AVERAGE(AP$3:AP$242))^2*'Monthly Returns'!$BI199</f>
        <v>6.235984541803987E-7</v>
      </c>
      <c r="DQ185" s="196">
        <f>(AQ185-AVERAGE(AQ$3:AQ$242))^2*'Monthly Returns'!$BI199</f>
        <v>1.941090590619026E-6</v>
      </c>
      <c r="DR185" s="196">
        <f>(AR185-AVERAGE(AR$3:AR$242))^2*'Monthly Returns'!$BI199</f>
        <v>2.4092442092468853E-8</v>
      </c>
      <c r="DS185" s="196">
        <f>(AS185-AVERAGE(AS$3:AS$242))^2*'Monthly Returns'!$BI199</f>
        <v>1.9087452253423156E-35</v>
      </c>
      <c r="DT185" s="196">
        <f>(AT185-AVERAGE(AT$3:AT$242))^2*'Monthly Returns'!$BI199</f>
        <v>1.0602783953558973E-7</v>
      </c>
      <c r="DU185" s="196">
        <f>(AU185-AVERAGE(AU$3:AU$242))^2*'Monthly Returns'!$BI199</f>
        <v>1.1467240419538701E-8</v>
      </c>
      <c r="DV185" s="196">
        <f>(AV185-AVERAGE(AV$3:AV$242))^2*'Monthly Returns'!$BI199</f>
        <v>6.9571699933449416E-7</v>
      </c>
      <c r="DW185" s="196">
        <f>(AW185-AVERAGE(AW$3:AW$242))^2*'Monthly Returns'!$BI199</f>
        <v>1.0158208280335488E-7</v>
      </c>
      <c r="DX185" s="196">
        <f>(AX185-AVERAGE(AX$3:AX$242))^2*'Monthly Returns'!$BI199</f>
        <v>2.927998174672671E-7</v>
      </c>
      <c r="DY185" s="196">
        <f>(AY185-AVERAGE(AY$3:AY$242))^2*'Monthly Returns'!$BI199</f>
        <v>3.9276242052685197E-7</v>
      </c>
      <c r="DZ185" s="196">
        <f>(AZ185-AVERAGE(AZ$3:AZ$242))^2*'Monthly Returns'!$BI199</f>
        <v>1.6447053965435876E-6</v>
      </c>
      <c r="EA185" s="196">
        <f>(BA185-AVERAGE(BA$3:BA$242))^2*'Monthly Returns'!$BI199</f>
        <v>2.3381302645648169E-7</v>
      </c>
    </row>
    <row r="186" spans="1:131" s="103" customFormat="1" x14ac:dyDescent="0.2">
      <c r="A186" s="85"/>
      <c r="B186" s="102">
        <f>'Monthly Returns'!A200</f>
        <v>41670</v>
      </c>
      <c r="C186" s="97">
        <f>'Monthly Returns'!B200</f>
        <v>-3.1594000000000004E-2</v>
      </c>
      <c r="D186" s="97">
        <f>'Monthly Returns'!C200</f>
        <v>-3.1939000000000002E-2</v>
      </c>
      <c r="E186" s="97">
        <f>'Monthly Returns'!D200</f>
        <v>-1.9465E-2</v>
      </c>
      <c r="F186" s="97">
        <f>'Monthly Returns'!E200</f>
        <v>-2.7679999999999996E-2</v>
      </c>
      <c r="G186" s="97">
        <f>'Monthly Returns'!F200</f>
        <v>1.6008999999999999E-2</v>
      </c>
      <c r="H186" s="97">
        <f>'Monthly Returns'!G200</f>
        <v>-3.9777E-2</v>
      </c>
      <c r="I186" s="97">
        <f>'Monthly Returns'!H200</f>
        <v>-4.5289999999999997E-2</v>
      </c>
      <c r="J186" s="97">
        <f>'Monthly Returns'!I200</f>
        <v>-1.7146999999999999E-2</v>
      </c>
      <c r="K186" s="97">
        <f>'Monthly Returns'!J200</f>
        <v>-6.4713000000000007E-2</v>
      </c>
      <c r="L186" s="97">
        <f>'Monthly Returns'!K200</f>
        <v>-2.496424718368162E-2</v>
      </c>
      <c r="M186" s="97">
        <f>'Monthly Returns'!L200</f>
        <v>1.4776000000000001E-2</v>
      </c>
      <c r="N186" s="97">
        <f>'Monthly Returns'!M200</f>
        <v>1.3567000000000001E-2</v>
      </c>
      <c r="O186" s="97">
        <f>'Monthly Returns'!N200</f>
        <v>1.4800000000000002E-4</v>
      </c>
      <c r="P186" s="97">
        <f>'Monthly Returns'!O200</f>
        <v>8.5209999999999991E-3</v>
      </c>
      <c r="Q186" s="97">
        <f>'Monthly Returns'!P200</f>
        <v>5.5293999999999996E-2</v>
      </c>
      <c r="R186" s="97">
        <f>'Monthly Returns'!Q200</f>
        <v>1.6840000000000001E-2</v>
      </c>
      <c r="S186" s="97">
        <f>'Monthly Returns'!R200</f>
        <v>1.0886E-2</v>
      </c>
      <c r="T186" s="97">
        <f>'Monthly Returns'!S200</f>
        <v>3.2638E-2</v>
      </c>
      <c r="U186" s="97">
        <f>'Monthly Returns'!T200</f>
        <v>2.1724E-2</v>
      </c>
      <c r="V186" s="97">
        <f>'Monthly Returns'!U200</f>
        <v>8.0020000000000004E-3</v>
      </c>
      <c r="W186" s="97">
        <f>'Monthly Returns'!V200</f>
        <v>1.5632999999999998E-2</v>
      </c>
      <c r="X186" s="97">
        <f>'Monthly Returns'!W200</f>
        <v>8.8100000000000001E-3</v>
      </c>
      <c r="Y186" s="97">
        <f>'Monthly Returns'!X200</f>
        <v>1.6792999999999999E-2</v>
      </c>
      <c r="Z186" s="97">
        <f>'Monthly Returns'!Y200</f>
        <v>3.7439999999999999E-3</v>
      </c>
      <c r="AA186" s="97">
        <f>'Monthly Returns'!Z200</f>
        <v>7.0109999999999999E-3</v>
      </c>
      <c r="AB186" s="97">
        <f>'Monthly Returns'!AA200</f>
        <v>6.5449999999999996E-3</v>
      </c>
      <c r="AC186" s="97">
        <f>'Monthly Returns'!AB200</f>
        <v>7.9579999999999998E-3</v>
      </c>
      <c r="AD186" s="97">
        <f>'Monthly Returns'!AC200</f>
        <v>1.34E-2</v>
      </c>
      <c r="AE186" s="97">
        <f>'Monthly Returns'!AD200</f>
        <v>-3.0230000000000001E-3</v>
      </c>
      <c r="AF186" s="97">
        <f>'Monthly Returns'!AE200</f>
        <v>-8.8770000000000012E-3</v>
      </c>
      <c r="AG186" s="97">
        <f>'Monthly Returns'!AF200</f>
        <v>1.5579999999999999E-3</v>
      </c>
      <c r="AH186" s="97">
        <f>'Monthly Returns'!AG200</f>
        <v>-3.1892000000000004E-2</v>
      </c>
      <c r="AI186" s="97">
        <f>'Monthly Returns'!AH200</f>
        <v>-2.3999999999999998E-3</v>
      </c>
      <c r="AJ186" s="97">
        <f>'Monthly Returns'!AI200</f>
        <v>-5.3800000000000002E-3</v>
      </c>
      <c r="AK186" s="97">
        <f>'Monthly Returns'!AJ200</f>
        <v>-9.7619999999999998E-3</v>
      </c>
      <c r="AL186" s="97">
        <f>'Monthly Returns'!AK200</f>
        <v>-9.9999999999999995E-7</v>
      </c>
      <c r="AM186" s="97">
        <f>'Monthly Returns'!AL200</f>
        <v>-8.515E-3</v>
      </c>
      <c r="AN186" s="97">
        <f>'Monthly Returns'!AM200</f>
        <v>6.0080000000000003E-3</v>
      </c>
      <c r="AO186" s="97">
        <f>'Monthly Returns'!AN200</f>
        <v>-3.4493999999999997E-2</v>
      </c>
      <c r="AP186" s="97">
        <f>'Monthly Returns'!AO200</f>
        <v>2.9759999999999999E-3</v>
      </c>
      <c r="AQ186" s="97">
        <f>'Monthly Returns'!AP200</f>
        <v>-5.6413999999999999E-2</v>
      </c>
      <c r="AR186" s="95">
        <v>-1.1929761096716347E-3</v>
      </c>
      <c r="AS186" s="97">
        <f>'Monthly Returns'!AR200</f>
        <v>-2.496424718368162E-2</v>
      </c>
      <c r="AT186" s="205">
        <f t="shared" si="4"/>
        <v>-1.0204068897433222E-3</v>
      </c>
      <c r="AU186" s="95">
        <v>-8.648908140827534E-3</v>
      </c>
      <c r="AV186" s="95">
        <v>-2.3201704873922112E-2</v>
      </c>
      <c r="AW186" s="97">
        <f>'Monthly Returns'!AV200</f>
        <v>3.3119999999999997E-2</v>
      </c>
      <c r="AX186" s="97">
        <f>'Monthly Returns'!AW200</f>
        <v>-2.5169999999999997E-3</v>
      </c>
      <c r="AY186" s="95">
        <v>-3.3418034448716605E-2</v>
      </c>
      <c r="AZ186" s="95">
        <v>-7.0793863871825555E-2</v>
      </c>
      <c r="BA186" s="97">
        <f>'Monthly Returns'!AZ200</f>
        <v>5.9360000000000003E-3</v>
      </c>
      <c r="BB186" s="97"/>
      <c r="BC186" s="97"/>
      <c r="BD186" s="97"/>
      <c r="BE186" s="97"/>
      <c r="BF186" s="97"/>
      <c r="BG186" s="97"/>
      <c r="BH186" s="97"/>
      <c r="BI186" s="97"/>
      <c r="BJ186" s="97"/>
      <c r="BK186" s="97"/>
      <c r="BL186" s="97"/>
      <c r="BM186" s="97"/>
      <c r="BN186" s="97"/>
      <c r="BO186" s="97"/>
      <c r="BP186" s="97"/>
      <c r="BQ186" s="97"/>
      <c r="BR186" s="97"/>
      <c r="BS186" s="97"/>
      <c r="BT186" s="97"/>
      <c r="BU186" s="97"/>
      <c r="BV186" s="97"/>
      <c r="CC186" s="196">
        <f>(C186-AVERAGE(C$3:C$242))^2*'Monthly Returns'!$BI200</f>
        <v>9.4211352973924201E-6</v>
      </c>
      <c r="CD186" s="196">
        <f>(D186-AVERAGE(D$3:D$242))^2*'Monthly Returns'!$BI200</f>
        <v>9.5347954750338851E-6</v>
      </c>
      <c r="CE186" s="196">
        <f>(E186-AVERAGE(E$3:E$242))^2*'Monthly Returns'!$BI200</f>
        <v>5.1840799707150364E-6</v>
      </c>
      <c r="CF186" s="196">
        <f>(F186-AVERAGE(F$3:F$242))^2*'Monthly Returns'!$BI200</f>
        <v>8.4549143677279065E-6</v>
      </c>
      <c r="CG186" s="196">
        <f>(G186-AVERAGE(G$3:G$242))^2*'Monthly Returns'!$BI200</f>
        <v>1.783963713272601E-7</v>
      </c>
      <c r="CH186" s="196">
        <f>(H186-AVERAGE(H$3:H$242))^2*'Monthly Returns'!$BI200</f>
        <v>1.3366590392259729E-5</v>
      </c>
      <c r="CI186" s="196">
        <f>(I186-AVERAGE(I$3:I$242))^2*'Monthly Returns'!$BI200</f>
        <v>1.6632602898770719E-5</v>
      </c>
      <c r="CJ186" s="196">
        <f>(J186-AVERAGE(J$3:J$242))^2*'Monthly Returns'!$BI200</f>
        <v>4.2711127447670495E-6</v>
      </c>
      <c r="CK186" s="196">
        <f>(K186-AVERAGE(K$3:K$242))^2*'Monthly Returns'!$BI200</f>
        <v>3.5036059368309979E-5</v>
      </c>
      <c r="CL186" s="196">
        <f>(L186-AVERAGE(L$3:L$242))^2*'Monthly Returns'!$BI200</f>
        <v>1.9280254801437536E-35</v>
      </c>
      <c r="CM186" s="196">
        <f>(M186-AVERAGE(M$3:M$242))^2*'Monthly Returns'!$BI200</f>
        <v>7.6657218083284206E-7</v>
      </c>
      <c r="CN186" s="196">
        <f>(N186-AVERAGE(N$3:N$242))^2*'Monthly Returns'!$BI200</f>
        <v>6.5206737980800962E-7</v>
      </c>
      <c r="CO186" s="196">
        <f>(O186-AVERAGE(O$3:O$242))^2*'Monthly Returns'!$BI200</f>
        <v>1.5041015833768206E-8</v>
      </c>
      <c r="CP186" s="196">
        <f>(P186-AVERAGE(P$3:P$242))^2*'Monthly Returns'!$BI200</f>
        <v>1.9093398030408664E-7</v>
      </c>
      <c r="CQ186" s="196">
        <f>(Q186-AVERAGE(Q$3:Q$242))^2*'Monthly Returns'!$BI200</f>
        <v>1.5732270504788844E-5</v>
      </c>
      <c r="CR186" s="196">
        <f>(R186-AVERAGE(R$3:R$242))^2*'Monthly Returns'!$BI200</f>
        <v>9.7586157148802067E-7</v>
      </c>
      <c r="CS186" s="196">
        <f>(S186-AVERAGE(S$3:S$242))^2*'Monthly Returns'!$BI200</f>
        <v>2.9694083386232609E-7</v>
      </c>
      <c r="CT186" s="196">
        <f>(T186-AVERAGE(T$3:T$242))^2*'Monthly Returns'!$BI200</f>
        <v>4.5904134455220379E-6</v>
      </c>
      <c r="CU186" s="196">
        <f>(U186-AVERAGE(U$3:U$242))^2*'Monthly Returns'!$BI200</f>
        <v>1.8749862058933643E-6</v>
      </c>
      <c r="CV186" s="196">
        <f>(V186-AVERAGE(V$3:V$242))^2*'Monthly Returns'!$BI200</f>
        <v>1.3792199007199825E-7</v>
      </c>
      <c r="CW186" s="196">
        <f>(W186-AVERAGE(W$3:W$242))^2*'Monthly Returns'!$BI200</f>
        <v>8.9065151759394617E-7</v>
      </c>
      <c r="CX186" s="196">
        <f>(X186-AVERAGE(X$3:X$242))^2*'Monthly Returns'!$BI200</f>
        <v>1.1770988078712432E-7</v>
      </c>
      <c r="CY186" s="196">
        <f>(Y186-AVERAGE(Y$3:Y$242))^2*'Monthly Returns'!$BI200</f>
        <v>1.0870679930167651E-6</v>
      </c>
      <c r="CZ186" s="196">
        <f>(Z186-AVERAGE(Z$3:Z$242))^2*'Monthly Returns'!$BI200</f>
        <v>1.066365419390056E-8</v>
      </c>
      <c r="DA186" s="196">
        <f>(AA186-AVERAGE(AA$3:AA$242))^2*'Monthly Returns'!$BI200</f>
        <v>7.2937655550385271E-9</v>
      </c>
      <c r="DB186" s="196">
        <f>(AB186-AVERAGE(AB$3:AB$242))^2*'Monthly Returns'!$BI200</f>
        <v>3.6653304254684889E-8</v>
      </c>
      <c r="DC186" s="196">
        <f>(AC186-AVERAGE(AC$3:AC$242))^2*'Monthly Returns'!$BI200</f>
        <v>1.5160343651394304E-7</v>
      </c>
      <c r="DD186" s="196">
        <f>(AD186-AVERAGE(AD$3:AD$242))^2*'Monthly Returns'!$BI200</f>
        <v>6.652100293663758E-7</v>
      </c>
      <c r="DE186" s="196">
        <f>(AE186-AVERAGE(AE$3:AE$242))^2*'Monthly Returns'!$BI200</f>
        <v>2.4910460140550955E-7</v>
      </c>
      <c r="DF186" s="196">
        <f>(AF186-AVERAGE(AF$3:AF$242))^2*'Monthly Returns'!$BI200</f>
        <v>1.5654059253290732E-6</v>
      </c>
      <c r="DG186" s="196">
        <f>(AG186-AVERAGE(AG$3:AG$242))^2*'Monthly Returns'!$BI200</f>
        <v>9.5315843443593647E-8</v>
      </c>
      <c r="DH186" s="196">
        <f>(AH186-AVERAGE(AH$3:AH$242))^2*'Monthly Returns'!$BI200</f>
        <v>8.2098318389747488E-6</v>
      </c>
      <c r="DI186" s="196">
        <f>(AI186-AVERAGE(AI$3:AI$242))^2*'Monthly Returns'!$BI200</f>
        <v>2.2803769484966351E-7</v>
      </c>
      <c r="DJ186" s="196">
        <f>(AJ186-AVERAGE(AJ$3:AJ$242))^2*'Monthly Returns'!$BI200</f>
        <v>7.6998043326659589E-7</v>
      </c>
      <c r="DK186" s="196">
        <f>(AK186-AVERAGE(AK$3:AK$242))^2*'Monthly Returns'!$BI200</f>
        <v>1.6053560342086086E-6</v>
      </c>
      <c r="DL186" s="196">
        <f>(AL186-AVERAGE(AL$3:AL$242))^2*'Monthly Returns'!$BI200</f>
        <v>2.5678634742555475E-7</v>
      </c>
      <c r="DM186" s="196">
        <f>(AM186-AVERAGE(AM$3:AM$242))^2*'Monthly Returns'!$BI200</f>
        <v>1.0322469481429615E-6</v>
      </c>
      <c r="DN186" s="196">
        <f>(AN186-AVERAGE(AN$3:AN$242))^2*'Monthly Returns'!$BI200</f>
        <v>9.7968035922800063E-10</v>
      </c>
      <c r="DO186" s="196">
        <f>(AO186-AVERAGE(AO$3:AO$242))^2*'Monthly Returns'!$BI200</f>
        <v>9.9451839276065136E-6</v>
      </c>
      <c r="DP186" s="196">
        <f>(AP186-AVERAGE(AP$3:AP$242))^2*'Monthly Returns'!$BI200</f>
        <v>2.3330878767392118E-9</v>
      </c>
      <c r="DQ186" s="196">
        <f>(AQ186-AVERAGE(AQ$3:AQ$242))^2*'Monthly Returns'!$BI200</f>
        <v>2.5818592629171627E-5</v>
      </c>
      <c r="DR186" s="196">
        <f>(AR186-AVERAGE(AR$3:AR$242))^2*'Monthly Returns'!$BI200</f>
        <v>3.7081366990018696E-7</v>
      </c>
      <c r="DS186" s="196">
        <f>(AS186-AVERAGE(AS$3:AS$242))^2*'Monthly Returns'!$BI200</f>
        <v>1.9280254801437536E-35</v>
      </c>
      <c r="DT186" s="196">
        <f>(AT186-AVERAGE(AT$3:AT$242))^2*'Monthly Returns'!$BI200</f>
        <v>2.8227967108159498E-7</v>
      </c>
      <c r="DU186" s="196">
        <f>(AU186-AVERAGE(AU$3:AU$242))^2*'Monthly Returns'!$BI200</f>
        <v>7.0879910802686221E-7</v>
      </c>
      <c r="DV186" s="196">
        <f>(AV186-AVERAGE(AV$3:AV$242))^2*'Monthly Returns'!$BI200</f>
        <v>1.8858368256203757E-6</v>
      </c>
      <c r="DW186" s="196">
        <f>(AW186-AVERAGE(AW$3:AW$242))^2*'Monthly Returns'!$BI200</f>
        <v>3.3933657507700521E-6</v>
      </c>
      <c r="DX186" s="196">
        <f>(AX186-AVERAGE(AX$3:AX$242))^2*'Monthly Returns'!$BI200</f>
        <v>8.1346191999817841E-7</v>
      </c>
      <c r="DY186" s="196">
        <f>(AY186-AVERAGE(AY$3:AY$242))^2*'Monthly Returns'!$BI200</f>
        <v>1.0188179608999031E-5</v>
      </c>
      <c r="DZ186" s="196">
        <f>(AZ186-AVERAGE(AZ$3:AZ$242))^2*'Monthly Returns'!$BI200</f>
        <v>4.7414446570123332E-5</v>
      </c>
      <c r="EA186" s="196">
        <f>(BA186-AVERAGE(BA$3:BA$242))^2*'Monthly Returns'!$BI200</f>
        <v>1.1639690293812014E-7</v>
      </c>
    </row>
    <row r="187" spans="1:131" s="103" customFormat="1" x14ac:dyDescent="0.2">
      <c r="A187" s="85"/>
      <c r="B187" s="102">
        <f>'Monthly Returns'!A201</f>
        <v>41698</v>
      </c>
      <c r="C187" s="97">
        <f>'Monthly Returns'!B201</f>
        <v>4.7435999999999999E-2</v>
      </c>
      <c r="D187" s="97">
        <f>'Monthly Returns'!C201</f>
        <v>4.7466000000000001E-2</v>
      </c>
      <c r="E187" s="97">
        <f>'Monthly Returns'!D201</f>
        <v>5.8672000000000002E-2</v>
      </c>
      <c r="F187" s="97">
        <f>'Monthly Returns'!E201</f>
        <v>4.7111E-2</v>
      </c>
      <c r="G187" s="97">
        <f>'Monthly Returns'!F201</f>
        <v>4.7247999999999998E-2</v>
      </c>
      <c r="H187" s="97">
        <f>'Monthly Returns'!G201</f>
        <v>4.8807000000000003E-2</v>
      </c>
      <c r="I187" s="97">
        <f>'Monthly Returns'!H201</f>
        <v>5.0499999999999996E-2</v>
      </c>
      <c r="J187" s="97">
        <f>'Monthly Returns'!I201</f>
        <v>5.6855999999999997E-2</v>
      </c>
      <c r="K187" s="97">
        <f>'Monthly Returns'!J201</f>
        <v>3.3336000000000005E-2</v>
      </c>
      <c r="L187" s="97">
        <f>'Monthly Returns'!K201</f>
        <v>-2.496424718368162E-2</v>
      </c>
      <c r="M187" s="97">
        <f>'Monthly Returns'!L201</f>
        <v>5.3149999999999994E-3</v>
      </c>
      <c r="N187" s="97">
        <f>'Monthly Returns'!M201</f>
        <v>2.722E-3</v>
      </c>
      <c r="O187" s="97">
        <f>'Monthly Returns'!N201</f>
        <v>0</v>
      </c>
      <c r="P187" s="97">
        <f>'Monthly Returns'!O201</f>
        <v>2.0200000000000001E-3</v>
      </c>
      <c r="Q187" s="97">
        <f>'Monthly Returns'!P201</f>
        <v>8.267E-3</v>
      </c>
      <c r="R187" s="97">
        <f>'Monthly Returns'!Q201</f>
        <v>1.0863000000000001E-2</v>
      </c>
      <c r="S187" s="97">
        <f>'Monthly Returns'!R201</f>
        <v>6.8279999999999999E-3</v>
      </c>
      <c r="T187" s="97">
        <f>'Monthly Returns'!S201</f>
        <v>2.1263000000000001E-2</v>
      </c>
      <c r="U187" s="97">
        <f>'Monthly Returns'!T201</f>
        <v>4.8370000000000002E-3</v>
      </c>
      <c r="V187" s="97">
        <f>'Monthly Returns'!U201</f>
        <v>5.2110000000000004E-3</v>
      </c>
      <c r="W187" s="97">
        <f>'Monthly Returns'!V201</f>
        <v>3.4420000000000002E-3</v>
      </c>
      <c r="X187" s="97">
        <f>'Monthly Returns'!W201</f>
        <v>6.1370000000000001E-3</v>
      </c>
      <c r="Y187" s="97">
        <f>'Monthly Returns'!X201</f>
        <v>1.0617000000000001E-2</v>
      </c>
      <c r="Z187" s="97">
        <f>'Monthly Returns'!Y201</f>
        <v>3.5379999999999999E-3</v>
      </c>
      <c r="AA187" s="97">
        <f>'Monthly Returns'!Z201</f>
        <v>2.0230999999999999E-2</v>
      </c>
      <c r="AB187" s="97">
        <f>'Monthly Returns'!AA201</f>
        <v>1.7619999999999999E-3</v>
      </c>
      <c r="AC187" s="97">
        <f>'Monthly Returns'!AB201</f>
        <v>1.9841000000000001E-2</v>
      </c>
      <c r="AD187" s="97">
        <f>'Monthly Returns'!AC201</f>
        <v>1.7967E-2</v>
      </c>
      <c r="AE187" s="97">
        <f>'Monthly Returns'!AD201</f>
        <v>2.5091000000000002E-2</v>
      </c>
      <c r="AF187" s="97">
        <f>'Monthly Returns'!AE201</f>
        <v>3.0240999999999997E-2</v>
      </c>
      <c r="AG187" s="97">
        <f>'Monthly Returns'!AF201</f>
        <v>1.7003999999999998E-2</v>
      </c>
      <c r="AH187" s="97">
        <f>'Monthly Returns'!AG201</f>
        <v>2.9321E-2</v>
      </c>
      <c r="AI187" s="97">
        <f>'Monthly Returns'!AH201</f>
        <v>1.5900000000000001E-2</v>
      </c>
      <c r="AJ187" s="97">
        <f>'Monthly Returns'!AI201</f>
        <v>1.9650000000000001E-2</v>
      </c>
      <c r="AK187" s="97">
        <f>'Monthly Returns'!AJ201</f>
        <v>2.5377E-2</v>
      </c>
      <c r="AL187" s="97">
        <f>'Monthly Returns'!AK201</f>
        <v>1.8690999999999999E-2</v>
      </c>
      <c r="AM187" s="97">
        <f>'Monthly Returns'!AL201</f>
        <v>1.439E-2</v>
      </c>
      <c r="AN187" s="97">
        <f>'Monthly Returns'!AM201</f>
        <v>1.2357E-2</v>
      </c>
      <c r="AO187" s="97">
        <f>'Monthly Returns'!AN201</f>
        <v>-3.9779999999999998E-3</v>
      </c>
      <c r="AP187" s="97">
        <f>'Monthly Returns'!AO201</f>
        <v>6.2351999999999998E-2</v>
      </c>
      <c r="AQ187" s="97">
        <f>'Monthly Returns'!AP201</f>
        <v>5.2106000000000006E-2</v>
      </c>
      <c r="AR187" s="95">
        <v>7.9337118014762113E-3</v>
      </c>
      <c r="AS187" s="97">
        <f>'Monthly Returns'!AR201</f>
        <v>-2.496424718368162E-2</v>
      </c>
      <c r="AT187" s="205">
        <f t="shared" si="4"/>
        <v>3.5514462813510422E-2</v>
      </c>
      <c r="AU187" s="95">
        <v>1.4301448246335866E-2</v>
      </c>
      <c r="AV187" s="95">
        <v>1.0660784307798462E-2</v>
      </c>
      <c r="AW187" s="97">
        <f>'Monthly Returns'!AV201</f>
        <v>4.6666999999999993E-2</v>
      </c>
      <c r="AX187" s="97">
        <f>'Monthly Returns'!AW201</f>
        <v>4.1245999999999998E-2</v>
      </c>
      <c r="AY187" s="95">
        <v>3.3003314067552129E-2</v>
      </c>
      <c r="AZ187" s="95">
        <v>1.9812319292340983E-2</v>
      </c>
      <c r="BA187" s="97">
        <f>'Monthly Returns'!AZ201</f>
        <v>-1.8370000000000001E-3</v>
      </c>
      <c r="BB187" s="97"/>
      <c r="BC187" s="97"/>
      <c r="BD187" s="97"/>
      <c r="BE187" s="97"/>
      <c r="BF187" s="97"/>
      <c r="BG187" s="97"/>
      <c r="BH187" s="97"/>
      <c r="BI187" s="97"/>
      <c r="BJ187" s="97"/>
      <c r="BK187" s="97"/>
      <c r="BL187" s="97"/>
      <c r="BM187" s="97"/>
      <c r="BN187" s="97"/>
      <c r="BO187" s="97"/>
      <c r="BP187" s="97"/>
      <c r="BQ187" s="97"/>
      <c r="BR187" s="97"/>
      <c r="BS187" s="97"/>
      <c r="BT187" s="97"/>
      <c r="BU187" s="97"/>
      <c r="BV187" s="97"/>
      <c r="CC187" s="196">
        <f>(C187-AVERAGE(C$3:C$242))^2*'Monthly Returns'!$BI201</f>
        <v>1.0226635666497558E-5</v>
      </c>
      <c r="CD187" s="196">
        <f>(D187-AVERAGE(D$3:D$242))^2*'Monthly Returns'!$BI201</f>
        <v>1.0298774897194404E-5</v>
      </c>
      <c r="CE187" s="196">
        <f>(E187-AVERAGE(E$3:E$242))^2*'Monthly Returns'!$BI201</f>
        <v>1.5393389101656152E-5</v>
      </c>
      <c r="CF187" s="196">
        <f>(F187-AVERAGE(F$3:F$242))^2*'Monthly Returns'!$BI201</f>
        <v>9.1408564037357069E-6</v>
      </c>
      <c r="CG187" s="196">
        <f>(G187-AVERAGE(G$3:G$242))^2*'Monthly Returns'!$BI201</f>
        <v>8.4561687198743177E-6</v>
      </c>
      <c r="CH187" s="196">
        <f>(H187-AVERAGE(H$3:H$242))^2*'Monthly Returns'!$BI201</f>
        <v>1.1342317458908147E-5</v>
      </c>
      <c r="CI187" s="196">
        <f>(I187-AVERAGE(I$3:I$242))^2*'Monthly Returns'!$BI201</f>
        <v>1.236436593909539E-5</v>
      </c>
      <c r="CJ187" s="196">
        <f>(J187-AVERAGE(J$3:J$242))^2*'Monthly Returns'!$BI201</f>
        <v>1.4485969272898254E-5</v>
      </c>
      <c r="CK187" s="196">
        <f>(K187-AVERAGE(K$3:K$242))^2*'Monthly Returns'!$BI201</f>
        <v>3.4069611992014042E-6</v>
      </c>
      <c r="CL187" s="196">
        <f>(L187-AVERAGE(L$3:L$242))^2*'Monthly Returns'!$BI201</f>
        <v>1.9475004849936905E-35</v>
      </c>
      <c r="CM187" s="196">
        <f>(M187-AVERAGE(M$3:M$242))^2*'Monthly Returns'!$BI201</f>
        <v>1.6337248081970296E-8</v>
      </c>
      <c r="CN187" s="196">
        <f>(N187-AVERAGE(N$3:N$242))^2*'Monthly Returns'!$BI201</f>
        <v>2.5588941893823904E-9</v>
      </c>
      <c r="CO187" s="196">
        <f>(O187-AVERAGE(O$3:O$242))^2*'Monthly Returns'!$BI201</f>
        <v>1.8231867764711795E-8</v>
      </c>
      <c r="CP187" s="196">
        <f>(P187-AVERAGE(P$3:P$242))^2*'Monthly Returns'!$BI201</f>
        <v>6.0307714179941937E-9</v>
      </c>
      <c r="CQ187" s="196">
        <f>(Q187-AVERAGE(Q$3:Q$242))^2*'Monthly Returns'!$BI201</f>
        <v>6.1405785048639823E-8</v>
      </c>
      <c r="CR187" s="196">
        <f>(R187-AVERAGE(R$3:R$242))^2*'Monthly Returns'!$BI201</f>
        <v>2.6798386912726575E-7</v>
      </c>
      <c r="CS187" s="196">
        <f>(S187-AVERAGE(S$3:S$242))^2*'Monthly Returns'!$BI201</f>
        <v>5.06535197814579E-8</v>
      </c>
      <c r="CT187" s="196">
        <f>(T187-AVERAGE(T$3:T$242))^2*'Monthly Returns'!$BI201</f>
        <v>1.5600609971786661E-6</v>
      </c>
      <c r="CU187" s="196">
        <f>(U187-AVERAGE(U$3:U$242))^2*'Monthly Returns'!$BI201</f>
        <v>1.1363407131127029E-9</v>
      </c>
      <c r="CV187" s="196">
        <f>(V187-AVERAGE(V$3:V$242))^2*'Monthly Returns'!$BI201</f>
        <v>2.2912670217220328E-8</v>
      </c>
      <c r="CW187" s="196">
        <f>(W187-AVERAGE(W$3:W$242))^2*'Monthly Returns'!$BI201</f>
        <v>4.2714987141684128E-10</v>
      </c>
      <c r="CX187" s="196">
        <f>(X187-AVERAGE(X$3:X$242))^2*'Monthly Returns'!$BI201</f>
        <v>1.7508013358249459E-8</v>
      </c>
      <c r="CY187" s="196">
        <f>(Y187-AVERAGE(Y$3:Y$242))^2*'Monthly Returns'!$BI201</f>
        <v>3.1013290806837038E-7</v>
      </c>
      <c r="CZ187" s="196">
        <f>(Z187-AVERAGE(Z$3:Z$242))^2*'Monthly Returns'!$BI201</f>
        <v>7.6402500712878524E-9</v>
      </c>
      <c r="DA187" s="196">
        <f>(AA187-AVERAGE(AA$3:AA$242))^2*'Monthly Returns'!$BI201</f>
        <v>1.2923211518337649E-6</v>
      </c>
      <c r="DB187" s="196">
        <f>(AB187-AVERAGE(AB$3:AB$242))^2*'Monthly Returns'!$BI201</f>
        <v>3.5278595912992443E-8</v>
      </c>
      <c r="DC187" s="196">
        <f>(AC187-AVERAGE(AC$3:AC$242))^2*'Monthly Returns'!$BI201</f>
        <v>1.7849073402047141E-6</v>
      </c>
      <c r="DD187" s="196">
        <f>(AD187-AVERAGE(AD$3:AD$242))^2*'Monthly Returns'!$BI201</f>
        <v>1.3989739269044808E-6</v>
      </c>
      <c r="DE187" s="196">
        <f>(AE187-AVERAGE(AE$3:AE$242))^2*'Monthly Returns'!$BI201</f>
        <v>3.0046779037671944E-6</v>
      </c>
      <c r="DF187" s="196">
        <f>(AF187-AVERAGE(AF$3:AF$242))^2*'Monthly Returns'!$BI201</f>
        <v>3.4312177150540469E-6</v>
      </c>
      <c r="DG187" s="196">
        <f>(AG187-AVERAGE(AG$3:AG$242))^2*'Monthly Returns'!$BI201</f>
        <v>8.4207193189429938E-7</v>
      </c>
      <c r="DH187" s="196">
        <f>(AH187-AVERAGE(AH$3:AH$242))^2*'Monthly Returns'!$BI201</f>
        <v>3.9466679377467467E-6</v>
      </c>
      <c r="DI187" s="196">
        <f>(AI187-AVERAGE(AI$3:AI$242))^2*'Monthly Returns'!$BI201</f>
        <v>9.5039613221015129E-7</v>
      </c>
      <c r="DJ187" s="196">
        <f>(AJ187-AVERAGE(AJ$3:AJ$242))^2*'Monthly Returns'!$BI201</f>
        <v>1.2275306225221431E-6</v>
      </c>
      <c r="DK187" s="196">
        <f>(AK187-AVERAGE(AK$3:AK$242))^2*'Monthly Returns'!$BI201</f>
        <v>2.3106609622820855E-6</v>
      </c>
      <c r="DL187" s="196">
        <f>(AL187-AVERAGE(AL$3:AL$242))^2*'Monthly Returns'!$BI201</f>
        <v>9.5392508070373722E-7</v>
      </c>
      <c r="DM187" s="196">
        <f>(AM187-AVERAGE(AM$3:AM$242))^2*'Monthly Returns'!$BI201</f>
        <v>6.3967620230911097E-7</v>
      </c>
      <c r="DN187" s="196">
        <f>(AN187-AVERAGE(AN$3:AN$242))^2*'Monthly Returns'!$BI201</f>
        <v>2.8750300001598672E-7</v>
      </c>
      <c r="DO187" s="196">
        <f>(AO187-AVERAGE(AO$3:AO$242))^2*'Monthly Returns'!$BI201</f>
        <v>5.5280967557411361E-7</v>
      </c>
      <c r="DP187" s="196">
        <f>(AP187-AVERAGE(AP$3:AP$242))^2*'Monthly Returns'!$BI201</f>
        <v>2.2741874789430769E-5</v>
      </c>
      <c r="DQ187" s="196">
        <f>(AQ187-AVERAGE(AQ$3:AQ$242))^2*'Monthly Returns'!$BI201</f>
        <v>1.239301606162676E-5</v>
      </c>
      <c r="DR187" s="196">
        <f>(AR187-AVERAGE(AR$3:AR$242))^2*'Monthly Returns'!$BI201</f>
        <v>1.2892442664436989E-8</v>
      </c>
      <c r="DS187" s="196">
        <f>(AS187-AVERAGE(AS$3:AS$242))^2*'Monthly Returns'!$BI201</f>
        <v>1.9475004849936905E-35</v>
      </c>
      <c r="DT187" s="196">
        <f>(AT187-AVERAGE(AT$3:AT$242))^2*'Monthly Returns'!$BI201</f>
        <v>5.6192143826953677E-6</v>
      </c>
      <c r="DU187" s="196">
        <f>(AU187-AVERAGE(AU$3:AU$242))^2*'Monthly Returns'!$BI201</f>
        <v>9.5721545107655797E-7</v>
      </c>
      <c r="DV187" s="196">
        <f>(AV187-AVERAGE(AV$3:AV$242))^2*'Monthly Returns'!$BI201</f>
        <v>1.7209209647257039E-6</v>
      </c>
      <c r="DW187" s="196">
        <f>(AW187-AVERAGE(AW$3:AW$242))^2*'Monthly Returns'!$BI201</f>
        <v>8.575260012200137E-6</v>
      </c>
      <c r="DX187" s="196">
        <f>(AX187-AVERAGE(AX$3:AX$242))^2*'Monthly Returns'!$BI201</f>
        <v>6.6183986219569439E-6</v>
      </c>
      <c r="DY187" s="196">
        <f>(AY187-AVERAGE(AY$3:AY$242))^2*'Monthly Returns'!$BI201</f>
        <v>4.2949245709337269E-6</v>
      </c>
      <c r="DZ187" s="196">
        <f>(AZ187-AVERAGE(AZ$3:AZ$242))^2*'Monthly Returns'!$BI201</f>
        <v>7.9831668708672362E-8</v>
      </c>
      <c r="EA187" s="196">
        <f>(BA187-AVERAGE(BA$3:BA$242))^2*'Monthly Returns'!$BI201</f>
        <v>9.2319419728197528E-7</v>
      </c>
    </row>
    <row r="188" spans="1:131" s="103" customFormat="1" x14ac:dyDescent="0.2">
      <c r="A188" s="85"/>
      <c r="B188" s="102">
        <f>'Monthly Returns'!A202</f>
        <v>41729</v>
      </c>
      <c r="C188" s="97">
        <f>'Monthly Returns'!B202</f>
        <v>5.3080000000000002E-3</v>
      </c>
      <c r="D188" s="97">
        <f>'Monthly Returns'!C202</f>
        <v>6.3690000000000005E-3</v>
      </c>
      <c r="E188" s="97">
        <f>'Monthly Returns'!D202</f>
        <v>-2.6770000000000001E-3</v>
      </c>
      <c r="F188" s="97">
        <f>'Monthly Returns'!E202</f>
        <v>-6.816E-3</v>
      </c>
      <c r="G188" s="97">
        <f>'Monthly Returns'!F202</f>
        <v>-2.0104E-2</v>
      </c>
      <c r="H188" s="97">
        <f>'Monthly Returns'!G202</f>
        <v>4.9789999999999999E-3</v>
      </c>
      <c r="I188" s="97">
        <f>'Monthly Returns'!H202</f>
        <v>3.1879999999999999E-3</v>
      </c>
      <c r="J188" s="97">
        <f>'Monthly Returns'!I202</f>
        <v>-3.1430000000000004E-3</v>
      </c>
      <c r="K188" s="97">
        <f>'Monthly Returns'!J202</f>
        <v>3.092E-2</v>
      </c>
      <c r="L188" s="97">
        <f>'Monthly Returns'!K202</f>
        <v>-2.496424718368162E-2</v>
      </c>
      <c r="M188" s="97">
        <f>'Monthly Returns'!L202</f>
        <v>-1.7030000000000001E-3</v>
      </c>
      <c r="N188" s="97">
        <f>'Monthly Returns'!M202</f>
        <v>-2.8570000000000002E-3</v>
      </c>
      <c r="O188" s="97">
        <f>'Monthly Returns'!N202</f>
        <v>9.7999999999999997E-5</v>
      </c>
      <c r="P188" s="97">
        <f>'Monthly Returns'!O202</f>
        <v>-4.0600000000000002E-3</v>
      </c>
      <c r="Q188" s="97">
        <f>'Monthly Returns'!P202</f>
        <v>6.581E-3</v>
      </c>
      <c r="R188" s="97">
        <f>'Monthly Returns'!Q202</f>
        <v>1.2160000000000001E-3</v>
      </c>
      <c r="S188" s="97">
        <f>'Monthly Returns'!R202</f>
        <v>-1.4130000000000002E-3</v>
      </c>
      <c r="T188" s="97">
        <f>'Monthly Returns'!S202</f>
        <v>7.9830000000000005E-3</v>
      </c>
      <c r="U188" s="97">
        <f>'Monthly Returns'!T202</f>
        <v>-4.4559999999999999E-3</v>
      </c>
      <c r="V188" s="97">
        <f>'Monthly Returns'!U202</f>
        <v>-8.25E-4</v>
      </c>
      <c r="W188" s="97">
        <f>'Monthly Returns'!V202</f>
        <v>-3.2190000000000001E-3</v>
      </c>
      <c r="X188" s="97">
        <f>'Monthly Returns'!W202</f>
        <v>-9.3799999999999992E-4</v>
      </c>
      <c r="Y188" s="97">
        <f>'Monthly Returns'!X202</f>
        <v>-5.4169999999999999E-3</v>
      </c>
      <c r="Z188" s="97">
        <f>'Monthly Returns'!Y202</f>
        <v>-3.437E-3</v>
      </c>
      <c r="AA188" s="97">
        <f>'Monthly Returns'!Z202</f>
        <v>2.3639999999999998E-3</v>
      </c>
      <c r="AB188" s="97">
        <f>'Monthly Returns'!AA202</f>
        <v>3.6089999999999998E-3</v>
      </c>
      <c r="AC188" s="97">
        <f>'Monthly Returns'!AB202</f>
        <v>-6.3E-5</v>
      </c>
      <c r="AD188" s="97">
        <f>'Monthly Returns'!AC202</f>
        <v>-7.4300000000000006E-4</v>
      </c>
      <c r="AE188" s="97">
        <f>'Monthly Returns'!AD202</f>
        <v>2.1499999999999999E-4</v>
      </c>
      <c r="AF188" s="97">
        <f>'Monthly Returns'!AE202</f>
        <v>1.3737999999999998E-2</v>
      </c>
      <c r="AG188" s="97">
        <f>'Monthly Returns'!AF202</f>
        <v>4.5900000000000003E-3</v>
      </c>
      <c r="AH188" s="97">
        <f>'Monthly Returns'!AG202</f>
        <v>1.9861E-2</v>
      </c>
      <c r="AI188" s="97">
        <f>'Monthly Returns'!AH202</f>
        <v>-2.3E-3</v>
      </c>
      <c r="AJ188" s="97">
        <f>'Monthly Returns'!AI202</f>
        <v>-2.9499999999999999E-3</v>
      </c>
      <c r="AK188" s="97">
        <f>'Monthly Returns'!AJ202</f>
        <v>-4.156E-3</v>
      </c>
      <c r="AL188" s="97">
        <f>'Monthly Returns'!AK202</f>
        <v>1.1070000000000001E-3</v>
      </c>
      <c r="AM188" s="97">
        <f>'Monthly Returns'!AL202</f>
        <v>-9.0089999999999996E-3</v>
      </c>
      <c r="AN188" s="97">
        <f>'Monthly Returns'!AM202</f>
        <v>4.7489999999999997E-3</v>
      </c>
      <c r="AO188" s="97">
        <f>'Monthly Returns'!AN202</f>
        <v>-1.248E-2</v>
      </c>
      <c r="AP188" s="97">
        <f>'Monthly Returns'!AO202</f>
        <v>4.1120000000000002E-3</v>
      </c>
      <c r="AQ188" s="97">
        <f>'Monthly Returns'!AP202</f>
        <v>7.1530000000000005E-3</v>
      </c>
      <c r="AR188" s="95">
        <v>-3.6382992704070529E-3</v>
      </c>
      <c r="AS188" s="97">
        <f>'Monthly Returns'!AR202</f>
        <v>-2.496424718368162E-2</v>
      </c>
      <c r="AT188" s="205">
        <f t="shared" si="4"/>
        <v>1.1623682159770036E-3</v>
      </c>
      <c r="AU188" s="95">
        <v>-6.5478411305395241E-3</v>
      </c>
      <c r="AV188" s="95">
        <v>-5.4355110362112194E-3</v>
      </c>
      <c r="AW188" s="97">
        <f>'Monthly Returns'!AV202</f>
        <v>3.5330000000000001E-3</v>
      </c>
      <c r="AX188" s="97">
        <f>'Monthly Returns'!AW202</f>
        <v>1.462E-3</v>
      </c>
      <c r="AY188" s="95">
        <v>3.4168410798850182E-3</v>
      </c>
      <c r="AZ188" s="95">
        <v>3.1265595811438923E-2</v>
      </c>
      <c r="BA188" s="97">
        <f>'Monthly Returns'!AZ202</f>
        <v>1.4539999999999999E-2</v>
      </c>
      <c r="BB188" s="97"/>
      <c r="BC188" s="97"/>
      <c r="BD188" s="97"/>
      <c r="BE188" s="97"/>
      <c r="BF188" s="97"/>
      <c r="BG188" s="97"/>
      <c r="BH188" s="97"/>
      <c r="BI188" s="97"/>
      <c r="BJ188" s="97"/>
      <c r="BK188" s="97"/>
      <c r="BL188" s="97"/>
      <c r="BM188" s="97"/>
      <c r="BN188" s="97"/>
      <c r="BO188" s="97"/>
      <c r="BP188" s="97"/>
      <c r="BQ188" s="97"/>
      <c r="BR188" s="97"/>
      <c r="BS188" s="97"/>
      <c r="BT188" s="97"/>
      <c r="BU188" s="97"/>
      <c r="BV188" s="97"/>
      <c r="CC188" s="196">
        <f>(C188-AVERAGE(C$3:C$242))^2*'Monthly Returns'!$BI202</f>
        <v>2.3091974766798513E-8</v>
      </c>
      <c r="CD188" s="196">
        <f>(D188-AVERAGE(D$3:D$242))^2*'Monthly Returns'!$BI202</f>
        <v>3.3952325522040844E-9</v>
      </c>
      <c r="CE188" s="196">
        <f>(E188-AVERAGE(E$3:E$242))^2*'Monthly Returns'!$BI202</f>
        <v>9.1874683331896491E-7</v>
      </c>
      <c r="CF188" s="196">
        <f>(F188-AVERAGE(F$3:F$242))^2*'Monthly Returns'!$BI202</f>
        <v>1.6131371025925241E-6</v>
      </c>
      <c r="CG188" s="196">
        <f>(G188-AVERAGE(G$3:G$242))^2*'Monthly Returns'!$BI202</f>
        <v>6.0454697574916614E-6</v>
      </c>
      <c r="CH188" s="196">
        <f>(H188-AVERAGE(H$3:H$242))^2*'Monthly Returns'!$BI202</f>
        <v>1.3690868791267262E-8</v>
      </c>
      <c r="CI188" s="196">
        <f>(I188-AVERAGE(I$3:I$242))^2*'Monthly Returns'!$BI202</f>
        <v>6.059652061841967E-8</v>
      </c>
      <c r="CJ188" s="196">
        <f>(J188-AVERAGE(J$3:J$242))^2*'Monthly Returns'!$BI202</f>
        <v>9.3825936272723395E-7</v>
      </c>
      <c r="CK188" s="196">
        <f>(K188-AVERAGE(K$3:K$242))^2*'Monthly Returns'!$BI202</f>
        <v>2.7624384968208159E-6</v>
      </c>
      <c r="CL188" s="196">
        <f>(L188-AVERAGE(L$3:L$242))^2*'Monthly Returns'!$BI202</f>
        <v>1.9671722070643339E-35</v>
      </c>
      <c r="CM188" s="196">
        <f>(M188-AVERAGE(M$3:M$242))^2*'Monthly Returns'!$BI202</f>
        <v>1.8685693491448506E-7</v>
      </c>
      <c r="CN188" s="196">
        <f>(N188-AVERAGE(N$3:N$242))^2*'Monthly Returns'!$BI202</f>
        <v>2.4660806083481435E-7</v>
      </c>
      <c r="CO188" s="196">
        <f>(O188-AVERAGE(O$3:O$242))^2*'Monthly Returns'!$BI202</f>
        <v>1.6352161903023888E-8</v>
      </c>
      <c r="CP188" s="196">
        <f>(P188-AVERAGE(P$3:P$242))^2*'Monthly Returns'!$BI202</f>
        <v>3.1790963029109823E-7</v>
      </c>
      <c r="CQ188" s="196">
        <f>(Q188-AVERAGE(Q$3:Q$242))^2*'Monthly Returns'!$BI202</f>
        <v>1.3073794178142372E-8</v>
      </c>
      <c r="CR188" s="196">
        <f>(R188-AVERAGE(R$3:R$242))^2*'Monthly Returns'!$BI202</f>
        <v>6.2752978643808097E-8</v>
      </c>
      <c r="CS188" s="196">
        <f>(S188-AVERAGE(S$3:S$242))^2*'Monthly Returns'!$BI202</f>
        <v>1.8683995418025739E-7</v>
      </c>
      <c r="CT188" s="196">
        <f>(T188-AVERAGE(T$3:T$242))^2*'Monthly Returns'!$BI202</f>
        <v>3.7736402920867867E-8</v>
      </c>
      <c r="CU188" s="196">
        <f>(U188-AVERAGE(U$3:U$242))^2*'Monthly Returns'!$BI202</f>
        <v>5.0214410079493165E-7</v>
      </c>
      <c r="CV188" s="196">
        <f>(V188-AVERAGE(V$3:V$242))^2*'Monthly Returns'!$BI202</f>
        <v>1.0899112888303412E-7</v>
      </c>
      <c r="CW188" s="196">
        <f>(W188-AVERAGE(W$3:W$242))^2*'Monthly Returns'!$BI202</f>
        <v>3.0578520763040593E-7</v>
      </c>
      <c r="CX188" s="196">
        <f>(X188-AVERAGE(X$3:X$242))^2*'Monthly Returns'!$BI202</f>
        <v>1.8688370272327249E-7</v>
      </c>
      <c r="CY188" s="196">
        <f>(Y188-AVERAGE(Y$3:Y$242))^2*'Monthly Returns'!$BI202</f>
        <v>5.2041522582837703E-7</v>
      </c>
      <c r="CZ188" s="196">
        <f>(Z188-AVERAGE(Z$3:Z$242))^2*'Monthly Returns'!$BI202</f>
        <v>2.2037969253462042E-7</v>
      </c>
      <c r="DA188" s="196">
        <f>(AA188-AVERAGE(AA$3:AA$242))^2*'Monthly Returns'!$BI202</f>
        <v>8.1238745495415732E-8</v>
      </c>
      <c r="DB188" s="196">
        <f>(AB188-AVERAGE(AB$3:AB$242))^2*'Monthly Returns'!$BI202</f>
        <v>1.6973480268080058E-9</v>
      </c>
      <c r="DC188" s="196">
        <f>(AC188-AVERAGE(AC$3:AC$242))^2*'Monthly Returns'!$BI202</f>
        <v>6.1292632241499225E-8</v>
      </c>
      <c r="DD188" s="196">
        <f>(AD188-AVERAGE(AD$3:AD$242))^2*'Monthly Returns'!$BI202</f>
        <v>9.373886485610815E-8</v>
      </c>
      <c r="DE188" s="196">
        <f>(AE188-AVERAGE(AE$3:AE$242))^2*'Monthly Returns'!$BI202</f>
        <v>6.023712180950432E-8</v>
      </c>
      <c r="DF188" s="196">
        <f>(AF188-AVERAGE(AF$3:AF$242))^2*'Monthly Returns'!$BI202</f>
        <v>2.9497329735216226E-7</v>
      </c>
      <c r="DG188" s="196">
        <f>(AG188-AVERAGE(AG$3:AG$242))^2*'Monthly Returns'!$BI202</f>
        <v>4.843826018770965E-9</v>
      </c>
      <c r="DH188" s="196">
        <f>(AH188-AVERAGE(AH$3:AH$242))^2*'Monthly Returns'!$BI202</f>
        <v>1.5395514226406244E-6</v>
      </c>
      <c r="DI188" s="196">
        <f>(AI188-AVERAGE(AI$3:AI$242))^2*'Monthly Returns'!$BI202</f>
        <v>2.2502366877656238E-7</v>
      </c>
      <c r="DJ188" s="196">
        <f>(AJ188-AVERAGE(AJ$3:AJ$242))^2*'Monthly Returns'!$BI202</f>
        <v>4.7913306069712142E-7</v>
      </c>
      <c r="DK188" s="196">
        <f>(AK188-AVERAGE(AK$3:AK$242))^2*'Monthly Returns'!$BI202</f>
        <v>6.9207642239315524E-7</v>
      </c>
      <c r="DL188" s="196">
        <f>(AL188-AVERAGE(AL$3:AL$242))^2*'Monthly Returns'!$BI202</f>
        <v>1.7920955017806923E-7</v>
      </c>
      <c r="DM188" s="196">
        <f>(AM188-AVERAGE(AM$3:AM$242))^2*'Monthly Returns'!$BI202</f>
        <v>1.1357765906046943E-6</v>
      </c>
      <c r="DN188" s="196">
        <f>(AN188-AVERAGE(AN$3:AN$242))^2*'Monthly Returns'!$BI202</f>
        <v>4.7577913612917863E-9</v>
      </c>
      <c r="DO188" s="196">
        <f>(AO188-AVERAGE(AO$3:AO$242))^2*'Monthly Returns'!$BI202</f>
        <v>2.0350679679136899E-6</v>
      </c>
      <c r="DP188" s="196">
        <f>(AP188-AVERAGE(AP$3:AP$242))^2*'Monthly Returns'!$BI202</f>
        <v>1.9475634521097711E-8</v>
      </c>
      <c r="DQ188" s="196">
        <f>(AQ188-AVERAGE(AQ$3:AQ$242))^2*'Monthly Returns'!$BI202</f>
        <v>2.871885576908579E-9</v>
      </c>
      <c r="DR188" s="196">
        <f>(AR188-AVERAGE(AR$3:AR$242))^2*'Monthly Returns'!$BI202</f>
        <v>6.5686871363546426E-7</v>
      </c>
      <c r="DS188" s="196">
        <f>(AS188-AVERAGE(AS$3:AS$242))^2*'Monthly Returns'!$BI202</f>
        <v>1.9671722070643339E-35</v>
      </c>
      <c r="DT188" s="196">
        <f>(AT188-AVERAGE(AT$3:AT$242))^2*'Monthly Returns'!$BI202</f>
        <v>1.3123611593762534E-7</v>
      </c>
      <c r="DU188" s="196">
        <f>(AU188-AVERAGE(AU$3:AU$242))^2*'Monthly Returns'!$BI202</f>
        <v>4.6585148142221959E-7</v>
      </c>
      <c r="DV188" s="196">
        <f>(AV188-AVERAGE(AV$3:AV$242))^2*'Monthly Returns'!$BI202</f>
        <v>1.0478700560381164E-9</v>
      </c>
      <c r="DW188" s="196">
        <f>(AW188-AVERAGE(AW$3:AW$242))^2*'Monthly Returns'!$BI202</f>
        <v>2.5326397380951912E-7</v>
      </c>
      <c r="DX188" s="196">
        <f>(AX188-AVERAGE(AX$3:AX$242))^2*'Monthly Returns'!$BI202</f>
        <v>3.517838810699071E-7</v>
      </c>
      <c r="DY188" s="196">
        <f>(AY188-AVERAGE(AY$3:AY$242))^2*'Monthly Returns'!$BI202</f>
        <v>7.8998683745755845E-8</v>
      </c>
      <c r="DZ188" s="196">
        <f>(AZ188-AVERAGE(AZ$3:AZ$242))^2*'Monthly Returns'!$BI202</f>
        <v>1.4377758621182633E-6</v>
      </c>
      <c r="EA188" s="196">
        <f>(BA188-AVERAGE(BA$3:BA$242))^2*'Monthly Returns'!$BI202</f>
        <v>1.1753536950348445E-7</v>
      </c>
    </row>
    <row r="189" spans="1:131" s="103" customFormat="1" x14ac:dyDescent="0.2">
      <c r="A189" s="85"/>
      <c r="B189" s="102">
        <f>'Monthly Returns'!A203</f>
        <v>41759</v>
      </c>
      <c r="C189" s="97">
        <f>'Monthly Returns'!B203</f>
        <v>1.214E-3</v>
      </c>
      <c r="D189" s="97">
        <f>'Monthly Returns'!C203</f>
        <v>4.7070000000000002E-3</v>
      </c>
      <c r="E189" s="97">
        <f>'Monthly Returns'!D203</f>
        <v>-5.7460000000000002E-3</v>
      </c>
      <c r="F189" s="97">
        <f>'Monthly Returns'!E203</f>
        <v>-3.8780999999999996E-2</v>
      </c>
      <c r="G189" s="97">
        <f>'Monthly Returns'!F203</f>
        <v>-6.6140000000000004E-2</v>
      </c>
      <c r="H189" s="97">
        <f>'Monthly Returns'!G203</f>
        <v>1.0048E-2</v>
      </c>
      <c r="I189" s="97">
        <f>'Monthly Returns'!H203</f>
        <v>1.3928000000000001E-2</v>
      </c>
      <c r="J189" s="97">
        <f>'Monthly Returns'!I203</f>
        <v>-2.6929999999999996E-3</v>
      </c>
      <c r="K189" s="97">
        <f>'Monthly Returns'!J203</f>
        <v>3.7230000000000002E-3</v>
      </c>
      <c r="L189" s="97">
        <f>'Monthly Returns'!K203</f>
        <v>-2.496424718368162E-2</v>
      </c>
      <c r="M189" s="97">
        <f>'Monthly Returns'!L203</f>
        <v>8.4409999999999989E-3</v>
      </c>
      <c r="N189" s="97">
        <f>'Monthly Returns'!M203</f>
        <v>5.5189999999999996E-3</v>
      </c>
      <c r="O189" s="97">
        <f>'Monthly Returns'!N203</f>
        <v>9.7999999999999997E-5</v>
      </c>
      <c r="P189" s="97">
        <f>'Monthly Returns'!O203</f>
        <v>3.637E-3</v>
      </c>
      <c r="Q189" s="97">
        <f>'Monthly Returns'!P203</f>
        <v>1.9976000000000001E-2</v>
      </c>
      <c r="R189" s="97">
        <f>'Monthly Returns'!Q203</f>
        <v>1.1923E-2</v>
      </c>
      <c r="S189" s="97">
        <f>'Monthly Returns'!R203</f>
        <v>7.6049999999999998E-3</v>
      </c>
      <c r="T189" s="97">
        <f>'Monthly Returns'!S203</f>
        <v>2.2806000000000003E-2</v>
      </c>
      <c r="U189" s="97">
        <f>'Monthly Returns'!T203</f>
        <v>1.4610000000000001E-2</v>
      </c>
      <c r="V189" s="97">
        <f>'Monthly Returns'!U203</f>
        <v>6.2870000000000001E-3</v>
      </c>
      <c r="W189" s="97">
        <f>'Monthly Returns'!V203</f>
        <v>9.2490000000000003E-3</v>
      </c>
      <c r="X189" s="97">
        <f>'Monthly Returns'!W203</f>
        <v>5.568E-3</v>
      </c>
      <c r="Y189" s="97">
        <f>'Monthly Returns'!X203</f>
        <v>1.2096000000000001E-2</v>
      </c>
      <c r="Z189" s="97">
        <f>'Monthly Returns'!Y203</f>
        <v>2.4779999999999997E-3</v>
      </c>
      <c r="AA189" s="97">
        <f>'Monthly Returns'!Z203</f>
        <v>6.3330000000000001E-3</v>
      </c>
      <c r="AB189" s="97">
        <f>'Monthly Returns'!AA203</f>
        <v>1.129E-3</v>
      </c>
      <c r="AC189" s="97">
        <f>'Monthly Returns'!AB203</f>
        <v>1.3432999999999999E-2</v>
      </c>
      <c r="AD189" s="97">
        <f>'Monthly Returns'!AC203</f>
        <v>1.3551000000000001E-2</v>
      </c>
      <c r="AE189" s="97">
        <f>'Monthly Returns'!AD203</f>
        <v>1.6125E-2</v>
      </c>
      <c r="AF189" s="97">
        <f>'Monthly Returns'!AE203</f>
        <v>1.6247999999999999E-2</v>
      </c>
      <c r="AG189" s="97">
        <f>'Monthly Returns'!AF203</f>
        <v>9.044E-3</v>
      </c>
      <c r="AH189" s="97">
        <f>'Monthly Returns'!AG203</f>
        <v>1.7069000000000001E-2</v>
      </c>
      <c r="AI189" s="97">
        <f>'Monthly Returns'!AH203</f>
        <v>-7.3000000000000001E-3</v>
      </c>
      <c r="AJ189" s="97">
        <f>'Monthly Returns'!AI203</f>
        <v>-2.15E-3</v>
      </c>
      <c r="AK189" s="97">
        <f>'Monthly Returns'!AJ203</f>
        <v>-7.2890000000000003E-3</v>
      </c>
      <c r="AL189" s="97">
        <f>'Monthly Returns'!AK203</f>
        <v>6.4299999999999991E-4</v>
      </c>
      <c r="AM189" s="97">
        <f>'Monthly Returns'!AL203</f>
        <v>6.2500000000000001E-4</v>
      </c>
      <c r="AN189" s="97">
        <f>'Monthly Returns'!AM203</f>
        <v>5.7709999999999992E-3</v>
      </c>
      <c r="AO189" s="97">
        <f>'Monthly Returns'!AN203</f>
        <v>1.9380000000000001E-3</v>
      </c>
      <c r="AP189" s="97">
        <f>'Monthly Returns'!AO203</f>
        <v>2.4358000000000001E-2</v>
      </c>
      <c r="AQ189" s="97">
        <f>'Monthly Returns'!AP203</f>
        <v>2.7378999999999997E-2</v>
      </c>
      <c r="AR189" s="95">
        <v>-4.1612775482068659E-3</v>
      </c>
      <c r="AS189" s="97">
        <f>'Monthly Returns'!AR203</f>
        <v>-2.496424718368162E-2</v>
      </c>
      <c r="AT189" s="205">
        <f t="shared" si="4"/>
        <v>8.8585201900548607E-3</v>
      </c>
      <c r="AU189" s="95">
        <v>-3.3333553380699831E-4</v>
      </c>
      <c r="AV189" s="95">
        <v>-4.3888770754899947E-3</v>
      </c>
      <c r="AW189" s="97">
        <f>'Monthly Returns'!AV203</f>
        <v>2.9944000000000002E-2</v>
      </c>
      <c r="AX189" s="97">
        <f>'Monthly Returns'!AW203</f>
        <v>3.0832999999999999E-2</v>
      </c>
      <c r="AY189" s="95">
        <v>-5.5939904972569505E-4</v>
      </c>
      <c r="AZ189" s="95">
        <v>-1.7312674858213899E-2</v>
      </c>
      <c r="BA189" s="97">
        <f>'Monthly Returns'!AZ203</f>
        <v>4.2668999999999999E-2</v>
      </c>
      <c r="BB189" s="97"/>
      <c r="BC189" s="97"/>
      <c r="BD189" s="97"/>
      <c r="BE189" s="97"/>
      <c r="BF189" s="97"/>
      <c r="BG189" s="97"/>
      <c r="BH189" s="97"/>
      <c r="BI189" s="97"/>
      <c r="BJ189" s="97"/>
      <c r="BK189" s="97"/>
      <c r="BL189" s="97"/>
      <c r="BM189" s="97"/>
      <c r="BN189" s="97"/>
      <c r="BO189" s="97"/>
      <c r="BP189" s="97"/>
      <c r="BQ189" s="97"/>
      <c r="BR189" s="97"/>
      <c r="BS189" s="97"/>
      <c r="BT189" s="97"/>
      <c r="BU189" s="97"/>
      <c r="BV189" s="97"/>
      <c r="CC189" s="196">
        <f>(C189-AVERAGE(C$3:C$242))^2*'Monthly Returns'!$BI203</f>
        <v>2.3182308786649382E-7</v>
      </c>
      <c r="CD189" s="196">
        <f>(D189-AVERAGE(D$3:D$242))^2*'Monthly Returns'!$BI203</f>
        <v>3.6872898457690404E-8</v>
      </c>
      <c r="CE189" s="196">
        <f>(E189-AVERAGE(E$3:E$242))^2*'Monthly Returns'!$BI203</f>
        <v>1.463584023918131E-6</v>
      </c>
      <c r="CF189" s="196">
        <f>(F189-AVERAGE(F$3:F$242))^2*'Monthly Returns'!$BI203</f>
        <v>1.4771166412404545E-5</v>
      </c>
      <c r="CG189" s="196">
        <f>(G189-AVERAGE(G$3:G$242))^2*'Monthly Returns'!$BI203</f>
        <v>3.8042962695436273E-5</v>
      </c>
      <c r="CH189" s="196">
        <f>(H189-AVERAGE(H$3:H$242))^2*'Monthly Returns'!$BI203</f>
        <v>8.378163383324883E-8</v>
      </c>
      <c r="CI189" s="196">
        <f>(I189-AVERAGE(I$3:I$242))^2*'Monthly Returns'!$BI203</f>
        <v>3.7826655483539138E-7</v>
      </c>
      <c r="CJ189" s="196">
        <f>(J189-AVERAGE(J$3:J$242))^2*'Monthly Returns'!$BI203</f>
        <v>8.7868512463334314E-7</v>
      </c>
      <c r="CK189" s="196">
        <f>(K189-AVERAGE(K$3:K$242))^2*'Monthly Returns'!$BI203</f>
        <v>2.6370970738777165E-7</v>
      </c>
      <c r="CL189" s="196">
        <f>(L189-AVERAGE(L$3:L$242))^2*'Monthly Returns'!$BI203</f>
        <v>1.9870426333983172E-35</v>
      </c>
      <c r="CM189" s="196">
        <f>(M189-AVERAGE(M$3:M$242))^2*'Monthly Returns'!$BI203</f>
        <v>1.4449930661587345E-7</v>
      </c>
      <c r="CN189" s="196">
        <f>(N189-AVERAGE(N$3:N$242))^2*'Monthly Returns'!$BI203</f>
        <v>3.0104561861834834E-8</v>
      </c>
      <c r="CO189" s="196">
        <f>(O189-AVERAGE(O$3:O$242))^2*'Monthly Returns'!$BI203</f>
        <v>1.6517335255579687E-8</v>
      </c>
      <c r="CP189" s="196">
        <f>(P189-AVERAGE(P$3:P$242))^2*'Monthly Returns'!$BI203</f>
        <v>2.6424709200452553E-9</v>
      </c>
      <c r="CQ189" s="196">
        <f>(Q189-AVERAGE(Q$3:Q$242))^2*'Monthly Returns'!$BI203</f>
        <v>1.4174201888114607E-6</v>
      </c>
      <c r="CR189" s="196">
        <f>(R189-AVERAGE(R$3:R$242))^2*'Monthly Returns'!$BI203</f>
        <v>3.6968846812305522E-7</v>
      </c>
      <c r="CS189" s="196">
        <f>(S189-AVERAGE(S$3:S$242))^2*'Monthly Returns'!$BI203</f>
        <v>8.3944028154991448E-8</v>
      </c>
      <c r="CT189" s="196">
        <f>(T189-AVERAGE(T$3:T$242))^2*'Monthly Returns'!$BI203</f>
        <v>1.9197364744116525E-6</v>
      </c>
      <c r="CU189" s="196">
        <f>(U189-AVERAGE(U$3:U$242))^2*'Monthly Returns'!$BI203</f>
        <v>6.7049267874279463E-7</v>
      </c>
      <c r="CV189" s="196">
        <f>(V189-AVERAGE(V$3:V$242))^2*'Monthly Returns'!$BI203</f>
        <v>5.7265760569602798E-8</v>
      </c>
      <c r="CW189" s="196">
        <f>(W189-AVERAGE(W$3:W$242))^2*'Monthly Returns'!$BI203</f>
        <v>1.9841155620899352E-7</v>
      </c>
      <c r="CX189" s="196">
        <f>(X189-AVERAGE(X$3:X$242))^2*'Monthly Returns'!$BI203</f>
        <v>7.7374667905421277E-9</v>
      </c>
      <c r="CY189" s="196">
        <f>(Y189-AVERAGE(Y$3:Y$242))^2*'Monthly Returns'!$BI203</f>
        <v>4.6415173791474432E-7</v>
      </c>
      <c r="CZ189" s="196">
        <f>(Z189-AVERAGE(Z$3:Z$242))^2*'Monthly Returns'!$BI203</f>
        <v>1.0060994423093714E-11</v>
      </c>
      <c r="DA189" s="196">
        <f>(AA189-AVERAGE(AA$3:AA$242))^2*'Monthly Returns'!$BI203</f>
        <v>1.0404767048391301E-9</v>
      </c>
      <c r="DB189" s="196">
        <f>(AB189-AVERAGE(AB$3:AB$242))^2*'Monthly Returns'!$BI203</f>
        <v>5.7866236022231643E-8</v>
      </c>
      <c r="DC189" s="196">
        <f>(AC189-AVERAGE(AC$3:AC$242))^2*'Monthly Returns'!$BI203</f>
        <v>6.9710406228356311E-7</v>
      </c>
      <c r="DD189" s="196">
        <f>(AD189-AVERAGE(AD$3:AD$242))^2*'Monthly Returns'!$BI203</f>
        <v>7.0579892313476166E-7</v>
      </c>
      <c r="DE189" s="196">
        <f>(AE189-AVERAGE(AE$3:AE$242))^2*'Monthly Returns'!$BI203</f>
        <v>1.0628105225807631E-6</v>
      </c>
      <c r="DF189" s="196">
        <f>(AF189-AVERAGE(AF$3:AF$242))^2*'Monthly Returns'!$BI203</f>
        <v>5.5861749054056802E-7</v>
      </c>
      <c r="DG189" s="196">
        <f>(AG189-AVERAGE(AG$3:AG$242))^2*'Monthly Returns'!$BI203</f>
        <v>8.277958401917098E-8</v>
      </c>
      <c r="DH189" s="196">
        <f>(AH189-AVERAGE(AH$3:AH$242))^2*'Monthly Returns'!$BI203</f>
        <v>1.0461931447795248E-6</v>
      </c>
      <c r="DI189" s="196">
        <f>(AI189-AVERAGE(AI$3:AI$242))^2*'Monthly Returns'!$BI203</f>
        <v>7.7134693709124201E-7</v>
      </c>
      <c r="DJ189" s="196">
        <f>(AJ189-AVERAGE(AJ$3:AJ$242))^2*'Monthly Returns'!$BI203</f>
        <v>3.9871694390069803E-7</v>
      </c>
      <c r="DK189" s="196">
        <f>(AK189-AVERAGE(AK$3:AK$242))^2*'Monthly Returns'!$BI203</f>
        <v>1.1830624626501174E-6</v>
      </c>
      <c r="DL189" s="196">
        <f>(AL189-AVERAGE(AL$3:AL$242))^2*'Monthly Returns'!$BI203</f>
        <v>2.1411352411586214E-7</v>
      </c>
      <c r="DM189" s="196">
        <f>(AM189-AVERAGE(AM$3:AM$242))^2*'Monthly Returns'!$BI203</f>
        <v>8.8490198377571233E-8</v>
      </c>
      <c r="DN189" s="196">
        <f>(AN189-AVERAGE(AN$3:AN$242))^2*'Monthly Returns'!$BI203</f>
        <v>1.6240543927688824E-10</v>
      </c>
      <c r="DO189" s="196">
        <f>(AO189-AVERAGE(AO$3:AO$242))^2*'Monthly Returns'!$BI203</f>
        <v>7.6153144106130939E-8</v>
      </c>
      <c r="DP189" s="196">
        <f>(AP189-AVERAGE(AP$3:AP$242))^2*'Monthly Returns'!$BI203</f>
        <v>3.118901634226274E-6</v>
      </c>
      <c r="DQ189" s="196">
        <f>(AQ189-AVERAGE(AQ$3:AQ$242))^2*'Monthly Returns'!$BI203</f>
        <v>2.4658956903850923E-6</v>
      </c>
      <c r="DR189" s="196">
        <f>(AR189-AVERAGE(AR$3:AR$242))^2*'Monthly Returns'!$BI203</f>
        <v>7.3368356788869242E-7</v>
      </c>
      <c r="DS189" s="196">
        <f>(AS189-AVERAGE(AS$3:AS$242))^2*'Monthly Returns'!$BI203</f>
        <v>1.9870426333983172E-35</v>
      </c>
      <c r="DT189" s="196">
        <f>(AT189-AVERAGE(AT$3:AT$242))^2*'Monthly Returns'!$BI203</f>
        <v>6.4476300871462904E-8</v>
      </c>
      <c r="DU189" s="196">
        <f>(AU189-AVERAGE(AU$3:AU$242))^2*'Monthly Returns'!$BI203</f>
        <v>3.494575391138857E-8</v>
      </c>
      <c r="DV189" s="196">
        <f>(AV189-AVERAGE(AV$3:AV$242))^2*'Monthly Returns'!$BI203</f>
        <v>1.3590923994842049E-8</v>
      </c>
      <c r="DW189" s="196">
        <f>(AW189-AVERAGE(AW$3:AW$242))^2*'Monthly Returns'!$BI203</f>
        <v>2.6083954435644962E-6</v>
      </c>
      <c r="DX189" s="196">
        <f>(AX189-AVERAGE(AX$3:AX$242))^2*'Monthly Returns'!$BI203</f>
        <v>3.1061666144195759E-6</v>
      </c>
      <c r="DY189" s="196">
        <f>(AY189-AVERAGE(AY$3:AY$242))^2*'Monthly Returns'!$BI203</f>
        <v>3.6214017397590216E-7</v>
      </c>
      <c r="DZ189" s="196">
        <f>(AZ189-AVERAGE(AZ$3:AZ$242))^2*'Monthly Returns'!$BI203</f>
        <v>7.267292826435152E-6</v>
      </c>
      <c r="EA189" s="196">
        <f>(BA189-AVERAGE(BA$3:BA$242))^2*'Monthly Returns'!$BI203</f>
        <v>6.7774874063458293E-6</v>
      </c>
    </row>
    <row r="190" spans="1:131" s="103" customFormat="1" x14ac:dyDescent="0.2">
      <c r="A190" s="85"/>
      <c r="B190" s="102">
        <f>'Monthly Returns'!A204</f>
        <v>41790</v>
      </c>
      <c r="C190" s="97">
        <f>'Monthly Returns'!B204</f>
        <v>2.1821E-2</v>
      </c>
      <c r="D190" s="97">
        <f>'Monthly Returns'!C204</f>
        <v>2.2978999999999999E-2</v>
      </c>
      <c r="E190" s="97">
        <f>'Monthly Returns'!D204</f>
        <v>2.2155999999999999E-2</v>
      </c>
      <c r="F190" s="97">
        <f>'Monthly Returns'!E204</f>
        <v>8.0129999999999993E-3</v>
      </c>
      <c r="G190" s="97">
        <f>'Monthly Returns'!F204</f>
        <v>-2.8120000000000003E-3</v>
      </c>
      <c r="H190" s="97">
        <f>'Monthly Returns'!G204</f>
        <v>2.2136999999999997E-2</v>
      </c>
      <c r="I190" s="97">
        <f>'Monthly Returns'!H204</f>
        <v>2.0466999999999999E-2</v>
      </c>
      <c r="J190" s="97">
        <f>'Monthly Returns'!I204</f>
        <v>1.3329000000000001E-2</v>
      </c>
      <c r="K190" s="97">
        <f>'Monthly Returns'!J204</f>
        <v>3.5131999999999997E-2</v>
      </c>
      <c r="L190" s="97">
        <f>'Monthly Returns'!K204</f>
        <v>-2.496424718368162E-2</v>
      </c>
      <c r="M190" s="97">
        <f>'Monthly Returns'!L204</f>
        <v>1.1382000000000001E-2</v>
      </c>
      <c r="N190" s="97">
        <f>'Monthly Returns'!M204</f>
        <v>9.4179999999999993E-3</v>
      </c>
      <c r="O190" s="97">
        <f>'Monthly Returns'!N204</f>
        <v>4.8999999999999998E-5</v>
      </c>
      <c r="P190" s="97">
        <f>'Monthly Returns'!O204</f>
        <v>6.862E-3</v>
      </c>
      <c r="Q190" s="97">
        <f>'Monthly Returns'!P204</f>
        <v>2.8761000000000002E-2</v>
      </c>
      <c r="R190" s="97">
        <f>'Monthly Returns'!Q204</f>
        <v>1.4142999999999999E-2</v>
      </c>
      <c r="S190" s="97">
        <f>'Monthly Returns'!R204</f>
        <v>9.9799999999999993E-3</v>
      </c>
      <c r="T190" s="97">
        <f>'Monthly Returns'!S204</f>
        <v>2.4594999999999999E-2</v>
      </c>
      <c r="U190" s="97">
        <f>'Monthly Returns'!T204</f>
        <v>2.2494E-2</v>
      </c>
      <c r="V190" s="97">
        <f>'Monthly Returns'!U204</f>
        <v>8.4689999999999991E-3</v>
      </c>
      <c r="W190" s="97">
        <f>'Monthly Returns'!V204</f>
        <v>1.2033E-2</v>
      </c>
      <c r="X190" s="97">
        <f>'Monthly Returns'!W204</f>
        <v>7.1389999999999995E-3</v>
      </c>
      <c r="Y190" s="97">
        <f>'Monthly Returns'!X204</f>
        <v>8.9680000000000003E-3</v>
      </c>
      <c r="Z190" s="97">
        <f>'Monthly Returns'!Y204</f>
        <v>3.1430000000000004E-3</v>
      </c>
      <c r="AA190" s="97">
        <f>'Monthly Returns'!Z204</f>
        <v>9.1990000000000006E-3</v>
      </c>
      <c r="AB190" s="97">
        <f>'Monthly Returns'!AA204</f>
        <v>6.9129999999999999E-3</v>
      </c>
      <c r="AC190" s="97">
        <f>'Monthly Returns'!AB204</f>
        <v>1.781E-3</v>
      </c>
      <c r="AD190" s="97">
        <f>'Monthly Returns'!AC204</f>
        <v>2.7560000000000002E-3</v>
      </c>
      <c r="AE190" s="97">
        <f>'Monthly Returns'!AD204</f>
        <v>-1.1020000000000001E-3</v>
      </c>
      <c r="AF190" s="97">
        <f>'Monthly Returns'!AE204</f>
        <v>2.8809000000000001E-2</v>
      </c>
      <c r="AG190" s="97">
        <f>'Monthly Returns'!AF204</f>
        <v>2.222E-2</v>
      </c>
      <c r="AH190" s="97">
        <f>'Monthly Returns'!AG204</f>
        <v>2.2286E-2</v>
      </c>
      <c r="AI190" s="97">
        <f>'Monthly Returns'!AH204</f>
        <v>4.5000000000000005E-3</v>
      </c>
      <c r="AJ190" s="97">
        <f>'Monthly Returns'!AI204</f>
        <v>9.2300000000000004E-3</v>
      </c>
      <c r="AK190" s="97">
        <f>'Monthly Returns'!AJ204</f>
        <v>1.1193E-2</v>
      </c>
      <c r="AL190" s="97">
        <f>'Monthly Returns'!AK204</f>
        <v>9.1839999999999995E-3</v>
      </c>
      <c r="AM190" s="97">
        <f>'Monthly Returns'!AL204</f>
        <v>5.6899999999999997E-3</v>
      </c>
      <c r="AN190" s="97">
        <f>'Monthly Returns'!AM204</f>
        <v>8.4869999999999998E-3</v>
      </c>
      <c r="AO190" s="97">
        <f>'Monthly Returns'!AN204</f>
        <v>4.6849999999999999E-3</v>
      </c>
      <c r="AP190" s="97">
        <f>'Monthly Returns'!AO204</f>
        <v>-2.8746000000000001E-2</v>
      </c>
      <c r="AQ190" s="97">
        <f>'Monthly Returns'!AP204</f>
        <v>6.6259999999999999E-3</v>
      </c>
      <c r="AR190" s="95">
        <v>2.7089831421684713E-3</v>
      </c>
      <c r="AS190" s="97">
        <f>'Monthly Returns'!AR204</f>
        <v>-2.496424718368162E-2</v>
      </c>
      <c r="AT190" s="205">
        <f t="shared" si="4"/>
        <v>6.3635615147435501E-3</v>
      </c>
      <c r="AU190" s="95">
        <v>-6.8318736990213673E-3</v>
      </c>
      <c r="AV190" s="95">
        <v>-5.6973581924537669E-3</v>
      </c>
      <c r="AW190" s="97">
        <f>'Monthly Returns'!AV204</f>
        <v>2.9140000000000003E-2</v>
      </c>
      <c r="AX190" s="97">
        <f>'Monthly Returns'!AW204</f>
        <v>3.2418999999999996E-2</v>
      </c>
      <c r="AY190" s="95">
        <v>1.7693807573717749E-2</v>
      </c>
      <c r="AZ190" s="95">
        <v>5.975771589114745E-2</v>
      </c>
      <c r="BA190" s="97">
        <f>'Monthly Returns'!AZ204</f>
        <v>3.3910999999999997E-2</v>
      </c>
      <c r="BB190" s="97"/>
      <c r="BC190" s="97"/>
      <c r="BD190" s="97"/>
      <c r="BE190" s="97"/>
      <c r="BF190" s="97"/>
      <c r="BG190" s="97"/>
      <c r="BH190" s="97"/>
      <c r="BI190" s="97"/>
      <c r="BJ190" s="97"/>
      <c r="BK190" s="97"/>
      <c r="BL190" s="97"/>
      <c r="BM190" s="97"/>
      <c r="BN190" s="97"/>
      <c r="BO190" s="97"/>
      <c r="BP190" s="97"/>
      <c r="BQ190" s="97"/>
      <c r="BR190" s="97"/>
      <c r="BS190" s="97"/>
      <c r="BT190" s="97"/>
      <c r="BU190" s="97"/>
      <c r="BV190" s="97"/>
      <c r="CC190" s="196">
        <f>(C190-AVERAGE(C$3:C$242))^2*'Monthly Returns'!$BI204</f>
        <v>1.3905187625773507E-6</v>
      </c>
      <c r="CD190" s="196">
        <f>(D190-AVERAGE(D$3:D$242))^2*'Monthly Returns'!$BI204</f>
        <v>1.6426761253472033E-6</v>
      </c>
      <c r="CE190" s="196">
        <f>(E190-AVERAGE(E$3:E$242))^2*'Monthly Returns'!$BI204</f>
        <v>1.0732484295256686E-6</v>
      </c>
      <c r="CF190" s="196">
        <f>(F190-AVERAGE(F$3:F$242))^2*'Monthly Returns'!$BI204</f>
        <v>7.418974004806855E-9</v>
      </c>
      <c r="CG190" s="196">
        <f>(G190-AVERAGE(G$3:G$242))^2*'Monthly Returns'!$BI204</f>
        <v>1.1837910952198897E-6</v>
      </c>
      <c r="CH190" s="196">
        <f>(H190-AVERAGE(H$3:H$242))^2*'Monthly Returns'!$BI204</f>
        <v>1.60418301308892E-6</v>
      </c>
      <c r="CI190" s="196">
        <f>(I190-AVERAGE(I$3:I$242))^2*'Monthly Returns'!$BI204</f>
        <v>1.313015006350913E-6</v>
      </c>
      <c r="CJ190" s="196">
        <f>(J190-AVERAGE(J$3:J$242))^2*'Monthly Returns'!$BI204</f>
        <v>1.2317778672962601E-7</v>
      </c>
      <c r="CK190" s="196">
        <f>(K190-AVERAGE(K$3:K$242))^2*'Monthly Returns'!$BI204</f>
        <v>4.0754751321118814E-6</v>
      </c>
      <c r="CL190" s="196">
        <f>(L190-AVERAGE(L$3:L$242))^2*'Monthly Returns'!$BI204</f>
        <v>2.0071137711094114E-35</v>
      </c>
      <c r="CM190" s="196">
        <f>(M190-AVERAGE(M$3:M$242))^2*'Monthly Returns'!$BI204</f>
        <v>3.836588181419329E-7</v>
      </c>
      <c r="CN190" s="196">
        <f>(N190-AVERAGE(N$3:N$242))^2*'Monthly Returns'!$BI204</f>
        <v>2.3917323390368443E-7</v>
      </c>
      <c r="CO190" s="196">
        <f>(O190-AVERAGE(O$3:O$242))^2*'Monthly Returns'!$BI204</f>
        <v>1.77214237089567E-8</v>
      </c>
      <c r="CP190" s="196">
        <f>(P190-AVERAGE(P$3:P$242))^2*'Monthly Returns'!$BI204</f>
        <v>9.7307032423461135E-8</v>
      </c>
      <c r="CQ190" s="196">
        <f>(Q190-AVERAGE(Q$3:Q$242))^2*'Monthly Returns'!$BI204</f>
        <v>3.63113785699808E-6</v>
      </c>
      <c r="CR190" s="196">
        <f>(R190-AVERAGE(R$3:R$242))^2*'Monthly Returns'!$BI204</f>
        <v>6.2449586697765141E-7</v>
      </c>
      <c r="CS190" s="196">
        <f>(S190-AVERAGE(S$3:S$242))^2*'Monthly Returns'!$BI204</f>
        <v>2.3316082164897655E-7</v>
      </c>
      <c r="CT190" s="196">
        <f>(T190-AVERAGE(T$3:T$242))^2*'Monthly Returns'!$BI204</f>
        <v>2.3620883126017781E-6</v>
      </c>
      <c r="CU190" s="196">
        <f>(U190-AVERAGE(U$3:U$242))^2*'Monthly Returns'!$BI204</f>
        <v>2.1294027760995728E-6</v>
      </c>
      <c r="CV190" s="196">
        <f>(V190-AVERAGE(V$3:V$242))^2*'Monthly Returns'!$BI204</f>
        <v>1.7356279577422403E-7</v>
      </c>
      <c r="CW190" s="196">
        <f>(W190-AVERAGE(W$3:W$242))^2*'Monthly Returns'!$BI204</f>
        <v>4.5207282118811809E-7</v>
      </c>
      <c r="CX190" s="196">
        <f>(X190-AVERAGE(X$3:X$242))^2*'Monthly Returns'!$BI204</f>
        <v>4.6308939798742797E-8</v>
      </c>
      <c r="CY190" s="196">
        <f>(Y190-AVERAGE(Y$3:Y$242))^2*'Monthly Returns'!$BI204</f>
        <v>1.8685794953851077E-7</v>
      </c>
      <c r="CZ190" s="196">
        <f>(Z190-AVERAGE(Z$3:Z$242))^2*'Monthly Returns'!$BI204</f>
        <v>3.2327603982904005E-9</v>
      </c>
      <c r="DA190" s="196">
        <f>(AA190-AVERAGE(AA$3:AA$242))^2*'Monthly Returns'!$BI204</f>
        <v>6.9549444176368054E-8</v>
      </c>
      <c r="DB190" s="196">
        <f>(AB190-AVERAGE(AB$3:AB$242))^2*'Monthly Returns'!$BI204</f>
        <v>5.064189975066877E-8</v>
      </c>
      <c r="DC190" s="196">
        <f>(AC190-AVERAGE(AC$3:AC$242))^2*'Monthly Returns'!$BI204</f>
        <v>1.0252046091162357E-8</v>
      </c>
      <c r="DD190" s="196">
        <f>(AD190-AVERAGE(AD$3:AD$242))^2*'Monthly Returns'!$BI204</f>
        <v>7.2201766110673558E-10</v>
      </c>
      <c r="DE190" s="196">
        <f>(AE190-AVERAGE(AE$3:AE$242))^2*'Monthly Returns'!$BI204</f>
        <v>1.2545864811940296E-7</v>
      </c>
      <c r="DF190" s="196">
        <f>(AF190-AVERAGE(AF$3:AF$242))^2*'Monthly Returns'!$BI204</f>
        <v>3.114944016299305E-6</v>
      </c>
      <c r="DG190" s="196">
        <f>(AG190-AVERAGE(AG$3:AG$242))^2*'Monthly Returns'!$BI204</f>
        <v>1.8293806025223755E-6</v>
      </c>
      <c r="DH190" s="196">
        <f>(AH190-AVERAGE(AH$3:AH$242))^2*'Monthly Returns'!$BI204</f>
        <v>2.0996932580126478E-6</v>
      </c>
      <c r="DI190" s="196">
        <f>(AI190-AVERAGE(AI$3:AI$242))^2*'Monthly Returns'!$BI204</f>
        <v>4.8500837369019323E-9</v>
      </c>
      <c r="DJ190" s="196">
        <f>(AJ190-AVERAGE(AJ$3:AJ$242))^2*'Monthly Returns'!$BI204</f>
        <v>8.054964687633673E-8</v>
      </c>
      <c r="DK190" s="196">
        <f>(AK190-AVERAGE(AK$3:AK$242))^2*'Monthly Returns'!$BI204</f>
        <v>1.587558410653014E-7</v>
      </c>
      <c r="DL190" s="196">
        <f>(AL190-AVERAGE(AL$3:AL$242))^2*'Monthly Returns'!$BI204</f>
        <v>5.029017216716592E-8</v>
      </c>
      <c r="DM190" s="196">
        <f>(AM190-AVERAGE(AM$3:AM$242))^2*'Monthly Returns'!$BI204</f>
        <v>1.2056961543342042E-8</v>
      </c>
      <c r="DN190" s="196">
        <f>(AN190-AVERAGE(AN$3:AN$242))^2*'Monthly Returns'!$BI204</f>
        <v>5.3826554420014938E-8</v>
      </c>
      <c r="DO190" s="196">
        <f>(AO190-AVERAGE(AO$3:AO$242))^2*'Monthly Returns'!$BI204</f>
        <v>3.0968634303212676E-9</v>
      </c>
      <c r="DP190" s="196">
        <f>(AP190-AVERAGE(AP$3:AP$242))^2*'Monthly Returns'!$BI204</f>
        <v>6.3044811717246265E-6</v>
      </c>
      <c r="DQ190" s="196">
        <f>(AQ190-AVERAGE(AQ$3:AQ$242))^2*'Monthly Returns'!$BI204</f>
        <v>9.3438023234333541E-9</v>
      </c>
      <c r="DR190" s="196">
        <f>(AR190-AVERAGE(AR$3:AR$242))^2*'Monthly Returns'!$BI204</f>
        <v>9.3879295716276181E-8</v>
      </c>
      <c r="DS190" s="196">
        <f>(AS190-AVERAGE(AS$3:AS$242))^2*'Monthly Returns'!$BI204</f>
        <v>2.0071137711094114E-35</v>
      </c>
      <c r="DT190" s="196">
        <f>(AT190-AVERAGE(AT$3:AT$242))^2*'Monthly Returns'!$BI204</f>
        <v>2.8990627519621855E-9</v>
      </c>
      <c r="DU190" s="196">
        <f>(AU190-AVERAGE(AU$3:AU$242))^2*'Monthly Returns'!$BI204</f>
        <v>5.0744329051871368E-7</v>
      </c>
      <c r="DV190" s="196">
        <f>(AV190-AVERAGE(AV$3:AV$242))^2*'Monthly Returns'!$BI204</f>
        <v>1.3375305230795656E-10</v>
      </c>
      <c r="DW190" s="196">
        <f>(AW190-AVERAGE(AW$3:AW$242))^2*'Monthly Returns'!$BI204</f>
        <v>2.4283035361236569E-6</v>
      </c>
      <c r="DX190" s="196">
        <f>(AX190-AVERAGE(AX$3:AX$242))^2*'Monthly Returns'!$BI204</f>
        <v>3.6073804576064999E-6</v>
      </c>
      <c r="DY190" s="196">
        <f>(AY190-AVERAGE(AY$3:AY$242))^2*'Monthly Returns'!$BI204</f>
        <v>7.5399800957402066E-7</v>
      </c>
      <c r="DZ190" s="196">
        <f>(AZ190-AVERAGE(AZ$3:AZ$242))^2*'Monthly Returns'!$BI204</f>
        <v>1.2324800204860679E-5</v>
      </c>
      <c r="EA190" s="196">
        <f>(BA190-AVERAGE(BA$3:BA$242))^2*'Monthly Returns'!$BI204</f>
        <v>3.6467745577419296E-6</v>
      </c>
    </row>
    <row r="191" spans="1:131" s="103" customFormat="1" x14ac:dyDescent="0.2">
      <c r="A191" s="85"/>
      <c r="B191" s="102">
        <f>'Monthly Returns'!A205</f>
        <v>41820</v>
      </c>
      <c r="C191" s="97">
        <f>'Monthly Returns'!B205</f>
        <v>2.5082E-2</v>
      </c>
      <c r="D191" s="97">
        <f>'Monthly Returns'!C205</f>
        <v>2.2745000000000001E-2</v>
      </c>
      <c r="E191" s="97">
        <f>'Monthly Returns'!D205</f>
        <v>3.2875999999999996E-2</v>
      </c>
      <c r="F191" s="97">
        <f>'Monthly Returns'!E205</f>
        <v>5.3207000000000004E-2</v>
      </c>
      <c r="G191" s="97">
        <f>'Monthly Returns'!F205</f>
        <v>5.8146000000000003E-2</v>
      </c>
      <c r="H191" s="97">
        <f>'Monthly Returns'!G205</f>
        <v>1.9261999999999998E-2</v>
      </c>
      <c r="I191" s="97">
        <f>'Monthly Returns'!H205</f>
        <v>1.7205999999999999E-2</v>
      </c>
      <c r="J191" s="97">
        <f>'Monthly Returns'!I205</f>
        <v>2.3126000000000001E-2</v>
      </c>
      <c r="K191" s="97">
        <f>'Monthly Returns'!J205</f>
        <v>2.7021000000000003E-2</v>
      </c>
      <c r="L191" s="97">
        <f>'Monthly Returns'!K205</f>
        <v>-2.496424718368162E-2</v>
      </c>
      <c r="M191" s="97">
        <f>'Monthly Returns'!L205</f>
        <v>5.1699999999999999E-4</v>
      </c>
      <c r="N191" s="97">
        <f>'Monthly Returns'!M205</f>
        <v>-1.4239999999999999E-3</v>
      </c>
      <c r="O191" s="97">
        <f>'Monthly Returns'!N205</f>
        <v>0</v>
      </c>
      <c r="P191" s="97">
        <f>'Monthly Returns'!O205</f>
        <v>-1.32E-3</v>
      </c>
      <c r="Q191" s="97">
        <f>'Monthly Returns'!P205</f>
        <v>-2.1940000000000002E-3</v>
      </c>
      <c r="R191" s="97">
        <f>'Monthly Returns'!Q205</f>
        <v>8.1100000000000009E-4</v>
      </c>
      <c r="S191" s="97">
        <f>'Monthly Returns'!R205</f>
        <v>1.8900000000000001E-4</v>
      </c>
      <c r="T191" s="97">
        <f>'Monthly Returns'!S205</f>
        <v>2.3530000000000001E-3</v>
      </c>
      <c r="U191" s="97">
        <f>'Monthly Returns'!T205</f>
        <v>3.0120000000000004E-3</v>
      </c>
      <c r="V191" s="97">
        <f>'Monthly Returns'!U205</f>
        <v>3.59E-4</v>
      </c>
      <c r="W191" s="97">
        <f>'Monthly Returns'!V205</f>
        <v>2.6219999999999998E-3</v>
      </c>
      <c r="X191" s="97">
        <f>'Monthly Returns'!W205</f>
        <v>1.954E-3</v>
      </c>
      <c r="Y191" s="97">
        <f>'Monthly Returns'!X205</f>
        <v>-1.11E-4</v>
      </c>
      <c r="Z191" s="97">
        <f>'Monthly Returns'!Y205</f>
        <v>9.19E-4</v>
      </c>
      <c r="AA191" s="97">
        <f>'Monthly Returns'!Z205</f>
        <v>8.352E-3</v>
      </c>
      <c r="AB191" s="97">
        <f>'Monthly Returns'!AA205</f>
        <v>5.7509999999999992E-3</v>
      </c>
      <c r="AC191" s="97">
        <f>'Monthly Returns'!AB205</f>
        <v>1.1814E-2</v>
      </c>
      <c r="AD191" s="97">
        <f>'Monthly Returns'!AC205</f>
        <v>1.1631000000000001E-2</v>
      </c>
      <c r="AE191" s="97">
        <f>'Monthly Returns'!AD205</f>
        <v>1.1221000000000002E-2</v>
      </c>
      <c r="AF191" s="97">
        <f>'Monthly Returns'!AE205</f>
        <v>6.5100000000000002E-3</v>
      </c>
      <c r="AG191" s="97">
        <f>'Monthly Returns'!AF205</f>
        <v>8.5369999999999994E-3</v>
      </c>
      <c r="AH191" s="97">
        <f>'Monthly Returns'!AG205</f>
        <v>1.3392999999999999E-2</v>
      </c>
      <c r="AI191" s="97">
        <f>'Monthly Returns'!AH205</f>
        <v>9.300000000000001E-3</v>
      </c>
      <c r="AJ191" s="97">
        <f>'Monthly Returns'!AI205</f>
        <v>1.302E-2</v>
      </c>
      <c r="AK191" s="97">
        <f>'Monthly Returns'!AJ205</f>
        <v>1.7257999999999999E-2</v>
      </c>
      <c r="AL191" s="97">
        <f>'Monthly Returns'!AK205</f>
        <v>1.3162E-2</v>
      </c>
      <c r="AM191" s="97">
        <f>'Monthly Returns'!AL205</f>
        <v>6.9550000000000002E-3</v>
      </c>
      <c r="AN191" s="97">
        <f>'Monthly Returns'!AM205</f>
        <v>9.6519999999999991E-3</v>
      </c>
      <c r="AO191" s="97">
        <f>'Monthly Returns'!AN205</f>
        <v>2.2000000000000003E-5</v>
      </c>
      <c r="AP191" s="97">
        <f>'Monthly Returns'!AO205</f>
        <v>5.9640000000000006E-3</v>
      </c>
      <c r="AQ191" s="97">
        <f>'Monthly Returns'!AP205</f>
        <v>3.3633999999999997E-2</v>
      </c>
      <c r="AR191" s="95">
        <v>8.1185197180568963E-3</v>
      </c>
      <c r="AS191" s="97">
        <f>'Monthly Returns'!AR205</f>
        <v>-2.496424718368162E-2</v>
      </c>
      <c r="AT191" s="205">
        <f t="shared" si="4"/>
        <v>1.0734221769476596E-2</v>
      </c>
      <c r="AU191" s="95">
        <v>-3.3645003780809028E-3</v>
      </c>
      <c r="AV191" s="95">
        <v>1.2406684127447731E-3</v>
      </c>
      <c r="AW191" s="97">
        <f>'Monthly Returns'!AV205</f>
        <v>1.0665000000000001E-2</v>
      </c>
      <c r="AX191" s="97">
        <f>'Monthly Returns'!AW205</f>
        <v>1.3632E-2</v>
      </c>
      <c r="AY191" s="95">
        <v>1.4722108847382979E-2</v>
      </c>
      <c r="AZ191" s="95">
        <v>4.1625638229703318E-2</v>
      </c>
      <c r="BA191" s="97">
        <f>'Monthly Returns'!AZ205</f>
        <v>5.9149E-2</v>
      </c>
      <c r="BB191" s="97"/>
      <c r="BC191" s="97"/>
      <c r="BD191" s="97"/>
      <c r="BE191" s="97"/>
      <c r="BF191" s="97"/>
      <c r="BG191" s="97"/>
      <c r="BH191" s="97"/>
      <c r="BI191" s="97"/>
      <c r="BJ191" s="97"/>
      <c r="BK191" s="97"/>
      <c r="BL191" s="97"/>
      <c r="BM191" s="97"/>
      <c r="BN191" s="97"/>
      <c r="BO191" s="97"/>
      <c r="BP191" s="97"/>
      <c r="BQ191" s="97"/>
      <c r="BR191" s="97"/>
      <c r="BS191" s="97"/>
      <c r="BT191" s="97"/>
      <c r="BU191" s="97"/>
      <c r="BV191" s="97"/>
      <c r="CC191" s="196">
        <f>(C191-AVERAGE(C$3:C$242))^2*'Monthly Returns'!$BI205</f>
        <v>2.101488870883644E-6</v>
      </c>
      <c r="CD191" s="196">
        <f>(D191-AVERAGE(D$3:D$242))^2*'Monthly Returns'!$BI205</f>
        <v>1.61073092091871E-6</v>
      </c>
      <c r="CE191" s="196">
        <f>(E191-AVERAGE(E$3:E$242))^2*'Monthly Returns'!$BI205</f>
        <v>3.6508618334570594E-6</v>
      </c>
      <c r="CF191" s="196">
        <f>(F191-AVERAGE(F$3:F$242))^2*'Monthly Returns'!$BI205</f>
        <v>1.2810916844918042E-5</v>
      </c>
      <c r="CG191" s="196">
        <f>(G191-AVERAGE(G$3:G$242))^2*'Monthly Returns'!$BI205</f>
        <v>1.4829871120418518E-5</v>
      </c>
      <c r="CH191" s="196">
        <f>(H191-AVERAGE(H$3:H$242))^2*'Monthly Returns'!$BI205</f>
        <v>1.0810707855264294E-6</v>
      </c>
      <c r="CI191" s="196">
        <f>(I191-AVERAGE(I$3:I$242))^2*'Monthly Returns'!$BI205</f>
        <v>7.8700540609894114E-7</v>
      </c>
      <c r="CJ191" s="196">
        <f>(J191-AVERAGE(J$3:J$242))^2*'Monthly Returns'!$BI205</f>
        <v>1.3165150324941157E-6</v>
      </c>
      <c r="CK191" s="196">
        <f>(K191-AVERAGE(K$3:K$242))^2*'Monthly Returns'!$BI205</f>
        <v>1.8797693024626409E-6</v>
      </c>
      <c r="CL191" s="196">
        <f>(L191-AVERAGE(L$3:L$242))^2*'Monthly Returns'!$BI205</f>
        <v>2.0273876475852635E-35</v>
      </c>
      <c r="CM191" s="196">
        <f>(M191-AVERAGE(M$3:M$242))^2*'Monthly Returns'!$BI205</f>
        <v>6.6959666765770332E-8</v>
      </c>
      <c r="CN191" s="196">
        <f>(N191-AVERAGE(N$3:N$242))^2*'Monthly Returns'!$BI205</f>
        <v>1.5047053820598789E-7</v>
      </c>
      <c r="CO191" s="196">
        <f>(O191-AVERAGE(O$3:O$242))^2*'Monthly Returns'!$BI205</f>
        <v>1.8979745465226106E-8</v>
      </c>
      <c r="CP191" s="196">
        <f>(P191-AVERAGE(P$3:P$242))^2*'Monthly Returns'!$BI205</f>
        <v>1.2260558230238806E-7</v>
      </c>
      <c r="CQ191" s="196">
        <f>(Q191-AVERAGE(Q$3:Q$242))^2*'Monthly Returns'!$BI205</f>
        <v>3.5484098765119088E-7</v>
      </c>
      <c r="CR191" s="196">
        <f>(R191-AVERAGE(R$3:R$242))^2*'Monthly Returns'!$BI205</f>
        <v>8.2461522056595751E-8</v>
      </c>
      <c r="CS191" s="196">
        <f>(S191-AVERAGE(S$3:S$242))^2*'Monthly Returns'!$BI205</f>
        <v>9.5402708196983901E-8</v>
      </c>
      <c r="CT191" s="196">
        <f>(T191-AVERAGE(T$3:T$242))^2*'Monthly Returns'!$BI205</f>
        <v>6.7316606878379208E-8</v>
      </c>
      <c r="CU191" s="196">
        <f>(U191-AVERAGE(U$3:U$242))^2*'Monthly Returns'!$BI205</f>
        <v>1.2913218972261314E-8</v>
      </c>
      <c r="CV191" s="196">
        <f>(V191-AVERAGE(V$3:V$242))^2*'Monthly Returns'!$BI205</f>
        <v>5.7176205044736499E-8</v>
      </c>
      <c r="CW191" s="196">
        <f>(W191-AVERAGE(W$3:W$242))^2*'Monthly Returns'!$BI205</f>
        <v>7.6736808410687851E-9</v>
      </c>
      <c r="CX191" s="196">
        <f>(X191-AVERAGE(X$3:X$242))^2*'Monthly Returns'!$BI205</f>
        <v>4.173417683983077E-8</v>
      </c>
      <c r="CY191" s="196">
        <f>(Y191-AVERAGE(Y$3:Y$242))^2*'Monthly Returns'!$BI205</f>
        <v>9.1187473092422746E-8</v>
      </c>
      <c r="CZ191" s="196">
        <f>(Z191-AVERAGE(Z$3:Z$242))^2*'Monthly Returns'!$BI205</f>
        <v>1.5190698239847249E-8</v>
      </c>
      <c r="DA191" s="196">
        <f>(AA191-AVERAGE(AA$3:AA$242))^2*'Monthly Returns'!$BI205</f>
        <v>3.8552742539702949E-8</v>
      </c>
      <c r="DB191" s="196">
        <f>(AB191-AVERAGE(AB$3:AB$242))^2*'Monthly Returns'!$BI205</f>
        <v>1.7402475529143264E-8</v>
      </c>
      <c r="DC191" s="196">
        <f>(AC191-AVERAGE(AC$3:AC$242))^2*'Monthly Returns'!$BI205</f>
        <v>5.0700087552316786E-7</v>
      </c>
      <c r="DD191" s="196">
        <f>(AD191-AVERAGE(AD$3:AD$242))^2*'Monthly Returns'!$BI205</f>
        <v>4.8006649169402001E-7</v>
      </c>
      <c r="DE191" s="196">
        <f>(AE191-AVERAGE(AE$3:AE$242))^2*'Monthly Returns'!$BI205</f>
        <v>4.1417511141873192E-7</v>
      </c>
      <c r="DF191" s="196">
        <f>(AF191-AVERAGE(AF$3:AF$242))^2*'Monthly Returns'!$BI205</f>
        <v>1.2192293058724148E-9</v>
      </c>
      <c r="DG191" s="196">
        <f>(AG191-AVERAGE(AG$3:AG$242))^2*'Monthly Returns'!$BI205</f>
        <v>6.2248526975055365E-8</v>
      </c>
      <c r="DH191" s="196">
        <f>(AH191-AVERAGE(AH$3:AH$242))^2*'Monthly Returns'!$BI205</f>
        <v>5.4022162070702116E-7</v>
      </c>
      <c r="DI191" s="196">
        <f>(AI191-AVERAGE(AI$3:AI$242))^2*'Monthly Returns'!$BI205</f>
        <v>2.1098747238151322E-7</v>
      </c>
      <c r="DJ191" s="196">
        <f>(AJ191-AVERAGE(AJ$3:AJ$242))^2*'Monthly Returns'!$BI205</f>
        <v>3.5124484962697816E-7</v>
      </c>
      <c r="DK191" s="196">
        <f>(AK191-AVERAGE(AK$3:AK$242))^2*'Monthly Returns'!$BI205</f>
        <v>7.9637201559778782E-7</v>
      </c>
      <c r="DL191" s="196">
        <f>(AL191-AVERAGE(AL$3:AL$242))^2*'Monthly Returns'!$BI205</f>
        <v>3.0035909017643167E-7</v>
      </c>
      <c r="DM191" s="196">
        <f>(AM191-AVERAGE(AM$3:AM$242))^2*'Monthly Returns'!$BI205</f>
        <v>4.5353993750614543E-8</v>
      </c>
      <c r="DN191" s="196">
        <f>(AN191-AVERAGE(AN$3:AN$242))^2*'Monthly Returns'!$BI205</f>
        <v>1.0736792412950871E-7</v>
      </c>
      <c r="DO191" s="196">
        <f>(AO191-AVERAGE(AO$3:AO$242))^2*'Monthly Returns'!$BI205</f>
        <v>1.884929402701482E-7</v>
      </c>
      <c r="DP191" s="196">
        <f>(AP191-AVERAGE(AP$3:AP$242))^2*'Monthly Returns'!$BI205</f>
        <v>8.5202932346443229E-8</v>
      </c>
      <c r="DQ191" s="196">
        <f>(AQ191-AVERAGE(AQ$3:AQ$242))^2*'Monthly Returns'!$BI205</f>
        <v>4.3829012863085231E-6</v>
      </c>
      <c r="DR191" s="196">
        <f>(AR191-AVERAGE(AR$3:AR$242))^2*'Monthly Returns'!$BI205</f>
        <v>1.7119251908934115E-8</v>
      </c>
      <c r="DS191" s="196">
        <f>(AS191-AVERAGE(AS$3:AS$242))^2*'Monthly Returns'!$BI205</f>
        <v>2.0273876475852635E-35</v>
      </c>
      <c r="DT191" s="196">
        <f>(AT191-AVERAGE(AT$3:AT$242))^2*'Monthly Returns'!$BI205</f>
        <v>1.6697821823501702E-7</v>
      </c>
      <c r="DU191" s="196">
        <f>(AU191-AVERAGE(AU$3:AU$242))^2*'Monthly Returns'!$BI205</f>
        <v>1.8895684537464059E-7</v>
      </c>
      <c r="DV191" s="196">
        <f>(AV191-AVERAGE(AV$3:AV$242))^2*'Monthly Returns'!$BI205</f>
        <v>3.2991766852664516E-7</v>
      </c>
      <c r="DW191" s="196">
        <f>(AW191-AVERAGE(AW$3:AW$242))^2*'Monthly Returns'!$BI205</f>
        <v>4.5693798696863863E-9</v>
      </c>
      <c r="DX191" s="196">
        <f>(AX191-AVERAGE(AX$3:AX$242))^2*'Monthly Returns'!$BI205</f>
        <v>1.4823811935393247E-7</v>
      </c>
      <c r="DY191" s="196">
        <f>(AY191-AVERAGE(AY$3:AY$242))^2*'Monthly Returns'!$BI205</f>
        <v>3.9899808842596182E-7</v>
      </c>
      <c r="DZ191" s="196">
        <f>(AZ191-AVERAGE(AZ$3:AZ$242))^2*'Monthly Returns'!$BI205</f>
        <v>4.233784262444776E-6</v>
      </c>
      <c r="EA191" s="196">
        <f>(BA191-AVERAGE(BA$3:BA$242))^2*'Monthly Returns'!$BI205</f>
        <v>1.5732269653614045E-5</v>
      </c>
    </row>
    <row r="192" spans="1:131" s="103" customFormat="1" x14ac:dyDescent="0.2">
      <c r="A192" s="85"/>
      <c r="B192" s="102">
        <f>'Monthly Returns'!A206</f>
        <v>41851</v>
      </c>
      <c r="C192" s="97">
        <f>'Monthly Returns'!B206</f>
        <v>-1.9726999999999998E-2</v>
      </c>
      <c r="D192" s="97">
        <f>'Monthly Returns'!C206</f>
        <v>-1.617E-2</v>
      </c>
      <c r="E192" s="97">
        <f>'Monthly Returns'!D206</f>
        <v>-2.9527000000000001E-2</v>
      </c>
      <c r="F192" s="97">
        <f>'Monthly Returns'!E206</f>
        <v>-6.0528999999999999E-2</v>
      </c>
      <c r="G192" s="97">
        <f>'Monthly Returns'!F206</f>
        <v>-7.0071999999999995E-2</v>
      </c>
      <c r="H192" s="97">
        <f>'Monthly Returns'!G206</f>
        <v>-1.1826000000000001E-2</v>
      </c>
      <c r="I192" s="97">
        <f>'Monthly Returns'!H206</f>
        <v>-9.7050000000000001E-3</v>
      </c>
      <c r="J192" s="97">
        <f>'Monthly Returns'!I206</f>
        <v>-2.5756999999999999E-2</v>
      </c>
      <c r="K192" s="97">
        <f>'Monthly Returns'!J206</f>
        <v>2.0156999999999998E-2</v>
      </c>
      <c r="L192" s="97">
        <f>'Monthly Returns'!K206</f>
        <v>-2.496424718368162E-2</v>
      </c>
      <c r="M192" s="97">
        <f>'Monthly Returns'!L206</f>
        <v>-2.5089999999999999E-3</v>
      </c>
      <c r="N192" s="97">
        <f>'Monthly Returns'!M206</f>
        <v>-1.6289999999999998E-3</v>
      </c>
      <c r="O192" s="97">
        <f>'Monthly Returns'!N206</f>
        <v>9.7999999999999997E-5</v>
      </c>
      <c r="P192" s="97">
        <f>'Monthly Returns'!O206</f>
        <v>-2.6099999999999999E-3</v>
      </c>
      <c r="Q192" s="97">
        <f>'Monthly Returns'!P206</f>
        <v>5.5110000000000003E-3</v>
      </c>
      <c r="R192" s="97">
        <f>'Monthly Returns'!Q206</f>
        <v>-4.2299999999999998E-4</v>
      </c>
      <c r="S192" s="97">
        <f>'Monthly Returns'!R206</f>
        <v>-1.5709999999999999E-3</v>
      </c>
      <c r="T192" s="97">
        <f>'Monthly Returns'!S206</f>
        <v>2.4139999999999999E-3</v>
      </c>
      <c r="U192" s="97">
        <f>'Monthly Returns'!T206</f>
        <v>1.0510000000000001E-3</v>
      </c>
      <c r="V192" s="97">
        <f>'Monthly Returns'!U206</f>
        <v>-1.4089999999999999E-3</v>
      </c>
      <c r="W192" s="97">
        <f>'Monthly Returns'!V206</f>
        <v>-5.8669999999999998E-3</v>
      </c>
      <c r="X192" s="97">
        <f>'Monthly Returns'!W206</f>
        <v>-2.4460000000000003E-3</v>
      </c>
      <c r="Y192" s="97">
        <f>'Monthly Returns'!X206</f>
        <v>1.7419999999999998E-3</v>
      </c>
      <c r="Z192" s="97">
        <f>'Monthly Returns'!Y206</f>
        <v>6.9500000000000009E-4</v>
      </c>
      <c r="AA192" s="97">
        <f>'Monthly Returns'!Z206</f>
        <v>-1.3333999999999999E-2</v>
      </c>
      <c r="AB192" s="97">
        <f>'Monthly Returns'!AA206</f>
        <v>-2.8600000000000001E-4</v>
      </c>
      <c r="AC192" s="97">
        <f>'Monthly Returns'!AB206</f>
        <v>-1.3456999999999998E-2</v>
      </c>
      <c r="AD192" s="97">
        <f>'Monthly Returns'!AC206</f>
        <v>-1.2303E-2</v>
      </c>
      <c r="AE192" s="97">
        <f>'Monthly Returns'!AD206</f>
        <v>-1.5387E-2</v>
      </c>
      <c r="AF192" s="97">
        <f>'Monthly Returns'!AE206</f>
        <v>3.3789999999999996E-3</v>
      </c>
      <c r="AG192" s="97">
        <f>'Monthly Returns'!AF206</f>
        <v>-2.9849999999999998E-3</v>
      </c>
      <c r="AH192" s="97">
        <f>'Monthly Returns'!AG206</f>
        <v>-8.5780000000000006E-3</v>
      </c>
      <c r="AI192" s="97">
        <f>'Monthly Returns'!AH206</f>
        <v>-8.8000000000000005E-3</v>
      </c>
      <c r="AJ192" s="97">
        <f>'Monthly Returns'!AI206</f>
        <v>-6.2599999999999999E-3</v>
      </c>
      <c r="AK192" s="97">
        <f>'Monthly Returns'!AJ206</f>
        <v>-9.6760000000000006E-3</v>
      </c>
      <c r="AL192" s="97">
        <f>'Monthly Returns'!AK206</f>
        <v>-6.4170000000000008E-3</v>
      </c>
      <c r="AM192" s="97">
        <f>'Monthly Returns'!AL206</f>
        <v>-3.9519999999999998E-3</v>
      </c>
      <c r="AN192" s="97">
        <f>'Monthly Returns'!AM206</f>
        <v>-5.3699999999999993E-4</v>
      </c>
      <c r="AO192" s="97">
        <f>'Monthly Returns'!AN206</f>
        <v>2.2699999999999999E-3</v>
      </c>
      <c r="AP192" s="97">
        <f>'Monthly Returns'!AO206</f>
        <v>-4.9835000000000004E-2</v>
      </c>
      <c r="AQ192" s="97">
        <f>'Monthly Returns'!AP206</f>
        <v>-1.1387000000000001E-2</v>
      </c>
      <c r="AR192" s="95">
        <v>-1.5788922188372051E-2</v>
      </c>
      <c r="AS192" s="97">
        <f>'Monthly Returns'!AR206</f>
        <v>-2.496424718368162E-2</v>
      </c>
      <c r="AT192" s="205">
        <f t="shared" si="4"/>
        <v>-1.5044129367878361E-2</v>
      </c>
      <c r="AU192" s="95">
        <v>-1.4023057415028878E-2</v>
      </c>
      <c r="AV192" s="95">
        <v>-9.5568735508984419E-3</v>
      </c>
      <c r="AW192" s="97">
        <f>'Monthly Returns'!AV206</f>
        <v>3.1800000000000003E-4</v>
      </c>
      <c r="AX192" s="97">
        <f>'Monthly Returns'!AW206</f>
        <v>3.339E-3</v>
      </c>
      <c r="AY192" s="95">
        <v>-1.0643646839391799E-2</v>
      </c>
      <c r="AZ192" s="95">
        <v>3.0937558177450811E-2</v>
      </c>
      <c r="BA192" s="97">
        <f>'Monthly Returns'!AZ206</f>
        <v>-3.5453999999999999E-2</v>
      </c>
      <c r="BB192" s="97"/>
      <c r="BC192" s="97"/>
      <c r="BD192" s="97"/>
      <c r="BE192" s="97"/>
      <c r="BF192" s="97"/>
      <c r="BG192" s="97"/>
      <c r="BH192" s="97"/>
      <c r="BI192" s="97"/>
      <c r="BJ192" s="97"/>
      <c r="BK192" s="97"/>
      <c r="BL192" s="97"/>
      <c r="BM192" s="97"/>
      <c r="BN192" s="97"/>
      <c r="BO192" s="97"/>
      <c r="BP192" s="97"/>
      <c r="BQ192" s="97"/>
      <c r="BR192" s="97"/>
      <c r="BS192" s="97"/>
      <c r="BT192" s="97"/>
      <c r="BU192" s="97"/>
      <c r="BV192" s="97"/>
      <c r="CC192" s="196">
        <f>(C192-AVERAGE(C$3:C$242))^2*'Monthly Returns'!$BI206</f>
        <v>4.8221046355725942E-6</v>
      </c>
      <c r="CD192" s="196">
        <f>(D192-AVERAGE(D$3:D$242))^2*'Monthly Returns'!$BI206</f>
        <v>3.5980704672718578E-6</v>
      </c>
      <c r="CE192" s="196">
        <f>(E192-AVERAGE(E$3:E$242))^2*'Monthly Returns'!$BI206</f>
        <v>1.0028740997206406E-5</v>
      </c>
      <c r="CF192" s="196">
        <f>(F192-AVERAGE(F$3:F$242))^2*'Monthly Returns'!$BI206</f>
        <v>3.2201421397761323E-5</v>
      </c>
      <c r="CG192" s="196">
        <f>(G192-AVERAGE(G$3:G$242))^2*'Monthly Returns'!$BI206</f>
        <v>4.3324405146015051E-5</v>
      </c>
      <c r="CH192" s="196">
        <f>(H192-AVERAGE(H$3:H$242))^2*'Monthly Returns'!$BI206</f>
        <v>2.2181559657078803E-6</v>
      </c>
      <c r="CI192" s="196">
        <f>(I192-AVERAGE(I$3:I$242))^2*'Monthly Returns'!$BI206</f>
        <v>1.6957627650805139E-6</v>
      </c>
      <c r="CJ192" s="196">
        <f>(J192-AVERAGE(J$3:J$242))^2*'Monthly Returns'!$BI206</f>
        <v>8.0192361803693942E-6</v>
      </c>
      <c r="CK192" s="196">
        <f>(K192-AVERAGE(K$3:K$242))^2*'Monthly Returns'!$BI206</f>
        <v>6.6976604004101522E-7</v>
      </c>
      <c r="CL192" s="196">
        <f>(L192-AVERAGE(L$3:L$242))^2*'Monthly Returns'!$BI206</f>
        <v>2.0478663106921857E-35</v>
      </c>
      <c r="CM192" s="196">
        <f>(M192-AVERAGE(M$3:M$242))^2*'Monthly Returns'!$BI206</f>
        <v>2.5679802153199142E-7</v>
      </c>
      <c r="CN192" s="196">
        <f>(N192-AVERAGE(N$3:N$242))^2*'Monthly Returns'!$BI206</f>
        <v>1.653002729176808E-7</v>
      </c>
      <c r="CO192" s="196">
        <f>(O192-AVERAGE(O$3:O$242))^2*'Monthly Returns'!$BI206</f>
        <v>1.7022933400508182E-8</v>
      </c>
      <c r="CP192" s="196">
        <f>(P192-AVERAGE(P$3:P$242))^2*'Monthly Returns'!$BI206</f>
        <v>2.0891951471706165E-7</v>
      </c>
      <c r="CQ192" s="196">
        <f>(Q192-AVERAGE(Q$3:Q$242))^2*'Monthly Returns'!$BI206</f>
        <v>8.6639497839460766E-10</v>
      </c>
      <c r="CR192" s="196">
        <f>(R192-AVERAGE(R$3:R$242))^2*'Monthly Returns'!$BI206</f>
        <v>1.5148050807215105E-7</v>
      </c>
      <c r="CS192" s="196">
        <f>(S192-AVERAGE(S$3:S$242))^2*'Monthly Returns'!$BI206</f>
        <v>2.0603124483859384E-7</v>
      </c>
      <c r="CT192" s="196">
        <f>(T192-AVERAGE(T$3:T$242))^2*'Monthly Returns'!$BI206</f>
        <v>6.5427874990112007E-8</v>
      </c>
      <c r="CU192" s="196">
        <f>(U192-AVERAGE(U$3:U$242))^2*'Monthly Returns'!$BI206</f>
        <v>7.5115405496561982E-8</v>
      </c>
      <c r="CV192" s="196">
        <f>(V192-AVERAGE(V$3:V$242))^2*'Monthly Returns'!$BI206</f>
        <v>1.4780146869417668E-7</v>
      </c>
      <c r="CW192" s="196">
        <f>(W192-AVERAGE(W$3:W$242))^2*'Monthly Returns'!$BI206</f>
        <v>6.0851595975397839E-7</v>
      </c>
      <c r="CX192" s="196">
        <f>(X192-AVERAGE(X$3:X$242))^2*'Monthly Returns'!$BI206</f>
        <v>3.1810942164221069E-7</v>
      </c>
      <c r="CY192" s="196">
        <f>(Y192-AVERAGE(Y$3:Y$242))^2*'Monthly Returns'!$BI206</f>
        <v>2.3236470121443803E-8</v>
      </c>
      <c r="CZ192" s="196">
        <f>(Z192-AVERAGE(Z$3:Z$242))^2*'Monthly Returns'!$BI206</f>
        <v>2.0201565996793032E-8</v>
      </c>
      <c r="DA192" s="196">
        <f>(AA192-AVERAGE(AA$3:AA$242))^2*'Monthly Returns'!$BI206</f>
        <v>2.4665678214062754E-6</v>
      </c>
      <c r="DB192" s="196">
        <f>(AB192-AVERAGE(AB$3:AB$242))^2*'Monthly Returns'!$BI206</f>
        <v>1.2928372727691577E-7</v>
      </c>
      <c r="DC192" s="196">
        <f>(AC192-AVERAGE(AC$3:AC$242))^2*'Monthly Returns'!$BI206</f>
        <v>1.8076673235072605E-6</v>
      </c>
      <c r="DD192" s="196">
        <f>(AD192-AVERAGE(AD$3:AD$242))^2*'Monthly Returns'!$BI206</f>
        <v>1.5744466557809507E-6</v>
      </c>
      <c r="DE192" s="196">
        <f>(AE192-AVERAGE(AE$3:AE$242))^2*'Monthly Returns'!$BI206</f>
        <v>2.3174264101811726E-6</v>
      </c>
      <c r="DF192" s="196">
        <f>(AF192-AVERAGE(AF$3:AF$242))^2*'Monthly Returns'!$BI206</f>
        <v>8.4295138482943179E-8</v>
      </c>
      <c r="DG192" s="196">
        <f>(AG192-AVERAGE(AG$3:AG$242))^2*'Monthly Returns'!$BI206</f>
        <v>4.7407880437997043E-7</v>
      </c>
      <c r="DH192" s="196">
        <f>(AH192-AVERAGE(AH$3:AH$242))^2*'Monthly Returns'!$BI206</f>
        <v>1.1075495751134791E-6</v>
      </c>
      <c r="DI192" s="196">
        <f>(AI192-AVERAGE(AI$3:AI$242))^2*'Monthly Returns'!$BI206</f>
        <v>1.0279647483110339E-6</v>
      </c>
      <c r="DJ192" s="196">
        <f>(AJ192-AVERAGE(AJ$3:AJ$242))^2*'Monthly Returns'!$BI206</f>
        <v>9.5273978791379483E-7</v>
      </c>
      <c r="DK192" s="196">
        <f>(AK192-AVERAGE(AK$3:AK$242))^2*'Monthly Returns'!$BI206</f>
        <v>1.6868801486989696E-6</v>
      </c>
      <c r="DL192" s="196">
        <f>(AL192-AVERAGE(AL$3:AL$242))^2*'Monthly Returns'!$BI206</f>
        <v>1.0926360892809249E-6</v>
      </c>
      <c r="DM192" s="196">
        <f>(AM192-AVERAGE(AM$3:AM$242))^2*'Monthly Returns'!$BI206</f>
        <v>4.5577902860419187E-7</v>
      </c>
      <c r="DN192" s="196">
        <f>(AN192-AVERAGE(AN$3:AN$242))^2*'Monthly Returns'!$BI206</f>
        <v>2.5130000391613595E-7</v>
      </c>
      <c r="DO192" s="196">
        <f>(AO192-AVERAGE(AO$3:AO$242))^2*'Monthly Returns'!$BI206</f>
        <v>6.4052161155231822E-8</v>
      </c>
      <c r="DP192" s="196">
        <f>(AP192-AVERAGE(AP$3:AP$242))^2*'Monthly Returns'!$BI206</f>
        <v>1.8108731623399041E-5</v>
      </c>
      <c r="DQ192" s="196">
        <f>(AQ192-AVERAGE(AQ$3:AQ$242))^2*'Monthly Returns'!$BI206</f>
        <v>2.4526100978411195E-6</v>
      </c>
      <c r="DR192" s="196">
        <f>(AR192-AVERAGE(AR$3:AR$242))^2*'Monthly Returns'!$BI206</f>
        <v>3.3031741394882093E-6</v>
      </c>
      <c r="DS192" s="196">
        <f>(AS192-AVERAGE(AS$3:AS$242))^2*'Monthly Returns'!$BI206</f>
        <v>2.0478663106921857E-35</v>
      </c>
      <c r="DT192" s="196">
        <f>(AT192-AVERAGE(AT$3:AT$242))^2*'Monthly Returns'!$BI206</f>
        <v>2.8587838347097383E-6</v>
      </c>
      <c r="DU192" s="196">
        <f>(AU192-AVERAGE(AU$3:AU$242))^2*'Monthly Returns'!$BI206</f>
        <v>1.7050612221153129E-6</v>
      </c>
      <c r="DV192" s="196">
        <f>(AV192-AVERAGE(AV$3:AV$242))^2*'Monthly Returns'!$BI206</f>
        <v>9.1778908554113034E-8</v>
      </c>
      <c r="DW192" s="196">
        <f>(AW192-AVERAGE(AW$3:AW$242))^2*'Monthly Returns'!$BI206</f>
        <v>6.014966193296054E-7</v>
      </c>
      <c r="DX192" s="196">
        <f>(AX192-AVERAGE(AX$3:AX$242))^2*'Monthly Returns'!$BI206</f>
        <v>2.0443151496954131E-7</v>
      </c>
      <c r="DY192" s="196">
        <f>(AY192-AVERAGE(AY$3:AY$242))^2*'Monthly Returns'!$BI206</f>
        <v>2.053493870329793E-6</v>
      </c>
      <c r="DZ192" s="196">
        <f>(AZ192-AVERAGE(AZ$3:AZ$242))^2*'Monthly Returns'!$BI206</f>
        <v>1.4320356825357694E-6</v>
      </c>
      <c r="EA192" s="196">
        <f>(BA192-AVERAGE(BA$3:BA$242))^2*'Monthly Returns'!$BI206</f>
        <v>1.3881404231476191E-5</v>
      </c>
    </row>
    <row r="193" spans="1:131" s="103" customFormat="1" x14ac:dyDescent="0.2">
      <c r="A193" s="85"/>
      <c r="B193" s="102">
        <f>'Monthly Returns'!A207</f>
        <v>41882</v>
      </c>
      <c r="C193" s="97">
        <f>'Monthly Returns'!B207</f>
        <v>4.1954000000000005E-2</v>
      </c>
      <c r="D193" s="97">
        <f>'Monthly Returns'!C207</f>
        <v>4.1319999999999996E-2</v>
      </c>
      <c r="E193" s="97">
        <f>'Monthly Returns'!D207</f>
        <v>4.8285999999999996E-2</v>
      </c>
      <c r="F193" s="97">
        <f>'Monthly Returns'!E207</f>
        <v>4.9585999999999998E-2</v>
      </c>
      <c r="G193" s="97">
        <f>'Monthly Returns'!F207</f>
        <v>4.2050999999999998E-2</v>
      </c>
      <c r="H193" s="97">
        <f>'Monthly Returns'!G207</f>
        <v>2.2501000000000004E-2</v>
      </c>
      <c r="I193" s="97">
        <f>'Monthly Returns'!H207</f>
        <v>5.718E-3</v>
      </c>
      <c r="J193" s="97">
        <f>'Monthly Returns'!I207</f>
        <v>2.5950000000000001E-3</v>
      </c>
      <c r="K193" s="97">
        <f>'Monthly Returns'!J207</f>
        <v>2.2934999999999997E-2</v>
      </c>
      <c r="L193" s="97">
        <f>'Monthly Returns'!K207</f>
        <v>-2.496424718368162E-2</v>
      </c>
      <c r="M193" s="97">
        <f>'Monthly Returns'!L207</f>
        <v>1.1040000000000001E-2</v>
      </c>
      <c r="N193" s="97">
        <f>'Monthly Returns'!M207</f>
        <v>1.0548999999999999E-2</v>
      </c>
      <c r="O193" s="97">
        <f>'Monthly Returns'!N207</f>
        <v>9.7999999999999997E-5</v>
      </c>
      <c r="P193" s="97">
        <f>'Monthly Returns'!O207</f>
        <v>6.3829999999999998E-3</v>
      </c>
      <c r="Q193" s="97">
        <f>'Monthly Returns'!P207</f>
        <v>4.0568999999999994E-2</v>
      </c>
      <c r="R193" s="97">
        <f>'Monthly Returns'!Q207</f>
        <v>1.4411E-2</v>
      </c>
      <c r="S193" s="97">
        <f>'Monthly Returns'!R207</f>
        <v>8.3590000000000001E-3</v>
      </c>
      <c r="T193" s="97">
        <f>'Monthly Returns'!S207</f>
        <v>2.9237000000000003E-2</v>
      </c>
      <c r="U193" s="97">
        <f>'Monthly Returns'!T207</f>
        <v>5.5000000000000005E-3</v>
      </c>
      <c r="V193" s="97">
        <f>'Monthly Returns'!U207</f>
        <v>8.428999999999999E-3</v>
      </c>
      <c r="W193" s="97">
        <f>'Monthly Returns'!V207</f>
        <v>9.3659999999999993E-3</v>
      </c>
      <c r="X193" s="97">
        <f>'Monthly Returns'!W207</f>
        <v>5.5339999999999999E-3</v>
      </c>
      <c r="Y193" s="97">
        <f>'Monthly Returns'!X207</f>
        <v>1.0056000000000001E-2</v>
      </c>
      <c r="Z193" s="97">
        <f>'Monthly Returns'!Y207</f>
        <v>2.8270000000000001E-3</v>
      </c>
      <c r="AA193" s="97">
        <f>'Monthly Returns'!Z207</f>
        <v>1.5851999999999998E-2</v>
      </c>
      <c r="AB193" s="97">
        <f>'Monthly Returns'!AA207</f>
        <v>1.547E-3</v>
      </c>
      <c r="AC193" s="97">
        <f>'Monthly Returns'!AB207</f>
        <v>1.7290000000000001E-3</v>
      </c>
      <c r="AD193" s="97">
        <f>'Monthly Returns'!AC207</f>
        <v>2.1970000000000002E-3</v>
      </c>
      <c r="AE193" s="97">
        <f>'Monthly Returns'!AD207</f>
        <v>3.3000000000000003E-5</v>
      </c>
      <c r="AF193" s="97">
        <f>'Monthly Returns'!AE207</f>
        <v>5.5130000000000005E-3</v>
      </c>
      <c r="AG193" s="97">
        <f>'Monthly Returns'!AF207</f>
        <v>9.6940000000000012E-3</v>
      </c>
      <c r="AH193" s="97">
        <f>'Monthly Returns'!AG207</f>
        <v>9.7850000000000003E-3</v>
      </c>
      <c r="AI193" s="97">
        <f>'Monthly Returns'!AH207</f>
        <v>1.09E-2</v>
      </c>
      <c r="AJ193" s="97">
        <f>'Monthly Returns'!AI207</f>
        <v>1.2450000000000001E-2</v>
      </c>
      <c r="AK193" s="97">
        <f>'Monthly Returns'!AJ207</f>
        <v>1.6102000000000002E-2</v>
      </c>
      <c r="AL193" s="97">
        <f>'Monthly Returns'!AK207</f>
        <v>3.6180000000000001E-3</v>
      </c>
      <c r="AM193" s="97">
        <f>'Monthly Returns'!AL207</f>
        <v>1.5002E-2</v>
      </c>
      <c r="AN193" s="97">
        <f>'Monthly Returns'!AM207</f>
        <v>5.8420000000000008E-3</v>
      </c>
      <c r="AO193" s="97">
        <f>'Monthly Returns'!AN207</f>
        <v>3.2336999999999998E-2</v>
      </c>
      <c r="AP193" s="97">
        <f>'Monthly Returns'!AO207</f>
        <v>-1.0450999999999998E-2</v>
      </c>
      <c r="AQ193" s="97">
        <f>'Monthly Returns'!AP207</f>
        <v>3.8019999999999998E-3</v>
      </c>
      <c r="AR193" s="95">
        <v>-1.9685312622398175E-3</v>
      </c>
      <c r="AS193" s="97">
        <f>'Monthly Returns'!AR207</f>
        <v>-2.496424718368162E-2</v>
      </c>
      <c r="AT193" s="205">
        <f t="shared" si="4"/>
        <v>1.3073120562327459E-2</v>
      </c>
      <c r="AU193" s="95">
        <v>-5.9369766461554157E-3</v>
      </c>
      <c r="AV193" s="95">
        <v>-1.1133951723642906E-2</v>
      </c>
      <c r="AW193" s="97">
        <f>'Monthly Returns'!AV207</f>
        <v>3.2750000000000001E-2</v>
      </c>
      <c r="AX193" s="97">
        <f>'Monthly Returns'!AW207</f>
        <v>1.525E-2</v>
      </c>
      <c r="AY193" s="95">
        <v>1.9716602811637285E-2</v>
      </c>
      <c r="AZ193" s="95">
        <v>7.5080966625544227E-2</v>
      </c>
      <c r="BA193" s="97">
        <f>'Monthly Returns'!AZ207</f>
        <v>8.1927E-2</v>
      </c>
      <c r="BB193" s="97"/>
      <c r="BC193" s="97"/>
      <c r="BD193" s="97"/>
      <c r="BE193" s="97"/>
      <c r="BF193" s="97"/>
      <c r="BG193" s="97"/>
      <c r="BH193" s="97"/>
      <c r="BI193" s="97"/>
      <c r="BJ193" s="97"/>
      <c r="BK193" s="97"/>
      <c r="BL193" s="97"/>
      <c r="BM193" s="97"/>
      <c r="BN193" s="97"/>
      <c r="BO193" s="97"/>
      <c r="BP193" s="97"/>
      <c r="BQ193" s="97"/>
      <c r="BR193" s="97"/>
      <c r="BS193" s="97"/>
      <c r="BT193" s="97"/>
      <c r="BU193" s="97"/>
      <c r="BV193" s="97"/>
      <c r="CC193" s="196">
        <f>(C193-AVERAGE(C$3:C$242))^2*'Monthly Returns'!$BI207</f>
        <v>8.103410931944812E-6</v>
      </c>
      <c r="CD193" s="196">
        <f>(D193-AVERAGE(D$3:D$242))^2*'Monthly Returns'!$BI207</f>
        <v>7.8615761766062751E-6</v>
      </c>
      <c r="CE193" s="196">
        <f>(E193-AVERAGE(E$3:E$242))^2*'Monthly Returns'!$BI207</f>
        <v>1.0192653259914248E-5</v>
      </c>
      <c r="CF193" s="196">
        <f>(F193-AVERAGE(F$3:F$242))^2*'Monthly Returns'!$BI207</f>
        <v>1.1013853475643299E-5</v>
      </c>
      <c r="CG193" s="196">
        <f>(G193-AVERAGE(G$3:G$242))^2*'Monthly Returns'!$BI207</f>
        <v>6.6108738711957208E-6</v>
      </c>
      <c r="CH193" s="196">
        <f>(H193-AVERAGE(H$3:H$242))^2*'Monthly Returns'!$BI207</f>
        <v>1.7308702150319349E-6</v>
      </c>
      <c r="CI193" s="196">
        <f>(I193-AVERAGE(I$3:I$242))^2*'Monthly Returns'!$BI207</f>
        <v>2.037560939825614E-9</v>
      </c>
      <c r="CJ193" s="196">
        <f>(J193-AVERAGE(J$3:J$242))^2*'Monthly Returns'!$BI207</f>
        <v>2.7369521522002128E-7</v>
      </c>
      <c r="CK193" s="196">
        <f>(K193-AVERAGE(K$3:K$242))^2*'Monthly Returns'!$BI207</f>
        <v>1.1027563172606173E-6</v>
      </c>
      <c r="CL193" s="196">
        <f>(L193-AVERAGE(L$3:L$242))^2*'Monthly Returns'!$BI207</f>
        <v>2.0685518289820057E-35</v>
      </c>
      <c r="CM193" s="196">
        <f>(M193-AVERAGE(M$3:M$242))^2*'Monthly Returns'!$BI207</f>
        <v>3.6094840319539329E-7</v>
      </c>
      <c r="CN193" s="196">
        <f>(N193-AVERAGE(N$3:N$242))^2*'Monthly Returns'!$BI207</f>
        <v>3.4709413259290827E-7</v>
      </c>
      <c r="CO193" s="196">
        <f>(O193-AVERAGE(O$3:O$242))^2*'Monthly Returns'!$BI207</f>
        <v>1.7194882222735534E-8</v>
      </c>
      <c r="CP193" s="196">
        <f>(P193-AVERAGE(P$3:P$242))^2*'Monthly Returns'!$BI207</f>
        <v>7.6969439476769022E-8</v>
      </c>
      <c r="CQ193" s="196">
        <f>(Q193-AVERAGE(Q$3:Q$242))^2*'Monthly Returns'!$BI207</f>
        <v>8.4213198831930045E-6</v>
      </c>
      <c r="CR193" s="196">
        <f>(R193-AVERAGE(R$3:R$242))^2*'Monthly Returns'!$BI207</f>
        <v>6.7932531093606237E-7</v>
      </c>
      <c r="CS193" s="196">
        <f>(S193-AVERAGE(S$3:S$242))^2*'Monthly Returns'!$BI207</f>
        <v>1.2772783708724448E-7</v>
      </c>
      <c r="CT193" s="196">
        <f>(T193-AVERAGE(T$3:T$242))^2*'Monthly Returns'!$BI207</f>
        <v>3.7658574041672474E-6</v>
      </c>
      <c r="CU193" s="196">
        <f>(U193-AVERAGE(U$3:U$242))^2*'Monthly Returns'!$BI207</f>
        <v>7.932102775614321E-9</v>
      </c>
      <c r="CV193" s="196">
        <f>(V193-AVERAGE(V$3:V$242))^2*'Monthly Returns'!$BI207</f>
        <v>1.7611415867725324E-7</v>
      </c>
      <c r="CW193" s="196">
        <f>(W193-AVERAGE(W$3:W$242))^2*'Monthly Returns'!$BI207</f>
        <v>2.1535564580357266E-7</v>
      </c>
      <c r="CX193" s="196">
        <f>(X193-AVERAGE(X$3:X$242))^2*'Monthly Returns'!$BI207</f>
        <v>7.562596418846991E-9</v>
      </c>
      <c r="CY193" s="196">
        <f>(Y193-AVERAGE(Y$3:Y$242))^2*'Monthly Returns'!$BI207</f>
        <v>2.7876145811582957E-7</v>
      </c>
      <c r="CZ193" s="196">
        <f>(Z193-AVERAGE(Z$3:Z$242))^2*'Monthly Returns'!$BI207</f>
        <v>1.0131832115043719E-9</v>
      </c>
      <c r="DA193" s="196">
        <f>(AA193-AVERAGE(AA$3:AA$242))^2*'Monthly Returns'!$BI207</f>
        <v>6.606779958874039E-7</v>
      </c>
      <c r="DB193" s="196">
        <f>(AB193-AVERAGE(AB$3:AB$242))^2*'Monthly Returns'!$BI207</f>
        <v>4.4601516071647509E-8</v>
      </c>
      <c r="DC193" s="196">
        <f>(AC193-AVERAGE(AC$3:AC$242))^2*'Monthly Returns'!$BI207</f>
        <v>1.1459882552521315E-8</v>
      </c>
      <c r="DD193" s="196">
        <f>(AD193-AVERAGE(AD$3:AD$242))^2*'Monthly Returns'!$BI207</f>
        <v>5.3404621719115655E-9</v>
      </c>
      <c r="DE193" s="196">
        <f>(AE193-AVERAGE(AE$3:AE$242))^2*'Monthly Returns'!$BI207</f>
        <v>7.1069666410502997E-8</v>
      </c>
      <c r="DF193" s="196">
        <f>(AF193-AVERAGE(AF$3:AF$242))^2*'Monthly Returns'!$BI207</f>
        <v>1.3678766622866719E-8</v>
      </c>
      <c r="DG193" s="196">
        <f>(AG193-AVERAGE(AG$3:AG$242))^2*'Monthly Returns'!$BI207</f>
        <v>1.202785009395777E-7</v>
      </c>
      <c r="DH193" s="196">
        <f>(AH193-AVERAGE(AH$3:AH$242))^2*'Monthly Returns'!$BI207</f>
        <v>1.9964066301938295E-7</v>
      </c>
      <c r="DI193" s="196">
        <f>(AI193-AVERAGE(AI$3:AI$242))^2*'Monthly Returns'!$BI207</f>
        <v>3.5410174013034311E-7</v>
      </c>
      <c r="DJ193" s="196">
        <f>(AJ193-AVERAGE(AJ$3:AJ$242))^2*'Monthly Returns'!$BI207</f>
        <v>3.0464263555017763E-7</v>
      </c>
      <c r="DK193" s="196">
        <f>(AK193-AVERAGE(AK$3:AK$242))^2*'Monthly Returns'!$BI207</f>
        <v>6.507610604471079E-7</v>
      </c>
      <c r="DL193" s="196">
        <f>(AL193-AVERAGE(AL$3:AL$242))^2*'Monthly Returns'!$BI207</f>
        <v>5.2153691536132292E-8</v>
      </c>
      <c r="DM193" s="196">
        <f>(AM193-AVERAGE(AM$3:AM$242))^2*'Monthly Returns'!$BI207</f>
        <v>7.6461356003701789E-7</v>
      </c>
      <c r="DN193" s="196">
        <f>(AN193-AVERAGE(AN$3:AN$242))^2*'Monthly Returns'!$BI207</f>
        <v>3.5418317683519908E-10</v>
      </c>
      <c r="DO193" s="196">
        <f>(AO193-AVERAGE(AO$3:AO$242))^2*'Monthly Returns'!$BI207</f>
        <v>4.8800602175915382E-6</v>
      </c>
      <c r="DP193" s="196">
        <f>(AP193-AVERAGE(AP$3:AP$242))^2*'Monthly Returns'!$BI207</f>
        <v>1.1026430361668311E-6</v>
      </c>
      <c r="DQ193" s="196">
        <f>(AQ193-AVERAGE(AQ$3:AQ$242))^2*'Monthly Returns'!$BI207</f>
        <v>1.0857505348204641E-7</v>
      </c>
      <c r="DR193" s="196">
        <f>(AR193-AVERAGE(AR$3:AR$242))^2*'Monthly Returns'!$BI207</f>
        <v>4.8203716402861047E-7</v>
      </c>
      <c r="DS193" s="196">
        <f>(AS193-AVERAGE(AS$3:AS$242))^2*'Monthly Returns'!$BI207</f>
        <v>2.0685518289820057E-35</v>
      </c>
      <c r="DT193" s="196">
        <f>(AT193-AVERAGE(AT$3:AT$242))^2*'Monthly Returns'!$BI207</f>
        <v>3.6528443502033551E-7</v>
      </c>
      <c r="DU193" s="196">
        <f>(AU193-AVERAGE(AU$3:AU$242))^2*'Monthly Returns'!$BI207</f>
        <v>4.2230545484157901E-7</v>
      </c>
      <c r="DV193" s="196">
        <f>(AV193-AVERAGE(AV$3:AV$242))^2*'Monthly Returns'!$BI207</f>
        <v>1.880866189467647E-7</v>
      </c>
      <c r="DW193" s="196">
        <f>(AW193-AVERAGE(AW$3:AW$242))^2*'Monthly Returns'!$BI207</f>
        <v>3.5259291483300509E-6</v>
      </c>
      <c r="DX193" s="196">
        <f>(AX193-AVERAGE(AX$3:AX$242))^2*'Monthly Returns'!$BI207</f>
        <v>2.7193293784728291E-7</v>
      </c>
      <c r="DY193" s="196">
        <f>(AY193-AVERAGE(AY$3:AY$242))^2*'Monthly Returns'!$BI207</f>
        <v>1.0967361546212916E-6</v>
      </c>
      <c r="DZ193" s="196">
        <f>(AZ193-AVERAGE(AZ$3:AZ$242))^2*'Monthly Returns'!$BI207</f>
        <v>2.3227179490146707E-5</v>
      </c>
      <c r="EA193" s="196">
        <f>(BA193-AVERAGE(BA$3:BA$242))^2*'Monthly Returns'!$BI207</f>
        <v>3.4488624885103229E-5</v>
      </c>
    </row>
    <row r="194" spans="1:131" s="103" customFormat="1" x14ac:dyDescent="0.2">
      <c r="A194" s="85"/>
      <c r="B194" s="102">
        <f>'Monthly Returns'!A208</f>
        <v>41912</v>
      </c>
      <c r="C194" s="97">
        <f>'Monthly Returns'!B208</f>
        <v>-2.0844999999999999E-2</v>
      </c>
      <c r="D194" s="97">
        <f>'Monthly Returns'!C208</f>
        <v>-1.7531000000000001E-2</v>
      </c>
      <c r="E194" s="97">
        <f>'Monthly Returns'!D208</f>
        <v>-3.3388000000000001E-2</v>
      </c>
      <c r="F194" s="97">
        <f>'Monthly Returns'!E208</f>
        <v>-6.0495E-2</v>
      </c>
      <c r="G194" s="97">
        <f>'Monthly Returns'!F208</f>
        <v>-5.6896000000000002E-2</v>
      </c>
      <c r="H194" s="97">
        <f>'Monthly Returns'!G208</f>
        <v>-3.2042000000000001E-2</v>
      </c>
      <c r="I194" s="97">
        <f>'Monthly Returns'!H208</f>
        <v>-4.8083000000000001E-2</v>
      </c>
      <c r="J194" s="97">
        <f>'Monthly Returns'!I208</f>
        <v>-6.0232000000000001E-2</v>
      </c>
      <c r="K194" s="97">
        <f>'Monthly Returns'!J208</f>
        <v>-7.3914999999999995E-2</v>
      </c>
      <c r="L194" s="97">
        <f>'Monthly Returns'!K208</f>
        <v>-2.496424718368162E-2</v>
      </c>
      <c r="M194" s="97">
        <f>'Monthly Returns'!L208</f>
        <v>-6.7869999999999996E-3</v>
      </c>
      <c r="N194" s="97">
        <f>'Monthly Returns'!M208</f>
        <v>-5.4739999999999997E-3</v>
      </c>
      <c r="O194" s="97">
        <f>'Monthly Returns'!N208</f>
        <v>4.8999999999999998E-5</v>
      </c>
      <c r="P194" s="97">
        <f>'Monthly Returns'!O208</f>
        <v>-3.5739999999999999E-3</v>
      </c>
      <c r="Q194" s="97">
        <f>'Monthly Returns'!P208</f>
        <v>-1.8577999999999997E-2</v>
      </c>
      <c r="R194" s="97">
        <f>'Monthly Returns'!Q208</f>
        <v>-1.4057999999999999E-2</v>
      </c>
      <c r="S194" s="97">
        <f>'Monthly Returns'!R208</f>
        <v>-7.8250000000000004E-3</v>
      </c>
      <c r="T194" s="97">
        <f>'Monthly Returns'!S208</f>
        <v>-2.9055000000000001E-2</v>
      </c>
      <c r="U194" s="97">
        <f>'Monthly Returns'!T208</f>
        <v>-2.6890000000000001E-2</v>
      </c>
      <c r="V194" s="97">
        <f>'Monthly Returns'!U208</f>
        <v>-5.6220000000000003E-3</v>
      </c>
      <c r="W194" s="97">
        <f>'Monthly Returns'!V208</f>
        <v>-1.6150000000000001E-3</v>
      </c>
      <c r="X194" s="97">
        <f>'Monthly Returns'!W208</f>
        <v>-5.2070000000000007E-3</v>
      </c>
      <c r="Y194" s="97">
        <f>'Monthly Returns'!X208</f>
        <v>-1.2859999999999998E-3</v>
      </c>
      <c r="Z194" s="97">
        <f>'Monthly Returns'!Y208</f>
        <v>-2.22E-4</v>
      </c>
      <c r="AA194" s="97">
        <f>'Monthly Returns'!Z208</f>
        <v>-2.0938999999999999E-2</v>
      </c>
      <c r="AB194" s="97">
        <f>'Monthly Returns'!AA208</f>
        <v>-5.9680000000000002E-3</v>
      </c>
      <c r="AC194" s="97">
        <f>'Monthly Returns'!AB208</f>
        <v>-4.2544999999999999E-2</v>
      </c>
      <c r="AD194" s="97">
        <f>'Monthly Returns'!AC208</f>
        <v>-4.3667999999999998E-2</v>
      </c>
      <c r="AE194" s="97">
        <f>'Monthly Returns'!AD208</f>
        <v>-3.8184999999999997E-2</v>
      </c>
      <c r="AF194" s="97">
        <f>'Monthly Returns'!AE208</f>
        <v>-1.9026000000000001E-2</v>
      </c>
      <c r="AG194" s="97">
        <f>'Monthly Returns'!AF208</f>
        <v>-9.6779999999999991E-3</v>
      </c>
      <c r="AH194" s="97">
        <f>'Monthly Returns'!AG208</f>
        <v>-4.5008999999999993E-2</v>
      </c>
      <c r="AI194" s="97">
        <f>'Monthly Returns'!AH208</f>
        <v>-7.7000000000000002E-3</v>
      </c>
      <c r="AJ194" s="97">
        <f>'Monthly Returns'!AI208</f>
        <v>-9.2100000000000012E-3</v>
      </c>
      <c r="AK194" s="97">
        <f>'Monthly Returns'!AJ208</f>
        <v>-1.9732E-2</v>
      </c>
      <c r="AL194" s="97">
        <f>'Monthly Returns'!AK208</f>
        <v>-1.4404999999999999E-2</v>
      </c>
      <c r="AM194" s="97">
        <f>'Monthly Returns'!AL208</f>
        <v>1.0798E-2</v>
      </c>
      <c r="AN194" s="97">
        <f>'Monthly Returns'!AM208</f>
        <v>-3.656E-3</v>
      </c>
      <c r="AO194" s="97">
        <f>'Monthly Returns'!AN208</f>
        <v>4.2866000000000001E-2</v>
      </c>
      <c r="AP194" s="97">
        <f>'Monthly Returns'!AO208</f>
        <v>-6.2257999999999994E-2</v>
      </c>
      <c r="AQ194" s="97">
        <f>'Monthly Returns'!AP208</f>
        <v>-7.0499000000000006E-2</v>
      </c>
      <c r="AR194" s="95">
        <v>-2.4122046434100451E-3</v>
      </c>
      <c r="AS194" s="97">
        <f>'Monthly Returns'!AR208</f>
        <v>-2.496424718368162E-2</v>
      </c>
      <c r="AT194" s="205">
        <f t="shared" si="4"/>
        <v>-2.9899934163394683E-2</v>
      </c>
      <c r="AU194" s="95">
        <v>-5.4707208803484566E-3</v>
      </c>
      <c r="AV194" s="95">
        <v>-1.042842449662143E-3</v>
      </c>
      <c r="AW194" s="97">
        <f>'Monthly Returns'!AV208</f>
        <v>-5.6052999999999999E-2</v>
      </c>
      <c r="AX194" s="97">
        <f>'Monthly Returns'!AW208</f>
        <v>-6.1818999999999999E-2</v>
      </c>
      <c r="AY194" s="95">
        <v>-1.4278670816973415E-2</v>
      </c>
      <c r="AZ194" s="95">
        <v>-5.5517880157076593E-3</v>
      </c>
      <c r="BA194" s="97">
        <f>'Monthly Returns'!AZ208</f>
        <v>-1.5626999999999999E-2</v>
      </c>
      <c r="BB194" s="97"/>
      <c r="BC194" s="97"/>
      <c r="BD194" s="97"/>
      <c r="BE194" s="97"/>
      <c r="BF194" s="97"/>
      <c r="BG194" s="97"/>
      <c r="BH194" s="97"/>
      <c r="BI194" s="97"/>
      <c r="BJ194" s="97"/>
      <c r="BK194" s="97"/>
      <c r="BL194" s="97"/>
      <c r="BM194" s="97"/>
      <c r="BN194" s="97"/>
      <c r="BO194" s="97"/>
      <c r="BP194" s="97"/>
      <c r="BQ194" s="97"/>
      <c r="BR194" s="97"/>
      <c r="BS194" s="97"/>
      <c r="BT194" s="97"/>
      <c r="BU194" s="97"/>
      <c r="BV194" s="97"/>
      <c r="CC194" s="196">
        <f>(C194-AVERAGE(C$3:C$242))^2*'Monthly Returns'!$BI208</f>
        <v>5.3368924643453246E-6</v>
      </c>
      <c r="CD194" s="196">
        <f>(D194-AVERAGE(D$3:D$242))^2*'Monthly Returns'!$BI208</f>
        <v>4.113146201895511E-6</v>
      </c>
      <c r="CE194" s="196">
        <f>(E194-AVERAGE(E$3:E$242))^2*'Monthly Returns'!$BI208</f>
        <v>1.2367456714096004E-5</v>
      </c>
      <c r="CF194" s="196">
        <f>(F194-AVERAGE(F$3:F$242))^2*'Monthly Returns'!$BI208</f>
        <v>3.282315284365415E-5</v>
      </c>
      <c r="CG194" s="196">
        <f>(G194-AVERAGE(G$3:G$242))^2*'Monthly Returns'!$BI208</f>
        <v>3.0954098689588188E-5</v>
      </c>
      <c r="CH194" s="196">
        <f>(H194-AVERAGE(H$3:H$242))^2*'Monthly Returns'!$BI208</f>
        <v>1.0043009697656708E-5</v>
      </c>
      <c r="CI194" s="196">
        <f>(I194-AVERAGE(I$3:I$242))^2*'Monthly Returns'!$BI208</f>
        <v>2.0030915748221681E-5</v>
      </c>
      <c r="CJ194" s="196">
        <f>(J194-AVERAGE(J$3:J$242))^2*'Monthly Returns'!$BI208</f>
        <v>3.2481582727323477E-5</v>
      </c>
      <c r="CK194" s="196">
        <f>(K194-AVERAGE(K$3:K$242))^2*'Monthly Returns'!$BI208</f>
        <v>4.7881787103491431E-5</v>
      </c>
      <c r="CL194" s="196">
        <f>(L194-AVERAGE(L$3:L$242))^2*'Monthly Returns'!$BI208</f>
        <v>2.0894462919010158E-35</v>
      </c>
      <c r="CM194" s="196">
        <f>(M194-AVERAGE(M$3:M$242))^2*'Monthly Returns'!$BI208</f>
        <v>7.467405966949509E-7</v>
      </c>
      <c r="CN194" s="196">
        <f>(N194-AVERAGE(N$3:N$242))^2*'Monthly Returns'!$BI208</f>
        <v>5.2895556125810596E-7</v>
      </c>
      <c r="CO194" s="196">
        <f>(O194-AVERAGE(O$3:O$242))^2*'Monthly Returns'!$BI208</f>
        <v>1.8448362812746533E-8</v>
      </c>
      <c r="CP194" s="196">
        <f>(P194-AVERAGE(P$3:P$242))^2*'Monthly Returns'!$BI208</f>
        <v>2.9276142365487337E-7</v>
      </c>
      <c r="CQ194" s="196">
        <f>(Q194-AVERAGE(Q$3:Q$242))^2*'Monthly Returns'!$BI208</f>
        <v>3.8176013097242861E-6</v>
      </c>
      <c r="CR194" s="196">
        <f>(R194-AVERAGE(R$3:R$242))^2*'Monthly Returns'!$BI208</f>
        <v>2.2979697702246849E-6</v>
      </c>
      <c r="CS194" s="196">
        <f>(S194-AVERAGE(S$3:S$242))^2*'Monthly Returns'!$BI208</f>
        <v>9.4765354748779812E-7</v>
      </c>
      <c r="CT194" s="196">
        <f>(T194-AVERAGE(T$3:T$242))^2*'Monthly Returns'!$BI208</f>
        <v>8.12065416828015E-6</v>
      </c>
      <c r="CU194" s="196">
        <f>(U194-AVERAGE(U$3:U$242))^2*'Monthly Returns'!$BI208</f>
        <v>6.6441871534363797E-6</v>
      </c>
      <c r="CV194" s="196">
        <f>(V194-AVERAGE(V$3:V$242))^2*'Monthly Returns'!$BI208</f>
        <v>5.4059387496961764E-7</v>
      </c>
      <c r="CW194" s="196">
        <f>(W194-AVERAGE(W$3:W$242))^2*'Monthly Returns'!$BI208</f>
        <v>1.9169023094996778E-7</v>
      </c>
      <c r="CX194" s="196">
        <f>(X194-AVERAGE(X$3:X$242))^2*'Monthly Returns'!$BI208</f>
        <v>6.3530872245550251E-7</v>
      </c>
      <c r="CY194" s="196">
        <f>(Y194-AVERAGE(Y$3:Y$242))^2*'Monthly Returns'!$BI208</f>
        <v>1.6266256495662656E-7</v>
      </c>
      <c r="CZ194" s="196">
        <f>(Z194-AVERAGE(Z$3:Z$242))^2*'Monthly Returns'!$BI208</f>
        <v>4.7995140852522011E-8</v>
      </c>
      <c r="DA194" s="196">
        <f>(AA194-AVERAGE(AA$3:AA$242))^2*'Monthly Returns'!$BI208</f>
        <v>4.8957140544008507E-6</v>
      </c>
      <c r="DB194" s="196">
        <f>(AB194-AVERAGE(AB$3:AB$242))^2*'Monthly Returns'!$BI208</f>
        <v>6.9068511046544788E-7</v>
      </c>
      <c r="DC194" s="196">
        <f>(AC194-AVERAGE(AC$3:AC$242))^2*'Monthly Returns'!$BI208</f>
        <v>1.4087388830070215E-5</v>
      </c>
      <c r="DD194" s="196">
        <f>(AD194-AVERAGE(AD$3:AD$242))^2*'Monthly Returns'!$BI208</f>
        <v>1.4823915719743421E-5</v>
      </c>
      <c r="DE194" s="196">
        <f>(AE194-AVERAGE(AE$3:AE$242))^2*'Monthly Returns'!$BI208</f>
        <v>1.1662086287201999E-5</v>
      </c>
      <c r="DF194" s="196">
        <f>(AF194-AVERAGE(AF$3:AF$242))^2*'Monthly Returns'!$BI208</f>
        <v>4.5719024715339776E-6</v>
      </c>
      <c r="DG194" s="196">
        <f>(AG194-AVERAGE(AG$3:AG$242))^2*'Monthly Returns'!$BI208</f>
        <v>1.554064957063449E-6</v>
      </c>
      <c r="DH194" s="196">
        <f>(AH194-AVERAGE(AH$3:AH$242))^2*'Monthly Returns'!$BI208</f>
        <v>1.6507399924662644E-5</v>
      </c>
      <c r="DI194" s="196">
        <f>(AI194-AVERAGE(AI$3:AI$242))^2*'Monthly Returns'!$BI208</f>
        <v>8.7151210140079111E-7</v>
      </c>
      <c r="DJ194" s="196">
        <f>(AJ194-AVERAGE(AJ$3:AJ$242))^2*'Monthly Returns'!$BI208</f>
        <v>1.5100970128927913E-6</v>
      </c>
      <c r="DK194" s="196">
        <f>(AK194-AVERAGE(AK$3:AK$242))^2*'Monthly Returns'!$BI208</f>
        <v>4.5794992484824816E-6</v>
      </c>
      <c r="DL194" s="196">
        <f>(AL194-AVERAGE(AL$3:AL$242))^2*'Monthly Returns'!$BI208</f>
        <v>2.9364931443083897E-6</v>
      </c>
      <c r="DM194" s="196">
        <f>(AM194-AVERAGE(AM$3:AM$242))^2*'Monthly Returns'!$BI208</f>
        <v>2.8371615364638135E-7</v>
      </c>
      <c r="DN194" s="196">
        <f>(AN194-AVERAGE(AN$3:AN$242))^2*'Monthly Returns'!$BI208</f>
        <v>5.8246644254458666E-7</v>
      </c>
      <c r="DO194" s="196">
        <f>(AO194-AVERAGE(AO$3:AO$242))^2*'Monthly Returns'!$BI208</f>
        <v>9.5309371294468937E-6</v>
      </c>
      <c r="DP194" s="196">
        <f>(AP194-AVERAGE(AP$3:AP$242))^2*'Monthly Returns'!$BI208</f>
        <v>2.8317162641157812E-5</v>
      </c>
      <c r="DQ194" s="196">
        <f>(AQ194-AVERAGE(AQ$3:AQ$242))^2*'Monthly Returns'!$BI208</f>
        <v>4.159549431700747E-5</v>
      </c>
      <c r="DR194" s="196">
        <f>(AR194-AVERAGE(AR$3:AR$242))^2*'Monthly Returns'!$BI208</f>
        <v>5.3922702320619688E-7</v>
      </c>
      <c r="DS194" s="196">
        <f>(AS194-AVERAGE(AS$3:AS$242))^2*'Monthly Returns'!$BI208</f>
        <v>2.0894462919010158E-35</v>
      </c>
      <c r="DT194" s="196">
        <f>(AT194-AVERAGE(AT$3:AT$242))^2*'Monthly Returns'!$BI208</f>
        <v>8.5917492132173139E-6</v>
      </c>
      <c r="DU194" s="196">
        <f>(AU194-AVERAGE(AU$3:AU$242))^2*'Monthly Returns'!$BI208</f>
        <v>3.7789357795717556E-7</v>
      </c>
      <c r="DV194" s="196">
        <f>(AV194-AVERAGE(AV$3:AV$242))^2*'Monthly Returns'!$BI208</f>
        <v>1.5608381382664801E-7</v>
      </c>
      <c r="DW194" s="196">
        <f>(AW194-AVERAGE(AW$3:AW$242))^2*'Monthly Returns'!$BI208</f>
        <v>2.9433296188571283E-5</v>
      </c>
      <c r="DX194" s="196">
        <f>(AX194-AVERAGE(AX$3:AX$242))^2*'Monthly Returns'!$BI208</f>
        <v>3.3897088552641779E-5</v>
      </c>
      <c r="DY194" s="196">
        <f>(AY194-AVERAGE(AY$3:AY$242))^2*'Monthly Returns'!$BI208</f>
        <v>3.0513145377484697E-6</v>
      </c>
      <c r="DZ194" s="196">
        <f>(AZ194-AVERAGE(AZ$3:AZ$242))^2*'Monthly Returns'!$BI208</f>
        <v>3.2253924080251315E-6</v>
      </c>
      <c r="EA194" s="196">
        <f>(BA194-AVERAGE(BA$3:BA$242))^2*'Monthly Returns'!$BI208</f>
        <v>4.5401485625133533E-6</v>
      </c>
    </row>
    <row r="195" spans="1:131" s="103" customFormat="1" x14ac:dyDescent="0.2">
      <c r="A195" s="85"/>
      <c r="B195" s="102">
        <f>'Monthly Returns'!A209</f>
        <v>41943</v>
      </c>
      <c r="C195" s="97">
        <f>'Monthly Returns'!B209</f>
        <v>2.7512999999999999E-2</v>
      </c>
      <c r="D195" s="97">
        <f>'Monthly Returns'!C209</f>
        <v>2.444E-2</v>
      </c>
      <c r="E195" s="97">
        <f>'Monthly Returns'!D209</f>
        <v>3.082E-2</v>
      </c>
      <c r="F195" s="97">
        <f>'Monthly Returns'!E209</f>
        <v>6.5919000000000005E-2</v>
      </c>
      <c r="G195" s="97">
        <f>'Monthly Returns'!F209</f>
        <v>3.0865999999999998E-2</v>
      </c>
      <c r="H195" s="97">
        <f>'Monthly Returns'!G209</f>
        <v>7.2680000000000002E-3</v>
      </c>
      <c r="I195" s="97">
        <f>'Monthly Returns'!H209</f>
        <v>-9.7979999999999994E-3</v>
      </c>
      <c r="J195" s="97">
        <f>'Monthly Returns'!I209</f>
        <v>-2.5212999999999999E-2</v>
      </c>
      <c r="K195" s="97">
        <f>'Monthly Returns'!J209</f>
        <v>1.1907000000000001E-2</v>
      </c>
      <c r="L195" s="97">
        <f>'Monthly Returns'!K209</f>
        <v>-2.496424718368162E-2</v>
      </c>
      <c r="M195" s="97">
        <f>'Monthly Returns'!L209</f>
        <v>9.8279999999999999E-3</v>
      </c>
      <c r="N195" s="97">
        <f>'Monthly Returns'!M209</f>
        <v>9.7419999999999989E-3</v>
      </c>
      <c r="O195" s="97">
        <f>'Monthly Returns'!N209</f>
        <v>4.8999999999999998E-5</v>
      </c>
      <c r="P195" s="97">
        <f>'Monthly Returns'!O209</f>
        <v>7.1899999999999993E-3</v>
      </c>
      <c r="Q195" s="97">
        <f>'Monthly Returns'!P209</f>
        <v>2.7505999999999999E-2</v>
      </c>
      <c r="R195" s="97">
        <f>'Monthly Returns'!Q209</f>
        <v>1.0647E-2</v>
      </c>
      <c r="S195" s="97">
        <f>'Monthly Returns'!R209</f>
        <v>7.0609999999999996E-3</v>
      </c>
      <c r="T195" s="97">
        <f>'Monthly Returns'!S209</f>
        <v>1.9328999999999999E-2</v>
      </c>
      <c r="U195" s="97">
        <f>'Monthly Returns'!T209</f>
        <v>9.7479999999999997E-3</v>
      </c>
      <c r="V195" s="97">
        <f>'Monthly Returns'!U209</f>
        <v>6.8630000000000002E-3</v>
      </c>
      <c r="W195" s="97">
        <f>'Monthly Returns'!V209</f>
        <v>9.6819999999999996E-3</v>
      </c>
      <c r="X195" s="97">
        <f>'Monthly Returns'!W209</f>
        <v>9.5409999999999991E-3</v>
      </c>
      <c r="Y195" s="97">
        <f>'Monthly Returns'!X209</f>
        <v>6.6530000000000001E-3</v>
      </c>
      <c r="Z195" s="97">
        <f>'Monthly Returns'!Y209</f>
        <v>1.1949999999999999E-3</v>
      </c>
      <c r="AA195" s="97">
        <f>'Monthly Returns'!Z209</f>
        <v>1.1890000000000001E-2</v>
      </c>
      <c r="AB195" s="97">
        <f>'Monthly Returns'!AA209</f>
        <v>2.5900000000000003E-3</v>
      </c>
      <c r="AC195" s="97">
        <f>'Monthly Returns'!AB209</f>
        <v>-6.8310000000000003E-3</v>
      </c>
      <c r="AD195" s="97">
        <f>'Monthly Returns'!AC209</f>
        <v>-7.6939999999999995E-3</v>
      </c>
      <c r="AE195" s="97">
        <f>'Monthly Returns'!AD209</f>
        <v>-5.4640000000000001E-3</v>
      </c>
      <c r="AF195" s="97">
        <f>'Monthly Returns'!AE209</f>
        <v>1.7405E-2</v>
      </c>
      <c r="AG195" s="97">
        <f>'Monthly Returns'!AF209</f>
        <v>8.548E-3</v>
      </c>
      <c r="AH195" s="97">
        <f>'Monthly Returns'!AG209</f>
        <v>8.4779999999999994E-3</v>
      </c>
      <c r="AI195" s="97">
        <f>'Monthly Returns'!AH209</f>
        <v>-1.32E-2</v>
      </c>
      <c r="AJ195" s="97">
        <f>'Monthly Returns'!AI209</f>
        <v>-4.0000000000000001E-3</v>
      </c>
      <c r="AK195" s="97">
        <f>'Monthly Returns'!AJ209</f>
        <v>-8.1100000000000009E-4</v>
      </c>
      <c r="AL195" s="97">
        <f>'Monthly Returns'!AK209</f>
        <v>-1.6688000000000001E-2</v>
      </c>
      <c r="AM195" s="97">
        <f>'Monthly Returns'!AL209</f>
        <v>-2.0050000000000003E-3</v>
      </c>
      <c r="AN195" s="97">
        <f>'Monthly Returns'!AM209</f>
        <v>-6.6010000000000001E-3</v>
      </c>
      <c r="AO195" s="97">
        <f>'Monthly Returns'!AN209</f>
        <v>1.1377E-2</v>
      </c>
      <c r="AP195" s="97">
        <f>'Monthly Returns'!AO209</f>
        <v>-8.0389999999999993E-3</v>
      </c>
      <c r="AQ195" s="97">
        <f>'Monthly Returns'!AP209</f>
        <v>-3.1821000000000002E-2</v>
      </c>
      <c r="AR195" s="95">
        <v>9.6522583740735138E-3</v>
      </c>
      <c r="AS195" s="97">
        <f>'Monthly Returns'!AR209</f>
        <v>-2.496424718368162E-2</v>
      </c>
      <c r="AT195" s="205">
        <f t="shared" ref="AT195:AT242" si="5">(AI195+AJ195+AP195+AW195+AY195)/5</f>
        <v>1.6007825896816052E-2</v>
      </c>
      <c r="AU195" s="95">
        <v>-3.0758184355289442E-3</v>
      </c>
      <c r="AV195" s="95">
        <v>-7.4373375914410893E-3</v>
      </c>
      <c r="AW195" s="97">
        <f>'Monthly Returns'!AV209</f>
        <v>8.9890999999999999E-2</v>
      </c>
      <c r="AX195" s="97">
        <f>'Monthly Returns'!AW209</f>
        <v>6.6520999999999997E-2</v>
      </c>
      <c r="AY195" s="95">
        <v>1.5387129484080263E-2</v>
      </c>
      <c r="AZ195" s="95">
        <v>4.2208556029471871E-2</v>
      </c>
      <c r="BA195" s="97">
        <f>'Monthly Returns'!AZ209</f>
        <v>-4.5988000000000001E-2</v>
      </c>
      <c r="BB195" s="97"/>
      <c r="BC195" s="97"/>
      <c r="BD195" s="97"/>
      <c r="BE195" s="97"/>
      <c r="BF195" s="97"/>
      <c r="BG195" s="97"/>
      <c r="BH195" s="97"/>
      <c r="BI195" s="97"/>
      <c r="BJ195" s="97"/>
      <c r="BK195" s="97"/>
      <c r="BL195" s="97"/>
      <c r="BM195" s="97"/>
      <c r="BN195" s="97"/>
      <c r="BO195" s="97"/>
      <c r="BP195" s="97"/>
      <c r="BQ195" s="97"/>
      <c r="BR195" s="97"/>
      <c r="BS195" s="97"/>
      <c r="BT195" s="97"/>
      <c r="BU195" s="97"/>
      <c r="BV195" s="97"/>
      <c r="CC195" s="196">
        <f>(C195-AVERAGE(C$3:C$242))^2*'Monthly Returns'!$BI209</f>
        <v>2.8233186715626139E-6</v>
      </c>
      <c r="CD195" s="196">
        <f>(D195-AVERAGE(D$3:D$242))^2*'Monthly Returns'!$BI209</f>
        <v>2.059775702346455E-6</v>
      </c>
      <c r="CE195" s="196">
        <f>(E195-AVERAGE(E$3:E$242))^2*'Monthly Returns'!$BI209</f>
        <v>3.1661389866101071E-6</v>
      </c>
      <c r="CF195" s="196">
        <f>(F195-AVERAGE(F$3:F$242))^2*'Monthly Returns'!$BI209</f>
        <v>2.21271044592051E-5</v>
      </c>
      <c r="CG195" s="196">
        <f>(G195-AVERAGE(G$3:G$242))^2*'Monthly Returns'!$BI209</f>
        <v>2.7938068544444436E-6</v>
      </c>
      <c r="CH195" s="196">
        <f>(H195-AVERAGE(H$3:H$242))^2*'Monthly Returns'!$BI209</f>
        <v>4.6566065153733033E-9</v>
      </c>
      <c r="CI195" s="196">
        <f>(I195-AVERAGE(I$3:I$242))^2*'Monthly Returns'!$BI209</f>
        <v>1.7680793748642806E-6</v>
      </c>
      <c r="CJ195" s="196">
        <f>(J195-AVERAGE(J$3:J$242))^2*'Monthly Returns'!$BI209</f>
        <v>8.0078758464062801E-6</v>
      </c>
      <c r="CK195" s="196">
        <f>(K195-AVERAGE(K$3:K$242))^2*'Monthly Returns'!$BI209</f>
        <v>2.1921097792075235E-8</v>
      </c>
      <c r="CL195" s="196">
        <f>(L195-AVERAGE(L$3:L$242))^2*'Monthly Returns'!$BI209</f>
        <v>2.1105518100010264E-35</v>
      </c>
      <c r="CM195" s="196">
        <f>(M195-AVERAGE(M$3:M$242))^2*'Monthly Returns'!$BI209</f>
        <v>2.565968591070702E-7</v>
      </c>
      <c r="CN195" s="196">
        <f>(N195-AVERAGE(N$3:N$242))^2*'Monthly Returns'!$BI209</f>
        <v>2.7911254332989702E-7</v>
      </c>
      <c r="CO195" s="196">
        <f>(O195-AVERAGE(O$3:O$242))^2*'Monthly Returns'!$BI209</f>
        <v>1.8634709911865188E-8</v>
      </c>
      <c r="CP195" s="196">
        <f>(P195-AVERAGE(P$3:P$242))^2*'Monthly Returns'!$BI209</f>
        <v>1.2042491446075379E-7</v>
      </c>
      <c r="CQ195" s="196">
        <f>(Q195-AVERAGE(Q$3:Q$242))^2*'Monthly Returns'!$BI209</f>
        <v>3.4231532431348853E-6</v>
      </c>
      <c r="CR195" s="196">
        <f>(R195-AVERAGE(R$3:R$242))^2*'Monthly Returns'!$BI209</f>
        <v>2.7147289466705957E-7</v>
      </c>
      <c r="CS195" s="196">
        <f>(S195-AVERAGE(S$3:S$242))^2*'Monthly Returns'!$BI209</f>
        <v>6.4302059509298165E-8</v>
      </c>
      <c r="CT195" s="196">
        <f>(T195-AVERAGE(T$3:T$242))^2*'Monthly Returns'!$BI209</f>
        <v>1.3000619350297338E-6</v>
      </c>
      <c r="CU195" s="196">
        <f>(U195-AVERAGE(U$3:U$242))^2*'Monthly Returns'!$BI209</f>
        <v>1.9494367347245921E-7</v>
      </c>
      <c r="CV195" s="196">
        <f>(V195-AVERAGE(V$3:V$242))^2*'Monthly Returns'!$BI209</f>
        <v>8.6610846786609142E-8</v>
      </c>
      <c r="CW195" s="196">
        <f>(W195-AVERAGE(W$3:W$242))^2*'Monthly Returns'!$BI209</f>
        <v>2.4492975530674236E-7</v>
      </c>
      <c r="CX195" s="196">
        <f>(X195-AVERAGE(X$3:X$242))^2*'Monthly Returns'!$BI209</f>
        <v>1.7594573427645437E-7</v>
      </c>
      <c r="CY195" s="196">
        <f>(Y195-AVERAGE(Y$3:Y$242))^2*'Monthly Returns'!$BI209</f>
        <v>6.33434497957948E-8</v>
      </c>
      <c r="CZ195" s="196">
        <f>(Z195-AVERAGE(Z$3:Z$242))^2*'Monthly Returns'!$BI209</f>
        <v>1.059076005249764E-8</v>
      </c>
      <c r="DA195" s="196">
        <f>(AA195-AVERAGE(AA$3:AA$242))^2*'Monthly Returns'!$BI209</f>
        <v>2.4318533186473366E-7</v>
      </c>
      <c r="DB195" s="196">
        <f>(AB195-AVERAGE(AB$3:AB$242))^2*'Monthly Returns'!$BI209</f>
        <v>1.6130475208871349E-8</v>
      </c>
      <c r="DC195" s="196">
        <f>(AC195-AVERAGE(AC$3:AC$242))^2*'Monthly Returns'!$BI209</f>
        <v>6.6675936762848839E-7</v>
      </c>
      <c r="DD195" s="196">
        <f>(AD195-AVERAGE(AD$3:AD$242))^2*'Monthly Returns'!$BI209</f>
        <v>7.9636114249753464E-7</v>
      </c>
      <c r="DE195" s="196">
        <f>(AE195-AVERAGE(AE$3:AE$242))^2*'Monthly Returns'!$BI209</f>
        <v>5.2448106304010949E-7</v>
      </c>
      <c r="DF195" s="196">
        <f>(AF195-AVERAGE(AF$3:AF$242))^2*'Monthly Returns'!$BI209</f>
        <v>7.5002207566620978E-7</v>
      </c>
      <c r="DG195" s="196">
        <f>(AG195-AVERAGE(AG$3:AG$242))^2*'Monthly Returns'!$BI209</f>
        <v>6.5266296287403505E-8</v>
      </c>
      <c r="DH195" s="196">
        <f>(AH195-AVERAGE(AH$3:AH$242))^2*'Monthly Returns'!$BI209</f>
        <v>1.1775759644415146E-7</v>
      </c>
      <c r="DI195" s="196">
        <f>(AI195-AVERAGE(AI$3:AI$242))^2*'Monthly Returns'!$BI209</f>
        <v>1.9416425118706363E-6</v>
      </c>
      <c r="DJ195" s="196">
        <f>(AJ195-AVERAGE(AJ$3:AJ$242))^2*'Monthly Returns'!$BI209</f>
        <v>6.4621325327848734E-7</v>
      </c>
      <c r="DK195" s="196">
        <f>(AK195-AVERAGE(AK$3:AK$242))^2*'Monthly Returns'!$BI209</f>
        <v>3.4206714689824637E-7</v>
      </c>
      <c r="DL195" s="196">
        <f>(AL195-AVERAGE(AL$3:AL$242))^2*'Monthly Returns'!$BI209</f>
        <v>3.6526575272886938E-6</v>
      </c>
      <c r="DM195" s="196">
        <f>(AM195-AVERAGE(AM$3:AM$242))^2*'Monthly Returns'!$BI209</f>
        <v>2.7482355026719165E-7</v>
      </c>
      <c r="DN195" s="196">
        <f>(AN195-AVERAGE(AN$3:AN$242))^2*'Monthly Returns'!$BI209</f>
        <v>1.0216487297698949E-6</v>
      </c>
      <c r="DO195" s="196">
        <f>(AO195-AVERAGE(AO$3:AO$242))^2*'Monthly Returns'!$BI209</f>
        <v>2.4677153547549718E-7</v>
      </c>
      <c r="DP195" s="196">
        <f>(AP195-AVERAGE(AP$3:AP$242))^2*'Monthly Returns'!$BI209</f>
        <v>7.4142257254495309E-7</v>
      </c>
      <c r="DQ195" s="196">
        <f>(AQ195-AVERAGE(AQ$3:AQ$242))^2*'Monthly Returns'!$BI209</f>
        <v>1.0764808417068809E-5</v>
      </c>
      <c r="DR195" s="196">
        <f>(AR195-AVERAGE(AR$3:AR$242))^2*'Monthly Returns'!$BI209</f>
        <v>6.7823041300540751E-8</v>
      </c>
      <c r="DS195" s="196">
        <f>(AS195-AVERAGE(AS$3:AS$242))^2*'Monthly Returns'!$BI209</f>
        <v>2.1105518100010264E-35</v>
      </c>
      <c r="DT195" s="196">
        <f>(AT195-AVERAGE(AT$3:AT$242))^2*'Monthly Returns'!$BI209</f>
        <v>7.28235711471263E-7</v>
      </c>
      <c r="DU195" s="196">
        <f>(AU195-AVERAGE(AU$3:AU$242))^2*'Monthly Returns'!$BI209</f>
        <v>1.7608639949348438E-7</v>
      </c>
      <c r="DV195" s="196">
        <f>(AV195-AVERAGE(AV$3:AV$242))^2*'Monthly Returns'!$BI209</f>
        <v>1.7461076348102147E-8</v>
      </c>
      <c r="DW195" s="196">
        <f>(AW195-AVERAGE(AW$3:AW$242))^2*'Monthly Returns'!$BI209</f>
        <v>4.3899537033216014E-5</v>
      </c>
      <c r="DX195" s="196">
        <f>(AX195-AVERAGE(AX$3:AX$242))^2*'Monthly Returns'!$BI209</f>
        <v>2.2751953618738432E-5</v>
      </c>
      <c r="DY195" s="196">
        <f>(AY195-AVERAGE(AY$3:AY$242))^2*'Monthly Returns'!$BI209</f>
        <v>4.8933527623567821E-7</v>
      </c>
      <c r="DZ195" s="196">
        <f>(AZ195-AVERAGE(AZ$3:AZ$242))^2*'Monthly Returns'!$BI209</f>
        <v>4.6123407285065124E-6</v>
      </c>
      <c r="EA195" s="196">
        <f>(BA195-AVERAGE(BA$3:BA$242))^2*'Monthly Returns'!$BI209</f>
        <v>2.1661182231158282E-5</v>
      </c>
    </row>
    <row r="196" spans="1:131" s="103" customFormat="1" x14ac:dyDescent="0.2">
      <c r="A196" s="85"/>
      <c r="B196" s="102">
        <f>'Monthly Returns'!A210</f>
        <v>41973</v>
      </c>
      <c r="C196" s="97">
        <f>'Monthly Returns'!B210</f>
        <v>2.4233999999999999E-2</v>
      </c>
      <c r="D196" s="97">
        <f>'Monthly Returns'!C210</f>
        <v>2.6180999999999999E-2</v>
      </c>
      <c r="E196" s="97">
        <f>'Monthly Returns'!D210</f>
        <v>2.5589000000000001E-2</v>
      </c>
      <c r="F196" s="97">
        <f>'Monthly Returns'!E210</f>
        <v>8.9599999999999999E-4</v>
      </c>
      <c r="G196" s="97">
        <f>'Monthly Returns'!F210</f>
        <v>-1.2541E-2</v>
      </c>
      <c r="H196" s="97">
        <f>'Monthly Returns'!G210</f>
        <v>1.7155E-2</v>
      </c>
      <c r="I196" s="97">
        <f>'Monthly Returns'!H210</f>
        <v>7.3609999999999995E-3</v>
      </c>
      <c r="J196" s="97">
        <f>'Monthly Returns'!I210</f>
        <v>-8.34E-4</v>
      </c>
      <c r="K196" s="97">
        <f>'Monthly Returns'!J210</f>
        <v>-1.0517E-2</v>
      </c>
      <c r="L196" s="97">
        <f>'Monthly Returns'!K210</f>
        <v>-2.496424718368162E-2</v>
      </c>
      <c r="M196" s="97">
        <f>'Monthly Returns'!L210</f>
        <v>7.0940000000000005E-3</v>
      </c>
      <c r="N196" s="97">
        <f>'Monthly Returns'!M210</f>
        <v>8.064E-3</v>
      </c>
      <c r="O196" s="97">
        <f>'Monthly Returns'!N210</f>
        <v>4.8999999999999998E-5</v>
      </c>
      <c r="P196" s="97">
        <f>'Monthly Returns'!O210</f>
        <v>5.1870000000000006E-3</v>
      </c>
      <c r="Q196" s="97">
        <f>'Monthly Returns'!P210</f>
        <v>2.7673E-2</v>
      </c>
      <c r="R196" s="97">
        <f>'Monthly Returns'!Q210</f>
        <v>6.7920000000000003E-3</v>
      </c>
      <c r="S196" s="97">
        <f>'Monthly Returns'!R210</f>
        <v>5.0390000000000001E-3</v>
      </c>
      <c r="T196" s="97">
        <f>'Monthly Returns'!S210</f>
        <v>1.0947E-2</v>
      </c>
      <c r="U196" s="97">
        <f>'Monthly Returns'!T210</f>
        <v>3.0259999999999996E-3</v>
      </c>
      <c r="V196" s="97">
        <f>'Monthly Returns'!U210</f>
        <v>3.8790000000000001E-3</v>
      </c>
      <c r="W196" s="97">
        <f>'Monthly Returns'!V210</f>
        <v>6.5480000000000009E-3</v>
      </c>
      <c r="X196" s="97">
        <f>'Monthly Returns'!W210</f>
        <v>6.9569999999999996E-3</v>
      </c>
      <c r="Y196" s="97">
        <f>'Monthly Returns'!X210</f>
        <v>1.0349999999999999E-3</v>
      </c>
      <c r="Z196" s="97">
        <f>'Monthly Returns'!Y210</f>
        <v>6.8000000000000005E-4</v>
      </c>
      <c r="AA196" s="97">
        <f>'Monthly Returns'!Z210</f>
        <v>-7.2840000000000005E-3</v>
      </c>
      <c r="AB196" s="97">
        <f>'Monthly Returns'!AA210</f>
        <v>4.9670000000000001E-3</v>
      </c>
      <c r="AC196" s="97">
        <f>'Monthly Returns'!AB210</f>
        <v>-1.1341E-2</v>
      </c>
      <c r="AD196" s="97">
        <f>'Monthly Returns'!AC210</f>
        <v>-1.4517E-2</v>
      </c>
      <c r="AE196" s="97">
        <f>'Monthly Returns'!AD210</f>
        <v>-3.1290000000000003E-3</v>
      </c>
      <c r="AF196" s="97">
        <f>'Monthly Returns'!AE210</f>
        <v>-1.493E-3</v>
      </c>
      <c r="AG196" s="97">
        <f>'Monthly Returns'!AF210</f>
        <v>-6.0329999999999993E-3</v>
      </c>
      <c r="AH196" s="97">
        <f>'Monthly Returns'!AG210</f>
        <v>-1.8371999999999999E-2</v>
      </c>
      <c r="AI196" s="97">
        <f>'Monthly Returns'!AH210</f>
        <v>3.3E-3</v>
      </c>
      <c r="AJ196" s="97">
        <f>'Monthly Returns'!AI210</f>
        <v>7.8300000000000002E-3</v>
      </c>
      <c r="AK196" s="97">
        <f>'Monthly Returns'!AJ210</f>
        <v>3.898E-3</v>
      </c>
      <c r="AL196" s="97">
        <f>'Monthly Returns'!AK210</f>
        <v>5.1609999999999998E-3</v>
      </c>
      <c r="AM196" s="97">
        <f>'Monthly Returns'!AL210</f>
        <v>2.2515E-2</v>
      </c>
      <c r="AN196" s="97">
        <f>'Monthly Returns'!AM210</f>
        <v>2.245E-3</v>
      </c>
      <c r="AO196" s="97">
        <f>'Monthly Returns'!AN210</f>
        <v>7.2053000000000006E-2</v>
      </c>
      <c r="AP196" s="97">
        <f>'Monthly Returns'!AO210</f>
        <v>-4.0679E-2</v>
      </c>
      <c r="AQ196" s="97">
        <f>'Monthly Returns'!AP210</f>
        <v>-2.4281999999999998E-2</v>
      </c>
      <c r="AR196" s="95">
        <v>1.0440624618573934E-2</v>
      </c>
      <c r="AS196" s="97">
        <f>'Monthly Returns'!AR210</f>
        <v>-2.496424718368162E-2</v>
      </c>
      <c r="AT196" s="205">
        <f t="shared" si="5"/>
        <v>1.9790390557465646E-3</v>
      </c>
      <c r="AU196" s="95">
        <v>-5.5381398362667894E-3</v>
      </c>
      <c r="AV196" s="95">
        <v>-1.9781093888537301E-3</v>
      </c>
      <c r="AW196" s="97">
        <f>'Monthly Returns'!AV210</f>
        <v>2.3366999999999999E-2</v>
      </c>
      <c r="AX196" s="97">
        <f>'Monthly Returns'!AW210</f>
        <v>8.6990000000000001E-3</v>
      </c>
      <c r="AY196" s="95">
        <v>1.6077195278732824E-2</v>
      </c>
      <c r="AZ196" s="95">
        <v>4.8089004275217534E-2</v>
      </c>
      <c r="BA196" s="97">
        <f>'Monthly Returns'!AZ210</f>
        <v>-2.5784999999999999E-2</v>
      </c>
      <c r="BB196" s="97"/>
      <c r="BC196" s="97"/>
      <c r="BD196" s="97"/>
      <c r="BE196" s="97"/>
      <c r="BF196" s="97"/>
      <c r="BG196" s="97"/>
      <c r="BH196" s="97"/>
      <c r="BI196" s="97"/>
      <c r="BJ196" s="97"/>
      <c r="BK196" s="97"/>
      <c r="BL196" s="97"/>
      <c r="BM196" s="97"/>
      <c r="BN196" s="97"/>
      <c r="BO196" s="97"/>
      <c r="BP196" s="97"/>
      <c r="BQ196" s="97"/>
      <c r="BR196" s="97"/>
      <c r="BS196" s="97"/>
      <c r="BT196" s="97"/>
      <c r="BU196" s="97"/>
      <c r="BV196" s="97"/>
      <c r="CC196" s="196">
        <f>(C196-AVERAGE(C$3:C$242))^2*'Monthly Returns'!$BI210</f>
        <v>2.0050640623813215E-6</v>
      </c>
      <c r="CD196" s="196">
        <f>(D196-AVERAGE(D$3:D$242))^2*'Monthly Returns'!$BI210</f>
        <v>2.5193061606159044E-6</v>
      </c>
      <c r="CE196" s="196">
        <f>(E196-AVERAGE(E$3:E$242))^2*'Monthly Returns'!$BI210</f>
        <v>1.8312397555936922E-6</v>
      </c>
      <c r="CF196" s="196">
        <f>(F196-AVERAGE(F$3:F$242))^2*'Monthly Returns'!$BI210</f>
        <v>4.6340224023360163E-7</v>
      </c>
      <c r="CG196" s="196">
        <f>(G196-AVERAGE(G$3:G$242))^2*'Monthly Returns'!$BI210</f>
        <v>3.7270211954927161E-6</v>
      </c>
      <c r="CH196" s="196">
        <f>(H196-AVERAGE(H$3:H$242))^2*'Monthly Returns'!$BI210</f>
        <v>7.9378884868306888E-7</v>
      </c>
      <c r="CI196" s="196">
        <f>(I196-AVERAGE(I$3:I$242))^2*'Monthly Returns'!$BI210</f>
        <v>8.2507863864783518E-9</v>
      </c>
      <c r="CJ196" s="196">
        <f>(J196-AVERAGE(J$3:J$242))^2*'Monthly Returns'!$BI210</f>
        <v>6.6637414324769244E-7</v>
      </c>
      <c r="CK196" s="196">
        <f>(K196-AVERAGE(K$3:K$242))^2*'Monthly Returns'!$BI210</f>
        <v>2.9458374235699923E-6</v>
      </c>
      <c r="CL196" s="196">
        <f>(L196-AVERAGE(L$3:L$242))^2*'Monthly Returns'!$BI210</f>
        <v>2.1318705151525516E-35</v>
      </c>
      <c r="CM196" s="196">
        <f>(M196-AVERAGE(M$3:M$242))^2*'Monthly Returns'!$BI210</f>
        <v>7.9355747783205939E-8</v>
      </c>
      <c r="CN196" s="196">
        <f>(N196-AVERAGE(N$3:N$242))^2*'Monthly Returns'!$BI210</f>
        <v>1.5319595186038533E-7</v>
      </c>
      <c r="CO196" s="196">
        <f>(O196-AVERAGE(O$3:O$242))^2*'Monthly Returns'!$BI210</f>
        <v>1.8822939304914331E-8</v>
      </c>
      <c r="CP196" s="196">
        <f>(P196-AVERAGE(P$3:P$242))^2*'Monthly Returns'!$BI210</f>
        <v>3.3185477794833171E-8</v>
      </c>
      <c r="CQ196" s="196">
        <f>(Q196-AVERAGE(Q$3:Q$242))^2*'Monthly Returns'!$BI210</f>
        <v>3.5095820442131566E-6</v>
      </c>
      <c r="CR196" s="196">
        <f>(R196-AVERAGE(R$3:R$242))^2*'Monthly Returns'!$BI210</f>
        <v>4.1213222259179473E-8</v>
      </c>
      <c r="CS196" s="196">
        <f>(S196-AVERAGE(S$3:S$242))^2*'Monthly Returns'!$BI210</f>
        <v>7.5122585127143874E-9</v>
      </c>
      <c r="CT196" s="196">
        <f>(T196-AVERAGE(T$3:T$242))^2*'Monthly Returns'!$BI210</f>
        <v>2.0138736613669807E-7</v>
      </c>
      <c r="CU196" s="196">
        <f>(U196-AVERAGE(U$3:U$242))^2*'Monthly Returns'!$BI210</f>
        <v>1.3308680881473571E-8</v>
      </c>
      <c r="CV196" s="196">
        <f>(V196-AVERAGE(V$3:V$242))^2*'Monthly Returns'!$BI210</f>
        <v>2.2639908185244042E-9</v>
      </c>
      <c r="CW196" s="196">
        <f>(W196-AVERAGE(W$3:W$242))^2*'Monthly Returns'!$BI210</f>
        <v>5.603737410834967E-8</v>
      </c>
      <c r="CX196" s="196">
        <f>(X196-AVERAGE(X$3:X$242))^2*'Monthly Returns'!$BI210</f>
        <v>4.2701812518148715E-8</v>
      </c>
      <c r="CY196" s="196">
        <f>(Y196-AVERAGE(Y$3:Y$242))^2*'Monthly Returns'!$BI210</f>
        <v>4.5939881227422859E-8</v>
      </c>
      <c r="CZ196" s="196">
        <f>(Z196-AVERAGE(Z$3:Z$242))^2*'Monthly Returns'!$BI210</f>
        <v>2.1393660525326999E-8</v>
      </c>
      <c r="DA196" s="196">
        <f>(AA196-AVERAGE(AA$3:AA$242))^2*'Monthly Returns'!$BI210</f>
        <v>1.2082448578561137E-6</v>
      </c>
      <c r="DB196" s="196">
        <f>(AB196-AVERAGE(AB$3:AB$242))^2*'Monthly Returns'!$BI210</f>
        <v>4.9090607267746327E-9</v>
      </c>
      <c r="DC196" s="196">
        <f>(AC196-AVERAGE(AC$3:AC$242))^2*'Monthly Returns'!$BI210</f>
        <v>1.4299199551014734E-6</v>
      </c>
      <c r="DD196" s="196">
        <f>(AD196-AVERAGE(AD$3:AD$242))^2*'Monthly Returns'!$BI210</f>
        <v>2.1444645532596042E-6</v>
      </c>
      <c r="DE196" s="196">
        <f>(AE196-AVERAGE(AE$3:AE$242))^2*'Monthly Returns'!$BI210</f>
        <v>2.8477396326799848E-7</v>
      </c>
      <c r="DF196" s="196">
        <f>(AF196-AVERAGE(AF$3:AF$242))^2*'Monthly Returns'!$BI210</f>
        <v>4.9205556975394455E-7</v>
      </c>
      <c r="DG196" s="196">
        <f>(AG196-AVERAGE(AG$3:AG$242))^2*'Monthly Returns'!$BI210</f>
        <v>9.1400394227204227E-7</v>
      </c>
      <c r="DH196" s="196">
        <f>(AH196-AVERAGE(AH$3:AH$242))^2*'Monthly Returns'!$BI210</f>
        <v>3.5660530585074022E-6</v>
      </c>
      <c r="DI196" s="196">
        <f>(AI196-AVERAGE(AI$3:AI$242))^2*'Monthly Returns'!$BI210</f>
        <v>7.8609478406316505E-10</v>
      </c>
      <c r="DJ196" s="196">
        <f>(AJ196-AVERAGE(AJ$3:AJ$242))^2*'Monthly Returns'!$BI210</f>
        <v>3.0994754272481309E-8</v>
      </c>
      <c r="DK196" s="196">
        <f>(AK196-AVERAGE(AK$3:AK$242))^2*'Monthly Returns'!$BI210</f>
        <v>3.8468463422855903E-8</v>
      </c>
      <c r="DL196" s="196">
        <f>(AL196-AVERAGE(AL$3:AL$242))^2*'Monthly Returns'!$BI210</f>
        <v>1.0712152178944863E-8</v>
      </c>
      <c r="DM196" s="196">
        <f>(AM196-AVERAGE(AM$3:AM$242))^2*'Monthly Returns'!$BI210</f>
        <v>2.2879842809937942E-6</v>
      </c>
      <c r="DN196" s="196">
        <f>(AN196-AVERAGE(AN$3:AN$242))^2*'Monthly Returns'!$BI210</f>
        <v>7.8444766662216814E-8</v>
      </c>
      <c r="DO196" s="196">
        <f>(AO196-AVERAGE(AO$3:AO$242))^2*'Monthly Returns'!$BI210</f>
        <v>3.0758954053446385E-5</v>
      </c>
      <c r="DP196" s="196">
        <f>(AP196-AVERAGE(AP$3:AP$242))^2*'Monthly Returns'!$BI210</f>
        <v>1.2818368339709863E-5</v>
      </c>
      <c r="DQ196" s="196">
        <f>(AQ196-AVERAGE(AQ$3:AQ$242))^2*'Monthly Returns'!$BI210</f>
        <v>7.1312430584154829E-6</v>
      </c>
      <c r="DR196" s="196">
        <f>(AR196-AVERAGE(AR$3:AR$242))^2*'Monthly Returns'!$BI210</f>
        <v>1.0713447962585098E-7</v>
      </c>
      <c r="DS196" s="196">
        <f>(AS196-AVERAGE(AS$3:AS$242))^2*'Monthly Returns'!$BI210</f>
        <v>2.1318705151525516E-35</v>
      </c>
      <c r="DT196" s="196">
        <f>(AT196-AVERAGE(AT$3:AT$242))^2*'Monthly Returns'!$BI210</f>
        <v>9.5603252621581192E-8</v>
      </c>
      <c r="DU196" s="196">
        <f>(AU196-AVERAGE(AU$3:AU$242))^2*'Monthly Returns'!$BI210</f>
        <v>3.9256184222943415E-7</v>
      </c>
      <c r="DV196" s="196">
        <f>(AV196-AVERAGE(AV$3:AV$242))^2*'Monthly Returns'!$BI210</f>
        <v>1.032163047861392E-7</v>
      </c>
      <c r="DW196" s="196">
        <f>(AW196-AVERAGE(AW$3:AW$242))^2*'Monthly Returns'!$BI210</f>
        <v>1.2674794881343022E-6</v>
      </c>
      <c r="DX196" s="196">
        <f>(AX196-AVERAGE(AX$3:AX$242))^2*'Monthly Returns'!$BI210</f>
        <v>2.4011874489418415E-10</v>
      </c>
      <c r="DY196" s="196">
        <f>(AY196-AVERAGE(AY$3:AY$242))^2*'Monthly Returns'!$BI210</f>
        <v>5.7827859083510681E-7</v>
      </c>
      <c r="DZ196" s="196">
        <f>(AZ196-AVERAGE(AZ$3:AZ$242))^2*'Monthly Returns'!$BI210</f>
        <v>7.0096271889615092E-6</v>
      </c>
      <c r="EA196" s="196">
        <f>(BA196-AVERAGE(BA$3:BA$242))^2*'Monthly Returns'!$BI210</f>
        <v>8.9831555307962381E-6</v>
      </c>
    </row>
    <row r="197" spans="1:131" s="103" customFormat="1" x14ac:dyDescent="0.2">
      <c r="A197" s="85"/>
      <c r="B197" s="102">
        <f>'Monthly Returns'!A211</f>
        <v>42004</v>
      </c>
      <c r="C197" s="97">
        <f>'Monthly Returns'!B211</f>
        <v>-1.1000000000000001E-5</v>
      </c>
      <c r="D197" s="97">
        <f>'Monthly Returns'!C211</f>
        <v>-2.33E-3</v>
      </c>
      <c r="E197" s="97">
        <f>'Monthly Returns'!D211</f>
        <v>2.1180000000000001E-3</v>
      </c>
      <c r="F197" s="97">
        <f>'Monthly Returns'!E211</f>
        <v>2.8500000000000001E-2</v>
      </c>
      <c r="G197" s="97">
        <f>'Monthly Returns'!F211</f>
        <v>4.4137000000000003E-2</v>
      </c>
      <c r="H197" s="97">
        <f>'Monthly Returns'!G211</f>
        <v>-1.8879999999999997E-2</v>
      </c>
      <c r="I197" s="97">
        <f>'Monthly Returns'!H211</f>
        <v>-3.5715999999999998E-2</v>
      </c>
      <c r="J197" s="97">
        <f>'Monthly Returns'!I211</f>
        <v>-7.4570000000000001E-3</v>
      </c>
      <c r="K197" s="97">
        <f>'Monthly Returns'!J211</f>
        <v>-4.5614999999999996E-2</v>
      </c>
      <c r="L197" s="97">
        <f>'Monthly Returns'!K211</f>
        <v>-2.496424718368162E-2</v>
      </c>
      <c r="M197" s="97">
        <f>'Monthly Returns'!L211</f>
        <v>9.3499999999999996E-4</v>
      </c>
      <c r="N197" s="97">
        <f>'Monthly Returns'!M211</f>
        <v>1.4239999999999999E-3</v>
      </c>
      <c r="O197" s="97">
        <f>'Monthly Returns'!N211</f>
        <v>4.8999999999999998E-5</v>
      </c>
      <c r="P197" s="97">
        <f>'Monthly Returns'!O211</f>
        <v>-2.6719999999999999E-3</v>
      </c>
      <c r="Q197" s="97">
        <f>'Monthly Returns'!P211</f>
        <v>2.8641999999999997E-2</v>
      </c>
      <c r="R197" s="97">
        <f>'Monthly Returns'!Q211</f>
        <v>7.0000000000000007E-5</v>
      </c>
      <c r="S197" s="97">
        <f>'Monthly Returns'!R211</f>
        <v>-4.0930000000000003E-3</v>
      </c>
      <c r="T197" s="97">
        <f>'Monthly Returns'!S211</f>
        <v>9.7850000000000003E-3</v>
      </c>
      <c r="U197" s="97">
        <f>'Monthly Returns'!T211</f>
        <v>-1.0188999999999998E-2</v>
      </c>
      <c r="V197" s="97">
        <f>'Monthly Returns'!U211</f>
        <v>-3.6030000000000003E-3</v>
      </c>
      <c r="W197" s="97">
        <f>'Monthly Returns'!V211</f>
        <v>1.5459999999999998E-3</v>
      </c>
      <c r="X197" s="97">
        <f>'Monthly Returns'!W211</f>
        <v>-1.6289999999999998E-3</v>
      </c>
      <c r="Y197" s="97">
        <f>'Monthly Returns'!X211</f>
        <v>1.173E-3</v>
      </c>
      <c r="Z197" s="97">
        <f>'Monthly Returns'!Y211</f>
        <v>-2.5100000000000001E-3</v>
      </c>
      <c r="AA197" s="97">
        <f>'Monthly Returns'!Z211</f>
        <v>-1.4477E-2</v>
      </c>
      <c r="AB197" s="97">
        <f>'Monthly Returns'!AA211</f>
        <v>-1.2548999999999999E-2</v>
      </c>
      <c r="AC197" s="97">
        <f>'Monthly Returns'!AB211</f>
        <v>-1.2057E-2</v>
      </c>
      <c r="AD197" s="97">
        <f>'Monthly Returns'!AC211</f>
        <v>-9.0460000000000002E-3</v>
      </c>
      <c r="AE197" s="97">
        <f>'Monthly Returns'!AD211</f>
        <v>-1.5938000000000001E-2</v>
      </c>
      <c r="AF197" s="97">
        <f>'Monthly Returns'!AE211</f>
        <v>-2.1649999999999999E-2</v>
      </c>
      <c r="AG197" s="97">
        <f>'Monthly Returns'!AF211</f>
        <v>-2.3238999999999999E-2</v>
      </c>
      <c r="AH197" s="97">
        <f>'Monthly Returns'!AG211</f>
        <v>-3.2128000000000004E-2</v>
      </c>
      <c r="AI197" s="97">
        <f>'Monthly Returns'!AH211</f>
        <v>-7.4999999999999997E-3</v>
      </c>
      <c r="AJ197" s="97">
        <f>'Monthly Returns'!AI211</f>
        <v>-2.33E-3</v>
      </c>
      <c r="AK197" s="97">
        <f>'Monthly Returns'!AJ211</f>
        <v>-3.4760000000000004E-3</v>
      </c>
      <c r="AL197" s="97">
        <f>'Monthly Returns'!AK211</f>
        <v>-2.7400000000000002E-3</v>
      </c>
      <c r="AM197" s="97">
        <f>'Monthly Returns'!AL211</f>
        <v>2.4169999999999999E-3</v>
      </c>
      <c r="AN197" s="97">
        <f>'Monthly Returns'!AM211</f>
        <v>-4.6709999999999998E-3</v>
      </c>
      <c r="AO197" s="97">
        <f>'Monthly Returns'!AN211</f>
        <v>3.5112999999999998E-2</v>
      </c>
      <c r="AP197" s="97">
        <f>'Monthly Returns'!AO211</f>
        <v>-7.6260999999999995E-2</v>
      </c>
      <c r="AQ197" s="97">
        <f>'Monthly Returns'!AP211</f>
        <v>-2.9984999999999998E-2</v>
      </c>
      <c r="AR197" s="95">
        <v>-2.7573161488380297E-2</v>
      </c>
      <c r="AS197" s="97">
        <f>'Monthly Returns'!AR211</f>
        <v>-2.496424718368162E-2</v>
      </c>
      <c r="AT197" s="205">
        <f t="shared" si="5"/>
        <v>-1.7056143077566518E-2</v>
      </c>
      <c r="AU197" s="95">
        <v>-1.334338051242721E-2</v>
      </c>
      <c r="AV197" s="95">
        <v>-6.3598615662562204E-3</v>
      </c>
      <c r="AW197" s="97">
        <f>'Monthly Returns'!AV211</f>
        <v>1.2563E-2</v>
      </c>
      <c r="AX197" s="97">
        <f>'Monthly Returns'!AW211</f>
        <v>4.5850000000000005E-3</v>
      </c>
      <c r="AY197" s="95">
        <v>-1.1752715387832595E-2</v>
      </c>
      <c r="AZ197" s="95">
        <v>2.8470015968290373E-2</v>
      </c>
      <c r="BA197" s="97">
        <f>'Monthly Returns'!AZ211</f>
        <v>-5.6245000000000003E-2</v>
      </c>
      <c r="BB197" s="97"/>
      <c r="BC197" s="97"/>
      <c r="BD197" s="97"/>
      <c r="BE197" s="97"/>
      <c r="BF197" s="97"/>
      <c r="BG197" s="97"/>
      <c r="BH197" s="97"/>
      <c r="BI197" s="97"/>
      <c r="BJ197" s="97"/>
      <c r="BK197" s="97"/>
      <c r="BL197" s="97"/>
      <c r="BM197" s="97"/>
      <c r="BN197" s="97"/>
      <c r="BO197" s="97"/>
      <c r="BP197" s="97"/>
      <c r="BQ197" s="97"/>
      <c r="BR197" s="97"/>
      <c r="BS197" s="97"/>
      <c r="BT197" s="97"/>
      <c r="BU197" s="97"/>
      <c r="BV197" s="97"/>
      <c r="CC197" s="196">
        <f>(C197-AVERAGE(C$3:C$242))^2*'Monthly Returns'!$BI211</f>
        <v>3.643752112488654E-7</v>
      </c>
      <c r="CD197" s="196">
        <f>(D197-AVERAGE(D$3:D$242))^2*'Monthly Returns'!$BI211</f>
        <v>6.2119796852632162E-7</v>
      </c>
      <c r="CE197" s="196">
        <f>(E197-AVERAGE(E$3:E$242))^2*'Monthly Returns'!$BI211</f>
        <v>3.6242582073007991E-7</v>
      </c>
      <c r="CF197" s="196">
        <f>(F197-AVERAGE(F$3:F$242))^2*'Monthly Returns'!$BI211</f>
        <v>2.6354357304496614E-6</v>
      </c>
      <c r="CG197" s="196">
        <f>(G197-AVERAGE(G$3:G$242))^2*'Monthly Returns'!$BI211</f>
        <v>7.8273885920601342E-6</v>
      </c>
      <c r="CH197" s="196">
        <f>(H197-AVERAGE(H$3:H$242))^2*'Monthly Returns'!$BI211</f>
        <v>4.4813710602949195E-6</v>
      </c>
      <c r="CI197" s="196">
        <f>(I197-AVERAGE(I$3:I$242))^2*'Monthly Returns'!$BI211</f>
        <v>1.2318339867724907E-5</v>
      </c>
      <c r="CJ197" s="196">
        <f>(J197-AVERAGE(J$3:J$242))^2*'Monthly Returns'!$BI211</f>
        <v>1.8881026438584297E-6</v>
      </c>
      <c r="CK197" s="196">
        <f>(K197-AVERAGE(K$3:K$242))^2*'Monthly Returns'!$BI211</f>
        <v>2.1706500234204657E-5</v>
      </c>
      <c r="CL197" s="196">
        <f>(L197-AVERAGE(L$3:L$242))^2*'Monthly Returns'!$BI211</f>
        <v>2.1534045607601532E-35</v>
      </c>
      <c r="CM197" s="196">
        <f>(M197-AVERAGE(M$3:M$242))^2*'Monthly Returns'!$BI211</f>
        <v>5.3705106742792061E-8</v>
      </c>
      <c r="CN197" s="196">
        <f>(N197-AVERAGE(N$3:N$242))^2*'Monthly Returns'!$BI211</f>
        <v>2.6146680852572367E-8</v>
      </c>
      <c r="CO197" s="196">
        <f>(O197-AVERAGE(O$3:O$242))^2*'Monthly Returns'!$BI211</f>
        <v>1.9013070004963969E-8</v>
      </c>
      <c r="CP197" s="196">
        <f>(P197-AVERAGE(P$3:P$242))^2*'Monthly Returns'!$BI211</f>
        <v>2.2457173346341611E-7</v>
      </c>
      <c r="CQ197" s="196">
        <f>(Q197-AVERAGE(Q$3:Q$242))^2*'Monthly Returns'!$BI211</f>
        <v>3.8566267522254345E-6</v>
      </c>
      <c r="CR197" s="196">
        <f>(R197-AVERAGE(R$3:R$242))^2*'Monthly Returns'!$BI211</f>
        <v>1.2808912392732217E-7</v>
      </c>
      <c r="CS197" s="196">
        <f>(S197-AVERAGE(S$3:S$242))^2*'Monthly Returns'!$BI211</f>
        <v>4.5735952680281342E-7</v>
      </c>
      <c r="CT197" s="196">
        <f>(T197-AVERAGE(T$3:T$242))^2*'Monthly Returns'!$BI211</f>
        <v>1.2523453521622433E-7</v>
      </c>
      <c r="CU197" s="196">
        <f>(U197-AVERAGE(U$3:U$242))^2*'Monthly Returns'!$BI211</f>
        <v>1.4900063301802804E-6</v>
      </c>
      <c r="CV197" s="196">
        <f>(V197-AVERAGE(V$3:V$242))^2*'Monthly Returns'!$BI211</f>
        <v>3.3366791394344922E-7</v>
      </c>
      <c r="CW197" s="196">
        <f>(W197-AVERAGE(W$3:W$242))^2*'Monthly Returns'!$BI211</f>
        <v>3.2482735924049013E-8</v>
      </c>
      <c r="CX197" s="196">
        <f>(X197-AVERAGE(X$3:X$242))^2*'Monthly Returns'!$BI211</f>
        <v>2.6016653968427453E-7</v>
      </c>
      <c r="CY197" s="196">
        <f>(Y197-AVERAGE(Y$3:Y$242))^2*'Monthly Returns'!$BI211</f>
        <v>4.15668593508333E-8</v>
      </c>
      <c r="CZ197" s="196">
        <f>(Z197-AVERAGE(Z$3:Z$242))^2*'Monthly Returns'!$BI211</f>
        <v>1.711245461936962E-7</v>
      </c>
      <c r="DA197" s="196">
        <f>(AA197-AVERAGE(AA$3:AA$242))^2*'Monthly Returns'!$BI211</f>
        <v>2.9105775444475879E-6</v>
      </c>
      <c r="DB197" s="196">
        <f>(AB197-AVERAGE(AB$3:AB$242))^2*'Monthly Returns'!$BI211</f>
        <v>1.942790051258591E-6</v>
      </c>
      <c r="DC197" s="196">
        <f>(AC197-AVERAGE(AC$3:AC$242))^2*'Monthly Returns'!$BI211</f>
        <v>1.5918140190181552E-6</v>
      </c>
      <c r="DD197" s="196">
        <f>(AD197-AVERAGE(AD$3:AD$242))^2*'Monthly Returns'!$BI211</f>
        <v>1.0290596419842676E-6</v>
      </c>
      <c r="DE197" s="196">
        <f>(AE197-AVERAGE(AE$3:AE$242))^2*'Monthly Returns'!$BI211</f>
        <v>2.5827849702964369E-6</v>
      </c>
      <c r="DF197" s="196">
        <f>(AF197-AVERAGE(AF$3:AF$242))^2*'Monthly Returns'!$BI211</f>
        <v>5.712261759878852E-6</v>
      </c>
      <c r="DG197" s="196">
        <f>(AG197-AVERAGE(AG$3:AG$242))^2*'Monthly Returns'!$BI211</f>
        <v>5.7561365468898005E-6</v>
      </c>
      <c r="DH197" s="196">
        <f>(AH197-AVERAGE(AH$3:AH$242))^2*'Monthly Returns'!$BI211</f>
        <v>9.2894009759510344E-6</v>
      </c>
      <c r="DI197" s="196">
        <f>(AI197-AVERAGE(AI$3:AI$242))^2*'Monthly Returns'!$BI211</f>
        <v>8.6677843708514018E-7</v>
      </c>
      <c r="DJ197" s="196">
        <f>(AJ197-AVERAGE(AJ$3:AJ$242))^2*'Monthly Returns'!$BI211</f>
        <v>4.5210758591901806E-7</v>
      </c>
      <c r="DK197" s="196">
        <f>(AK197-AVERAGE(AK$3:AK$242))^2*'Monthly Returns'!$BI211</f>
        <v>6.6187115025469087E-7</v>
      </c>
      <c r="DL197" s="196">
        <f>(AL197-AVERAGE(AL$3:AL$242))^2*'Monthly Returns'!$BI211</f>
        <v>5.8447324409239383E-7</v>
      </c>
      <c r="DM197" s="196">
        <f>(AM197-AVERAGE(AM$3:AM$242))^2*'Monthly Returns'!$BI211</f>
        <v>2.5559198554906829E-8</v>
      </c>
      <c r="DN197" s="196">
        <f>(AN197-AVERAGE(AN$3:AN$242))^2*'Monthly Returns'!$BI211</f>
        <v>7.3897572456062439E-7</v>
      </c>
      <c r="DO197" s="196">
        <f>(AO197-AVERAGE(AO$3:AO$242))^2*'Monthly Returns'!$BI211</f>
        <v>6.1801967994059351E-6</v>
      </c>
      <c r="DP197" s="196">
        <f>(AP197-AVERAGE(AP$3:AP$242))^2*'Monthly Returns'!$BI211</f>
        <v>4.3201759689327567E-5</v>
      </c>
      <c r="DQ197" s="196">
        <f>(AQ197-AVERAGE(AQ$3:AQ$242))^2*'Monthly Returns'!$BI211</f>
        <v>9.9896243596748438E-6</v>
      </c>
      <c r="DR197" s="196">
        <f>(AR197-AVERAGE(AR$3:AR$242))^2*'Monthly Returns'!$BI211</f>
        <v>8.1157533543946727E-6</v>
      </c>
      <c r="DS197" s="196">
        <f>(AS197-AVERAGE(AS$3:AS$242))^2*'Monthly Returns'!$BI211</f>
        <v>2.1534045607601532E-35</v>
      </c>
      <c r="DT197" s="196">
        <f>(AT197-AVERAGE(AT$3:AT$242))^2*'Monthly Returns'!$BI211</f>
        <v>3.6176414112551524E-6</v>
      </c>
      <c r="DU197" s="196">
        <f>(AU197-AVERAGE(AU$3:AU$242))^2*'Monthly Returns'!$BI211</f>
        <v>1.6440022347934618E-6</v>
      </c>
      <c r="DV197" s="196">
        <f>(AV197-AVERAGE(AV$3:AV$242))^2*'Monthly Returns'!$BI211</f>
        <v>1.8838235752244357E-9</v>
      </c>
      <c r="DW197" s="196">
        <f>(AW197-AVERAGE(AW$3:AW$242))^2*'Monthly Returns'!$BI211</f>
        <v>5.213481302152535E-8</v>
      </c>
      <c r="DX197" s="196">
        <f>(AX197-AVERAGE(AX$3:AX$242))^2*'Monthly Returns'!$BI211</f>
        <v>1.2922979890209139E-7</v>
      </c>
      <c r="DY197" s="196">
        <f>(AY197-AVERAGE(AY$3:AY$242))^2*'Monthly Returns'!$BI211</f>
        <v>2.4403947509432429E-6</v>
      </c>
      <c r="DZ197" s="196">
        <f>(AZ197-AVERAGE(AZ$3:AZ$242))^2*'Monthly Returns'!$BI211</f>
        <v>1.0421349110949029E-6</v>
      </c>
      <c r="EA197" s="196">
        <f>(BA197-AVERAGE(BA$3:BA$242))^2*'Monthly Returns'!$BI211</f>
        <v>3.0898118736891861E-5</v>
      </c>
    </row>
    <row r="198" spans="1:131" s="103" customFormat="1" x14ac:dyDescent="0.2">
      <c r="A198" s="85"/>
      <c r="B198" s="102">
        <f>'Monthly Returns'!A212</f>
        <v>42035</v>
      </c>
      <c r="C198" s="97">
        <f>'Monthly Returns'!B212</f>
        <v>-2.7831999999999999E-2</v>
      </c>
      <c r="D198" s="97">
        <f>'Monthly Returns'!C212</f>
        <v>-2.7467000000000002E-2</v>
      </c>
      <c r="E198" s="97">
        <f>'Monthly Returns'!D212</f>
        <v>-1.5604E-2</v>
      </c>
      <c r="F198" s="97">
        <f>'Monthly Returns'!E212</f>
        <v>-3.2166E-2</v>
      </c>
      <c r="G198" s="97">
        <f>'Monthly Returns'!F212</f>
        <v>-3.4130000000000001E-2</v>
      </c>
      <c r="H198" s="97">
        <f>'Monthly Returns'!G212</f>
        <v>-1.5410999999999999E-2</v>
      </c>
      <c r="I198" s="97">
        <f>'Monthly Returns'!H212</f>
        <v>-1.348E-3</v>
      </c>
      <c r="J198" s="97">
        <f>'Monthly Returns'!I212</f>
        <v>-8.7690000000000008E-3</v>
      </c>
      <c r="K198" s="97">
        <f>'Monthly Returns'!J212</f>
        <v>6.0760000000000007E-3</v>
      </c>
      <c r="L198" s="97">
        <f>'Monthly Returns'!K212</f>
        <v>-2.496424718368162E-2</v>
      </c>
      <c r="M198" s="97">
        <f>'Monthly Returns'!L212</f>
        <v>2.0969000000000002E-2</v>
      </c>
      <c r="N198" s="97">
        <f>'Monthly Returns'!M212</f>
        <v>2.5865999999999997E-2</v>
      </c>
      <c r="O198" s="97">
        <f>'Monthly Returns'!N212</f>
        <v>1.9699999999999999E-4</v>
      </c>
      <c r="P198" s="97">
        <f>'Monthly Returns'!O212</f>
        <v>1.6501999999999999E-2</v>
      </c>
      <c r="Q198" s="97">
        <f>'Monthly Returns'!P212</f>
        <v>8.5588999999999998E-2</v>
      </c>
      <c r="R198" s="97">
        <f>'Monthly Returns'!Q212</f>
        <v>2.8309000000000001E-2</v>
      </c>
      <c r="S198" s="97">
        <f>'Monthly Returns'!R212</f>
        <v>1.7754000000000002E-2</v>
      </c>
      <c r="T198" s="97">
        <f>'Monthly Returns'!S212</f>
        <v>5.2398E-2</v>
      </c>
      <c r="U198" s="97">
        <f>'Monthly Returns'!T212</f>
        <v>3.3071999999999997E-2</v>
      </c>
      <c r="V198" s="97">
        <f>'Monthly Returns'!U212</f>
        <v>1.3376999999999998E-2</v>
      </c>
      <c r="W198" s="97">
        <f>'Monthly Returns'!V212</f>
        <v>8.4860000000000005E-3</v>
      </c>
      <c r="X198" s="97">
        <f>'Monthly Returns'!W212</f>
        <v>1.8442E-2</v>
      </c>
      <c r="Y198" s="97">
        <f>'Monthly Returns'!X212</f>
        <v>1.934E-2</v>
      </c>
      <c r="Z198" s="97">
        <f>'Monthly Returns'!Y212</f>
        <v>6.8430000000000001E-3</v>
      </c>
      <c r="AA198" s="97">
        <f>'Monthly Returns'!Z212</f>
        <v>6.6069999999999992E-3</v>
      </c>
      <c r="AB198" s="97">
        <f>'Monthly Returns'!AA212</f>
        <v>3.3179999999999998E-3</v>
      </c>
      <c r="AC198" s="97">
        <f>'Monthly Returns'!AB212</f>
        <v>-1.8378000000000002E-2</v>
      </c>
      <c r="AD198" s="97">
        <f>'Monthly Returns'!AC212</f>
        <v>-1.0224E-2</v>
      </c>
      <c r="AE198" s="97">
        <f>'Monthly Returns'!AD212</f>
        <v>-3.6778999999999999E-2</v>
      </c>
      <c r="AF198" s="97">
        <f>'Monthly Returns'!AE212</f>
        <v>1.0331999999999999E-2</v>
      </c>
      <c r="AG198" s="97">
        <f>'Monthly Returns'!AF212</f>
        <v>1.477E-3</v>
      </c>
      <c r="AH198" s="97">
        <f>'Monthly Returns'!AG212</f>
        <v>1.2231000000000001E-2</v>
      </c>
      <c r="AI198" s="97">
        <f>'Monthly Returns'!AH212</f>
        <v>-2.8999999999999998E-3</v>
      </c>
      <c r="AJ198" s="97">
        <f>'Monthly Returns'!AI212</f>
        <v>-4.3999999999999996E-4</v>
      </c>
      <c r="AK198" s="97">
        <f>'Monthly Returns'!AJ212</f>
        <v>-1.0139E-2</v>
      </c>
      <c r="AL198" s="97">
        <f>'Monthly Returns'!AK212</f>
        <v>-1.0605E-2</v>
      </c>
      <c r="AM198" s="97">
        <f>'Monthly Returns'!AL212</f>
        <v>2.5116999999999997E-2</v>
      </c>
      <c r="AN198" s="97">
        <f>'Monthly Returns'!AM212</f>
        <v>1.8900000000000001E-4</v>
      </c>
      <c r="AO198" s="97">
        <f>'Monthly Returns'!AN212</f>
        <v>8.1988000000000005E-2</v>
      </c>
      <c r="AP198" s="97">
        <f>'Monthly Returns'!AO212</f>
        <v>-3.3402000000000001E-2</v>
      </c>
      <c r="AQ198" s="97">
        <f>'Monthly Returns'!AP212</f>
        <v>-2.6152999999999999E-2</v>
      </c>
      <c r="AR198" s="95">
        <v>-8.5649601091427208E-3</v>
      </c>
      <c r="AS198" s="97">
        <f>'Monthly Returns'!AR212</f>
        <v>-2.496424718368162E-2</v>
      </c>
      <c r="AT198" s="205">
        <f t="shared" si="5"/>
        <v>2.6533383595985873E-3</v>
      </c>
      <c r="AU198" s="95">
        <v>-2.9659198708304954E-4</v>
      </c>
      <c r="AV198" s="95">
        <v>-2.4690756127418612E-2</v>
      </c>
      <c r="AW198" s="97">
        <f>'Monthly Returns'!AV212</f>
        <v>6.1657999999999998E-2</v>
      </c>
      <c r="AX198" s="97">
        <f>'Monthly Returns'!AW212</f>
        <v>4.9435E-2</v>
      </c>
      <c r="AY198" s="95">
        <v>-1.1649308202007057E-2</v>
      </c>
      <c r="AZ198" s="95">
        <v>-6.4690931806910962E-3</v>
      </c>
      <c r="BA198" s="97">
        <f>'Monthly Returns'!AZ212</f>
        <v>-3.0518E-2</v>
      </c>
      <c r="BB198" s="97"/>
      <c r="BC198" s="97"/>
      <c r="BD198" s="97"/>
      <c r="BE198" s="97"/>
      <c r="BF198" s="97"/>
      <c r="BG198" s="97"/>
      <c r="BH198" s="97"/>
      <c r="BI198" s="97"/>
      <c r="BJ198" s="97"/>
      <c r="BK198" s="97"/>
      <c r="BL198" s="97"/>
      <c r="BM198" s="97"/>
      <c r="BN198" s="97"/>
      <c r="BO198" s="97"/>
      <c r="BP198" s="97"/>
      <c r="BQ198" s="97"/>
      <c r="BR198" s="97"/>
      <c r="BS198" s="97"/>
      <c r="BT198" s="97"/>
      <c r="BU198" s="97"/>
      <c r="BV198" s="97"/>
      <c r="CC198" s="196">
        <f>(C198-AVERAGE(C$3:C$242))^2*'Monthly Returns'!$BI212</f>
        <v>8.6677317858875275E-6</v>
      </c>
      <c r="CD198" s="196">
        <f>(D198-AVERAGE(D$3:D$242))^2*'Monthly Returns'!$BI212</f>
        <v>8.4335437701679268E-6</v>
      </c>
      <c r="CE198" s="196">
        <f>(E198-AVERAGE(E$3:E$242))^2*'Monthly Returns'!$BI212</f>
        <v>4.3848056555403755E-6</v>
      </c>
      <c r="CF198" s="196">
        <f>(F198-AVERAGE(F$3:F$242))^2*'Monthly Returns'!$BI212</f>
        <v>1.2008780457116967E-5</v>
      </c>
      <c r="CG198" s="196">
        <f>(G198-AVERAGE(G$3:G$242))^2*'Monthly Returns'!$BI212</f>
        <v>1.4166821497891532E-5</v>
      </c>
      <c r="CH198" s="196">
        <f>(H198-AVERAGE(H$3:H$242))^2*'Monthly Returns'!$BI212</f>
        <v>3.3713956973176107E-6</v>
      </c>
      <c r="CI198" s="196">
        <f>(I198-AVERAGE(I$3:I$242))^2*'Monthly Returns'!$BI212</f>
        <v>4.0953474165608491E-7</v>
      </c>
      <c r="CJ198" s="196">
        <f>(J198-AVERAGE(J$3:J$242))^2*'Monthly Returns'!$BI212</f>
        <v>2.2237806201435939E-6</v>
      </c>
      <c r="CK198" s="196">
        <f>(K198-AVERAGE(K$3:K$242))^2*'Monthly Returns'!$BI212</f>
        <v>1.1532405322050813E-7</v>
      </c>
      <c r="CL198" s="196">
        <f>(L198-AVERAGE(L$3:L$242))^2*'Monthly Returns'!$BI212</f>
        <v>2.1751561219799531E-35</v>
      </c>
      <c r="CM198" s="196">
        <f>(M198-AVERAGE(M$3:M$242))^2*'Monthly Returns'!$BI212</f>
        <v>2.103303366086103E-6</v>
      </c>
      <c r="CN198" s="196">
        <f>(N198-AVERAGE(N$3:N$242))^2*'Monthly Returns'!$BI212</f>
        <v>3.5759536404817111E-6</v>
      </c>
      <c r="CO198" s="196">
        <f>(O198-AVERAGE(O$3:O$242))^2*'Monthly Returns'!$BI212</f>
        <v>1.5913340509493088E-8</v>
      </c>
      <c r="CP198" s="196">
        <f>(P198-AVERAGE(P$3:P$242))^2*'Monthly Returns'!$BI212</f>
        <v>1.2874453116024754E-6</v>
      </c>
      <c r="CQ198" s="196">
        <f>(Q198-AVERAGE(Q$3:Q$242))^2*'Monthly Returns'!$BI212</f>
        <v>4.5673470350496691E-5</v>
      </c>
      <c r="CR198" s="196">
        <f>(R198-AVERAGE(R$3:R$242))^2*'Monthly Returns'!$BI212</f>
        <v>4.0515477867500354E-6</v>
      </c>
      <c r="CS198" s="196">
        <f>(S198-AVERAGE(S$3:S$242))^2*'Monthly Returns'!$BI212</f>
        <v>1.3359188287412952E-6</v>
      </c>
      <c r="CT198" s="196">
        <f>(T198-AVERAGE(T$3:T$242))^2*'Monthly Returns'!$BI212</f>
        <v>1.5491042071358453E-5</v>
      </c>
      <c r="CU198" s="196">
        <f>(U198-AVERAGE(U$3:U$242))^2*'Monthly Returns'!$BI212</f>
        <v>5.797662292032164E-6</v>
      </c>
      <c r="CV198" s="196">
        <f>(V198-AVERAGE(V$3:V$242))^2*'Monthly Returns'!$BI212</f>
        <v>7.1580310656234648E-7</v>
      </c>
      <c r="CW198" s="196">
        <f>(W198-AVERAGE(W$3:W$242))^2*'Monthly Returns'!$BI212</f>
        <v>1.6155367681543635E-7</v>
      </c>
      <c r="CX198" s="196">
        <f>(X198-AVERAGE(X$3:X$242))^2*'Monthly Returns'!$BI212</f>
        <v>1.3774821824913468E-6</v>
      </c>
      <c r="CY198" s="196">
        <f>(Y198-AVERAGE(Y$3:Y$242))^2*'Monthly Returns'!$BI212</f>
        <v>1.7461574836300491E-6</v>
      </c>
      <c r="CZ198" s="196">
        <f>(Z198-AVERAGE(Z$3:Z$242))^2*'Monthly Returns'!$BI212</f>
        <v>1.3693775205144947E-7</v>
      </c>
      <c r="DA198" s="196">
        <f>(AA198-AVERAGE(AA$3:AA$242))^2*'Monthly Returns'!$BI212</f>
        <v>3.2227535183747243E-9</v>
      </c>
      <c r="DB198" s="196">
        <f>(AB198-AVERAGE(AB$3:AB$242))^2*'Monthly Returns'!$BI212</f>
        <v>4.5928978029840175E-9</v>
      </c>
      <c r="DC198" s="196">
        <f>(AC198-AVERAGE(AC$3:AC$242))^2*'Monthly Returns'!$BI212</f>
        <v>3.236746308985041E-6</v>
      </c>
      <c r="DD198" s="196">
        <f>(AD198-AVERAGE(AD$3:AD$242))^2*'Monthly Returns'!$BI212</f>
        <v>1.2510596689928579E-6</v>
      </c>
      <c r="DE198" s="196">
        <f>(AE198-AVERAGE(AE$3:AE$242))^2*'Monthly Returns'!$BI212</f>
        <v>1.1331237162724111E-5</v>
      </c>
      <c r="DF198" s="196">
        <f>(AF198-AVERAGE(AF$3:AF$242))^2*'Monthly Returns'!$BI212</f>
        <v>8.1192952840435291E-8</v>
      </c>
      <c r="DG198" s="196">
        <f>(AG198-AVERAGE(AG$3:AG$242))^2*'Monthly Returns'!$BI212</f>
        <v>1.1204281148112163E-7</v>
      </c>
      <c r="DH198" s="196">
        <f>(AH198-AVERAGE(AH$3:AH$242))^2*'Monthly Returns'!$BI212</f>
        <v>4.4047772038230358E-7</v>
      </c>
      <c r="DI198" s="196">
        <f>(AI198-AVERAGE(AI$3:AI$242))^2*'Monthly Returns'!$BI212</f>
        <v>3.0164630389220435E-7</v>
      </c>
      <c r="DJ198" s="196">
        <f>(AJ198-AVERAGE(AJ$3:AJ$242))^2*'Monthly Returns'!$BI212</f>
        <v>2.6727401095413552E-7</v>
      </c>
      <c r="DK198" s="196">
        <f>(AK198-AVERAGE(AK$3:AK$242))^2*'Monthly Returns'!$BI212</f>
        <v>1.897384008044022E-6</v>
      </c>
      <c r="DL198" s="196">
        <f>(AL198-AVERAGE(AL$3:AL$242))^2*'Monthly Returns'!$BI212</f>
        <v>2.0424706598560487E-6</v>
      </c>
      <c r="DM198" s="196">
        <f>(AM198-AVERAGE(AM$3:AM$242))^2*'Monthly Returns'!$BI212</f>
        <v>3.0502568085590823E-6</v>
      </c>
      <c r="DN198" s="196">
        <f>(AN198-AVERAGE(AN$3:AN$242))^2*'Monthly Returns'!$BI212</f>
        <v>2.076142808972097E-7</v>
      </c>
      <c r="DO198" s="196">
        <f>(AO198-AVERAGE(AO$3:AO$242))^2*'Monthly Returns'!$BI212</f>
        <v>4.1432409823803385E-5</v>
      </c>
      <c r="DP198" s="196">
        <f>(AP198-AVERAGE(AP$3:AP$242))^2*'Monthly Returns'!$BI212</f>
        <v>9.0303294711814569E-6</v>
      </c>
      <c r="DQ198" s="196">
        <f>(AQ198-AVERAGE(AQ$3:AQ$242))^2*'Monthly Returns'!$BI212</f>
        <v>8.1487861651926554E-6</v>
      </c>
      <c r="DR198" s="196">
        <f>(AR198-AVERAGE(AR$3:AR$242))^2*'Monthly Returns'!$BI212</f>
        <v>1.6031710960057905E-6</v>
      </c>
      <c r="DS198" s="196">
        <f>(AS198-AVERAGE(AS$3:AS$242))^2*'Monthly Returns'!$BI212</f>
        <v>2.1751561219799531E-35</v>
      </c>
      <c r="DT198" s="196">
        <f>(AT198-AVERAGE(AT$3:AT$242))^2*'Monthly Returns'!$BI212</f>
        <v>6.5366456992106164E-8</v>
      </c>
      <c r="DU198" s="196">
        <f>(AU198-AVERAGE(AU$3:AU$242))^2*'Monthly Returns'!$BI212</f>
        <v>3.7056024129423986E-8</v>
      </c>
      <c r="DV198" s="196">
        <f>(AV198-AVERAGE(AV$3:AV$242))^2*'Monthly Returns'!$BI212</f>
        <v>2.5081712705583596E-6</v>
      </c>
      <c r="DW198" s="196">
        <f>(AW198-AVERAGE(AW$3:AW$242))^2*'Monthly Returns'!$BI212</f>
        <v>1.8959707452757345E-5</v>
      </c>
      <c r="DX198" s="196">
        <f>(AX198-AVERAGE(AX$3:AX$242))^2*'Monthly Returns'!$BI212</f>
        <v>1.1606606390111957E-5</v>
      </c>
      <c r="DY198" s="196">
        <f>(AY198-AVERAGE(AY$3:AY$242))^2*'Monthly Returns'!$BI212</f>
        <v>2.4378398175743981E-6</v>
      </c>
      <c r="DZ198" s="196">
        <f>(AZ198-AVERAGE(AZ$3:AZ$242))^2*'Monthly Returns'!$BI212</f>
        <v>3.6460810373694193E-6</v>
      </c>
      <c r="EA198" s="196">
        <f>(BA198-AVERAGE(BA$3:BA$242))^2*'Monthly Returns'!$BI212</f>
        <v>1.1731422293531497E-5</v>
      </c>
    </row>
    <row r="199" spans="1:131" s="103" customFormat="1" x14ac:dyDescent="0.2">
      <c r="A199" s="85"/>
      <c r="B199" s="102">
        <f>'Monthly Returns'!A213</f>
        <v>42063</v>
      </c>
      <c r="C199" s="97">
        <f>'Monthly Returns'!B213</f>
        <v>5.7901000000000001E-2</v>
      </c>
      <c r="D199" s="97">
        <f>'Monthly Returns'!C213</f>
        <v>5.7780999999999999E-2</v>
      </c>
      <c r="E199" s="97">
        <f>'Monthly Returns'!D213</f>
        <v>5.5367E-2</v>
      </c>
      <c r="F199" s="97">
        <f>'Monthly Returns'!E213</f>
        <v>5.9366000000000002E-2</v>
      </c>
      <c r="G199" s="97">
        <f>'Monthly Returns'!F213</f>
        <v>4.9938000000000003E-2</v>
      </c>
      <c r="H199" s="97">
        <f>'Monthly Returns'!G213</f>
        <v>5.6128999999999998E-2</v>
      </c>
      <c r="I199" s="97">
        <f>'Monthly Returns'!H213</f>
        <v>5.3593000000000002E-2</v>
      </c>
      <c r="J199" s="97">
        <f>'Monthly Returns'!I213</f>
        <v>6.4112000000000002E-2</v>
      </c>
      <c r="K199" s="97">
        <f>'Monthly Returns'!J213</f>
        <v>3.1084000000000001E-2</v>
      </c>
      <c r="L199" s="97">
        <f>'Monthly Returns'!K213</f>
        <v>-2.496424718368162E-2</v>
      </c>
      <c r="M199" s="97">
        <f>'Monthly Returns'!L213</f>
        <v>-9.4020000000000006E-3</v>
      </c>
      <c r="N199" s="97">
        <f>'Monthly Returns'!M213</f>
        <v>-1.5443999999999999E-2</v>
      </c>
      <c r="O199" s="97">
        <f>'Monthly Returns'!N213</f>
        <v>4.8999999999999998E-5</v>
      </c>
      <c r="P199" s="97">
        <f>'Monthly Returns'!O213</f>
        <v>-9.0089999999999996E-3</v>
      </c>
      <c r="Q199" s="97">
        <f>'Monthly Returns'!P213</f>
        <v>-5.3478000000000005E-2</v>
      </c>
      <c r="R199" s="97">
        <f>'Monthly Returns'!Q213</f>
        <v>-9.9439999999999997E-3</v>
      </c>
      <c r="S199" s="97">
        <f>'Monthly Returns'!R213</f>
        <v>-4.2500000000000003E-3</v>
      </c>
      <c r="T199" s="97">
        <f>'Monthly Returns'!S213</f>
        <v>-2.2463E-2</v>
      </c>
      <c r="U199" s="97">
        <f>'Monthly Returns'!T213</f>
        <v>-1.3018E-2</v>
      </c>
      <c r="V199" s="97">
        <f>'Monthly Returns'!U213</f>
        <v>-6.1860000000000005E-3</v>
      </c>
      <c r="W199" s="97">
        <f>'Monthly Returns'!V213</f>
        <v>-1.6259999999999998E-3</v>
      </c>
      <c r="X199" s="97">
        <f>'Monthly Returns'!W213</f>
        <v>-6.3460000000000009E-3</v>
      </c>
      <c r="Y199" s="97">
        <f>'Monthly Returns'!X213</f>
        <v>-9.9089999999999994E-3</v>
      </c>
      <c r="Z199" s="97">
        <f>'Monthly Returns'!Y213</f>
        <v>-2.3380000000000002E-3</v>
      </c>
      <c r="AA199" s="97">
        <f>'Monthly Returns'!Z213</f>
        <v>2.41E-2</v>
      </c>
      <c r="AB199" s="97">
        <f>'Monthly Returns'!AA213</f>
        <v>1.4108000000000001E-2</v>
      </c>
      <c r="AC199" s="97">
        <f>'Monthly Returns'!AB213</f>
        <v>-7.7890000000000008E-3</v>
      </c>
      <c r="AD199" s="97">
        <f>'Monthly Returns'!AC213</f>
        <v>-1.0588999999999999E-2</v>
      </c>
      <c r="AE199" s="97">
        <f>'Monthly Returns'!AD213</f>
        <v>-1.2E-4</v>
      </c>
      <c r="AF199" s="97">
        <f>'Monthly Returns'!AE213</f>
        <v>7.2090000000000001E-3</v>
      </c>
      <c r="AG199" s="97">
        <f>'Monthly Returns'!AF213</f>
        <v>1.5279000000000001E-2</v>
      </c>
      <c r="AH199" s="97">
        <f>'Monthly Returns'!AG213</f>
        <v>-1.5522000000000001E-2</v>
      </c>
      <c r="AI199" s="97">
        <f>'Monthly Returns'!AH213</f>
        <v>2.0199999999999999E-2</v>
      </c>
      <c r="AJ199" s="97">
        <f>'Monthly Returns'!AI213</f>
        <v>1.8779999999999998E-2</v>
      </c>
      <c r="AK199" s="97">
        <f>'Monthly Returns'!AJ213</f>
        <v>2.7181E-2</v>
      </c>
      <c r="AL199" s="97">
        <f>'Monthly Returns'!AK213</f>
        <v>2.5139000000000002E-2</v>
      </c>
      <c r="AM199" s="97">
        <f>'Monthly Returns'!AL213</f>
        <v>1.9599999999999999E-3</v>
      </c>
      <c r="AN199" s="97">
        <f>'Monthly Returns'!AM213</f>
        <v>1.4346000000000001E-2</v>
      </c>
      <c r="AO199" s="97">
        <f>'Monthly Returns'!AN213</f>
        <v>-1.3081000000000001E-2</v>
      </c>
      <c r="AP199" s="97">
        <f>'Monthly Returns'!AO213</f>
        <v>2.5762999999999998E-2</v>
      </c>
      <c r="AQ199" s="97">
        <f>'Monthly Returns'!AP213</f>
        <v>7.0137999999999992E-2</v>
      </c>
      <c r="AR199" s="95">
        <v>2.1316034303422247E-2</v>
      </c>
      <c r="AS199" s="97">
        <f>'Monthly Returns'!AR213</f>
        <v>-2.496424718368162E-2</v>
      </c>
      <c r="AT199" s="205">
        <f t="shared" si="5"/>
        <v>1.5446351097809716E-2</v>
      </c>
      <c r="AU199" s="95">
        <v>8.2927364459341978E-3</v>
      </c>
      <c r="AV199" s="95">
        <v>1.0979869015248568E-2</v>
      </c>
      <c r="AW199" s="97">
        <f>'Monthly Returns'!AV213</f>
        <v>-3.0393E-2</v>
      </c>
      <c r="AX199" s="97">
        <f>'Monthly Returns'!AW213</f>
        <v>-5.5689999999999993E-3</v>
      </c>
      <c r="AY199" s="95">
        <v>4.2881755489048587E-2</v>
      </c>
      <c r="AZ199" s="95">
        <v>8.0594004726238191E-2</v>
      </c>
      <c r="BA199" s="97">
        <f>'Monthly Returns'!AZ213</f>
        <v>2.0794E-2</v>
      </c>
      <c r="BB199" s="97"/>
      <c r="BC199" s="97"/>
      <c r="BD199" s="97"/>
      <c r="BE199" s="97"/>
      <c r="BF199" s="97"/>
      <c r="BG199" s="97"/>
      <c r="BH199" s="97"/>
      <c r="BI199" s="97"/>
      <c r="BJ199" s="97"/>
      <c r="BK199" s="97"/>
      <c r="BL199" s="97"/>
      <c r="BM199" s="97"/>
      <c r="BN199" s="97"/>
      <c r="BO199" s="97"/>
      <c r="BP199" s="97"/>
      <c r="BQ199" s="97"/>
      <c r="BR199" s="97"/>
      <c r="BS199" s="97"/>
      <c r="BT199" s="97"/>
      <c r="BU199" s="97"/>
      <c r="BV199" s="97"/>
      <c r="CC199" s="196">
        <f>(C199-AVERAGE(C$3:C$242))^2*'Monthly Returns'!$BI213</f>
        <v>1.8321374807270482E-5</v>
      </c>
      <c r="CD199" s="196">
        <f>(D199-AVERAGE(D$3:D$242))^2*'Monthly Returns'!$BI213</f>
        <v>1.831532433540299E-5</v>
      </c>
      <c r="CE199" s="196">
        <f>(E199-AVERAGE(E$3:E$242))^2*'Monthly Returns'!$BI213</f>
        <v>1.5118392863125305E-5</v>
      </c>
      <c r="CF199" s="196">
        <f>(F199-AVERAGE(F$3:F$242))^2*'Monthly Returns'!$BI213</f>
        <v>1.8029539520502821E-5</v>
      </c>
      <c r="CG199" s="196">
        <f>(G199-AVERAGE(G$3:G$242))^2*'Monthly Returns'!$BI213</f>
        <v>1.0994812289431153E-5</v>
      </c>
      <c r="CH199" s="196">
        <f>(H199-AVERAGE(H$3:H$242))^2*'Monthly Returns'!$BI213</f>
        <v>1.7601714576950176E-5</v>
      </c>
      <c r="CI199" s="196">
        <f>(I199-AVERAGE(I$3:I$242))^2*'Monthly Returns'!$BI213</f>
        <v>1.5968304645186367E-5</v>
      </c>
      <c r="CJ199" s="196">
        <f>(J199-AVERAGE(J$3:J$242))^2*'Monthly Returns'!$BI213</f>
        <v>2.1671935302717924E-5</v>
      </c>
      <c r="CK199" s="196">
        <f>(K199-AVERAGE(K$3:K$242))^2*'Monthly Returns'!$BI213</f>
        <v>3.1341981636145125E-6</v>
      </c>
      <c r="CL199" s="196">
        <f>(L199-AVERAGE(L$3:L$242))^2*'Monthly Returns'!$BI213</f>
        <v>2.1971273959393465E-35</v>
      </c>
      <c r="CM199" s="196">
        <f>(M199-AVERAGE(M$3:M$242))^2*'Monthly Returns'!$BI213</f>
        <v>1.2253140849290556E-6</v>
      </c>
      <c r="CN199" s="196">
        <f>(N199-AVERAGE(N$3:N$242))^2*'Monthly Returns'!$BI213</f>
        <v>2.5206764944972028E-6</v>
      </c>
      <c r="CO199" s="196">
        <f>(O199-AVERAGE(O$3:O$242))^2*'Monthly Returns'!$BI213</f>
        <v>1.9399112340540732E-8</v>
      </c>
      <c r="CP199" s="196">
        <f>(P199-AVERAGE(P$3:P$242))^2*'Monthly Returns'!$BI213</f>
        <v>1.0277336989067161E-6</v>
      </c>
      <c r="CQ199" s="196">
        <f>(Q199-AVERAGE(Q$3:Q$242))^2*'Monthly Returns'!$BI213</f>
        <v>2.4507778227142062E-5</v>
      </c>
      <c r="CR199" s="196">
        <f>(R199-AVERAGE(R$3:R$242))^2*'Monthly Returns'!$BI213</f>
        <v>1.4570687802132044E-6</v>
      </c>
      <c r="CS199" s="196">
        <f>(S199-AVERAGE(S$3:S$242))^2*'Monthly Returns'!$BI213</f>
        <v>4.8493370636894096E-7</v>
      </c>
      <c r="CT199" s="196">
        <f>(T199-AVERAGE(T$3:T$242))^2*'Monthly Returns'!$BI213</f>
        <v>5.5958568241253763E-6</v>
      </c>
      <c r="CU199" s="196">
        <f>(U199-AVERAGE(U$3:U$242))^2*'Monthly Returns'!$BI213</f>
        <v>2.1663963906069846E-6</v>
      </c>
      <c r="CV199" s="196">
        <f>(V199-AVERAGE(V$3:V$242))^2*'Monthly Returns'!$BI213</f>
        <v>6.4253498108295421E-7</v>
      </c>
      <c r="CW199" s="196">
        <f>(W199-AVERAGE(W$3:W$242))^2*'Monthly Returns'!$BI213</f>
        <v>2.0240401714549559E-7</v>
      </c>
      <c r="CX199" s="196">
        <f>(X199-AVERAGE(X$3:X$242))^2*'Monthly Returns'!$BI213</f>
        <v>8.3451900103082979E-7</v>
      </c>
      <c r="CY199" s="196">
        <f>(Y199-AVERAGE(Y$3:Y$242))^2*'Monthly Returns'!$BI213</f>
        <v>1.3034815906722441E-6</v>
      </c>
      <c r="CZ199" s="196">
        <f>(Z199-AVERAGE(Z$3:Z$242))^2*'Monthly Returns'!$BI213</f>
        <v>1.6267257270834885E-7</v>
      </c>
      <c r="DA199" s="196">
        <f>(AA199-AVERAGE(AA$3:AA$242))^2*'Monthly Returns'!$BI213</f>
        <v>2.3536510788851916E-6</v>
      </c>
      <c r="DB199" s="196">
        <f>(AB199-AVERAGE(AB$3:AB$242))^2*'Monthly Returns'!$BI213</f>
        <v>7.1063804225478672E-7</v>
      </c>
      <c r="DC199" s="196">
        <f>(AC199-AVERAGE(AC$3:AC$242))^2*'Monthly Returns'!$BI213</f>
        <v>8.3544362125052114E-7</v>
      </c>
      <c r="DD199" s="196">
        <f>(AD199-AVERAGE(AD$3:AD$242))^2*'Monthly Returns'!$BI213</f>
        <v>1.3339399073873154E-6</v>
      </c>
      <c r="DE199" s="196">
        <f>(AE199-AVERAGE(AE$3:AE$242))^2*'Monthly Returns'!$BI213</f>
        <v>8.2753206035992024E-8</v>
      </c>
      <c r="DF199" s="196">
        <f>(AF199-AVERAGE(AF$3:AF$242))^2*'Monthly Returns'!$BI213</f>
        <v>5.1409462931932101E-10</v>
      </c>
      <c r="DG199" s="196">
        <f>(AG199-AVERAGE(AG$3:AG$242))^2*'Monthly Returns'!$BI213</f>
        <v>6.8728139638289249E-7</v>
      </c>
      <c r="DH199" s="196">
        <f>(AH199-AVERAGE(AH$3:AH$242))^2*'Monthly Returns'!$BI213</f>
        <v>2.810418598518375E-6</v>
      </c>
      <c r="DI199" s="196">
        <f>(AI199-AVERAGE(AI$3:AI$242))^2*'Monthly Returns'!$BI213</f>
        <v>1.9559979920379809E-6</v>
      </c>
      <c r="DJ199" s="196">
        <f>(AJ199-AVERAGE(AJ$3:AJ$242))^2*'Monthly Returns'!$BI213</f>
        <v>1.217367283227293E-6</v>
      </c>
      <c r="DK199" s="196">
        <f>(AK199-AVERAGE(AK$3:AK$242))^2*'Monthly Returns'!$BI213</f>
        <v>3.1219346061785102E-6</v>
      </c>
      <c r="DL199" s="196">
        <f>(AL199-AVERAGE(AL$3:AL$242))^2*'Monthly Returns'!$BI213</f>
        <v>2.5023044873555413E-6</v>
      </c>
      <c r="DM199" s="196">
        <f>(AM199-AVERAGE(AM$3:AM$242))^2*'Monthly Returns'!$BI213</f>
        <v>4.0030535128447527E-8</v>
      </c>
      <c r="DN199" s="196">
        <f>(AN199-AVERAGE(AN$3:AN$242))^2*'Monthly Returns'!$BI213</f>
        <v>5.4386525034667813E-7</v>
      </c>
      <c r="DO199" s="196">
        <f>(AO199-AVERAGE(AO$3:AO$242))^2*'Monthly Returns'!$BI213</f>
        <v>2.4285551550046303E-6</v>
      </c>
      <c r="DP199" s="196">
        <f>(AP199-AVERAGE(AP$3:AP$242))^2*'Monthly Returns'!$BI213</f>
        <v>3.9033643983643728E-6</v>
      </c>
      <c r="DQ199" s="196">
        <f>(AQ199-AVERAGE(AQ$3:AQ$242))^2*'Monthly Returns'!$BI213</f>
        <v>2.7686617747207993E-5</v>
      </c>
      <c r="DR199" s="196">
        <f>(AR199-AVERAGE(AR$3:AR$242))^2*'Monthly Returns'!$BI213</f>
        <v>1.5640095239241308E-6</v>
      </c>
      <c r="DS199" s="196">
        <f>(AS199-AVERAGE(AS$3:AS$242))^2*'Monthly Returns'!$BI213</f>
        <v>2.1971273959393465E-35</v>
      </c>
      <c r="DT199" s="196">
        <f>(AT199-AVERAGE(AT$3:AT$242))^2*'Monthly Returns'!$BI213</f>
        <v>6.7779530999498443E-7</v>
      </c>
      <c r="DU199" s="196">
        <f>(AU199-AVERAGE(AU$3:AU$242))^2*'Monthly Returns'!$BI213</f>
        <v>2.8282432427672408E-7</v>
      </c>
      <c r="DV199" s="196">
        <f>(AV199-AVERAGE(AV$3:AV$242))^2*'Monthly Returns'!$BI213</f>
        <v>2.017316203842698E-6</v>
      </c>
      <c r="DW199" s="196">
        <f>(AW199-AVERAGE(AW$3:AW$242))^2*'Monthly Returns'!$BI213</f>
        <v>1.153662508041409E-5</v>
      </c>
      <c r="DX199" s="196">
        <f>(AX199-AVERAGE(AX$3:AX$242))^2*'Monthly Returns'!$BI213</f>
        <v>1.4896659795271495E-6</v>
      </c>
      <c r="DY199" s="196">
        <f>(AY199-AVERAGE(AY$3:AY$242))^2*'Monthly Returns'!$BI213</f>
        <v>9.2134708064237318E-6</v>
      </c>
      <c r="DZ199" s="196">
        <f>(AZ199-AVERAGE(AZ$3:AZ$242))^2*'Monthly Returns'!$BI213</f>
        <v>2.9512086847841125E-5</v>
      </c>
      <c r="EA199" s="196">
        <f>(BA199-AVERAGE(BA$3:BA$242))^2*'Monthly Returns'!$BI213</f>
        <v>7.9282180059092348E-7</v>
      </c>
    </row>
    <row r="200" spans="1:131" s="103" customFormat="1" x14ac:dyDescent="0.2">
      <c r="A200" s="85"/>
      <c r="B200" s="102">
        <f>'Monthly Returns'!A214</f>
        <v>42094</v>
      </c>
      <c r="C200" s="97">
        <f>'Monthly Returns'!B214</f>
        <v>-1.0166E-2</v>
      </c>
      <c r="D200" s="97">
        <f>'Monthly Returns'!C214</f>
        <v>-1.2453000000000001E-2</v>
      </c>
      <c r="E200" s="97">
        <f>'Monthly Returns'!D214</f>
        <v>5.9800000000000001E-4</v>
      </c>
      <c r="F200" s="97">
        <f>'Monthly Returns'!E214</f>
        <v>1.7420999999999999E-2</v>
      </c>
      <c r="G200" s="97">
        <f>'Monthly Returns'!F214</f>
        <v>1.2128000000000002E-2</v>
      </c>
      <c r="H200" s="97">
        <f>'Monthly Returns'!G214</f>
        <v>-1.4897000000000001E-2</v>
      </c>
      <c r="I200" s="97">
        <f>'Monthly Returns'!H214</f>
        <v>-1.5422E-2</v>
      </c>
      <c r="J200" s="97">
        <f>'Monthly Returns'!I214</f>
        <v>-1.2903E-2</v>
      </c>
      <c r="K200" s="97">
        <f>'Monthly Returns'!J214</f>
        <v>-1.4019999999999999E-2</v>
      </c>
      <c r="L200" s="97">
        <f>'Monthly Returns'!K214</f>
        <v>-2.496424718368162E-2</v>
      </c>
      <c r="M200" s="97">
        <f>'Monthly Returns'!L214</f>
        <v>4.6439999999999997E-3</v>
      </c>
      <c r="N200" s="97">
        <f>'Monthly Returns'!M214</f>
        <v>6.3080000000000002E-3</v>
      </c>
      <c r="O200" s="97">
        <f>'Monthly Returns'!N214</f>
        <v>4.8999999999999998E-5</v>
      </c>
      <c r="P200" s="97">
        <f>'Monthly Returns'!O214</f>
        <v>5.4310000000000001E-3</v>
      </c>
      <c r="Q200" s="97">
        <f>'Monthly Returns'!P214</f>
        <v>1.1734E-2</v>
      </c>
      <c r="R200" s="97">
        <f>'Monthly Returns'!Q214</f>
        <v>3.4749999999999998E-3</v>
      </c>
      <c r="S200" s="97">
        <f>'Monthly Returns'!R214</f>
        <v>4.2399999999999998E-3</v>
      </c>
      <c r="T200" s="97">
        <f>'Monthly Returns'!S214</f>
        <v>1.7499999999999998E-3</v>
      </c>
      <c r="U200" s="97">
        <f>'Monthly Returns'!T214</f>
        <v>-4.862E-3</v>
      </c>
      <c r="V200" s="97">
        <f>'Monthly Returns'!U214</f>
        <v>4.9819999999999994E-3</v>
      </c>
      <c r="W200" s="97">
        <f>'Monthly Returns'!V214</f>
        <v>3.7019999999999996E-3</v>
      </c>
      <c r="X200" s="97">
        <f>'Monthly Returns'!W214</f>
        <v>6.483E-3</v>
      </c>
      <c r="Y200" s="97">
        <f>'Monthly Returns'!X214</f>
        <v>1.8909999999999999E-3</v>
      </c>
      <c r="Z200" s="97">
        <f>'Monthly Returns'!Y214</f>
        <v>-3.7999999999999997E-4</v>
      </c>
      <c r="AA200" s="97">
        <f>'Monthly Returns'!Z214</f>
        <v>-5.4730000000000004E-3</v>
      </c>
      <c r="AB200" s="97">
        <f>'Monthly Returns'!AA214</f>
        <v>3.715E-3</v>
      </c>
      <c r="AC200" s="97">
        <f>'Monthly Returns'!AB214</f>
        <v>-2.0839E-2</v>
      </c>
      <c r="AD200" s="97">
        <f>'Monthly Returns'!AC214</f>
        <v>-1.6591999999999999E-2</v>
      </c>
      <c r="AE200" s="97">
        <f>'Monthly Returns'!AD214</f>
        <v>-3.4887000000000001E-2</v>
      </c>
      <c r="AF200" s="97">
        <f>'Monthly Returns'!AE214</f>
        <v>3.8579999999999999E-3</v>
      </c>
      <c r="AG200" s="97">
        <f>'Monthly Returns'!AF214</f>
        <v>4.457E-3</v>
      </c>
      <c r="AH200" s="97">
        <f>'Monthly Returns'!AG214</f>
        <v>-2.3562E-2</v>
      </c>
      <c r="AI200" s="97">
        <f>'Monthly Returns'!AH214</f>
        <v>3.3E-3</v>
      </c>
      <c r="AJ200" s="97">
        <f>'Monthly Returns'!AI214</f>
        <v>3.6900000000000001E-3</v>
      </c>
      <c r="AK200" s="97">
        <f>'Monthly Returns'!AJ214</f>
        <v>2.8379999999999998E-3</v>
      </c>
      <c r="AL200" s="97">
        <f>'Monthly Returns'!AK214</f>
        <v>3.7699999999999999E-3</v>
      </c>
      <c r="AM200" s="97">
        <f>'Monthly Returns'!AL214</f>
        <v>5.6150000000000002E-3</v>
      </c>
      <c r="AN200" s="97">
        <f>'Monthly Returns'!AM214</f>
        <v>3.5339999999999998E-3</v>
      </c>
      <c r="AO200" s="97">
        <f>'Monthly Returns'!AN214</f>
        <v>4.2792000000000004E-2</v>
      </c>
      <c r="AP200" s="97">
        <f>'Monthly Returns'!AO214</f>
        <v>-5.1363000000000006E-2</v>
      </c>
      <c r="AQ200" s="97">
        <f>'Monthly Returns'!AP214</f>
        <v>-6.5523999999999999E-2</v>
      </c>
      <c r="AR200" s="95">
        <v>5.2107154934957368E-3</v>
      </c>
      <c r="AS200" s="97">
        <f>'Monthly Returns'!AR214</f>
        <v>-2.496424718368162E-2</v>
      </c>
      <c r="AT200" s="205">
        <f t="shared" si="5"/>
        <v>-7.4937913060965896E-3</v>
      </c>
      <c r="AU200" s="95">
        <v>-6.7505238974418739E-3</v>
      </c>
      <c r="AV200" s="95">
        <v>-7.9535033913120303E-3</v>
      </c>
      <c r="AW200" s="97">
        <f>'Monthly Returns'!AV214</f>
        <v>1.0117000000000001E-2</v>
      </c>
      <c r="AX200" s="97">
        <f>'Monthly Returns'!AW214</f>
        <v>-1.817E-3</v>
      </c>
      <c r="AY200" s="95">
        <v>-3.2129565304829383E-3</v>
      </c>
      <c r="AZ200" s="95">
        <v>1.967157451308112E-2</v>
      </c>
      <c r="BA200" s="97">
        <f>'Monthly Returns'!AZ214</f>
        <v>-4.2367999999999996E-2</v>
      </c>
      <c r="BB200" s="97"/>
      <c r="BC200" s="97"/>
      <c r="BD200" s="97"/>
      <c r="BE200" s="97"/>
      <c r="BF200" s="97"/>
      <c r="BG200" s="97"/>
      <c r="BH200" s="97"/>
      <c r="BI200" s="97"/>
      <c r="BJ200" s="97"/>
      <c r="BK200" s="97"/>
      <c r="BL200" s="97"/>
      <c r="BM200" s="97"/>
      <c r="BN200" s="97"/>
      <c r="BO200" s="97"/>
      <c r="BP200" s="97"/>
      <c r="BQ200" s="97"/>
      <c r="BR200" s="97"/>
      <c r="BS200" s="97"/>
      <c r="BT200" s="97"/>
      <c r="BU200" s="97"/>
      <c r="BV200" s="97"/>
      <c r="CC200" s="196">
        <f>(C200-AVERAGE(C$3:C$242))^2*'Monthly Returns'!$BI214</f>
        <v>2.1744759567796986E-6</v>
      </c>
      <c r="CD200" s="196">
        <f>(D200-AVERAGE(D$3:D$242))^2*'Monthly Returns'!$BI214</f>
        <v>2.7530235741393631E-6</v>
      </c>
      <c r="CE200" s="196">
        <f>(E200-AVERAGE(E$3:E$242))^2*'Monthly Returns'!$BI214</f>
        <v>5.4783350037018775E-7</v>
      </c>
      <c r="CF200" s="196">
        <f>(F200-AVERAGE(F$3:F$242))^2*'Monthly Returns'!$BI214</f>
        <v>5.010369843042112E-7</v>
      </c>
      <c r="CG200" s="196">
        <f>(G200-AVERAGE(G$3:G$242))^2*'Monthly Returns'!$BI214</f>
        <v>1.5324684506777773E-8</v>
      </c>
      <c r="CH200" s="196">
        <f>(H200-AVERAGE(H$3:H$242))^2*'Monthly Returns'!$BI214</f>
        <v>3.279946217630716E-6</v>
      </c>
      <c r="CI200" s="196">
        <f>(I200-AVERAGE(I$3:I$242))^2*'Monthly Returns'!$BI214</f>
        <v>3.3885681337853062E-6</v>
      </c>
      <c r="CJ200" s="196">
        <f>(J200-AVERAGE(J$3:J$242))^2*'Monthly Returns'!$BI214</f>
        <v>3.4489334301836491E-6</v>
      </c>
      <c r="CK200" s="196">
        <f>(K200-AVERAGE(K$3:K$242))^2*'Monthly Returns'!$BI214</f>
        <v>4.1962532686385115E-6</v>
      </c>
      <c r="CL200" s="196">
        <f>(L200-AVERAGE(L$3:L$242))^2*'Monthly Returns'!$BI214</f>
        <v>2.2193206019589356E-35</v>
      </c>
      <c r="CM200" s="196">
        <f>(M200-AVERAGE(M$3:M$242))^2*'Monthly Returns'!$BI214</f>
        <v>6.3204714987521272E-9</v>
      </c>
      <c r="CN200" s="196">
        <f>(N200-AVERAGE(N$3:N$242))^2*'Monthly Returns'!$BI214</f>
        <v>6.2663236050426379E-8</v>
      </c>
      <c r="CO200" s="196">
        <f>(O200-AVERAGE(O$3:O$242))^2*'Monthly Returns'!$BI214</f>
        <v>1.9595062970243161E-8</v>
      </c>
      <c r="CP200" s="196">
        <f>(P200-AVERAGE(P$3:P$242))^2*'Monthly Returns'!$BI214</f>
        <v>4.2673105660915752E-8</v>
      </c>
      <c r="CQ200" s="196">
        <f>(Q200-AVERAGE(Q$3:Q$242))^2*'Monthly Returns'!$BI214</f>
        <v>3.1221086732052816E-7</v>
      </c>
      <c r="CR200" s="196">
        <f>(R200-AVERAGE(R$3:R$242))^2*'Monthly Returns'!$BI214</f>
        <v>5.5302472640627553E-9</v>
      </c>
      <c r="CS200" s="196">
        <f>(S200-AVERAGE(S$3:S$242))^2*'Monthly Returns'!$BI214</f>
        <v>4.2542307841433549E-10</v>
      </c>
      <c r="CT200" s="196">
        <f>(T200-AVERAGE(T$3:T$242))^2*'Monthly Returns'!$BI214</f>
        <v>1.0409127066086855E-7</v>
      </c>
      <c r="CU200" s="196">
        <f>(U200-AVERAGE(U$3:U$242))^2*'Monthly Returns'!$BI214</f>
        <v>6.1956186955377386E-7</v>
      </c>
      <c r="CV200" s="196">
        <f>(V200-AVERAGE(V$3:V$242))^2*'Monthly Returns'!$BI214</f>
        <v>2.0207718687884801E-8</v>
      </c>
      <c r="CW200" s="196">
        <f>(W200-AVERAGE(W$3:W$242))^2*'Monthly Returns'!$BI214</f>
        <v>4.501316948865756E-18</v>
      </c>
      <c r="CX200" s="196">
        <f>(X200-AVERAGE(X$3:X$242))^2*'Monthly Returns'!$BI214</f>
        <v>2.9109056429221615E-8</v>
      </c>
      <c r="CY200" s="196">
        <f>(Y200-AVERAGE(Y$3:Y$242))^2*'Monthly Returns'!$BI214</f>
        <v>2.1328604121906356E-8</v>
      </c>
      <c r="CZ200" s="196">
        <f>(Z200-AVERAGE(Z$3:Z$242))^2*'Monthly Returns'!$BI214</f>
        <v>5.7213123027841728E-8</v>
      </c>
      <c r="DA200" s="196">
        <f>(AA200-AVERAGE(AA$3:AA$242))^2*'Monthly Returns'!$BI214</f>
        <v>9.3669343778880449E-7</v>
      </c>
      <c r="DB200" s="196">
        <f>(AB200-AVERAGE(AB$3:AB$242))^2*'Monthly Returns'!$BI214</f>
        <v>1.2085343266842217E-9</v>
      </c>
      <c r="DC200" s="196">
        <f>(AC200-AVERAGE(AC$3:AC$242))^2*'Monthly Returns'!$BI214</f>
        <v>4.1051702998079704E-6</v>
      </c>
      <c r="DD200" s="196">
        <f>(AD200-AVERAGE(AD$3:AD$242))^2*'Monthly Returns'!$BI214</f>
        <v>2.7896603173447319E-6</v>
      </c>
      <c r="DE200" s="196">
        <f>(AE200-AVERAGE(AE$3:AE$242))^2*'Monthly Returns'!$BI214</f>
        <v>1.0495184477329216E-5</v>
      </c>
      <c r="DF200" s="196">
        <f>(AF200-AVERAGE(AF$3:AF$242))^2*'Monthly Returns'!$BI214</f>
        <v>6.8432206787949534E-8</v>
      </c>
      <c r="DG200" s="196">
        <f>(AG200-AVERAGE(AG$3:AG$242))^2*'Monthly Returns'!$BI214</f>
        <v>7.2608589791640567E-9</v>
      </c>
      <c r="DH200" s="196">
        <f>(AH200-AVERAGE(AH$3:AH$242))^2*'Monthly Returns'!$BI214</f>
        <v>5.6035993985354635E-6</v>
      </c>
      <c r="DI200" s="196">
        <f>(AI200-AVERAGE(AI$3:AI$242))^2*'Monthly Returns'!$BI214</f>
        <v>8.1834067170772976E-10</v>
      </c>
      <c r="DJ200" s="196">
        <f>(AJ200-AVERAGE(AJ$3:AJ$242))^2*'Monthly Returns'!$BI214</f>
        <v>2.948576065347408E-8</v>
      </c>
      <c r="DK200" s="196">
        <f>(AK200-AVERAGE(AK$3:AK$242))^2*'Monthly Returns'!$BI214</f>
        <v>8.4142486239436537E-8</v>
      </c>
      <c r="DL200" s="196">
        <f>(AL200-AVERAGE(AL$3:AL$242))^2*'Monthly Returns'!$BI214</f>
        <v>5.0018660866129024E-8</v>
      </c>
      <c r="DM200" s="196">
        <f>(AM200-AVERAGE(AM$3:AM$242))^2*'Monthly Returns'!$BI214</f>
        <v>1.1902404528380361E-8</v>
      </c>
      <c r="DN200" s="196">
        <f>(AN200-AVERAGE(AN$3:AN$242))^2*'Monthly Returns'!$BI214</f>
        <v>3.1108283750114932E-8</v>
      </c>
      <c r="DO200" s="196">
        <f>(AO200-AVERAGE(AO$3:AO$242))^2*'Monthly Returns'!$BI214</f>
        <v>1.0083431151317161E-5</v>
      </c>
      <c r="DP200" s="196">
        <f>(AP200-AVERAGE(AP$3:AP$242))^2*'Monthly Returns'!$BI214</f>
        <v>2.079058219348025E-5</v>
      </c>
      <c r="DQ200" s="196">
        <f>(AQ200-AVERAGE(AQ$3:AQ$242))^2*'Monthly Returns'!$BI214</f>
        <v>3.874653208094854E-5</v>
      </c>
      <c r="DR200" s="196">
        <f>(AR200-AVERAGE(AR$3:AR$242))^2*'Monthly Returns'!$BI214</f>
        <v>1.2073086387652377E-8</v>
      </c>
      <c r="DS200" s="196">
        <f>(AS200-AVERAGE(AS$3:AS$242))^2*'Monthly Returns'!$BI214</f>
        <v>2.2193206019589356E-35</v>
      </c>
      <c r="DT200" s="196">
        <f>(AT200-AVERAGE(AT$3:AT$242))^2*'Monthly Returns'!$BI214</f>
        <v>1.253033172270061E-6</v>
      </c>
      <c r="DU200" s="196">
        <f>(AU200-AVERAGE(AU$3:AU$242))^2*'Monthly Returns'!$BI214</f>
        <v>5.5079888633823504E-7</v>
      </c>
      <c r="DV200" s="196">
        <f>(AV200-AVERAGE(AV$3:AV$242))^2*'Monthly Returns'!$BI214</f>
        <v>3.2151034238506709E-8</v>
      </c>
      <c r="DW200" s="196">
        <f>(AW200-AVERAGE(AW$3:AW$242))^2*'Monthly Returns'!$BI214</f>
        <v>5.8653161389470338E-10</v>
      </c>
      <c r="DX200" s="196">
        <f>(AX200-AVERAGE(AX$3:AX$242))^2*'Monthly Returns'!$BI214</f>
        <v>8.2492376981094814E-7</v>
      </c>
      <c r="DY200" s="196">
        <f>(AY200-AVERAGE(AY$3:AY$242))^2*'Monthly Returns'!$BI214</f>
        <v>7.4162531370380618E-7</v>
      </c>
      <c r="DZ200" s="196">
        <f>(AZ200-AVERAGE(AZ$3:AZ$242))^2*'Monthly Returns'!$BI214</f>
        <v>8.3911467397940343E-8</v>
      </c>
      <c r="EA200" s="196">
        <f>(BA200-AVERAGE(BA$3:BA$242))^2*'Monthly Returns'!$BI214</f>
        <v>1.9939497907160976E-5</v>
      </c>
    </row>
    <row r="201" spans="1:131" s="103" customFormat="1" x14ac:dyDescent="0.2">
      <c r="A201" s="85"/>
      <c r="B201" s="102">
        <f>'Monthly Returns'!A215</f>
        <v>42124</v>
      </c>
      <c r="C201" s="97">
        <f>'Monthly Returns'!B215</f>
        <v>4.5230000000000001E-3</v>
      </c>
      <c r="D201" s="97">
        <f>'Monthly Returns'!C215</f>
        <v>7.0989999999999994E-3</v>
      </c>
      <c r="E201" s="97">
        <f>'Monthly Returns'!D215</f>
        <v>-9.0889999999999999E-3</v>
      </c>
      <c r="F201" s="97">
        <f>'Monthly Returns'!E215</f>
        <v>-2.5503000000000001E-2</v>
      </c>
      <c r="G201" s="97">
        <f>'Monthly Returns'!F215</f>
        <v>-2.7343000000000003E-2</v>
      </c>
      <c r="H201" s="97">
        <f>'Monthly Returns'!G215</f>
        <v>2.9505E-2</v>
      </c>
      <c r="I201" s="97">
        <f>'Monthly Returns'!H215</f>
        <v>5.1200000000000002E-2</v>
      </c>
      <c r="J201" s="97">
        <f>'Monthly Returns'!I215</f>
        <v>5.1319999999999998E-2</v>
      </c>
      <c r="K201" s="97">
        <f>'Monthly Returns'!J215</f>
        <v>7.7165999999999998E-2</v>
      </c>
      <c r="L201" s="97">
        <f>'Monthly Returns'!K215</f>
        <v>-2.496424718368162E-2</v>
      </c>
      <c r="M201" s="97">
        <f>'Monthly Returns'!L215</f>
        <v>-3.588E-3</v>
      </c>
      <c r="N201" s="97">
        <f>'Monthly Returns'!M215</f>
        <v>-5.2610000000000001E-3</v>
      </c>
      <c r="O201" s="97">
        <f>'Monthly Returns'!N215</f>
        <v>1.9699999999999999E-4</v>
      </c>
      <c r="P201" s="97">
        <f>'Monthly Returns'!O215</f>
        <v>-1.0219999999999999E-3</v>
      </c>
      <c r="Q201" s="97">
        <f>'Monthly Returns'!P215</f>
        <v>-3.1077E-2</v>
      </c>
      <c r="R201" s="97">
        <f>'Monthly Returns'!Q215</f>
        <v>-5.8530000000000006E-3</v>
      </c>
      <c r="S201" s="97">
        <f>'Monthly Returns'!R215</f>
        <v>5.44E-4</v>
      </c>
      <c r="T201" s="97">
        <f>'Monthly Returns'!S215</f>
        <v>-2.0409E-2</v>
      </c>
      <c r="U201" s="97">
        <f>'Monthly Returns'!T215</f>
        <v>6.9459999999999999E-3</v>
      </c>
      <c r="V201" s="97">
        <f>'Monthly Returns'!U215</f>
        <v>6.6699999999999995E-4</v>
      </c>
      <c r="W201" s="97">
        <f>'Monthly Returns'!V215</f>
        <v>4.17E-4</v>
      </c>
      <c r="X201" s="97">
        <f>'Monthly Returns'!W215</f>
        <v>-8.0100000000000006E-4</v>
      </c>
      <c r="Y201" s="97">
        <f>'Monthly Returns'!X215</f>
        <v>-3.3319999999999999E-3</v>
      </c>
      <c r="Z201" s="97">
        <f>'Monthly Returns'!Y215</f>
        <v>-3.8299999999999999E-4</v>
      </c>
      <c r="AA201" s="97">
        <f>'Monthly Returns'!Z215</f>
        <v>1.2065999999999999E-2</v>
      </c>
      <c r="AB201" s="97">
        <f>'Monthly Returns'!AA215</f>
        <v>9.1990000000000006E-3</v>
      </c>
      <c r="AC201" s="97">
        <f>'Monthly Returns'!AB215</f>
        <v>2.1682E-2</v>
      </c>
      <c r="AD201" s="97">
        <f>'Monthly Returns'!AC215</f>
        <v>1.7684999999999999E-2</v>
      </c>
      <c r="AE201" s="97">
        <f>'Monthly Returns'!AD215</f>
        <v>3.1476000000000004E-2</v>
      </c>
      <c r="AF201" s="97">
        <f>'Monthly Returns'!AE215</f>
        <v>1.4054000000000001E-2</v>
      </c>
      <c r="AG201" s="97">
        <f>'Monthly Returns'!AF215</f>
        <v>2.0049999999999998E-2</v>
      </c>
      <c r="AH201" s="97">
        <f>'Monthly Returns'!AG215</f>
        <v>2.8481999999999997E-2</v>
      </c>
      <c r="AI201" s="97">
        <f>'Monthly Returns'!AH215</f>
        <v>2.0999999999999999E-3</v>
      </c>
      <c r="AJ201" s="97">
        <f>'Monthly Returns'!AI215</f>
        <v>9.5099999999999994E-3</v>
      </c>
      <c r="AK201" s="97">
        <f>'Monthly Returns'!AJ215</f>
        <v>1.8231000000000001E-2</v>
      </c>
      <c r="AL201" s="97">
        <f>'Monthly Returns'!AK215</f>
        <v>1.2605999999999999E-2</v>
      </c>
      <c r="AM201" s="97">
        <f>'Monthly Returns'!AL215</f>
        <v>-1.1942999999999999E-2</v>
      </c>
      <c r="AN201" s="97">
        <f>'Monthly Returns'!AM215</f>
        <v>1.0808999999999999E-2</v>
      </c>
      <c r="AO201" s="97">
        <f>'Monthly Returns'!AN215</f>
        <v>-3.9633000000000002E-2</v>
      </c>
      <c r="AP201" s="97">
        <f>'Monthly Returns'!AO215</f>
        <v>5.7337999999999993E-2</v>
      </c>
      <c r="AQ201" s="97">
        <f>'Monthly Returns'!AP215</f>
        <v>6.9893999999999998E-2</v>
      </c>
      <c r="AR201" s="95">
        <v>2.2822554952838768E-2</v>
      </c>
      <c r="AS201" s="97">
        <f>'Monthly Returns'!AR215</f>
        <v>-2.496424718368162E-2</v>
      </c>
      <c r="AT201" s="205">
        <f t="shared" si="5"/>
        <v>7.1908479441640831E-3</v>
      </c>
      <c r="AU201" s="95">
        <v>8.7724796584250295E-3</v>
      </c>
      <c r="AV201" s="95">
        <v>1.0116113348091435E-2</v>
      </c>
      <c r="AW201" s="97">
        <f>'Monthly Returns'!AV215</f>
        <v>-4.9486000000000002E-2</v>
      </c>
      <c r="AX201" s="97">
        <f>'Monthly Returns'!AW215</f>
        <v>-1.5165999999999999E-2</v>
      </c>
      <c r="AY201" s="95">
        <v>1.6492239720820426E-2</v>
      </c>
      <c r="AZ201" s="95">
        <v>6.1076409213499175E-3</v>
      </c>
      <c r="BA201" s="97">
        <f>'Monthly Returns'!AZ215</f>
        <v>6.1829000000000002E-2</v>
      </c>
      <c r="BB201" s="97"/>
      <c r="BC201" s="97"/>
      <c r="BD201" s="97"/>
      <c r="BE201" s="97"/>
      <c r="BF201" s="97"/>
      <c r="BG201" s="97"/>
      <c r="BH201" s="97"/>
      <c r="BI201" s="97"/>
      <c r="BJ201" s="97"/>
      <c r="BK201" s="97"/>
      <c r="BL201" s="97"/>
      <c r="BM201" s="97"/>
      <c r="BN201" s="97"/>
      <c r="BO201" s="97"/>
      <c r="BP201" s="97"/>
      <c r="BQ201" s="97"/>
      <c r="BR201" s="97"/>
      <c r="BS201" s="97"/>
      <c r="BT201" s="97"/>
      <c r="BU201" s="97"/>
      <c r="BV201" s="97"/>
      <c r="CC201" s="196">
        <f>(C201-AVERAGE(C$3:C$242))^2*'Monthly Returns'!$BI215</f>
        <v>5.2520648800923522E-8</v>
      </c>
      <c r="CD201" s="196">
        <f>(D201-AVERAGE(D$3:D$242))^2*'Monthly Returns'!$BI215</f>
        <v>3.7800200608693786E-15</v>
      </c>
      <c r="CE201" s="196">
        <f>(E201-AVERAGE(E$3:E$242))^2*'Monthly Returns'!$BI215</f>
        <v>2.4652690938071901E-6</v>
      </c>
      <c r="CF201" s="196">
        <f>(F201-AVERAGE(F$3:F$242))^2*'Monthly Returns'!$BI215</f>
        <v>8.7007359760487455E-6</v>
      </c>
      <c r="CG201" s="196">
        <f>(G201-AVERAGE(G$3:G$242))^2*'Monthly Returns'!$BI215</f>
        <v>1.0511693230792894E-5</v>
      </c>
      <c r="CH201" s="196">
        <f>(H201-AVERAGE(H$3:H$242))^2*'Monthly Returns'!$BI215</f>
        <v>3.8690235111744396E-6</v>
      </c>
      <c r="CI201" s="196">
        <f>(I201-AVERAGE(I$3:I$242))^2*'Monthly Returns'!$BI215</f>
        <v>1.468648138261894E-5</v>
      </c>
      <c r="CJ201" s="196">
        <f>(J201-AVERAGE(J$3:J$242))^2*'Monthly Returns'!$BI215</f>
        <v>1.3041277550837169E-5</v>
      </c>
      <c r="CK201" s="196">
        <f>(K201-AVERAGE(K$3:K$242))^2*'Monthly Returns'!$BI215</f>
        <v>3.2703647953387182E-5</v>
      </c>
      <c r="CL201" s="196">
        <f>(L201-AVERAGE(L$3:L$242))^2*'Monthly Returns'!$BI215</f>
        <v>2.2417379817767028E-35</v>
      </c>
      <c r="CM201" s="196">
        <f>(M201-AVERAGE(M$3:M$242))^2*'Monthly Returns'!$BI215</f>
        <v>3.8716784692512167E-7</v>
      </c>
      <c r="CN201" s="196">
        <f>(N201-AVERAGE(N$3:N$242))^2*'Monthly Returns'!$BI215</f>
        <v>5.4046704171406914E-7</v>
      </c>
      <c r="CO201" s="196">
        <f>(O201-AVERAGE(O$3:O$242))^2*'Monthly Returns'!$BI215</f>
        <v>1.6400450283359139E-8</v>
      </c>
      <c r="CP201" s="196">
        <f>(P201-AVERAGE(P$3:P$242))^2*'Monthly Returns'!$BI215</f>
        <v>1.1749732396011064E-7</v>
      </c>
      <c r="CQ201" s="196">
        <f>(Q201-AVERAGE(Q$3:Q$242))^2*'Monthly Returns'!$BI215</f>
        <v>9.5474529228884933E-6</v>
      </c>
      <c r="CR201" s="196">
        <f>(R201-AVERAGE(R$3:R$242))^2*'Monthly Returns'!$BI215</f>
        <v>7.5751117619344087E-7</v>
      </c>
      <c r="CS201" s="196">
        <f>(S201-AVERAGE(S$3:S$242))^2*'Monthly Returns'!$BI215</f>
        <v>8.6737531334029757E-8</v>
      </c>
      <c r="CT201" s="196">
        <f>(T201-AVERAGE(T$3:T$242))^2*'Monthly Returns'!$BI215</f>
        <v>4.9029452035325583E-6</v>
      </c>
      <c r="CU201" s="196">
        <f>(U201-AVERAGE(U$3:U$242))^2*'Monthly Returns'!$BI215</f>
        <v>4.6677196401447485E-8</v>
      </c>
      <c r="CV201" s="196">
        <f>(V201-AVERAGE(V$3:V$242))^2*'Monthly Returns'!$BI215</f>
        <v>5.070075352700675E-8</v>
      </c>
      <c r="CW201" s="196">
        <f>(W201-AVERAGE(W$3:W$242))^2*'Monthly Returns'!$BI215</f>
        <v>7.8503409543903916E-8</v>
      </c>
      <c r="CX201" s="196">
        <f>(X201-AVERAGE(X$3:X$242))^2*'Monthly Returns'!$BI215</f>
        <v>2.0231933117886197E-7</v>
      </c>
      <c r="CY201" s="196">
        <f>(Y201-AVERAGE(Y$3:Y$242))^2*'Monthly Returns'!$BI215</f>
        <v>3.5077546807924141E-7</v>
      </c>
      <c r="CZ201" s="196">
        <f>(Z201-AVERAGE(Z$3:Z$242))^2*'Monthly Returns'!$BI215</f>
        <v>5.791412391948192E-8</v>
      </c>
      <c r="DA201" s="196">
        <f>(AA201-AVERAGE(AA$3:AA$242))^2*'Monthly Returns'!$BI215</f>
        <v>2.7378513284234884E-7</v>
      </c>
      <c r="DB201" s="196">
        <f>(AB201-AVERAGE(AB$3:AB$242))^2*'Monthly Returns'!$BI215</f>
        <v>1.8732138479500557E-7</v>
      </c>
      <c r="DC201" s="196">
        <f>(AC201-AVERAGE(AC$3:AC$242))^2*'Monthly Returns'!$BI215</f>
        <v>2.5293862364391386E-6</v>
      </c>
      <c r="DD201" s="196">
        <f>(AD201-AVERAGE(AD$3:AD$242))^2*'Monthly Returns'!$BI215</f>
        <v>1.5498710371300778E-6</v>
      </c>
      <c r="DE201" s="196">
        <f>(AE201-AVERAGE(AE$3:AE$242))^2*'Monthly Returns'!$BI215</f>
        <v>5.7808309954570925E-6</v>
      </c>
      <c r="DF201" s="196">
        <f>(AF201-AVERAGE(AF$3:AF$242))^2*'Monthly Returns'!$BI215</f>
        <v>3.6812330087648359E-7</v>
      </c>
      <c r="DG201" s="196">
        <f>(AG201-AVERAGE(AG$3:AG$242))^2*'Monthly Returns'!$BI215</f>
        <v>1.5483574650877133E-6</v>
      </c>
      <c r="DH201" s="196">
        <f>(AH201-AVERAGE(AH$3:AH$242))^2*'Monthly Returns'!$BI215</f>
        <v>4.2430185028290871E-6</v>
      </c>
      <c r="DI201" s="196">
        <f>(AI201-AVERAGE(AI$3:AI$242))^2*'Monthly Returns'!$BI215</f>
        <v>1.7187757152788524E-8</v>
      </c>
      <c r="DJ201" s="196">
        <f>(AJ201-AVERAGE(AJ$3:AJ$242))^2*'Monthly Returns'!$BI215</f>
        <v>1.048623987680293E-7</v>
      </c>
      <c r="DK201" s="196">
        <f>(AK201-AVERAGE(AK$3:AK$242))^2*'Monthly Returns'!$BI215</f>
        <v>1.043210864964581E-6</v>
      </c>
      <c r="DL201" s="196">
        <f>(AL201-AVERAGE(AL$3:AL$242))^2*'Monthly Returns'!$BI215</f>
        <v>2.797052182898601E-7</v>
      </c>
      <c r="DM201" s="196">
        <f>(AM201-AVERAGE(AM$3:AM$242))^2*'Monthly Returns'!$BI215</f>
        <v>1.9263291463672262E-6</v>
      </c>
      <c r="DN201" s="196">
        <f>(AN201-AVERAGE(AN$3:AN$242))^2*'Monthly Returns'!$BI215</f>
        <v>1.9646250363579484E-7</v>
      </c>
      <c r="DO201" s="196">
        <f>(AO201-AVERAGE(AO$3:AO$242))^2*'Monthly Returns'!$BI215</f>
        <v>1.4736515507432532E-5</v>
      </c>
      <c r="DP201" s="196">
        <f>(AP201-AVERAGE(AP$3:AP$242))^2*'Monthly Returns'!$BI215</f>
        <v>2.1984554123507921E-5</v>
      </c>
      <c r="DQ201" s="196">
        <f>(AQ201-AVERAGE(AQ$3:AQ$242))^2*'Monthly Returns'!$BI215</f>
        <v>2.8027977590284295E-5</v>
      </c>
      <c r="DR201" s="196">
        <f>(AR201-AVERAGE(AR$3:AR$242))^2*'Monthly Returns'!$BI215</f>
        <v>1.936916108832871E-6</v>
      </c>
      <c r="DS201" s="196">
        <f>(AS201-AVERAGE(AS$3:AS$242))^2*'Monthly Returns'!$BI215</f>
        <v>2.2417379817767028E-35</v>
      </c>
      <c r="DT201" s="196">
        <f>(AT201-AVERAGE(AT$3:AT$242))^2*'Monthly Returns'!$BI215</f>
        <v>1.6247213115625045E-8</v>
      </c>
      <c r="DU201" s="196">
        <f>(AU201-AVERAGE(AU$3:AU$242))^2*'Monthly Returns'!$BI215</f>
        <v>3.3420281037847983E-7</v>
      </c>
      <c r="DV201" s="196">
        <f>(AV201-AVERAGE(AV$3:AV$242))^2*'Monthly Returns'!$BI215</f>
        <v>1.8523132539537027E-6</v>
      </c>
      <c r="DW201" s="196">
        <f>(AW201-AVERAGE(AW$3:AW$242))^2*'Monthly Returns'!$BI215</f>
        <v>2.5597166306097165E-5</v>
      </c>
      <c r="DX201" s="196">
        <f>(AX201-AVERAGE(AX$3:AX$242))^2*'Monthly Returns'!$BI215</f>
        <v>4.2082496187371838E-6</v>
      </c>
      <c r="DY201" s="196">
        <f>(AY201-AVERAGE(AY$3:AY$242))^2*'Monthly Returns'!$BI215</f>
        <v>6.6454372133995767E-7</v>
      </c>
      <c r="DZ201" s="196">
        <f>(AZ201-AVERAGE(AZ$3:AZ$242))^2*'Monthly Returns'!$BI215</f>
        <v>7.4955995105146263E-7</v>
      </c>
      <c r="EA201" s="196">
        <f>(BA201-AVERAGE(BA$3:BA$242))^2*'Monthly Returns'!$BI215</f>
        <v>1.9354614763631313E-5</v>
      </c>
    </row>
    <row r="202" spans="1:131" s="103" customFormat="1" x14ac:dyDescent="0.2">
      <c r="A202" s="85"/>
      <c r="B202" s="102">
        <f>'Monthly Returns'!A216</f>
        <v>42155</v>
      </c>
      <c r="C202" s="97">
        <f>'Monthly Returns'!B216</f>
        <v>1.3831E-2</v>
      </c>
      <c r="D202" s="97">
        <f>'Monthly Returns'!C216</f>
        <v>1.3083000000000001E-2</v>
      </c>
      <c r="E202" s="97">
        <f>'Monthly Returns'!D216</f>
        <v>1.4649000000000001E-2</v>
      </c>
      <c r="F202" s="97">
        <f>'Monthly Returns'!E216</f>
        <v>2.283E-2</v>
      </c>
      <c r="G202" s="97">
        <f>'Monthly Returns'!F216</f>
        <v>3.1398999999999996E-2</v>
      </c>
      <c r="H202" s="97">
        <f>'Monthly Returns'!G216</f>
        <v>-5.2700000000000002E-4</v>
      </c>
      <c r="I202" s="97">
        <f>'Monthly Returns'!H216</f>
        <v>-1.4735E-2</v>
      </c>
      <c r="J202" s="97">
        <f>'Monthly Returns'!I216</f>
        <v>6.7559999999999999E-3</v>
      </c>
      <c r="K202" s="97">
        <f>'Monthly Returns'!J216</f>
        <v>-3.9851999999999999E-2</v>
      </c>
      <c r="L202" s="97">
        <f>'Monthly Returns'!K216</f>
        <v>-2.496424718368162E-2</v>
      </c>
      <c r="M202" s="97">
        <f>'Monthly Returns'!L216</f>
        <v>-2.408E-3</v>
      </c>
      <c r="N202" s="97">
        <f>'Monthly Returns'!M216</f>
        <v>-1.8010000000000001E-3</v>
      </c>
      <c r="O202" s="97">
        <f>'Monthly Returns'!N216</f>
        <v>4.8999999999999998E-5</v>
      </c>
      <c r="P202" s="97">
        <f>'Monthly Returns'!O216</f>
        <v>4.5900000000000004E-4</v>
      </c>
      <c r="Q202" s="97">
        <f>'Monthly Returns'!P216</f>
        <v>-1.5880999999999999E-2</v>
      </c>
      <c r="R202" s="97">
        <f>'Monthly Returns'!Q216</f>
        <v>-5.7650000000000002E-3</v>
      </c>
      <c r="S202" s="97">
        <f>'Monthly Returns'!R216</f>
        <v>-5.6800000000000004E-4</v>
      </c>
      <c r="T202" s="97">
        <f>'Monthly Returns'!S216</f>
        <v>-1.7666999999999999E-2</v>
      </c>
      <c r="U202" s="97">
        <f>'Monthly Returns'!T216</f>
        <v>-9.1830000000000002E-3</v>
      </c>
      <c r="V202" s="97">
        <f>'Monthly Returns'!U216</f>
        <v>8.7000000000000001E-5</v>
      </c>
      <c r="W202" s="97">
        <f>'Monthly Returns'!V216</f>
        <v>-2.3099999999999998E-4</v>
      </c>
      <c r="X202" s="97">
        <f>'Monthly Returns'!W216</f>
        <v>4.4900000000000002E-4</v>
      </c>
      <c r="Y202" s="97">
        <f>'Monthly Returns'!X216</f>
        <v>-4.2659999999999998E-3</v>
      </c>
      <c r="Z202" s="97">
        <f>'Monthly Returns'!Y216</f>
        <v>-1.7390000000000001E-3</v>
      </c>
      <c r="AA202" s="97">
        <f>'Monthly Returns'!Z216</f>
        <v>3.0359999999999996E-3</v>
      </c>
      <c r="AB202" s="97">
        <f>'Monthly Returns'!AA216</f>
        <v>1.8779999999999999E-3</v>
      </c>
      <c r="AC202" s="97">
        <f>'Monthly Returns'!AB216</f>
        <v>-3.0221000000000001E-2</v>
      </c>
      <c r="AD202" s="97">
        <f>'Monthly Returns'!AC216</f>
        <v>-3.2566000000000005E-2</v>
      </c>
      <c r="AE202" s="97">
        <f>'Monthly Returns'!AD216</f>
        <v>-2.1735999999999998E-2</v>
      </c>
      <c r="AF202" s="97">
        <f>'Monthly Returns'!AE216</f>
        <v>-4.6100000000000004E-3</v>
      </c>
      <c r="AG202" s="97">
        <f>'Monthly Returns'!AF216</f>
        <v>6.1479999999999998E-3</v>
      </c>
      <c r="AH202" s="97">
        <f>'Monthly Returns'!AG216</f>
        <v>-2.5044E-2</v>
      </c>
      <c r="AI202" s="97">
        <f>'Monthly Returns'!AH216</f>
        <v>2.5999999999999999E-3</v>
      </c>
      <c r="AJ202" s="97">
        <f>'Monthly Returns'!AI216</f>
        <v>5.8799999999999998E-3</v>
      </c>
      <c r="AK202" s="97">
        <f>'Monthly Returns'!AJ216</f>
        <v>9.5599999999999991E-3</v>
      </c>
      <c r="AL202" s="97">
        <f>'Monthly Returns'!AK216</f>
        <v>6.7759999999999999E-3</v>
      </c>
      <c r="AM202" s="97">
        <f>'Monthly Returns'!AL216</f>
        <v>-4.8099999999999998E-4</v>
      </c>
      <c r="AN202" s="97">
        <f>'Monthly Returns'!AM216</f>
        <v>3.8209999999999997E-3</v>
      </c>
      <c r="AO202" s="97">
        <f>'Monthly Returns'!AN216</f>
        <v>8.1130000000000004E-3</v>
      </c>
      <c r="AP202" s="97">
        <f>'Monthly Returns'!AO216</f>
        <v>-2.6981000000000002E-2</v>
      </c>
      <c r="AQ202" s="97">
        <f>'Monthly Returns'!AP216</f>
        <v>-1.5443999999999999E-2</v>
      </c>
      <c r="AR202" s="95">
        <v>1.4715859851800637E-2</v>
      </c>
      <c r="AS202" s="97">
        <f>'Monthly Returns'!AR216</f>
        <v>-2.496424718368162E-2</v>
      </c>
      <c r="AT202" s="205">
        <f t="shared" si="5"/>
        <v>-1.9739952856015286E-3</v>
      </c>
      <c r="AU202" s="95">
        <v>5.6149160237061266E-3</v>
      </c>
      <c r="AV202" s="95">
        <v>2.8399002507204611E-3</v>
      </c>
      <c r="AW202" s="97">
        <f>'Monthly Returns'!AV216</f>
        <v>-2.2130000000000001E-3</v>
      </c>
      <c r="AX202" s="97">
        <f>'Monthly Returns'!AW216</f>
        <v>-1.4103000000000001E-2</v>
      </c>
      <c r="AY202" s="95">
        <v>1.0844023571992361E-2</v>
      </c>
      <c r="AZ202" s="95">
        <v>1.2836500310658125E-2</v>
      </c>
      <c r="BA202" s="97">
        <f>'Monthly Returns'!AZ216</f>
        <v>-3.5750999999999998E-2</v>
      </c>
      <c r="BB202" s="97"/>
      <c r="BC202" s="97"/>
      <c r="BD202" s="97"/>
      <c r="BE202" s="97"/>
      <c r="BF202" s="97"/>
      <c r="BG202" s="97"/>
      <c r="BH202" s="97"/>
      <c r="BI202" s="97"/>
      <c r="BJ202" s="97"/>
      <c r="BK202" s="97"/>
      <c r="BL202" s="97"/>
      <c r="BM202" s="97"/>
      <c r="BN202" s="97"/>
      <c r="BO202" s="97"/>
      <c r="BP202" s="97"/>
      <c r="BQ202" s="97"/>
      <c r="BR202" s="97"/>
      <c r="BS202" s="97"/>
      <c r="BT202" s="97"/>
      <c r="BU202" s="97"/>
      <c r="BV202" s="97"/>
      <c r="CC202" s="196">
        <f>(C202-AVERAGE(C$3:C$242))^2*'Monthly Returns'!$BI216</f>
        <v>3.2214276976175408E-7</v>
      </c>
      <c r="CD202" s="196">
        <f>(D202-AVERAGE(D$3:D$242))^2*'Monthly Returns'!$BI216</f>
        <v>2.6319460389715346E-7</v>
      </c>
      <c r="CE202" s="196">
        <f>(E202-AVERAGE(E$3:E$242))^2*'Monthly Returns'!$BI216</f>
        <v>2.0871384318295749E-7</v>
      </c>
      <c r="CF202" s="196">
        <f>(F202-AVERAGE(F$3:F$242))^2*'Monthly Returns'!$BI216</f>
        <v>1.389244835281092E-6</v>
      </c>
      <c r="CG202" s="196">
        <f>(G202-AVERAGE(G$3:G$242))^2*'Monthly Returns'!$BI216</f>
        <v>3.1577316590065929E-6</v>
      </c>
      <c r="CH202" s="196">
        <f>(H202-AVERAGE(H$3:H$242))^2*'Monthly Returns'!$BI216</f>
        <v>3.5703502294716804E-7</v>
      </c>
      <c r="CI202" s="196">
        <f>(I202-AVERAGE(I$3:I$242))^2*'Monthly Returns'!$BI216</f>
        <v>3.2418328735773052E-6</v>
      </c>
      <c r="CJ202" s="196">
        <f>(J202-AVERAGE(J$3:J$242))^2*'Monthly Returns'!$BI216</f>
        <v>3.6355661019816428E-8</v>
      </c>
      <c r="CK202" s="196">
        <f>(K202-AVERAGE(K$3:K$242))^2*'Monthly Returns'!$BI216</f>
        <v>1.8348800081227654E-5</v>
      </c>
      <c r="CL202" s="196">
        <f>(L202-AVERAGE(L$3:L$242))^2*'Monthly Returns'!$BI216</f>
        <v>2.2643817997744473E-35</v>
      </c>
      <c r="CM202" s="196">
        <f>(M202-AVERAGE(M$3:M$242))^2*'Monthly Returns'!$BI216</f>
        <v>2.7479644487148633E-7</v>
      </c>
      <c r="CN202" s="196">
        <f>(N202-AVERAGE(N$3:N$242))^2*'Monthly Returns'!$BI216</f>
        <v>1.9560148770511048E-7</v>
      </c>
      <c r="CO202" s="196">
        <f>(O202-AVERAGE(O$3:O$242))^2*'Monthly Returns'!$BI216</f>
        <v>1.999292212043992E-8</v>
      </c>
      <c r="CP202" s="196">
        <f>(P202-AVERAGE(P$3:P$242))^2*'Monthly Returns'!$BI216</f>
        <v>4.7328319726190533E-8</v>
      </c>
      <c r="CQ202" s="196">
        <f>(Q202-AVERAGE(Q$3:Q$242))^2*'Monthly Returns'!$BI216</f>
        <v>3.2501715216041409E-6</v>
      </c>
      <c r="CR202" s="196">
        <f>(R202-AVERAGE(R$3:R$242))^2*'Monthly Returns'!$BI216</f>
        <v>7.5202243720326772E-7</v>
      </c>
      <c r="CS202" s="196">
        <f>(S202-AVERAGE(S$3:S$242))^2*'Monthly Returns'!$BI216</f>
        <v>1.5313089575336562E-7</v>
      </c>
      <c r="CT202" s="196">
        <f>(T202-AVERAGE(T$3:T$242))^2*'Monthly Returns'!$BI216</f>
        <v>3.9615471735051518E-6</v>
      </c>
      <c r="CU202" s="196">
        <f>(U202-AVERAGE(U$3:U$242))^2*'Monthly Returns'!$BI216</f>
        <v>1.3583435839564997E-6</v>
      </c>
      <c r="CV202" s="196">
        <f>(V202-AVERAGE(V$3:V$242))^2*'Monthly Returns'!$BI216</f>
        <v>7.618795544716594E-8</v>
      </c>
      <c r="CW202" s="196">
        <f>(W202-AVERAGE(W$3:W$242))^2*'Monthly Returns'!$BI216</f>
        <v>1.1366625696336547E-7</v>
      </c>
      <c r="CX202" s="196">
        <f>(X202-AVERAGE(X$3:X$242))^2*'Monthly Returns'!$BI216</f>
        <v>1.1896439142238974E-7</v>
      </c>
      <c r="CY202" s="196">
        <f>(Y202-AVERAGE(Y$3:Y$242))^2*'Monthly Returns'!$BI216</f>
        <v>4.5604560742479667E-7</v>
      </c>
      <c r="CZ202" s="196">
        <f>(Z202-AVERAGE(Z$3:Z$242))^2*'Monthly Returns'!$BI216</f>
        <v>1.2823958513624342E-7</v>
      </c>
      <c r="DA202" s="196">
        <f>(AA202-AVERAGE(AA$3:AA$242))^2*'Monthly Returns'!$BI216</f>
        <v>6.1599732740978364E-8</v>
      </c>
      <c r="DB202" s="196">
        <f>(AB202-AVERAGE(AB$3:AB$242))^2*'Monthly Returns'!$BI216</f>
        <v>3.708986004909956E-8</v>
      </c>
      <c r="DC202" s="196">
        <f>(AC202-AVERAGE(AC$3:AC$242))^2*'Monthly Returns'!$BI216</f>
        <v>8.1272654686661709E-6</v>
      </c>
      <c r="DD202" s="196">
        <f>(AD202-AVERAGE(AD$3:AD$242))^2*'Monthly Returns'!$BI216</f>
        <v>9.3417587558798958E-6</v>
      </c>
      <c r="DE202" s="196">
        <f>(AE202-AVERAGE(AE$3:AE$242))^2*'Monthly Returns'!$BI216</f>
        <v>4.601088198289413E-6</v>
      </c>
      <c r="DF202" s="196">
        <f>(AF202-AVERAGE(AF$3:AF$242))^2*'Monthly Returns'!$BI216</f>
        <v>9.8036854372453069E-7</v>
      </c>
      <c r="DG202" s="196">
        <f>(AG202-AVERAGE(AG$3:AG$242))^2*'Monthly Returns'!$BI216</f>
        <v>3.4674763433508424E-9</v>
      </c>
      <c r="DH202" s="196">
        <f>(AH202-AVERAGE(AH$3:AH$242))^2*'Monthly Returns'!$BI216</f>
        <v>6.3410492679184794E-6</v>
      </c>
      <c r="DI202" s="196">
        <f>(AI202-AVERAGE(AI$3:AI$242))^2*'Monthly Returns'!$BI216</f>
        <v>7.9034461219583461E-9</v>
      </c>
      <c r="DJ202" s="196">
        <f>(AJ202-AVERAGE(AJ$3:AJ$242))^2*'Monthly Returns'!$BI216</f>
        <v>2.0401848210196159E-10</v>
      </c>
      <c r="DK202" s="196">
        <f>(AK202-AVERAGE(AK$3:AK$242))^2*'Monthly Returns'!$BI216</f>
        <v>8.0215300601250823E-8</v>
      </c>
      <c r="DL202" s="196">
        <f>(AL202-AVERAGE(AL$3:AL$242))^2*'Monthly Returns'!$BI216</f>
        <v>1.0095933665852094E-9</v>
      </c>
      <c r="DM202" s="196">
        <f>(AM202-AVERAGE(AM$3:AM$242))^2*'Monthly Returns'!$BI216</f>
        <v>1.7004401448478822E-7</v>
      </c>
      <c r="DN202" s="196">
        <f>(AN202-AVERAGE(AN$3:AN$242))^2*'Monthly Returns'!$BI216</f>
        <v>2.3579024789860711E-8</v>
      </c>
      <c r="DO202" s="196">
        <f>(AO202-AVERAGE(AO$3:AO$242))^2*'Monthly Returns'!$BI216</f>
        <v>5.5106662004433407E-8</v>
      </c>
      <c r="DP202" s="196">
        <f>(AP202-AVERAGE(AP$3:AP$242))^2*'Monthly Returns'!$BI216</f>
        <v>6.3284520855929571E-6</v>
      </c>
      <c r="DQ202" s="196">
        <f>(AQ202-AVERAGE(AQ$3:AQ$242))^2*'Monthly Returns'!$BI216</f>
        <v>3.9782944431010857E-6</v>
      </c>
      <c r="DR202" s="196">
        <f>(AR202-AVERAGE(AR$3:AR$242))^2*'Monthly Returns'!$BI216</f>
        <v>4.9535812317559562E-7</v>
      </c>
      <c r="DS202" s="196">
        <f>(AS202-AVERAGE(AS$3:AS$242))^2*'Monthly Returns'!$BI216</f>
        <v>2.2643817997744473E-35</v>
      </c>
      <c r="DT202" s="196">
        <f>(AT202-AVERAGE(AT$3:AT$242))^2*'Monthly Returns'!$BI216</f>
        <v>4.3234063807077771E-7</v>
      </c>
      <c r="DU202" s="196">
        <f>(AU202-AVERAGE(AU$3:AU$242))^2*'Monthly Returns'!$BI216</f>
        <v>9.6311561428886654E-8</v>
      </c>
      <c r="DV202" s="196">
        <f>(AV202-AVERAGE(AV$3:AV$242))^2*'Monthly Returns'!$BI216</f>
        <v>5.5371273830285158E-7</v>
      </c>
      <c r="DW202" s="196">
        <f>(AW202-AVERAGE(AW$3:AW$242))^2*'Monthly Returns'!$BI216</f>
        <v>1.0660455300474479E-6</v>
      </c>
      <c r="DX202" s="196">
        <f>(AX202-AVERAGE(AX$3:AX$242))^2*'Monthly Returns'!$BI216</f>
        <v>3.8833174957072456E-6</v>
      </c>
      <c r="DY202" s="196">
        <f>(AY202-AVERAGE(AY$3:AY$242))^2*'Monthly Returns'!$BI216</f>
        <v>1.1230767196259782E-7</v>
      </c>
      <c r="DZ202" s="196">
        <f>(AZ202-AVERAGE(AZ$3:AZ$242))^2*'Monthly Returns'!$BI216</f>
        <v>8.6035779198547563E-8</v>
      </c>
      <c r="EA202" s="196">
        <f>(BA202-AVERAGE(BA$3:BA$242))^2*'Monthly Returns'!$BI216</f>
        <v>1.554918687075802E-5</v>
      </c>
    </row>
    <row r="203" spans="1:131" s="103" customFormat="1" x14ac:dyDescent="0.2">
      <c r="A203" s="85"/>
      <c r="B203" s="102">
        <f>'Monthly Returns'!A217</f>
        <v>42185</v>
      </c>
      <c r="C203" s="97">
        <f>'Monthly Returns'!B217</f>
        <v>-1.6730000000000002E-2</v>
      </c>
      <c r="D203" s="97">
        <f>'Monthly Returns'!C217</f>
        <v>-1.8759999999999999E-2</v>
      </c>
      <c r="E203" s="97">
        <f>'Monthly Returns'!D217</f>
        <v>-2.0680999999999998E-2</v>
      </c>
      <c r="F203" s="97">
        <f>'Monthly Returns'!E217</f>
        <v>7.4879999999999999E-3</v>
      </c>
      <c r="G203" s="97">
        <f>'Monthly Returns'!F217</f>
        <v>1.4613000000000001E-2</v>
      </c>
      <c r="H203" s="97">
        <f>'Monthly Returns'!G217</f>
        <v>-2.3098999999999998E-2</v>
      </c>
      <c r="I203" s="97">
        <f>'Monthly Returns'!H217</f>
        <v>-2.7486E-2</v>
      </c>
      <c r="J203" s="97">
        <f>'Monthly Returns'!I217</f>
        <v>-1.4354E-2</v>
      </c>
      <c r="K203" s="97">
        <f>'Monthly Returns'!J217</f>
        <v>-2.521E-2</v>
      </c>
      <c r="L203" s="97">
        <f>'Monthly Returns'!K217</f>
        <v>-2.496424718368162E-2</v>
      </c>
      <c r="M203" s="97">
        <f>'Monthly Returns'!L217</f>
        <v>-1.0904E-2</v>
      </c>
      <c r="N203" s="97">
        <f>'Monthly Returns'!M217</f>
        <v>-8.8269999999999998E-3</v>
      </c>
      <c r="O203" s="97">
        <f>'Monthly Returns'!N217</f>
        <v>4.8999999999999998E-5</v>
      </c>
      <c r="P203" s="97">
        <f>'Monthly Returns'!O217</f>
        <v>-4.1010000000000005E-3</v>
      </c>
      <c r="Q203" s="97">
        <f>'Monthly Returns'!P217</f>
        <v>-3.8330000000000003E-2</v>
      </c>
      <c r="R203" s="97">
        <f>'Monthly Returns'!Q217</f>
        <v>-1.7446E-2</v>
      </c>
      <c r="S203" s="97">
        <f>'Monthly Returns'!R217</f>
        <v>-9.3449999999999991E-3</v>
      </c>
      <c r="T203" s="97">
        <f>'Monthly Returns'!S217</f>
        <v>-3.6207999999999997E-2</v>
      </c>
      <c r="U203" s="97">
        <f>'Monthly Returns'!T217</f>
        <v>-1.0921E-2</v>
      </c>
      <c r="V203" s="97">
        <f>'Monthly Returns'!U217</f>
        <v>-6.6930000000000002E-3</v>
      </c>
      <c r="W203" s="97">
        <f>'Monthly Returns'!V217</f>
        <v>-7.6270000000000001E-3</v>
      </c>
      <c r="X203" s="97">
        <f>'Monthly Returns'!W217</f>
        <v>-1.0771999999999999E-2</v>
      </c>
      <c r="Y203" s="97">
        <f>'Monthly Returns'!X217</f>
        <v>-2.8899999999999998E-4</v>
      </c>
      <c r="Z203" s="97">
        <f>'Monthly Returns'!Y217</f>
        <v>1.918E-3</v>
      </c>
      <c r="AA203" s="97">
        <f>'Monthly Returns'!Z217</f>
        <v>-1.4886E-2</v>
      </c>
      <c r="AB203" s="97">
        <f>'Monthly Returns'!AA217</f>
        <v>-4.1830000000000001E-3</v>
      </c>
      <c r="AC203" s="97">
        <f>'Monthly Returns'!AB217</f>
        <v>8.5900000000000006E-4</v>
      </c>
      <c r="AD203" s="97">
        <f>'Monthly Returns'!AC217</f>
        <v>8.92E-4</v>
      </c>
      <c r="AE203" s="97">
        <f>'Monthly Returns'!AD217</f>
        <v>-1.4840000000000001E-3</v>
      </c>
      <c r="AF203" s="97">
        <f>'Monthly Returns'!AE217</f>
        <v>-1.6837999999999999E-2</v>
      </c>
      <c r="AG203" s="97">
        <f>'Monthly Returns'!AF217</f>
        <v>-1.1615E-2</v>
      </c>
      <c r="AH203" s="97">
        <f>'Monthly Returns'!AG217</f>
        <v>-8.848E-3</v>
      </c>
      <c r="AI203" s="97">
        <f>'Monthly Returns'!AH217</f>
        <v>-1.24E-2</v>
      </c>
      <c r="AJ203" s="97">
        <f>'Monthly Returns'!AI217</f>
        <v>-1.23E-2</v>
      </c>
      <c r="AK203" s="97">
        <f>'Monthly Returns'!AJ217</f>
        <v>-9.3410000000000003E-3</v>
      </c>
      <c r="AL203" s="97">
        <f>'Monthly Returns'!AK217</f>
        <v>-1.3226E-2</v>
      </c>
      <c r="AM203" s="97">
        <f>'Monthly Returns'!AL217</f>
        <v>-2.3115999999999998E-2</v>
      </c>
      <c r="AN203" s="97">
        <f>'Monthly Returns'!AM217</f>
        <v>-6.7179999999999991E-3</v>
      </c>
      <c r="AO203" s="97">
        <f>'Monthly Returns'!AN217</f>
        <v>-4.4627999999999994E-2</v>
      </c>
      <c r="AP203" s="97">
        <f>'Monthly Returns'!AO217</f>
        <v>1.7274000000000001E-2</v>
      </c>
      <c r="AQ203" s="97">
        <f>'Monthly Returns'!AP217</f>
        <v>-4.9486000000000002E-2</v>
      </c>
      <c r="AR203" s="95">
        <v>1.0123033347634531E-2</v>
      </c>
      <c r="AS203" s="97">
        <f>'Monthly Returns'!AR217</f>
        <v>-2.496424718368162E-2</v>
      </c>
      <c r="AT203" s="205">
        <f t="shared" si="5"/>
        <v>-1.2131352802963508E-2</v>
      </c>
      <c r="AU203" s="95">
        <v>1.5023223563698886E-3</v>
      </c>
      <c r="AV203" s="95">
        <v>8.9666648243713915E-3</v>
      </c>
      <c r="AW203" s="97">
        <f>'Monthly Returns'!AV217</f>
        <v>-4.1165E-2</v>
      </c>
      <c r="AX203" s="97">
        <f>'Monthly Returns'!AW217</f>
        <v>-3.8788000000000003E-2</v>
      </c>
      <c r="AY203" s="95">
        <v>-1.2065764014817543E-2</v>
      </c>
      <c r="AZ203" s="95">
        <v>-3.6581488249621145E-2</v>
      </c>
      <c r="BA203" s="97">
        <f>'Monthly Returns'!AZ217</f>
        <v>-8.2826000000000011E-2</v>
      </c>
      <c r="BB203" s="97"/>
      <c r="BC203" s="97"/>
      <c r="BD203" s="97"/>
      <c r="BE203" s="97"/>
      <c r="BF203" s="97"/>
      <c r="BG203" s="97"/>
      <c r="BH203" s="97"/>
      <c r="BI203" s="97"/>
      <c r="BJ203" s="97"/>
      <c r="BK203" s="97"/>
      <c r="BL203" s="97"/>
      <c r="BM203" s="97"/>
      <c r="BN203" s="97"/>
      <c r="BO203" s="97"/>
      <c r="BP203" s="97"/>
      <c r="BQ203" s="97"/>
      <c r="BR203" s="97"/>
      <c r="BS203" s="97"/>
      <c r="BT203" s="97"/>
      <c r="BU203" s="97"/>
      <c r="BV203" s="97"/>
      <c r="CC203" s="196">
        <f>(C203-AVERAGE(C$3:C$242))^2*'Monthly Returns'!$BI217</f>
        <v>4.2540144320096639E-6</v>
      </c>
      <c r="CD203" s="196">
        <f>(D203-AVERAGE(D$3:D$242))^2*'Monthly Returns'!$BI217</f>
        <v>4.9631023597749697E-6</v>
      </c>
      <c r="CE203" s="196">
        <f>(E203-AVERAGE(E$3:E$242))^2*'Monthly Returns'!$BI217</f>
        <v>6.6805606113407025E-6</v>
      </c>
      <c r="CF203" s="196">
        <f>(F203-AVERAGE(F$3:F$242))^2*'Monthly Returns'!$BI217</f>
        <v>1.8818131878351212E-8</v>
      </c>
      <c r="CG203" s="196">
        <f>(G203-AVERAGE(G$3:G$242))^2*'Monthly Returns'!$BI217</f>
        <v>1.1544143949139498E-7</v>
      </c>
      <c r="CH203" s="196">
        <f>(H203-AVERAGE(H$3:H$242))^2*'Monthly Returns'!$BI217</f>
        <v>6.4780905014756251E-6</v>
      </c>
      <c r="CI203" s="196">
        <f>(I203-AVERAGE(I$3:I$242))^2*'Monthly Returns'!$BI217</f>
        <v>8.457239101073478E-6</v>
      </c>
      <c r="CJ203" s="196">
        <f>(J203-AVERAGE(J$3:J$242))^2*'Monthly Returns'!$BI217</f>
        <v>4.0415055396446141E-6</v>
      </c>
      <c r="CK203" s="196">
        <f>(K203-AVERAGE(K$3:K$242))^2*'Monthly Returns'!$BI217</f>
        <v>9.2638558529085994E-6</v>
      </c>
      <c r="CL203" s="196">
        <f>(L203-AVERAGE(L$3:L$242))^2*'Monthly Returns'!$BI217</f>
        <v>2.2872543432065129E-35</v>
      </c>
      <c r="CM203" s="196">
        <f>(M203-AVERAGE(M$3:M$242))^2*'Monthly Returns'!$BI217</f>
        <v>1.5846232046584647E-6</v>
      </c>
      <c r="CN203" s="196">
        <f>(N203-AVERAGE(N$3:N$242))^2*'Monthly Returns'!$BI217</f>
        <v>1.102115317759884E-6</v>
      </c>
      <c r="CO203" s="196">
        <f>(O203-AVERAGE(O$3:O$242))^2*'Monthly Returns'!$BI217</f>
        <v>2.0194870828727194E-8</v>
      </c>
      <c r="CP203" s="196">
        <f>(P203-AVERAGE(P$3:P$242))^2*'Monthly Returns'!$BI217</f>
        <v>3.7394491059563769E-7</v>
      </c>
      <c r="CQ203" s="196">
        <f>(Q203-AVERAGE(Q$3:Q$242))^2*'Monthly Returns'!$BI217</f>
        <v>1.4032392753670387E-5</v>
      </c>
      <c r="CR203" s="196">
        <f>(R203-AVERAGE(R$3:R$242))^2*'Monthly Returns'!$BI217</f>
        <v>3.5266191827040006E-6</v>
      </c>
      <c r="CS203" s="196">
        <f>(S203-AVERAGE(S$3:S$242))^2*'Monthly Returns'!$BI217</f>
        <v>1.3212748021533784E-6</v>
      </c>
      <c r="CT203" s="196">
        <f>(T203-AVERAGE(T$3:T$242))^2*'Monthly Returns'!$BI217</f>
        <v>1.2944004226808563E-5</v>
      </c>
      <c r="CU203" s="196">
        <f>(U203-AVERAGE(U$3:U$242))^2*'Monthly Returns'!$BI217</f>
        <v>1.7452725511391606E-6</v>
      </c>
      <c r="CV203" s="196">
        <f>(V203-AVERAGE(V$3:V$242))^2*'Monthly Returns'!$BI217</f>
        <v>7.4224843021633803E-7</v>
      </c>
      <c r="CW203" s="196">
        <f>(W203-AVERAGE(W$3:W$242))^2*'Monthly Returns'!$BI217</f>
        <v>9.526540749937785E-7</v>
      </c>
      <c r="CX203" s="196">
        <f>(X203-AVERAGE(X$3:X$242))^2*'Monthly Returns'!$BI217</f>
        <v>1.7249860402155491E-6</v>
      </c>
      <c r="CY203" s="196">
        <f>(Y203-AVERAGE(Y$3:Y$242))^2*'Monthly Returns'!$BI217</f>
        <v>1.129483565482284E-7</v>
      </c>
      <c r="CZ203" s="196">
        <f>(Z203-AVERAGE(Z$3:Z$242))^2*'Monthly Returns'!$BI217</f>
        <v>2.0109230877042849E-9</v>
      </c>
      <c r="DA203" s="196">
        <f>(AA203-AVERAGE(AA$3:AA$242))^2*'Monthly Returns'!$BI217</f>
        <v>3.216645065628261E-6</v>
      </c>
      <c r="DB203" s="196">
        <f>(AB203-AVERAGE(AB$3:AB$242))^2*'Monthly Returns'!$BI217</f>
        <v>5.1228196736230391E-7</v>
      </c>
      <c r="DC203" s="196">
        <f>(AC203-AVERAGE(AC$3:AC$242))^2*'Monthly Returns'!$BI217</f>
        <v>3.5164511718153758E-8</v>
      </c>
      <c r="DD203" s="196">
        <f>(AD203-AVERAGE(AD$3:AD$242))^2*'Monthly Returns'!$BI217</f>
        <v>3.5825399658308385E-8</v>
      </c>
      <c r="DE203" s="196">
        <f>(AE203-AVERAGE(AE$3:AE$242))^2*'Monthly Returns'!$BI217</f>
        <v>1.6894063198546102E-7</v>
      </c>
      <c r="DF203" s="196">
        <f>(AF203-AVERAGE(AF$3:AF$242))^2*'Monthly Returns'!$BI217</f>
        <v>4.1968382181042669E-6</v>
      </c>
      <c r="DG203" s="196">
        <f>(AG203-AVERAGE(AG$3:AG$242))^2*'Monthly Returns'!$BI217</f>
        <v>2.1643618565612806E-6</v>
      </c>
      <c r="DH203" s="196">
        <f>(AH203-AVERAGE(AH$3:AH$242))^2*'Monthly Returns'!$BI217</f>
        <v>1.2893030020286149E-6</v>
      </c>
      <c r="DI203" s="196">
        <f>(AI203-AVERAGE(AI$3:AI$242))^2*'Monthly Returns'!$BI217</f>
        <v>1.9089948839854996E-6</v>
      </c>
      <c r="DJ203" s="196">
        <f>(AJ203-AVERAGE(AJ$3:AJ$242))^2*'Monthly Returns'!$BI217</f>
        <v>2.4084862597690988E-6</v>
      </c>
      <c r="DK203" s="196">
        <f>(AK203-AVERAGE(AK$3:AK$242))^2*'Monthly Returns'!$BI217</f>
        <v>1.8056712755589568E-6</v>
      </c>
      <c r="DL203" s="196">
        <f>(AL203-AVERAGE(AL$3:AL$242))^2*'Monthly Returns'!$BI217</f>
        <v>2.8605778505882065E-6</v>
      </c>
      <c r="DM203" s="196">
        <f>(AM203-AVERAGE(AM$3:AM$242))^2*'Monthly Returns'!$BI217</f>
        <v>5.5910687994485087E-6</v>
      </c>
      <c r="DN203" s="196">
        <f>(AN203-AVERAGE(AN$3:AN$242))^2*'Monthly Returns'!$BI217</f>
        <v>1.1284992613076098E-6</v>
      </c>
      <c r="DO203" s="196">
        <f>(AO203-AVERAGE(AO$3:AO$242))^2*'Monthly Returns'!$BI217</f>
        <v>1.8558292213355314E-5</v>
      </c>
      <c r="DP203" s="196">
        <f>(AP203-AVERAGE(AP$3:AP$242))^2*'Monthly Returns'!$BI217</f>
        <v>1.6497965396580903E-6</v>
      </c>
      <c r="DQ203" s="196">
        <f>(AQ203-AVERAGE(AQ$3:AQ$242))^2*'Monthly Returns'!$BI217</f>
        <v>2.4378703060761498E-5</v>
      </c>
      <c r="DR203" s="196">
        <f>(AR203-AVERAGE(AR$3:AR$242))^2*'Monthly Returns'!$BI217</f>
        <v>9.713864823724628E-8</v>
      </c>
      <c r="DS203" s="196">
        <f>(AS203-AVERAGE(AS$3:AS$242))^2*'Monthly Returns'!$BI217</f>
        <v>2.2872543432065129E-35</v>
      </c>
      <c r="DT203" s="196">
        <f>(AT203-AVERAGE(AT$3:AT$242))^2*'Monthly Returns'!$BI217</f>
        <v>2.3591078407944136E-6</v>
      </c>
      <c r="DU203" s="196">
        <f>(AU203-AVERAGE(AU$3:AU$242))^2*'Monthly Returns'!$BI217</f>
        <v>1.798877700702198E-9</v>
      </c>
      <c r="DV203" s="196">
        <f>(AV203-AVERAGE(AV$3:AV$242))^2*'Monthly Returns'!$BI217</f>
        <v>1.6274478902469365E-6</v>
      </c>
      <c r="DW203" s="196">
        <f>(AW203-AVERAGE(AW$3:AW$242))^2*'Monthly Returns'!$BI217</f>
        <v>1.930353568532289E-5</v>
      </c>
      <c r="DX203" s="196">
        <f>(AX203-AVERAGE(AX$3:AX$242))^2*'Monthly Returns'!$BI217</f>
        <v>1.6869585949072199E-5</v>
      </c>
      <c r="DY203" s="196">
        <f>(AY203-AVERAGE(AY$3:AY$242))^2*'Monthly Returns'!$BI217</f>
        <v>2.6796551585069832E-6</v>
      </c>
      <c r="DZ203" s="196">
        <f>(AZ203-AVERAGE(AZ$3:AZ$242))^2*'Monthly Returns'!$BI217</f>
        <v>2.0724061994913692E-5</v>
      </c>
      <c r="EA203" s="196">
        <f>(BA203-AVERAGE(BA$3:BA$242))^2*'Monthly Returns'!$BI217</f>
        <v>6.4301555989688662E-5</v>
      </c>
    </row>
    <row r="204" spans="1:131" s="103" customFormat="1" x14ac:dyDescent="0.2">
      <c r="A204" s="85"/>
      <c r="B204" s="102">
        <f>'Monthly Returns'!A218</f>
        <v>42216</v>
      </c>
      <c r="C204" s="97">
        <f>'Monthly Returns'!B218</f>
        <v>1.6725E-2</v>
      </c>
      <c r="D204" s="97">
        <f>'Monthly Returns'!C218</f>
        <v>1.9275E-2</v>
      </c>
      <c r="E204" s="97">
        <f>'Monthly Returns'!D218</f>
        <v>7.417E-3</v>
      </c>
      <c r="F204" s="97">
        <f>'Monthly Returns'!E218</f>
        <v>-1.1621999999999999E-2</v>
      </c>
      <c r="G204" s="97">
        <f>'Monthly Returns'!F218</f>
        <v>-8.6569999999999998E-3</v>
      </c>
      <c r="H204" s="97">
        <f>'Monthly Returns'!G218</f>
        <v>9.0480000000000005E-3</v>
      </c>
      <c r="I204" s="97">
        <f>'Monthly Returns'!H218</f>
        <v>-2.5609999999999999E-3</v>
      </c>
      <c r="J204" s="97">
        <f>'Monthly Returns'!I218</f>
        <v>-1.3750000000000001E-3</v>
      </c>
      <c r="K204" s="97">
        <f>'Monthly Returns'!J218</f>
        <v>-6.8704000000000001E-2</v>
      </c>
      <c r="L204" s="97">
        <f>'Monthly Returns'!K218</f>
        <v>-2.496424718368162E-2</v>
      </c>
      <c r="M204" s="97">
        <f>'Monthly Returns'!L218</f>
        <v>6.9510000000000006E-3</v>
      </c>
      <c r="N204" s="97">
        <f>'Monthly Returns'!M218</f>
        <v>8.3370000000000007E-3</v>
      </c>
      <c r="O204" s="97">
        <f>'Monthly Returns'!N218</f>
        <v>-5.5999999999999999E-5</v>
      </c>
      <c r="P204" s="97">
        <f>'Monthly Returns'!O218</f>
        <v>4.1619999999999999E-3</v>
      </c>
      <c r="Q204" s="97">
        <f>'Monthly Returns'!P218</f>
        <v>3.5019000000000002E-2</v>
      </c>
      <c r="R204" s="97">
        <f>'Monthly Returns'!Q218</f>
        <v>6.2900000000000005E-3</v>
      </c>
      <c r="S204" s="97">
        <f>'Monthly Returns'!R218</f>
        <v>2.8649999999999999E-3</v>
      </c>
      <c r="T204" s="97">
        <f>'Monthly Returns'!S218</f>
        <v>1.4529E-2</v>
      </c>
      <c r="U204" s="97">
        <f>'Monthly Returns'!T218</f>
        <v>3.078E-3</v>
      </c>
      <c r="V204" s="97">
        <f>'Monthly Returns'!U218</f>
        <v>3.5279999999999999E-3</v>
      </c>
      <c r="W204" s="97">
        <f>'Monthly Returns'!V218</f>
        <v>6.3029999999999996E-3</v>
      </c>
      <c r="X204" s="97">
        <f>'Monthly Returns'!W218</f>
        <v>6.7789999999999994E-3</v>
      </c>
      <c r="Y204" s="97">
        <f>'Monthly Returns'!X218</f>
        <v>6.2780000000000006E-3</v>
      </c>
      <c r="Z204" s="97">
        <f>'Monthly Returns'!Y218</f>
        <v>3.189E-3</v>
      </c>
      <c r="AA204" s="97">
        <f>'Monthly Returns'!Z218</f>
        <v>-5.8230000000000001E-3</v>
      </c>
      <c r="AB204" s="97">
        <f>'Monthly Returns'!AA218</f>
        <v>-6.2000000000000003E-5</v>
      </c>
      <c r="AC204" s="97">
        <f>'Monthly Returns'!AB218</f>
        <v>-1.3969999999999998E-3</v>
      </c>
      <c r="AD204" s="97">
        <f>'Monthly Returns'!AC218</f>
        <v>-8.2999999999999998E-5</v>
      </c>
      <c r="AE204" s="97">
        <f>'Monthly Returns'!AD218</f>
        <v>-4.46E-4</v>
      </c>
      <c r="AF204" s="97">
        <f>'Monthly Returns'!AE218</f>
        <v>3.4139999999999999E-3</v>
      </c>
      <c r="AG204" s="97">
        <f>'Monthly Returns'!AF218</f>
        <v>-1.931E-3</v>
      </c>
      <c r="AH204" s="97">
        <f>'Monthly Returns'!AG218</f>
        <v>-3.0821000000000001E-2</v>
      </c>
      <c r="AI204" s="97">
        <f>'Monthly Returns'!AH218</f>
        <v>-2.9999999999999997E-4</v>
      </c>
      <c r="AJ204" s="97">
        <f>'Monthly Returns'!AI218</f>
        <v>-5.1000000000000004E-3</v>
      </c>
      <c r="AK204" s="97">
        <f>'Monthly Returns'!AJ218</f>
        <v>-1.184E-2</v>
      </c>
      <c r="AL204" s="97">
        <f>'Monthly Returns'!AK218</f>
        <v>-9.8740000000000008E-3</v>
      </c>
      <c r="AM204" s="97">
        <f>'Monthly Returns'!AL218</f>
        <v>8.905999999999999E-3</v>
      </c>
      <c r="AN204" s="97">
        <f>'Monthly Returns'!AM218</f>
        <v>-2.405E-3</v>
      </c>
      <c r="AO204" s="97">
        <f>'Monthly Returns'!AN218</f>
        <v>2.6109E-2</v>
      </c>
      <c r="AP204" s="97">
        <f>'Monthly Returns'!AO218</f>
        <v>-0.10618999999999999</v>
      </c>
      <c r="AQ204" s="97">
        <f>'Monthly Returns'!AP218</f>
        <v>-7.0628999999999997E-2</v>
      </c>
      <c r="AR204" s="95">
        <v>7.8782788296412644E-3</v>
      </c>
      <c r="AS204" s="97">
        <f>'Monthly Returns'!AR218</f>
        <v>-2.496424718368162E-2</v>
      </c>
      <c r="AT204" s="205">
        <f t="shared" si="5"/>
        <v>-1.0238475804797998E-2</v>
      </c>
      <c r="AU204" s="95">
        <v>7.0303999386942895E-4</v>
      </c>
      <c r="AV204" s="95">
        <v>1.2223138968690747E-2</v>
      </c>
      <c r="AW204" s="97">
        <f>'Monthly Returns'!AV218</f>
        <v>4.9872E-2</v>
      </c>
      <c r="AX204" s="97">
        <f>'Monthly Returns'!AW218</f>
        <v>3.4691E-2</v>
      </c>
      <c r="AY204" s="95">
        <v>1.0525620976010005E-2</v>
      </c>
      <c r="AZ204" s="95">
        <v>1.3470522974277296E-2</v>
      </c>
      <c r="BA204" s="97">
        <f>'Monthly Returns'!AZ218</f>
        <v>-3.2478E-2</v>
      </c>
      <c r="BB204" s="97"/>
      <c r="BC204" s="97"/>
      <c r="BD204" s="97"/>
      <c r="BE204" s="97"/>
      <c r="BF204" s="97"/>
      <c r="BG204" s="97"/>
      <c r="BH204" s="97"/>
      <c r="BI204" s="97"/>
      <c r="BJ204" s="97"/>
      <c r="BK204" s="97"/>
      <c r="BL204" s="97"/>
      <c r="BM204" s="97"/>
      <c r="BN204" s="97"/>
      <c r="BO204" s="97"/>
      <c r="BP204" s="97"/>
      <c r="BQ204" s="97"/>
      <c r="BR204" s="97"/>
      <c r="BS204" s="97"/>
      <c r="BT204" s="97"/>
      <c r="BU204" s="97"/>
      <c r="BV204" s="97"/>
      <c r="CC204" s="196">
        <f>(C204-AVERAGE(C$3:C$242))^2*'Monthly Returns'!$BI218</f>
        <v>6.7880456008304373E-7</v>
      </c>
      <c r="CD204" s="196">
        <f>(D204-AVERAGE(D$3:D$242))^2*'Monthly Returns'!$BI218</f>
        <v>1.1116792434061032E-6</v>
      </c>
      <c r="CE204" s="196">
        <f>(E204-AVERAGE(E$3:E$242))^2*'Monthly Returns'!$BI218</f>
        <v>2.7139295212323473E-8</v>
      </c>
      <c r="CF204" s="196">
        <f>(F204-AVERAGE(F$3:F$242))^2*'Monthly Returns'!$BI218</f>
        <v>3.2133193973537961E-6</v>
      </c>
      <c r="CG204" s="196">
        <f>(G204-AVERAGE(G$3:G$242))^2*'Monthly Returns'!$BI218</f>
        <v>2.8003752558870206E-6</v>
      </c>
      <c r="CH204" s="196">
        <f>(H204-AVERAGE(H$3:H$242))^2*'Monthly Returns'!$BI218</f>
        <v>5.0860918188954887E-8</v>
      </c>
      <c r="CI204" s="196">
        <f>(I204-AVERAGE(I$3:I$242))^2*'Monthly Returns'!$BI218</f>
        <v>5.8456668002985413E-7</v>
      </c>
      <c r="CJ204" s="196">
        <f>(J204-AVERAGE(J$3:J$242))^2*'Monthly Returns'!$BI218</f>
        <v>8.0397646952769489E-7</v>
      </c>
      <c r="CK204" s="196">
        <f>(K204-AVERAGE(K$3:K$242))^2*'Monthly Returns'!$BI218</f>
        <v>4.6581509812368313E-5</v>
      </c>
      <c r="CL204" s="196">
        <f>(L204-AVERAGE(L$3:L$242))^2*'Monthly Returns'!$BI218</f>
        <v>2.3103579224308209E-35</v>
      </c>
      <c r="CM204" s="196">
        <f>(M204-AVERAGE(M$3:M$242))^2*'Monthly Returns'!$BI218</f>
        <v>7.889070212425868E-8</v>
      </c>
      <c r="CN204" s="196">
        <f>(N204-AVERAGE(N$3:N$242))^2*'Monthly Returns'!$BI218</f>
        <v>1.858443062369211E-7</v>
      </c>
      <c r="CO204" s="196">
        <f>(O204-AVERAGE(O$3:O$242))^2*'Monthly Returns'!$BI218</f>
        <v>2.3078577727795248E-8</v>
      </c>
      <c r="CP204" s="196">
        <f>(P204-AVERAGE(P$3:P$242))^2*'Monthly Returns'!$BI218</f>
        <v>1.0178469440466962E-8</v>
      </c>
      <c r="CQ204" s="196">
        <f>(Q204-AVERAGE(Q$3:Q$242))^2*'Monthly Returns'!$BI218</f>
        <v>6.6890139620098326E-6</v>
      </c>
      <c r="CR204" s="196">
        <f>(R204-AVERAGE(R$3:R$242))^2*'Monthly Returns'!$BI218</f>
        <v>2.8180542700626769E-8</v>
      </c>
      <c r="CS204" s="196">
        <f>(S204-AVERAGE(S$3:S$242))^2*'Monthly Returns'!$BI218</f>
        <v>9.6068205883712852E-9</v>
      </c>
      <c r="CT204" s="196">
        <f>(T204-AVERAGE(T$3:T$242))^2*'Monthly Returns'!$BI218</f>
        <v>6.0424167866477048E-7</v>
      </c>
      <c r="CU204" s="196">
        <f>(U204-AVERAGE(U$3:U$242))^2*'Monthly Returns'!$BI218</f>
        <v>1.33617195654814E-8</v>
      </c>
      <c r="CV204" s="196">
        <f>(V204-AVERAGE(V$3:V$242))^2*'Monthly Returns'!$BI218</f>
        <v>3.6636688232212698E-10</v>
      </c>
      <c r="CW204" s="196">
        <f>(W204-AVERAGE(W$3:W$242))^2*'Monthly Returns'!$BI218</f>
        <v>5.0723340937940116E-8</v>
      </c>
      <c r="CX204" s="196">
        <f>(X204-AVERAGE(X$3:X$242))^2*'Monthly Returns'!$BI218</f>
        <v>3.9883310090314412E-8</v>
      </c>
      <c r="CY204" s="196">
        <f>(Y204-AVERAGE(Y$3:Y$242))^2*'Monthly Returns'!$BI218</f>
        <v>5.3293850295798059E-8</v>
      </c>
      <c r="CZ204" s="196">
        <f>(Z204-AVERAGE(Z$3:Z$242))^2*'Monthly Returns'!$BI218</f>
        <v>4.2229913437112201E-9</v>
      </c>
      <c r="DA204" s="196">
        <f>(AA204-AVERAGE(AA$3:AA$242))^2*'Monthly Returns'!$BI218</f>
        <v>1.0358883658816532E-6</v>
      </c>
      <c r="DB204" s="196">
        <f>(AB204-AVERAGE(AB$3:AB$242))^2*'Monthly Returns'!$BI218</f>
        <v>1.3141638495828237E-7</v>
      </c>
      <c r="DC204" s="196">
        <f>(AC204-AVERAGE(AC$3:AC$242))^2*'Monthly Returns'!$BI218</f>
        <v>1.4731013122025002E-7</v>
      </c>
      <c r="DD204" s="196">
        <f>(AD204-AVERAGE(AD$3:AD$242))^2*'Monthly Returns'!$BI218</f>
        <v>7.5434355088281112E-8</v>
      </c>
      <c r="DE204" s="196">
        <f>(AE204-AVERAGE(AE$3:AE$242))^2*'Monthly Returns'!$BI218</f>
        <v>1.044684863522937E-7</v>
      </c>
      <c r="DF204" s="196">
        <f>(AF204-AVERAGE(AF$3:AF$242))^2*'Monthly Returns'!$BI218</f>
        <v>9.3239949067780523E-8</v>
      </c>
      <c r="DG204" s="196">
        <f>(AG204-AVERAGE(AG$3:AG$242))^2*'Monthly Returns'!$BI218</f>
        <v>4.0968588360225631E-7</v>
      </c>
      <c r="DH204" s="196">
        <f>(AH204-AVERAGE(AH$3:AH$242))^2*'Monthly Returns'!$BI218</f>
        <v>9.264722298486926E-6</v>
      </c>
      <c r="DI204" s="196">
        <f>(AI204-AVERAGE(AI$3:AI$242))^2*'Monthly Returns'!$BI218</f>
        <v>1.1621655903441102E-7</v>
      </c>
      <c r="DJ204" s="196">
        <f>(AJ204-AVERAGE(AJ$3:AJ$242))^2*'Monthly Returns'!$BI218</f>
        <v>8.7668045949954664E-7</v>
      </c>
      <c r="DK204" s="196">
        <f>(AK204-AVERAGE(AK$3:AK$242))^2*'Monthly Returns'!$BI218</f>
        <v>2.455196029902219E-6</v>
      </c>
      <c r="DL204" s="196">
        <f>(AL204-AVERAGE(AL$3:AL$242))^2*'Monthly Returns'!$BI218</f>
        <v>1.9869743096577233E-6</v>
      </c>
      <c r="DM204" s="196">
        <f>(AM204-AVERAGE(AM$3:AM$242))^2*'Monthly Returns'!$BI218</f>
        <v>1.5703426648796995E-7</v>
      </c>
      <c r="DN204" s="196">
        <f>(AN204-AVERAGE(AN$3:AN$242))^2*'Monthly Returns'!$BI218</f>
        <v>4.8192013035153642E-7</v>
      </c>
      <c r="DO204" s="196">
        <f>(AO204-AVERAGE(AO$3:AO$242))^2*'Monthly Returns'!$BI218</f>
        <v>3.2233282601867349E-6</v>
      </c>
      <c r="DP204" s="196">
        <f>(AP204-AVERAGE(AP$3:AP$242))^2*'Monthly Returns'!$BI218</f>
        <v>8.8352998941005771E-5</v>
      </c>
      <c r="DQ204" s="196">
        <f>(AQ204-AVERAGE(AQ$3:AQ$242))^2*'Monthly Returns'!$BI218</f>
        <v>4.6146081848068682E-5</v>
      </c>
      <c r="DR204" s="196">
        <f>(AR204-AVERAGE(AR$3:AR$242))^2*'Monthly Returns'!$BI218</f>
        <v>1.4130389690796054E-8</v>
      </c>
      <c r="DS204" s="196">
        <f>(AS204-AVERAGE(AS$3:AS$242))^2*'Monthly Returns'!$BI218</f>
        <v>2.3103579224308209E-35</v>
      </c>
      <c r="DT204" s="196">
        <f>(AT204-AVERAGE(AT$3:AT$242))^2*'Monthly Returns'!$BI218</f>
        <v>1.9037803012004568E-6</v>
      </c>
      <c r="DU204" s="196">
        <f>(AU204-AVERAGE(AU$3:AU$242))^2*'Monthly Returns'!$BI218</f>
        <v>1.2507151940057147E-8</v>
      </c>
      <c r="DV204" s="196">
        <f>(AV204-AVERAGE(AV$3:AV$242))^2*'Monthly Returns'!$BI218</f>
        <v>2.4464530874595962E-6</v>
      </c>
      <c r="DW204" s="196">
        <f>(AW204-AVERAGE(AW$3:AW$242))^2*'Monthly Returns'!$BI218</f>
        <v>1.2020293459342206E-5</v>
      </c>
      <c r="DX204" s="196">
        <f>(AX204-AVERAGE(AX$3:AX$242))^2*'Monthly Returns'!$BI218</f>
        <v>4.9928680217131315E-6</v>
      </c>
      <c r="DY204" s="196">
        <f>(AY204-AVERAGE(AY$3:AY$242))^2*'Monthly Returns'!$BI218</f>
        <v>9.6682751715295041E-8</v>
      </c>
      <c r="DZ204" s="196">
        <f>(AZ204-AVERAGE(AZ$3:AZ$242))^2*'Monthly Returns'!$BI218</f>
        <v>5.8265467046963509E-8</v>
      </c>
      <c r="EA204" s="196">
        <f>(BA204-AVERAGE(BA$3:BA$242))^2*'Monthly Returns'!$BI218</f>
        <v>1.3687579312919234E-5</v>
      </c>
    </row>
    <row r="205" spans="1:131" s="103" customFormat="1" x14ac:dyDescent="0.2">
      <c r="A205" s="85"/>
      <c r="B205" s="102">
        <f>'Monthly Returns'!A219</f>
        <v>42247</v>
      </c>
      <c r="C205" s="97">
        <f>'Monthly Returns'!B219</f>
        <v>-6.0368999999999999E-2</v>
      </c>
      <c r="D205" s="97">
        <f>'Monthly Returns'!C219</f>
        <v>-6.0152999999999998E-2</v>
      </c>
      <c r="E205" s="97">
        <f>'Monthly Returns'!D219</f>
        <v>-5.2769000000000003E-2</v>
      </c>
      <c r="F205" s="97">
        <f>'Monthly Returns'!E219</f>
        <v>-6.2840999999999994E-2</v>
      </c>
      <c r="G205" s="97">
        <f>'Monthly Returns'!F219</f>
        <v>-6.1801000000000002E-2</v>
      </c>
      <c r="H205" s="97">
        <f>'Monthly Returns'!G219</f>
        <v>-6.8145999999999998E-2</v>
      </c>
      <c r="I205" s="97">
        <f>'Monthly Returns'!H219</f>
        <v>-7.6260999999999995E-2</v>
      </c>
      <c r="J205" s="97">
        <f>'Monthly Returns'!I219</f>
        <v>-4.4405E-2</v>
      </c>
      <c r="K205" s="97">
        <f>'Monthly Returns'!J219</f>
        <v>-9.0098999999999999E-2</v>
      </c>
      <c r="L205" s="97">
        <f>'Monthly Returns'!K219</f>
        <v>-2.496424718368162E-2</v>
      </c>
      <c r="M205" s="97">
        <f>'Monthly Returns'!L219</f>
        <v>-1.436E-3</v>
      </c>
      <c r="N205" s="97">
        <f>'Monthly Returns'!M219</f>
        <v>4.3700000000000005E-4</v>
      </c>
      <c r="O205" s="97">
        <f>'Monthly Returns'!N219</f>
        <v>1.05E-4</v>
      </c>
      <c r="P205" s="97">
        <f>'Monthly Returns'!O219</f>
        <v>5.4100000000000003E-4</v>
      </c>
      <c r="Q205" s="97">
        <f>'Monthly Returns'!P219</f>
        <v>-1.94E-4</v>
      </c>
      <c r="R205" s="97">
        <f>'Monthly Returns'!Q219</f>
        <v>-5.9540000000000001E-3</v>
      </c>
      <c r="S205" s="97">
        <f>'Monthly Returns'!R219</f>
        <v>-3.0830000000000002E-3</v>
      </c>
      <c r="T205" s="97">
        <f>'Monthly Returns'!S219</f>
        <v>-1.2776000000000001E-2</v>
      </c>
      <c r="U205" s="97">
        <f>'Monthly Returns'!T219</f>
        <v>-8.4700000000000001E-3</v>
      </c>
      <c r="V205" s="97">
        <f>'Monthly Returns'!U219</f>
        <v>-3.3909999999999999E-3</v>
      </c>
      <c r="W205" s="97">
        <f>'Monthly Returns'!V219</f>
        <v>8.4500000000000005E-4</v>
      </c>
      <c r="X205" s="97">
        <f>'Monthly Returns'!W219</f>
        <v>-3.4499999999999999E-3</v>
      </c>
      <c r="Y205" s="97">
        <f>'Monthly Returns'!X219</f>
        <v>1.7390000000000001E-3</v>
      </c>
      <c r="Z205" s="97">
        <f>'Monthly Returns'!Y219</f>
        <v>1.0330000000000001E-3</v>
      </c>
      <c r="AA205" s="97">
        <f>'Monthly Returns'!Z219</f>
        <v>-1.7420000000000001E-2</v>
      </c>
      <c r="AB205" s="97">
        <f>'Monthly Returns'!AA219</f>
        <v>-6.9950000000000003E-3</v>
      </c>
      <c r="AC205" s="97">
        <f>'Monthly Returns'!AB219</f>
        <v>3.5460000000000001E-3</v>
      </c>
      <c r="AD205" s="97">
        <f>'Monthly Returns'!AC219</f>
        <v>5.2769999999999996E-3</v>
      </c>
      <c r="AE205" s="97">
        <f>'Monthly Returns'!AD219</f>
        <v>-3.1909999999999998E-3</v>
      </c>
      <c r="AF205" s="97">
        <f>'Monthly Returns'!AE219</f>
        <v>-7.1120000000000003E-3</v>
      </c>
      <c r="AG205" s="97">
        <f>'Monthly Returns'!AF219</f>
        <v>-1.8929000000000001E-2</v>
      </c>
      <c r="AH205" s="97">
        <f>'Monthly Returns'!AG219</f>
        <v>-3.5827999999999999E-2</v>
      </c>
      <c r="AI205" s="97">
        <f>'Monthly Returns'!AH219</f>
        <v>-2.2099999999999998E-2</v>
      </c>
      <c r="AJ205" s="97">
        <f>'Monthly Returns'!AI219</f>
        <v>-2.3869999999999999E-2</v>
      </c>
      <c r="AK205" s="97">
        <f>'Monthly Returns'!AJ219</f>
        <v>-3.2753999999999998E-2</v>
      </c>
      <c r="AL205" s="97">
        <f>'Monthly Returns'!AK219</f>
        <v>-2.2075999999999998E-2</v>
      </c>
      <c r="AM205" s="97">
        <f>'Monthly Returns'!AL219</f>
        <v>-1.6053999999999999E-2</v>
      </c>
      <c r="AN205" s="97">
        <f>'Monthly Returns'!AM219</f>
        <v>-1.2581999999999999E-2</v>
      </c>
      <c r="AO205" s="97">
        <f>'Monthly Returns'!AN219</f>
        <v>-1.7305000000000001E-2</v>
      </c>
      <c r="AP205" s="97">
        <f>'Monthly Returns'!AO219</f>
        <v>-9.188E-3</v>
      </c>
      <c r="AQ205" s="97">
        <f>'Monthly Returns'!AP219</f>
        <v>-7.6776999999999998E-2</v>
      </c>
      <c r="AR205" s="95">
        <v>-8.2565764201916487E-4</v>
      </c>
      <c r="AS205" s="97">
        <f>'Monthly Returns'!AR219</f>
        <v>-2.496424718368162E-2</v>
      </c>
      <c r="AT205" s="205">
        <f t="shared" si="5"/>
        <v>-3.2107764573362244E-2</v>
      </c>
      <c r="AU205" s="95">
        <v>-2.9645280435810712E-3</v>
      </c>
      <c r="AV205" s="95">
        <v>-1.6531276069561428E-3</v>
      </c>
      <c r="AW205" s="97">
        <f>'Monthly Returns'!AV219</f>
        <v>-5.8196999999999999E-2</v>
      </c>
      <c r="AX205" s="97">
        <f>'Monthly Returns'!AW219</f>
        <v>-5.8914000000000001E-2</v>
      </c>
      <c r="AY205" s="95">
        <v>-4.7183822866811193E-2</v>
      </c>
      <c r="AZ205" s="95">
        <v>-0.12761186239594899</v>
      </c>
      <c r="BA205" s="97">
        <f>'Monthly Returns'!AZ219</f>
        <v>-4.9616E-2</v>
      </c>
      <c r="BB205" s="97"/>
      <c r="BC205" s="97"/>
      <c r="BD205" s="97"/>
      <c r="BE205" s="97"/>
      <c r="BF205" s="97"/>
      <c r="BG205" s="97"/>
      <c r="BH205" s="97"/>
      <c r="BI205" s="97"/>
      <c r="BJ205" s="97"/>
      <c r="BK205" s="97"/>
      <c r="BL205" s="97"/>
      <c r="BM205" s="97"/>
      <c r="BN205" s="97"/>
      <c r="BO205" s="97"/>
      <c r="BP205" s="97"/>
      <c r="BQ205" s="97"/>
      <c r="BR205" s="97"/>
      <c r="BS205" s="97"/>
      <c r="BT205" s="97"/>
      <c r="BU205" s="97"/>
      <c r="BV205" s="97"/>
      <c r="CC205" s="196">
        <f>(C205-AVERAGE(C$3:C$242))^2*'Monthly Returns'!$BI219</f>
        <v>3.4586446780029094E-5</v>
      </c>
      <c r="CD205" s="196">
        <f>(D205-AVERAGE(D$3:D$242))^2*'Monthly Returns'!$BI219</f>
        <v>3.425190273856132E-5</v>
      </c>
      <c r="CE205" s="196">
        <f>(E205-AVERAGE(E$3:E$242))^2*'Monthly Returns'!$BI219</f>
        <v>2.9194891914137939E-5</v>
      </c>
      <c r="CF205" s="196">
        <f>(F205-AVERAGE(F$3:F$242))^2*'Monthly Returns'!$BI219</f>
        <v>3.9174012468292107E-5</v>
      </c>
      <c r="CG205" s="196">
        <f>(G205-AVERAGE(G$3:G$242))^2*'Monthly Returns'!$BI219</f>
        <v>3.9774407759894286E-5</v>
      </c>
      <c r="CH205" s="196">
        <f>(H205-AVERAGE(H$3:H$242))^2*'Monthly Returns'!$BI219</f>
        <v>4.2134555149973714E-5</v>
      </c>
      <c r="CI205" s="196">
        <f>(I205-AVERAGE(I$3:I$242))^2*'Monthly Returns'!$BI219</f>
        <v>5.1583004673932164E-5</v>
      </c>
      <c r="CJ205" s="196">
        <f>(J205-AVERAGE(J$3:J$242))^2*'Monthly Returns'!$BI219</f>
        <v>2.1583745803922797E-5</v>
      </c>
      <c r="CK205" s="196">
        <f>(K205-AVERAGE(K$3:K$242))^2*'Monthly Returns'!$BI219</f>
        <v>7.6061746111266102E-5</v>
      </c>
      <c r="CL205" s="196">
        <f>(L205-AVERAGE(L$3:L$242))^2*'Monthly Returns'!$BI219</f>
        <v>2.3336948711422433E-35</v>
      </c>
      <c r="CM205" s="196">
        <f>(M205-AVERAGE(M$3:M$242))^2*'Monthly Returns'!$BI219</f>
        <v>2.0033237171754312E-7</v>
      </c>
      <c r="CN205" s="196">
        <f>(N205-AVERAGE(N$3:N$242))^2*'Monthly Returns'!$BI219</f>
        <v>6.4630631382225685E-8</v>
      </c>
      <c r="CO205" s="196">
        <f>(O205-AVERAGE(O$3:O$242))^2*'Monthly Returns'!$BI219</f>
        <v>1.922956984718442E-8</v>
      </c>
      <c r="CP205" s="196">
        <f>(P205-AVERAGE(P$3:P$242))^2*'Monthly Returns'!$BI219</f>
        <v>4.5675917280260625E-8</v>
      </c>
      <c r="CQ205" s="196">
        <f>(Q205-AVERAGE(Q$3:Q$242))^2*'Monthly Returns'!$BI219</f>
        <v>2.1627467428386687E-7</v>
      </c>
      <c r="CR205" s="196">
        <f>(R205-AVERAGE(R$3:R$242))^2*'Monthly Returns'!$BI219</f>
        <v>8.0427232667158316E-7</v>
      </c>
      <c r="CS205" s="196">
        <f>(S205-AVERAGE(S$3:S$242))^2*'Monthly Returns'!$BI219</f>
        <v>3.7961643560106405E-7</v>
      </c>
      <c r="CT205" s="196">
        <f>(T205-AVERAGE(T$3:T$242))^2*'Monthly Returns'!$BI219</f>
        <v>2.5438959319666239E-6</v>
      </c>
      <c r="CU205" s="196">
        <f>(U205-AVERAGE(U$3:U$242))^2*'Monthly Returns'!$BI219</f>
        <v>1.256943193578204E-6</v>
      </c>
      <c r="CV205" s="196">
        <f>(V205-AVERAGE(V$3:V$242))^2*'Monthly Returns'!$BI219</f>
        <v>3.3975578921586999E-7</v>
      </c>
      <c r="CW205" s="196">
        <f>(W205-AVERAGE(W$3:W$242))^2*'Monthly Returns'!$BI219</f>
        <v>6.1815371503773967E-8</v>
      </c>
      <c r="CX205" s="196">
        <f>(X205-AVERAGE(X$3:X$242))^2*'Monthly Returns'!$BI219</f>
        <v>4.7535509050046345E-7</v>
      </c>
      <c r="CY205" s="196">
        <f>(Y205-AVERAGE(Y$3:Y$242))^2*'Monthly Returns'!$BI219</f>
        <v>2.6564708414554653E-8</v>
      </c>
      <c r="CZ205" s="196">
        <f>(Z205-AVERAGE(Z$3:Z$242))^2*'Monthly Returns'!$BI219</f>
        <v>1.496047226483811E-8</v>
      </c>
      <c r="DA205" s="196">
        <f>(AA205-AVERAGE(AA$3:AA$242))^2*'Monthly Returns'!$BI219</f>
        <v>4.1295814860648262E-6</v>
      </c>
      <c r="DB205" s="196">
        <f>(AB205-AVERAGE(AB$3:AB$242))^2*'Monthly Returns'!$BI219</f>
        <v>9.3640745466143456E-7</v>
      </c>
      <c r="DC205" s="196">
        <f>(AC205-AVERAGE(AC$3:AC$242))^2*'Monthly Returns'!$BI219</f>
        <v>1.9730282221309394E-9</v>
      </c>
      <c r="DD205" s="196">
        <f>(AD205-AVERAGE(AD$3:AD$242))^2*'Monthly Returns'!$BI219</f>
        <v>3.6257795533420279E-8</v>
      </c>
      <c r="DE205" s="196">
        <f>(AE205-AVERAGE(AE$3:AE$242))^2*'Monthly Returns'!$BI219</f>
        <v>3.177876243411323E-7</v>
      </c>
      <c r="DF205" s="196">
        <f>(AF205-AVERAGE(AF$3:AF$242))^2*'Monthly Returns'!$BI219</f>
        <v>1.4955111328978933E-6</v>
      </c>
      <c r="DG205" s="196">
        <f>(AG205-AVERAGE(AG$3:AG$242))^2*'Monthly Returns'!$BI219</f>
        <v>4.5051547686889096E-6</v>
      </c>
      <c r="DH205" s="196">
        <f>(AH205-AVERAGE(AH$3:AH$242))^2*'Monthly Returns'!$BI219</f>
        <v>1.2214093086432211E-5</v>
      </c>
      <c r="DI205" s="196">
        <f>(AI205-AVERAGE(AI$3:AI$242))^2*'Monthly Returns'!$BI219</f>
        <v>5.0165166835388966E-6</v>
      </c>
      <c r="DJ205" s="196">
        <f>(AJ205-AVERAGE(AJ$3:AJ$242))^2*'Monthly Returns'!$BI219</f>
        <v>6.6279472118500814E-6</v>
      </c>
      <c r="DK205" s="196">
        <f>(AK205-AVERAGE(AK$3:AK$242))^2*'Monthly Returns'!$BI219</f>
        <v>1.1524882985195831E-5</v>
      </c>
      <c r="DL205" s="196">
        <f>(AL205-AVERAGE(AL$3:AL$242))^2*'Monthly Returns'!$BI219</f>
        <v>6.1433373404622458E-6</v>
      </c>
      <c r="DM205" s="196">
        <f>(AM205-AVERAGE(AM$3:AM$242))^2*'Monthly Returns'!$BI219</f>
        <v>3.1465828101857444E-6</v>
      </c>
      <c r="DN205" s="196">
        <f>(AN205-AVERAGE(AN$3:AN$242))^2*'Monthly Returns'!$BI219</f>
        <v>2.5069998397995663E-6</v>
      </c>
      <c r="DO205" s="196">
        <f>(AO205-AVERAGE(AO$3:AO$242))^2*'Monthly Returns'!$BI219</f>
        <v>3.8953979512574683E-6</v>
      </c>
      <c r="DP205" s="196">
        <f>(AP205-AVERAGE(AP$3:AP$242))^2*'Monthly Returns'!$BI219</f>
        <v>1.0108804022382191E-6</v>
      </c>
      <c r="DQ205" s="196">
        <f>(AQ205-AVERAGE(AQ$3:AQ$242))^2*'Monthly Returns'!$BI219</f>
        <v>5.4204050747917239E-5</v>
      </c>
      <c r="DR205" s="196">
        <f>(AR205-AVERAGE(AR$3:AR$242))^2*'Monthly Returns'!$BI219</f>
        <v>4.0702615440517671E-7</v>
      </c>
      <c r="DS205" s="196">
        <f>(AS205-AVERAGE(AS$3:AS$242))^2*'Monthly Returns'!$BI219</f>
        <v>2.3336948711422433E-35</v>
      </c>
      <c r="DT205" s="196">
        <f>(AT205-AVERAGE(AT$3:AT$242))^2*'Monthly Returns'!$BI219</f>
        <v>1.0823386665791848E-5</v>
      </c>
      <c r="DU205" s="196">
        <f>(AU205-AVERAGE(AU$3:AU$242))^2*'Monthly Returns'!$BI219</f>
        <v>1.8625029486152751E-7</v>
      </c>
      <c r="DV205" s="196">
        <f>(AV205-AVERAGE(AV$3:AV$242))^2*'Monthly Returns'!$BI219</f>
        <v>1.328004604376242E-7</v>
      </c>
      <c r="DW205" s="196">
        <f>(AW205-AVERAGE(AW$3:AW$242))^2*'Monthly Returns'!$BI219</f>
        <v>3.5048302580974098E-5</v>
      </c>
      <c r="DX205" s="196">
        <f>(AX205-AVERAGE(AX$3:AX$242))^2*'Monthly Returns'!$BI219</f>
        <v>3.4812404682575764E-5</v>
      </c>
      <c r="DY205" s="196">
        <f>(AY205-AVERAGE(AY$3:AY$242))^2*'Monthly Returns'!$BI219</f>
        <v>2.2180648721303094E-5</v>
      </c>
      <c r="DZ205" s="196">
        <f>(AZ205-AVERAGE(AZ$3:AZ$242))^2*'Monthly Returns'!$BI219</f>
        <v>1.5675615889563976E-4</v>
      </c>
      <c r="EA205" s="196">
        <f>(BA205-AVERAGE(BA$3:BA$242))^2*'Monthly Returns'!$BI219</f>
        <v>2.7141369248685041E-5</v>
      </c>
    </row>
    <row r="206" spans="1:131" s="103" customFormat="1" x14ac:dyDescent="0.2">
      <c r="A206" s="85"/>
      <c r="B206" s="102">
        <f>'Monthly Returns'!A220</f>
        <v>42277</v>
      </c>
      <c r="C206" s="97">
        <f>'Monthly Returns'!B220</f>
        <v>-2.9140000000000003E-2</v>
      </c>
      <c r="D206" s="97">
        <f>'Monthly Returns'!C220</f>
        <v>-2.7408000000000002E-2</v>
      </c>
      <c r="E206" s="97">
        <f>'Monthly Returns'!D220</f>
        <v>-3.6003E-2</v>
      </c>
      <c r="F206" s="97">
        <f>'Monthly Returns'!E220</f>
        <v>-4.9062999999999996E-2</v>
      </c>
      <c r="G206" s="97">
        <f>'Monthly Returns'!F220</f>
        <v>-5.7876999999999998E-2</v>
      </c>
      <c r="H206" s="97">
        <f>'Monthly Returns'!G220</f>
        <v>-3.5785999999999998E-2</v>
      </c>
      <c r="I206" s="97">
        <f>'Monthly Returns'!H220</f>
        <v>-4.5984999999999998E-2</v>
      </c>
      <c r="J206" s="97">
        <f>'Monthly Returns'!I220</f>
        <v>-3.5557999999999999E-2</v>
      </c>
      <c r="K206" s="97">
        <f>'Monthly Returns'!J220</f>
        <v>-2.9727E-2</v>
      </c>
      <c r="L206" s="97">
        <f>'Monthly Returns'!K220</f>
        <v>-2.496424718368162E-2</v>
      </c>
      <c r="M206" s="97">
        <f>'Monthly Returns'!L220</f>
        <v>6.764E-3</v>
      </c>
      <c r="N206" s="97">
        <f>'Monthly Returns'!M220</f>
        <v>8.7760000000000008E-3</v>
      </c>
      <c r="O206" s="97">
        <f>'Monthly Returns'!N220</f>
        <v>4.9200000000000003E-4</v>
      </c>
      <c r="P206" s="97">
        <f>'Monthly Returns'!O220</f>
        <v>7.6939999999999995E-3</v>
      </c>
      <c r="Q206" s="97">
        <f>'Monthly Returns'!P220</f>
        <v>1.5402000000000001E-2</v>
      </c>
      <c r="R206" s="97">
        <f>'Monthly Returns'!Q220</f>
        <v>5.0139999999999994E-3</v>
      </c>
      <c r="S206" s="97">
        <f>'Monthly Returns'!R220</f>
        <v>5.5960000000000003E-3</v>
      </c>
      <c r="T206" s="97">
        <f>'Monthly Returns'!S220</f>
        <v>3.62E-3</v>
      </c>
      <c r="U206" s="97">
        <f>'Monthly Returns'!T220</f>
        <v>-6.8170000000000001E-3</v>
      </c>
      <c r="V206" s="97">
        <f>'Monthly Returns'!U220</f>
        <v>-2.3270000000000001E-3</v>
      </c>
      <c r="W206" s="97">
        <f>'Monthly Returns'!V220</f>
        <v>5.8460000000000005E-3</v>
      </c>
      <c r="X206" s="97">
        <f>'Monthly Returns'!W220</f>
        <v>1.2241999999999999E-2</v>
      </c>
      <c r="Y206" s="97">
        <f>'Monthly Returns'!X220</f>
        <v>8.6789999999999992E-3</v>
      </c>
      <c r="Z206" s="97">
        <f>'Monthly Returns'!Y220</f>
        <v>3.1669999999999997E-3</v>
      </c>
      <c r="AA206" s="97">
        <f>'Monthly Returns'!Z220</f>
        <v>-2.6021000000000002E-2</v>
      </c>
      <c r="AB206" s="97">
        <f>'Monthly Returns'!AA220</f>
        <v>-6.4939999999999998E-3</v>
      </c>
      <c r="AC206" s="97">
        <f>'Monthly Returns'!AB220</f>
        <v>4.2630000000000003E-3</v>
      </c>
      <c r="AD206" s="97">
        <f>'Monthly Returns'!AC220</f>
        <v>8.4730000000000014E-3</v>
      </c>
      <c r="AE206" s="97">
        <f>'Monthly Returns'!AD220</f>
        <v>-1.0046999999999999E-2</v>
      </c>
      <c r="AF206" s="97">
        <f>'Monthly Returns'!AE220</f>
        <v>-8.2039999999999995E-3</v>
      </c>
      <c r="AG206" s="97">
        <f>'Monthly Returns'!AF220</f>
        <v>-1.685E-2</v>
      </c>
      <c r="AH206" s="97">
        <f>'Monthly Returns'!AG220</f>
        <v>-1.84E-2</v>
      </c>
      <c r="AI206" s="97">
        <f>'Monthly Returns'!AH220</f>
        <v>-2.07E-2</v>
      </c>
      <c r="AJ206" s="97">
        <f>'Monthly Returns'!AI220</f>
        <v>-1.3839999999999998E-2</v>
      </c>
      <c r="AK206" s="97">
        <f>'Monthly Returns'!AJ220</f>
        <v>-1.9261E-2</v>
      </c>
      <c r="AL206" s="97">
        <f>'Monthly Returns'!AK220</f>
        <v>-2.3594E-2</v>
      </c>
      <c r="AM206" s="97">
        <f>'Monthly Returns'!AL220</f>
        <v>-4.3400000000000003E-4</v>
      </c>
      <c r="AN206" s="97">
        <f>'Monthly Returns'!AM220</f>
        <v>-1.1106E-2</v>
      </c>
      <c r="AO206" s="97">
        <f>'Monthly Returns'!AN220</f>
        <v>2.3273000000000002E-2</v>
      </c>
      <c r="AP206" s="97">
        <f>'Monthly Returns'!AO220</f>
        <v>-3.4172000000000001E-2</v>
      </c>
      <c r="AQ206" s="97">
        <f>'Monthly Returns'!AP220</f>
        <v>-9.6858E-2</v>
      </c>
      <c r="AR206" s="95">
        <v>-1.4644145323491052E-2</v>
      </c>
      <c r="AS206" s="97">
        <f>'Monthly Returns'!AR220</f>
        <v>-2.496424718368162E-2</v>
      </c>
      <c r="AT206" s="205">
        <f t="shared" si="5"/>
        <v>-1.4902650820478097E-2</v>
      </c>
      <c r="AU206" s="95">
        <v>-1.6895431293245489E-2</v>
      </c>
      <c r="AV206" s="95">
        <v>-1.1892565507463248E-2</v>
      </c>
      <c r="AW206" s="97">
        <f>'Monthly Returns'!AV220</f>
        <v>2.1330000000000002E-2</v>
      </c>
      <c r="AX206" s="97">
        <f>'Monthly Returns'!AW220</f>
        <v>1.2381E-2</v>
      </c>
      <c r="AY206" s="95">
        <v>-2.7131254102390485E-2</v>
      </c>
      <c r="AZ206" s="95">
        <v>-2.0199002634614664E-2</v>
      </c>
      <c r="BA206" s="97">
        <f>'Monthly Returns'!AZ220</f>
        <v>-0.15284599999999998</v>
      </c>
      <c r="BB206" s="97"/>
      <c r="BC206" s="97"/>
      <c r="BD206" s="97"/>
      <c r="BE206" s="97"/>
      <c r="BF206" s="97"/>
      <c r="BG206" s="97"/>
      <c r="BH206" s="97"/>
      <c r="BI206" s="97"/>
      <c r="BJ206" s="97"/>
      <c r="BK206" s="97"/>
      <c r="BL206" s="97"/>
      <c r="BM206" s="97"/>
      <c r="BN206" s="97"/>
      <c r="BO206" s="97"/>
      <c r="BP206" s="97"/>
      <c r="BQ206" s="97"/>
      <c r="BR206" s="97"/>
      <c r="BS206" s="97"/>
      <c r="BT206" s="97"/>
      <c r="BU206" s="97"/>
      <c r="BV206" s="97"/>
      <c r="CC206" s="196">
        <f>(C206-AVERAGE(C$3:C$242))^2*'Monthly Returns'!$BI220</f>
        <v>1.0107762965777189E-5</v>
      </c>
      <c r="CD206" s="196">
        <f>(D206-AVERAGE(D$3:D$242))^2*'Monthly Returns'!$BI220</f>
        <v>9.1084540552180373E-6</v>
      </c>
      <c r="CE206" s="196">
        <f>(E206-AVERAGE(E$3:E$242))^2*'Monthly Returns'!$BI220</f>
        <v>1.5713661801632932E-5</v>
      </c>
      <c r="CF206" s="196">
        <f>(F206-AVERAGE(F$3:F$242))^2*'Monthly Returns'!$BI220</f>
        <v>2.586110133864416E-5</v>
      </c>
      <c r="CG206" s="196">
        <f>(G206-AVERAGE(G$3:G$242))^2*'Monthly Returns'!$BI220</f>
        <v>3.5943175512682741E-5</v>
      </c>
      <c r="CH206" s="196">
        <f>(H206-AVERAGE(H$3:H$242))^2*'Monthly Returns'!$BI220</f>
        <v>1.3642038134245333E-5</v>
      </c>
      <c r="CI206" s="196">
        <f>(I206-AVERAGE(I$3:I$242))^2*'Monthly Returns'!$BI220</f>
        <v>2.0887499467133805E-5</v>
      </c>
      <c r="CJ206" s="196">
        <f>(J206-AVERAGE(J$3:J$242))^2*'Monthly Returns'!$BI220</f>
        <v>1.5174538376867458E-5</v>
      </c>
      <c r="CK206" s="196">
        <f>(K206-AVERAGE(K$3:K$242))^2*'Monthly Returns'!$BI220</f>
        <v>1.2144951887794842E-5</v>
      </c>
      <c r="CL206" s="196">
        <f>(L206-AVERAGE(L$3:L$242))^2*'Monthly Returns'!$BI220</f>
        <v>2.3572675466083267E-35</v>
      </c>
      <c r="CM206" s="196">
        <f>(M206-AVERAGE(M$3:M$242))^2*'Monthly Returns'!$BI220</f>
        <v>7.1479461866522983E-8</v>
      </c>
      <c r="CN206" s="196">
        <f>(N206-AVERAGE(N$3:N$242))^2*'Monthly Returns'!$BI220</f>
        <v>2.2453134518206189E-7</v>
      </c>
      <c r="CO206" s="196">
        <f>(O206-AVERAGE(O$3:O$242))^2*'Monthly Returns'!$BI220</f>
        <v>1.1134713924594E-8</v>
      </c>
      <c r="CP206" s="196">
        <f>(P206-AVERAGE(P$3:P$242))^2*'Monthly Returns'!$BI220</f>
        <v>1.6877855619008956E-7</v>
      </c>
      <c r="CQ206" s="196">
        <f>(Q206-AVERAGE(Q$3:Q$242))^2*'Monthly Returns'!$BI220</f>
        <v>8.0402814616301232E-7</v>
      </c>
      <c r="CR206" s="196">
        <f>(R206-AVERAGE(R$3:R$242))^2*'Monthly Returns'!$BI220</f>
        <v>3.3597708324281954E-9</v>
      </c>
      <c r="CS206" s="196">
        <f>(S206-AVERAGE(S$3:S$242))^2*'Monthly Returns'!$BI220</f>
        <v>1.955996033239183E-8</v>
      </c>
      <c r="CT206" s="196">
        <f>(T206-AVERAGE(T$3:T$242))^2*'Monthly Returns'!$BI220</f>
        <v>2.8544727074790492E-8</v>
      </c>
      <c r="CU206" s="196">
        <f>(U206-AVERAGE(U$3:U$242))^2*'Monthly Returns'!$BI220</f>
        <v>9.6472973692641532E-7</v>
      </c>
      <c r="CV206" s="196">
        <f>(V206-AVERAGE(V$3:V$242))^2*'Monthly Returns'!$BI220</f>
        <v>2.4281401113328374E-7</v>
      </c>
      <c r="CW206" s="196">
        <f>(W206-AVERAGE(W$3:W$242))^2*'Monthly Returns'!$BI220</f>
        <v>3.5164795730433815E-8</v>
      </c>
      <c r="CX206" s="196">
        <f>(X206-AVERAGE(X$3:X$242))^2*'Monthly Returns'!$BI220</f>
        <v>4.6176849918680697E-7</v>
      </c>
      <c r="CY206" s="196">
        <f>(Y206-AVERAGE(Y$3:Y$242))^2*'Monthly Returns'!$BI220</f>
        <v>1.964129942178875E-7</v>
      </c>
      <c r="CZ206" s="196">
        <f>(Z206-AVERAGE(Z$3:Z$242))^2*'Monthly Returns'!$BI220</f>
        <v>4.0598269395726984E-9</v>
      </c>
      <c r="DA206" s="196">
        <f>(AA206-AVERAGE(AA$3:AA$242))^2*'Monthly Returns'!$BI220</f>
        <v>7.8100333009812706E-6</v>
      </c>
      <c r="DB206" s="196">
        <f>(AB206-AVERAGE(AB$3:AB$242))^2*'Monthly Returns'!$BI220</f>
        <v>8.6255341507288052E-7</v>
      </c>
      <c r="DC206" s="196">
        <f>(AC206-AVERAGE(AC$3:AC$242))^2*'Monthly Returns'!$BI220</f>
        <v>1.1524774622000374E-8</v>
      </c>
      <c r="DD206" s="196">
        <f>(AD206-AVERAGE(AD$3:AD$242))^2*'Monthly Returns'!$BI220</f>
        <v>2.2175219227542065E-7</v>
      </c>
      <c r="DE206" s="196">
        <f>(AE206-AVERAGE(AE$3:AE$242))^2*'Monthly Returns'!$BI220</f>
        <v>1.3600518309946878E-6</v>
      </c>
      <c r="DF206" s="196">
        <f>(AF206-AVERAGE(AF$3:AF$242))^2*'Monthly Returns'!$BI220</f>
        <v>1.7545155804998897E-6</v>
      </c>
      <c r="DG206" s="196">
        <f>(AG206-AVERAGE(AG$3:AG$242))^2*'Monthly Returns'!$BI220</f>
        <v>3.8079323681330241E-6</v>
      </c>
      <c r="DH206" s="196">
        <f>(AH206-AVERAGE(AH$3:AH$242))^2*'Monthly Returns'!$BI220</f>
        <v>3.9528143227775675E-6</v>
      </c>
      <c r="DI206" s="196">
        <f>(AI206-AVERAGE(AI$3:AI$242))^2*'Monthly Returns'!$BI220</f>
        <v>4.5309103296880667E-6</v>
      </c>
      <c r="DJ206" s="196">
        <f>(AJ206-AVERAGE(AJ$3:AJ$242))^2*'Monthly Returns'!$BI220</f>
        <v>2.924770997896714E-6</v>
      </c>
      <c r="DK206" s="196">
        <f>(AK206-AVERAGE(AK$3:AK$242))^2*'Monthly Returns'!$BI220</f>
        <v>4.9809157540348836E-6</v>
      </c>
      <c r="DL206" s="196">
        <f>(AL206-AVERAGE(AL$3:AL$242))^2*'Monthly Returns'!$BI220</f>
        <v>6.8844894182797846E-6</v>
      </c>
      <c r="DM206" s="196">
        <f>(AM206-AVERAGE(AM$3:AM$242))^2*'Monthly Returns'!$BI220</f>
        <v>1.7357708494715918E-7</v>
      </c>
      <c r="DN206" s="196">
        <f>(AN206-AVERAGE(AN$3:AN$242))^2*'Monthly Returns'!$BI220</f>
        <v>2.1381227627492596E-6</v>
      </c>
      <c r="DO206" s="196">
        <f>(AO206-AVERAGE(AO$3:AO$242))^2*'Monthly Returns'!$BI220</f>
        <v>2.450643077901671E-6</v>
      </c>
      <c r="DP206" s="196">
        <f>(AP206-AVERAGE(AP$3:AP$242))^2*'Monthly Returns'!$BI220</f>
        <v>1.0212277295399631E-5</v>
      </c>
      <c r="DQ206" s="196">
        <f>(AQ206-AVERAGE(AQ$3:AQ$242))^2*'Monthly Returns'!$BI220</f>
        <v>8.3828197096165382E-5</v>
      </c>
      <c r="DR206" s="196">
        <f>(AR206-AVERAGE(AR$3:AR$242))^2*'Monthly Returns'!$BI220</f>
        <v>3.4217822309961541E-6</v>
      </c>
      <c r="DS206" s="196">
        <f>(AS206-AVERAGE(AS$3:AS$242))^2*'Monthly Returns'!$BI220</f>
        <v>2.3572675466083267E-35</v>
      </c>
      <c r="DT206" s="196">
        <f>(AT206-AVERAGE(AT$3:AT$242))^2*'Monthly Returns'!$BI220</f>
        <v>3.2459613269430958E-6</v>
      </c>
      <c r="DU206" s="196">
        <f>(AU206-AVERAGE(AU$3:AU$242))^2*'Monthly Returns'!$BI220</f>
        <v>2.7296972245072973E-6</v>
      </c>
      <c r="DV206" s="196">
        <f>(AV206-AVERAGE(AV$3:AV$242))^2*'Monthly Returns'!$BI220</f>
        <v>2.801773027140373E-7</v>
      </c>
      <c r="DW206" s="196">
        <f>(AW206-AVERAGE(AW$3:AW$242))^2*'Monthly Returns'!$BI220</f>
        <v>1.0113962650138592E-6</v>
      </c>
      <c r="DX206" s="196">
        <f>(AX206-AVERAGE(AX$3:AX$242))^2*'Monthly Returns'!$BI220</f>
        <v>9.3479572565140789E-8</v>
      </c>
      <c r="DY206" s="196">
        <f>(AY206-AVERAGE(AY$3:AY$242))^2*'Monthly Returns'!$BI220</f>
        <v>8.8774364433290783E-6</v>
      </c>
      <c r="DZ206" s="196">
        <f>(AZ206-AVERAGE(AZ$3:AZ$242))^2*'Monthly Returns'!$BI220</f>
        <v>1.016753481818751E-5</v>
      </c>
      <c r="EA206" s="196">
        <f>(BA206-AVERAGE(BA$3:BA$242))^2*'Monthly Returns'!$BI220</f>
        <v>2.034841104178342E-4</v>
      </c>
    </row>
    <row r="207" spans="1:131" s="103" customFormat="1" x14ac:dyDescent="0.2">
      <c r="A207" s="85"/>
      <c r="B207" s="102">
        <f>'Monthly Returns'!A221</f>
        <v>42308</v>
      </c>
      <c r="C207" s="97">
        <f>'Monthly Returns'!B221</f>
        <v>7.8985E-2</v>
      </c>
      <c r="D207" s="97">
        <f>'Monthly Returns'!C221</f>
        <v>8.0907999999999994E-2</v>
      </c>
      <c r="E207" s="97">
        <f>'Monthly Returns'!D221</f>
        <v>6.1996000000000002E-2</v>
      </c>
      <c r="F207" s="97">
        <f>'Monthly Returns'!E221</f>
        <v>5.6340000000000001E-2</v>
      </c>
      <c r="G207" s="97">
        <f>'Monthly Returns'!F221</f>
        <v>3.9538000000000004E-2</v>
      </c>
      <c r="H207" s="97">
        <f>'Monthly Returns'!G221</f>
        <v>7.8750000000000001E-2</v>
      </c>
      <c r="I207" s="97">
        <f>'Monthly Returns'!H221</f>
        <v>7.4554999999999996E-2</v>
      </c>
      <c r="J207" s="97">
        <f>'Monthly Returns'!I221</f>
        <v>5.9419000000000007E-2</v>
      </c>
      <c r="K207" s="97">
        <f>'Monthly Returns'!J221</f>
        <v>7.1402000000000007E-2</v>
      </c>
      <c r="L207" s="97">
        <f>'Monthly Returns'!K221</f>
        <v>-2.496424718368162E-2</v>
      </c>
      <c r="M207" s="97">
        <f>'Monthly Returns'!L221</f>
        <v>1.66E-4</v>
      </c>
      <c r="N207" s="97">
        <f>'Monthly Returns'!M221</f>
        <v>-3.6609999999999998E-3</v>
      </c>
      <c r="O207" s="97">
        <f>'Monthly Returns'!N221</f>
        <v>-1.9699999999999999E-4</v>
      </c>
      <c r="P207" s="97">
        <f>'Monthly Returns'!O221</f>
        <v>-3.3650000000000004E-3</v>
      </c>
      <c r="Q207" s="97">
        <f>'Monthly Returns'!P221</f>
        <v>-5.4579999999999993E-3</v>
      </c>
      <c r="R207" s="97">
        <f>'Monthly Returns'!Q221</f>
        <v>4.705E-3</v>
      </c>
      <c r="S207" s="97">
        <f>'Monthly Returns'!R221</f>
        <v>2.4629999999999999E-3</v>
      </c>
      <c r="T207" s="97">
        <f>'Monthly Returns'!S221</f>
        <v>9.9990000000000009E-3</v>
      </c>
      <c r="U207" s="97">
        <f>'Monthly Returns'!T221</f>
        <v>3.117E-3</v>
      </c>
      <c r="V207" s="97">
        <f>'Monthly Returns'!U221</f>
        <v>1.325E-3</v>
      </c>
      <c r="W207" s="97">
        <f>'Monthly Returns'!V221</f>
        <v>6.6E-4</v>
      </c>
      <c r="X207" s="97">
        <f>'Monthly Returns'!W221</f>
        <v>-1.915E-3</v>
      </c>
      <c r="Y207" s="97">
        <f>'Monthly Returns'!X221</f>
        <v>5.1510000000000002E-3</v>
      </c>
      <c r="Z207" s="97">
        <f>'Monthly Returns'!Y221</f>
        <v>2.6690000000000004E-3</v>
      </c>
      <c r="AA207" s="97">
        <f>'Monthly Returns'!Z221</f>
        <v>2.7490999999999998E-2</v>
      </c>
      <c r="AB207" s="97">
        <f>'Monthly Returns'!AA221</f>
        <v>-1.8260000000000001E-3</v>
      </c>
      <c r="AC207" s="97">
        <f>'Monthly Returns'!AB221</f>
        <v>3.2109999999999999E-3</v>
      </c>
      <c r="AD207" s="97">
        <f>'Monthly Returns'!AC221</f>
        <v>2.9189999999999997E-3</v>
      </c>
      <c r="AE207" s="97">
        <f>'Monthly Returns'!AD221</f>
        <v>8.2540000000000009E-3</v>
      </c>
      <c r="AF207" s="97">
        <f>'Monthly Returns'!AE221</f>
        <v>2.8161000000000002E-2</v>
      </c>
      <c r="AG207" s="97">
        <f>'Monthly Returns'!AF221</f>
        <v>2.6735999999999999E-2</v>
      </c>
      <c r="AH207" s="97">
        <f>'Monthly Returns'!AG221</f>
        <v>3.9203000000000002E-2</v>
      </c>
      <c r="AI207" s="97">
        <f>'Monthly Returns'!AH221</f>
        <v>1.46E-2</v>
      </c>
      <c r="AJ207" s="97">
        <f>'Monthly Returns'!AI221</f>
        <v>1.7299999999999999E-2</v>
      </c>
      <c r="AK207" s="97">
        <f>'Monthly Returns'!AJ221</f>
        <v>2.9703E-2</v>
      </c>
      <c r="AL207" s="97">
        <f>'Monthly Returns'!AK221</f>
        <v>1.3478E-2</v>
      </c>
      <c r="AM207" s="97">
        <f>'Monthly Returns'!AL221</f>
        <v>-8.4599999999999996E-4</v>
      </c>
      <c r="AN207" s="97">
        <f>'Monthly Returns'!AM221</f>
        <v>9.9319999999999999E-3</v>
      </c>
      <c r="AO207" s="97">
        <f>'Monthly Returns'!AN221</f>
        <v>-3.8786000000000001E-2</v>
      </c>
      <c r="AP207" s="97">
        <f>'Monthly Returns'!AO221</f>
        <v>-4.4619999999999998E-3</v>
      </c>
      <c r="AQ207" s="97">
        <f>'Monthly Returns'!AP221</f>
        <v>9.8506999999999997E-2</v>
      </c>
      <c r="AR207" s="95">
        <v>-8.7664990519244132E-3</v>
      </c>
      <c r="AS207" s="97">
        <f>'Monthly Returns'!AR221</f>
        <v>-2.496424718368162E-2</v>
      </c>
      <c r="AT207" s="205">
        <f t="shared" si="5"/>
        <v>2.9809042228447973E-2</v>
      </c>
      <c r="AU207" s="95">
        <v>9.9135466114620152E-3</v>
      </c>
      <c r="AV207" s="95">
        <v>1.4395554254515995E-2</v>
      </c>
      <c r="AW207" s="97">
        <f>'Monthly Returns'!AV221</f>
        <v>6.4711000000000005E-2</v>
      </c>
      <c r="AX207" s="97">
        <f>'Monthly Returns'!AW221</f>
        <v>5.7263000000000001E-2</v>
      </c>
      <c r="AY207" s="95">
        <v>5.6896211142239861E-2</v>
      </c>
      <c r="AZ207" s="95">
        <v>0.13572808436353423</v>
      </c>
      <c r="BA207" s="97">
        <f>'Monthly Returns'!AZ221</f>
        <v>9.6946999999999992E-2</v>
      </c>
      <c r="BB207" s="97"/>
      <c r="BC207" s="97"/>
      <c r="BD207" s="97"/>
      <c r="BE207" s="97"/>
      <c r="BF207" s="97"/>
      <c r="BG207" s="97"/>
      <c r="BH207" s="97"/>
      <c r="BI207" s="97"/>
      <c r="BJ207" s="97"/>
      <c r="BK207" s="97"/>
      <c r="BL207" s="97"/>
      <c r="BM207" s="97"/>
      <c r="BN207" s="97"/>
      <c r="BO207" s="97"/>
      <c r="BP207" s="97"/>
      <c r="BQ207" s="97"/>
      <c r="BR207" s="97"/>
      <c r="BS207" s="97"/>
      <c r="BT207" s="97"/>
      <c r="BU207" s="97"/>
      <c r="BV207" s="97"/>
      <c r="CC207" s="196">
        <f>(C207-AVERAGE(C$3:C$242))^2*'Monthly Returns'!$BI221</f>
        <v>3.9807117057347973E-5</v>
      </c>
      <c r="CD207" s="196">
        <f>(D207-AVERAGE(D$3:D$242))^2*'Monthly Returns'!$BI221</f>
        <v>4.2095952403494126E-5</v>
      </c>
      <c r="CE207" s="196">
        <f>(E207-AVERAGE(E$3:E$242))^2*'Monthly Returns'!$BI221</f>
        <v>2.1441044469796955E-5</v>
      </c>
      <c r="CF207" s="196">
        <f>(F207-AVERAGE(F$3:F$242))^2*'Monthly Returns'!$BI221</f>
        <v>1.7258222115016378E-5</v>
      </c>
      <c r="CG207" s="196">
        <f>(G207-AVERAGE(G$3:G$242))^2*'Monthly Returns'!$BI221</f>
        <v>6.4397301494985936E-6</v>
      </c>
      <c r="CH207" s="196">
        <f>(H207-AVERAGE(H$3:H$242))^2*'Monthly Returns'!$BI221</f>
        <v>4.0398802771533535E-5</v>
      </c>
      <c r="CI207" s="196">
        <f>(I207-AVERAGE(I$3:I$242))^2*'Monthly Returns'!$BI221</f>
        <v>3.6031086370609769E-5</v>
      </c>
      <c r="CJ207" s="196">
        <f>(J207-AVERAGE(J$3:J$242))^2*'Monthly Returns'!$BI221</f>
        <v>1.9658082525534177E-5</v>
      </c>
      <c r="CK207" s="196">
        <f>(K207-AVERAGE(K$3:K$242))^2*'Monthly Returns'!$BI221</f>
        <v>2.9020680989481626E-5</v>
      </c>
      <c r="CL207" s="196">
        <f>(L207-AVERAGE(L$3:L$242))^2*'Monthly Returns'!$BI221</f>
        <v>2.3810783299074008E-35</v>
      </c>
      <c r="CM207" s="196">
        <f>(M207-AVERAGE(M$3:M$242))^2*'Monthly Returns'!$BI221</f>
        <v>9.6898074557412956E-8</v>
      </c>
      <c r="CN207" s="196">
        <f>(N207-AVERAGE(N$3:N$242))^2*'Monthly Returns'!$BI221</f>
        <v>3.8071663561322994E-7</v>
      </c>
      <c r="CO207" s="196">
        <f>(O207-AVERAGE(O$3:O$242))^2*'Monthly Returns'!$BI221</f>
        <v>2.7761665497639354E-8</v>
      </c>
      <c r="CP207" s="196">
        <f>(P207-AVERAGE(P$3:P$242))^2*'Monthly Returns'!$BI221</f>
        <v>3.1273757509578013E-7</v>
      </c>
      <c r="CQ207" s="196">
        <f>(Q207-AVERAGE(Q$3:Q$242))^2*'Monthly Returns'!$BI221</f>
        <v>8.6951039359067356E-7</v>
      </c>
      <c r="CR207" s="196">
        <f>(R207-AVERAGE(R$3:R$242))^2*'Monthly Returns'!$BI221</f>
        <v>9.6679521720798959E-10</v>
      </c>
      <c r="CS207" s="196">
        <f>(S207-AVERAGE(S$3:S$242))^2*'Monthly Returns'!$BI221</f>
        <v>1.8181945031845864E-8</v>
      </c>
      <c r="CT207" s="196">
        <f>(T207-AVERAGE(T$3:T$242))^2*'Monthly Returns'!$BI221</f>
        <v>1.528293904712772E-7</v>
      </c>
      <c r="CU207" s="196">
        <f>(U207-AVERAGE(U$3:U$242))^2*'Monthly Returns'!$BI221</f>
        <v>1.2977877467467926E-8</v>
      </c>
      <c r="CV207" s="196">
        <f>(V207-AVERAGE(V$3:V$242))^2*'Monthly Returns'!$BI221</f>
        <v>3.0352661341269258E-8</v>
      </c>
      <c r="CW207" s="196">
        <f>(W207-AVERAGE(W$3:W$242))^2*'Monthly Returns'!$BI221</f>
        <v>7.150303816269439E-8</v>
      </c>
      <c r="CX207" s="196">
        <f>(X207-AVERAGE(X$3:X$242))^2*'Monthly Returns'!$BI221</f>
        <v>3.1527352717574015E-7</v>
      </c>
      <c r="CY207" s="196">
        <f>(Y207-AVERAGE(Y$3:Y$242))^2*'Monthly Returns'!$BI221</f>
        <v>1.8304433661729758E-8</v>
      </c>
      <c r="CZ207" s="196">
        <f>(Z207-AVERAGE(Z$3:Z$242))^2*'Monthly Returns'!$BI221</f>
        <v>4.1053961784229971E-10</v>
      </c>
      <c r="DA207" s="196">
        <f>(AA207-AVERAGE(AA$3:AA$242))^2*'Monthly Returns'!$BI221</f>
        <v>3.5916855328597531E-6</v>
      </c>
      <c r="DB207" s="196">
        <f>(AB207-AVERAGE(AB$3:AB$242))^2*'Monthly Returns'!$BI221</f>
        <v>2.7361518990939326E-7</v>
      </c>
      <c r="DC207" s="196">
        <f>(AC207-AVERAGE(AC$3:AC$242))^2*'Monthly Returns'!$BI221</f>
        <v>2.3776883096907802E-10</v>
      </c>
      <c r="DD207" s="196">
        <f>(AD207-AVERAGE(AD$3:AD$242))^2*'Monthly Returns'!$BI221</f>
        <v>2.2315825699163834E-10</v>
      </c>
      <c r="DE207" s="196">
        <f>(AE207-AVERAGE(AE$3:AE$242))^2*'Monthly Returns'!$BI221</f>
        <v>1.9065083703118161E-7</v>
      </c>
      <c r="DF207" s="196">
        <f>(AF207-AVERAGE(AF$3:AF$242))^2*'Monthly Returns'!$BI221</f>
        <v>3.4795669331809007E-6</v>
      </c>
      <c r="DG207" s="196">
        <f>(AG207-AVERAGE(AG$3:AG$242))^2*'Monthly Returns'!$BI221</f>
        <v>3.4974335595486279E-6</v>
      </c>
      <c r="DH207" s="196">
        <f>(AH207-AVERAGE(AH$3:AH$242))^2*'Monthly Returns'!$BI221</f>
        <v>9.3962224169402234E-6</v>
      </c>
      <c r="DI207" s="196">
        <f>(AI207-AVERAGE(AI$3:AI$242))^2*'Monthly Returns'!$BI221</f>
        <v>9.2867860432195775E-7</v>
      </c>
      <c r="DJ207" s="196">
        <f>(AJ207-AVERAGE(AJ$3:AJ$242))^2*'Monthly Returns'!$BI221</f>
        <v>1.037354312752743E-6</v>
      </c>
      <c r="DK207" s="196">
        <f>(AK207-AVERAGE(AK$3:AK$242))^2*'Monthly Returns'!$BI221</f>
        <v>4.2480154073393022E-6</v>
      </c>
      <c r="DL207" s="196">
        <f>(AL207-AVERAGE(AL$3:AL$242))^2*'Monthly Returns'!$BI221</f>
        <v>3.8652633004850882E-7</v>
      </c>
      <c r="DM207" s="196">
        <f>(AM207-AVERAGE(AM$3:AM$242))^2*'Monthly Returns'!$BI221</f>
        <v>2.0697130976326715E-7</v>
      </c>
      <c r="DN207" s="196">
        <f>(AN207-AVERAGE(AN$3:AN$242))^2*'Monthly Returns'!$BI221</f>
        <v>1.4418510137406022E-7</v>
      </c>
      <c r="DO207" s="196">
        <f>(AO207-AVERAGE(AO$3:AO$242))^2*'Monthly Returns'!$BI221</f>
        <v>1.5068909819755266E-5</v>
      </c>
      <c r="DP207" s="196">
        <f>(AP207-AVERAGE(AP$3:AP$242))^2*'Monthly Returns'!$BI221</f>
        <v>3.6017874366559942E-7</v>
      </c>
      <c r="DQ207" s="196">
        <f>(AQ207-AVERAGE(AQ$3:AQ$242))^2*'Monthly Returns'!$BI221</f>
        <v>6.3542988220972809E-5</v>
      </c>
      <c r="DR207" s="196">
        <f>(AR207-AVERAGE(AR$3:AR$242))^2*'Monthly Returns'!$BI221</f>
        <v>1.8021955679253653E-6</v>
      </c>
      <c r="DS207" s="196">
        <f>(AS207-AVERAGE(AS$3:AS$242))^2*'Monthly Returns'!$BI221</f>
        <v>2.3810783299074008E-35</v>
      </c>
      <c r="DT207" s="196">
        <f>(AT207-AVERAGE(AT$3:AT$242))^2*'Monthly Returns'!$BI221</f>
        <v>4.4926478630907008E-6</v>
      </c>
      <c r="DU207" s="196">
        <f>(AU207-AVERAGE(AU$3:AU$242))^2*'Monthly Returns'!$BI221</f>
        <v>4.845586377900491E-7</v>
      </c>
      <c r="DV207" s="196">
        <f>(AV207-AVERAGE(AV$3:AV$242))^2*'Monthly Returns'!$BI221</f>
        <v>3.1642564432232686E-6</v>
      </c>
      <c r="DW207" s="196">
        <f>(AW207-AVERAGE(AW$3:AW$242))^2*'Monthly Returns'!$BI221</f>
        <v>2.3271883153768362E-5</v>
      </c>
      <c r="DX207" s="196">
        <f>(AX207-AVERAGE(AX$3:AX$242))^2*'Monthly Returns'!$BI221</f>
        <v>1.8084381008732917E-5</v>
      </c>
      <c r="DY207" s="196">
        <f>(AY207-AVERAGE(AY$3:AY$242))^2*'Monthly Returns'!$BI221</f>
        <v>1.9287932424343892E-5</v>
      </c>
      <c r="DZ207" s="196">
        <f>(AZ207-AVERAGE(AZ$3:AZ$242))^2*'Monthly Returns'!$BI221</f>
        <v>1.1028842263405302E-4</v>
      </c>
      <c r="EA207" s="196">
        <f>(BA207-AVERAGE(BA$3:BA$242))^2*'Monthly Returns'!$BI221</f>
        <v>5.808043622202708E-5</v>
      </c>
    </row>
    <row r="208" spans="1:131" s="103" customFormat="1" x14ac:dyDescent="0.2">
      <c r="A208" s="85"/>
      <c r="B208" s="102">
        <f>'Monthly Returns'!A222</f>
        <v>42338</v>
      </c>
      <c r="C208" s="97">
        <f>'Monthly Returns'!B222</f>
        <v>5.5440000000000003E-3</v>
      </c>
      <c r="D208" s="97">
        <f>'Monthly Returns'!C222</f>
        <v>3.3029999999999999E-3</v>
      </c>
      <c r="E208" s="97">
        <f>'Monthly Returns'!D222</f>
        <v>2.5480000000000004E-3</v>
      </c>
      <c r="F208" s="97">
        <f>'Monthly Returns'!E222</f>
        <v>3.2529000000000002E-2</v>
      </c>
      <c r="G208" s="97">
        <f>'Monthly Returns'!F222</f>
        <v>4.2857000000000006E-2</v>
      </c>
      <c r="H208" s="97">
        <f>'Monthly Returns'!G222</f>
        <v>-7.8130000000000005E-3</v>
      </c>
      <c r="I208" s="97">
        <f>'Monthly Returns'!H222</f>
        <v>-2.0514000000000001E-2</v>
      </c>
      <c r="J208" s="97">
        <f>'Monthly Returns'!I222</f>
        <v>-2.0210000000000002E-3</v>
      </c>
      <c r="K208" s="97">
        <f>'Monthly Returns'!J222</f>
        <v>-3.8940000000000002E-2</v>
      </c>
      <c r="L208" s="97">
        <f>'Monthly Returns'!K222</f>
        <v>-2.496424718368162E-2</v>
      </c>
      <c r="M208" s="97">
        <f>'Monthly Returns'!L222</f>
        <v>-2.6419999999999998E-3</v>
      </c>
      <c r="N208" s="97">
        <f>'Monthly Returns'!M222</f>
        <v>-4.0899999999999999E-3</v>
      </c>
      <c r="O208" s="97">
        <f>'Monthly Returns'!N222</f>
        <v>0</v>
      </c>
      <c r="P208" s="97">
        <f>'Monthly Returns'!O222</f>
        <v>-3.3929999999999997E-3</v>
      </c>
      <c r="Q208" s="97">
        <f>'Monthly Returns'!P222</f>
        <v>-8.201E-3</v>
      </c>
      <c r="R208" s="97">
        <f>'Monthly Returns'!Q222</f>
        <v>-2.1840000000000002E-3</v>
      </c>
      <c r="S208" s="97">
        <f>'Monthly Returns'!R222</f>
        <v>-1.359E-3</v>
      </c>
      <c r="T208" s="97">
        <f>'Monthly Returns'!S222</f>
        <v>-4.1050000000000001E-3</v>
      </c>
      <c r="U208" s="97">
        <f>'Monthly Returns'!T222</f>
        <v>-8.6700000000000004E-4</v>
      </c>
      <c r="V208" s="97">
        <f>'Monthly Returns'!U222</f>
        <v>-2.967E-3</v>
      </c>
      <c r="W208" s="97">
        <f>'Monthly Returns'!V222</f>
        <v>-1.358E-3</v>
      </c>
      <c r="X208" s="97">
        <f>'Monthly Returns'!W222</f>
        <v>-1.9819999999999998E-3</v>
      </c>
      <c r="Y208" s="97">
        <f>'Monthly Returns'!X222</f>
        <v>1.905E-3</v>
      </c>
      <c r="Z208" s="97">
        <f>'Monthly Returns'!Y222</f>
        <v>-1.7419999999999998E-3</v>
      </c>
      <c r="AA208" s="97">
        <f>'Monthly Returns'!Z222</f>
        <v>-2.2229000000000002E-2</v>
      </c>
      <c r="AB208" s="97">
        <f>'Monthly Returns'!AA222</f>
        <v>-8.7600000000000004E-3</v>
      </c>
      <c r="AC208" s="97">
        <f>'Monthly Returns'!AB222</f>
        <v>-2.7783000000000002E-2</v>
      </c>
      <c r="AD208" s="97">
        <f>'Monthly Returns'!AC222</f>
        <v>-2.7145000000000002E-2</v>
      </c>
      <c r="AE208" s="97">
        <f>'Monthly Returns'!AD222</f>
        <v>-2.7734000000000002E-2</v>
      </c>
      <c r="AF208" s="97">
        <f>'Monthly Returns'!AE222</f>
        <v>-2.637E-3</v>
      </c>
      <c r="AG208" s="97">
        <f>'Monthly Returns'!AF222</f>
        <v>-9.8829999999999994E-3</v>
      </c>
      <c r="AH208" s="97">
        <f>'Monthly Returns'!AG222</f>
        <v>-1.7062000000000001E-2</v>
      </c>
      <c r="AI208" s="97">
        <f>'Monthly Returns'!AH222</f>
        <v>-7.1999999999999998E-3</v>
      </c>
      <c r="AJ208" s="97">
        <f>'Monthly Returns'!AI222</f>
        <v>1.56E-3</v>
      </c>
      <c r="AK208" s="97">
        <f>'Monthly Returns'!AJ222</f>
        <v>-4.4999999999999999E-4</v>
      </c>
      <c r="AL208" s="97">
        <f>'Monthly Returns'!AK222</f>
        <v>-7.2170000000000003E-3</v>
      </c>
      <c r="AM208" s="97">
        <f>'Monthly Returns'!AL222</f>
        <v>1.3868999999999999E-2</v>
      </c>
      <c r="AN208" s="97">
        <f>'Monthly Returns'!AM222</f>
        <v>-3.1019999999999997E-3</v>
      </c>
      <c r="AO208" s="97">
        <f>'Monthly Returns'!AN222</f>
        <v>2.0801E-2</v>
      </c>
      <c r="AP208" s="97">
        <f>'Monthly Returns'!AO222</f>
        <v>-7.2542999999999996E-2</v>
      </c>
      <c r="AQ208" s="97">
        <f>'Monthly Returns'!AP222</f>
        <v>-3.5922999999999997E-2</v>
      </c>
      <c r="AR208" s="95">
        <v>-2.6812859656540199E-2</v>
      </c>
      <c r="AS208" s="97">
        <f>'Monthly Returns'!AR222</f>
        <v>-2.496424718368162E-2</v>
      </c>
      <c r="AT208" s="205">
        <f t="shared" si="5"/>
        <v>-1.6350254044261433E-2</v>
      </c>
      <c r="AU208" s="95">
        <v>-1.3835904319678185E-2</v>
      </c>
      <c r="AV208" s="95">
        <v>-2.8101748792484639E-3</v>
      </c>
      <c r="AW208" s="97">
        <f>'Monthly Returns'!AV222</f>
        <v>-1.7050000000000001E-3</v>
      </c>
      <c r="AX208" s="97">
        <f>'Monthly Returns'!AW222</f>
        <v>-2.1678000000000003E-2</v>
      </c>
      <c r="AY208" s="95">
        <v>-1.8632702213071651E-3</v>
      </c>
      <c r="AZ208" s="95">
        <v>4.3460016572790861E-2</v>
      </c>
      <c r="BA208" s="97">
        <f>'Monthly Returns'!AZ222</f>
        <v>-8.0754999999999993E-2</v>
      </c>
      <c r="BB208" s="97"/>
      <c r="BC208" s="97"/>
      <c r="BD208" s="97"/>
      <c r="BE208" s="97"/>
      <c r="BF208" s="97"/>
      <c r="BG208" s="97"/>
      <c r="BH208" s="97"/>
      <c r="BI208" s="97"/>
      <c r="BJ208" s="97"/>
      <c r="BK208" s="97"/>
      <c r="BL208" s="97"/>
      <c r="BM208" s="97"/>
      <c r="BN208" s="97"/>
      <c r="BO208" s="97"/>
      <c r="BP208" s="97"/>
      <c r="BQ208" s="97"/>
      <c r="BR208" s="97"/>
      <c r="BS208" s="97"/>
      <c r="BT208" s="97"/>
      <c r="BU208" s="97"/>
      <c r="BV208" s="97"/>
      <c r="CC208" s="196">
        <f>(C208-AVERAGE(C$3:C$242))^2*'Monthly Returns'!$BI222</f>
        <v>2.166108571859955E-8</v>
      </c>
      <c r="CD208" s="196">
        <f>(D208-AVERAGE(D$3:D$242))^2*'Monthly Returns'!$BI222</f>
        <v>1.1242566695432305E-7</v>
      </c>
      <c r="CE208" s="196">
        <f>(E208-AVERAGE(E$3:E$242))^2*'Monthly Returns'!$BI222</f>
        <v>3.57895581433783E-7</v>
      </c>
      <c r="CF208" s="196">
        <f>(F208-AVERAGE(F$3:F$242))^2*'Monthly Returns'!$BI222</f>
        <v>4.2915819742760901E-6</v>
      </c>
      <c r="CG208" s="196">
        <f>(G208-AVERAGE(G$3:G$242))^2*'Monthly Returns'!$BI222</f>
        <v>8.0864500726380129E-6</v>
      </c>
      <c r="CH208" s="196">
        <f>(H208-AVERAGE(H$3:H$242))^2*'Monthly Returns'!$BI222</f>
        <v>1.5863565648880166E-6</v>
      </c>
      <c r="CI208" s="196">
        <f>(I208-AVERAGE(I$3:I$242))^2*'Monthly Returns'!$BI222</f>
        <v>5.59879331485676E-6</v>
      </c>
      <c r="CJ208" s="196">
        <f>(J208-AVERAGE(J$3:J$242))^2*'Monthly Returns'!$BI222</f>
        <v>9.446376559068316E-7</v>
      </c>
      <c r="CK208" s="196">
        <f>(K208-AVERAGE(K$3:K$242))^2*'Monthly Returns'!$BI222</f>
        <v>1.8784406421367811E-5</v>
      </c>
      <c r="CL208" s="196">
        <f>(L208-AVERAGE(L$3:L$242))^2*'Monthly Returns'!$BI222</f>
        <v>2.4051296261690916E-35</v>
      </c>
      <c r="CM208" s="196">
        <f>(M208-AVERAGE(M$3:M$242))^2*'Monthly Returns'!$BI222</f>
        <v>3.1464193541766792E-7</v>
      </c>
      <c r="CN208" s="196">
        <f>(N208-AVERAGE(N$3:N$242))^2*'Monthly Returns'!$BI222</f>
        <v>4.3300540036402652E-7</v>
      </c>
      <c r="CO208" s="196">
        <f>(O208-AVERAGE(O$3:O$242))^2*'Monthly Returns'!$BI222</f>
        <v>2.2516043327941794E-8</v>
      </c>
      <c r="CP208" s="196">
        <f>(P208-AVERAGE(P$3:P$242))^2*'Monthly Returns'!$BI222</f>
        <v>3.1868332982305535E-7</v>
      </c>
      <c r="CQ208" s="196">
        <f>(Q208-AVERAGE(Q$3:Q$242))^2*'Monthly Returns'!$BI222</f>
        <v>1.3912374966400323E-6</v>
      </c>
      <c r="CR208" s="196">
        <f>(R208-AVERAGE(R$3:R$242))^2*'Monthly Returns'!$BI222</f>
        <v>3.3335448893358212E-7</v>
      </c>
      <c r="CS208" s="196">
        <f>(S208-AVERAGE(S$3:S$242))^2*'Monthly Returns'!$BI222</f>
        <v>2.2389912645646427E-7</v>
      </c>
      <c r="CT208" s="196">
        <f>(T208-AVERAGE(T$3:T$242))^2*'Monthly Returns'!$BI222</f>
        <v>7.2783866697111027E-7</v>
      </c>
      <c r="CU208" s="196">
        <f>(U208-AVERAGE(U$3:U$242))^2*'Monthly Returns'!$BI222</f>
        <v>2.1759106940688426E-7</v>
      </c>
      <c r="CV208" s="196">
        <f>(V208-AVERAGE(V$3:V$242))^2*'Monthly Returns'!$BI222</f>
        <v>3.0722711975188861E-7</v>
      </c>
      <c r="CW208" s="196">
        <f>(W208-AVERAGE(W$3:W$242))^2*'Monthly Returns'!$BI222</f>
        <v>1.9983647568461779E-7</v>
      </c>
      <c r="CX208" s="196">
        <f>(X208-AVERAGE(X$3:X$242))^2*'Monthly Returns'!$BI222</f>
        <v>3.2517381445265616E-7</v>
      </c>
      <c r="CY208" s="196">
        <f>(Y208-AVERAGE(Y$3:Y$242))^2*'Monthly Returns'!$BI222</f>
        <v>2.273975049725593E-8</v>
      </c>
      <c r="CZ208" s="196">
        <f>(Z208-AVERAGE(Z$3:Z$242))^2*'Monthly Returns'!$BI222</f>
        <v>1.3640631453747587E-7</v>
      </c>
      <c r="DA208" s="196">
        <f>(AA208-AVERAGE(AA$3:AA$242))^2*'Monthly Returns'!$BI222</f>
        <v>6.1894610034693654E-6</v>
      </c>
      <c r="DB208" s="196">
        <f>(AB208-AVERAGE(AB$3:AB$242))^2*'Monthly Returns'!$BI222</f>
        <v>1.2957536135344756E-6</v>
      </c>
      <c r="DC208" s="196">
        <f>(AC208-AVERAGE(AC$3:AC$242))^2*'Monthly Returns'!$BI222</f>
        <v>7.4131598019328753E-6</v>
      </c>
      <c r="DD208" s="196">
        <f>(AD208-AVERAGE(AD$3:AD$242))^2*'Monthly Returns'!$BI222</f>
        <v>7.1345660234910237E-6</v>
      </c>
      <c r="DE208" s="196">
        <f>(AE208-AVERAGE(AE$3:AE$242))^2*'Monthly Returns'!$BI222</f>
        <v>7.5107560009820633E-6</v>
      </c>
      <c r="DF208" s="196">
        <f>(AF208-AVERAGE(AF$3:AF$242))^2*'Monthly Returns'!$BI222</f>
        <v>7.1594665906920731E-7</v>
      </c>
      <c r="DG208" s="196">
        <f>(AG208-AVERAGE(AG$3:AG$242))^2*'Monthly Returns'!$BI222</f>
        <v>1.837634733005567E-6</v>
      </c>
      <c r="DH208" s="196">
        <f>(AH208-AVERAGE(AH$3:AH$242))^2*'Monthly Returns'!$BI222</f>
        <v>3.5722647015515674E-6</v>
      </c>
      <c r="DI208" s="196">
        <f>(AI208-AVERAGE(AI$3:AI$242))^2*'Monthly Returns'!$BI222</f>
        <v>9.1664852841904583E-7</v>
      </c>
      <c r="DJ208" s="196">
        <f>(AJ208-AVERAGE(AJ$3:AJ$242))^2*'Monthly Returns'!$BI222</f>
        <v>1.3464192388329756E-7</v>
      </c>
      <c r="DK208" s="196">
        <f>(AK208-AVERAGE(AK$3:AK$242))^2*'Monthly Returns'!$BI222</f>
        <v>3.5100318264066365E-7</v>
      </c>
      <c r="DL208" s="196">
        <f>(AL208-AVERAGE(AL$3:AL$242))^2*'Monthly Returns'!$BI222</f>
        <v>1.4483759056504071E-6</v>
      </c>
      <c r="DM208" s="196">
        <f>(AM208-AVERAGE(AM$3:AM$242))^2*'Monthly Returns'!$BI222</f>
        <v>7.1028626640938537E-7</v>
      </c>
      <c r="DN208" s="196">
        <f>(AN208-AVERAGE(AN$3:AN$242))^2*'Monthly Returns'!$BI222</f>
        <v>5.927110631527597E-7</v>
      </c>
      <c r="DO208" s="196">
        <f>(AO208-AVERAGE(AO$3:AO$242))^2*'Monthly Returns'!$BI222</f>
        <v>1.8574235595272429E-6</v>
      </c>
      <c r="DP208" s="196">
        <f>(AP208-AVERAGE(AP$3:AP$242))^2*'Monthly Returns'!$BI222</f>
        <v>4.3796411737310932E-5</v>
      </c>
      <c r="DQ208" s="196">
        <f>(AQ208-AVERAGE(AQ$3:AQ$242))^2*'Monthly Returns'!$BI222</f>
        <v>1.4937195120205701E-5</v>
      </c>
      <c r="DR208" s="196">
        <f>(AR208-AVERAGE(AR$3:AR$242))^2*'Monthly Returns'!$BI222</f>
        <v>8.6645065531623772E-6</v>
      </c>
      <c r="DS208" s="196">
        <f>(AS208-AVERAGE(AS$3:AS$242))^2*'Monthly Returns'!$BI222</f>
        <v>2.4051296261690916E-35</v>
      </c>
      <c r="DT208" s="196">
        <f>(AT208-AVERAGE(AT$3:AT$242))^2*'Monthly Returns'!$BI222</f>
        <v>3.7937077745729308E-6</v>
      </c>
      <c r="DU208" s="196">
        <f>(AU208-AVERAGE(AU$3:AU$242))^2*'Monthly Returns'!$BI222</f>
        <v>1.9559978520206645E-6</v>
      </c>
      <c r="DV208" s="196">
        <f>(AV208-AVERAGE(AV$3:AV$242))^2*'Monthly Returns'!$BI222</f>
        <v>7.168062842041532E-8</v>
      </c>
      <c r="DW208" s="196">
        <f>(AW208-AVERAGE(AW$3:AW$242))^2*'Monthly Returns'!$BI222</f>
        <v>1.0388086846075762E-6</v>
      </c>
      <c r="DX208" s="196">
        <f>(AX208-AVERAGE(AX$3:AX$242))^2*'Monthly Returns'!$BI222</f>
        <v>7.2908557934787244E-6</v>
      </c>
      <c r="DY208" s="196">
        <f>(AY208-AVERAGE(AY$3:AY$242))^2*'Monthly Returns'!$BI222</f>
        <v>6.0413700817930116E-7</v>
      </c>
      <c r="DZ208" s="196">
        <f>(AZ208-AVERAGE(AZ$3:AZ$242))^2*'Monthly Returns'!$BI222</f>
        <v>5.7752802596962984E-6</v>
      </c>
      <c r="EA208" s="196">
        <f>(BA208-AVERAGE(BA$3:BA$242))^2*'Monthly Returns'!$BI222</f>
        <v>6.4639861149235229E-5</v>
      </c>
    </row>
    <row r="209" spans="1:131" s="103" customFormat="1" x14ac:dyDescent="0.2">
      <c r="A209" s="85"/>
      <c r="B209" s="102">
        <f>'Monthly Returns'!A223</f>
        <v>42369</v>
      </c>
      <c r="C209" s="97">
        <f>'Monthly Returns'!B223</f>
        <v>-2.0525000000000002E-2</v>
      </c>
      <c r="D209" s="97">
        <f>'Monthly Returns'!C223</f>
        <v>-1.7989999999999999E-2</v>
      </c>
      <c r="E209" s="97">
        <f>'Monthly Returns'!D223</f>
        <v>-2.6800999999999998E-2</v>
      </c>
      <c r="F209" s="97">
        <f>'Monthly Returns'!E223</f>
        <v>-5.0209999999999998E-2</v>
      </c>
      <c r="G209" s="97">
        <f>'Monthly Returns'!F223</f>
        <v>-4.8674999999999996E-2</v>
      </c>
      <c r="H209" s="97">
        <f>'Monthly Returns'!G223</f>
        <v>-1.7613E-2</v>
      </c>
      <c r="I209" s="97">
        <f>'Monthly Returns'!H223</f>
        <v>-1.8536999999999998E-2</v>
      </c>
      <c r="J209" s="97">
        <f>'Monthly Returns'!I223</f>
        <v>1.3289999999999999E-3</v>
      </c>
      <c r="K209" s="97">
        <f>'Monthly Returns'!J223</f>
        <v>-2.1724999999999998E-2</v>
      </c>
      <c r="L209" s="97">
        <f>'Monthly Returns'!K223</f>
        <v>-2.496424718368162E-2</v>
      </c>
      <c r="M209" s="97">
        <f>'Monthly Returns'!L223</f>
        <v>-3.2320000000000001E-3</v>
      </c>
      <c r="N209" s="97">
        <f>'Monthly Returns'!M223</f>
        <v>-1.6379999999999999E-3</v>
      </c>
      <c r="O209" s="97">
        <f>'Monthly Returns'!N223</f>
        <v>2.9499999999999996E-4</v>
      </c>
      <c r="P209" s="97">
        <f>'Monthly Returns'!O223</f>
        <v>-1.887E-3</v>
      </c>
      <c r="Q209" s="97">
        <f>'Monthly Returns'!P223</f>
        <v>-1.66E-4</v>
      </c>
      <c r="R209" s="97">
        <f>'Monthly Returns'!Q223</f>
        <v>-7.6600000000000001E-3</v>
      </c>
      <c r="S209" s="97">
        <f>'Monthly Returns'!R223</f>
        <v>-5.6270000000000001E-3</v>
      </c>
      <c r="T209" s="97">
        <f>'Monthly Returns'!S223</f>
        <v>-1.2417000000000001E-2</v>
      </c>
      <c r="U209" s="97">
        <f>'Monthly Returns'!T223</f>
        <v>-8.5190000000000005E-3</v>
      </c>
      <c r="V209" s="97">
        <f>'Monthly Returns'!U223</f>
        <v>-5.8199999999999997E-3</v>
      </c>
      <c r="W209" s="97">
        <f>'Monthly Returns'!V223</f>
        <v>-3.2499999999999999E-4</v>
      </c>
      <c r="X209" s="97">
        <f>'Monthly Returns'!W223</f>
        <v>-9.3220000000000004E-3</v>
      </c>
      <c r="Y209" s="97">
        <f>'Monthly Returns'!X223</f>
        <v>5.45E-3</v>
      </c>
      <c r="Z209" s="97">
        <f>'Monthly Returns'!Y223</f>
        <v>-1.44E-4</v>
      </c>
      <c r="AA209" s="97">
        <f>'Monthly Returns'!Z223</f>
        <v>-2.5186E-2</v>
      </c>
      <c r="AB209" s="97">
        <f>'Monthly Returns'!AA223</f>
        <v>-1.0500000000000001E-2</v>
      </c>
      <c r="AC209" s="97">
        <f>'Monthly Returns'!AB223</f>
        <v>1.2383E-2</v>
      </c>
      <c r="AD209" s="97">
        <f>'Monthly Returns'!AC223</f>
        <v>1.3859E-2</v>
      </c>
      <c r="AE209" s="97">
        <f>'Monthly Returns'!AD223</f>
        <v>5.2900000000000004E-3</v>
      </c>
      <c r="AF209" s="97">
        <f>'Monthly Returns'!AE223</f>
        <v>-1.1902999999999999E-2</v>
      </c>
      <c r="AG209" s="97">
        <f>'Monthly Returns'!AF223</f>
        <v>-1.6909E-2</v>
      </c>
      <c r="AH209" s="97">
        <f>'Monthly Returns'!AG223</f>
        <v>-1.0933E-2</v>
      </c>
      <c r="AI209" s="97">
        <f>'Monthly Returns'!AH223</f>
        <v>-1.3300000000000001E-2</v>
      </c>
      <c r="AJ209" s="97">
        <f>'Monthly Returns'!AI223</f>
        <v>-1.153E-2</v>
      </c>
      <c r="AK209" s="97">
        <f>'Monthly Returns'!AJ223</f>
        <v>-1.1531E-2</v>
      </c>
      <c r="AL209" s="97">
        <f>'Monthly Returns'!AK223</f>
        <v>-1.0034000000000001E-2</v>
      </c>
      <c r="AM209" s="97">
        <f>'Monthly Returns'!AL223</f>
        <v>-1.4236E-2</v>
      </c>
      <c r="AN209" s="97">
        <f>'Monthly Returns'!AM223</f>
        <v>-9.1940000000000008E-3</v>
      </c>
      <c r="AO209" s="97">
        <f>'Monthly Returns'!AN223</f>
        <v>-6.8389999999999996E-3</v>
      </c>
      <c r="AP209" s="97">
        <f>'Monthly Returns'!AO223</f>
        <v>-3.0857000000000002E-2</v>
      </c>
      <c r="AQ209" s="97">
        <f>'Monthly Returns'!AP223</f>
        <v>-5.0229999999999997E-2</v>
      </c>
      <c r="AR209" s="95">
        <v>-1.1179435253890892E-2</v>
      </c>
      <c r="AS209" s="97">
        <f>'Monthly Returns'!AR223</f>
        <v>-2.496424718368162E-2</v>
      </c>
      <c r="AT209" s="205">
        <f t="shared" si="5"/>
        <v>-1.1504715953024783E-2</v>
      </c>
      <c r="AU209" s="95">
        <v>-5.9911462818689736E-3</v>
      </c>
      <c r="AV209" s="95">
        <v>8.1247583415287629E-3</v>
      </c>
      <c r="AW209" s="97">
        <f>'Monthly Returns'!AV223</f>
        <v>1.3105E-2</v>
      </c>
      <c r="AX209" s="97">
        <f>'Monthly Returns'!AW223</f>
        <v>9.332E-3</v>
      </c>
      <c r="AY209" s="95">
        <v>-1.4941579765123916E-2</v>
      </c>
      <c r="AZ209" s="95">
        <v>-1.9327038391690612E-2</v>
      </c>
      <c r="BA209" s="97">
        <f>'Monthly Returns'!AZ223</f>
        <v>-3.5697E-2</v>
      </c>
      <c r="BB209" s="97"/>
      <c r="BC209" s="97"/>
      <c r="BD209" s="97"/>
      <c r="BE209" s="97"/>
      <c r="BF209" s="97"/>
      <c r="BG209" s="97"/>
      <c r="BH209" s="97"/>
      <c r="BI209" s="97"/>
      <c r="BJ209" s="97"/>
      <c r="BK209" s="97"/>
      <c r="BL209" s="97"/>
      <c r="BM209" s="97"/>
      <c r="BN209" s="97"/>
      <c r="BO209" s="97"/>
      <c r="BP209" s="97"/>
      <c r="BQ209" s="97"/>
      <c r="BR209" s="97"/>
      <c r="BS209" s="97"/>
      <c r="BT209" s="97"/>
      <c r="BU209" s="97"/>
      <c r="BV209" s="97"/>
      <c r="CC209" s="196">
        <f>(C209-AVERAGE(C$3:C$242))^2*'Monthly Returns'!$BI223</f>
        <v>6.0645180741366157E-6</v>
      </c>
      <c r="CD209" s="196">
        <f>(D209-AVERAGE(D$3:D$242))^2*'Monthly Returns'!$BI223</f>
        <v>4.9623177776205799E-6</v>
      </c>
      <c r="CE209" s="196">
        <f>(E209-AVERAGE(E$3:E$242))^2*'Monthly Returns'!$BI223</f>
        <v>1.0286128253300669E-5</v>
      </c>
      <c r="CF209" s="196">
        <f>(F209-AVERAGE(F$3:F$242))^2*'Monthly Returns'!$BI223</f>
        <v>2.7714649350113989E-5</v>
      </c>
      <c r="CG209" s="196">
        <f>(G209-AVERAGE(G$3:G$242))^2*'Monthly Returns'!$BI223</f>
        <v>2.7765202673398435E-5</v>
      </c>
      <c r="CH209" s="196">
        <f>(H209-AVERAGE(H$3:H$242))^2*'Monthly Returns'!$BI223</f>
        <v>4.5625317873852307E-6</v>
      </c>
      <c r="CI209" s="196">
        <f>(I209-AVERAGE(I$3:I$242))^2*'Monthly Returns'!$BI223</f>
        <v>4.8512551337495168E-6</v>
      </c>
      <c r="CJ209" s="196">
        <f>(J209-AVERAGE(J$3:J$242))^2*'Monthly Returns'!$BI223</f>
        <v>4.6154299343464209E-7</v>
      </c>
      <c r="CK209" s="196">
        <f>(K209-AVERAGE(K$3:K$242))^2*'Monthly Returns'!$BI223</f>
        <v>7.9941158510978936E-6</v>
      </c>
      <c r="CL209" s="196">
        <f>(L209-AVERAGE(L$3:L$242))^2*'Monthly Returns'!$BI223</f>
        <v>2.4294238648172641E-35</v>
      </c>
      <c r="CM209" s="196">
        <f>(M209-AVERAGE(M$3:M$242))^2*'Monthly Returns'!$BI223</f>
        <v>3.7963142595801729E-7</v>
      </c>
      <c r="CN209" s="196">
        <f>(N209-AVERAGE(N$3:N$242))^2*'Monthly Returns'!$BI223</f>
        <v>1.9680733869412773E-7</v>
      </c>
      <c r="CO209" s="196">
        <f>(O209-AVERAGE(O$3:O$242))^2*'Monthly Returns'!$BI223</f>
        <v>1.552912656854293E-8</v>
      </c>
      <c r="CP209" s="196">
        <f>(P209-AVERAGE(P$3:P$242))^2*'Monthly Returns'!$BI223</f>
        <v>1.880474543494508E-7</v>
      </c>
      <c r="CQ209" s="196">
        <f>(Q209-AVERAGE(Q$3:Q$242))^2*'Monthly Returns'!$BI223</f>
        <v>2.2279317200094361E-7</v>
      </c>
      <c r="CR209" s="196">
        <f>(R209-AVERAGE(R$3:R$242))^2*'Monthly Returns'!$BI223</f>
        <v>1.1374212742838803E-6</v>
      </c>
      <c r="CS209" s="196">
        <f>(S209-AVERAGE(S$3:S$242))^2*'Monthly Returns'!$BI223</f>
        <v>7.3021423205402119E-7</v>
      </c>
      <c r="CT209" s="196">
        <f>(T209-AVERAGE(T$3:T$242))^2*'Monthly Returns'!$BI223</f>
        <v>2.5455166346337729E-6</v>
      </c>
      <c r="CU209" s="196">
        <f>(U209-AVERAGE(U$3:U$242))^2*'Monthly Returns'!$BI223</f>
        <v>1.3184760884177107E-6</v>
      </c>
      <c r="CV209" s="196">
        <f>(V209-AVERAGE(V$3:V$242))^2*'Monthly Returns'!$BI223</f>
        <v>6.5674045759849506E-7</v>
      </c>
      <c r="CW209" s="196">
        <f>(W209-AVERAGE(W$3:W$242))^2*'Monthly Returns'!$BI223</f>
        <v>1.2784998811130215E-7</v>
      </c>
      <c r="CX209" s="196">
        <f>(X209-AVERAGE(X$3:X$242))^2*'Monthly Returns'!$BI223</f>
        <v>1.5002392517040708E-6</v>
      </c>
      <c r="CY209" s="196">
        <f>(Y209-AVERAGE(Y$3:Y$242))^2*'Monthly Returns'!$BI223</f>
        <v>2.6637224496012552E-8</v>
      </c>
      <c r="CZ209" s="196">
        <f>(Z209-AVERAGE(Z$3:Z$242))^2*'Monthly Returns'!$BI223</f>
        <v>5.258035154895009E-8</v>
      </c>
      <c r="DA209" s="196">
        <f>(AA209-AVERAGE(AA$3:AA$242))^2*'Monthly Returns'!$BI223</f>
        <v>7.6339071160264129E-6</v>
      </c>
      <c r="DB209" s="196">
        <f>(AB209-AVERAGE(AB$3:AB$242))^2*'Monthly Returns'!$BI223</f>
        <v>1.6862153760586464E-6</v>
      </c>
      <c r="DC209" s="196">
        <f>(AC209-AVERAGE(AC$3:AC$242))^2*'Monthly Returns'!$BI223</f>
        <v>6.8885216735091474E-7</v>
      </c>
      <c r="DD209" s="196">
        <f>(AD209-AVERAGE(AD$3:AD$242))^2*'Monthly Returns'!$BI223</f>
        <v>9.1448994812209445E-7</v>
      </c>
      <c r="DE209" s="196">
        <f>(AE209-AVERAGE(AE$3:AE$242))^2*'Monthly Returns'!$BI223</f>
        <v>3.1637118713602896E-8</v>
      </c>
      <c r="DF209" s="196">
        <f>(AF209-AVERAGE(AF$3:AF$242))^2*'Monthly Returns'!$BI223</f>
        <v>2.7994010305345464E-6</v>
      </c>
      <c r="DG209" s="196">
        <f>(AG209-AVERAGE(AG$3:AG$242))^2*'Monthly Returns'!$BI223</f>
        <v>3.9452772766499262E-6</v>
      </c>
      <c r="DH209" s="196">
        <f>(AH209-AVERAGE(AH$3:AH$242))^2*'Monthly Returns'!$BI223</f>
        <v>1.8370065128346195E-6</v>
      </c>
      <c r="DI209" s="196">
        <f>(AI209-AVERAGE(AI$3:AI$242))^2*'Monthly Returns'!$BI223</f>
        <v>2.2616222792255506E-6</v>
      </c>
      <c r="DJ209" s="196">
        <f>(AJ209-AVERAGE(AJ$3:AJ$242))^2*'Monthly Returns'!$BI223</f>
        <v>2.3441606492381524E-6</v>
      </c>
      <c r="DK209" s="196">
        <f>(AK209-AVERAGE(AK$3:AK$242))^2*'Monthly Returns'!$BI223</f>
        <v>2.4943102613125715E-6</v>
      </c>
      <c r="DL209" s="196">
        <f>(AL209-AVERAGE(AL$3:AL$242))^2*'Monthly Returns'!$BI223</f>
        <v>2.1306467322115216E-6</v>
      </c>
      <c r="DM209" s="196">
        <f>(AM209-AVERAGE(AM$3:AM$242))^2*'Monthly Returns'!$BI223</f>
        <v>2.7174025633260913E-6</v>
      </c>
      <c r="DN209" s="196">
        <f>(AN209-AVERAGE(AN$3:AN$242))^2*'Monthly Returns'!$BI223</f>
        <v>1.7283667958947056E-6</v>
      </c>
      <c r="DO209" s="196">
        <f>(AO209-AVERAGE(AO$3:AO$242))^2*'Monthly Returns'!$BI223</f>
        <v>1.1760491412204017E-6</v>
      </c>
      <c r="DP209" s="196">
        <f>(AP209-AVERAGE(AP$3:AP$242))^2*'Monthly Returns'!$BI223</f>
        <v>8.7016905031645175E-6</v>
      </c>
      <c r="DQ209" s="196">
        <f>(AQ209-AVERAGE(AQ$3:AQ$242))^2*'Monthly Returns'!$BI223</f>
        <v>2.6570698058124703E-5</v>
      </c>
      <c r="DR209" s="196">
        <f>(AR209-AVERAGE(AR$3:AR$242))^2*'Monthly Returns'!$BI223</f>
        <v>2.465739083058917E-6</v>
      </c>
      <c r="DS209" s="196">
        <f>(AS209-AVERAGE(AS$3:AS$242))^2*'Monthly Returns'!$BI223</f>
        <v>2.4294238648172641E-35</v>
      </c>
      <c r="DT209" s="196">
        <f>(AT209-AVERAGE(AT$3:AT$242))^2*'Monthly Returns'!$BI223</f>
        <v>2.3326881750003944E-6</v>
      </c>
      <c r="DU209" s="196">
        <f>(AU209-AVERAGE(AU$3:AU$242))^2*'Monthly Returns'!$BI223</f>
        <v>5.0277714930279997E-7</v>
      </c>
      <c r="DV209" s="196">
        <f>(AV209-AVERAGE(AV$3:AV$242))^2*'Monthly Returns'!$BI223</f>
        <v>1.5376256322416091E-6</v>
      </c>
      <c r="DW209" s="196">
        <f>(AW209-AVERAGE(AW$3:AW$242))^2*'Monthly Returns'!$BI223</f>
        <v>8.4476195677833352E-8</v>
      </c>
      <c r="DX209" s="196">
        <f>(AX209-AVERAGE(AX$3:AX$242))^2*'Monthly Returns'!$BI223</f>
        <v>1.5731666460195852E-9</v>
      </c>
      <c r="DY209" s="196">
        <f>(AY209-AVERAGE(AY$3:AY$242))^2*'Monthly Returns'!$BI223</f>
        <v>3.7729992973722261E-6</v>
      </c>
      <c r="DZ209" s="196">
        <f>(AZ209-AVERAGE(AZ$3:AZ$242))^2*'Monthly Returns'!$BI223</f>
        <v>9.9835080742474849E-6</v>
      </c>
      <c r="EA209" s="196">
        <f>(BA209-AVERAGE(BA$3:BA$242))^2*'Monthly Returns'!$BI223</f>
        <v>1.6643362684630233E-5</v>
      </c>
    </row>
    <row r="210" spans="1:131" s="103" customFormat="1" x14ac:dyDescent="0.2">
      <c r="A210" s="85"/>
      <c r="B210" s="102">
        <f>'Monthly Returns'!A224</f>
        <v>42400</v>
      </c>
      <c r="C210" s="97">
        <f>'Monthly Returns'!B224</f>
        <v>-5.6425000000000003E-2</v>
      </c>
      <c r="D210" s="97">
        <f>'Monthly Returns'!C224</f>
        <v>-5.3823999999999997E-2</v>
      </c>
      <c r="E210" s="97">
        <f>'Monthly Returns'!D224</f>
        <v>-6.5520999999999996E-2</v>
      </c>
      <c r="F210" s="97">
        <f>'Monthly Returns'!E224</f>
        <v>-8.7933999999999998E-2</v>
      </c>
      <c r="G210" s="97">
        <f>'Monthly Returns'!F224</f>
        <v>-0.108991</v>
      </c>
      <c r="H210" s="97">
        <f>'Monthly Returns'!G224</f>
        <v>-6.0075000000000003E-2</v>
      </c>
      <c r="I210" s="97">
        <f>'Monthly Returns'!H224</f>
        <v>-6.7899000000000001E-2</v>
      </c>
      <c r="J210" s="97">
        <f>'Monthly Returns'!I224</f>
        <v>-7.6048999999999992E-2</v>
      </c>
      <c r="K210" s="97">
        <f>'Monthly Returns'!J224</f>
        <v>-6.4818000000000001E-2</v>
      </c>
      <c r="L210" s="97">
        <f>'Monthly Returns'!K224</f>
        <v>-2.496424718368162E-2</v>
      </c>
      <c r="M210" s="97">
        <f>'Monthly Returns'!L224</f>
        <v>1.3761000000000001E-2</v>
      </c>
      <c r="N210" s="97">
        <f>'Monthly Returns'!M224</f>
        <v>2.1297E-2</v>
      </c>
      <c r="O210" s="97">
        <f>'Monthly Returns'!N224</f>
        <v>3.9300000000000001E-4</v>
      </c>
      <c r="P210" s="97">
        <f>'Monthly Returns'!O224</f>
        <v>1.6303999999999999E-2</v>
      </c>
      <c r="Q210" s="97">
        <f>'Monthly Returns'!P224</f>
        <v>5.024E-2</v>
      </c>
      <c r="R210" s="97">
        <f>'Monthly Returns'!Q224</f>
        <v>5.2390000000000006E-3</v>
      </c>
      <c r="S210" s="97">
        <f>'Monthly Returns'!R224</f>
        <v>6.3660000000000001E-3</v>
      </c>
      <c r="T210" s="97">
        <f>'Monthly Returns'!S224</f>
        <v>2.565E-3</v>
      </c>
      <c r="U210" s="97">
        <f>'Monthly Returns'!T224</f>
        <v>1.5379E-2</v>
      </c>
      <c r="V210" s="97">
        <f>'Monthly Returns'!U224</f>
        <v>1.1500999999999999E-2</v>
      </c>
      <c r="W210" s="97">
        <f>'Monthly Returns'!V224</f>
        <v>1.2977000000000001E-2</v>
      </c>
      <c r="X210" s="97">
        <f>'Monthly Returns'!W224</f>
        <v>1.4196E-2</v>
      </c>
      <c r="Y210" s="97">
        <f>'Monthly Returns'!X224</f>
        <v>1.4005E-2</v>
      </c>
      <c r="Z210" s="97">
        <f>'Monthly Returns'!Y224</f>
        <v>6.2450000000000006E-3</v>
      </c>
      <c r="AA210" s="97">
        <f>'Monthly Returns'!Z224</f>
        <v>-1.6070999999999998E-2</v>
      </c>
      <c r="AB210" s="97">
        <f>'Monthly Returns'!AA224</f>
        <v>-6.5300000000000002E-3</v>
      </c>
      <c r="AC210" s="97">
        <f>'Monthly Returns'!AB224</f>
        <v>4.9800000000000001E-3</v>
      </c>
      <c r="AD210" s="97">
        <f>'Monthly Returns'!AC224</f>
        <v>8.0190000000000001E-3</v>
      </c>
      <c r="AE210" s="97">
        <f>'Monthly Returns'!AD224</f>
        <v>-6.2649999999999997E-3</v>
      </c>
      <c r="AF210" s="97">
        <f>'Monthly Returns'!AE224</f>
        <v>1.054E-3</v>
      </c>
      <c r="AG210" s="97">
        <f>'Monthly Returns'!AF224</f>
        <v>-2.6400000000000002E-4</v>
      </c>
      <c r="AH210" s="97">
        <f>'Monthly Returns'!AG224</f>
        <v>-2.9380000000000001E-3</v>
      </c>
      <c r="AI210" s="97">
        <f>'Monthly Returns'!AH224</f>
        <v>-2.76E-2</v>
      </c>
      <c r="AJ210" s="97">
        <f>'Monthly Returns'!AI224</f>
        <v>-2.5950000000000001E-2</v>
      </c>
      <c r="AK210" s="97">
        <f>'Monthly Returns'!AJ224</f>
        <v>-4.5823000000000003E-2</v>
      </c>
      <c r="AL210" s="97">
        <f>'Monthly Returns'!AK224</f>
        <v>-3.1649999999999998E-2</v>
      </c>
      <c r="AM210" s="97">
        <f>'Monthly Returns'!AL224</f>
        <v>1.0214000000000001E-2</v>
      </c>
      <c r="AN210" s="97">
        <f>'Monthly Returns'!AM224</f>
        <v>-1.6301E-2</v>
      </c>
      <c r="AO210" s="97">
        <f>'Monthly Returns'!AN224</f>
        <v>3.3100999999999998E-2</v>
      </c>
      <c r="AP210" s="97">
        <f>'Monthly Returns'!AO224</f>
        <v>-1.6807000000000002E-2</v>
      </c>
      <c r="AQ210" s="97">
        <f>'Monthly Returns'!AP224</f>
        <v>-7.1131E-2</v>
      </c>
      <c r="AR210" s="95">
        <v>1.0835266122317737E-2</v>
      </c>
      <c r="AS210" s="97">
        <f>'Monthly Returns'!AR224</f>
        <v>-2.496424718368162E-2</v>
      </c>
      <c r="AT210" s="205">
        <f t="shared" si="5"/>
        <v>-2.8866939448696984E-2</v>
      </c>
      <c r="AU210" s="95">
        <v>-1.2307605419999579E-3</v>
      </c>
      <c r="AV210" s="95">
        <v>-7.4293931692096891E-3</v>
      </c>
      <c r="AW210" s="97">
        <f>'Monthly Returns'!AV224</f>
        <v>-3.5195999999999998E-2</v>
      </c>
      <c r="AX210" s="97">
        <f>'Monthly Returns'!AW224</f>
        <v>-4.2544000000000005E-2</v>
      </c>
      <c r="AY210" s="95">
        <v>-3.878169724348491E-2</v>
      </c>
      <c r="AZ210" s="95">
        <v>-8.2572069486936323E-2</v>
      </c>
      <c r="BA210" s="97">
        <f>'Monthly Returns'!AZ224</f>
        <v>-0.11104599999999999</v>
      </c>
      <c r="BB210" s="97"/>
      <c r="BC210" s="97"/>
      <c r="BD210" s="97"/>
      <c r="BE210" s="97"/>
      <c r="BF210" s="97"/>
      <c r="BG210" s="97"/>
      <c r="BH210" s="97"/>
      <c r="BI210" s="97"/>
      <c r="BJ210" s="97"/>
      <c r="BK210" s="97"/>
      <c r="BL210" s="97"/>
      <c r="BM210" s="97"/>
      <c r="BN210" s="97"/>
      <c r="BO210" s="97"/>
      <c r="BP210" s="97"/>
      <c r="BQ210" s="97"/>
      <c r="BR210" s="97"/>
      <c r="BS210" s="97"/>
      <c r="BT210" s="97"/>
      <c r="BU210" s="97"/>
      <c r="BV210" s="97"/>
      <c r="CC210" s="196">
        <f>(C210-AVERAGE(C$3:C$242))^2*'Monthly Returns'!$BI224</f>
        <v>3.2247680042307512E-5</v>
      </c>
      <c r="CD210" s="196">
        <f>(D210-AVERAGE(D$3:D$242))^2*'Monthly Returns'!$BI224</f>
        <v>2.9556970302302111E-5</v>
      </c>
      <c r="CE210" s="196">
        <f>(E210-AVERAGE(E$3:E$242))^2*'Monthly Returns'!$BI224</f>
        <v>4.4604817294525889E-5</v>
      </c>
      <c r="CF210" s="196">
        <f>(F210-AVERAGE(F$3:F$242))^2*'Monthly Returns'!$BI224</f>
        <v>7.4951217454312906E-5</v>
      </c>
      <c r="CG210" s="196">
        <f>(G210-AVERAGE(G$3:G$242))^2*'Monthly Returns'!$BI224</f>
        <v>1.1402702802522441E-4</v>
      </c>
      <c r="CH210" s="196">
        <f>(H210-AVERAGE(H$3:H$242))^2*'Monthly Returns'!$BI224</f>
        <v>3.5236427642305559E-5</v>
      </c>
      <c r="CI210" s="196">
        <f>(I210-AVERAGE(I$3:I$242))^2*'Monthly Returns'!$BI224</f>
        <v>4.3806649168265002E-5</v>
      </c>
      <c r="CJ210" s="196">
        <f>(J210-AVERAGE(J$3:J$242))^2*'Monthly Returns'!$BI224</f>
        <v>5.7576430498478119E-5</v>
      </c>
      <c r="CK210" s="196">
        <f>(K210-AVERAGE(K$3:K$242))^2*'Monthly Returns'!$BI224</f>
        <v>4.4718631028098848E-5</v>
      </c>
      <c r="CL210" s="196">
        <f>(L210-AVERAGE(L$3:L$242))^2*'Monthly Returns'!$BI224</f>
        <v>2.4539634998154185E-35</v>
      </c>
      <c r="CM210" s="196">
        <f>(M210-AVERAGE(M$3:M$242))^2*'Monthly Returns'!$BI224</f>
        <v>8.0494786649438963E-7</v>
      </c>
      <c r="CN210" s="196">
        <f>(N210-AVERAGE(N$3:N$242))^2*'Monthly Returns'!$BI224</f>
        <v>2.5626492059801009E-6</v>
      </c>
      <c r="CO210" s="196">
        <f>(O210-AVERAGE(O$3:O$242))^2*'Monthly Returns'!$BI224</f>
        <v>1.3571854805203139E-8</v>
      </c>
      <c r="CP210" s="196">
        <f>(P210-AVERAGE(P$3:P$242))^2*'Monthly Returns'!$BI224</f>
        <v>1.4101903392161889E-6</v>
      </c>
      <c r="CQ210" s="196">
        <f>(Q210-AVERAGE(Q$3:Q$242))^2*'Monthly Returns'!$BI224</f>
        <v>1.6190840158667903E-5</v>
      </c>
      <c r="CR210" s="196">
        <f>(R210-AVERAGE(R$3:R$242))^2*'Monthly Returns'!$BI224</f>
        <v>6.2756751477978551E-9</v>
      </c>
      <c r="CS210" s="196">
        <f>(S210-AVERAGE(S$3:S$242))^2*'Monthly Returns'!$BI224</f>
        <v>4.4694391489873741E-8</v>
      </c>
      <c r="CT210" s="196">
        <f>(T210-AVERAGE(T$3:T$242))^2*'Monthly Returns'!$BI224</f>
        <v>7.1037819545916052E-8</v>
      </c>
      <c r="CU210" s="196">
        <f>(U210-AVERAGE(U$3:U$242))^2*'Monthly Returns'!$BI224</f>
        <v>9.5764914172779846E-7</v>
      </c>
      <c r="CV210" s="196">
        <f>(V210-AVERAGE(V$3:V$242))^2*'Monthly Returns'!$BI224</f>
        <v>5.3469397631703215E-7</v>
      </c>
      <c r="CW210" s="196">
        <f>(W210-AVERAGE(W$3:W$242))^2*'Monthly Returns'!$BI224</f>
        <v>6.8507450920379219E-7</v>
      </c>
      <c r="CX210" s="196">
        <f>(X210-AVERAGE(X$3:X$242))^2*'Monthly Returns'!$BI224</f>
        <v>7.5291279745703449E-7</v>
      </c>
      <c r="CY210" s="196">
        <f>(Y210-AVERAGE(Y$3:Y$242))^2*'Monthly Returns'!$BI224</f>
        <v>8.6019959814691295E-7</v>
      </c>
      <c r="CZ210" s="196">
        <f>(Z210-AVERAGE(Z$3:Z$242))^2*'Monthly Returns'!$BI224</f>
        <v>1.1538764207716383E-7</v>
      </c>
      <c r="DA210" s="196">
        <f>(AA210-AVERAGE(AA$3:AA$242))^2*'Monthly Returns'!$BI224</f>
        <v>3.8551752341163685E-6</v>
      </c>
      <c r="DB210" s="196">
        <f>(AB210-AVERAGE(AB$3:AB$242))^2*'Monthly Returns'!$BI224</f>
        <v>9.0403446427487143E-7</v>
      </c>
      <c r="DC210" s="196">
        <f>(AC210-AVERAGE(AC$3:AC$242))^2*'Monthly Returns'!$BI224</f>
        <v>3.0108304558214874E-8</v>
      </c>
      <c r="DD210" s="196">
        <f>(AD210-AVERAGE(AD$3:AD$242))^2*'Monthly Returns'!$BI224</f>
        <v>1.9355827650573403E-7</v>
      </c>
      <c r="DE210" s="196">
        <f>(AE210-AVERAGE(AE$3:AE$242))^2*'Monthly Returns'!$BI224</f>
        <v>7.2656909818271727E-7</v>
      </c>
      <c r="DF210" s="196">
        <f>(AF210-AVERAGE(AF$3:AF$242))^2*'Monthly Returns'!$BI224</f>
        <v>2.7594288672398517E-7</v>
      </c>
      <c r="DG210" s="196">
        <f>(AG210-AVERAGE(AG$3:AG$242))^2*'Monthly Returns'!$BI224</f>
        <v>2.6101731049814916E-7</v>
      </c>
      <c r="DH210" s="196">
        <f>(AH210-AVERAGE(AH$3:AH$242))^2*'Monthly Returns'!$BI224</f>
        <v>4.2084521261603537E-7</v>
      </c>
      <c r="DI210" s="196">
        <f>(AI210-AVERAGE(AI$3:AI$242))^2*'Monthly Returns'!$BI224</f>
        <v>7.7704931661811375E-6</v>
      </c>
      <c r="DJ210" s="196">
        <f>(AJ210-AVERAGE(AJ$3:AJ$242))^2*'Monthly Returns'!$BI224</f>
        <v>7.9840277797599988E-6</v>
      </c>
      <c r="DK210" s="196">
        <f>(AK210-AVERAGE(AK$3:AK$242))^2*'Monthly Returns'!$BI224</f>
        <v>2.1599001164347747E-5</v>
      </c>
      <c r="DL210" s="196">
        <f>(AL210-AVERAGE(AL$3:AL$242))^2*'Monthly Returns'!$BI224</f>
        <v>1.1532906902669291E-5</v>
      </c>
      <c r="DM210" s="196">
        <f>(AM210-AVERAGE(AM$3:AM$242))^2*'Monthly Returns'!$BI224</f>
        <v>2.7576143482196812E-7</v>
      </c>
      <c r="DN210" s="196">
        <f>(AN210-AVERAGE(AN$3:AN$242))^2*'Monthly Returns'!$BI224</f>
        <v>3.8240468051531872E-6</v>
      </c>
      <c r="DO210" s="196">
        <f>(AO210-AVERAGE(AO$3:AO$242))^2*'Monthly Returns'!$BI224</f>
        <v>6.1220473984398153E-6</v>
      </c>
      <c r="DP210" s="196">
        <f>(AP210-AVERAGE(AP$3:AP$242))^2*'Monthly Returns'!$BI224</f>
        <v>2.9272412500460388E-6</v>
      </c>
      <c r="DQ210" s="196">
        <f>(AQ210-AVERAGE(AQ$3:AQ$242))^2*'Monthly Returns'!$BI224</f>
        <v>4.9643666442221544E-5</v>
      </c>
      <c r="DR210" s="196">
        <f>(AR210-AVERAGE(AR$3:AR$242))^2*'Monthly Returns'!$BI224</f>
        <v>1.4929571683627964E-7</v>
      </c>
      <c r="DS210" s="196">
        <f>(AS210-AVERAGE(AS$3:AS$242))^2*'Monthly Returns'!$BI224</f>
        <v>2.4539634998154185E-35</v>
      </c>
      <c r="DT210" s="196">
        <f>(AT210-AVERAGE(AT$3:AT$242))^2*'Monthly Returns'!$BI224</f>
        <v>9.5134782617306238E-6</v>
      </c>
      <c r="DU210" s="196">
        <f>(AU210-AVERAGE(AU$3:AU$242))^2*'Monthly Returns'!$BI224</f>
        <v>8.2845391137933532E-8</v>
      </c>
      <c r="DV210" s="196">
        <f>(AV210-AVERAGE(AV$3:AV$242))^2*'Monthly Returns'!$BI224</f>
        <v>2.0100671327487022E-8</v>
      </c>
      <c r="DW210" s="196">
        <f>(AW210-AVERAGE(AW$3:AW$242))^2*'Monthly Returns'!$BI224</f>
        <v>1.6146028380655459E-5</v>
      </c>
      <c r="DX210" s="196">
        <f>(AX210-AVERAGE(AX$3:AX$242))^2*'Monthly Returns'!$BI224</f>
        <v>2.1063418511831437E-5</v>
      </c>
      <c r="DY210" s="196">
        <f>(AY210-AVERAGE(AY$3:AY$242))^2*'Monthly Returns'!$BI224</f>
        <v>1.664371123182908E-5</v>
      </c>
      <c r="DZ210" s="196">
        <f>(AZ210-AVERAGE(AZ$3:AZ$242))^2*'Monthly Returns'!$BI224</f>
        <v>7.7783557446899266E-5</v>
      </c>
      <c r="EA210" s="196">
        <f>(BA210-AVERAGE(BA$3:BA$242))^2*'Monthly Returns'!$BI224</f>
        <v>1.171640842017231E-4</v>
      </c>
    </row>
    <row r="211" spans="1:131" s="103" customFormat="1" x14ac:dyDescent="0.2">
      <c r="A211" s="85"/>
      <c r="B211" s="102">
        <f>'Monthly Returns'!A225</f>
        <v>42429</v>
      </c>
      <c r="C211" s="97">
        <f>'Monthly Returns'!B225</f>
        <v>-3.2200000000000002E-4</v>
      </c>
      <c r="D211" s="97">
        <f>'Monthly Returns'!C225</f>
        <v>-3.4299999999999999E-4</v>
      </c>
      <c r="E211" s="97">
        <f>'Monthly Returns'!D225</f>
        <v>1.1303000000000001E-2</v>
      </c>
      <c r="F211" s="97">
        <f>'Monthly Returns'!E225</f>
        <v>-4.4999999999999996E-5</v>
      </c>
      <c r="G211" s="97">
        <f>'Monthly Returns'!F225</f>
        <v>-1.1606E-2</v>
      </c>
      <c r="H211" s="97">
        <f>'Monthly Returns'!G225</f>
        <v>-6.3229999999999996E-3</v>
      </c>
      <c r="I211" s="97">
        <f>'Monthly Returns'!H225</f>
        <v>-1.1127E-2</v>
      </c>
      <c r="J211" s="97">
        <f>'Monthly Returns'!I225</f>
        <v>5.4469999999999996E-3</v>
      </c>
      <c r="K211" s="97">
        <f>'Monthly Returns'!J225</f>
        <v>-1.5260000000000002E-3</v>
      </c>
      <c r="L211" s="97">
        <f>'Monthly Returns'!K225</f>
        <v>-2.496424718368162E-2</v>
      </c>
      <c r="M211" s="97">
        <f>'Monthly Returns'!L225</f>
        <v>7.0940000000000005E-3</v>
      </c>
      <c r="N211" s="97">
        <f>'Monthly Returns'!M225</f>
        <v>8.9119999999999998E-3</v>
      </c>
      <c r="O211" s="97">
        <f>'Monthly Returns'!N225</f>
        <v>3.4400000000000001E-4</v>
      </c>
      <c r="P211" s="97">
        <f>'Monthly Returns'!O225</f>
        <v>5.1520000000000003E-3</v>
      </c>
      <c r="Q211" s="97">
        <f>'Monthly Returns'!P225</f>
        <v>2.9798000000000002E-2</v>
      </c>
      <c r="R211" s="97">
        <f>'Monthly Returns'!Q225</f>
        <v>8.3569999999999998E-3</v>
      </c>
      <c r="S211" s="97">
        <f>'Monthly Returns'!R225</f>
        <v>4.7530000000000003E-3</v>
      </c>
      <c r="T211" s="97">
        <f>'Monthly Returns'!S225</f>
        <v>1.6917999999999999E-2</v>
      </c>
      <c r="U211" s="97">
        <f>'Monthly Returns'!T225</f>
        <v>1.1788E-2</v>
      </c>
      <c r="V211" s="97">
        <f>'Monthly Returns'!U225</f>
        <v>5.9069999999999999E-3</v>
      </c>
      <c r="W211" s="97">
        <f>'Monthly Returns'!V225</f>
        <v>3.7339999999999999E-3</v>
      </c>
      <c r="X211" s="97">
        <f>'Monthly Returns'!W225</f>
        <v>7.3009999999999993E-3</v>
      </c>
      <c r="Y211" s="97">
        <f>'Monthly Returns'!X225</f>
        <v>2.1360000000000003E-3</v>
      </c>
      <c r="Z211" s="97">
        <f>'Monthly Returns'!Y225</f>
        <v>3.2060000000000001E-3</v>
      </c>
      <c r="AA211" s="97">
        <f>'Monthly Returns'!Z225</f>
        <v>5.7159999999999997E-3</v>
      </c>
      <c r="AB211" s="97">
        <f>'Monthly Returns'!AA225</f>
        <v>-5.2690000000000002E-3</v>
      </c>
      <c r="AC211" s="97">
        <f>'Monthly Returns'!AB225</f>
        <v>3.4893E-2</v>
      </c>
      <c r="AD211" s="97">
        <f>'Monthly Returns'!AC225</f>
        <v>4.2111999999999997E-2</v>
      </c>
      <c r="AE211" s="97">
        <f>'Monthly Returns'!AD225</f>
        <v>9.3629999999999998E-3</v>
      </c>
      <c r="AF211" s="97">
        <f>'Monthly Returns'!AE225</f>
        <v>1.84E-2</v>
      </c>
      <c r="AG211" s="97">
        <f>'Monthly Returns'!AF225</f>
        <v>8.4770000000000002E-3</v>
      </c>
      <c r="AH211" s="97">
        <f>'Monthly Returns'!AG225</f>
        <v>4.8729999999999997E-3</v>
      </c>
      <c r="AI211" s="97">
        <f>'Monthly Returns'!AH225</f>
        <v>-3.2000000000000002E-3</v>
      </c>
      <c r="AJ211" s="97">
        <f>'Monthly Returns'!AI225</f>
        <v>-3.3E-4</v>
      </c>
      <c r="AK211" s="97">
        <f>'Monthly Returns'!AJ225</f>
        <v>-4.4819999999999999E-3</v>
      </c>
      <c r="AL211" s="97">
        <f>'Monthly Returns'!AK225</f>
        <v>-5.1929999999999997E-3</v>
      </c>
      <c r="AM211" s="97">
        <f>'Monthly Returns'!AL225</f>
        <v>1.4853E-2</v>
      </c>
      <c r="AN211" s="97">
        <f>'Monthly Returns'!AM225</f>
        <v>-5.522E-3</v>
      </c>
      <c r="AO211" s="97">
        <f>'Monthly Returns'!AN225</f>
        <v>3.0339000000000001E-2</v>
      </c>
      <c r="AP211" s="97">
        <f>'Monthly Returns'!AO225</f>
        <v>-1.6265999999999999E-2</v>
      </c>
      <c r="AQ211" s="97">
        <f>'Monthly Returns'!AP225</f>
        <v>7.1737999999999996E-2</v>
      </c>
      <c r="AR211" s="95">
        <v>-9.9218758860095471E-3</v>
      </c>
      <c r="AS211" s="97">
        <f>'Monthly Returns'!AR225</f>
        <v>-2.496424718368162E-2</v>
      </c>
      <c r="AT211" s="205">
        <f t="shared" si="5"/>
        <v>-6.265551092258452E-3</v>
      </c>
      <c r="AU211" s="95">
        <v>-1.5203314844542686E-3</v>
      </c>
      <c r="AV211" s="95">
        <v>1.9041144775364823E-3</v>
      </c>
      <c r="AW211" s="97">
        <f>'Monthly Returns'!AV225</f>
        <v>-4.2789999999999998E-3</v>
      </c>
      <c r="AX211" s="97">
        <f>'Monthly Returns'!AW225</f>
        <v>4.9380000000000005E-3</v>
      </c>
      <c r="AY211" s="95">
        <v>-7.2527554612922636E-3</v>
      </c>
      <c r="AZ211" s="95">
        <v>-4.0907571028181433E-4</v>
      </c>
      <c r="BA211" s="97">
        <f>'Monthly Returns'!AZ225</f>
        <v>-4.7780000000000001E-3</v>
      </c>
      <c r="BB211" s="97"/>
      <c r="BC211" s="97"/>
      <c r="BD211" s="97"/>
      <c r="BE211" s="97"/>
      <c r="BF211" s="97"/>
      <c r="BG211" s="97"/>
      <c r="BH211" s="97"/>
      <c r="BI211" s="97"/>
      <c r="BJ211" s="97"/>
      <c r="BK211" s="97"/>
      <c r="BL211" s="97"/>
      <c r="BM211" s="97"/>
      <c r="BN211" s="97"/>
      <c r="BO211" s="97"/>
      <c r="BP211" s="97"/>
      <c r="BQ211" s="97"/>
      <c r="BR211" s="97"/>
      <c r="BS211" s="97"/>
      <c r="BT211" s="97"/>
      <c r="BU211" s="97"/>
      <c r="BV211" s="97"/>
      <c r="CC211" s="196">
        <f>(C211-AVERAGE(C$3:C$242))^2*'Monthly Returns'!$BI225</f>
        <v>4.5633364235118652E-7</v>
      </c>
      <c r="CD211" s="196">
        <f>(D211-AVERAGE(D$3:D$242))^2*'Monthly Returns'!$BI225</f>
        <v>4.4541786457833309E-7</v>
      </c>
      <c r="CE211" s="196">
        <f>(E211-AVERAGE(E$3:E$242))^2*'Monthly Returns'!$BI225</f>
        <v>3.1645185892484814E-8</v>
      </c>
      <c r="CF211" s="196">
        <f>(F211-AVERAGE(F$3:F$242))^2*'Monthly Returns'!$BI225</f>
        <v>6.6982596549609077E-7</v>
      </c>
      <c r="CG211" s="196">
        <f>(G211-AVERAGE(G$3:G$242))^2*'Monthly Returns'!$BI225</f>
        <v>3.9913476729724577E-6</v>
      </c>
      <c r="CH211" s="196">
        <f>(H211-AVERAGE(H$3:H$242))^2*'Monthly Returns'!$BI225</f>
        <v>1.3110303124689866E-6</v>
      </c>
      <c r="CI211" s="196">
        <f>(I211-AVERAGE(I$3:I$242))^2*'Monthly Returns'!$BI225</f>
        <v>2.4342664482450915E-6</v>
      </c>
      <c r="CJ211" s="196">
        <f>(J211-AVERAGE(J$3:J$242))^2*'Monthly Returns'!$BI225</f>
        <v>1.0042250008807808E-7</v>
      </c>
      <c r="CK211" s="196">
        <f>(K211-AVERAGE(K$3:K$242))^2*'Monthly Returns'!$BI225</f>
        <v>1.0906261258437009E-6</v>
      </c>
      <c r="CL211" s="196">
        <f>(L211-AVERAGE(L$3:L$242))^2*'Monthly Returns'!$BI225</f>
        <v>2.4787510099145643E-35</v>
      </c>
      <c r="CM211" s="196">
        <f>(M211-AVERAGE(M$3:M$242))^2*'Monthly Returns'!$BI225</f>
        <v>9.2267864564031258E-8</v>
      </c>
      <c r="CN211" s="196">
        <f>(N211-AVERAGE(N$3:N$242))^2*'Monthly Returns'!$BI225</f>
        <v>2.481052562640853E-7</v>
      </c>
      <c r="CO211" s="196">
        <f>(O211-AVERAGE(O$3:O$242))^2*'Monthly Returns'!$BI225</f>
        <v>1.4757373833347433E-8</v>
      </c>
      <c r="CP211" s="196">
        <f>(P211-AVERAGE(P$3:P$242))^2*'Monthly Returns'!$BI225</f>
        <v>3.7361769896767105E-8</v>
      </c>
      <c r="CQ211" s="196">
        <f>(Q211-AVERAGE(Q$3:Q$242))^2*'Monthly Returns'!$BI225</f>
        <v>4.8869529274489757E-6</v>
      </c>
      <c r="CR211" s="196">
        <f>(R211-AVERAGE(R$3:R$242))^2*'Monthly Returns'!$BI225</f>
        <v>1.2907252146607664E-7</v>
      </c>
      <c r="CS211" s="196">
        <f>(S211-AVERAGE(S$3:S$242))^2*'Monthly Returns'!$BI225</f>
        <v>4.5979463289562302E-9</v>
      </c>
      <c r="CT211" s="196">
        <f>(T211-AVERAGE(T$3:T$242))^2*'Monthly Returns'!$BI225</f>
        <v>1.039228344383051E-6</v>
      </c>
      <c r="CU211" s="196">
        <f>(U211-AVERAGE(U$3:U$242))^2*'Monthly Returns'!$BI225</f>
        <v>4.375220248242836E-7</v>
      </c>
      <c r="CV211" s="196">
        <f>(V211-AVERAGE(V$3:V$242))^2*'Monthly Returns'!$BI225</f>
        <v>5.4379752573117158E-8</v>
      </c>
      <c r="CW211" s="196">
        <f>(W211-AVERAGE(W$3:W$242))^2*'Monthly Returns'!$BI225</f>
        <v>8.2499385309825061E-12</v>
      </c>
      <c r="CX211" s="196">
        <f>(X211-AVERAGE(X$3:X$242))^2*'Monthly Returns'!$BI225</f>
        <v>6.4351200331969526E-8</v>
      </c>
      <c r="CY211" s="196">
        <f>(Y211-AVERAGE(Y$3:Y$242))^2*'Monthly Returns'!$BI225</f>
        <v>1.7521710186686697E-8</v>
      </c>
      <c r="CZ211" s="196">
        <f>(Z211-AVERAGE(Z$3:Z$242))^2*'Monthly Returns'!$BI225</f>
        <v>4.7383725549027942E-9</v>
      </c>
      <c r="DA211" s="196">
        <f>(AA211-AVERAGE(AA$3:AA$242))^2*'Monthly Returns'!$BI225</f>
        <v>3.7290148615302161E-10</v>
      </c>
      <c r="DB211" s="196">
        <f>(AB211-AVERAGE(AB$3:AB$242))^2*'Monthly Returns'!$BI225</f>
        <v>7.0980659374047753E-7</v>
      </c>
      <c r="DC211" s="196">
        <f>(AC211-AVERAGE(AC$3:AC$242))^2*'Monthly Returns'!$BI225</f>
        <v>8.163822382576171E-6</v>
      </c>
      <c r="DD211" s="196">
        <f>(AD211-AVERAGE(AD$3:AD$242))^2*'Monthly Returns'!$BI225</f>
        <v>1.2249406360250968E-5</v>
      </c>
      <c r="DE211" s="196">
        <f>(AE211-AVERAGE(AE$3:AE$242))^2*'Monthly Returns'!$BI225</f>
        <v>2.9698763087526931E-7</v>
      </c>
      <c r="DF211" s="196">
        <f>(AF211-AVERAGE(AF$3:AF$242))^2*'Monthly Returns'!$BI225</f>
        <v>1.0563435210329601E-6</v>
      </c>
      <c r="DG211" s="196">
        <f>(AG211-AVERAGE(AG$3:AG$242))^2*'Monthly Returns'!$BI225</f>
        <v>7.3166924956565886E-8</v>
      </c>
      <c r="DH211" s="196">
        <f>(AH211-AVERAGE(AH$3:AH$242))^2*'Monthly Returns'!$BI225</f>
        <v>2.3582677723711498E-9</v>
      </c>
      <c r="DI211" s="196">
        <f>(AI211-AVERAGE(AI$3:AI$242))^2*'Monthly Returns'!$BI225</f>
        <v>3.7602280299850981E-7</v>
      </c>
      <c r="DJ211" s="196">
        <f>(AJ211-AVERAGE(AJ$3:AJ$242))^2*'Monthly Returns'!$BI225</f>
        <v>2.9378628886635135E-7</v>
      </c>
      <c r="DK211" s="196">
        <f>(AK211-AVERAGE(AK$3:AK$242))^2*'Monthly Returns'!$BI225</f>
        <v>9.2751927282236252E-7</v>
      </c>
      <c r="DL211" s="196">
        <f>(AL211-AVERAGE(AL$3:AL$242))^2*'Monthly Returns'!$BI225</f>
        <v>1.0820913368709571E-6</v>
      </c>
      <c r="DM211" s="196">
        <f>(AM211-AVERAGE(AM$3:AM$242))^2*'Monthly Returns'!$BI225</f>
        <v>8.9083368303265038E-7</v>
      </c>
      <c r="DN211" s="196">
        <f>(AN211-AVERAGE(AN$3:AN$242))^2*'Monthly Returns'!$BI225</f>
        <v>9.9723674658091537E-7</v>
      </c>
      <c r="DO211" s="196">
        <f>(AO211-AVERAGE(AO$3:AO$242))^2*'Monthly Returns'!$BI225</f>
        <v>5.0132229663892356E-6</v>
      </c>
      <c r="DP211" s="196">
        <f>(AP211-AVERAGE(AP$3:AP$242))^2*'Monthly Returns'!$BI225</f>
        <v>2.7922948726883591E-6</v>
      </c>
      <c r="DQ211" s="196">
        <f>(AQ211-AVERAGE(AQ$3:AQ$242))^2*'Monthly Returns'!$BI225</f>
        <v>3.2860049195334906E-5</v>
      </c>
      <c r="DR211" s="196">
        <f>(AR211-AVERAGE(AR$3:AR$242))^2*'Monthly Returns'!$BI225</f>
        <v>2.1707307957288827E-6</v>
      </c>
      <c r="DS211" s="196">
        <f>(AS211-AVERAGE(AS$3:AS$242))^2*'Monthly Returns'!$BI225</f>
        <v>2.4787510099145643E-35</v>
      </c>
      <c r="DT211" s="196">
        <f>(AT211-AVERAGE(AT$3:AT$242))^2*'Monthly Returns'!$BI225</f>
        <v>1.1510054136474702E-6</v>
      </c>
      <c r="DU211" s="196">
        <f>(AU211-AVERAGE(AU$3:AU$242))^2*'Monthly Returns'!$BI225</f>
        <v>9.9382519781109365E-8</v>
      </c>
      <c r="DV211" s="196">
        <f>(AV211-AVERAGE(AV$3:AV$242))^2*'Monthly Returns'!$BI225</f>
        <v>4.824916271397462E-7</v>
      </c>
      <c r="DW211" s="196">
        <f>(AW211-AVERAGE(AW$3:AW$242))^2*'Monthly Returns'!$BI225</f>
        <v>1.6016401106597621E-6</v>
      </c>
      <c r="DX211" s="196">
        <f>(AX211-AVERAGE(AX$3:AX$242))^2*'Monthly Returns'!$BI225</f>
        <v>1.2533509803861818E-7</v>
      </c>
      <c r="DY211" s="196">
        <f>(AY211-AVERAGE(AY$3:AY$242))^2*'Monthly Returns'!$BI225</f>
        <v>1.6191115597754887E-6</v>
      </c>
      <c r="DZ211" s="196">
        <f>(AZ211-AVERAGE(AZ$3:AZ$242))^2*'Monthly Returns'!$BI225</f>
        <v>2.2346161499139589E-6</v>
      </c>
      <c r="EA211" s="196">
        <f>(BA211-AVERAGE(BA$3:BA$242))^2*'Monthly Returns'!$BI225</f>
        <v>1.8164593314477487E-6</v>
      </c>
    </row>
    <row r="212" spans="1:131" s="103" customFormat="1" x14ac:dyDescent="0.2">
      <c r="A212" s="85"/>
      <c r="B212" s="102">
        <f>'Monthly Returns'!A226</f>
        <v>42460</v>
      </c>
      <c r="C212" s="97">
        <f>'Monthly Returns'!B226</f>
        <v>7.040600000000001E-2</v>
      </c>
      <c r="D212" s="97">
        <f>'Monthly Returns'!C226</f>
        <v>6.9661000000000001E-2</v>
      </c>
      <c r="E212" s="97">
        <f>'Monthly Returns'!D226</f>
        <v>8.1905999999999993E-2</v>
      </c>
      <c r="F212" s="97">
        <f>'Monthly Returns'!E226</f>
        <v>7.9812000000000008E-2</v>
      </c>
      <c r="G212" s="97">
        <f>'Monthly Returns'!F226</f>
        <v>5.8208999999999997E-2</v>
      </c>
      <c r="H212" s="97">
        <f>'Monthly Returns'!G226</f>
        <v>7.4798000000000003E-2</v>
      </c>
      <c r="I212" s="97">
        <f>'Monthly Returns'!H226</f>
        <v>8.2052E-2</v>
      </c>
      <c r="J212" s="97">
        <f>'Monthly Returns'!I226</f>
        <v>8.3894999999999997E-2</v>
      </c>
      <c r="K212" s="97">
        <f>'Monthly Returns'!J226</f>
        <v>0.132576</v>
      </c>
      <c r="L212" s="97">
        <f>'Monthly Returns'!K226</f>
        <v>-2.496424718368162E-2</v>
      </c>
      <c r="M212" s="97">
        <f>'Monthly Returns'!L226</f>
        <v>9.1749999999999991E-3</v>
      </c>
      <c r="N212" s="97">
        <f>'Monthly Returns'!M226</f>
        <v>1.583E-3</v>
      </c>
      <c r="O212" s="97">
        <f>'Monthly Returns'!N226</f>
        <v>6.87E-4</v>
      </c>
      <c r="P212" s="97">
        <f>'Monthly Returns'!O226</f>
        <v>1.867E-3</v>
      </c>
      <c r="Q212" s="97">
        <f>'Monthly Returns'!P226</f>
        <v>-2.9999999999999997E-6</v>
      </c>
      <c r="R212" s="97">
        <f>'Monthly Returns'!Q226</f>
        <v>2.5207E-2</v>
      </c>
      <c r="S212" s="97">
        <f>'Monthly Returns'!R226</f>
        <v>1.5668999999999999E-2</v>
      </c>
      <c r="T212" s="97">
        <f>'Monthly Returns'!S226</f>
        <v>4.7732000000000004E-2</v>
      </c>
      <c r="U212" s="97">
        <f>'Monthly Returns'!T226</f>
        <v>1.8803E-2</v>
      </c>
      <c r="V212" s="97">
        <f>'Monthly Returns'!U226</f>
        <v>6.6620000000000004E-3</v>
      </c>
      <c r="W212" s="97">
        <f>'Monthly Returns'!V226</f>
        <v>2.957E-3</v>
      </c>
      <c r="X212" s="97">
        <f>'Monthly Returns'!W226</f>
        <v>1.3706000000000001E-2</v>
      </c>
      <c r="Y212" s="97">
        <f>'Monthly Returns'!X226</f>
        <v>-6.7900000000000002E-4</v>
      </c>
      <c r="Z212" s="97">
        <f>'Monthly Returns'!Y226</f>
        <v>-2.3879999999999999E-3</v>
      </c>
      <c r="AA212" s="97">
        <f>'Monthly Returns'!Z226</f>
        <v>4.4443000000000003E-2</v>
      </c>
      <c r="AB212" s="97">
        <f>'Monthly Returns'!AA226</f>
        <v>2.7557999999999999E-2</v>
      </c>
      <c r="AC212" s="97">
        <f>'Monthly Returns'!AB226</f>
        <v>4.0921000000000006E-2</v>
      </c>
      <c r="AD212" s="97">
        <f>'Monthly Returns'!AC226</f>
        <v>3.6771999999999999E-2</v>
      </c>
      <c r="AE212" s="97">
        <f>'Monthly Returns'!AD226</f>
        <v>5.9132999999999998E-2</v>
      </c>
      <c r="AF212" s="97">
        <f>'Monthly Returns'!AE226</f>
        <v>2.9866E-2</v>
      </c>
      <c r="AG212" s="97">
        <f>'Monthly Returns'!AF226</f>
        <v>3.5574000000000001E-2</v>
      </c>
      <c r="AH212" s="97">
        <f>'Monthly Returns'!AG226</f>
        <v>8.4364000000000008E-2</v>
      </c>
      <c r="AI212" s="97">
        <f>'Monthly Returns'!AH226</f>
        <v>1.24E-2</v>
      </c>
      <c r="AJ212" s="97">
        <f>'Monthly Returns'!AI226</f>
        <v>2.078E-2</v>
      </c>
      <c r="AK212" s="97">
        <f>'Monthly Returns'!AJ226</f>
        <v>3.4159000000000002E-2</v>
      </c>
      <c r="AL212" s="97">
        <f>'Monthly Returns'!AK226</f>
        <v>3.0672000000000001E-2</v>
      </c>
      <c r="AM212" s="97">
        <f>'Monthly Returns'!AL226</f>
        <v>-9.4570000000000001E-3</v>
      </c>
      <c r="AN212" s="97">
        <f>'Monthly Returns'!AM226</f>
        <v>1.8745999999999999E-2</v>
      </c>
      <c r="AO212" s="97">
        <f>'Monthly Returns'!AN226</f>
        <v>-1.5357000000000001E-2</v>
      </c>
      <c r="AP212" s="97">
        <f>'Monthly Returns'!AO226</f>
        <v>3.8217000000000001E-2</v>
      </c>
      <c r="AQ212" s="97">
        <f>'Monthly Returns'!AP226</f>
        <v>9.7606999999999999E-2</v>
      </c>
      <c r="AR212" s="95">
        <v>1.5817848086234383E-2</v>
      </c>
      <c r="AS212" s="97">
        <f>'Monthly Returns'!AR226</f>
        <v>-2.496424718368162E-2</v>
      </c>
      <c r="AT212" s="205">
        <f t="shared" si="5"/>
        <v>4.3803427513663881E-2</v>
      </c>
      <c r="AU212" s="95">
        <v>-5.7233170899534652E-3</v>
      </c>
      <c r="AV212" s="95">
        <v>-1.2147409997571943E-2</v>
      </c>
      <c r="AW212" s="97">
        <f>'Monthly Returns'!AV226</f>
        <v>0.10171200000000001</v>
      </c>
      <c r="AX212" s="97">
        <f>'Monthly Returns'!AW226</f>
        <v>9.5764999999999989E-2</v>
      </c>
      <c r="AY212" s="95">
        <v>4.5908137568319372E-2</v>
      </c>
      <c r="AZ212" s="95">
        <v>9.3319880545528588E-2</v>
      </c>
      <c r="BA212" s="97">
        <f>'Monthly Returns'!AZ226</f>
        <v>8.3239000000000007E-2</v>
      </c>
      <c r="BB212" s="97"/>
      <c r="BC212" s="97"/>
      <c r="BD212" s="97"/>
      <c r="BE212" s="97"/>
      <c r="BF212" s="97"/>
      <c r="BG212" s="97"/>
      <c r="BH212" s="97"/>
      <c r="BI212" s="97"/>
      <c r="BJ212" s="97"/>
      <c r="BK212" s="97"/>
      <c r="BL212" s="97"/>
      <c r="BM212" s="97"/>
      <c r="BN212" s="97"/>
      <c r="BO212" s="97"/>
      <c r="BP212" s="97"/>
      <c r="BQ212" s="97"/>
      <c r="BR212" s="97"/>
      <c r="BS212" s="97"/>
      <c r="BT212" s="97"/>
      <c r="BU212" s="97"/>
      <c r="BV212" s="97"/>
      <c r="CC212" s="196">
        <f>(C212-AVERAGE(C$3:C$242))^2*'Monthly Returns'!$BI226</f>
        <v>3.2450222728259246E-5</v>
      </c>
      <c r="CD212" s="196">
        <f>(D212-AVERAGE(D$3:D$242))^2*'Monthly Returns'!$BI226</f>
        <v>3.1803029850410379E-5</v>
      </c>
      <c r="CE212" s="196">
        <f>(E212-AVERAGE(E$3:E$242))^2*'Monthly Returns'!$BI226</f>
        <v>4.2810288584184644E-5</v>
      </c>
      <c r="CF212" s="196">
        <f>(F212-AVERAGE(F$3:F$242))^2*'Monthly Returns'!$BI226</f>
        <v>4.0650514602161487E-5</v>
      </c>
      <c r="CG212" s="196">
        <f>(G212-AVERAGE(G$3:G$242))^2*'Monthly Returns'!$BI226</f>
        <v>1.8363274017543787E-5</v>
      </c>
      <c r="CH212" s="196">
        <f>(H212-AVERAGE(H$3:H$242))^2*'Monthly Returns'!$BI226</f>
        <v>3.7964011682137121E-5</v>
      </c>
      <c r="CI212" s="196">
        <f>(I212-AVERAGE(I$3:I$242))^2*'Monthly Returns'!$BI226</f>
        <v>4.6663955015395518E-5</v>
      </c>
      <c r="CJ212" s="196">
        <f>(J212-AVERAGE(J$3:J$242))^2*'Monthly Returns'!$BI226</f>
        <v>4.5600693283282708E-5</v>
      </c>
      <c r="CK212" s="196">
        <f>(K212-AVERAGE(K$3:K$242))^2*'Monthly Returns'!$BI226</f>
        <v>1.2184610598030164E-4</v>
      </c>
      <c r="CL212" s="196">
        <f>(L212-AVERAGE(L$3:L$242))^2*'Monthly Returns'!$BI226</f>
        <v>2.5037888989036006E-35</v>
      </c>
      <c r="CM212" s="196">
        <f>(M212-AVERAGE(M$3:M$242))^2*'Monthly Returns'!$BI226</f>
        <v>2.4291918796611124E-7</v>
      </c>
      <c r="CN212" s="196">
        <f>(N212-AVERAGE(N$3:N$242))^2*'Monthly Returns'!$BI226</f>
        <v>2.5608540325669812E-8</v>
      </c>
      <c r="CO212" s="196">
        <f>(O212-AVERAGE(O$3:O$242))^2*'Monthly Returns'!$BI226</f>
        <v>8.3126671516400398E-9</v>
      </c>
      <c r="CP212" s="196">
        <f>(P212-AVERAGE(P$3:P$242))^2*'Monthly Returns'!$BI226</f>
        <v>1.0372389602693534E-8</v>
      </c>
      <c r="CQ212" s="196">
        <f>(Q212-AVERAGE(Q$3:Q$242))^2*'Monthly Returns'!$BI226</f>
        <v>2.1574775674354296E-7</v>
      </c>
      <c r="CR212" s="196">
        <f>(R212-AVERAGE(R$3:R$242))^2*'Monthly Returns'!$BI226</f>
        <v>3.5341717499618833E-6</v>
      </c>
      <c r="CS212" s="196">
        <f>(S212-AVERAGE(S$3:S$242))^2*'Monthly Returns'!$BI226</f>
        <v>1.106957379230267E-6</v>
      </c>
      <c r="CT212" s="196">
        <f>(T212-AVERAGE(T$3:T$242))^2*'Monthly Returns'!$BI226</f>
        <v>1.4456283468938433E-5</v>
      </c>
      <c r="CU212" s="196">
        <f>(U212-AVERAGE(U$3:U$242))^2*'Monthly Returns'!$BI226</f>
        <v>1.682521372622785E-6</v>
      </c>
      <c r="CV212" s="196">
        <f>(V212-AVERAGE(V$3:V$242))^2*'Monthly Returns'!$BI226</f>
        <v>9.1461077521289476E-8</v>
      </c>
      <c r="CW212" s="196">
        <f>(W212-AVERAGE(W$3:W$242))^2*'Monthly Returns'!$BI226</f>
        <v>4.5094195050162803E-9</v>
      </c>
      <c r="CX212" s="196">
        <f>(X212-AVERAGE(X$3:X$242))^2*'Monthly Returns'!$BI226</f>
        <v>6.9272573999251513E-7</v>
      </c>
      <c r="CY212" s="196">
        <f>(Y212-AVERAGE(Y$3:Y$242))^2*'Monthly Returns'!$BI226</f>
        <v>1.4959967643934234E-7</v>
      </c>
      <c r="CZ212" s="196">
        <f>(Z212-AVERAGE(Z$3:Z$242))^2*'Monthly Returns'!$BI226</f>
        <v>1.8927875135838462E-7</v>
      </c>
      <c r="DA212" s="196">
        <f>(AA212-AVERAGE(AA$3:AA$242))^2*'Monthly Returns'!$BI226</f>
        <v>1.2050981868846324E-5</v>
      </c>
      <c r="DB212" s="196">
        <f>(AB212-AVERAGE(AB$3:AB$242))^2*'Monthly Returns'!$BI226</f>
        <v>4.4617626432328099E-6</v>
      </c>
      <c r="DC212" s="196">
        <f>(AC212-AVERAGE(AC$3:AC$242))^2*'Monthly Returns'!$BI226</f>
        <v>1.1662223959840983E-5</v>
      </c>
      <c r="DD212" s="196">
        <f>(AD212-AVERAGE(AD$3:AD$242))^2*'Monthly Returns'!$BI226</f>
        <v>9.2185003414035377E-6</v>
      </c>
      <c r="DE212" s="196">
        <f>(AE212-AVERAGE(AE$3:AE$242))^2*'Monthly Returns'!$BI226</f>
        <v>2.5341055048486226E-5</v>
      </c>
      <c r="DF212" s="196">
        <f>(AF212-AVERAGE(AF$3:AF$242))^2*'Monthly Returns'!$BI226</f>
        <v>4.2704689969871947E-6</v>
      </c>
      <c r="DG212" s="196">
        <f>(AG212-AVERAGE(AG$3:AG$242))^2*'Monthly Returns'!$BI226</f>
        <v>7.367892075046367E-6</v>
      </c>
      <c r="DH212" s="196">
        <f>(AH212-AVERAGE(AH$3:AH$242))^2*'Monthly Returns'!$BI226</f>
        <v>5.204385905401855E-5</v>
      </c>
      <c r="DI212" s="196">
        <f>(AI212-AVERAGE(AI$3:AI$242))^2*'Monthly Returns'!$BI226</f>
        <v>6.2392818493069347E-7</v>
      </c>
      <c r="DJ212" s="196">
        <f>(AJ212-AVERAGE(AJ$3:AJ$242))^2*'Monthly Returns'!$BI226</f>
        <v>1.844459821917675E-6</v>
      </c>
      <c r="DK212" s="196">
        <f>(AK212-AVERAGE(AK$3:AK$242))^2*'Monthly Returns'!$BI226</f>
        <v>6.3261227230417399E-6</v>
      </c>
      <c r="DL212" s="196">
        <f>(AL212-AVERAGE(AL$3:AL$242))^2*'Monthly Returns'!$BI226</f>
        <v>4.7847289593145836E-6</v>
      </c>
      <c r="DM212" s="196">
        <f>(AM212-AVERAGE(AM$3:AM$242))^2*'Monthly Returns'!$BI226</f>
        <v>1.5443381640016915E-6</v>
      </c>
      <c r="DN212" s="196">
        <f>(AN212-AVERAGE(AN$3:AN$242))^2*'Monthly Returns'!$BI226</f>
        <v>1.4015591308821969E-6</v>
      </c>
      <c r="DO212" s="196">
        <f>(AO212-AVERAGE(AO$3:AO$242))^2*'Monthly Returns'!$BI226</f>
        <v>3.4922078954778703E-6</v>
      </c>
      <c r="DP212" s="196">
        <f>(AP212-AVERAGE(AP$3:AP$242))^2*'Monthly Returns'!$BI226</f>
        <v>1.0443725208635484E-5</v>
      </c>
      <c r="DQ212" s="196">
        <f>(AQ212-AVERAGE(AQ$3:AQ$242))^2*'Monthly Returns'!$BI226</f>
        <v>6.5498017572372623E-5</v>
      </c>
      <c r="DR212" s="196">
        <f>(AR212-AVERAGE(AR$3:AR$242))^2*'Monthly Returns'!$BI226</f>
        <v>7.0462927773231176E-7</v>
      </c>
      <c r="DS212" s="196">
        <f>(AS212-AVERAGE(AS$3:AS$242))^2*'Monthly Returns'!$BI226</f>
        <v>2.5037888989036006E-35</v>
      </c>
      <c r="DT212" s="196">
        <f>(AT212-AVERAGE(AT$3:AT$242))^2*'Monthly Returns'!$BI226</f>
        <v>1.1799051870920023E-5</v>
      </c>
      <c r="DU212" s="196">
        <f>(AU212-AVERAGE(AU$3:AU$242))^2*'Monthly Returns'!$BI226</f>
        <v>4.839931419699001E-7</v>
      </c>
      <c r="DV212" s="196">
        <f>(AV212-AVERAGE(AV$3:AV$242))^2*'Monthly Returns'!$BI226</f>
        <v>3.2318316234472785E-7</v>
      </c>
      <c r="DW212" s="196">
        <f>(AW212-AVERAGE(AW$3:AW$242))^2*'Monthly Returns'!$BI226</f>
        <v>6.8593467775260271E-5</v>
      </c>
      <c r="DX212" s="196">
        <f>(AX212-AVERAGE(AX$3:AX$242))^2*'Monthly Returns'!$BI226</f>
        <v>6.1330127349475526E-5</v>
      </c>
      <c r="DY212" s="196">
        <f>(AY212-AVERAGE(AY$3:AY$242))^2*'Monthly Returns'!$BI226</f>
        <v>1.2341739448859009E-5</v>
      </c>
      <c r="DZ212" s="196">
        <f>(AZ212-AVERAGE(AZ$3:AZ$242))^2*'Monthly Returns'!$BI226</f>
        <v>4.825184462967311E-5</v>
      </c>
      <c r="EA212" s="196">
        <f>(BA212-AVERAGE(BA$3:BA$242))^2*'Monthly Returns'!$BI226</f>
        <v>4.3287468004445623E-5</v>
      </c>
    </row>
    <row r="213" spans="1:131" s="103" customFormat="1" x14ac:dyDescent="0.2">
      <c r="A213" s="85"/>
      <c r="B213" s="102">
        <f>'Monthly Returns'!A227</f>
        <v>42490</v>
      </c>
      <c r="C213" s="97">
        <f>'Monthly Returns'!B227</f>
        <v>6.1980000000000004E-3</v>
      </c>
      <c r="D213" s="97">
        <f>'Monthly Returns'!C227</f>
        <v>5.4379999999999993E-3</v>
      </c>
      <c r="E213" s="97">
        <f>'Monthly Returns'!D227</f>
        <v>1.0570999999999999E-2</v>
      </c>
      <c r="F213" s="97">
        <f>'Monthly Returns'!E227</f>
        <v>1.5695000000000001E-2</v>
      </c>
      <c r="G213" s="97">
        <f>'Monthly Returns'!F227</f>
        <v>3.3985000000000001E-2</v>
      </c>
      <c r="H213" s="97">
        <f>'Monthly Returns'!G227</f>
        <v>1.5350999999999998E-2</v>
      </c>
      <c r="I213" s="97">
        <f>'Monthly Returns'!H227</f>
        <v>2.7198000000000003E-2</v>
      </c>
      <c r="J213" s="97">
        <f>'Monthly Returns'!I227</f>
        <v>3.2156999999999998E-2</v>
      </c>
      <c r="K213" s="97">
        <f>'Monthly Returns'!J227</f>
        <v>5.6340000000000001E-3</v>
      </c>
      <c r="L213" s="97">
        <f>'Monthly Returns'!K227</f>
        <v>-2.496424718368162E-2</v>
      </c>
      <c r="M213" s="97">
        <f>'Monthly Returns'!L227</f>
        <v>3.8379999999999998E-3</v>
      </c>
      <c r="N213" s="97">
        <f>'Monthly Returns'!M227</f>
        <v>-1.052E-3</v>
      </c>
      <c r="O213" s="97">
        <f>'Monthly Returns'!N227</f>
        <v>5.4000000000000001E-4</v>
      </c>
      <c r="P213" s="97">
        <f>'Monthly Returns'!O227</f>
        <v>-3.19E-4</v>
      </c>
      <c r="Q213" s="97">
        <f>'Monthly Returns'!P227</f>
        <v>-5.004999999999999E-3</v>
      </c>
      <c r="R213" s="97">
        <f>'Monthly Returns'!Q227</f>
        <v>1.2213E-2</v>
      </c>
      <c r="S213" s="97">
        <f>'Monthly Returns'!R227</f>
        <v>7.2989999999999999E-3</v>
      </c>
      <c r="T213" s="97">
        <f>'Monthly Returns'!S227</f>
        <v>2.3525000000000001E-2</v>
      </c>
      <c r="U213" s="97">
        <f>'Monthly Returns'!T227</f>
        <v>3.8600000000000001E-3</v>
      </c>
      <c r="V213" s="97">
        <f>'Monthly Returns'!U227</f>
        <v>2.6050000000000001E-3</v>
      </c>
      <c r="W213" s="97">
        <f>'Monthly Returns'!V227</f>
        <v>1.6189999999999998E-3</v>
      </c>
      <c r="X213" s="97">
        <f>'Monthly Returns'!W227</f>
        <v>3.9969999999999997E-3</v>
      </c>
      <c r="Y213" s="97">
        <f>'Monthly Returns'!X227</f>
        <v>6.9979999999999999E-3</v>
      </c>
      <c r="Z213" s="97">
        <f>'Monthly Returns'!Y227</f>
        <v>2.4889999999999999E-3</v>
      </c>
      <c r="AA213" s="97">
        <f>'Monthly Returns'!Z227</f>
        <v>3.9150999999999998E-2</v>
      </c>
      <c r="AB213" s="97">
        <f>'Monthly Returns'!AA227</f>
        <v>1.9852000000000002E-2</v>
      </c>
      <c r="AC213" s="97">
        <f>'Monthly Returns'!AB227</f>
        <v>2.0354000000000001E-2</v>
      </c>
      <c r="AD213" s="97">
        <f>'Monthly Returns'!AC227</f>
        <v>2.3212999999999998E-2</v>
      </c>
      <c r="AE213" s="97">
        <f>'Monthly Returns'!AD227</f>
        <v>1.5898000000000002E-2</v>
      </c>
      <c r="AF213" s="97">
        <f>'Monthly Returns'!AE227</f>
        <v>1.6420999999999998E-2</v>
      </c>
      <c r="AG213" s="97">
        <f>'Monthly Returns'!AF227</f>
        <v>1.8488999999999998E-2</v>
      </c>
      <c r="AH213" s="97">
        <f>'Monthly Returns'!AG227</f>
        <v>1.7257999999999999E-2</v>
      </c>
      <c r="AI213" s="97">
        <f>'Monthly Returns'!AH227</f>
        <v>4.0999999999999995E-3</v>
      </c>
      <c r="AJ213" s="97">
        <f>'Monthly Returns'!AI227</f>
        <v>1.027E-2</v>
      </c>
      <c r="AK213" s="97">
        <f>'Monthly Returns'!AJ227</f>
        <v>1.1328E-2</v>
      </c>
      <c r="AL213" s="97">
        <f>'Monthly Returns'!AK227</f>
        <v>1.9244000000000001E-2</v>
      </c>
      <c r="AM213" s="97">
        <f>'Monthly Returns'!AL227</f>
        <v>-8.1000000000000006E-4</v>
      </c>
      <c r="AN213" s="97">
        <f>'Monthly Returns'!AM227</f>
        <v>1.5917000000000001E-2</v>
      </c>
      <c r="AO213" s="97">
        <f>'Monthly Returns'!AN227</f>
        <v>5.6639999999999998E-3</v>
      </c>
      <c r="AP213" s="97">
        <f>'Monthly Returns'!AO227</f>
        <v>8.5121000000000002E-2</v>
      </c>
      <c r="AQ213" s="97">
        <f>'Monthly Returns'!AP227</f>
        <v>0.111914</v>
      </c>
      <c r="AR213" s="95">
        <v>2.0229151450744855E-2</v>
      </c>
      <c r="AS213" s="97">
        <f>'Monthly Returns'!AR227</f>
        <v>-2.496424718368162E-2</v>
      </c>
      <c r="AT213" s="205">
        <f t="shared" si="5"/>
        <v>1.6901706439733846E-2</v>
      </c>
      <c r="AU213" s="95">
        <v>1.3618299842889635E-2</v>
      </c>
      <c r="AV213" s="95">
        <v>-8.1412993666453385E-3</v>
      </c>
      <c r="AW213" s="97">
        <f>'Monthly Returns'!AV227</f>
        <v>-1.8135999999999999E-2</v>
      </c>
      <c r="AX213" s="97">
        <f>'Monthly Returns'!AW227</f>
        <v>-3.5499999999999996E-4</v>
      </c>
      <c r="AY213" s="95">
        <v>3.1535321986692387E-3</v>
      </c>
      <c r="AZ213" s="95">
        <v>-5.8472951956683936E-2</v>
      </c>
      <c r="BA213" s="97">
        <f>'Monthly Returns'!AZ227</f>
        <v>0.110414</v>
      </c>
      <c r="BB213" s="97"/>
      <c r="BC213" s="97"/>
      <c r="BD213" s="97"/>
      <c r="BE213" s="97"/>
      <c r="BF213" s="97"/>
      <c r="BG213" s="97"/>
      <c r="BH213" s="97"/>
      <c r="BI213" s="97"/>
      <c r="BJ213" s="97"/>
      <c r="BK213" s="97"/>
      <c r="BL213" s="97"/>
      <c r="BM213" s="97"/>
      <c r="BN213" s="97"/>
      <c r="BO213" s="97"/>
      <c r="BP213" s="97"/>
      <c r="BQ213" s="97"/>
      <c r="BR213" s="97"/>
      <c r="BS213" s="97"/>
      <c r="BT213" s="97"/>
      <c r="BU213" s="97"/>
      <c r="BV213" s="97"/>
      <c r="CC213" s="196">
        <f>(C213-AVERAGE(C$3:C$242))^2*'Monthly Returns'!$BI227</f>
        <v>8.4039680293515347E-9</v>
      </c>
      <c r="CD213" s="196">
        <f>(D213-AVERAGE(D$3:D$242))^2*'Monthly Returns'!$BI227</f>
        <v>2.2623733870425647E-8</v>
      </c>
      <c r="CE213" s="196">
        <f>(E213-AVERAGE(E$3:E$242))^2*'Monthly Returns'!$BI227</f>
        <v>1.2853384048827167E-8</v>
      </c>
      <c r="CF213" s="196">
        <f>(F213-AVERAGE(F$3:F$242))^2*'Monthly Returns'!$BI227</f>
        <v>3.591111722545423E-7</v>
      </c>
      <c r="CG213" s="196">
        <f>(G213-AVERAGE(G$3:G$242))^2*'Monthly Returns'!$BI227</f>
        <v>4.461685602757012E-6</v>
      </c>
      <c r="CH213" s="196">
        <f>(H213-AVERAGE(H$3:H$242))^2*'Monthly Returns'!$BI227</f>
        <v>6.5120628633926247E-7</v>
      </c>
      <c r="CI213" s="196">
        <f>(I213-AVERAGE(I$3:I$242))^2*'Monthly Returns'!$BI227</f>
        <v>3.5950223648447939E-6</v>
      </c>
      <c r="CJ213" s="196">
        <f>(J213-AVERAGE(J$3:J$242))^2*'Monthly Returns'!$BI227</f>
        <v>4.4086499430293878E-6</v>
      </c>
      <c r="CK213" s="196">
        <f>(K213-AVERAGE(K$3:K$242))^2*'Monthly Returns'!$BI227</f>
        <v>1.6501781531618731E-7</v>
      </c>
      <c r="CL213" s="196">
        <f>(L213-AVERAGE(L$3:L$242))^2*'Monthly Returns'!$BI227</f>
        <v>2.5290796958622222E-35</v>
      </c>
      <c r="CM213" s="196">
        <f>(M213-AVERAGE(M$3:M$242))^2*'Monthly Returns'!$BI227</f>
        <v>1.404073572384648E-10</v>
      </c>
      <c r="CN213" s="196">
        <f>(N213-AVERAGE(N$3:N$242))^2*'Monthly Returns'!$BI227</f>
        <v>1.5963935061972275E-7</v>
      </c>
      <c r="CO213" s="196">
        <f>(O213-AVERAGE(O$3:O$242))^2*'Monthly Returns'!$BI227</f>
        <v>1.1014610160426706E-8</v>
      </c>
      <c r="CP213" s="196">
        <f>(P213-AVERAGE(P$3:P$242))^2*'Monthly Returns'!$BI227</f>
        <v>9.0238485691307227E-8</v>
      </c>
      <c r="CQ213" s="196">
        <f>(Q213-AVERAGE(Q$3:Q$242))^2*'Monthly Returns'!$BI227</f>
        <v>8.4636208530224905E-7</v>
      </c>
      <c r="CR213" s="196">
        <f>(R213-AVERAGE(R$3:R$242))^2*'Monthly Returns'!$BI227</f>
        <v>5.072677855012052E-7</v>
      </c>
      <c r="CS213" s="196">
        <f>(S213-AVERAGE(S$3:S$242))^2*'Monthly Returns'!$BI227</f>
        <v>8.9488482756825555E-8</v>
      </c>
      <c r="CT213" s="196">
        <f>(T213-AVERAGE(T$3:T$242))^2*'Monthly Returns'!$BI227</f>
        <v>2.6512940352255987E-6</v>
      </c>
      <c r="CU213" s="196">
        <f>(U213-AVERAGE(U$3:U$242))^2*'Monthly Returns'!$BI227</f>
        <v>2.5096115035923474E-9</v>
      </c>
      <c r="CV213" s="196">
        <f>(V213-AVERAGE(V$3:V$242))^2*'Monthly Returns'!$BI227</f>
        <v>4.0439823141700835E-9</v>
      </c>
      <c r="CW213" s="196">
        <f>(W213-AVERAGE(W$3:W$242))^2*'Monthly Returns'!$BI227</f>
        <v>3.5609851433100693E-8</v>
      </c>
      <c r="CX213" s="196">
        <f>(X213-AVERAGE(X$3:X$242))^2*'Monthly Returns'!$BI227</f>
        <v>1.8563955523968846E-9</v>
      </c>
      <c r="CY213" s="196">
        <f>(Y213-AVERAGE(Y$3:Y$242))^2*'Monthly Returns'!$BI227</f>
        <v>9.4103522746372392E-8</v>
      </c>
      <c r="CZ213" s="196">
        <f>(Z213-AVERAGE(Z$3:Z$242))^2*'Monthly Returns'!$BI227</f>
        <v>2.0930750600409955E-11</v>
      </c>
      <c r="DA213" s="196">
        <f>(AA213-AVERAGE(AA$3:AA$242))^2*'Monthly Returns'!$BI227</f>
        <v>9.0571850495059207E-6</v>
      </c>
      <c r="DB213" s="196">
        <f>(AB213-AVERAGE(AB$3:AB$242))^2*'Monthly Returns'!$BI227</f>
        <v>2.0300832158061493E-6</v>
      </c>
      <c r="DC213" s="196">
        <f>(AC213-AVERAGE(AC$3:AC$242))^2*'Monthly Returns'!$BI227</f>
        <v>2.4616052816324366E-6</v>
      </c>
      <c r="DD213" s="196">
        <f>(AD213-AVERAGE(AD$3:AD$242))^2*'Monthly Returns'!$BI227</f>
        <v>3.3237869760417109E-6</v>
      </c>
      <c r="DE213" s="196">
        <f>(AE213-AVERAGE(AE$3:AE$242))^2*'Monthly Returns'!$BI227</f>
        <v>1.3053162447540074E-6</v>
      </c>
      <c r="DF213" s="196">
        <f>(AF213-AVERAGE(AF$3:AF$242))^2*'Monthly Returns'!$BI227</f>
        <v>7.3767696646767932E-7</v>
      </c>
      <c r="DG213" s="196">
        <f>(AG213-AVERAGE(AG$3:AG$242))^2*'Monthly Returns'!$BI227</f>
        <v>1.3930055455017463E-6</v>
      </c>
      <c r="DH213" s="196">
        <f>(AH213-AVERAGE(AH$3:AH$242))^2*'Monthly Returns'!$BI227</f>
        <v>1.3713892917529394E-6</v>
      </c>
      <c r="DI213" s="196">
        <f>(AI213-AVERAGE(AI$3:AI$242))^2*'Monthly Returns'!$BI227</f>
        <v>1.758764460173252E-9</v>
      </c>
      <c r="DJ213" s="196">
        <f>(AJ213-AVERAGE(AJ$3:AJ$242))^2*'Monthly Returns'!$BI227</f>
        <v>1.7040746812881712E-7</v>
      </c>
      <c r="DK213" s="196">
        <f>(AK213-AVERAGE(AK$3:AK$242))^2*'Monthly Returns'!$BI227</f>
        <v>2.1113133186705506E-7</v>
      </c>
      <c r="DL213" s="196">
        <f>(AL213-AVERAGE(AL$3:AL$242))^2*'Monthly Returns'!$BI227</f>
        <v>1.3528249721160991E-6</v>
      </c>
      <c r="DM213" s="196">
        <f>(AM213-AVERAGE(AM$3:AM$242))^2*'Monthly Returns'!$BI227</f>
        <v>2.1678840069345064E-7</v>
      </c>
      <c r="DN213" s="196">
        <f>(AN213-AVERAGE(AN$3:AN$242))^2*'Monthly Returns'!$BI227</f>
        <v>8.7151075731038622E-7</v>
      </c>
      <c r="DO213" s="196">
        <f>(AO213-AVERAGE(AO$3:AO$242))^2*'Monthly Returns'!$BI227</f>
        <v>6.877002255770175E-10</v>
      </c>
      <c r="DP213" s="196">
        <f>(AP213-AVERAGE(AP$3:AP$242))^2*'Monthly Returns'!$BI227</f>
        <v>5.6207893721600367E-5</v>
      </c>
      <c r="DQ213" s="196">
        <f>(AQ213-AVERAGE(AQ$3:AQ$242))^2*'Monthly Returns'!$BI227</f>
        <v>8.8924694691579589E-5</v>
      </c>
      <c r="DR213" s="196">
        <f>(AR213-AVERAGE(AR$3:AR$242))^2*'Monthly Returns'!$BI227</f>
        <v>1.5457698284175143E-6</v>
      </c>
      <c r="DS213" s="196">
        <f>(AS213-AVERAGE(AS$3:AS$242))^2*'Monthly Returns'!$BI227</f>
        <v>2.5290796958622222E-35</v>
      </c>
      <c r="DT213" s="196">
        <f>(AT213-AVERAGE(AT$3:AT$242))^2*'Monthly Returns'!$BI227</f>
        <v>1.0305013790094577E-6</v>
      </c>
      <c r="DU213" s="196">
        <f>(AU213-AVERAGE(AU$3:AU$242))^2*'Monthly Returns'!$BI227</f>
        <v>1.1088930430974994E-6</v>
      </c>
      <c r="DV213" s="196">
        <f>(AV213-AVERAGE(AV$3:AV$242))^2*'Monthly Returns'!$BI227</f>
        <v>4.344100212399516E-8</v>
      </c>
      <c r="DW213" s="196">
        <f>(AW213-AVERAGE(AW$3:AW$242))^2*'Monthly Returns'!$BI227</f>
        <v>6.4196776622888732E-6</v>
      </c>
      <c r="DX213" s="196">
        <f>(AX213-AVERAGE(AX$3:AX$242))^2*'Monthly Returns'!$BI227</f>
        <v>7.0076788331598288E-7</v>
      </c>
      <c r="DY213" s="196">
        <f>(AY213-AVERAGE(AY$3:AY$242))^2*'Monthly Returns'!$BI227</f>
        <v>1.173373757132745E-7</v>
      </c>
      <c r="DZ213" s="196">
        <f>(AZ213-AVERAGE(AZ$3:AZ$242))^2*'Monthly Returns'!$BI227</f>
        <v>4.5835891308628328E-5</v>
      </c>
      <c r="EA213" s="196">
        <f>(BA213-AVERAGE(BA$3:BA$242))^2*'Monthly Returns'!$BI227</f>
        <v>8.234414730142931E-5</v>
      </c>
    </row>
    <row r="214" spans="1:131" s="103" customFormat="1" x14ac:dyDescent="0.2">
      <c r="A214" s="85"/>
      <c r="B214" s="102">
        <f>'Monthly Returns'!A228</f>
        <v>42521</v>
      </c>
      <c r="C214" s="97">
        <f>'Monthly Returns'!B228</f>
        <v>1.789E-2</v>
      </c>
      <c r="D214" s="97">
        <f>'Monthly Returns'!C228</f>
        <v>1.7512E-2</v>
      </c>
      <c r="E214" s="97">
        <f>'Monthly Returns'!D228</f>
        <v>1.6399999999999998E-2</v>
      </c>
      <c r="F214" s="97">
        <f>'Monthly Returns'!E228</f>
        <v>2.2525E-2</v>
      </c>
      <c r="G214" s="97">
        <f>'Monthly Returns'!F228</f>
        <v>4.0539999999999994E-3</v>
      </c>
      <c r="H214" s="97">
        <f>'Monthly Returns'!G228</f>
        <v>2.1080000000000001E-3</v>
      </c>
      <c r="I214" s="97">
        <f>'Monthly Returns'!H228</f>
        <v>-1.5914999999999999E-2</v>
      </c>
      <c r="J214" s="97">
        <f>'Monthly Returns'!I228</f>
        <v>2.0869999999999999E-3</v>
      </c>
      <c r="K214" s="97">
        <f>'Monthly Returns'!J228</f>
        <v>-3.7104999999999999E-2</v>
      </c>
      <c r="L214" s="97">
        <f>'Monthly Returns'!K228</f>
        <v>-2.496424718368162E-2</v>
      </c>
      <c r="M214" s="97">
        <f>'Monthly Returns'!L228</f>
        <v>2.5700000000000001E-4</v>
      </c>
      <c r="N214" s="97">
        <f>'Monthly Returns'!M228</f>
        <v>-2.7000000000000002E-5</v>
      </c>
      <c r="O214" s="97">
        <f>'Monthly Returns'!N228</f>
        <v>9.7999999999999997E-5</v>
      </c>
      <c r="P214" s="97">
        <f>'Monthly Returns'!O228</f>
        <v>-1.5020000000000001E-3</v>
      </c>
      <c r="Q214" s="97">
        <f>'Monthly Returns'!P228</f>
        <v>7.9299999999999995E-3</v>
      </c>
      <c r="R214" s="97">
        <f>'Monthly Returns'!Q228</f>
        <v>-4.3599999999999997E-4</v>
      </c>
      <c r="S214" s="97">
        <f>'Monthly Returns'!R228</f>
        <v>-7.1400000000000001E-4</v>
      </c>
      <c r="T214" s="97">
        <f>'Monthly Returns'!S228</f>
        <v>2.1799999999999999E-4</v>
      </c>
      <c r="U214" s="97">
        <f>'Monthly Returns'!T228</f>
        <v>-7.5460000000000006E-3</v>
      </c>
      <c r="V214" s="97">
        <f>'Monthly Returns'!U228</f>
        <v>-3.5200000000000005E-4</v>
      </c>
      <c r="W214" s="97">
        <f>'Monthly Returns'!V228</f>
        <v>1.2929999999999999E-3</v>
      </c>
      <c r="X214" s="97">
        <f>'Monthly Returns'!W228</f>
        <v>1.1200000000000001E-3</v>
      </c>
      <c r="Y214" s="97">
        <f>'Monthly Returns'!X228</f>
        <v>-1.1440000000000001E-3</v>
      </c>
      <c r="Z214" s="97">
        <f>'Monthly Returns'!Y228</f>
        <v>-7.0300000000000007E-4</v>
      </c>
      <c r="AA214" s="97">
        <f>'Monthly Returns'!Z228</f>
        <v>6.1750000000000008E-3</v>
      </c>
      <c r="AB214" s="97">
        <f>'Monthly Returns'!AA228</f>
        <v>8.9149999999999993E-3</v>
      </c>
      <c r="AC214" s="97">
        <f>'Monthly Returns'!AB228</f>
        <v>-2.3837999999999998E-2</v>
      </c>
      <c r="AD214" s="97">
        <f>'Monthly Returns'!AC228</f>
        <v>-2.3767999999999997E-2</v>
      </c>
      <c r="AE214" s="97">
        <f>'Monthly Returns'!AD228</f>
        <v>-2.1183E-2</v>
      </c>
      <c r="AF214" s="97">
        <f>'Monthly Returns'!AE228</f>
        <v>-1.8470000000000001E-3</v>
      </c>
      <c r="AG214" s="97">
        <f>'Monthly Returns'!AF228</f>
        <v>7.3200000000000001E-4</v>
      </c>
      <c r="AH214" s="97">
        <f>'Monthly Returns'!AG228</f>
        <v>-4.7954999999999998E-2</v>
      </c>
      <c r="AI214" s="97">
        <f>'Monthly Returns'!AH228</f>
        <v>4.5999999999999999E-3</v>
      </c>
      <c r="AJ214" s="97">
        <f>'Monthly Returns'!AI228</f>
        <v>3.6800000000000001E-3</v>
      </c>
      <c r="AK214" s="97">
        <f>'Monthly Returns'!AJ228</f>
        <v>6.3419999999999995E-3</v>
      </c>
      <c r="AL214" s="97">
        <f>'Monthly Returns'!AK228</f>
        <v>1.0310999999999999E-2</v>
      </c>
      <c r="AM214" s="97">
        <f>'Monthly Returns'!AL228</f>
        <v>-9.2650000000000007E-3</v>
      </c>
      <c r="AN214" s="97">
        <f>'Monthly Returns'!AM228</f>
        <v>8.7799999999999996E-3</v>
      </c>
      <c r="AO214" s="97">
        <f>'Monthly Returns'!AN228</f>
        <v>-3.0242000000000002E-2</v>
      </c>
      <c r="AP214" s="97">
        <f>'Monthly Returns'!AO228</f>
        <v>-1.8890000000000001E-3</v>
      </c>
      <c r="AQ214" s="97">
        <f>'Monthly Returns'!AP228</f>
        <v>-5.7728000000000002E-2</v>
      </c>
      <c r="AR214" s="95">
        <v>2.015540672486154E-2</v>
      </c>
      <c r="AS214" s="97">
        <f>'Monthly Returns'!AR228</f>
        <v>-2.496424718368162E-2</v>
      </c>
      <c r="AT214" s="205">
        <f t="shared" si="5"/>
        <v>7.8507017097513322E-3</v>
      </c>
      <c r="AU214" s="95">
        <v>1.3295387046965632E-3</v>
      </c>
      <c r="AV214" s="95">
        <v>-4.5231433414702465E-3</v>
      </c>
      <c r="AW214" s="97">
        <f>'Monthly Returns'!AV228</f>
        <v>2.3136E-2</v>
      </c>
      <c r="AX214" s="97">
        <f>'Monthly Returns'!AW228</f>
        <v>3.0900000000000003E-4</v>
      </c>
      <c r="AY214" s="95">
        <v>9.7265085487566686E-3</v>
      </c>
      <c r="AZ214" s="95">
        <v>1.3072217789249971E-2</v>
      </c>
      <c r="BA214" s="97">
        <f>'Monthly Returns'!AZ228</f>
        <v>2.5316000000000002E-2</v>
      </c>
      <c r="BB214" s="97"/>
      <c r="BC214" s="97"/>
      <c r="BD214" s="97"/>
      <c r="BE214" s="97"/>
      <c r="BF214" s="97"/>
      <c r="BG214" s="97"/>
      <c r="BH214" s="97"/>
      <c r="BI214" s="97"/>
      <c r="BJ214" s="97"/>
      <c r="BK214" s="97"/>
      <c r="BL214" s="97"/>
      <c r="BM214" s="97"/>
      <c r="BN214" s="97"/>
      <c r="BO214" s="97"/>
      <c r="BP214" s="97"/>
      <c r="BQ214" s="97"/>
      <c r="BR214" s="97"/>
      <c r="BS214" s="97"/>
      <c r="BT214" s="97"/>
      <c r="BU214" s="97"/>
      <c r="BV214" s="97"/>
      <c r="CC214" s="196">
        <f>(C214-AVERAGE(C$3:C$242))^2*'Monthly Returns'!$BI228</f>
        <v>9.4562035604338719E-7</v>
      </c>
      <c r="CD214" s="196">
        <f>(D214-AVERAGE(D$3:D$242))^2*'Monthly Returns'!$BI228</f>
        <v>8.9903937802608004E-7</v>
      </c>
      <c r="CE214" s="196">
        <f>(E214-AVERAGE(E$3:E$242))^2*'Monthly Returns'!$BI228</f>
        <v>4.1561051626444169E-7</v>
      </c>
      <c r="CF214" s="196">
        <f>(F214-AVERAGE(F$3:F$242))^2*'Monthly Returns'!$BI228</f>
        <v>1.4985537136449384E-6</v>
      </c>
      <c r="CG214" s="196">
        <f>(G214-AVERAGE(G$3:G$242))^2*'Monthly Returns'!$BI228</f>
        <v>3.6279888195729897E-7</v>
      </c>
      <c r="CH214" s="196">
        <f>(H214-AVERAGE(H$3:H$242))^2*'Monthly Returns'!$BI228</f>
        <v>1.5582431124843809E-7</v>
      </c>
      <c r="CI214" s="196">
        <f>(I214-AVERAGE(I$3:I$242))^2*'Monthly Returns'!$BI228</f>
        <v>4.0798492673273575E-6</v>
      </c>
      <c r="CJ214" s="196">
        <f>(J214-AVERAGE(J$3:J$242))^2*'Monthly Returns'!$BI228</f>
        <v>3.9393082357729663E-7</v>
      </c>
      <c r="CK214" s="196">
        <f>(K214-AVERAGE(K$3:K$242))^2*'Monthly Returns'!$BI228</f>
        <v>1.8487311949162605E-5</v>
      </c>
      <c r="CL214" s="196">
        <f>(L214-AVERAGE(L$3:L$242))^2*'Monthly Returns'!$BI228</f>
        <v>2.5546259554163865E-35</v>
      </c>
      <c r="CM214" s="196">
        <f>(M214-AVERAGE(M$3:M$242))^2*'Monthly Returns'!$BI228</f>
        <v>9.8686203705026242E-8</v>
      </c>
      <c r="CN214" s="196">
        <f>(N214-AVERAGE(N$3:N$242))^2*'Monthly Returns'!$BI228</f>
        <v>9.5008686209569887E-8</v>
      </c>
      <c r="CO214" s="196">
        <f>(O214-AVERAGE(O$3:O$242))^2*'Monthly Returns'!$BI228</f>
        <v>2.123538400686122E-8</v>
      </c>
      <c r="CP214" s="196">
        <f>(P214-AVERAGE(P$3:P$242))^2*'Monthly Returns'!$BI228</f>
        <v>1.6779146986797182E-7</v>
      </c>
      <c r="CQ214" s="196">
        <f>(Q214-AVERAGE(Q$3:Q$242))^2*'Monthly Returns'!$BI228</f>
        <v>6.4073326685057959E-8</v>
      </c>
      <c r="CR214" s="196">
        <f>(R214-AVERAGE(R$3:R$242))^2*'Monthly Returns'!$BI228</f>
        <v>1.8999595705147041E-7</v>
      </c>
      <c r="CS214" s="196">
        <f>(S214-AVERAGE(S$3:S$242))^2*'Monthly Returns'!$BI228</f>
        <v>1.8398625445453044E-7</v>
      </c>
      <c r="CT214" s="196">
        <f>(T214-AVERAGE(T$3:T$242))^2*'Monthly Returns'!$BI228</f>
        <v>2.3584319129732565E-7</v>
      </c>
      <c r="CU214" s="196">
        <f>(U214-AVERAGE(U$3:U$242))^2*'Monthly Returns'!$BI228</f>
        <v>1.1856444301901987E-6</v>
      </c>
      <c r="CV214" s="196">
        <f>(V214-AVERAGE(V$3:V$242))^2*'Monthly Returns'!$BI228</f>
        <v>1.1098871228330432E-7</v>
      </c>
      <c r="CW214" s="196">
        <f>(W214-AVERAGE(W$3:W$242))^2*'Monthly Returns'!$BI228</f>
        <v>4.81095658790689E-8</v>
      </c>
      <c r="CX214" s="196">
        <f>(X214-AVERAGE(X$3:X$242))^2*'Monthly Returns'!$BI228</f>
        <v>9.318117326239671E-8</v>
      </c>
      <c r="CY214" s="196">
        <f>(Y214-AVERAGE(Y$3:Y$242))^2*'Monthly Returns'!$BI228</f>
        <v>1.8751207376033933E-7</v>
      </c>
      <c r="CZ214" s="196">
        <f>(Z214-AVERAGE(Z$3:Z$242))^2*'Monthly Returns'!$BI228</f>
        <v>8.1816515665284504E-8</v>
      </c>
      <c r="DA214" s="196">
        <f>(AA214-AVERAGE(AA$3:AA$242))^2*'Monthly Returns'!$BI228</f>
        <v>4.9232082707167774E-10</v>
      </c>
      <c r="DB214" s="196">
        <f>(AB214-AVERAGE(AB$3:AB$242))^2*'Monthly Returns'!$BI228</f>
        <v>1.9024077649960041E-7</v>
      </c>
      <c r="DC214" s="196">
        <f>(AC214-AVERAGE(AC$3:AC$242))^2*'Monthly Returns'!$BI228</f>
        <v>5.9871206592673841E-6</v>
      </c>
      <c r="DD214" s="196">
        <f>(AD214-AVERAGE(AD$3:AD$242))^2*'Monthly Returns'!$BI228</f>
        <v>5.979707817071767E-6</v>
      </c>
      <c r="DE214" s="196">
        <f>(AE214-AVERAGE(AE$3:AE$242))^2*'Monthly Returns'!$BI228</f>
        <v>4.9639482269855494E-6</v>
      </c>
      <c r="DF214" s="196">
        <f>(AF214-AVERAGE(AF$3:AF$242))^2*'Monthly Returns'!$BI228</f>
        <v>6.4017056799086093E-7</v>
      </c>
      <c r="DG214" s="196">
        <f>(AG214-AVERAGE(AG$3:AG$242))^2*'Monthly Returns'!$BI228</f>
        <v>1.8540371464192403E-7</v>
      </c>
      <c r="DH214" s="196">
        <f>(AH214-AVERAGE(AH$3:AH$242))^2*'Monthly Returns'!$BI228</f>
        <v>2.2664533519657698E-5</v>
      </c>
      <c r="DI214" s="196">
        <f>(AI214-AVERAGE(AI$3:AI$242))^2*'Monthly Returns'!$BI228</f>
        <v>7.6867766037719795E-9</v>
      </c>
      <c r="DJ214" s="196">
        <f>(AJ214-AVERAGE(AJ$3:AJ$242))^2*'Monthly Returns'!$BI228</f>
        <v>3.4276921622324286E-8</v>
      </c>
      <c r="DK214" s="196">
        <f>(AK214-AVERAGE(AK$3:AK$242))^2*'Monthly Returns'!$BI228</f>
        <v>6.1249242280995255E-11</v>
      </c>
      <c r="DL214" s="196">
        <f>(AL214-AVERAGE(AL$3:AL$242))^2*'Monthly Returns'!$BI228</f>
        <v>1.264609022015036E-7</v>
      </c>
      <c r="DM214" s="196">
        <f>(AM214-AVERAGE(AM$3:AM$242))^2*'Monthly Returns'!$BI228</f>
        <v>1.5321116035740289E-6</v>
      </c>
      <c r="DN214" s="196">
        <f>(AN214-AVERAGE(AN$3:AN$242))^2*'Monthly Returns'!$BI228</f>
        <v>8.3186900166003433E-8</v>
      </c>
      <c r="DO214" s="196">
        <f>(AO214-AVERAGE(AO$3:AO$242))^2*'Monthly Returns'!$BI228</f>
        <v>1.0516473795431754E-5</v>
      </c>
      <c r="DP214" s="196">
        <f>(AP214-AVERAGE(AP$3:AP$242))^2*'Monthly Returns'!$BI228</f>
        <v>1.5004935556604672E-7</v>
      </c>
      <c r="DQ214" s="196">
        <f>(AQ214-AVERAGE(AQ$3:AQ$242))^2*'Monthly Returns'!$BI228</f>
        <v>3.5623375019851335E-5</v>
      </c>
      <c r="DR214" s="196">
        <f>(AR214-AVERAGE(AR$3:AR$242))^2*'Monthly Returns'!$BI228</f>
        <v>1.544648469733796E-6</v>
      </c>
      <c r="DS214" s="196">
        <f>(AS214-AVERAGE(AS$3:AS$242))^2*'Monthly Returns'!$BI228</f>
        <v>2.5546259554163865E-35</v>
      </c>
      <c r="DT214" s="196">
        <f>(AT214-AVERAGE(AT$3:AT$242))^2*'Monthly Returns'!$BI228</f>
        <v>3.8474677391106358E-8</v>
      </c>
      <c r="DU214" s="196">
        <f>(AU214-AVERAGE(AU$3:AU$242))^2*'Monthly Returns'!$BI228</f>
        <v>3.6669965016211325E-9</v>
      </c>
      <c r="DV214" s="196">
        <f>(AV214-AVERAGE(AV$3:AV$242))^2*'Monthly Returns'!$BI228</f>
        <v>1.4390565769011397E-8</v>
      </c>
      <c r="DW214" s="196">
        <f>(AW214-AVERAGE(AW$3:AW$242))^2*'Monthly Returns'!$BI228</f>
        <v>1.4674246396659973E-6</v>
      </c>
      <c r="DX214" s="196">
        <f>(AX214-AVERAGE(AX$3:AX$242))^2*'Monthly Returns'!$BI228</f>
        <v>6.0977102059703497E-7</v>
      </c>
      <c r="DY214" s="196">
        <f>(AY214-AVERAGE(AY$3:AY$242))^2*'Monthly Returns'!$BI228</f>
        <v>6.4619251627518643E-8</v>
      </c>
      <c r="DZ214" s="196">
        <f>(AZ214-AVERAGE(AZ$3:AZ$242))^2*'Monthly Returns'!$BI228</f>
        <v>8.4151163864851482E-8</v>
      </c>
      <c r="EA214" s="196">
        <f>(BA214-AVERAGE(BA$3:BA$242))^2*'Monthly Returns'!$BI228</f>
        <v>1.8819660355435388E-6</v>
      </c>
    </row>
    <row r="215" spans="1:131" s="103" customFormat="1" x14ac:dyDescent="0.2">
      <c r="A215" s="85"/>
      <c r="B215" s="102">
        <f>'Monthly Returns'!A229</f>
        <v>42551</v>
      </c>
      <c r="C215" s="97">
        <f>'Monthly Returns'!B229</f>
        <v>2.0560000000000001E-3</v>
      </c>
      <c r="D215" s="97">
        <f>'Monthly Returns'!C229</f>
        <v>2.264E-3</v>
      </c>
      <c r="E215" s="97">
        <f>'Monthly Returns'!D229</f>
        <v>4.555E-3</v>
      </c>
      <c r="F215" s="97">
        <f>'Monthly Returns'!E229</f>
        <v>-6.3000000000000003E-4</v>
      </c>
      <c r="G215" s="97">
        <f>'Monthly Returns'!F229</f>
        <v>-1.584E-2</v>
      </c>
      <c r="H215" s="97">
        <f>'Monthly Returns'!G229</f>
        <v>-5.5269999999999998E-3</v>
      </c>
      <c r="I215" s="97">
        <f>'Monthly Returns'!H229</f>
        <v>-1.4734000000000001E-2</v>
      </c>
      <c r="J215" s="97">
        <f>'Monthly Returns'!I229</f>
        <v>-4.3841999999999999E-2</v>
      </c>
      <c r="K215" s="97">
        <f>'Monthly Returns'!J229</f>
        <v>4.095E-2</v>
      </c>
      <c r="L215" s="97">
        <f>'Monthly Returns'!K229</f>
        <v>-2.496424718368162E-2</v>
      </c>
      <c r="M215" s="97">
        <f>'Monthly Returns'!L229</f>
        <v>1.7967999999999998E-2</v>
      </c>
      <c r="N215" s="97">
        <f>'Monthly Returns'!M229</f>
        <v>2.2075999999999998E-2</v>
      </c>
      <c r="O215" s="97">
        <f>'Monthly Returns'!N229</f>
        <v>7.3499999999999998E-4</v>
      </c>
      <c r="P215" s="97">
        <f>'Monthly Returns'!O229</f>
        <v>1.4655E-2</v>
      </c>
      <c r="Q215" s="97">
        <f>'Monthly Returns'!P229</f>
        <v>6.1384999999999995E-2</v>
      </c>
      <c r="R215" s="97">
        <f>'Monthly Returns'!Q229</f>
        <v>2.2795999999999997E-2</v>
      </c>
      <c r="S215" s="97">
        <f>'Monthly Returns'!R229</f>
        <v>1.4565E-2</v>
      </c>
      <c r="T215" s="97">
        <f>'Monthly Returns'!S229</f>
        <v>4.1776999999999995E-2</v>
      </c>
      <c r="U215" s="97">
        <f>'Monthly Returns'!T229</f>
        <v>2.1838000000000003E-2</v>
      </c>
      <c r="V215" s="97">
        <f>'Monthly Returns'!U229</f>
        <v>1.498E-2</v>
      </c>
      <c r="W215" s="97">
        <f>'Monthly Returns'!V229</f>
        <v>8.1250000000000003E-3</v>
      </c>
      <c r="X215" s="97">
        <f>'Monthly Returns'!W229</f>
        <v>1.7023999999999997E-2</v>
      </c>
      <c r="Y215" s="97">
        <f>'Monthly Returns'!X229</f>
        <v>1.2514000000000001E-2</v>
      </c>
      <c r="Z215" s="97">
        <f>'Monthly Returns'!Y229</f>
        <v>4.7889999999999999E-3</v>
      </c>
      <c r="AA215" s="97">
        <f>'Monthly Returns'!Z229</f>
        <v>9.2029999999999994E-3</v>
      </c>
      <c r="AB215" s="97">
        <f>'Monthly Returns'!AA229</f>
        <v>2.1100000000000001E-4</v>
      </c>
      <c r="AC215" s="97">
        <f>'Monthly Returns'!AB229</f>
        <v>3.8134000000000001E-2</v>
      </c>
      <c r="AD215" s="97">
        <f>'Monthly Returns'!AC229</f>
        <v>4.8954000000000004E-2</v>
      </c>
      <c r="AE215" s="97">
        <f>'Monthly Returns'!AD229</f>
        <v>1.8909999999999999E-3</v>
      </c>
      <c r="AF215" s="97">
        <f>'Monthly Returns'!AE229</f>
        <v>3.6324999999999996E-2</v>
      </c>
      <c r="AG215" s="97">
        <f>'Monthly Returns'!AF229</f>
        <v>1.9178999999999998E-2</v>
      </c>
      <c r="AH215" s="97">
        <f>'Monthly Returns'!AG229</f>
        <v>5.5045000000000004E-2</v>
      </c>
      <c r="AI215" s="97">
        <f>'Monthly Returns'!AH229</f>
        <v>2E-3</v>
      </c>
      <c r="AJ215" s="97">
        <f>'Monthly Returns'!AI229</f>
        <v>4.0999999999999995E-3</v>
      </c>
      <c r="AK215" s="97">
        <f>'Monthly Returns'!AJ229</f>
        <v>-3.8229999999999996E-3</v>
      </c>
      <c r="AL215" s="97">
        <f>'Monthly Returns'!AK229</f>
        <v>-5.71E-4</v>
      </c>
      <c r="AM215" s="97">
        <f>'Monthly Returns'!AL229</f>
        <v>2.2197000000000001E-2</v>
      </c>
      <c r="AN215" s="97">
        <f>'Monthly Returns'!AM229</f>
        <v>5.1980000000000004E-3</v>
      </c>
      <c r="AO215" s="97">
        <f>'Monthly Returns'!AN229</f>
        <v>3.9468000000000003E-2</v>
      </c>
      <c r="AP215" s="97">
        <f>'Monthly Returns'!AO229</f>
        <v>4.1307999999999997E-2</v>
      </c>
      <c r="AQ215" s="97">
        <f>'Monthly Returns'!AP229</f>
        <v>2.1385000000000001E-2</v>
      </c>
      <c r="AR215" s="95">
        <v>-4.6955744287921694E-3</v>
      </c>
      <c r="AS215" s="97">
        <f>'Monthly Returns'!AR229</f>
        <v>-2.496424718368162E-2</v>
      </c>
      <c r="AT215" s="205">
        <f t="shared" si="5"/>
        <v>2.1703215474912455E-2</v>
      </c>
      <c r="AU215" s="95">
        <v>-7.2586354185852613E-3</v>
      </c>
      <c r="AV215" s="95">
        <v>-1.8744002472836384E-2</v>
      </c>
      <c r="AW215" s="97">
        <f>'Monthly Returns'!AV229</f>
        <v>6.9189000000000001E-2</v>
      </c>
      <c r="AX215" s="97">
        <f>'Monthly Returns'!AW229</f>
        <v>3.7485999999999998E-2</v>
      </c>
      <c r="AY215" s="95">
        <v>-8.0809226254377302E-3</v>
      </c>
      <c r="AZ215" s="95">
        <v>1.9742809728662068E-2</v>
      </c>
      <c r="BA215" s="97">
        <f>'Monthly Returns'!AZ229</f>
        <v>5.1319999999999998E-2</v>
      </c>
      <c r="BB215" s="97"/>
      <c r="BC215" s="97"/>
      <c r="BD215" s="97"/>
      <c r="BE215" s="97"/>
      <c r="BF215" s="97"/>
      <c r="BG215" s="97"/>
      <c r="BH215" s="97"/>
      <c r="BI215" s="97"/>
      <c r="BJ215" s="97"/>
      <c r="BK215" s="97"/>
      <c r="BL215" s="97"/>
      <c r="BM215" s="97"/>
      <c r="BN215" s="97"/>
      <c r="BO215" s="97"/>
      <c r="BP215" s="97"/>
      <c r="BQ215" s="97"/>
      <c r="BR215" s="97"/>
      <c r="BS215" s="97"/>
      <c r="BT215" s="97"/>
      <c r="BU215" s="97"/>
      <c r="BV215" s="97"/>
      <c r="CC215" s="196">
        <f>(C215-AVERAGE(C$3:C$242))^2*'Monthly Returns'!$BI229</f>
        <v>2.2243597990191274E-7</v>
      </c>
      <c r="CD215" s="196">
        <f>(D215-AVERAGE(D$3:D$242))^2*'Monthly Returns'!$BI229</f>
        <v>1.9570193049121283E-7</v>
      </c>
      <c r="CE215" s="196">
        <f>(E215-AVERAGE(E$3:E$242))^2*'Monthly Returns'!$BI229</f>
        <v>1.900984052634448E-7</v>
      </c>
      <c r="CF215" s="196">
        <f>(F215-AVERAGE(F$3:F$242))^2*'Monthly Returns'!$BI229</f>
        <v>7.8957334788839083E-7</v>
      </c>
      <c r="CG215" s="196">
        <f>(G215-AVERAGE(G$3:G$242))^2*'Monthly Returns'!$BI229</f>
        <v>5.8847521661492416E-6</v>
      </c>
      <c r="CH215" s="196">
        <f>(H215-AVERAGE(H$3:H$242))^2*'Monthly Returns'!$BI229</f>
        <v>1.199920882143958E-6</v>
      </c>
      <c r="CI215" s="196">
        <f>(I215-AVERAGE(I$3:I$242))^2*'Monthly Returns'!$BI229</f>
        <v>3.6939561649915223E-6</v>
      </c>
      <c r="CJ215" s="196">
        <f>(J215-AVERAGE(J$3:J$242))^2*'Monthly Returns'!$BI229</f>
        <v>2.3365017441755049E-5</v>
      </c>
      <c r="CK215" s="196">
        <f>(K215-AVERAGE(K$3:K$242))^2*'Monthly Returns'!$BI229</f>
        <v>7.9604094069453113E-6</v>
      </c>
      <c r="CL215" s="196">
        <f>(L215-AVERAGE(L$3:L$242))^2*'Monthly Returns'!$BI229</f>
        <v>2.5804302579963498E-35</v>
      </c>
      <c r="CM215" s="196">
        <f>(M215-AVERAGE(M$3:M$242))^2*'Monthly Returns'!$BI229</f>
        <v>1.7030177796389833E-6</v>
      </c>
      <c r="CN215" s="196">
        <f>(N215-AVERAGE(N$3:N$242))^2*'Monthly Returns'!$BI229</f>
        <v>2.9338387158223679E-6</v>
      </c>
      <c r="CO215" s="196">
        <f>(O215-AVERAGE(O$3:O$242))^2*'Monthly Returns'!$BI229</f>
        <v>7.7732931290699841E-9</v>
      </c>
      <c r="CP215" s="196">
        <f>(P215-AVERAGE(P$3:P$242))^2*'Monthly Returns'!$BI229</f>
        <v>1.1381275475370587E-6</v>
      </c>
      <c r="CQ215" s="196">
        <f>(Q215-AVERAGE(Q$3:Q$242))^2*'Monthly Returns'!$BI229</f>
        <v>2.6481713709224136E-5</v>
      </c>
      <c r="CR215" s="196">
        <f>(R215-AVERAGE(R$3:R$242))^2*'Monthly Returns'!$BI229</f>
        <v>2.8488909809900933E-6</v>
      </c>
      <c r="CS215" s="196">
        <f>(S215-AVERAGE(S$3:S$242))^2*'Monthly Returns'!$BI229</f>
        <v>9.3523487057935172E-7</v>
      </c>
      <c r="CT215" s="196">
        <f>(T215-AVERAGE(T$3:T$242))^2*'Monthly Returns'!$BI229</f>
        <v>1.0988938400741572E-5</v>
      </c>
      <c r="CU215" s="196">
        <f>(U215-AVERAGE(U$3:U$242))^2*'Monthly Returns'!$BI229</f>
        <v>2.5426037600359736E-6</v>
      </c>
      <c r="CV215" s="196">
        <f>(V215-AVERAGE(V$3:V$242))^2*'Monthly Returns'!$BI229</f>
        <v>1.1410394478964643E-6</v>
      </c>
      <c r="CW215" s="196">
        <f>(W215-AVERAGE(W$3:W$242))^2*'Monthly Returns'!$BI229</f>
        <v>1.6382132933208803E-7</v>
      </c>
      <c r="CX215" s="196">
        <f>(X215-AVERAGE(X$3:X$242))^2*'Monthly Returns'!$BI229</f>
        <v>1.3192180194302945E-6</v>
      </c>
      <c r="CY215" s="196">
        <f>(Y215-AVERAGE(Y$3:Y$242))^2*'Monthly Returns'!$BI229</f>
        <v>6.6361809688216945E-7</v>
      </c>
      <c r="CZ215" s="196">
        <f>(Z215-AVERAGE(Z$3:Z$242))^2*'Monthly Returns'!$BI229</f>
        <v>4.6264957603814326E-8</v>
      </c>
      <c r="DA215" s="196">
        <f>(AA215-AVERAGE(AA$3:AA$242))^2*'Monthly Returns'!$BI229</f>
        <v>8.9634746193958117E-8</v>
      </c>
      <c r="DB215" s="196">
        <f>(AB215-AVERAGE(AB$3:AB$242))^2*'Monthly Returns'!$BI229</f>
        <v>1.2826047706516605E-7</v>
      </c>
      <c r="DC215" s="196">
        <f>(AC215-AVERAGE(AC$3:AC$242))^2*'Monthly Returns'!$BI229</f>
        <v>1.0315890133569005E-5</v>
      </c>
      <c r="DD215" s="196">
        <f>(AD215-AVERAGE(AD$3:AD$242))^2*'Monthly Returns'!$BI229</f>
        <v>1.7615523652459932E-5</v>
      </c>
      <c r="DE215" s="196">
        <f>(AE215-AVERAGE(AE$3:AE$242))^2*'Monthly Returns'!$BI229</f>
        <v>1.6314365447370963E-8</v>
      </c>
      <c r="DF215" s="196">
        <f>(AF215-AVERAGE(AF$3:AF$242))^2*'Monthly Returns'!$BI229</f>
        <v>7.2305080448522426E-6</v>
      </c>
      <c r="DG215" s="196">
        <f>(AG215-AVERAGE(AG$3:AG$242))^2*'Monthly Returns'!$BI229</f>
        <v>1.5758279162444936E-6</v>
      </c>
      <c r="DH215" s="196">
        <f>(AH215-AVERAGE(AH$3:AH$242))^2*'Monthly Returns'!$BI229</f>
        <v>2.1536643164800245E-5</v>
      </c>
      <c r="DI215" s="196">
        <f>(AI215-AVERAGE(AI$3:AI$242))^2*'Monthly Returns'!$BI229</f>
        <v>2.2442603239228055E-8</v>
      </c>
      <c r="DJ215" s="196">
        <f>(AJ215-AVERAGE(AJ$3:AJ$242))^2*'Monthly Returns'!$BI229</f>
        <v>2.1797280029153676E-8</v>
      </c>
      <c r="DK215" s="196">
        <f>(AK215-AVERAGE(AK$3:AK$242))^2*'Monthly Returns'!$BI229</f>
        <v>8.5068837434515442E-7</v>
      </c>
      <c r="DL215" s="196">
        <f>(AL215-AVERAGE(AL$3:AL$242))^2*'Monthly Returns'!$BI229</f>
        <v>4.0755537277229004E-7</v>
      </c>
      <c r="DM215" s="196">
        <f>(AM215-AVERAGE(AM$3:AM$242))^2*'Monthly Returns'!$BI229</f>
        <v>2.6733847547050428E-6</v>
      </c>
      <c r="DN215" s="196">
        <f>(AN215-AVERAGE(AN$3:AN$242))^2*'Monthly Returns'!$BI229</f>
        <v>1.4373466598082306E-9</v>
      </c>
      <c r="DO215" s="196">
        <f>(AO215-AVERAGE(AO$3:AO$242))^2*'Monthly Returns'!$BI229</f>
        <v>9.7336109507600261E-6</v>
      </c>
      <c r="DP215" s="196">
        <f>(AP215-AVERAGE(AP$3:AP$242))^2*'Monthly Returns'!$BI229</f>
        <v>1.2699381423603158E-5</v>
      </c>
      <c r="DQ215" s="196">
        <f>(AQ215-AVERAGE(AQ$3:AQ$242))^2*'Monthly Returns'!$BI229</f>
        <v>1.5400431502822016E-6</v>
      </c>
      <c r="DR215" s="196">
        <f>(AR215-AVERAGE(AR$3:AR$242))^2*'Monthly Returns'!$BI229</f>
        <v>1.0506228271827828E-6</v>
      </c>
      <c r="DS215" s="196">
        <f>(AS215-AVERAGE(AS$3:AS$242))^2*'Monthly Returns'!$BI229</f>
        <v>2.5804302579963498E-35</v>
      </c>
      <c r="DT215" s="196">
        <f>(AT215-AVERAGE(AT$3:AT$242))^2*'Monthly Returns'!$BI229</f>
        <v>2.1455610307056747E-6</v>
      </c>
      <c r="DU215" s="196">
        <f>(AU215-AVERAGE(AU$3:AU$242))^2*'Monthly Returns'!$BI229</f>
        <v>7.1700195407812055E-7</v>
      </c>
      <c r="DV215" s="196">
        <f>(AV215-AVERAGE(AV$3:AV$242))^2*'Monthly Returns'!$BI229</f>
        <v>1.3942357994487168E-6</v>
      </c>
      <c r="DW215" s="196">
        <f>(AW215-AVERAGE(AW$3:AW$242))^2*'Monthly Returns'!$BI229</f>
        <v>2.9504008921110535E-5</v>
      </c>
      <c r="DX215" s="196">
        <f>(AX215-AVERAGE(AX$3:AX$242))^2*'Monthly Returns'!$BI229</f>
        <v>6.8499118493190269E-6</v>
      </c>
      <c r="DY215" s="196">
        <f>(AY215-AVERAGE(AY$3:AY$242))^2*'Monthly Returns'!$BI229</f>
        <v>1.8880518689821634E-6</v>
      </c>
      <c r="DZ215" s="196">
        <f>(AZ215-AVERAGE(AZ$3:AZ$242))^2*'Monthly Returns'!$BI229</f>
        <v>1.0167962346916876E-7</v>
      </c>
      <c r="EA215" s="196">
        <f>(BA215-AVERAGE(BA$3:BA$242))^2*'Monthly Returns'!$BI229</f>
        <v>1.4125344210632912E-5</v>
      </c>
    </row>
    <row r="216" spans="1:131" s="103" customFormat="1" x14ac:dyDescent="0.2">
      <c r="A216" s="85"/>
      <c r="B216" s="102">
        <f>'Monthly Returns'!A230</f>
        <v>42582</v>
      </c>
      <c r="C216" s="97">
        <f>'Monthly Returns'!B230</f>
        <v>3.9687E-2</v>
      </c>
      <c r="D216" s="97">
        <f>'Monthly Returns'!C230</f>
        <v>3.8094000000000003E-2</v>
      </c>
      <c r="E216" s="97">
        <f>'Monthly Returns'!D230</f>
        <v>4.5656000000000002E-2</v>
      </c>
      <c r="F216" s="97">
        <f>'Monthly Returns'!E230</f>
        <v>5.9706999999999996E-2</v>
      </c>
      <c r="G216" s="97">
        <f>'Monthly Returns'!F230</f>
        <v>5.4431E-2</v>
      </c>
      <c r="H216" s="97">
        <f>'Monthly Returns'!G230</f>
        <v>4.3396999999999998E-2</v>
      </c>
      <c r="I216" s="97">
        <f>'Monthly Returns'!H230</f>
        <v>4.9683000000000005E-2</v>
      </c>
      <c r="J216" s="97">
        <f>'Monthly Returns'!I230</f>
        <v>5.9519999999999997E-2</v>
      </c>
      <c r="K216" s="97">
        <f>'Monthly Returns'!J230</f>
        <v>5.0898000000000006E-2</v>
      </c>
      <c r="L216" s="97">
        <f>'Monthly Returns'!K230</f>
        <v>-2.496424718368162E-2</v>
      </c>
      <c r="M216" s="97">
        <f>'Monthly Returns'!L230</f>
        <v>6.3219999999999995E-3</v>
      </c>
      <c r="N216" s="97">
        <f>'Monthly Returns'!M230</f>
        <v>4.0509999999999999E-3</v>
      </c>
      <c r="O216" s="97">
        <f>'Monthly Returns'!N230</f>
        <v>2.4499999999999999E-4</v>
      </c>
      <c r="P216" s="97">
        <f>'Monthly Returns'!O230</f>
        <v>3.9500000000000001E-4</v>
      </c>
      <c r="Q216" s="97">
        <f>'Monthly Returns'!P230</f>
        <v>2.2427000000000002E-2</v>
      </c>
      <c r="R216" s="97">
        <f>'Monthly Returns'!Q230</f>
        <v>1.3102000000000001E-2</v>
      </c>
      <c r="S216" s="97">
        <f>'Monthly Returns'!R230</f>
        <v>6.5849999999999997E-3</v>
      </c>
      <c r="T216" s="97">
        <f>'Monthly Returns'!S230</f>
        <v>2.7791E-2</v>
      </c>
      <c r="U216" s="97">
        <f>'Monthly Returns'!T230</f>
        <v>9.9880000000000004E-3</v>
      </c>
      <c r="V216" s="97">
        <f>'Monthly Returns'!U230</f>
        <v>3.1709999999999998E-3</v>
      </c>
      <c r="W216" s="97">
        <f>'Monthly Returns'!V230</f>
        <v>2.0479999999999999E-3</v>
      </c>
      <c r="X216" s="97">
        <f>'Monthly Returns'!W230</f>
        <v>1.0141000000000001E-2</v>
      </c>
      <c r="Y216" s="97">
        <f>'Monthly Returns'!X230</f>
        <v>2.189E-3</v>
      </c>
      <c r="Z216" s="97">
        <f>'Monthly Returns'!Y230</f>
        <v>2.676E-3</v>
      </c>
      <c r="AA216" s="97">
        <f>'Monthly Returns'!Z230</f>
        <v>2.7039000000000001E-2</v>
      </c>
      <c r="AB216" s="97">
        <f>'Monthly Returns'!AA230</f>
        <v>1.4305000000000002E-2</v>
      </c>
      <c r="AC216" s="97">
        <f>'Monthly Returns'!AB230</f>
        <v>8.2430000000000003E-3</v>
      </c>
      <c r="AD216" s="97">
        <f>'Monthly Returns'!AC230</f>
        <v>5.0760000000000007E-3</v>
      </c>
      <c r="AE216" s="97">
        <f>'Monthly Returns'!AD230</f>
        <v>2.3313999999999998E-2</v>
      </c>
      <c r="AF216" s="97">
        <f>'Monthly Returns'!AE230</f>
        <v>1.5047E-2</v>
      </c>
      <c r="AG216" s="97">
        <f>'Monthly Returns'!AF230</f>
        <v>1.6695000000000002E-2</v>
      </c>
      <c r="AH216" s="97">
        <f>'Monthly Returns'!AG230</f>
        <v>1.5799000000000001E-2</v>
      </c>
      <c r="AI216" s="97">
        <f>'Monthly Returns'!AH230</f>
        <v>1.4499999999999999E-2</v>
      </c>
      <c r="AJ216" s="97">
        <f>'Monthly Returns'!AI230</f>
        <v>1.8790000000000001E-2</v>
      </c>
      <c r="AK216" s="97">
        <f>'Monthly Returns'!AJ230</f>
        <v>2.6595000000000001E-2</v>
      </c>
      <c r="AL216" s="97">
        <f>'Monthly Returns'!AK230</f>
        <v>1.8849999999999999E-2</v>
      </c>
      <c r="AM216" s="97">
        <f>'Monthly Returns'!AL230</f>
        <v>7.9279999999999993E-3</v>
      </c>
      <c r="AN216" s="97">
        <f>'Monthly Returns'!AM230</f>
        <v>1.2150000000000001E-2</v>
      </c>
      <c r="AO216" s="97">
        <f>'Monthly Returns'!AN230</f>
        <v>4.26E-4</v>
      </c>
      <c r="AP216" s="97">
        <f>'Monthly Returns'!AO230</f>
        <v>-5.1115000000000001E-2</v>
      </c>
      <c r="AQ216" s="97">
        <f>'Monthly Returns'!AP230</f>
        <v>4.4682000000000006E-2</v>
      </c>
      <c r="AR216" s="95">
        <v>1.4891177508936423E-2</v>
      </c>
      <c r="AS216" s="97">
        <f>'Monthly Returns'!AR230</f>
        <v>-2.496424718368162E-2</v>
      </c>
      <c r="AT216" s="205">
        <f t="shared" si="5"/>
        <v>1.0704332792915343E-2</v>
      </c>
      <c r="AU216" s="95">
        <v>2.2783063387645315E-3</v>
      </c>
      <c r="AV216" s="95">
        <v>8.1562832970258326E-4</v>
      </c>
      <c r="AW216" s="97">
        <f>'Monthly Returns'!AV230</f>
        <v>3.8891000000000002E-2</v>
      </c>
      <c r="AX216" s="97">
        <f>'Monthly Returns'!AW230</f>
        <v>5.0602999999999995E-2</v>
      </c>
      <c r="AY216" s="95">
        <v>3.2455663964576713E-2</v>
      </c>
      <c r="AZ216" s="95">
        <v>6.3103318961668459E-2</v>
      </c>
      <c r="BA216" s="97">
        <f>'Monthly Returns'!AZ230</f>
        <v>5.5720000000000006E-3</v>
      </c>
      <c r="BB216" s="97"/>
      <c r="BC216" s="97"/>
      <c r="BD216" s="97"/>
      <c r="BE216" s="97"/>
      <c r="BF216" s="97"/>
      <c r="BG216" s="97"/>
      <c r="BH216" s="97"/>
      <c r="BI216" s="97"/>
      <c r="BJ216" s="97"/>
      <c r="BK216" s="97"/>
      <c r="BL216" s="97"/>
      <c r="BM216" s="97"/>
      <c r="BN216" s="97"/>
      <c r="BO216" s="97"/>
      <c r="BP216" s="97"/>
      <c r="BQ216" s="97"/>
      <c r="BR216" s="97"/>
      <c r="BS216" s="97"/>
      <c r="BT216" s="97"/>
      <c r="BU216" s="97"/>
      <c r="BV216" s="97"/>
      <c r="CC216" s="196">
        <f>(C216-AVERAGE(C$3:C$242))^2*'Monthly Returns'!$BI230</f>
        <v>8.9217638781876613E-6</v>
      </c>
      <c r="CD216" s="196">
        <f>(D216-AVERAGE(D$3:D$242))^2*'Monthly Returns'!$BI230</f>
        <v>8.1264327235448218E-6</v>
      </c>
      <c r="CE216" s="196">
        <f>(E216-AVERAGE(E$3:E$242))^2*'Monthly Returns'!$BI230</f>
        <v>1.1168145288309011E-5</v>
      </c>
      <c r="CF216" s="196">
        <f>(F216-AVERAGE(F$3:F$242))^2*'Monthly Returns'!$BI230</f>
        <v>2.1679864329592114E-5</v>
      </c>
      <c r="CG216" s="196">
        <f>(G216-AVERAGE(G$3:G$242))^2*'Monthly Returns'!$BI230</f>
        <v>1.6198874175364765E-5</v>
      </c>
      <c r="CH216" s="196">
        <f>(H216-AVERAGE(H$3:H$242))^2*'Monthly Returns'!$BI230</f>
        <v>1.1550713042519987E-5</v>
      </c>
      <c r="CI216" s="196">
        <f>(I216-AVERAGE(I$3:I$242))^2*'Monthly Returns'!$BI230</f>
        <v>1.5942532725906053E-5</v>
      </c>
      <c r="CJ216" s="196">
        <f>(J216-AVERAGE(J$3:J$242))^2*'Monthly Returns'!$BI230</f>
        <v>2.1605382145601246E-5</v>
      </c>
      <c r="CK216" s="196">
        <f>(K216-AVERAGE(K$3:K$242))^2*'Monthly Returns'!$BI230</f>
        <v>1.4066665881676891E-5</v>
      </c>
      <c r="CL216" s="196">
        <f>(L216-AVERAGE(L$3:L$242))^2*'Monthly Returns'!$BI230</f>
        <v>2.6064952100973233E-35</v>
      </c>
      <c r="CM216" s="196">
        <f>(M216-AVERAGE(M$3:M$242))^2*'Monthly Returns'!$BI230</f>
        <v>5.7832508636893941E-8</v>
      </c>
      <c r="CN216" s="196">
        <f>(N216-AVERAGE(N$3:N$242))^2*'Monthly Returns'!$BI230</f>
        <v>4.0586012872276543E-9</v>
      </c>
      <c r="CO216" s="196">
        <f>(O216-AVERAGE(O$3:O$242))^2*'Monthly Returns'!$BI230</f>
        <v>1.7869261952959499E-8</v>
      </c>
      <c r="CP216" s="196">
        <f>(P216-AVERAGE(P$3:P$242))^2*'Monthly Returns'!$BI230</f>
        <v>5.7261269667193548E-8</v>
      </c>
      <c r="CQ216" s="196">
        <f>(Q216-AVERAGE(Q$3:Q$242))^2*'Monthly Returns'!$BI230</f>
        <v>2.5248552263647241E-6</v>
      </c>
      <c r="CR216" s="196">
        <f>(R216-AVERAGE(R$3:R$242))^2*'Monthly Returns'!$BI230</f>
        <v>6.4771524825618829E-7</v>
      </c>
      <c r="CS216" s="196">
        <f>(S216-AVERAGE(S$3:S$242))^2*'Monthly Returns'!$BI230</f>
        <v>5.6655097463421428E-8</v>
      </c>
      <c r="CT216" s="196">
        <f>(T216-AVERAGE(T$3:T$242))^2*'Monthly Returns'!$BI230</f>
        <v>4.1834911281573117E-6</v>
      </c>
      <c r="CU216" s="196">
        <f>(U216-AVERAGE(U$3:U$242))^2*'Monthly Returns'!$BI230</f>
        <v>2.6290009951298776E-7</v>
      </c>
      <c r="CV216" s="196">
        <f>(V216-AVERAGE(V$3:V$242))^2*'Monthly Returns'!$BI230</f>
        <v>1.5632493808742392E-10</v>
      </c>
      <c r="CW216" s="196">
        <f>(W216-AVERAGE(W$3:W$242))^2*'Monthly Returns'!$BI230</f>
        <v>2.3139519935038598E-8</v>
      </c>
      <c r="CX216" s="196">
        <f>(X216-AVERAGE(X$3:X$242))^2*'Monthly Returns'!$BI230</f>
        <v>2.7178076613059082E-7</v>
      </c>
      <c r="CY216" s="196">
        <f>(Y216-AVERAGE(Y$3:Y$242))^2*'Monthly Returns'!$BI230</f>
        <v>1.7125176161166513E-8</v>
      </c>
      <c r="CZ216" s="196">
        <f>(Z216-AVERAGE(Z$3:Z$242))^2*'Monthly Returns'!$BI230</f>
        <v>4.7711568141738369E-10</v>
      </c>
      <c r="DA216" s="196">
        <f>(AA216-AVERAGE(AA$3:AA$242))^2*'Monthly Returns'!$BI230</f>
        <v>3.7685817960715682E-6</v>
      </c>
      <c r="DB216" s="196">
        <f>(AB216-AVERAGE(AB$3:AB$242))^2*'Monthly Returns'!$BI230</f>
        <v>8.7664336058328791E-7</v>
      </c>
      <c r="DC216" s="196">
        <f>(AC216-AVERAGE(AC$3:AC$242))^2*'Monthly Returns'!$BI230</f>
        <v>2.2937237971138022E-7</v>
      </c>
      <c r="DD216" s="196">
        <f>(AD216-AVERAGE(AD$3:AD$242))^2*'Monthly Returns'!$BI230</f>
        <v>3.3397787439802774E-8</v>
      </c>
      <c r="DE216" s="196">
        <f>(AE216-AVERAGE(AE$3:AE$242))^2*'Monthly Returns'!$BI230</f>
        <v>3.3926376734690717E-6</v>
      </c>
      <c r="DF216" s="196">
        <f>(AF216-AVERAGE(AF$3:AF$242))^2*'Monthly Returns'!$BI230</f>
        <v>5.5585973353959502E-7</v>
      </c>
      <c r="DG216" s="196">
        <f>(AG216-AVERAGE(AG$3:AG$242))^2*'Monthly Returns'!$BI230</f>
        <v>1.0674802535163777E-6</v>
      </c>
      <c r="DH216" s="196">
        <f>(AH216-AVERAGE(AH$3:AH$242))^2*'Monthly Returns'!$BI230</f>
        <v>1.1123215735478356E-6</v>
      </c>
      <c r="DI216" s="196">
        <f>(AI216-AVERAGE(AI$3:AI$242))^2*'Monthly Returns'!$BI230</f>
        <v>9.9813517043425994E-7</v>
      </c>
      <c r="DJ216" s="196">
        <f>(AJ216-AVERAGE(AJ$3:AJ$242))^2*'Monthly Returns'!$BI230</f>
        <v>1.4463979649131031E-6</v>
      </c>
      <c r="DK216" s="196">
        <f>(AK216-AVERAGE(AK$3:AK$242))^2*'Monthly Returns'!$BI230</f>
        <v>3.4990785999910519E-6</v>
      </c>
      <c r="DL216" s="196">
        <f>(AL216-AVERAGE(AL$3:AL$242))^2*'Monthly Returns'!$BI230</f>
        <v>1.3099740992914267E-6</v>
      </c>
      <c r="DM216" s="196">
        <f>(AM216-AVERAGE(AM$3:AM$242))^2*'Monthly Returns'!$BI230</f>
        <v>1.0953440157595924E-7</v>
      </c>
      <c r="DN216" s="196">
        <f>(AN216-AVERAGE(AN$3:AN$242))^2*'Monthly Returns'!$BI230</f>
        <v>3.6153174612908662E-7</v>
      </c>
      <c r="DO216" s="196">
        <f>(AO216-AVERAGE(AO$3:AO$242))^2*'Monthly Returns'!$BI230</f>
        <v>2.0713307994351638E-7</v>
      </c>
      <c r="DP216" s="196">
        <f>(AP216-AVERAGE(AP$3:AP$242))^2*'Monthly Returns'!$BI230</f>
        <v>2.4192737443492235E-5</v>
      </c>
      <c r="DQ216" s="196">
        <f>(AQ216-AVERAGE(AQ$3:AQ$242))^2*'Monthly Returns'!$BI230</f>
        <v>1.1491230692287688E-5</v>
      </c>
      <c r="DR216" s="196">
        <f>(AR216-AVERAGE(AR$3:AR$242))^2*'Monthly Returns'!$BI230</f>
        <v>5.9481015432238253E-7</v>
      </c>
      <c r="DS216" s="196">
        <f>(AS216-AVERAGE(AS$3:AS$242))^2*'Monthly Returns'!$BI230</f>
        <v>2.6064952100973233E-35</v>
      </c>
      <c r="DT216" s="196">
        <f>(AT216-AVERAGE(AT$3:AT$242))^2*'Monthly Returns'!$BI230</f>
        <v>2.1213451305580184E-7</v>
      </c>
      <c r="DU216" s="196">
        <f>(AU216-AVERAGE(AU$3:AU$242))^2*'Monthly Returns'!$BI230</f>
        <v>6.8074892174601552E-10</v>
      </c>
      <c r="DV216" s="196">
        <f>(AV216-AVERAGE(AV$3:AV$242))^2*'Monthly Returns'!$BI230</f>
        <v>3.7476625131845E-7</v>
      </c>
      <c r="DW216" s="196">
        <f>(AW216-AVERAGE(AW$3:AW$242))^2*'Monthly Returns'!$BI230</f>
        <v>7.1428084160717459E-6</v>
      </c>
      <c r="DX216" s="196">
        <f>(AX216-AVERAGE(AX$3:AX$242))^2*'Monthly Returns'!$BI230</f>
        <v>1.472099537483935E-5</v>
      </c>
      <c r="DY216" s="196">
        <f>(AY216-AVERAGE(AY$3:AY$242))^2*'Monthly Returns'!$BI230</f>
        <v>5.5092593293956687E-6</v>
      </c>
      <c r="DZ216" s="196">
        <f>(AZ216-AVERAGE(AZ$3:AZ$242))^2*'Monthly Returns'!$BI230</f>
        <v>1.8561997403008032E-5</v>
      </c>
      <c r="EA216" s="196">
        <f>(BA216-AVERAGE(BA$3:BA$242))^2*'Monthly Returns'!$BI230</f>
        <v>1.8503720488652685E-7</v>
      </c>
    </row>
    <row r="217" spans="1:131" s="103" customFormat="1" x14ac:dyDescent="0.2">
      <c r="A217" s="85"/>
      <c r="B217" s="102">
        <f>'Monthly Returns'!A231</f>
        <v>42613</v>
      </c>
      <c r="C217" s="97">
        <f>'Monthly Returns'!B231</f>
        <v>2.5509999999999999E-3</v>
      </c>
      <c r="D217" s="97">
        <f>'Monthly Returns'!C231</f>
        <v>1.3289999999999999E-3</v>
      </c>
      <c r="E217" s="97">
        <f>'Monthly Returns'!D231</f>
        <v>-2.4979999999999998E-3</v>
      </c>
      <c r="F217" s="97">
        <f>'Monthly Returns'!E231</f>
        <v>1.7683999999999998E-2</v>
      </c>
      <c r="G217" s="97">
        <f>'Monthly Returns'!F231</f>
        <v>2.4849E-2</v>
      </c>
      <c r="H217" s="97">
        <f>'Monthly Returns'!G231</f>
        <v>3.8500000000000001E-3</v>
      </c>
      <c r="I217" s="97">
        <f>'Monthly Returns'!H231</f>
        <v>6.5169999999999994E-3</v>
      </c>
      <c r="J217" s="97">
        <f>'Monthly Returns'!I231</f>
        <v>-8.2520000000000007E-3</v>
      </c>
      <c r="K217" s="97">
        <f>'Monthly Returns'!J231</f>
        <v>2.5184000000000002E-2</v>
      </c>
      <c r="L217" s="97">
        <f>'Monthly Returns'!K231</f>
        <v>-2.496424718368162E-2</v>
      </c>
      <c r="M217" s="97">
        <f>'Monthly Returns'!L231</f>
        <v>-1.1440000000000001E-3</v>
      </c>
      <c r="N217" s="97">
        <f>'Monthly Returns'!M231</f>
        <v>-5.4969999999999993E-3</v>
      </c>
      <c r="O217" s="97">
        <f>'Monthly Returns'!N231</f>
        <v>1.9599999999999999E-4</v>
      </c>
      <c r="P217" s="97">
        <f>'Monthly Returns'!O231</f>
        <v>-4.6810000000000003E-3</v>
      </c>
      <c r="Q217" s="97">
        <f>'Monthly Returns'!P231</f>
        <v>-9.4929999999999997E-3</v>
      </c>
      <c r="R217" s="97">
        <f>'Monthly Returns'!Q231</f>
        <v>1.967E-3</v>
      </c>
      <c r="S217" s="97">
        <f>'Monthly Returns'!R231</f>
        <v>3.2499999999999999E-4</v>
      </c>
      <c r="T217" s="97">
        <f>'Monthly Returns'!S231</f>
        <v>5.6320000000000007E-3</v>
      </c>
      <c r="U217" s="97">
        <f>'Monthly Returns'!T231</f>
        <v>-4.3340000000000002E-3</v>
      </c>
      <c r="V217" s="97">
        <f>'Monthly Returns'!U231</f>
        <v>9.5799999999999998E-4</v>
      </c>
      <c r="W217" s="97">
        <f>'Monthly Returns'!V231</f>
        <v>1.152E-3</v>
      </c>
      <c r="X217" s="97">
        <f>'Monthly Returns'!W231</f>
        <v>-9.9799999999999997E-4</v>
      </c>
      <c r="Y217" s="97">
        <f>'Monthly Returns'!X231</f>
        <v>7.0000000000000007E-5</v>
      </c>
      <c r="Z217" s="97">
        <f>'Monthly Returns'!Y231</f>
        <v>-1.1279999999999999E-3</v>
      </c>
      <c r="AA217" s="97">
        <f>'Monthly Returns'!Z231</f>
        <v>2.0919E-2</v>
      </c>
      <c r="AB217" s="97">
        <f>'Monthly Returns'!AA231</f>
        <v>7.509E-3</v>
      </c>
      <c r="AC217" s="97">
        <f>'Monthly Returns'!AB231</f>
        <v>-8.071E-3</v>
      </c>
      <c r="AD217" s="97">
        <f>'Monthly Returns'!AC231</f>
        <v>-1.0286999999999999E-2</v>
      </c>
      <c r="AE217" s="97">
        <f>'Monthly Returns'!AD231</f>
        <v>5.6499999999999996E-4</v>
      </c>
      <c r="AF217" s="97">
        <f>'Monthly Returns'!AE231</f>
        <v>1.7482000000000001E-2</v>
      </c>
      <c r="AG217" s="97">
        <f>'Monthly Returns'!AF231</f>
        <v>9.503000000000001E-3</v>
      </c>
      <c r="AH217" s="97">
        <f>'Monthly Returns'!AG231</f>
        <v>1.557E-3</v>
      </c>
      <c r="AI217" s="97">
        <f>'Monthly Returns'!AH231</f>
        <v>1.6000000000000001E-3</v>
      </c>
      <c r="AJ217" s="97">
        <f>'Monthly Returns'!AI231</f>
        <v>4.2699999999999995E-3</v>
      </c>
      <c r="AK217" s="97">
        <f>'Monthly Returns'!AJ231</f>
        <v>8.7180000000000001E-3</v>
      </c>
      <c r="AL217" s="97">
        <f>'Monthly Returns'!AK231</f>
        <v>1.6801E-2</v>
      </c>
      <c r="AM217" s="97">
        <f>'Monthly Returns'!AL231</f>
        <v>-1.4742E-2</v>
      </c>
      <c r="AN217" s="97">
        <f>'Monthly Returns'!AM231</f>
        <v>8.9440000000000006E-3</v>
      </c>
      <c r="AO217" s="97">
        <f>'Monthly Returns'!AN231</f>
        <v>-2.5212999999999999E-2</v>
      </c>
      <c r="AP217" s="97">
        <f>'Monthly Returns'!AO231</f>
        <v>-1.7621000000000001E-2</v>
      </c>
      <c r="AQ217" s="97">
        <f>'Monthly Returns'!AP231</f>
        <v>-6.7600000000000004E-3</v>
      </c>
      <c r="AR217" s="95">
        <v>-3.950588792749979E-3</v>
      </c>
      <c r="AS217" s="97">
        <f>'Monthly Returns'!AR231</f>
        <v>-2.496424718368162E-2</v>
      </c>
      <c r="AT217" s="205">
        <f t="shared" si="5"/>
        <v>-8.720657076154539E-3</v>
      </c>
      <c r="AU217" s="95">
        <v>-3.7565938937547325E-3</v>
      </c>
      <c r="AV217" s="95">
        <v>-9.6614838661537999E-3</v>
      </c>
      <c r="AW217" s="97">
        <f>'Monthly Returns'!AV231</f>
        <v>-3.4749000000000002E-2</v>
      </c>
      <c r="AX217" s="97">
        <f>'Monthly Returns'!AW231</f>
        <v>-2.5516E-2</v>
      </c>
      <c r="AY217" s="95">
        <v>2.8967146192273052E-3</v>
      </c>
      <c r="AZ217" s="95">
        <v>2.6151296338534188E-2</v>
      </c>
      <c r="BA217" s="97">
        <f>'Monthly Returns'!AZ231</f>
        <v>-1.3150999999999999E-2</v>
      </c>
      <c r="BB217" s="97"/>
      <c r="BC217" s="97"/>
      <c r="BD217" s="97"/>
      <c r="BE217" s="97"/>
      <c r="BF217" s="97"/>
      <c r="BG217" s="97"/>
      <c r="BH217" s="97"/>
      <c r="BI217" s="97"/>
      <c r="BJ217" s="97"/>
      <c r="BK217" s="97"/>
      <c r="BL217" s="97"/>
      <c r="BM217" s="97"/>
      <c r="BN217" s="97"/>
      <c r="BO217" s="97"/>
      <c r="BP217" s="97"/>
      <c r="BQ217" s="97"/>
      <c r="BR217" s="97"/>
      <c r="BS217" s="97"/>
      <c r="BT217" s="97"/>
      <c r="BU217" s="97"/>
      <c r="BV217" s="97"/>
      <c r="CC217" s="196">
        <f>(C217-AVERAGE(C$3:C$242))^2*'Monthly Returns'!$BI231</f>
        <v>1.8545117928988593E-7</v>
      </c>
      <c r="CD217" s="196">
        <f>(D217-AVERAGE(D$3:D$242))^2*'Monthly Returns'!$BI231</f>
        <v>2.8438348821371045E-7</v>
      </c>
      <c r="CE217" s="196">
        <f>(E217-AVERAGE(E$3:E$242))^2*'Monthly Returns'!$BI231</f>
        <v>1.1932113897052214E-6</v>
      </c>
      <c r="CF217" s="196">
        <f>(F217-AVERAGE(F$3:F$242))^2*'Monthly Returns'!$BI231</f>
        <v>6.3246548979693946E-7</v>
      </c>
      <c r="CG217" s="196">
        <f>(G217-AVERAGE(G$3:G$242))^2*'Monthly Returns'!$BI231</f>
        <v>1.7178900071375378E-6</v>
      </c>
      <c r="CH217" s="196">
        <f>(H217-AVERAGE(H$3:H$242))^2*'Monthly Returns'!$BI231</f>
        <v>5.7466801703065709E-8</v>
      </c>
      <c r="CI217" s="196">
        <f>(I217-AVERAGE(I$3:I$242))^2*'Monthly Returns'!$BI231</f>
        <v>5.2575510799520049E-10</v>
      </c>
      <c r="CJ217" s="196">
        <f>(J217-AVERAGE(J$3:J$242))^2*'Monthly Returns'!$BI231</f>
        <v>2.5371565353300273E-6</v>
      </c>
      <c r="CK217" s="196">
        <f>(K217-AVERAGE(K$3:K$242))^2*'Monthly Returns'!$BI231</f>
        <v>1.9393576834668396E-6</v>
      </c>
      <c r="CL217" s="196">
        <f>(L217-AVERAGE(L$3:L$242))^2*'Monthly Returns'!$BI231</f>
        <v>2.6328234445427508E-35</v>
      </c>
      <c r="CM217" s="196">
        <f>(M217-AVERAGE(M$3:M$242))^2*'Monthly Returns'!$BI231</f>
        <v>2.0107606310951714E-7</v>
      </c>
      <c r="CN217" s="196">
        <f>(N217-AVERAGE(N$3:N$242))^2*'Monthly Returns'!$BI231</f>
        <v>6.6999049775418023E-7</v>
      </c>
      <c r="CO217" s="196">
        <f>(O217-AVERAGE(O$3:O$242))^2*'Monthly Returns'!$BI231</f>
        <v>1.9287278855532802E-8</v>
      </c>
      <c r="CP217" s="196">
        <f>(P217-AVERAGE(P$3:P$242))^2*'Monthly Returns'!$BI231</f>
        <v>5.0366354120415721E-7</v>
      </c>
      <c r="CQ217" s="196">
        <f>(Q217-AVERAGE(Q$3:Q$242))^2*'Monthly Returns'!$BI231</f>
        <v>1.8319661236206977E-6</v>
      </c>
      <c r="CR217" s="196">
        <f>(R217-AVERAGE(R$3:R$242))^2*'Monthly Returns'!$BI231</f>
        <v>4.8570824561786974E-8</v>
      </c>
      <c r="CS217" s="196">
        <f>(S217-AVERAGE(S$3:S$242))^2*'Monthly Returns'!$BI231</f>
        <v>1.1520113483266175E-7</v>
      </c>
      <c r="CT217" s="196">
        <f>(T217-AVERAGE(T$3:T$242))^2*'Monthly Returns'!$BI231</f>
        <v>5.5098202096470015E-11</v>
      </c>
      <c r="CU217" s="196">
        <f>(U217-AVERAGE(U$3:U$242))^2*'Monthly Returns'!$BI231</f>
        <v>6.5369720044348537E-7</v>
      </c>
      <c r="CV217" s="196">
        <f>(V217-AVERAGE(V$3:V$242))^2*'Monthly Returns'!$BI231</f>
        <v>4.7141920638895797E-8</v>
      </c>
      <c r="CW217" s="196">
        <f>(W217-AVERAGE(W$3:W$242))^2*'Monthly Returns'!$BI231</f>
        <v>5.5556274303640492E-8</v>
      </c>
      <c r="CX217" s="196">
        <f>(X217-AVERAGE(X$3:X$242))^2*'Monthly Returns'!$BI231</f>
        <v>2.5569949331643574E-7</v>
      </c>
      <c r="CY217" s="196">
        <f>(Y217-AVERAGE(Y$3:Y$242))^2*'Monthly Returns'!$BI231</f>
        <v>1.0718395345900192E-7</v>
      </c>
      <c r="CZ217" s="196">
        <f>(Z217-AVERAGE(Z$3:Z$242))^2*'Monthly Returns'!$BI231</f>
        <v>1.086790228603567E-7</v>
      </c>
      <c r="DA217" s="196">
        <f>(AA217-AVERAGE(AA$3:AA$242))^2*'Monthly Returns'!$BI231</f>
        <v>1.9192465487534897E-6</v>
      </c>
      <c r="DB217" s="196">
        <f>(AB217-AVERAGE(AB$3:AB$242))^2*'Monthly Returns'!$BI231</f>
        <v>9.7862209480420303E-8</v>
      </c>
      <c r="DC217" s="196">
        <f>(AC217-AVERAGE(AC$3:AC$242))^2*'Monthly Returns'!$BI231</f>
        <v>1.0539553853007742E-6</v>
      </c>
      <c r="DD217" s="196">
        <f>(AD217-AVERAGE(AD$3:AD$242))^2*'Monthly Returns'!$BI231</f>
        <v>1.5286568280361189E-6</v>
      </c>
      <c r="DE217" s="196">
        <f>(AE217-AVERAGE(AE$3:AE$242))^2*'Monthly Returns'!$BI231</f>
        <v>6.3295036914045334E-8</v>
      </c>
      <c r="DF217" s="196">
        <f>(AF217-AVERAGE(AF$3:AF$242))^2*'Monthly Returns'!$BI231</f>
        <v>9.4944019870100509E-7</v>
      </c>
      <c r="DG217" s="196">
        <f>(AG217-AVERAGE(AG$3:AG$242))^2*'Monthly Returns'!$BI231</f>
        <v>1.3958499460019772E-7</v>
      </c>
      <c r="DH217" s="196">
        <f>(AH217-AVERAGE(AH$3:AH$242))^2*'Monthly Returns'!$BI231</f>
        <v>6.5772690263284101E-8</v>
      </c>
      <c r="DI217" s="196">
        <f>(AI217-AVERAGE(AI$3:AI$242))^2*'Monthly Returns'!$BI231</f>
        <v>3.5455111818001304E-8</v>
      </c>
      <c r="DJ217" s="196">
        <f>(AJ217-AVERAGE(AJ$3:AJ$242))^2*'Monthly Returns'!$BI231</f>
        <v>1.7799984573603385E-8</v>
      </c>
      <c r="DK217" s="196">
        <f>(AK217-AVERAGE(AK$3:AK$242))^2*'Monthly Returns'!$BI231</f>
        <v>5.1787052725651037E-8</v>
      </c>
      <c r="DL217" s="196">
        <f>(AL217-AVERAGE(AL$3:AL$242))^2*'Monthly Returns'!$BI231</f>
        <v>9.2334842186717625E-7</v>
      </c>
      <c r="DM217" s="196">
        <f>(AM217-AVERAGE(AM$3:AM$242))^2*'Monthly Returns'!$BI231</f>
        <v>3.1076269949159001E-6</v>
      </c>
      <c r="DN217" s="196">
        <f>(AN217-AVERAGE(AN$3:AN$242))^2*'Monthly Returns'!$BI231</f>
        <v>9.4840327705258944E-8</v>
      </c>
      <c r="DO217" s="196">
        <f>(AO217-AVERAGE(AO$3:AO$242))^2*'Monthly Returns'!$BI231</f>
        <v>7.9937429640259266E-6</v>
      </c>
      <c r="DP217" s="196">
        <f>(AP217-AVERAGE(AP$3:AP$242))^2*'Monthly Returns'!$BI231</f>
        <v>3.4129382157047647E-6</v>
      </c>
      <c r="DQ217" s="196">
        <f>(AQ217-AVERAGE(AQ$3:AQ$242))^2*'Monthly Returns'!$BI231</f>
        <v>1.8171803326559353E-6</v>
      </c>
      <c r="DR217" s="196">
        <f>(AR217-AVERAGE(AR$3:AR$242))^2*'Monthly Returns'!$BI231</f>
        <v>9.3410415514697686E-7</v>
      </c>
      <c r="DS217" s="196">
        <f>(AS217-AVERAGE(AS$3:AS$242))^2*'Monthly Returns'!$BI231</f>
        <v>2.6328234445427508E-35</v>
      </c>
      <c r="DT217" s="196">
        <f>(AT217-AVERAGE(AT$3:AT$242))^2*'Monthly Returns'!$BI231</f>
        <v>1.7758866343551734E-6</v>
      </c>
      <c r="DU217" s="196">
        <f>(AU217-AVERAGE(AU$3:AU$242))^2*'Monthly Returns'!$BI231</f>
        <v>2.8260486526068489E-7</v>
      </c>
      <c r="DV217" s="196">
        <f>(AV217-AVERAGE(AV$3:AV$242))^2*'Monthly Returns'!$BI231</f>
        <v>1.2473137861823487E-7</v>
      </c>
      <c r="DW217" s="196">
        <f>(AW217-AVERAGE(AW$3:AW$242))^2*'Monthly Returns'!$BI231</f>
        <v>1.6980621197486909E-5</v>
      </c>
      <c r="DX217" s="196">
        <f>(AX217-AVERAGE(AX$3:AX$242))^2*'Monthly Returns'!$BI231</f>
        <v>1.011139269561998E-5</v>
      </c>
      <c r="DY217" s="196">
        <f>(AY217-AVERAGE(AY$3:AY$242))^2*'Monthly Returns'!$BI231</f>
        <v>1.3930743409329835E-7</v>
      </c>
      <c r="DZ217" s="196">
        <f>(AZ217-AVERAGE(AZ$3:AZ$242))^2*'Monthly Returns'!$BI231</f>
        <v>8.3622592030766729E-7</v>
      </c>
      <c r="EA217" s="196">
        <f>(BA217-AVERAGE(BA$3:BA$242))^2*'Monthly Returns'!$BI231</f>
        <v>4.6784129271389811E-6</v>
      </c>
    </row>
    <row r="218" spans="1:131" s="103" customFormat="1" x14ac:dyDescent="0.2">
      <c r="A218" s="85"/>
      <c r="B218" s="102">
        <f>'Monthly Returns'!A232</f>
        <v>42643</v>
      </c>
      <c r="C218" s="97">
        <f>'Monthly Returns'!B232</f>
        <v>1.572E-3</v>
      </c>
      <c r="D218" s="97">
        <f>'Monthly Returns'!C232</f>
        <v>7.9200000000000006E-4</v>
      </c>
      <c r="E218" s="97">
        <f>'Monthly Returns'!D232</f>
        <v>2.0200000000000001E-3</v>
      </c>
      <c r="F218" s="97">
        <f>'Monthly Returns'!E232</f>
        <v>1.1137999999999999E-2</v>
      </c>
      <c r="G218" s="97">
        <f>'Monthly Returns'!F232</f>
        <v>4.0999999999999995E-2</v>
      </c>
      <c r="H218" s="97">
        <f>'Monthly Returns'!G232</f>
        <v>6.5620000000000001E-3</v>
      </c>
      <c r="I218" s="97">
        <f>'Monthly Returns'!H232</f>
        <v>1.2771999999999999E-2</v>
      </c>
      <c r="J218" s="97">
        <f>'Monthly Returns'!I232</f>
        <v>2.8559000000000001E-2</v>
      </c>
      <c r="K218" s="97">
        <f>'Monthly Returns'!J232</f>
        <v>1.3156000000000001E-2</v>
      </c>
      <c r="L218" s="97">
        <f>'Monthly Returns'!K232</f>
        <v>-2.496424718368162E-2</v>
      </c>
      <c r="M218" s="97">
        <f>'Monthly Returns'!L232</f>
        <v>-5.8600000000000004E-4</v>
      </c>
      <c r="N218" s="97">
        <f>'Monthly Returns'!M232</f>
        <v>-1.323E-3</v>
      </c>
      <c r="O218" s="97">
        <f>'Monthly Returns'!N232</f>
        <v>6.3700000000000009E-4</v>
      </c>
      <c r="P218" s="97">
        <f>'Monthly Returns'!O232</f>
        <v>1.6980000000000001E-3</v>
      </c>
      <c r="Q218" s="97">
        <f>'Monthly Returns'!P232</f>
        <v>-1.6099000000000002E-2</v>
      </c>
      <c r="R218" s="97">
        <f>'Monthly Returns'!Q232</f>
        <v>-2.7489999999999997E-3</v>
      </c>
      <c r="S218" s="97">
        <f>'Monthly Returns'!R232</f>
        <v>7.8399999999999997E-4</v>
      </c>
      <c r="T218" s="97">
        <f>'Monthly Returns'!S232</f>
        <v>-1.0576E-2</v>
      </c>
      <c r="U218" s="97">
        <f>'Monthly Returns'!T232</f>
        <v>5.0229999999999997E-3</v>
      </c>
      <c r="V218" s="97">
        <f>'Monthly Returns'!U232</f>
        <v>-1.603E-3</v>
      </c>
      <c r="W218" s="97">
        <f>'Monthly Returns'!V232</f>
        <v>2.7520000000000001E-3</v>
      </c>
      <c r="X218" s="97">
        <f>'Monthly Returns'!W232</f>
        <v>-2.1190000000000002E-3</v>
      </c>
      <c r="Y218" s="97">
        <f>'Monthly Returns'!X232</f>
        <v>-2.2799999999999999E-3</v>
      </c>
      <c r="Z218" s="97">
        <f>'Monthly Returns'!Y232</f>
        <v>-3.6570000000000001E-3</v>
      </c>
      <c r="AA218" s="97">
        <f>'Monthly Returns'!Z232</f>
        <v>6.6649999999999999E-3</v>
      </c>
      <c r="AB218" s="97">
        <f>'Monthly Returns'!AA232</f>
        <v>8.6390000000000008E-3</v>
      </c>
      <c r="AC218" s="97">
        <f>'Monthly Returns'!AB232</f>
        <v>1.0158E-2</v>
      </c>
      <c r="AD218" s="97">
        <f>'Monthly Returns'!AC232</f>
        <v>1.1349E-2</v>
      </c>
      <c r="AE218" s="97">
        <f>'Monthly Returns'!AD232</f>
        <v>3.4610000000000001E-3</v>
      </c>
      <c r="AF218" s="97">
        <f>'Monthly Returns'!AE232</f>
        <v>2.5850000000000001E-3</v>
      </c>
      <c r="AG218" s="97">
        <f>'Monthly Returns'!AF232</f>
        <v>-4.1399999999999998E-4</v>
      </c>
      <c r="AH218" s="97">
        <f>'Monthly Returns'!AG232</f>
        <v>1.3538E-2</v>
      </c>
      <c r="AI218" s="97">
        <f>'Monthly Returns'!AH232</f>
        <v>5.5000000000000005E-3</v>
      </c>
      <c r="AJ218" s="97">
        <f>'Monthly Returns'!AI232</f>
        <v>6.4700000000000001E-3</v>
      </c>
      <c r="AK218" s="97">
        <f>'Monthly Returns'!AJ232</f>
        <v>9.9590000000000008E-3</v>
      </c>
      <c r="AL218" s="97">
        <f>'Monthly Returns'!AK232</f>
        <v>8.6719999999999992E-3</v>
      </c>
      <c r="AM218" s="97">
        <f>'Monthly Returns'!AL232</f>
        <v>-3.4449999999999997E-3</v>
      </c>
      <c r="AN218" s="97">
        <f>'Monthly Returns'!AM232</f>
        <v>8.234E-3</v>
      </c>
      <c r="AO218" s="97">
        <f>'Monthly Returns'!AN232</f>
        <v>4.5390000000000005E-3</v>
      </c>
      <c r="AP218" s="97">
        <f>'Monthly Returns'!AO232</f>
        <v>3.1320000000000001E-2</v>
      </c>
      <c r="AQ218" s="97">
        <f>'Monthly Returns'!AP232</f>
        <v>2.1903000000000002E-2</v>
      </c>
      <c r="AR218" s="95">
        <v>1.7317364368448683E-2</v>
      </c>
      <c r="AS218" s="97">
        <f>'Monthly Returns'!AR232</f>
        <v>-2.496424718368162E-2</v>
      </c>
      <c r="AT218" s="205">
        <f t="shared" si="5"/>
        <v>6.5224103416860867E-3</v>
      </c>
      <c r="AU218" s="95">
        <v>3.0694684626663281E-3</v>
      </c>
      <c r="AV218" s="95">
        <v>-1.579407747199931E-4</v>
      </c>
      <c r="AW218" s="97">
        <f>'Monthly Returns'!AV232</f>
        <v>-1.481E-2</v>
      </c>
      <c r="AX218" s="97">
        <f>'Monthly Returns'!AW232</f>
        <v>-9.025E-3</v>
      </c>
      <c r="AY218" s="95">
        <v>4.1320517084304327E-3</v>
      </c>
      <c r="AZ218" s="95">
        <v>2.9567683157340815E-4</v>
      </c>
      <c r="BA218" s="97">
        <f>'Monthly Returns'!AZ232</f>
        <v>1.8533000000000001E-2</v>
      </c>
      <c r="BB218" s="97"/>
      <c r="BC218" s="97"/>
      <c r="BD218" s="97"/>
      <c r="BE218" s="97"/>
      <c r="BF218" s="97"/>
      <c r="BG218" s="97"/>
      <c r="BH218" s="97"/>
      <c r="BI218" s="97"/>
      <c r="BJ218" s="97"/>
      <c r="BK218" s="97"/>
      <c r="BL218" s="97"/>
      <c r="BM218" s="97"/>
      <c r="BN218" s="97"/>
      <c r="BO218" s="97"/>
      <c r="BP218" s="97"/>
      <c r="BQ218" s="97"/>
      <c r="BR218" s="97"/>
      <c r="BS218" s="97"/>
      <c r="BT218" s="97"/>
      <c r="BU218" s="97"/>
      <c r="BV218" s="97"/>
      <c r="CC218" s="196">
        <f>(C218-AVERAGE(C$3:C$242))^2*'Monthly Returns'!$BI232</f>
        <v>2.7432291972497379E-7</v>
      </c>
      <c r="CD218" s="196">
        <f>(D218-AVERAGE(D$3:D$242))^2*'Monthly Returns'!$BI232</f>
        <v>3.4321989814828055E-7</v>
      </c>
      <c r="CE218" s="196">
        <f>(E218-AVERAGE(E$3:E$242))^2*'Monthly Returns'!$BI232</f>
        <v>4.5985427933566337E-7</v>
      </c>
      <c r="CF218" s="196">
        <f>(F218-AVERAGE(F$3:F$242))^2*'Monthly Returns'!$BI232</f>
        <v>3.6543597127555208E-8</v>
      </c>
      <c r="CG218" s="196">
        <f>(G218-AVERAGE(G$3:G$242))^2*'Monthly Returns'!$BI232</f>
        <v>7.9394595542308E-6</v>
      </c>
      <c r="CH218" s="196">
        <f>(H218-AVERAGE(H$3:H$242))^2*'Monthly Returns'!$BI232</f>
        <v>1.2129117138079915E-10</v>
      </c>
      <c r="CI218" s="196">
        <f>(I218-AVERAGE(I$3:I$242))^2*'Monthly Returns'!$BI232</f>
        <v>3.6497400194551082E-7</v>
      </c>
      <c r="CJ218" s="196">
        <f>(J218-AVERAGE(J$3:J$242))^2*'Monthly Returns'!$BI232</f>
        <v>3.3082187328682648E-6</v>
      </c>
      <c r="CK218" s="196">
        <f>(K218-AVERAGE(K$3:K$242))^2*'Monthly Returns'!$BI232</f>
        <v>7.9653559239147743E-8</v>
      </c>
      <c r="CL218" s="196">
        <f>(L218-AVERAGE(L$3:L$242))^2*'Monthly Returns'!$BI232</f>
        <v>2.6594176207502537E-35</v>
      </c>
      <c r="CM218" s="196">
        <f>(M218-AVERAGE(M$3:M$242))^2*'Monthly Returns'!$BI232</f>
        <v>1.5907032121247888E-7</v>
      </c>
      <c r="CN218" s="196">
        <f>(N218-AVERAGE(N$3:N$242))^2*'Monthly Returns'!$BI232</f>
        <v>1.8913006300856111E-7</v>
      </c>
      <c r="CO218" s="196">
        <f>(O218-AVERAGE(O$3:O$242))^2*'Monthly Returns'!$BI232</f>
        <v>9.7238621787804009E-9</v>
      </c>
      <c r="CP218" s="196">
        <f>(P218-AVERAGE(P$3:P$242))^2*'Monthly Returns'!$BI232</f>
        <v>1.4559419887444051E-8</v>
      </c>
      <c r="CQ218" s="196">
        <f>(Q218-AVERAGE(Q$3:Q$242))^2*'Monthly Returns'!$BI232</f>
        <v>3.8967302381306007E-6</v>
      </c>
      <c r="CR218" s="196">
        <f>(R218-AVERAGE(R$3:R$242))^2*'Monthly Returns'!$BI232</f>
        <v>4.3508781703967061E-7</v>
      </c>
      <c r="CS218" s="196">
        <f>(S218-AVERAGE(S$3:S$242))^2*'Monthly Returns'!$BI232</f>
        <v>8.9091497881529677E-8</v>
      </c>
      <c r="CT218" s="196">
        <f>(T218-AVERAGE(T$3:T$242))^2*'Monthly Returns'!$BI232</f>
        <v>2.2447641708383889E-6</v>
      </c>
      <c r="CU218" s="196">
        <f>(U218-AVERAGE(U$3:U$242))^2*'Monthly Returns'!$BI232</f>
        <v>3.2116430713490614E-9</v>
      </c>
      <c r="CV218" s="196">
        <f>(V218-AVERAGE(V$3:V$242))^2*'Monthly Returns'!$BI232</f>
        <v>2.08055631608313E-7</v>
      </c>
      <c r="CW218" s="196">
        <f>(W218-AVERAGE(W$3:W$242))^2*'Monthly Returns'!$BI232</f>
        <v>7.7884390637059577E-9</v>
      </c>
      <c r="CX218" s="196">
        <f>(X218-AVERAGE(X$3:X$242))^2*'Monthly Returns'!$BI232</f>
        <v>3.7497875752150011E-7</v>
      </c>
      <c r="CY218" s="196">
        <f>(Y218-AVERAGE(Y$3:Y$242))^2*'Monthly Returns'!$BI232</f>
        <v>2.9959485512293247E-7</v>
      </c>
      <c r="CZ218" s="196">
        <f>(Z218-AVERAGE(Z$3:Z$242))^2*'Monthly Returns'!$BI232</f>
        <v>3.2065996799984441E-7</v>
      </c>
      <c r="DA218" s="196">
        <f>(AA218-AVERAGE(AA$3:AA$242))^2*'Monthly Returns'!$BI232</f>
        <v>4.6457223029579183E-9</v>
      </c>
      <c r="DB218" s="196">
        <f>(AB218-AVERAGE(AB$3:AB$242))^2*'Monthly Returns'!$BI232</f>
        <v>1.758810027616467E-7</v>
      </c>
      <c r="DC218" s="196">
        <f>(AC218-AVERAGE(AC$3:AC$242))^2*'Monthly Returns'!$BI232</f>
        <v>4.3780511066654528E-7</v>
      </c>
      <c r="DD218" s="196">
        <f>(AD218-AVERAGE(AD$3:AD$242))^2*'Monthly Returns'!$BI232</f>
        <v>5.8883321856884127E-7</v>
      </c>
      <c r="DE218" s="196">
        <f>(AE218-AVERAGE(AE$3:AE$242))^2*'Monthly Returns'!$BI232</f>
        <v>2.6193006093209007E-10</v>
      </c>
      <c r="DF218" s="196">
        <f>(AF218-AVERAGE(AF$3:AF$242))^2*'Monthly Returns'!$BI232</f>
        <v>1.637187531377353E-7</v>
      </c>
      <c r="DG218" s="196">
        <f>(AG218-AVERAGE(AG$3:AG$242))^2*'Monthly Returns'!$BI232</f>
        <v>2.9788747304360755E-7</v>
      </c>
      <c r="DH218" s="196">
        <f>(AH218-AVERAGE(AH$3:AH$242))^2*'Monthly Returns'!$BI232</f>
        <v>7.3149389273626251E-7</v>
      </c>
      <c r="DI218" s="196">
        <f>(AI218-AVERAGE(AI$3:AI$242))^2*'Monthly Returns'!$BI232</f>
        <v>2.9951110541260965E-8</v>
      </c>
      <c r="DJ218" s="196">
        <f>(AJ218-AVERAGE(AJ$3:AJ$242))^2*'Monthly Returns'!$BI232</f>
        <v>4.9406882056401782E-9</v>
      </c>
      <c r="DK218" s="196">
        <f>(AK218-AVERAGE(AK$3:AK$242))^2*'Monthly Returns'!$BI232</f>
        <v>1.1833759721089375E-7</v>
      </c>
      <c r="DL218" s="196">
        <f>(AL218-AVERAGE(AL$3:AL$242))^2*'Monthly Returns'!$BI232</f>
        <v>4.4340419027646563E-8</v>
      </c>
      <c r="DM218" s="196">
        <f>(AM218-AVERAGE(AM$3:AM$242))^2*'Monthly Returns'!$BI232</f>
        <v>5.2163399754636906E-7</v>
      </c>
      <c r="DN218" s="196">
        <f>(AN218-AVERAGE(AN$3:AN$242))^2*'Monthly Returns'!$BI232</f>
        <v>5.9318759708236708E-8</v>
      </c>
      <c r="DO218" s="196">
        <f>(AO218-AVERAGE(AO$3:AO$242))^2*'Monthly Returns'!$BI232</f>
        <v>6.024952605111465E-9</v>
      </c>
      <c r="DP218" s="196">
        <f>(AP218-AVERAGE(AP$3:AP$242))^2*'Monthly Returns'!$BI232</f>
        <v>7.2354007057454505E-6</v>
      </c>
      <c r="DQ218" s="196">
        <f>(AQ218-AVERAGE(AQ$3:AQ$242))^2*'Monthly Returns'!$BI232</f>
        <v>1.7107511345597659E-6</v>
      </c>
      <c r="DR218" s="196">
        <f>(AR218-AVERAGE(AR$3:AR$242))^2*'Monthly Returns'!$BI232</f>
        <v>1.0088616034461635E-6</v>
      </c>
      <c r="DS218" s="196">
        <f>(AS218-AVERAGE(AS$3:AS$242))^2*'Monthly Returns'!$BI232</f>
        <v>2.6594176207502537E-35</v>
      </c>
      <c r="DT218" s="196">
        <f>(AT218-AVERAGE(AT$3:AT$242))^2*'Monthly Returns'!$BI232</f>
        <v>5.8882225788784586E-9</v>
      </c>
      <c r="DU218" s="196">
        <f>(AU218-AVERAGE(AU$3:AU$242))^2*'Monthly Returns'!$BI232</f>
        <v>9.9706657345749698E-9</v>
      </c>
      <c r="DV218" s="196">
        <f>(AV218-AVERAGE(AV$3:AV$242))^2*'Monthly Returns'!$BI232</f>
        <v>2.7870078359717857E-7</v>
      </c>
      <c r="DW218" s="196">
        <f>(AW218-AVERAGE(AW$3:AW$242))^2*'Monthly Returns'!$BI232</f>
        <v>5.2404039091957658E-6</v>
      </c>
      <c r="DX218" s="196">
        <f>(AX218-AVERAGE(AX$3:AX$242))^2*'Monthly Returns'!$BI232</f>
        <v>2.7684188297640242E-6</v>
      </c>
      <c r="DY218" s="196">
        <f>(AY218-AVERAGE(AY$3:AY$242))^2*'Monthly Returns'!$BI232</f>
        <v>6.778593027237875E-8</v>
      </c>
      <c r="DZ218" s="196">
        <f>(AZ218-AVERAGE(AZ$3:AZ$242))^2*'Monthly Returns'!$BI232</f>
        <v>2.1990265283831449E-6</v>
      </c>
      <c r="EA218" s="196">
        <f>(BA218-AVERAGE(BA$3:BA$242))^2*'Monthly Returns'!$BI232</f>
        <v>5.9223016779289513E-7</v>
      </c>
    </row>
    <row r="219" spans="1:131" s="103" customFormat="1" x14ac:dyDescent="0.2">
      <c r="A219" s="85"/>
      <c r="B219" s="102">
        <f>'Monthly Returns'!A233</f>
        <v>42674</v>
      </c>
      <c r="C219" s="97">
        <f>'Monthly Returns'!B233</f>
        <v>-2.1636000000000002E-2</v>
      </c>
      <c r="D219" s="97">
        <f>'Monthly Returns'!C233</f>
        <v>-1.95E-2</v>
      </c>
      <c r="E219" s="97">
        <f>'Monthly Returns'!D233</f>
        <v>-3.1732999999999997E-2</v>
      </c>
      <c r="F219" s="97">
        <f>'Monthly Returns'!E233</f>
        <v>-4.7539999999999999E-2</v>
      </c>
      <c r="G219" s="97">
        <f>'Monthly Returns'!F233</f>
        <v>-6.1984999999999998E-2</v>
      </c>
      <c r="H219" s="97">
        <f>'Monthly Returns'!G233</f>
        <v>-1.6733000000000001E-2</v>
      </c>
      <c r="I219" s="97">
        <f>'Monthly Returns'!H233</f>
        <v>-1.4272E-2</v>
      </c>
      <c r="J219" s="97">
        <f>'Monthly Returns'!I233</f>
        <v>-2.9599E-2</v>
      </c>
      <c r="K219" s="97">
        <f>'Monthly Returns'!J233</f>
        <v>2.4720000000000002E-3</v>
      </c>
      <c r="L219" s="97">
        <f>'Monthly Returns'!K233</f>
        <v>-2.496424718368162E-2</v>
      </c>
      <c r="M219" s="97">
        <f>'Monthly Returns'!L233</f>
        <v>-7.6490000000000004E-3</v>
      </c>
      <c r="N219" s="97">
        <f>'Monthly Returns'!M233</f>
        <v>-1.1006999999999999E-2</v>
      </c>
      <c r="O219" s="97">
        <f>'Monthly Returns'!N233</f>
        <v>3.9100000000000002E-4</v>
      </c>
      <c r="P219" s="97">
        <f>'Monthly Returns'!O233</f>
        <v>-4.9890000000000004E-3</v>
      </c>
      <c r="Q219" s="97">
        <f>'Monthly Returns'!P233</f>
        <v>-4.0787000000000004E-2</v>
      </c>
      <c r="R219" s="97">
        <f>'Monthly Returns'!Q233</f>
        <v>-8.5369999999999994E-3</v>
      </c>
      <c r="S219" s="97">
        <f>'Monthly Returns'!R233</f>
        <v>-3.1590000000000003E-3</v>
      </c>
      <c r="T219" s="97">
        <f>'Monthly Returns'!S233</f>
        <v>-2.0659999999999998E-2</v>
      </c>
      <c r="U219" s="97">
        <f>'Monthly Returns'!T233</f>
        <v>-4.7879999999999997E-3</v>
      </c>
      <c r="V219" s="97">
        <f>'Monthly Returns'!U233</f>
        <v>-4.7169999999999998E-3</v>
      </c>
      <c r="W219" s="97">
        <f>'Monthly Returns'!V233</f>
        <v>-2.6290000000000003E-3</v>
      </c>
      <c r="X219" s="97">
        <f>'Monthly Returns'!W233</f>
        <v>-7.7349999999999997E-3</v>
      </c>
      <c r="Y219" s="97">
        <f>'Monthly Returns'!X233</f>
        <v>-8.541E-3</v>
      </c>
      <c r="Z219" s="97">
        <f>'Monthly Returns'!Y233</f>
        <v>-1.06E-3</v>
      </c>
      <c r="AA219" s="97">
        <f>'Monthly Returns'!Z233</f>
        <v>3.8609999999999998E-3</v>
      </c>
      <c r="AB219" s="97">
        <f>'Monthly Returns'!AA233</f>
        <v>8.2540000000000009E-3</v>
      </c>
      <c r="AC219" s="97">
        <f>'Monthly Returns'!AB233</f>
        <v>-4.3505000000000002E-2</v>
      </c>
      <c r="AD219" s="97">
        <f>'Monthly Returns'!AC233</f>
        <v>-4.5862E-2</v>
      </c>
      <c r="AE219" s="97">
        <f>'Monthly Returns'!AD233</f>
        <v>-4.0948000000000005E-2</v>
      </c>
      <c r="AF219" s="97">
        <f>'Monthly Returns'!AE233</f>
        <v>-1.3804E-2</v>
      </c>
      <c r="AG219" s="97">
        <f>'Monthly Returns'!AF233</f>
        <v>3.4100000000000003E-3</v>
      </c>
      <c r="AH219" s="97">
        <f>'Monthly Returns'!AG233</f>
        <v>-1.8423000000000002E-2</v>
      </c>
      <c r="AI219" s="97">
        <f>'Monthly Returns'!AH233</f>
        <v>-5.6999999999999993E-3</v>
      </c>
      <c r="AJ219" s="97">
        <f>'Monthly Returns'!AI233</f>
        <v>-5.9499999999999996E-3</v>
      </c>
      <c r="AK219" s="97">
        <f>'Monthly Returns'!AJ233</f>
        <v>-8.0089999999999988E-3</v>
      </c>
      <c r="AL219" s="97">
        <f>'Monthly Returns'!AK233</f>
        <v>1.011E-3</v>
      </c>
      <c r="AM219" s="97">
        <f>'Monthly Returns'!AL233</f>
        <v>-1.2295E-2</v>
      </c>
      <c r="AN219" s="97">
        <f>'Monthly Returns'!AM233</f>
        <v>2.7420000000000001E-3</v>
      </c>
      <c r="AO219" s="97">
        <f>'Monthly Returns'!AN233</f>
        <v>-1.9831000000000001E-2</v>
      </c>
      <c r="AP219" s="97">
        <f>'Monthly Returns'!AO233</f>
        <v>-4.8849999999999996E-3</v>
      </c>
      <c r="AQ219" s="97">
        <f>'Monthly Returns'!AP233</f>
        <v>8.2899999999999998E-4</v>
      </c>
      <c r="AR219" s="95">
        <v>1.530812673263271E-4</v>
      </c>
      <c r="AS219" s="97">
        <f>'Monthly Returns'!AR233</f>
        <v>-2.496424718368162E-2</v>
      </c>
      <c r="AT219" s="205">
        <f t="shared" si="5"/>
        <v>-1.510934974663929E-2</v>
      </c>
      <c r="AU219" s="95">
        <v>-5.4889571756819135E-3</v>
      </c>
      <c r="AV219" s="95">
        <v>-1.5082852622176714E-2</v>
      </c>
      <c r="AW219" s="97">
        <f>'Monthly Returns'!AV233</f>
        <v>-5.1102000000000002E-2</v>
      </c>
      <c r="AX219" s="97">
        <f>'Monthly Returns'!AW233</f>
        <v>-5.6538000000000005E-2</v>
      </c>
      <c r="AY219" s="95">
        <v>-7.9097487331964405E-3</v>
      </c>
      <c r="AZ219" s="95">
        <v>8.1053392251155265E-3</v>
      </c>
      <c r="BA219" s="97">
        <f>'Monthly Returns'!AZ233</f>
        <v>-4.4502E-2</v>
      </c>
      <c r="BB219" s="97"/>
      <c r="BC219" s="97"/>
      <c r="BD219" s="97"/>
      <c r="BE219" s="97"/>
      <c r="BF219" s="97"/>
      <c r="BG219" s="97"/>
      <c r="BH219" s="97"/>
      <c r="BI219" s="97"/>
      <c r="BJ219" s="97"/>
      <c r="BK219" s="97"/>
      <c r="BL219" s="97"/>
      <c r="BM219" s="97"/>
      <c r="BN219" s="97"/>
      <c r="BO219" s="97"/>
      <c r="BP219" s="97"/>
      <c r="BQ219" s="97"/>
      <c r="BR219" s="97"/>
      <c r="BS219" s="97"/>
      <c r="BT219" s="97"/>
      <c r="BU219" s="97"/>
      <c r="BV219" s="97"/>
      <c r="CC219" s="196">
        <f>(C219-AVERAGE(C$3:C$242))^2*'Monthly Returns'!$BI233</f>
        <v>7.2536954446909795E-6</v>
      </c>
      <c r="CD219" s="196">
        <f>(D219-AVERAGE(D$3:D$242))^2*'Monthly Returns'!$BI233</f>
        <v>6.16734095946329E-6</v>
      </c>
      <c r="CE219" s="196">
        <f>(E219-AVERAGE(E$3:E$242))^2*'Monthly Returns'!$BI233</f>
        <v>1.4691681649444166E-5</v>
      </c>
      <c r="CF219" s="196">
        <f>(F219-AVERAGE(F$3:F$242))^2*'Monthly Returns'!$BI233</f>
        <v>2.7946951697193278E-5</v>
      </c>
      <c r="CG219" s="196">
        <f>(G219-AVERAGE(G$3:G$242))^2*'Monthly Returns'!$BI233</f>
        <v>4.6016493800182501E-5</v>
      </c>
      <c r="CH219" s="196">
        <f>(H219-AVERAGE(H$3:H$242))^2*'Monthly Returns'!$BI233</f>
        <v>4.6825746363111497E-6</v>
      </c>
      <c r="CI219" s="196">
        <f>(I219-AVERAGE(I$3:I$242))^2*'Monthly Returns'!$BI233</f>
        <v>3.6781666422727498E-6</v>
      </c>
      <c r="CJ219" s="196">
        <f>(J219-AVERAGE(J$3:J$242))^2*'Monthly Returns'!$BI233</f>
        <v>1.2974760288579816E-5</v>
      </c>
      <c r="CK219" s="196">
        <f>(K219-AVERAGE(K$3:K$242))^2*'Monthly Returns'!$BI233</f>
        <v>5.0963359209320946E-7</v>
      </c>
      <c r="CL219" s="196">
        <f>(L219-AVERAGE(L$3:L$242))^2*'Monthly Returns'!$BI233</f>
        <v>2.6862804250002562E-35</v>
      </c>
      <c r="CM219" s="196">
        <f>(M219-AVERAGE(M$3:M$242))^2*'Monthly Returns'!$BI233</f>
        <v>1.1242354169054648E-6</v>
      </c>
      <c r="CN219" s="196">
        <f>(N219-AVERAGE(N$3:N$242))^2*'Monthly Returns'!$BI233</f>
        <v>1.7989570019647657E-6</v>
      </c>
      <c r="CO219" s="196">
        <f>(O219-AVERAGE(O$3:O$242))^2*'Monthly Returns'!$BI233</f>
        <v>1.4902259789060206E-8</v>
      </c>
      <c r="CP219" s="196">
        <f>(P219-AVERAGE(P$3:P$242))^2*'Monthly Returns'!$BI233</f>
        <v>5.5594672480443262E-7</v>
      </c>
      <c r="CQ219" s="196">
        <f>(Q219-AVERAGE(Q$3:Q$242))^2*'Monthly Returns'!$BI233</f>
        <v>1.8395638958233301E-5</v>
      </c>
      <c r="CR219" s="196">
        <f>(R219-AVERAGE(R$3:R$242))^2*'Monthly Returns'!$BI233</f>
        <v>1.4480406315385792E-6</v>
      </c>
      <c r="CS219" s="196">
        <f>(S219-AVERAGE(S$3:S$242))^2*'Monthly Returns'!$BI233</f>
        <v>4.4640236357190603E-7</v>
      </c>
      <c r="CT219" s="196">
        <f>(T219-AVERAGE(T$3:T$242))^2*'Monthly Returns'!$BI233</f>
        <v>5.9893696616449637E-6</v>
      </c>
      <c r="CU219" s="196">
        <f>(U219-AVERAGE(U$3:U$242))^2*'Monthly Returns'!$BI233</f>
        <v>7.3800310172659745E-7</v>
      </c>
      <c r="CV219" s="196">
        <f>(V219-AVERAGE(V$3:V$242))^2*'Monthly Returns'!$BI233</f>
        <v>5.6126357165349706E-7</v>
      </c>
      <c r="CW219" s="196">
        <f>(W219-AVERAGE(W$3:W$242))^2*'Monthly Returns'!$BI233</f>
        <v>3.4940738203882591E-7</v>
      </c>
      <c r="CX219" s="196">
        <f>(X219-AVERAGE(X$3:X$242))^2*'Monthly Returns'!$BI233</f>
        <v>1.2991247814946736E-6</v>
      </c>
      <c r="CY219" s="196">
        <f>(Y219-AVERAGE(Y$3:Y$242))^2*'Monthly Returns'!$BI233</f>
        <v>1.2875068151054255E-6</v>
      </c>
      <c r="CZ219" s="196">
        <f>(Z219-AVERAGE(Z$3:Z$242))^2*'Monthly Returns'!$BI233</f>
        <v>1.0669759627595919E-7</v>
      </c>
      <c r="DA219" s="196">
        <f>(AA219-AVERAGE(AA$3:AA$242))^2*'Monthly Returns'!$BI233</f>
        <v>3.7364651810753496E-8</v>
      </c>
      <c r="DB219" s="196">
        <f>(AB219-AVERAGE(AB$3:AB$242))^2*'Monthly Returns'!$BI233</f>
        <v>1.4864725650214987E-7</v>
      </c>
      <c r="DC219" s="196">
        <f>(AC219-AVERAGE(AC$3:AC$242))^2*'Monthly Returns'!$BI233</f>
        <v>1.8882283932920513E-5</v>
      </c>
      <c r="DD219" s="196">
        <f>(AD219-AVERAGE(AD$3:AD$242))^2*'Monthly Returns'!$BI233</f>
        <v>2.0888775410610775E-5</v>
      </c>
      <c r="DE219" s="196">
        <f>(AE219-AVERAGE(AE$3:AE$242))^2*'Monthly Returns'!$BI233</f>
        <v>1.7057633037301455E-5</v>
      </c>
      <c r="DF219" s="196">
        <f>(AF219-AVERAGE(AF$3:AF$242))^2*'Monthly Returns'!$BI233</f>
        <v>3.7514231086600756E-6</v>
      </c>
      <c r="DG219" s="196">
        <f>(AG219-AVERAGE(AG$3:AG$242))^2*'Monthly Returns'!$BI233</f>
        <v>3.6673474773515125E-8</v>
      </c>
      <c r="DH219" s="196">
        <f>(AH219-AVERAGE(AH$3:AH$242))^2*'Monthly Returns'!$BI233</f>
        <v>4.5136438413961899E-6</v>
      </c>
      <c r="DI219" s="196">
        <f>(AI219-AVERAGE(AI$3:AI$242))^2*'Monthly Returns'!$BI233</f>
        <v>7.5999957405603035E-7</v>
      </c>
      <c r="DJ219" s="196">
        <f>(AJ219-AVERAGE(AJ$3:AJ$242))^2*'Monthly Returns'!$BI233</f>
        <v>1.1858762124025935E-6</v>
      </c>
      <c r="DK219" s="196">
        <f>(AK219-AVERAGE(AK$3:AK$242))^2*'Monthly Returns'!$BI233</f>
        <v>1.7739330366823188E-6</v>
      </c>
      <c r="DL219" s="196">
        <f>(AL219-AVERAGE(AL$3:AL$242))^2*'Monthly Returns'!$BI233</f>
        <v>2.5366883175730766E-7</v>
      </c>
      <c r="DM219" s="196">
        <f>(AM219-AVERAGE(AM$3:AM$242))^2*'Monthly Returns'!$BI233</f>
        <v>2.4092710879864256E-6</v>
      </c>
      <c r="DN219" s="196">
        <f>(AN219-AVERAGE(AN$3:AN$242))^2*'Monthly Returns'!$BI233</f>
        <v>7.182000997050491E-8</v>
      </c>
      <c r="DO219" s="196">
        <f>(AO219-AVERAGE(AO$3:AO$242))^2*'Monthly Returns'!$BI233</f>
        <v>5.538378869253271E-6</v>
      </c>
      <c r="DP219" s="196">
        <f>(AP219-AVERAGE(AP$3:AP$242))^2*'Monthly Returns'!$BI233</f>
        <v>4.5825722645321008E-7</v>
      </c>
      <c r="DQ219" s="196">
        <f>(AQ219-AVERAGE(AQ$3:AQ$242))^2*'Monthly Returns'!$BI233</f>
        <v>4.2651254275037234E-7</v>
      </c>
      <c r="DR219" s="196">
        <f>(AR219-AVERAGE(AR$3:AR$242))^2*'Monthly Returns'!$BI233</f>
        <v>3.5177237005784129E-7</v>
      </c>
      <c r="DS219" s="196">
        <f>(AS219-AVERAGE(AS$3:AS$242))^2*'Monthly Returns'!$BI233</f>
        <v>2.6862804250002562E-35</v>
      </c>
      <c r="DT219" s="196">
        <f>(AT219-AVERAGE(AT$3:AT$242))^2*'Monthly Returns'!$BI233</f>
        <v>3.7736196886275151E-6</v>
      </c>
      <c r="DU219" s="196">
        <f>(AU219-AVERAGE(AU$3:AU$242))^2*'Monthly Returns'!$BI233</f>
        <v>4.8821244407438482E-7</v>
      </c>
      <c r="DV219" s="196">
        <f>(AV219-AVERAGE(AV$3:AV$242))^2*'Monthly Returns'!$BI233</f>
        <v>7.4463095011657436E-7</v>
      </c>
      <c r="DW219" s="196">
        <f>(AW219-AVERAGE(AW$3:AW$242))^2*'Monthly Returns'!$BI233</f>
        <v>3.23671835064915E-5</v>
      </c>
      <c r="DX219" s="196">
        <f>(AX219-AVERAGE(AX$3:AX$242))^2*'Monthly Returns'!$BI233</f>
        <v>3.7312622306601938E-5</v>
      </c>
      <c r="DY219" s="196">
        <f>(AY219-AVERAGE(AY$3:AY$242))^2*'Monthly Returns'!$BI233</f>
        <v>1.920943317584728E-6</v>
      </c>
      <c r="DZ219" s="196">
        <f>(AZ219-AVERAGE(AZ$3:AZ$242))^2*'Monthly Returns'!$BI233</f>
        <v>5.7944671237534481E-7</v>
      </c>
      <c r="EA219" s="196">
        <f>(BA219-AVERAGE(BA$3:BA$242))^2*'Monthly Returns'!$BI233</f>
        <v>2.6132284053697833E-5</v>
      </c>
    </row>
    <row r="220" spans="1:131" s="103" customFormat="1" x14ac:dyDescent="0.2">
      <c r="A220" s="85"/>
      <c r="B220" s="102">
        <f>'Monthly Returns'!A234</f>
        <v>42704</v>
      </c>
      <c r="C220" s="97">
        <f>'Monthly Returns'!B234</f>
        <v>4.4752E-2</v>
      </c>
      <c r="D220" s="97">
        <f>'Monthly Returns'!C234</f>
        <v>3.9424000000000001E-2</v>
      </c>
      <c r="E220" s="97">
        <f>'Monthly Returns'!D234</f>
        <v>5.3928999999999998E-2</v>
      </c>
      <c r="F220" s="97">
        <f>'Monthly Returns'!E234</f>
        <v>0.111512</v>
      </c>
      <c r="G220" s="97">
        <f>'Monthly Returns'!F234</f>
        <v>0.102446</v>
      </c>
      <c r="H220" s="97">
        <f>'Monthly Returns'!G234</f>
        <v>8.09E-3</v>
      </c>
      <c r="I220" s="97">
        <f>'Monthly Returns'!H234</f>
        <v>-2.3001000000000001E-2</v>
      </c>
      <c r="J220" s="97">
        <f>'Monthly Returns'!I234</f>
        <v>-2.4575E-2</v>
      </c>
      <c r="K220" s="97">
        <f>'Monthly Returns'!J234</f>
        <v>-4.5970000000000004E-2</v>
      </c>
      <c r="L220" s="97">
        <f>'Monthly Returns'!K234</f>
        <v>-2.496424718368162E-2</v>
      </c>
      <c r="M220" s="97">
        <f>'Monthly Returns'!L234</f>
        <v>-2.3654000000000001E-2</v>
      </c>
      <c r="N220" s="97">
        <f>'Monthly Returns'!M234</f>
        <v>-2.6682999999999998E-2</v>
      </c>
      <c r="O220" s="97">
        <f>'Monthly Returns'!N234</f>
        <v>4.8999999999999998E-5</v>
      </c>
      <c r="P220" s="97">
        <f>'Monthly Returns'!O234</f>
        <v>-1.7364000000000001E-2</v>
      </c>
      <c r="Q220" s="97">
        <f>'Monthly Returns'!P234</f>
        <v>-7.4189000000000005E-2</v>
      </c>
      <c r="R220" s="97">
        <f>'Monthly Returns'!Q234</f>
        <v>-2.7267E-2</v>
      </c>
      <c r="S220" s="97">
        <f>'Monthly Returns'!R234</f>
        <v>-1.8033999999999998E-2</v>
      </c>
      <c r="T220" s="97">
        <f>'Monthly Returns'!S234</f>
        <v>-4.8624000000000001E-2</v>
      </c>
      <c r="U220" s="97">
        <f>'Monthly Returns'!T234</f>
        <v>-2.0209999999999999E-2</v>
      </c>
      <c r="V220" s="97">
        <f>'Monthly Returns'!U234</f>
        <v>-1.8593999999999999E-2</v>
      </c>
      <c r="W220" s="97">
        <f>'Monthly Returns'!V234</f>
        <v>-1.7129000000000002E-2</v>
      </c>
      <c r="X220" s="97">
        <f>'Monthly Returns'!W234</f>
        <v>-1.8067E-2</v>
      </c>
      <c r="Y220" s="97">
        <f>'Monthly Returns'!X234</f>
        <v>-3.8224999999999995E-2</v>
      </c>
      <c r="Z220" s="97">
        <f>'Monthly Returns'!Y234</f>
        <v>-1.2540000000000001E-2</v>
      </c>
      <c r="AA220" s="97">
        <f>'Monthly Returns'!Z234</f>
        <v>-4.7470000000000004E-3</v>
      </c>
      <c r="AB220" s="97">
        <f>'Monthly Returns'!AA234</f>
        <v>2.647E-3</v>
      </c>
      <c r="AC220" s="97">
        <f>'Monthly Returns'!AB234</f>
        <v>-5.2693999999999998E-2</v>
      </c>
      <c r="AD220" s="97">
        <f>'Monthly Returns'!AC234</f>
        <v>-5.8444999999999997E-2</v>
      </c>
      <c r="AE220" s="97">
        <f>'Monthly Returns'!AD234</f>
        <v>-3.3751000000000003E-2</v>
      </c>
      <c r="AF220" s="97">
        <f>'Monthly Returns'!AE234</f>
        <v>-4.2389000000000003E-2</v>
      </c>
      <c r="AG220" s="97">
        <f>'Monthly Returns'!AF234</f>
        <v>-1.8257000000000002E-2</v>
      </c>
      <c r="AH220" s="97">
        <f>'Monthly Returns'!AG234</f>
        <v>-6.274600000000001E-2</v>
      </c>
      <c r="AI220" s="97">
        <f>'Monthly Returns'!AH234</f>
        <v>8.6999999999999994E-3</v>
      </c>
      <c r="AJ220" s="97">
        <f>'Monthly Returns'!AI234</f>
        <v>7.6600000000000001E-3</v>
      </c>
      <c r="AK220" s="97">
        <f>'Monthly Returns'!AJ234</f>
        <v>1.2312E-2</v>
      </c>
      <c r="AL220" s="97">
        <f>'Monthly Returns'!AK234</f>
        <v>1.7188999999999999E-2</v>
      </c>
      <c r="AM220" s="97">
        <f>'Monthly Returns'!AL234</f>
        <v>-3.0839999999999999E-3</v>
      </c>
      <c r="AN220" s="97">
        <f>'Monthly Returns'!AM234</f>
        <v>3.9069999999999999E-3</v>
      </c>
      <c r="AO220" s="97">
        <f>'Monthly Returns'!AN234</f>
        <v>1.1908E-2</v>
      </c>
      <c r="AP220" s="97">
        <f>'Monthly Returns'!AO234</f>
        <v>1.3335E-2</v>
      </c>
      <c r="AQ220" s="97">
        <f>'Monthly Returns'!AP234</f>
        <v>3.5414000000000001E-2</v>
      </c>
      <c r="AR220" s="95">
        <v>1.2430403764342223E-2</v>
      </c>
      <c r="AS220" s="97">
        <f>'Monthly Returns'!AR234</f>
        <v>-2.496424718368162E-2</v>
      </c>
      <c r="AT220" s="205">
        <f t="shared" si="5"/>
        <v>5.619492431232059E-3</v>
      </c>
      <c r="AU220" s="95">
        <v>3.2365439250892514E-4</v>
      </c>
      <c r="AV220" s="95">
        <v>5.710143013264184E-3</v>
      </c>
      <c r="AW220" s="97">
        <f>'Monthly Returns'!AV234</f>
        <v>-2.4222999999999998E-2</v>
      </c>
      <c r="AX220" s="97">
        <f>'Monthly Returns'!AW234</f>
        <v>-2.6953000000000001E-2</v>
      </c>
      <c r="AY220" s="95">
        <v>2.2625462156160292E-2</v>
      </c>
      <c r="AZ220" s="95">
        <v>5.3603090606206327E-2</v>
      </c>
      <c r="BA220" s="97">
        <f>'Monthly Returns'!AZ234</f>
        <v>2.2995000000000002E-2</v>
      </c>
      <c r="BB220" s="97"/>
      <c r="BC220" s="97"/>
      <c r="BD220" s="97"/>
      <c r="BE220" s="97"/>
      <c r="BF220" s="97"/>
      <c r="BG220" s="97"/>
      <c r="BH220" s="97"/>
      <c r="BI220" s="97"/>
      <c r="BJ220" s="97"/>
      <c r="BK220" s="97"/>
      <c r="BL220" s="97"/>
      <c r="BM220" s="97"/>
      <c r="BN220" s="97"/>
      <c r="BO220" s="97"/>
      <c r="BP220" s="97"/>
      <c r="BQ220" s="97"/>
      <c r="BR220" s="97"/>
      <c r="BS220" s="97"/>
      <c r="BT220" s="97"/>
      <c r="BU220" s="97"/>
      <c r="BV220" s="97"/>
      <c r="CC220" s="196">
        <f>(C220-AVERAGE(C$3:C$242))^2*'Monthly Returns'!$BI234</f>
        <v>1.2410595363309803E-5</v>
      </c>
      <c r="CD220" s="196">
        <f>(D220-AVERAGE(D$3:D$242))^2*'Monthly Returns'!$BI234</f>
        <v>9.201362073711454E-6</v>
      </c>
      <c r="CE220" s="196">
        <f>(E220-AVERAGE(E$3:E$242))^2*'Monthly Returns'!$BI234</f>
        <v>1.7523025682997244E-5</v>
      </c>
      <c r="CF220" s="196">
        <f>(F220-AVERAGE(F$3:F$242))^2*'Monthly Returns'!$BI234</f>
        <v>9.2389979234791967E-5</v>
      </c>
      <c r="CG220" s="196">
        <f>(G220-AVERAGE(G$3:G$242))^2*'Monthly Returns'!$BI234</f>
        <v>7.4168681747148113E-5</v>
      </c>
      <c r="CH220" s="196">
        <f>(H220-AVERAGE(H$3:H$242))^2*'Monthly Returns'!$BI234</f>
        <v>2.387291935812315E-8</v>
      </c>
      <c r="CI220" s="196">
        <f>(I220-AVERAGE(I$3:I$242))^2*'Monthly Returns'!$BI234</f>
        <v>7.5439582224426734E-6</v>
      </c>
      <c r="CJ220" s="196">
        <f>(J220-AVERAGE(J$3:J$242))^2*'Monthly Returns'!$BI234</f>
        <v>9.9146566782301159E-6</v>
      </c>
      <c r="CK220" s="196">
        <f>(K220-AVERAGE(K$3:K$242))^2*'Monthly Returns'!$BI234</f>
        <v>2.7700996927992794E-5</v>
      </c>
      <c r="CL220" s="196">
        <f>(L220-AVERAGE(L$3:L$242))^2*'Monthly Returns'!$BI234</f>
        <v>2.7134145707073286E-35</v>
      </c>
      <c r="CM220" s="196">
        <f>(M220-AVERAGE(M$3:M$242))^2*'Monthly Returns'!$BI234</f>
        <v>6.5921350812758164E-6</v>
      </c>
      <c r="CN220" s="196">
        <f>(N220-AVERAGE(N$3:N$242))^2*'Monthly Returns'!$BI234</f>
        <v>7.9468198885514193E-6</v>
      </c>
      <c r="CO220" s="196">
        <f>(O220-AVERAGE(O$3:O$242))^2*'Monthly Returns'!$BI234</f>
        <v>2.3957570316994348E-8</v>
      </c>
      <c r="CP220" s="196">
        <f>(P220-AVERAGE(P$3:P$242))^2*'Monthly Returns'!$BI234</f>
        <v>3.6504591540742131E-6</v>
      </c>
      <c r="CQ220" s="196">
        <f>(Q220-AVERAGE(Q$3:Q$242))^2*'Monthly Returns'!$BI234</f>
        <v>5.5427896732364006E-5</v>
      </c>
      <c r="CR220" s="196">
        <f>(R220-AVERAGE(R$3:R$242))^2*'Monthly Returns'!$BI234</f>
        <v>8.8030292273610017E-6</v>
      </c>
      <c r="CS220" s="196">
        <f>(S220-AVERAGE(S$3:S$242))^2*'Monthly Returns'!$BI234</f>
        <v>4.2738813641949849E-6</v>
      </c>
      <c r="CT220" s="196">
        <f>(T220-AVERAGE(T$3:T$242))^2*'Monthly Returns'!$BI234</f>
        <v>2.5844294467809313E-5</v>
      </c>
      <c r="CU220" s="196">
        <f>(U220-AVERAGE(U$3:U$242))^2*'Monthly Returns'!$BI234</f>
        <v>5.3387131381000475E-6</v>
      </c>
      <c r="CV220" s="196">
        <f>(V220-AVERAGE(V$3:V$242))^2*'Monthly Returns'!$BI234</f>
        <v>4.223586826390843E-6</v>
      </c>
      <c r="CW220" s="196">
        <f>(W220-AVERAGE(W$3:W$242))^2*'Monthly Returns'!$BI234</f>
        <v>3.8209810154594338E-6</v>
      </c>
      <c r="CX220" s="196">
        <f>(X220-AVERAGE(X$3:X$242))^2*'Monthly Returns'!$BI234</f>
        <v>4.4735034072437462E-6</v>
      </c>
      <c r="CY220" s="196">
        <f>(Y220-AVERAGE(Y$3:Y$242))^2*'Monthly Returns'!$BI234</f>
        <v>1.5412544108732988E-5</v>
      </c>
      <c r="CZ220" s="196">
        <f>(Z220-AVERAGE(Z$3:Z$242))^2*'Monthly Returns'!$BI234</f>
        <v>1.9755695880225061E-6</v>
      </c>
      <c r="DA220" s="196">
        <f>(AA220-AVERAGE(AA$3:AA$242))^2*'Monthly Returns'!$BI234</f>
        <v>1.004062155384066E-6</v>
      </c>
      <c r="DB220" s="196">
        <f>(AB220-AVERAGE(AB$3:AB$242))^2*'Monthly Returns'!$BI234</f>
        <v>1.9226113109407473E-8</v>
      </c>
      <c r="DC220" s="196">
        <f>(AC220-AVERAGE(AC$3:AC$242))^2*'Monthly Returns'!$BI234</f>
        <v>2.7348107386310998E-5</v>
      </c>
      <c r="DD220" s="196">
        <f>(AD220-AVERAGE(AD$3:AD$242))^2*'Monthly Returns'!$BI234</f>
        <v>3.3341501617628563E-5</v>
      </c>
      <c r="DE220" s="196">
        <f>(AE220-AVERAGE(AE$3:AE$242))^2*'Monthly Returns'!$BI234</f>
        <v>1.2079410845059258E-5</v>
      </c>
      <c r="DF220" s="196">
        <f>(AF220-AVERAGE(AF$3:AF$242))^2*'Monthly Returns'!$BI234</f>
        <v>2.1427365932022805E-5</v>
      </c>
      <c r="DG220" s="196">
        <f>(AG220-AVERAGE(AG$3:AG$242))^2*'Monthly Returns'!$BI234</f>
        <v>4.953525422234946E-6</v>
      </c>
      <c r="DH220" s="196">
        <f>(AH220-AVERAGE(AH$3:AH$242))^2*'Monthly Returns'!$BI234</f>
        <v>3.9619595369501212E-5</v>
      </c>
      <c r="DI220" s="196">
        <f>(AI220-AVERAGE(AI$3:AI$242))^2*'Monthly Returns'!$BI234</f>
        <v>2.2571334805538131E-7</v>
      </c>
      <c r="DJ220" s="196">
        <f>(AJ220-AVERAGE(AJ$3:AJ$242))^2*'Monthly Returns'!$BI234</f>
        <v>3.3367239431789455E-8</v>
      </c>
      <c r="DK220" s="196">
        <f>(AK220-AVERAGE(AK$3:AK$242))^2*'Monthly Returns'!$BI234</f>
        <v>3.2293925849273073E-7</v>
      </c>
      <c r="DL220" s="196">
        <f>(AL220-AVERAGE(AL$3:AL$242))^2*'Monthly Returns'!$BI234</f>
        <v>1.0239724185811471E-6</v>
      </c>
      <c r="DM220" s="196">
        <f>(AM220-AVERAGE(AM$3:AM$242))^2*'Monthly Returns'!$BI234</f>
        <v>4.8394599296650515E-7</v>
      </c>
      <c r="DN220" s="196">
        <f>(AN220-AVERAGE(AN$3:AN$242))^2*'Monthly Returns'!$BI234</f>
        <v>2.5606915514761051E-8</v>
      </c>
      <c r="DO220" s="196">
        <f>(AO220-AVERAGE(AO$3:AO$242))^2*'Monthly Returns'!$BI234</f>
        <v>3.7587465621171799E-7</v>
      </c>
      <c r="DP220" s="196">
        <f>(AP220-AVERAGE(AP$3:AP$242))^2*'Monthly Returns'!$BI234</f>
        <v>1.0595974312375287E-6</v>
      </c>
      <c r="DQ220" s="196">
        <f>(AQ220-AVERAGE(AQ$3:AQ$242))^2*'Monthly Returns'!$BI234</f>
        <v>6.7029786259727037E-6</v>
      </c>
      <c r="DR220" s="196">
        <f>(AR220-AVERAGE(AR$3:AR$242))^2*'Monthly Returns'!$BI234</f>
        <v>3.0911936229948636E-7</v>
      </c>
      <c r="DS220" s="196">
        <f>(AS220-AVERAGE(AS$3:AS$242))^2*'Monthly Returns'!$BI234</f>
        <v>2.7134145707073286E-35</v>
      </c>
      <c r="DT220" s="196">
        <f>(AT220-AVERAGE(AT$3:AT$242))^2*'Monthly Returns'!$BI234</f>
        <v>5.2099263114681064E-11</v>
      </c>
      <c r="DU220" s="196">
        <f>(AU220-AVERAGE(AU$3:AU$242))^2*'Monthly Returns'!$BI234</f>
        <v>2.4586028946094948E-8</v>
      </c>
      <c r="DV220" s="196">
        <f>(AV220-AVERAGE(AV$3:AV$242))^2*'Monthly Returns'!$BI234</f>
        <v>1.1748431824335095E-6</v>
      </c>
      <c r="DW220" s="196">
        <f>(AW220-AVERAGE(AW$3:AW$242))^2*'Monthly Returns'!$BI234</f>
        <v>1.0211931409627626E-5</v>
      </c>
      <c r="DX220" s="196">
        <f>(AX220-AVERAGE(AX$3:AX$242))^2*'Monthly Returns'!$BI234</f>
        <v>1.1309684392167199E-5</v>
      </c>
      <c r="DY220" s="196">
        <f>(AY220-AVERAGE(AY$3:AY$242))^2*'Monthly Returns'!$BI234</f>
        <v>2.1679436965619841E-6</v>
      </c>
      <c r="DZ220" s="196">
        <f>(AZ220-AVERAGE(AZ$3:AZ$242))^2*'Monthly Returns'!$BI234</f>
        <v>1.2280541192311486E-5</v>
      </c>
      <c r="EA220" s="196">
        <f>(BA220-AVERAGE(BA$3:BA$242))^2*'Monthly Returns'!$BI234</f>
        <v>1.4305178813425713E-6</v>
      </c>
    </row>
    <row r="221" spans="1:131" s="103" customFormat="1" x14ac:dyDescent="0.2">
      <c r="A221" s="85"/>
      <c r="B221" s="102">
        <f>'Monthly Returns'!A235</f>
        <v>42735</v>
      </c>
      <c r="C221" s="97">
        <f>'Monthly Returns'!B235</f>
        <v>1.9512999999999999E-2</v>
      </c>
      <c r="D221" s="97">
        <f>'Monthly Returns'!C235</f>
        <v>1.8787000000000002E-2</v>
      </c>
      <c r="E221" s="97">
        <f>'Monthly Returns'!D235</f>
        <v>1.1358E-2</v>
      </c>
      <c r="F221" s="97">
        <f>'Monthly Returns'!E235</f>
        <v>2.802E-2</v>
      </c>
      <c r="G221" s="97">
        <f>'Monthly Returns'!F235</f>
        <v>4.5945E-2</v>
      </c>
      <c r="H221" s="97">
        <f>'Monthly Returns'!G235</f>
        <v>2.1999000000000001E-2</v>
      </c>
      <c r="I221" s="97">
        <f>'Monthly Returns'!H235</f>
        <v>2.5921E-2</v>
      </c>
      <c r="J221" s="97">
        <f>'Monthly Returns'!I235</f>
        <v>2.7924999999999998E-2</v>
      </c>
      <c r="K221" s="97">
        <f>'Monthly Returns'!J235</f>
        <v>2.8999999999999998E-3</v>
      </c>
      <c r="L221" s="97">
        <f>'Monthly Returns'!K235</f>
        <v>-2.496424718368162E-2</v>
      </c>
      <c r="M221" s="97">
        <f>'Monthly Returns'!L235</f>
        <v>1.4099999999999998E-3</v>
      </c>
      <c r="N221" s="97">
        <f>'Monthly Returns'!M235</f>
        <v>-1.0549999999999999E-3</v>
      </c>
      <c r="O221" s="97">
        <f>'Monthly Returns'!N235</f>
        <v>4.3999999999999996E-4</v>
      </c>
      <c r="P221" s="97">
        <f>'Monthly Returns'!O235</f>
        <v>-2.63E-4</v>
      </c>
      <c r="Q221" s="97">
        <f>'Monthly Returns'!P235</f>
        <v>-5.3280000000000003E-3</v>
      </c>
      <c r="R221" s="97">
        <f>'Monthly Returns'!Q235</f>
        <v>6.0829999999999999E-3</v>
      </c>
      <c r="S221" s="97">
        <f>'Monthly Returns'!R235</f>
        <v>2.1540000000000001E-3</v>
      </c>
      <c r="T221" s="97">
        <f>'Monthly Returns'!S235</f>
        <v>1.537E-2</v>
      </c>
      <c r="U221" s="97">
        <f>'Monthly Returns'!T235</f>
        <v>-1.5429999999999999E-3</v>
      </c>
      <c r="V221" s="97">
        <f>'Monthly Returns'!U235</f>
        <v>2.3189999999999999E-3</v>
      </c>
      <c r="W221" s="97">
        <f>'Monthly Returns'!V235</f>
        <v>-1.5E-5</v>
      </c>
      <c r="X221" s="97">
        <f>'Monthly Returns'!W235</f>
        <v>-3.4870000000000001E-3</v>
      </c>
      <c r="Y221" s="97">
        <f>'Monthly Returns'!X235</f>
        <v>9.4409999999999997E-3</v>
      </c>
      <c r="Z221" s="97">
        <f>'Monthly Returns'!Y235</f>
        <v>2.9049999999999996E-3</v>
      </c>
      <c r="AA221" s="97">
        <f>'Monthly Returns'!Z235</f>
        <v>1.8456E-2</v>
      </c>
      <c r="AB221" s="97">
        <f>'Monthly Returns'!AA235</f>
        <v>1.1563E-2</v>
      </c>
      <c r="AC221" s="97">
        <f>'Monthly Returns'!AB235</f>
        <v>-9.614000000000001E-3</v>
      </c>
      <c r="AD221" s="97">
        <f>'Monthly Returns'!AC235</f>
        <v>-1.2256E-2</v>
      </c>
      <c r="AE221" s="97">
        <f>'Monthly Returns'!AD235</f>
        <v>1.1119999999999999E-3</v>
      </c>
      <c r="AF221" s="97">
        <f>'Monthly Returns'!AE235</f>
        <v>1.2877000000000001E-2</v>
      </c>
      <c r="AG221" s="97">
        <f>'Monthly Returns'!AF235</f>
        <v>9.6830000000000006E-3</v>
      </c>
      <c r="AH221" s="97">
        <f>'Monthly Returns'!AG235</f>
        <v>5.2399999999999999E-3</v>
      </c>
      <c r="AI221" s="97">
        <f>'Monthly Returns'!AH235</f>
        <v>8.6E-3</v>
      </c>
      <c r="AJ221" s="97">
        <f>'Monthly Returns'!AI235</f>
        <v>1.0059999999999999E-2</v>
      </c>
      <c r="AK221" s="97">
        <f>'Monthly Returns'!AJ235</f>
        <v>8.3130000000000009E-3</v>
      </c>
      <c r="AL221" s="97">
        <f>'Monthly Returns'!AK235</f>
        <v>1.6993000000000001E-2</v>
      </c>
      <c r="AM221" s="97">
        <f>'Monthly Returns'!AL235</f>
        <v>8.9559999999999987E-3</v>
      </c>
      <c r="AN221" s="97">
        <f>'Monthly Returns'!AM235</f>
        <v>1.1843999999999999E-2</v>
      </c>
      <c r="AO221" s="97">
        <f>'Monthly Returns'!AN235</f>
        <v>9.2059999999999989E-3</v>
      </c>
      <c r="AP221" s="97">
        <f>'Monthly Returns'!AO235</f>
        <v>1.8024999999999999E-2</v>
      </c>
      <c r="AQ221" s="97">
        <f>'Monthly Returns'!AP235</f>
        <v>2.9578000000000004E-2</v>
      </c>
      <c r="AR221" s="95">
        <v>1.5402523903757896E-2</v>
      </c>
      <c r="AS221" s="97">
        <f>'Monthly Returns'!AR235</f>
        <v>-2.496424718368162E-2</v>
      </c>
      <c r="AT221" s="205">
        <f t="shared" si="5"/>
        <v>1.9653226773111317E-2</v>
      </c>
      <c r="AU221" s="95">
        <v>8.6506105803052652E-3</v>
      </c>
      <c r="AV221" s="95">
        <v>-2.6814948227857345E-3</v>
      </c>
      <c r="AW221" s="97">
        <f>'Monthly Returns'!AV235</f>
        <v>4.4629000000000002E-2</v>
      </c>
      <c r="AX221" s="97">
        <f>'Monthly Returns'!AW235</f>
        <v>3.0529000000000001E-2</v>
      </c>
      <c r="AY221" s="95">
        <v>1.6952133865556596E-2</v>
      </c>
      <c r="AZ221" s="95">
        <v>1.5769018211059544E-3</v>
      </c>
      <c r="BA221" s="97">
        <f>'Monthly Returns'!AZ235</f>
        <v>4.3912000000000007E-2</v>
      </c>
      <c r="BB221" s="97"/>
      <c r="BC221" s="97"/>
      <c r="BD221" s="97"/>
      <c r="BE221" s="97"/>
      <c r="BF221" s="97"/>
      <c r="BG221" s="97"/>
      <c r="BH221" s="97"/>
      <c r="BI221" s="97"/>
      <c r="BJ221" s="97"/>
      <c r="BK221" s="97"/>
      <c r="BL221" s="97"/>
      <c r="BM221" s="97"/>
      <c r="BN221" s="97"/>
      <c r="BO221" s="97"/>
      <c r="BP221" s="97"/>
      <c r="BQ221" s="97"/>
      <c r="BR221" s="97"/>
      <c r="BS221" s="97"/>
      <c r="BT221" s="97"/>
      <c r="BU221" s="97"/>
      <c r="BV221" s="97"/>
      <c r="CC221" s="196">
        <f>(C221-AVERAGE(C$3:C$242))^2*'Monthly Returns'!$BI235</f>
        <v>1.3463222075501548E-6</v>
      </c>
      <c r="CD221" s="196">
        <f>(D221-AVERAGE(D$3:D$242))^2*'Monthly Returns'!$BI235</f>
        <v>1.2152187521073992E-6</v>
      </c>
      <c r="CE221" s="196">
        <f>(E221-AVERAGE(E$3:E$242))^2*'Monthly Returns'!$BI235</f>
        <v>3.6958430069407313E-8</v>
      </c>
      <c r="CF221" s="196">
        <f>(F221-AVERAGE(F$3:F$242))^2*'Monthly Returns'!$BI235</f>
        <v>3.1905751191598161E-6</v>
      </c>
      <c r="CG221" s="196">
        <f>(G221-AVERAGE(G$3:G$242))^2*'Monthly Returns'!$BI235</f>
        <v>1.1068066782543179E-5</v>
      </c>
      <c r="CH221" s="196">
        <f>(H221-AVERAGE(H$3:H$242))^2*'Monthly Returns'!$BI235</f>
        <v>2.1522426440582636E-6</v>
      </c>
      <c r="CI221" s="196">
        <f>(I221-AVERAGE(I$3:I$242))^2*'Monthly Returns'!$BI235</f>
        <v>3.4350792673263341E-6</v>
      </c>
      <c r="CJ221" s="196">
        <f>(J221-AVERAGE(J$3:J$242))^2*'Monthly Returns'!$BI235</f>
        <v>3.1922464191677384E-6</v>
      </c>
      <c r="CK221" s="196">
        <f>(K221-AVERAGE(K$3:K$242))^2*'Monthly Returns'!$BI235</f>
        <v>4.6339649131392101E-7</v>
      </c>
      <c r="CL221" s="196">
        <f>(L221-AVERAGE(L$3:L$242))^2*'Monthly Returns'!$BI235</f>
        <v>2.7408227986942719E-35</v>
      </c>
      <c r="CM221" s="196">
        <f>(M221-AVERAGE(M$3:M$242))^2*'Monthly Returns'!$BI235</f>
        <v>4.6937470409360392E-8</v>
      </c>
      <c r="CN221" s="196">
        <f>(N221-AVERAGE(N$3:N$242))^2*'Monthly Returns'!$BI235</f>
        <v>1.7324034119274934E-7</v>
      </c>
      <c r="CO221" s="196">
        <f>(O221-AVERAGE(O$3:O$242))^2*'Monthly Returns'!$BI235</f>
        <v>1.4086526720968298E-8</v>
      </c>
      <c r="CP221" s="196">
        <f>(P221-AVERAGE(P$3:P$242))^2*'Monthly Returns'!$BI235</f>
        <v>9.4518261156305379E-8</v>
      </c>
      <c r="CQ221" s="196">
        <f>(Q221-AVERAGE(Q$3:Q$242))^2*'Monthly Returns'!$BI235</f>
        <v>9.7649888485763893E-7</v>
      </c>
      <c r="CR221" s="196">
        <f>(R221-AVERAGE(R$3:R$242))^2*'Monthly Returns'!$BI235</f>
        <v>2.6673269521758316E-8</v>
      </c>
      <c r="CS221" s="196">
        <f>(S221-AVERAGE(S$3:S$242))^2*'Monthly Returns'!$BI235</f>
        <v>3.021005549017005E-8</v>
      </c>
      <c r="CT221" s="196">
        <f>(T221-AVERAGE(T$3:T$242))^2*'Monthly Returns'!$BI235</f>
        <v>8.5741969354877317E-7</v>
      </c>
      <c r="CU221" s="196">
        <f>(U221-AVERAGE(U$3:U$242))^2*'Monthly Returns'!$BI235</f>
        <v>3.1551907099704457E-7</v>
      </c>
      <c r="CV221" s="196">
        <f>(V221-AVERAGE(V$3:V$242))^2*'Monthly Returns'!$BI235</f>
        <v>8.6813398458698691E-9</v>
      </c>
      <c r="CW221" s="196">
        <f>(W221-AVERAGE(W$3:W$242))^2*'Monthly Returns'!$BI235</f>
        <v>1.2288525359574077E-7</v>
      </c>
      <c r="CX221" s="196">
        <f>(X221-AVERAGE(X$3:X$242))^2*'Monthly Returns'!$BI235</f>
        <v>5.6351057066415705E-7</v>
      </c>
      <c r="CY221" s="196">
        <f>(Y221-AVERAGE(Y$3:Y$242))^2*'Monthly Returns'!$BI235</f>
        <v>3.0222193722353454E-7</v>
      </c>
      <c r="CZ221" s="196">
        <f>(Z221-AVERAGE(Z$3:Z$242))^2*'Monthly Returns'!$BI235</f>
        <v>1.9356364247614178E-9</v>
      </c>
      <c r="DA221" s="196">
        <f>(AA221-AVERAGE(AA$3:AA$242))^2*'Monthly Returns'!$BI235</f>
        <v>1.3952581765853274E-6</v>
      </c>
      <c r="DB221" s="196">
        <f>(AB221-AVERAGE(AB$3:AB$242))^2*'Monthly Returns'!$BI235</f>
        <v>4.9212470634218317E-7</v>
      </c>
      <c r="DC221" s="196">
        <f>(AC221-AVERAGE(AC$3:AC$242))^2*'Monthly Returns'!$BI235</f>
        <v>1.4232229254290557E-6</v>
      </c>
      <c r="DD221" s="196">
        <f>(AD221-AVERAGE(AD$3:AD$242))^2*'Monthly Returns'!$BI235</f>
        <v>2.0943582580665918E-6</v>
      </c>
      <c r="DE221" s="196">
        <f>(AE221-AVERAGE(AE$3:AE$242))^2*'Monthly Returns'!$BI235</f>
        <v>4.2068215945661823E-8</v>
      </c>
      <c r="DF221" s="196">
        <f>(AF221-AVERAGE(AF$3:AF$242))^2*'Monthly Returns'!$BI235</f>
        <v>3.1346144777365656E-7</v>
      </c>
      <c r="DG221" s="196">
        <f>(AG221-AVERAGE(AG$3:AG$242))^2*'Monthly Returns'!$BI235</f>
        <v>1.5854130961164397E-7</v>
      </c>
      <c r="DH221" s="196">
        <f>(AH221-AVERAGE(AH$3:AH$242))^2*'Monthly Returns'!$BI235</f>
        <v>7.3404876285879681E-9</v>
      </c>
      <c r="DI221" s="196">
        <f>(AI221-AVERAGE(AI$3:AI$242))^2*'Monthly Returns'!$BI235</f>
        <v>2.1907582495655486E-7</v>
      </c>
      <c r="DJ221" s="196">
        <f>(AJ221-AVERAGE(AJ$3:AJ$242))^2*'Monthly Returns'!$BI235</f>
        <v>1.6804470669306259E-7</v>
      </c>
      <c r="DK221" s="196">
        <f>(AK221-AVERAGE(AK$3:AK$242))^2*'Monthly Returns'!$BI235</f>
        <v>3.7633076169019007E-8</v>
      </c>
      <c r="DL221" s="196">
        <f>(AL221-AVERAGE(AL$3:AL$242))^2*'Monthly Returns'!$BI235</f>
        <v>9.9705856332197256E-7</v>
      </c>
      <c r="DM221" s="196">
        <f>(AM221-AVERAGE(AM$3:AM$242))^2*'Monthly Returns'!$BI235</f>
        <v>1.9038565729559538E-7</v>
      </c>
      <c r="DN221" s="196">
        <f>(AN221-AVERAGE(AN$3:AN$242))^2*'Monthly Returns'!$BI235</f>
        <v>3.454089333023659E-7</v>
      </c>
      <c r="DO221" s="196">
        <f>(AO221-AVERAGE(AO$3:AO$242))^2*'Monthly Returns'!$BI235</f>
        <v>1.3057216137123754E-7</v>
      </c>
      <c r="DP221" s="196">
        <f>(AP221-AVERAGE(AP$3:AP$242))^2*'Monthly Returns'!$BI235</f>
        <v>2.1811441118910064E-6</v>
      </c>
      <c r="DQ221" s="196">
        <f>(AQ221-AVERAGE(AQ$3:AQ$242))^2*'Monthly Returns'!$BI235</f>
        <v>4.2092995654240676E-6</v>
      </c>
      <c r="DR221" s="196">
        <f>(AR221-AVERAGE(AR$3:AR$242))^2*'Monthly Returns'!$BI235</f>
        <v>7.0406909413780313E-7</v>
      </c>
      <c r="DS221" s="196">
        <f>(AS221-AVERAGE(AS$3:AS$242))^2*'Monthly Returns'!$BI235</f>
        <v>2.7408227986942719E-35</v>
      </c>
      <c r="DT221" s="196">
        <f>(AT221-AVERAGE(AT$3:AT$242))^2*'Monthly Returns'!$BI235</f>
        <v>1.7325792440779559E-6</v>
      </c>
      <c r="DU221" s="196">
        <f>(AU221-AVERAGE(AU$3:AU$242))^2*'Monthly Returns'!$BI235</f>
        <v>3.9404558797702719E-7</v>
      </c>
      <c r="DV221" s="196">
        <f>(AV221-AVERAGE(AV$3:AV$242))^2*'Monthly Returns'!$BI235</f>
        <v>8.8769679324729622E-8</v>
      </c>
      <c r="DW221" s="196">
        <f>(AW221-AVERAGE(AW$3:AW$242))^2*'Monthly Returns'!$BI235</f>
        <v>1.0769944288352865E-5</v>
      </c>
      <c r="DX221" s="196">
        <f>(AX221-AVERAGE(AX$3:AX$242))^2*'Monthly Returns'!$BI235</f>
        <v>4.166616229132495E-6</v>
      </c>
      <c r="DY221" s="196">
        <f>(AY221-AVERAGE(AY$3:AY$242))^2*'Monthly Returns'!$BI235</f>
        <v>8.9256549248395938E-7</v>
      </c>
      <c r="DZ221" s="196">
        <f>(AZ221-AVERAGE(AZ$3:AZ$242))^2*'Monthly Returns'!$BI235</f>
        <v>1.9171267934247891E-6</v>
      </c>
      <c r="EA221" s="196">
        <f>(BA221-AVERAGE(BA$3:BA$242))^2*'Monthly Returns'!$BI235</f>
        <v>1.0079111594758095E-5</v>
      </c>
    </row>
    <row r="222" spans="1:131" s="103" customFormat="1" x14ac:dyDescent="0.2">
      <c r="A222" s="85"/>
      <c r="B222" s="102">
        <f>'Monthly Returns'!A236</f>
        <v>42766</v>
      </c>
      <c r="C222" s="97">
        <f>'Monthly Returns'!B236</f>
        <v>1.8822000000000002E-2</v>
      </c>
      <c r="D222" s="97">
        <f>'Monthly Returns'!C236</f>
        <v>2.0108999999999998E-2</v>
      </c>
      <c r="E222" s="97">
        <f>'Monthly Returns'!D236</f>
        <v>2.4131999999999997E-2</v>
      </c>
      <c r="F222" s="97">
        <f>'Monthly Returns'!E236</f>
        <v>3.9439999999999996E-3</v>
      </c>
      <c r="G222" s="97">
        <f>'Monthly Returns'!F236</f>
        <v>-8.095999999999999E-3</v>
      </c>
      <c r="H222" s="97">
        <f>'Monthly Returns'!G236</f>
        <v>2.7557000000000002E-2</v>
      </c>
      <c r="I222" s="97">
        <f>'Monthly Returns'!H236</f>
        <v>3.5517E-2</v>
      </c>
      <c r="J222" s="97">
        <f>'Monthly Returns'!I236</f>
        <v>3.6091999999999999E-2</v>
      </c>
      <c r="K222" s="97">
        <f>'Monthly Returns'!J236</f>
        <v>5.4772999999999995E-2</v>
      </c>
      <c r="L222" s="97">
        <f>'Monthly Returns'!K236</f>
        <v>-2.496424718368162E-2</v>
      </c>
      <c r="M222" s="97">
        <f>'Monthly Returns'!L236</f>
        <v>1.9620000000000002E-3</v>
      </c>
      <c r="N222" s="97">
        <f>'Monthly Returns'!M236</f>
        <v>2.261E-3</v>
      </c>
      <c r="O222" s="97">
        <f>'Monthly Returns'!N236</f>
        <v>7.3300000000000004E-4</v>
      </c>
      <c r="P222" s="97">
        <f>'Monthly Returns'!O236</f>
        <v>1.9530000000000001E-3</v>
      </c>
      <c r="Q222" s="97">
        <f>'Monthly Returns'!P236</f>
        <v>3.9329999999999999E-3</v>
      </c>
      <c r="R222" s="97">
        <f>'Monthly Returns'!Q236</f>
        <v>3.3639999999999998E-3</v>
      </c>
      <c r="S222" s="97">
        <f>'Monthly Returns'!R236</f>
        <v>3.761E-3</v>
      </c>
      <c r="T222" s="97">
        <f>'Monthly Returns'!S236</f>
        <v>2.4450000000000001E-3</v>
      </c>
      <c r="U222" s="97">
        <f>'Monthly Returns'!T236</f>
        <v>8.7010000000000004E-3</v>
      </c>
      <c r="V222" s="97">
        <f>'Monthly Returns'!U236</f>
        <v>3.0499999999999998E-3</v>
      </c>
      <c r="W222" s="97">
        <f>'Monthly Returns'!V236</f>
        <v>-3.4000000000000002E-4</v>
      </c>
      <c r="X222" s="97">
        <f>'Monthly Returns'!W236</f>
        <v>7.0289999999999997E-3</v>
      </c>
      <c r="Y222" s="97">
        <f>'Monthly Returns'!X236</f>
        <v>9.1199999999999996E-3</v>
      </c>
      <c r="Z222" s="97">
        <f>'Monthly Returns'!Y236</f>
        <v>6.7459999999999994E-3</v>
      </c>
      <c r="AA222" s="97">
        <f>'Monthly Returns'!Z236</f>
        <v>1.4523999999999999E-2</v>
      </c>
      <c r="AB222" s="97">
        <f>'Monthly Returns'!AA236</f>
        <v>5.5950000000000001E-3</v>
      </c>
      <c r="AC222" s="97">
        <f>'Monthly Returns'!AB236</f>
        <v>1.8782E-2</v>
      </c>
      <c r="AD222" s="97">
        <f>'Monthly Returns'!AC236</f>
        <v>1.7495E-2</v>
      </c>
      <c r="AE222" s="97">
        <f>'Monthly Returns'!AD236</f>
        <v>1.9966999999999999E-2</v>
      </c>
      <c r="AF222" s="97">
        <f>'Monthly Returns'!AE236</f>
        <v>1.295E-2</v>
      </c>
      <c r="AG222" s="97">
        <f>'Monthly Returns'!AF236</f>
        <v>1.2353000000000001E-2</v>
      </c>
      <c r="AH222" s="97">
        <f>'Monthly Returns'!AG236</f>
        <v>2.9405999999999998E-2</v>
      </c>
      <c r="AI222" s="97">
        <f>'Monthly Returns'!AH236</f>
        <v>5.0000000000000001E-3</v>
      </c>
      <c r="AJ222" s="97">
        <f>'Monthly Returns'!AI236</f>
        <v>1.2019999999999999E-2</v>
      </c>
      <c r="AK222" s="97">
        <f>'Monthly Returns'!AJ236</f>
        <v>1.8637999999999998E-2</v>
      </c>
      <c r="AL222" s="97">
        <f>'Monthly Returns'!AK236</f>
        <v>1.4856000000000001E-2</v>
      </c>
      <c r="AM222" s="97">
        <f>'Monthly Returns'!AL236</f>
        <v>-4.4889999999999999E-3</v>
      </c>
      <c r="AN222" s="97">
        <f>'Monthly Returns'!AM236</f>
        <v>1.2841E-2</v>
      </c>
      <c r="AO222" s="97">
        <f>'Monthly Returns'!AN236</f>
        <v>-3.0127000000000001E-2</v>
      </c>
      <c r="AP222" s="97">
        <f>'Monthly Returns'!AO236</f>
        <v>1.3550000000000001E-3</v>
      </c>
      <c r="AQ222" s="97">
        <f>'Monthly Returns'!AP236</f>
        <v>4.478E-2</v>
      </c>
      <c r="AR222" s="95">
        <v>1.4622113514992192E-2</v>
      </c>
      <c r="AS222" s="97">
        <f>'Monthly Returns'!AR236</f>
        <v>-2.496424718368162E-2</v>
      </c>
      <c r="AT222" s="205">
        <f t="shared" si="5"/>
        <v>7.9669307105392669E-3</v>
      </c>
      <c r="AU222" s="95">
        <v>6.767199685000929E-3</v>
      </c>
      <c r="AV222" s="95">
        <v>5.8734733802683885E-3</v>
      </c>
      <c r="AW222" s="97">
        <f>'Monthly Returns'!AV236</f>
        <v>1.6589999999999999E-3</v>
      </c>
      <c r="AX222" s="97">
        <f>'Monthly Returns'!AW236</f>
        <v>5.7450000000000001E-3</v>
      </c>
      <c r="AY222" s="95">
        <v>1.9800653552696335E-2</v>
      </c>
      <c r="AZ222" s="95">
        <v>2.7042923311151185E-2</v>
      </c>
      <c r="BA222" s="97">
        <f>'Monthly Returns'!AZ236</f>
        <v>4.8925999999999997E-2</v>
      </c>
      <c r="BB222" s="97"/>
      <c r="BC222" s="97"/>
      <c r="BD222" s="97"/>
      <c r="BE222" s="97"/>
      <c r="BF222" s="97"/>
      <c r="BG222" s="97"/>
      <c r="BH222" s="97"/>
      <c r="BI222" s="97"/>
      <c r="BJ222" s="97"/>
      <c r="BK222" s="97"/>
      <c r="BL222" s="97"/>
      <c r="BM222" s="97"/>
      <c r="BN222" s="97"/>
      <c r="BO222" s="97"/>
      <c r="BP222" s="97"/>
      <c r="BQ222" s="97"/>
      <c r="BR222" s="97"/>
      <c r="BS222" s="97"/>
      <c r="BT222" s="97"/>
      <c r="BU222" s="97"/>
      <c r="BV222" s="97"/>
      <c r="CC222" s="196">
        <f>(C222-AVERAGE(C$3:C$242))^2*'Monthly Returns'!$BI236</f>
        <v>1.211451986304656E-6</v>
      </c>
      <c r="CD222" s="196">
        <f>(D222-AVERAGE(D$3:D$242))^2*'Monthly Returns'!$BI236</f>
        <v>1.5208557084330686E-6</v>
      </c>
      <c r="CE222" s="196">
        <f>(E222-AVERAGE(E$3:E$242))^2*'Monthly Returns'!$BI236</f>
        <v>1.9712336888029018E-6</v>
      </c>
      <c r="CF222" s="196">
        <f>(F222-AVERAGE(F$3:F$242))^2*'Monthly Returns'!$BI236</f>
        <v>2.3701596690307632E-7</v>
      </c>
      <c r="CG222" s="196">
        <f>(G222-AVERAGE(G$3:G$242))^2*'Monthly Returns'!$BI236</f>
        <v>3.1637074630769008E-6</v>
      </c>
      <c r="CH222" s="196">
        <f>(H222-AVERAGE(H$3:H$242))^2*'Monthly Returns'!$BI236</f>
        <v>4.0050488483467549E-6</v>
      </c>
      <c r="CI222" s="196">
        <f>(I222-AVERAGE(I$3:I$242))^2*'Monthly Returns'!$BI236</f>
        <v>7.6856304701887057E-6</v>
      </c>
      <c r="CJ222" s="196">
        <f>(J222-AVERAGE(J$3:J$242))^2*'Monthly Returns'!$BI236</f>
        <v>6.6038790857675845E-6</v>
      </c>
      <c r="CK222" s="196">
        <f>(K222-AVERAGE(K$3:K$242))^2*'Monthly Returns'!$BI236</f>
        <v>1.791536768611289E-5</v>
      </c>
      <c r="CL222" s="196">
        <f>(L222-AVERAGE(L$3:L$242))^2*'Monthly Returns'!$BI236</f>
        <v>2.7685078774689619E-35</v>
      </c>
      <c r="CM222" s="196">
        <f>(M222-AVERAGE(M$3:M$242))^2*'Monthly Returns'!$BI236</f>
        <v>2.7363886329249753E-8</v>
      </c>
      <c r="CN222" s="196">
        <f>(N222-AVERAGE(N$3:N$242))^2*'Monthly Returns'!$BI236</f>
        <v>1.0817892217048758E-8</v>
      </c>
      <c r="CO222" s="196">
        <f>(O222-AVERAGE(O$3:O$242))^2*'Monthly Returns'!$BI236</f>
        <v>8.3745188311425801E-9</v>
      </c>
      <c r="CP222" s="196">
        <f>(P222-AVERAGE(P$3:P$242))^2*'Monthly Returns'!$BI236</f>
        <v>9.7895219928449921E-9</v>
      </c>
      <c r="CQ222" s="196">
        <f>(Q222-AVERAGE(Q$3:Q$242))^2*'Monthly Returns'!$BI236</f>
        <v>1.3305122258732485E-8</v>
      </c>
      <c r="CR222" s="196">
        <f>(R222-AVERAGE(R$3:R$242))^2*'Monthly Returns'!$BI236</f>
        <v>8.7571994427611954E-9</v>
      </c>
      <c r="CS222" s="196">
        <f>(S222-AVERAGE(S$3:S$242))^2*'Monthly Returns'!$BI236</f>
        <v>5.0021410655917978E-10</v>
      </c>
      <c r="CT222" s="196">
        <f>(T222-AVERAGE(T$3:T$242))^2*'Monthly Returns'!$BI236</f>
        <v>8.6712711181367556E-8</v>
      </c>
      <c r="CU222" s="196">
        <f>(U222-AVERAGE(U$3:U$242))^2*'Monthly Returns'!$BI236</f>
        <v>1.6519646766420877E-7</v>
      </c>
      <c r="CV222" s="196">
        <f>(V222-AVERAGE(V$3:V$242))^2*'Monthly Returns'!$BI236</f>
        <v>5.9315535327822411E-10</v>
      </c>
      <c r="CW222" s="196">
        <f>(W222-AVERAGE(W$3:W$242))^2*'Monthly Returns'!$BI236</f>
        <v>1.4678191226637505E-7</v>
      </c>
      <c r="CX222" s="196">
        <f>(X222-AVERAGE(X$3:X$242))^2*'Monthly Returns'!$BI236</f>
        <v>5.8714551047981702E-8</v>
      </c>
      <c r="CY222" s="196">
        <f>(Y222-AVERAGE(Y$3:Y$242))^2*'Monthly Returns'!$BI236</f>
        <v>2.7257847416760637E-7</v>
      </c>
      <c r="CZ222" s="196">
        <f>(Z222-AVERAGE(Z$3:Z$242))^2*'Monthly Returns'!$BI236</f>
        <v>1.6670010275675433E-7</v>
      </c>
      <c r="DA222" s="196">
        <f>(AA222-AVERAGE(AA$3:AA$242))^2*'Monthly Returns'!$BI236</f>
        <v>6.6335155523042589E-7</v>
      </c>
      <c r="DB222" s="196">
        <f>(AB222-AVERAGE(AB$3:AB$242))^2*'Monthly Returns'!$BI236</f>
        <v>1.9423797030285707E-8</v>
      </c>
      <c r="DC222" s="196">
        <f>(AC222-AVERAGE(AC$3:AC$242))^2*'Monthly Returns'!$BI236</f>
        <v>2.2276593171811537E-6</v>
      </c>
      <c r="DD222" s="196">
        <f>(AD222-AVERAGE(AD$3:AD$242))^2*'Monthly Returns'!$BI236</f>
        <v>1.8645568664586409E-6</v>
      </c>
      <c r="DE222" s="196">
        <f>(AE222-AVERAGE(AE$3:AE$242))^2*'Monthly Returns'!$BI236</f>
        <v>2.499703280821561E-6</v>
      </c>
      <c r="DF222" s="196">
        <f>(AF222-AVERAGE(AF$3:AF$242))^2*'Monthly Returns'!$BI236</f>
        <v>3.2446259887034344E-7</v>
      </c>
      <c r="DG222" s="196">
        <f>(AG222-AVERAGE(AG$3:AG$242))^2*'Monthly Returns'!$BI236</f>
        <v>4.2674353089041751E-7</v>
      </c>
      <c r="DH222" s="196">
        <f>(AH222-AVERAGE(AH$3:AH$242))^2*'Monthly Returns'!$BI236</f>
        <v>5.6486961254645824E-6</v>
      </c>
      <c r="DI222" s="196">
        <f>(AI222-AVERAGE(AI$3:AI$242))^2*'Monthly Returns'!$BI236</f>
        <v>1.668875350491207E-8</v>
      </c>
      <c r="DJ222" s="196">
        <f>(AJ222-AVERAGE(AJ$3:AJ$242))^2*'Monthly Returns'!$BI236</f>
        <v>3.5733808972472123E-7</v>
      </c>
      <c r="DK222" s="196">
        <f>(AK222-AVERAGE(AK$3:AK$242))^2*'Monthly Returns'!$BI236</f>
        <v>1.3774114203241282E-6</v>
      </c>
      <c r="DL222" s="196">
        <f>(AL222-AVERAGE(AL$3:AL$242))^2*'Monthly Returns'!$BI236</f>
        <v>6.4160362640202518E-7</v>
      </c>
      <c r="DM222" s="196">
        <f>(AM222-AVERAGE(AM$3:AM$242))^2*'Monthly Returns'!$BI236</f>
        <v>6.9866698160939198E-7</v>
      </c>
      <c r="DN222" s="196">
        <f>(AN222-AVERAGE(AN$3:AN$242))^2*'Monthly Returns'!$BI236</f>
        <v>4.6946767883953578E-7</v>
      </c>
      <c r="DO222" s="196">
        <f>(AO222-AVERAGE(AO$3:AO$242))^2*'Monthly Returns'!$BI236</f>
        <v>1.1323469564282903E-5</v>
      </c>
      <c r="DP222" s="196">
        <f>(AP222-AVERAGE(AP$3:AP$242))^2*'Monthly Returns'!$BI236</f>
        <v>9.1713352489298914E-9</v>
      </c>
      <c r="DQ222" s="196">
        <f>(AQ222-AVERAGE(AQ$3:AQ$242))^2*'Monthly Returns'!$BI236</f>
        <v>1.2270485425417154E-5</v>
      </c>
      <c r="DR222" s="196">
        <f>(AR222-AVERAGE(AR$3:AR$242))^2*'Monthly Returns'!$BI236</f>
        <v>5.9188974097913403E-7</v>
      </c>
      <c r="DS222" s="196">
        <f>(AS222-AVERAGE(AS$3:AS$242))^2*'Monthly Returns'!$BI236</f>
        <v>2.7685078774689619E-35</v>
      </c>
      <c r="DT222" s="196">
        <f>(AT222-AVERAGE(AT$3:AT$242))^2*'Monthly Returns'!$BI236</f>
        <v>4.6316463407712071E-8</v>
      </c>
      <c r="DU222" s="196">
        <f>(AU222-AVERAGE(AU$3:AU$242))^2*'Monthly Returns'!$BI236</f>
        <v>2.0464092185152812E-7</v>
      </c>
      <c r="DV222" s="196">
        <f>(AV222-AVERAGE(AV$3:AV$242))^2*'Monthly Returns'!$BI236</f>
        <v>1.2328365124298751E-6</v>
      </c>
      <c r="DW222" s="196">
        <f>(AW222-AVERAGE(AW$3:AW$242))^2*'Monthly Returns'!$BI236</f>
        <v>6.0007901410877087E-7</v>
      </c>
      <c r="DX222" s="196">
        <f>(AX222-AVERAGE(AX$3:AX$242))^2*'Monthly Returns'!$BI236</f>
        <v>8.8598745719780117E-8</v>
      </c>
      <c r="DY222" s="196">
        <f>(AY222-AVERAGE(AY$3:AY$242))^2*'Monthly Returns'!$BI236</f>
        <v>1.4872172688094701E-6</v>
      </c>
      <c r="DZ222" s="196">
        <f>(AZ222-AVERAGE(AZ$3:AZ$242))^2*'Monthly Returns'!$BI236</f>
        <v>1.0449640891353516E-6</v>
      </c>
      <c r="EA222" s="196">
        <f>(BA222-AVERAGE(BA$3:BA$242))^2*'Monthly Returns'!$BI236</f>
        <v>1.3439635417040946E-5</v>
      </c>
    </row>
    <row r="223" spans="1:131" s="103" customFormat="1" x14ac:dyDescent="0.2">
      <c r="A223" s="85"/>
      <c r="B223" s="102">
        <f>'Monthly Returns'!A237</f>
        <v>42794</v>
      </c>
      <c r="C223" s="97">
        <f>'Monthly Returns'!B237</f>
        <v>3.7191999999999996E-2</v>
      </c>
      <c r="D223" s="97">
        <f>'Monthly Returns'!C237</f>
        <v>3.8707999999999999E-2</v>
      </c>
      <c r="E223" s="97">
        <f>'Monthly Returns'!D237</f>
        <v>2.8296999999999999E-2</v>
      </c>
      <c r="F223" s="97">
        <f>'Monthly Returns'!E237</f>
        <v>1.9299E-2</v>
      </c>
      <c r="G223" s="97">
        <f>'Monthly Returns'!F237</f>
        <v>1.6566000000000001E-2</v>
      </c>
      <c r="H223" s="97">
        <f>'Monthly Returns'!G237</f>
        <v>2.8498000000000002E-2</v>
      </c>
      <c r="I223" s="97">
        <f>'Monthly Returns'!H237</f>
        <v>1.6097E-2</v>
      </c>
      <c r="J223" s="97">
        <f>'Monthly Returns'!I237</f>
        <v>1.9370000000000002E-2</v>
      </c>
      <c r="K223" s="97">
        <f>'Monthly Returns'!J237</f>
        <v>3.0689000000000001E-2</v>
      </c>
      <c r="L223" s="97">
        <f>'Monthly Returns'!K237</f>
        <v>-2.496424718368162E-2</v>
      </c>
      <c r="M223" s="97">
        <f>'Monthly Returns'!L237</f>
        <v>6.7210000000000004E-3</v>
      </c>
      <c r="N223" s="97">
        <f>'Monthly Returns'!M237</f>
        <v>4.9350000000000002E-3</v>
      </c>
      <c r="O223" s="97">
        <f>'Monthly Returns'!N237</f>
        <v>4.3999999999999996E-4</v>
      </c>
      <c r="P223" s="97">
        <f>'Monthly Returns'!O237</f>
        <v>2.9480000000000001E-3</v>
      </c>
      <c r="Q223" s="97">
        <f>'Monthly Returns'!P237</f>
        <v>1.5583E-2</v>
      </c>
      <c r="R223" s="97">
        <f>'Monthly Returns'!Q237</f>
        <v>1.1106E-2</v>
      </c>
      <c r="S223" s="97">
        <f>'Monthly Returns'!R237</f>
        <v>7.2490000000000002E-3</v>
      </c>
      <c r="T223" s="97">
        <f>'Monthly Returns'!S237</f>
        <v>2.0066999999999998E-2</v>
      </c>
      <c r="U223" s="97">
        <f>'Monthly Returns'!T237</f>
        <v>5.3779999999999991E-3</v>
      </c>
      <c r="V223" s="97">
        <f>'Monthly Returns'!U237</f>
        <v>6.0629999999999998E-3</v>
      </c>
      <c r="W223" s="97">
        <f>'Monthly Returns'!V237</f>
        <v>4.7840000000000001E-3</v>
      </c>
      <c r="X223" s="97">
        <f>'Monthly Returns'!W237</f>
        <v>1.9850000000000002E-3</v>
      </c>
      <c r="Y223" s="97">
        <f>'Monthly Returns'!X237</f>
        <v>7.9059999999999998E-3</v>
      </c>
      <c r="Z223" s="97">
        <f>'Monthly Returns'!Y237</f>
        <v>5.4539999999999996E-3</v>
      </c>
      <c r="AA223" s="97">
        <f>'Monthly Returns'!Z237</f>
        <v>1.4554000000000001E-2</v>
      </c>
      <c r="AB223" s="97">
        <f>'Monthly Returns'!AA237</f>
        <v>5.0179999999999999E-3</v>
      </c>
      <c r="AC223" s="97">
        <f>'Monthly Returns'!AB237</f>
        <v>2.892E-3</v>
      </c>
      <c r="AD223" s="97">
        <f>'Monthly Returns'!AC237</f>
        <v>5.6249999999999998E-3</v>
      </c>
      <c r="AE223" s="97">
        <f>'Monthly Returns'!AD237</f>
        <v>-6.510000000000001E-4</v>
      </c>
      <c r="AF223" s="97">
        <f>'Monthly Returns'!AE237</f>
        <v>1.9845999999999999E-2</v>
      </c>
      <c r="AG223" s="97">
        <f>'Monthly Returns'!AF237</f>
        <v>1.5198E-2</v>
      </c>
      <c r="AH223" s="97">
        <f>'Monthly Returns'!AG237</f>
        <v>2.1878999999999999E-2</v>
      </c>
      <c r="AI223" s="97">
        <f>'Monthly Returns'!AH237</f>
        <v>1.1200000000000002E-2</v>
      </c>
      <c r="AJ223" s="97">
        <f>'Monthly Returns'!AI237</f>
        <v>8.9899999999999997E-3</v>
      </c>
      <c r="AK223" s="97">
        <f>'Monthly Returns'!AJ237</f>
        <v>1.0912E-2</v>
      </c>
      <c r="AL223" s="97">
        <f>'Monthly Returns'!AK237</f>
        <v>7.803E-3</v>
      </c>
      <c r="AM223" s="97">
        <f>'Monthly Returns'!AL237</f>
        <v>7.9670000000000001E-3</v>
      </c>
      <c r="AN223" s="97">
        <f>'Monthly Returns'!AM237</f>
        <v>6.1639999999999993E-3</v>
      </c>
      <c r="AO223" s="97">
        <f>'Monthly Returns'!AN237</f>
        <v>8.2030000000000002E-3</v>
      </c>
      <c r="AP223" s="97">
        <f>'Monthly Returns'!AO237</f>
        <v>2.088E-3</v>
      </c>
      <c r="AQ223" s="97">
        <f>'Monthly Returns'!AP237</f>
        <v>-1.3872000000000001E-2</v>
      </c>
      <c r="AR223" s="95">
        <v>5.9837482343417028E-4</v>
      </c>
      <c r="AS223" s="97">
        <f>'Monthly Returns'!AR237</f>
        <v>-2.496424718368162E-2</v>
      </c>
      <c r="AT223" s="205">
        <f t="shared" si="5"/>
        <v>1.6849196818022084E-2</v>
      </c>
      <c r="AU223" s="95">
        <v>-3.3847815501453554E-3</v>
      </c>
      <c r="AV223" s="95">
        <v>-7.1142059358534522E-3</v>
      </c>
      <c r="AW223" s="97">
        <f>'Monthly Returns'!AV237</f>
        <v>4.0141000000000003E-2</v>
      </c>
      <c r="AX223" s="97">
        <f>'Monthly Returns'!AW237</f>
        <v>3.1733999999999998E-2</v>
      </c>
      <c r="AY223" s="95">
        <v>2.1826984090110413E-2</v>
      </c>
      <c r="AZ223" s="95">
        <v>7.0439827190324295E-2</v>
      </c>
      <c r="BA223" s="97">
        <f>'Monthly Returns'!AZ237</f>
        <v>4.0179999999999999E-3</v>
      </c>
      <c r="BB223" s="97"/>
      <c r="BC223" s="97"/>
      <c r="BD223" s="97"/>
      <c r="BE223" s="97"/>
      <c r="BF223" s="97"/>
      <c r="BG223" s="97"/>
      <c r="BH223" s="97"/>
      <c r="BI223" s="97"/>
      <c r="BJ223" s="97"/>
      <c r="BK223" s="97"/>
      <c r="BL223" s="97"/>
      <c r="BM223" s="97"/>
      <c r="BN223" s="97"/>
      <c r="BO223" s="97"/>
      <c r="BP223" s="97"/>
      <c r="BQ223" s="97"/>
      <c r="BR223" s="97"/>
      <c r="BS223" s="97"/>
      <c r="BT223" s="97"/>
      <c r="BU223" s="97"/>
      <c r="BV223" s="97"/>
      <c r="CC223" s="196">
        <f>(C223-AVERAGE(C$3:C$242))^2*'Monthly Returns'!$BI237</f>
        <v>8.1578169468191922E-6</v>
      </c>
      <c r="CD223" s="196">
        <f>(D223-AVERAGE(D$3:D$242))^2*'Monthly Returns'!$BI237</f>
        <v>9.0675805308258424E-6</v>
      </c>
      <c r="CE223" s="196">
        <f>(E223-AVERAGE(E$3:E$242))^2*'Monthly Returns'!$BI237</f>
        <v>3.2683235975264874E-6</v>
      </c>
      <c r="CF223" s="196">
        <f>(F223-AVERAGE(F$3:F$242))^2*'Monthly Returns'!$BI237</f>
        <v>9.4764494298365302E-7</v>
      </c>
      <c r="CG223" s="196">
        <f>(G223-AVERAGE(G$3:G$242))^2*'Monthly Returns'!$BI237</f>
        <v>3.1554998736375978E-7</v>
      </c>
      <c r="CH223" s="196">
        <f>(H223-AVERAGE(H$3:H$242))^2*'Monthly Returns'!$BI237</f>
        <v>4.4141440576326301E-6</v>
      </c>
      <c r="CI223" s="196">
        <f>(I223-AVERAGE(I$3:I$242))^2*'Monthly Returns'!$BI237</f>
        <v>8.7656862112430801E-7</v>
      </c>
      <c r="CJ223" s="196">
        <f>(J223-AVERAGE(J$3:J$242))^2*'Monthly Returns'!$BI237</f>
        <v>9.7961842173422248E-7</v>
      </c>
      <c r="CK223" s="196">
        <f>(K223-AVERAGE(K$3:K$242))^2*'Monthly Returns'!$BI237</f>
        <v>3.8402671459924414E-6</v>
      </c>
      <c r="CL223" s="196">
        <f>(L223-AVERAGE(L$3:L$242))^2*'Monthly Returns'!$BI237</f>
        <v>2.7964726035040019E-35</v>
      </c>
      <c r="CM223" s="196">
        <f>(M223-AVERAGE(M$3:M$242))^2*'Monthly Returns'!$BI237</f>
        <v>8.2428568352175055E-8</v>
      </c>
      <c r="CN223" s="196">
        <f>(N223-AVERAGE(N$3:N$242))^2*'Monthly Returns'!$BI237</f>
        <v>2.2560236349976445E-8</v>
      </c>
      <c r="CO223" s="196">
        <f>(O223-AVERAGE(O$3:O$242))^2*'Monthly Returns'!$BI237</f>
        <v>1.4372540272388838E-8</v>
      </c>
      <c r="CP223" s="196">
        <f>(P223-AVERAGE(P$3:P$242))^2*'Monthly Returns'!$BI237</f>
        <v>2.1656049567843557E-11</v>
      </c>
      <c r="CQ223" s="196">
        <f>(Q223-AVERAGE(Q$3:Q$242))^2*'Monthly Returns'!$BI237</f>
        <v>9.8781147234888927E-7</v>
      </c>
      <c r="CR223" s="196">
        <f>(R223-AVERAGE(R$3:R$242))^2*'Monthly Returns'!$BI237</f>
        <v>4.1406155629694653E-7</v>
      </c>
      <c r="CS223" s="196">
        <f>(S223-AVERAGE(S$3:S$242))^2*'Monthly Returns'!$BI237</f>
        <v>9.5975924317003273E-8</v>
      </c>
      <c r="CT223" s="196">
        <f>(T223-AVERAGE(T$3:T$242))^2*'Monthly Returns'!$BI237</f>
        <v>1.9120638136007418E-6</v>
      </c>
      <c r="CU223" s="196">
        <f>(U223-AVERAGE(U$3:U$242))^2*'Monthly Returns'!$BI237</f>
        <v>8.4514451975211601E-9</v>
      </c>
      <c r="CV223" s="196">
        <f>(V223-AVERAGE(V$3:V$242))^2*'Monthly Returns'!$BI237</f>
        <v>6.8932749009580606E-8</v>
      </c>
      <c r="CW223" s="196">
        <f>(W223-AVERAGE(W$3:W$242))^2*'Monthly Returns'!$BI237</f>
        <v>1.0624896081766465E-8</v>
      </c>
      <c r="CX223" s="196">
        <f>(X223-AVERAGE(X$3:X$242))^2*'Monthly Returns'!$BI237</f>
        <v>5.6157567429250811E-8</v>
      </c>
      <c r="CY223" s="196">
        <f>(Y223-AVERAGE(Y$3:Y$242))^2*'Monthly Returns'!$BI237</f>
        <v>1.673392352384102E-7</v>
      </c>
      <c r="CZ223" s="196">
        <f>(Z223-AVERAGE(Z$3:Z$242))^2*'Monthly Returns'!$BI237</f>
        <v>8.2521814040773429E-8</v>
      </c>
      <c r="DA223" s="196">
        <f>(AA223-AVERAGE(AA$3:AA$242))^2*'Monthly Returns'!$BI237</f>
        <v>6.7473900151857771E-7</v>
      </c>
      <c r="DB223" s="196">
        <f>(AB223-AVERAGE(AB$3:AB$242))^2*'Monthly Returns'!$BI237</f>
        <v>7.2427840685654656E-9</v>
      </c>
      <c r="DC223" s="196">
        <f>(AC223-AVERAGE(AC$3:AC$242))^2*'Monthly Returns'!$BI237</f>
        <v>1.8709326908726491E-10</v>
      </c>
      <c r="DD223" s="196">
        <f>(AD223-AVERAGE(AD$3:AD$242))^2*'Monthly Returns'!$BI237</f>
        <v>5.8367162166205964E-8</v>
      </c>
      <c r="DE223" s="196">
        <f>(AE223-AVERAGE(AE$3:AE$242))^2*'Monthly Returns'!$BI237</f>
        <v>1.4071961046703988E-7</v>
      </c>
      <c r="DF223" s="196">
        <f>(AF223-AVERAGE(AF$3:AF$242))^2*'Monthly Returns'!$BI237</f>
        <v>1.5114751571317848E-6</v>
      </c>
      <c r="DG223" s="196">
        <f>(AG223-AVERAGE(AG$3:AG$242))^2*'Monthly Returns'!$BI237</f>
        <v>8.6038761583714269E-7</v>
      </c>
      <c r="DH223" s="196">
        <f>(AH223-AVERAGE(AH$3:AH$242))^2*'Monthly Returns'!$BI237</f>
        <v>2.7943335828203028E-6</v>
      </c>
      <c r="DI223" s="196">
        <f>(AI223-AVERAGE(AI$3:AI$242))^2*'Monthly Returns'!$BI237</f>
        <v>5.190733484654639E-7</v>
      </c>
      <c r="DJ223" s="196">
        <f>(AJ223-AVERAGE(AJ$3:AJ$242))^2*'Monthly Returns'!$BI237</f>
        <v>9.7432440673546481E-8</v>
      </c>
      <c r="DK223" s="196">
        <f>(AK223-AVERAGE(AK$3:AK$242))^2*'Monthly Returns'!$BI237</f>
        <v>1.9672859649436009E-7</v>
      </c>
      <c r="DL223" s="196">
        <f>(AL223-AVERAGE(AL$3:AL$242))^2*'Monthly Returns'!$BI237</f>
        <v>1.7727795231020629E-8</v>
      </c>
      <c r="DM223" s="196">
        <f>(AM223-AVERAGE(AM$3:AM$242))^2*'Monthly Returns'!$BI237</f>
        <v>1.2007899627430946E-7</v>
      </c>
      <c r="DN223" s="196">
        <f>(AN223-AVERAGE(AN$3:AN$242))^2*'Monthly Returns'!$BI237</f>
        <v>2.7622060274535307E-9</v>
      </c>
      <c r="DO223" s="196">
        <f>(AO223-AVERAGE(AO$3:AO$242))^2*'Monthly Returns'!$BI237</f>
        <v>7.2602609523301391E-8</v>
      </c>
      <c r="DP223" s="196">
        <f>(AP223-AVERAGE(AP$3:AP$242))^2*'Monthly Returns'!$BI237</f>
        <v>6.9810297689809508E-10</v>
      </c>
      <c r="DQ223" s="196">
        <f>(AQ223-AVERAGE(AQ$3:AQ$242))^2*'Monthly Returns'!$BI237</f>
        <v>4.271676140978392E-6</v>
      </c>
      <c r="DR223" s="196">
        <f>(AR223-AVERAGE(AR$3:AR$242))^2*'Monthly Returns'!$BI237</f>
        <v>3.1666094378097916E-7</v>
      </c>
      <c r="DS223" s="196">
        <f>(AS223-AVERAGE(AS$3:AS$242))^2*'Monthly Returns'!$BI237</f>
        <v>2.7964726035040019E-35</v>
      </c>
      <c r="DT223" s="196">
        <f>(AT223-AVERAGE(AT$3:AT$242))^2*'Monthly Returns'!$BI237</f>
        <v>1.1287992999740119E-6</v>
      </c>
      <c r="DU223" s="196">
        <f>(AU223-AVERAGE(AU$3:AU$242))^2*'Monthly Returns'!$BI237</f>
        <v>2.6261365743702143E-7</v>
      </c>
      <c r="DV223" s="196">
        <f>(AV223-AVERAGE(AV$3:AV$242))^2*'Monthly Returns'!$BI237</f>
        <v>1.4719077252828175E-8</v>
      </c>
      <c r="DW223" s="196">
        <f>(AW223-AVERAGE(AW$3:AW$242))^2*'Monthly Returns'!$BI237</f>
        <v>8.3368898354125561E-6</v>
      </c>
      <c r="DX223" s="196">
        <f>(AX223-AVERAGE(AX$3:AX$242))^2*'Monthly Returns'!$BI237</f>
        <v>4.737760378649774E-6</v>
      </c>
      <c r="DY223" s="196">
        <f>(AY223-AVERAGE(AY$3:AY$242))^2*'Monthly Returns'!$BI237</f>
        <v>2.0126913883736541E-6</v>
      </c>
      <c r="DZ223" s="196">
        <f>(AZ223-AVERAGE(AZ$3:AZ$242))^2*'Monthly Returns'!$BI237</f>
        <v>2.6641201114999509E-5</v>
      </c>
      <c r="EA223" s="196">
        <f>(BA223-AVERAGE(BA$3:BA$242))^2*'Monthly Returns'!$BI237</f>
        <v>3.5235992806762459E-7</v>
      </c>
    </row>
    <row r="224" spans="1:131" s="103" customFormat="1" x14ac:dyDescent="0.2">
      <c r="A224" s="85"/>
      <c r="B224" s="102">
        <f>'Monthly Returns'!A238</f>
        <v>42825</v>
      </c>
      <c r="C224" s="97">
        <f>'Monthly Returns'!B238</f>
        <v>6.8000000000000005E-4</v>
      </c>
      <c r="D224" s="97">
        <f>'Monthly Returns'!C238</f>
        <v>6.3200000000000007E-4</v>
      </c>
      <c r="E224" s="97">
        <f>'Monthly Returns'!D238</f>
        <v>-1.5629999999999999E-3</v>
      </c>
      <c r="F224" s="97">
        <f>'Monthly Returns'!E238</f>
        <v>1.3089999999999998E-3</v>
      </c>
      <c r="G224" s="97">
        <f>'Monthly Returns'!F238</f>
        <v>1.5649E-2</v>
      </c>
      <c r="H224" s="97">
        <f>'Monthly Returns'!G238</f>
        <v>1.29E-2</v>
      </c>
      <c r="I224" s="97">
        <f>'Monthly Returns'!H238</f>
        <v>2.6268E-2</v>
      </c>
      <c r="J224" s="97">
        <f>'Monthly Returns'!I238</f>
        <v>1.9844999999999998E-2</v>
      </c>
      <c r="K224" s="97">
        <f>'Monthly Returns'!J238</f>
        <v>2.5493999999999999E-2</v>
      </c>
      <c r="L224" s="97">
        <f>'Monthly Returns'!K238</f>
        <v>-2.496424718368162E-2</v>
      </c>
      <c r="M224" s="97">
        <f>'Monthly Returns'!L238</f>
        <v>-5.2400000000000005E-4</v>
      </c>
      <c r="N224" s="97">
        <f>'Monthly Returns'!M238</f>
        <v>-4.57E-4</v>
      </c>
      <c r="O224" s="97">
        <f>'Monthly Returns'!N238</f>
        <v>0</v>
      </c>
      <c r="P224" s="97">
        <f>'Monthly Returns'!O238</f>
        <v>5.0100000000000003E-4</v>
      </c>
      <c r="Q224" s="97">
        <f>'Monthly Returns'!P238</f>
        <v>-5.5149999999999999E-3</v>
      </c>
      <c r="R224" s="97">
        <f>'Monthly Returns'!Q238</f>
        <v>-1.5140000000000002E-3</v>
      </c>
      <c r="S224" s="97">
        <f>'Monthly Returns'!R238</f>
        <v>3.8499999999999998E-4</v>
      </c>
      <c r="T224" s="97">
        <f>'Monthly Returns'!S238</f>
        <v>-5.8699999999999994E-3</v>
      </c>
      <c r="U224" s="97">
        <f>'Monthly Returns'!T238</f>
        <v>-4.6199999999999995E-4</v>
      </c>
      <c r="V224" s="97">
        <f>'Monthly Returns'!U238</f>
        <v>2.1670000000000001E-3</v>
      </c>
      <c r="W224" s="97">
        <f>'Monthly Returns'!V238</f>
        <v>2.8400000000000002E-4</v>
      </c>
      <c r="X224" s="97">
        <f>'Monthly Returns'!W238</f>
        <v>2.7900000000000001E-4</v>
      </c>
      <c r="Y224" s="97">
        <f>'Monthly Returns'!X238</f>
        <v>2.0100000000000001E-3</v>
      </c>
      <c r="Z224" s="97">
        <f>'Monthly Returns'!Y238</f>
        <v>-1.8599999999999999E-4</v>
      </c>
      <c r="AA224" s="97">
        <f>'Monthly Returns'!Z238</f>
        <v>-2.232E-3</v>
      </c>
      <c r="AB224" s="97">
        <f>'Monthly Returns'!AA238</f>
        <v>8.0400000000000003E-4</v>
      </c>
      <c r="AC224" s="97">
        <f>'Monthly Returns'!AB238</f>
        <v>3.0200000000000001E-3</v>
      </c>
      <c r="AD224" s="97">
        <f>'Monthly Returns'!AC238</f>
        <v>3.2269999999999998E-3</v>
      </c>
      <c r="AE224" s="97">
        <f>'Monthly Returns'!AD238</f>
        <v>2.787E-3</v>
      </c>
      <c r="AF224" s="97">
        <f>'Monthly Returns'!AE238</f>
        <v>4.1110000000000001E-3</v>
      </c>
      <c r="AG224" s="97">
        <f>'Monthly Returns'!AF238</f>
        <v>1.8450000000000001E-3</v>
      </c>
      <c r="AH224" s="97">
        <f>'Monthly Returns'!AG238</f>
        <v>1.5488E-2</v>
      </c>
      <c r="AI224" s="97">
        <f>'Monthly Returns'!AH238</f>
        <v>2.9999999999999997E-4</v>
      </c>
      <c r="AJ224" s="97">
        <f>'Monthly Returns'!AI238</f>
        <v>3.9199999999999999E-3</v>
      </c>
      <c r="AK224" s="97">
        <f>'Monthly Returns'!AJ238</f>
        <v>8.7180000000000001E-3</v>
      </c>
      <c r="AL224" s="97">
        <f>'Monthly Returns'!AK238</f>
        <v>1.5379999999999999E-3</v>
      </c>
      <c r="AM224" s="97">
        <f>'Monthly Returns'!AL238</f>
        <v>-4.4269999999999995E-3</v>
      </c>
      <c r="AN224" s="97">
        <f>'Monthly Returns'!AM238</f>
        <v>3.0399999999999997E-3</v>
      </c>
      <c r="AO224" s="97">
        <f>'Monthly Returns'!AN238</f>
        <v>-1.959E-2</v>
      </c>
      <c r="AP224" s="97">
        <f>'Monthly Returns'!AO238</f>
        <v>-2.6615000000000003E-2</v>
      </c>
      <c r="AQ224" s="97">
        <f>'Monthly Returns'!AP238</f>
        <v>-1.065E-3</v>
      </c>
      <c r="AR224" s="95">
        <v>2.8111755161549599E-3</v>
      </c>
      <c r="AS224" s="97">
        <f>'Monthly Returns'!AR238</f>
        <v>-2.496424718368162E-2</v>
      </c>
      <c r="AT224" s="205">
        <f t="shared" si="5"/>
        <v>-5.8157966403731371E-3</v>
      </c>
      <c r="AU224" s="95">
        <v>1.6812880970246671E-3</v>
      </c>
      <c r="AV224" s="95">
        <v>7.7005857285994041E-3</v>
      </c>
      <c r="AW224" s="97">
        <f>'Monthly Returns'!AV238</f>
        <v>-1.5737000000000001E-2</v>
      </c>
      <c r="AX224" s="97">
        <f>'Monthly Returns'!AW238</f>
        <v>-1.4161999999999999E-2</v>
      </c>
      <c r="AY224" s="95">
        <v>9.0530167981343213E-3</v>
      </c>
      <c r="AZ224" s="95">
        <v>1.8509349673092715E-2</v>
      </c>
      <c r="BA224" s="97">
        <f>'Monthly Returns'!AZ238</f>
        <v>-1.2971E-2</v>
      </c>
      <c r="BB224" s="97"/>
      <c r="BC224" s="97"/>
      <c r="BD224" s="97"/>
      <c r="BE224" s="97"/>
      <c r="BF224" s="97"/>
      <c r="BG224" s="97"/>
      <c r="BH224" s="97"/>
      <c r="BI224" s="97"/>
      <c r="BJ224" s="97"/>
      <c r="BK224" s="97"/>
      <c r="BL224" s="97"/>
      <c r="BM224" s="97"/>
      <c r="BN224" s="97"/>
      <c r="BO224" s="97"/>
      <c r="BP224" s="97"/>
      <c r="BQ224" s="97"/>
      <c r="BR224" s="97"/>
      <c r="BS224" s="97"/>
      <c r="BT224" s="97"/>
      <c r="BU224" s="97"/>
      <c r="BV224" s="97"/>
      <c r="CC224" s="196">
        <f>(C224-AVERAGE(C$3:C$242))^2*'Monthly Returns'!$BI238</f>
        <v>3.9086706300948734E-7</v>
      </c>
      <c r="CD224" s="196">
        <f>(D224-AVERAGE(D$3:D$242))^2*'Monthly Returns'!$BI238</f>
        <v>3.8328675050818705E-7</v>
      </c>
      <c r="CE224" s="196">
        <f>(E224-AVERAGE(E$3:E$242))^2*'Monthly Returns'!$BI238</f>
        <v>1.0856193580034334E-6</v>
      </c>
      <c r="CF224" s="196">
        <f>(F224-AVERAGE(F$3:F$242))^2*'Monthly Returns'!$BI238</f>
        <v>5.5360074622023581E-7</v>
      </c>
      <c r="CG224" s="196">
        <f>(G224-AVERAGE(G$3:G$242))^2*'Monthly Returns'!$BI238</f>
        <v>2.2731142545316154E-7</v>
      </c>
      <c r="CH224" s="196">
        <f>(H224-AVERAGE(H$3:H$242))^2*'Monthly Returns'!$BI238</f>
        <v>3.8213423135225468E-7</v>
      </c>
      <c r="CI224" s="196">
        <f>(I224-AVERAGE(I$3:I$242))^2*'Monthly Returns'!$BI238</f>
        <v>3.6663521932298325E-6</v>
      </c>
      <c r="CJ224" s="196">
        <f>(J224-AVERAGE(J$3:J$242))^2*'Monthly Returns'!$BI238</f>
        <v>1.082059582305671E-6</v>
      </c>
      <c r="CK224" s="196">
        <f>(K224-AVERAGE(K$3:K$242))^2*'Monthly Returns'!$BI238</f>
        <v>2.16721677123628E-6</v>
      </c>
      <c r="CL224" s="196">
        <f>(L224-AVERAGE(L$3:L$242))^2*'Monthly Returns'!$BI238</f>
        <v>2.8247198015191939E-35</v>
      </c>
      <c r="CM224" s="196">
        <f>(M224-AVERAGE(M$3:M$242))^2*'Monthly Returns'!$BI238</f>
        <v>1.6411295653131746E-7</v>
      </c>
      <c r="CN224" s="196">
        <f>(N224-AVERAGE(N$3:N$242))^2*'Monthly Returns'!$BI238</f>
        <v>1.3343636060844294E-7</v>
      </c>
      <c r="CO224" s="196">
        <f>(O224-AVERAGE(O$3:O$242))^2*'Monthly Returns'!$BI238</f>
        <v>2.6444110433085587E-8</v>
      </c>
      <c r="CP224" s="196">
        <f>(P224-AVERAGE(P$3:P$242))^2*'Monthly Returns'!$BI238</f>
        <v>5.7102072052355431E-8</v>
      </c>
      <c r="CQ224" s="196">
        <f>(Q224-AVERAGE(Q$3:Q$242))^2*'Monthly Returns'!$BI238</f>
        <v>1.0426323508796221E-6</v>
      </c>
      <c r="CR224" s="196">
        <f>(R224-AVERAGE(R$3:R$242))^2*'Monthly Returns'!$BI238</f>
        <v>3.1534959804752914E-7</v>
      </c>
      <c r="CS224" s="196">
        <f>(S224-AVERAGE(S$3:S$242))^2*'Monthly Returns'!$BI238</f>
        <v>1.1959151554886972E-7</v>
      </c>
      <c r="CT224" s="196">
        <f>(T224-AVERAGE(T$3:T$242))^2*'Monthly Returns'!$BI238</f>
        <v>1.1958482904632907E-6</v>
      </c>
      <c r="CU224" s="196">
        <f>(U224-AVERAGE(U$3:U$242))^2*'Monthly Returns'!$BI238</f>
        <v>2.1785069484006979E-7</v>
      </c>
      <c r="CV224" s="196">
        <f>(V224-AVERAGE(V$3:V$242))^2*'Monthly Returns'!$BI238</f>
        <v>1.1911963036817987E-8</v>
      </c>
      <c r="CW224" s="196">
        <f>(W224-AVERAGE(W$3:W$242))^2*'Monthly Returns'!$BI238</f>
        <v>1.0709092499641236E-7</v>
      </c>
      <c r="CX224" s="196">
        <f>(X224-AVERAGE(X$3:X$242))^2*'Monthly Returns'!$BI238</f>
        <v>1.6120822170439416E-7</v>
      </c>
      <c r="CY224" s="196">
        <f>(Y224-AVERAGE(Y$3:Y$242))^2*'Monthly Returns'!$BI238</f>
        <v>2.3522131402052334E-8</v>
      </c>
      <c r="CZ224" s="196">
        <f>(Z224-AVERAGE(Z$3:Z$242))^2*'Monthly Returns'!$BI238</f>
        <v>6.3140506342620953E-8</v>
      </c>
      <c r="DA224" s="196">
        <f>(AA224-AVERAGE(AA$3:AA$242))^2*'Monthly Returns'!$BI238</f>
        <v>6.1086790355777065E-7</v>
      </c>
      <c r="DB224" s="196">
        <f>(AB224-AVERAGE(AB$3:AB$242))^2*'Monthly Returns'!$BI238</f>
        <v>1.0107827980043267E-7</v>
      </c>
      <c r="DC224" s="196">
        <f>(AC224-AVERAGE(AC$3:AC$242))^2*'Monthly Returns'!$BI238</f>
        <v>2.226053650226048E-12</v>
      </c>
      <c r="DD224" s="196">
        <f>(AD224-AVERAGE(AD$3:AD$242))^2*'Monthly Returns'!$BI238</f>
        <v>1.7471900930812662E-10</v>
      </c>
      <c r="DE224" s="196">
        <f>(AE224-AVERAGE(AE$3:AE$242))^2*'Monthly Returns'!$BI238</f>
        <v>2.2897362590427472E-9</v>
      </c>
      <c r="DF224" s="196">
        <f>(AF224-AVERAGE(AF$3:AF$242))^2*'Monthly Returns'!$BI238</f>
        <v>7.3388605554401837E-8</v>
      </c>
      <c r="DG224" s="196">
        <f>(AG224-AVERAGE(AG$3:AG$242))^2*'Monthly Returns'!$BI238</f>
        <v>1.1986397806950802E-7</v>
      </c>
      <c r="DH224" s="196">
        <f>(AH224-AVERAGE(AH$3:AH$242))^2*'Monthly Returns'!$BI238</f>
        <v>1.1409513991668364E-6</v>
      </c>
      <c r="DI224" s="196">
        <f>(AI224-AVERAGE(AI$3:AI$242))^2*'Monthly Returns'!$BI238</f>
        <v>1.020819623455464E-7</v>
      </c>
      <c r="DJ224" s="196">
        <f>(AJ224-AVERAGE(AJ$3:AJ$242))^2*'Monthly Returns'!$BI238</f>
        <v>2.9482012685772984E-8</v>
      </c>
      <c r="DK224" s="196">
        <f>(AK224-AVERAGE(AK$3:AK$242))^2*'Monthly Returns'!$BI238</f>
        <v>5.5561611470635669E-8</v>
      </c>
      <c r="DL224" s="196">
        <f>(AL224-AVERAGE(AL$3:AL$242))^2*'Monthly Returns'!$BI238</f>
        <v>2.1716899843442673E-7</v>
      </c>
      <c r="DM224" s="196">
        <f>(AM224-AVERAGE(AM$3:AM$242))^2*'Monthly Returns'!$BI238</f>
        <v>7.0286426538724477E-7</v>
      </c>
      <c r="DN224" s="196">
        <f>(AN224-AVERAGE(AN$3:AN$242))^2*'Monthly Returns'!$BI238</f>
        <v>6.0653817691373828E-8</v>
      </c>
      <c r="DO224" s="196">
        <f>(AO224-AVERAGE(AO$3:AO$242))^2*'Monthly Returns'!$BI238</f>
        <v>5.7129682483704831E-6</v>
      </c>
      <c r="DP224" s="196">
        <f>(AP224-AVERAGE(AP$3:AP$242))^2*'Monthly Returns'!$BI238</f>
        <v>7.698786629349105E-6</v>
      </c>
      <c r="DQ224" s="196">
        <f>(AQ224-AVERAGE(AQ$3:AQ$242))^2*'Monthly Returns'!$BI238</f>
        <v>7.2425843550144053E-7</v>
      </c>
      <c r="DR224" s="196">
        <f>(AR224-AVERAGE(AR$3:AR$242))^2*'Monthly Returns'!$BI238</f>
        <v>1.2510431106119529E-7</v>
      </c>
      <c r="DS224" s="196">
        <f>(AS224-AVERAGE(AS$3:AS$242))^2*'Monthly Returns'!$BI238</f>
        <v>2.8247198015191939E-35</v>
      </c>
      <c r="DT224" s="196">
        <f>(AT224-AVERAGE(AT$3:AT$242))^2*'Monthly Returns'!$BI238</f>
        <v>1.2148767610718109E-6</v>
      </c>
      <c r="DU224" s="196">
        <f>(AU224-AVERAGE(AU$3:AU$242))^2*'Monthly Returns'!$BI238</f>
        <v>8.9993631245398008E-10</v>
      </c>
      <c r="DV224" s="196">
        <f>(AV224-AVERAGE(AV$3:AV$242))^2*'Monthly Returns'!$BI238</f>
        <v>1.6808618735912122E-6</v>
      </c>
      <c r="DW224" s="196">
        <f>(AW224-AVERAGE(AW$3:AW$242))^2*'Monthly Returns'!$BI238</f>
        <v>5.9927981974498124E-6</v>
      </c>
      <c r="DX224" s="196">
        <f>(AX224-AVERAGE(AX$3:AX$242))^2*'Monthly Returns'!$BI238</f>
        <v>4.8691708791053309E-6</v>
      </c>
      <c r="DY224" s="196">
        <f>(AY224-AVERAGE(AY$3:AY$242))^2*'Monthly Returns'!$BI238</f>
        <v>4.1136572330863691E-8</v>
      </c>
      <c r="DZ224" s="196">
        <f>(AZ224-AVERAGE(AZ$3:AZ$242))^2*'Monthly Returns'!$BI238</f>
        <v>4.6453060606165184E-8</v>
      </c>
      <c r="EA224" s="196">
        <f>(BA224-AVERAGE(BA$3:BA$242))^2*'Monthly Returns'!$BI238</f>
        <v>4.942480311049448E-6</v>
      </c>
    </row>
    <row r="225" spans="1:131" s="103" customFormat="1" x14ac:dyDescent="0.2">
      <c r="A225" s="85"/>
      <c r="B225" s="102">
        <f>'Monthly Returns'!A239</f>
        <v>42855</v>
      </c>
      <c r="C225" s="97">
        <f>'Monthly Returns'!B239</f>
        <v>1.06E-2</v>
      </c>
      <c r="D225" s="97">
        <f>'Monthly Returns'!C239</f>
        <v>1.0572E-2</v>
      </c>
      <c r="E225" s="97">
        <f>'Monthly Returns'!D239</f>
        <v>7.7029999999999998E-3</v>
      </c>
      <c r="F225" s="97">
        <f>'Monthly Returns'!E239</f>
        <v>1.0966999999999999E-2</v>
      </c>
      <c r="G225" s="97">
        <f>'Monthly Returns'!F239</f>
        <v>9.4769999999999993E-3</v>
      </c>
      <c r="H225" s="97">
        <f>'Monthly Returns'!G239</f>
        <v>1.6046999999999999E-2</v>
      </c>
      <c r="I225" s="97">
        <f>'Monthly Returns'!H239</f>
        <v>2.2006000000000001E-2</v>
      </c>
      <c r="J225" s="97">
        <f>'Monthly Returns'!I239</f>
        <v>3.5956000000000002E-2</v>
      </c>
      <c r="K225" s="97">
        <f>'Monthly Returns'!J239</f>
        <v>2.2099999999999998E-2</v>
      </c>
      <c r="L225" s="97">
        <f>'Monthly Returns'!K239</f>
        <v>-2.496424718368162E-2</v>
      </c>
      <c r="M225" s="97">
        <f>'Monthly Returns'!L239</f>
        <v>7.7170000000000008E-3</v>
      </c>
      <c r="N225" s="97">
        <f>'Monthly Returns'!M239</f>
        <v>6.9470000000000001E-3</v>
      </c>
      <c r="O225" s="97">
        <f>'Monthly Returns'!N239</f>
        <v>6.8400000000000004E-4</v>
      </c>
      <c r="P225" s="97">
        <f>'Monthly Returns'!O239</f>
        <v>5.3490000000000005E-3</v>
      </c>
      <c r="Q225" s="97">
        <f>'Monthly Returns'!P239</f>
        <v>1.5432E-2</v>
      </c>
      <c r="R225" s="97">
        <f>'Monthly Returns'!Q239</f>
        <v>1.0000999999999999E-2</v>
      </c>
      <c r="S225" s="97">
        <f>'Monthly Returns'!R239</f>
        <v>7.7029999999999998E-3</v>
      </c>
      <c r="T225" s="97">
        <f>'Monthly Returns'!S239</f>
        <v>1.5550999999999999E-2</v>
      </c>
      <c r="U225" s="97">
        <f>'Monthly Returns'!T239</f>
        <v>6.0640000000000008E-3</v>
      </c>
      <c r="V225" s="97">
        <f>'Monthly Returns'!U239</f>
        <v>5.3559999999999997E-3</v>
      </c>
      <c r="W225" s="97">
        <f>'Monthly Returns'!V239</f>
        <v>6.5230000000000002E-3</v>
      </c>
      <c r="X225" s="97">
        <f>'Monthly Returns'!W239</f>
        <v>7.986E-3</v>
      </c>
      <c r="Y225" s="97">
        <f>'Monthly Returns'!X239</f>
        <v>9.1660000000000005E-3</v>
      </c>
      <c r="Z225" s="97">
        <f>'Monthly Returns'!Y239</f>
        <v>3.1640000000000001E-3</v>
      </c>
      <c r="AA225" s="97">
        <f>'Monthly Returns'!Z239</f>
        <v>1.1547E-2</v>
      </c>
      <c r="AB225" s="97">
        <f>'Monthly Returns'!AA239</f>
        <v>4.365E-3</v>
      </c>
      <c r="AC225" s="97">
        <f>'Monthly Returns'!AB239</f>
        <v>1.4239E-2</v>
      </c>
      <c r="AD225" s="97">
        <f>'Monthly Returns'!AC239</f>
        <v>1.3362000000000001E-2</v>
      </c>
      <c r="AE225" s="97">
        <f>'Monthly Returns'!AD239</f>
        <v>2.1535000000000002E-2</v>
      </c>
      <c r="AF225" s="97">
        <f>'Monthly Returns'!AE239</f>
        <v>1.6816000000000001E-2</v>
      </c>
      <c r="AG225" s="97">
        <f>'Monthly Returns'!AF239</f>
        <v>1.0428E-2</v>
      </c>
      <c r="AH225" s="97">
        <f>'Monthly Returns'!AG239</f>
        <v>1.5690000000000001E-3</v>
      </c>
      <c r="AI225" s="97">
        <f>'Monthly Returns'!AH239</f>
        <v>4.3E-3</v>
      </c>
      <c r="AJ225" s="97">
        <f>'Monthly Returns'!AI239</f>
        <v>5.3400000000000001E-3</v>
      </c>
      <c r="AK225" s="97">
        <f>'Monthly Returns'!AJ239</f>
        <v>7.4470000000000005E-3</v>
      </c>
      <c r="AL225" s="97">
        <f>'Monthly Returns'!AK239</f>
        <v>8.7670000000000005E-3</v>
      </c>
      <c r="AM225" s="97">
        <f>'Monthly Returns'!AL239</f>
        <v>1.361E-3</v>
      </c>
      <c r="AN225" s="97">
        <f>'Monthly Returns'!AM239</f>
        <v>2.807E-3</v>
      </c>
      <c r="AO225" s="97">
        <f>'Monthly Returns'!AN239</f>
        <v>-1.2439E-2</v>
      </c>
      <c r="AP225" s="97">
        <f>'Monthly Returns'!AO239</f>
        <v>-1.5056E-2</v>
      </c>
      <c r="AQ225" s="97">
        <f>'Monthly Returns'!AP239</f>
        <v>-5.2700000000000004E-3</v>
      </c>
      <c r="AR225" s="95">
        <v>7.357130066713311E-3</v>
      </c>
      <c r="AS225" s="97">
        <f>'Monthly Returns'!AR239</f>
        <v>-2.496424718368162E-2</v>
      </c>
      <c r="AT225" s="205">
        <f t="shared" si="5"/>
        <v>2.1522866762281019E-3</v>
      </c>
      <c r="AU225" s="95">
        <v>3.9321715280945689E-3</v>
      </c>
      <c r="AV225" s="95">
        <v>1.3419681215926607E-3</v>
      </c>
      <c r="AW225" s="97">
        <f>'Monthly Returns'!AV239</f>
        <v>4.3319999999999999E-3</v>
      </c>
      <c r="AX225" s="97">
        <f>'Monthly Returns'!AW239</f>
        <v>1.1483E-2</v>
      </c>
      <c r="AY225" s="95">
        <v>1.1845433381140509E-2</v>
      </c>
      <c r="AZ225" s="95">
        <v>1.0343376766063776E-2</v>
      </c>
      <c r="BA225" s="97">
        <f>'Monthly Returns'!AZ239</f>
        <v>-1.2813000000000001E-2</v>
      </c>
      <c r="BB225" s="97"/>
      <c r="BC225" s="97"/>
      <c r="BD225" s="97"/>
      <c r="BE225" s="97"/>
      <c r="BF225" s="97"/>
      <c r="BG225" s="97"/>
      <c r="BH225" s="97"/>
      <c r="BI225" s="97"/>
      <c r="BJ225" s="97"/>
      <c r="BK225" s="97"/>
      <c r="BL225" s="97"/>
      <c r="BM225" s="97"/>
      <c r="BN225" s="97"/>
      <c r="BO225" s="97"/>
      <c r="BP225" s="97"/>
      <c r="BQ225" s="97"/>
      <c r="BR225" s="97"/>
      <c r="BS225" s="97"/>
      <c r="BT225" s="97"/>
      <c r="BU225" s="97"/>
      <c r="BV225" s="97"/>
      <c r="CC225" s="196">
        <f>(C225-AVERAGE(C$3:C$242))^2*'Monthly Returns'!$BI239</f>
        <v>1.0641493755170538E-7</v>
      </c>
      <c r="CD225" s="196">
        <f>(D225-AVERAGE(D$3:D$242))^2*'Monthly Returns'!$BI239</f>
        <v>1.11729932939961E-7</v>
      </c>
      <c r="CE225" s="196">
        <f>(E225-AVERAGE(E$3:E$242))^2*'Monthly Returns'!$BI239</f>
        <v>2.4197302313266922E-8</v>
      </c>
      <c r="CF225" s="196">
        <f>(F225-AVERAGE(F$3:F$242))^2*'Monthly Returns'!$BI239</f>
        <v>3.2961610933618537E-8</v>
      </c>
      <c r="CG225" s="196">
        <f>(G225-AVERAGE(G$3:G$242))^2*'Monthly Returns'!$BI239</f>
        <v>1.3162876283005955E-8</v>
      </c>
      <c r="CH225" s="196">
        <f>(H225-AVERAGE(H$3:H$242))^2*'Monthly Returns'!$BI239</f>
        <v>8.5397137839172588E-7</v>
      </c>
      <c r="CI225" s="196">
        <f>(I225-AVERAGE(I$3:I$242))^2*'Monthly Returns'!$BI239</f>
        <v>2.2931214183035818E-6</v>
      </c>
      <c r="CJ225" s="196">
        <f>(J225-AVERAGE(J$3:J$242))^2*'Monthly Returns'!$BI239</f>
        <v>6.7379142013029452E-6</v>
      </c>
      <c r="CK225" s="196">
        <f>(K225-AVERAGE(K$3:K$242))^2*'Monthly Returns'!$BI239</f>
        <v>1.3293497191508508E-6</v>
      </c>
      <c r="CL225" s="196">
        <f>(L225-AVERAGE(L$3:L$242))^2*'Monthly Returns'!$BI239</f>
        <v>2.8532523247668627E-35</v>
      </c>
      <c r="CM225" s="196">
        <f>(M225-AVERAGE(M$3:M$242))^2*'Monthly Returns'!$BI239</f>
        <v>1.4887584241188472E-7</v>
      </c>
      <c r="CN225" s="196">
        <f>(N225-AVERAGE(N$3:N$242))^2*'Monthly Returns'!$BI239</f>
        <v>1.1924824712970489E-7</v>
      </c>
      <c r="CO225" s="196">
        <f>(O225-AVERAGE(O$3:O$242))^2*'Monthly Returns'!$BI239</f>
        <v>9.5291743842004035E-9</v>
      </c>
      <c r="CP225" s="196">
        <f>(P225-AVERAGE(P$3:P$242))^2*'Monthly Returns'!$BI239</f>
        <v>5.1228275830563065E-8</v>
      </c>
      <c r="CQ225" s="196">
        <f>(Q225-AVERAGE(Q$3:Q$242))^2*'Monthly Returns'!$BI239</f>
        <v>9.7890498995285982E-7</v>
      </c>
      <c r="CR225" s="196">
        <f>(R225-AVERAGE(R$3:R$242))^2*'Monthly Returns'!$BI239</f>
        <v>2.9555185471220089E-7</v>
      </c>
      <c r="CS225" s="196">
        <f>(S225-AVERAGE(S$3:S$242))^2*'Monthly Returns'!$BI239</f>
        <v>1.27174578522929E-7</v>
      </c>
      <c r="CT225" s="196">
        <f>(T225-AVERAGE(T$3:T$242))^2*'Monthly Returns'!$BI239</f>
        <v>9.2580446308573285E-7</v>
      </c>
      <c r="CU225" s="196">
        <f>(U225-AVERAGE(U$3:U$242))^2*'Monthly Returns'!$BI239</f>
        <v>2.5239991390820218E-8</v>
      </c>
      <c r="CV225" s="196">
        <f>(V225-AVERAGE(V$3:V$242))^2*'Monthly Returns'!$BI239</f>
        <v>3.8876449035446857E-8</v>
      </c>
      <c r="CW225" s="196">
        <f>(W225-AVERAGE(W$3:W$242))^2*'Monthly Returns'!$BI239</f>
        <v>7.368745908644727E-8</v>
      </c>
      <c r="CX225" s="196">
        <f>(X225-AVERAGE(X$3:X$242))^2*'Monthly Returns'!$BI239</f>
        <v>1.1429756166700192E-7</v>
      </c>
      <c r="CY225" s="196">
        <f>(Y225-AVERAGE(Y$3:Y$242))^2*'Monthly Returns'!$BI239</f>
        <v>2.856338723178622E-7</v>
      </c>
      <c r="CZ225" s="196">
        <f>(Z225-AVERAGE(Z$3:Z$242))^2*'Monthly Returns'!$BI239</f>
        <v>4.8736523323150675E-9</v>
      </c>
      <c r="DA225" s="196">
        <f>(AA225-AVERAGE(AA$3:AA$242))^2*'Monthly Returns'!$BI239</f>
        <v>2.9200226526904125E-7</v>
      </c>
      <c r="DB225" s="196">
        <f>(AB225-AVERAGE(AB$3:AB$242))^2*'Monthly Returns'!$BI239</f>
        <v>5.3494993167676468E-10</v>
      </c>
      <c r="DC225" s="196">
        <f>(AC225-AVERAGE(AC$3:AC$242))^2*'Monthly Returns'!$BI239</f>
        <v>1.162199509389844E-6</v>
      </c>
      <c r="DD225" s="196">
        <f>(AD225-AVERAGE(AD$3:AD$242))^2*'Monthly Returns'!$BI239</f>
        <v>9.7719046313885513E-7</v>
      </c>
      <c r="DE225" s="196">
        <f>(AE225-AVERAGE(AE$3:AE$242))^2*'Monthly Returns'!$BI239</f>
        <v>3.0833326157458867E-6</v>
      </c>
      <c r="DF225" s="196">
        <f>(AF225-AVERAGE(AF$3:AF$242))^2*'Monthly Returns'!$BI239</f>
        <v>9.0302447603049089E-7</v>
      </c>
      <c r="DG225" s="196">
        <f>(AG225-AVERAGE(AG$3:AG$242))^2*'Monthly Returns'!$BI239</f>
        <v>2.2843134706578784E-7</v>
      </c>
      <c r="DH225" s="196">
        <f>(AH225-AVERAGE(AH$3:AH$242))^2*'Monthly Returns'!$BI239</f>
        <v>7.0664164570719288E-8</v>
      </c>
      <c r="DI225" s="196">
        <f>(AI225-AVERAGE(AI$3:AI$242))^2*'Monthly Returns'!$BI239</f>
        <v>4.0690927330717063E-9</v>
      </c>
      <c r="DJ225" s="196">
        <f>(AJ225-AVERAGE(AJ$3:AJ$242))^2*'Monthly Returns'!$BI239</f>
        <v>1.2908333660713488E-9</v>
      </c>
      <c r="DK225" s="196">
        <f>(AK225-AVERAGE(AK$3:AK$242))^2*'Monthly Returns'!$BI239</f>
        <v>1.3133177315369885E-8</v>
      </c>
      <c r="DL225" s="196">
        <f>(AL225-AVERAGE(AL$3:AL$242))^2*'Monthly Returns'!$BI239</f>
        <v>5.1643465639527604E-8</v>
      </c>
      <c r="DM225" s="196">
        <f>(AM225-AVERAGE(AM$3:AM$242))^2*'Monthly Returns'!$BI239</f>
        <v>8.1590652631156411E-8</v>
      </c>
      <c r="DN225" s="196">
        <f>(AN225-AVERAGE(AN$3:AN$242))^2*'Monthly Returns'!$BI239</f>
        <v>7.2868249207570457E-8</v>
      </c>
      <c r="DO225" s="196">
        <f>(AO225-AVERAGE(AO$3:AO$242))^2*'Monthly Returns'!$BI239</f>
        <v>2.9381898427847577E-6</v>
      </c>
      <c r="DP225" s="196">
        <f>(AP225-AVERAGE(AP$3:AP$242))^2*'Monthly Returns'!$BI239</f>
        <v>2.8102407767617379E-6</v>
      </c>
      <c r="DQ225" s="196">
        <f>(AQ225-AVERAGE(AQ$3:AQ$242))^2*'Monthly Returns'!$BI239</f>
        <v>1.5874715449441505E-6</v>
      </c>
      <c r="DR225" s="196">
        <f>(AR225-AVERAGE(AR$3:AR$242))^2*'Monthly Returns'!$BI239</f>
        <v>6.7164038601524592E-9</v>
      </c>
      <c r="DS225" s="196">
        <f>(AS225-AVERAGE(AS$3:AS$242))^2*'Monthly Returns'!$BI239</f>
        <v>2.8532523247668627E-35</v>
      </c>
      <c r="DT225" s="196">
        <f>(AT225-AVERAGE(AT$3:AT$242))^2*'Monthly Returns'!$BI239</f>
        <v>1.1630487013609179E-7</v>
      </c>
      <c r="DU225" s="196">
        <f>(AU225-AVERAGE(AU$3:AU$242))^2*'Monthly Returns'!$BI239</f>
        <v>3.4760677548159743E-8</v>
      </c>
      <c r="DV225" s="196">
        <f>(AV225-AVERAGE(AV$3:AV$242))^2*'Monthly Returns'!$BI239</f>
        <v>4.7769011237873704E-7</v>
      </c>
      <c r="DW225" s="196">
        <f>(AW225-AVERAGE(AW$3:AW$242))^2*'Monthly Returns'!$BI239</f>
        <v>2.8005663514364684E-7</v>
      </c>
      <c r="DX225" s="196">
        <f>(AX225-AVERAGE(AX$3:AX$242))^2*'Monthly Returns'!$BI239</f>
        <v>6.2482399630618314E-8</v>
      </c>
      <c r="DY225" s="196">
        <f>(AY225-AVERAGE(AY$3:AY$242))^2*'Monthly Returns'!$BI239</f>
        <v>2.2329857777058957E-7</v>
      </c>
      <c r="DZ225" s="196">
        <f>(AZ225-AVERAGE(AZ$3:AZ$242))^2*'Monthly Returns'!$BI239</f>
        <v>3.2394165528987939E-7</v>
      </c>
      <c r="EA225" s="196">
        <f>(BA225-AVERAGE(BA$3:BA$242))^2*'Monthly Returns'!$BI239</f>
        <v>4.9246945233267669E-6</v>
      </c>
    </row>
    <row r="226" spans="1:131" s="103" customFormat="1" x14ac:dyDescent="0.2">
      <c r="A226" s="85"/>
      <c r="B226" s="102">
        <f>'Monthly Returns'!A240</f>
        <v>42886</v>
      </c>
      <c r="C226" s="97">
        <f>'Monthly Returns'!B240</f>
        <v>1.0234E-2</v>
      </c>
      <c r="D226" s="97">
        <f>'Monthly Returns'!C240</f>
        <v>1.2762000000000001E-2</v>
      </c>
      <c r="E226" s="97">
        <f>'Monthly Returns'!D240</f>
        <v>9.1339999999999998E-3</v>
      </c>
      <c r="F226" s="97">
        <f>'Monthly Returns'!E240</f>
        <v>-2.0344000000000001E-2</v>
      </c>
      <c r="G226" s="97">
        <f>'Monthly Returns'!F240</f>
        <v>-1.2402E-2</v>
      </c>
      <c r="H226" s="97">
        <f>'Monthly Returns'!G240</f>
        <v>2.2967000000000001E-2</v>
      </c>
      <c r="I226" s="97">
        <f>'Monthly Returns'!H240</f>
        <v>3.3485999999999995E-2</v>
      </c>
      <c r="J226" s="97">
        <f>'Monthly Returns'!I240</f>
        <v>3.3725999999999999E-2</v>
      </c>
      <c r="K226" s="97">
        <f>'Monthly Returns'!J240</f>
        <v>2.9773000000000001E-2</v>
      </c>
      <c r="L226" s="97">
        <f>'Monthly Returns'!K240</f>
        <v>-2.496424718368162E-2</v>
      </c>
      <c r="M226" s="97">
        <f>'Monthly Returns'!L240</f>
        <v>7.6970000000000007E-3</v>
      </c>
      <c r="N226" s="97">
        <f>'Monthly Returns'!M240</f>
        <v>6.5269999999999998E-3</v>
      </c>
      <c r="O226" s="97">
        <f>'Monthly Returns'!N240</f>
        <v>4.8800000000000004E-4</v>
      </c>
      <c r="P226" s="97">
        <f>'Monthly Returns'!O240</f>
        <v>4.0000000000000001E-3</v>
      </c>
      <c r="Q226" s="97">
        <f>'Monthly Returns'!P240</f>
        <v>1.9776999999999999E-2</v>
      </c>
      <c r="R226" s="97">
        <f>'Monthly Returns'!Q240</f>
        <v>1.0749999999999999E-2</v>
      </c>
      <c r="S226" s="97">
        <f>'Monthly Returns'!R240</f>
        <v>6.6049999999999998E-3</v>
      </c>
      <c r="T226" s="97">
        <f>'Monthly Returns'!S240</f>
        <v>2.0652E-2</v>
      </c>
      <c r="U226" s="97">
        <f>'Monthly Returns'!T240</f>
        <v>-3.7199999999999999E-4</v>
      </c>
      <c r="V226" s="97">
        <f>'Monthly Returns'!U240</f>
        <v>5.2820000000000002E-3</v>
      </c>
      <c r="W226" s="97">
        <f>'Monthly Returns'!V240</f>
        <v>6.208E-3</v>
      </c>
      <c r="X226" s="97">
        <f>'Monthly Returns'!W240</f>
        <v>8.8129999999999997E-3</v>
      </c>
      <c r="Y226" s="97">
        <f>'Monthly Returns'!X240</f>
        <v>1.486E-2</v>
      </c>
      <c r="Z226" s="97">
        <f>'Monthly Returns'!Y240</f>
        <v>4.9750000000000003E-3</v>
      </c>
      <c r="AA226" s="97">
        <f>'Monthly Returns'!Z240</f>
        <v>8.6960000000000006E-3</v>
      </c>
      <c r="AB226" s="97">
        <f>'Monthly Returns'!AA240</f>
        <v>3.656E-3</v>
      </c>
      <c r="AC226" s="97">
        <f>'Monthly Returns'!AB240</f>
        <v>2.1871999999999999E-2</v>
      </c>
      <c r="AD226" s="97">
        <f>'Monthly Returns'!AC240</f>
        <v>1.9446000000000001E-2</v>
      </c>
      <c r="AE226" s="97">
        <f>'Monthly Returns'!AD240</f>
        <v>2.8435000000000002E-2</v>
      </c>
      <c r="AF226" s="97">
        <f>'Monthly Returns'!AE240</f>
        <v>7.5919999999999998E-3</v>
      </c>
      <c r="AG226" s="97">
        <f>'Monthly Returns'!AF240</f>
        <v>5.3990000000000002E-3</v>
      </c>
      <c r="AH226" s="97">
        <f>'Monthly Returns'!AG240</f>
        <v>1.7541999999999999E-2</v>
      </c>
      <c r="AI226" s="97">
        <f>'Monthly Returns'!AH240</f>
        <v>2.3999999999999998E-3</v>
      </c>
      <c r="AJ226" s="97">
        <f>'Monthly Returns'!AI240</f>
        <v>1.9400000000000001E-3</v>
      </c>
      <c r="AK226" s="97">
        <f>'Monthly Returns'!AJ240</f>
        <v>3.3679999999999999E-3</v>
      </c>
      <c r="AL226" s="97">
        <f>'Monthly Returns'!AK240</f>
        <v>1.356E-3</v>
      </c>
      <c r="AM226" s="97">
        <f>'Monthly Returns'!AL240</f>
        <v>9.0700000000000004E-4</v>
      </c>
      <c r="AN226" s="97">
        <f>'Monthly Returns'!AM240</f>
        <v>-5.1000000000000006E-5</v>
      </c>
      <c r="AO226" s="97">
        <f>'Monthly Returns'!AN240</f>
        <v>1.098E-3</v>
      </c>
      <c r="AP226" s="97">
        <f>'Monthly Returns'!AO240</f>
        <v>-1.3283E-2</v>
      </c>
      <c r="AQ226" s="97">
        <f>'Monthly Returns'!AP240</f>
        <v>-4.4169999999999999E-3</v>
      </c>
      <c r="AR226" s="95">
        <v>3.0522494181611246E-3</v>
      </c>
      <c r="AS226" s="97">
        <f>'Monthly Returns'!AR240</f>
        <v>-2.496424718368162E-2</v>
      </c>
      <c r="AT226" s="205">
        <f t="shared" si="5"/>
        <v>1.3915613778999679E-4</v>
      </c>
      <c r="AU226" s="95">
        <v>2.7374097866849261E-3</v>
      </c>
      <c r="AV226" s="95">
        <v>2.3674025985671019E-3</v>
      </c>
      <c r="AW226" s="97">
        <f>'Monthly Returns'!AV240</f>
        <v>-1.273E-3</v>
      </c>
      <c r="AX226" s="97">
        <f>'Monthly Returns'!AW240</f>
        <v>9.4330000000000004E-3</v>
      </c>
      <c r="AY226" s="95">
        <v>1.0911780688949983E-2</v>
      </c>
      <c r="AZ226" s="95">
        <v>7.1841317177084481E-3</v>
      </c>
      <c r="BA226" s="97">
        <f>'Monthly Returns'!AZ240</f>
        <v>-4.5194999999999999E-2</v>
      </c>
      <c r="BB226" s="97"/>
      <c r="BC226" s="97"/>
      <c r="BD226" s="97"/>
      <c r="BE226" s="97"/>
      <c r="BF226" s="97"/>
      <c r="BG226" s="97"/>
      <c r="BH226" s="97"/>
      <c r="BI226" s="97"/>
      <c r="BJ226" s="97"/>
      <c r="BK226" s="97"/>
      <c r="BL226" s="97"/>
      <c r="BM226" s="97"/>
      <c r="BN226" s="97"/>
      <c r="BO226" s="97"/>
      <c r="BP226" s="97"/>
      <c r="BQ226" s="97"/>
      <c r="BR226" s="97"/>
      <c r="BS226" s="97"/>
      <c r="BT226" s="97"/>
      <c r="BU226" s="97"/>
      <c r="BV226" s="97"/>
      <c r="CC226" s="196">
        <f>(C226-AVERAGE(C$3:C$242))^2*'Monthly Returns'!$BI240</f>
        <v>8.553314080250614E-8</v>
      </c>
      <c r="CD226" s="196">
        <f>(D226-AVERAGE(D$3:D$242))^2*'Monthly Returns'!$BI240</f>
        <v>3.0001860977062051E-7</v>
      </c>
      <c r="CE226" s="196">
        <f>(E226-AVERAGE(E$3:E$242))^2*'Monthly Returns'!$BI240</f>
        <v>3.2206568158099082E-10</v>
      </c>
      <c r="CF226" s="196">
        <f>(F226-AVERAGE(F$3:F$242))^2*'Monthly Returns'!$BI240</f>
        <v>8.0975813663974623E-6</v>
      </c>
      <c r="CG226" s="196">
        <f>(G226-AVERAGE(G$3:G$242))^2*'Monthly Returns'!$BI240</f>
        <v>4.9783869524561507E-6</v>
      </c>
      <c r="CH226" s="196">
        <f>(H226-AVERAGE(H$3:H$242))^2*'Monthly Returns'!$BI240</f>
        <v>2.55359038721782E-6</v>
      </c>
      <c r="CI226" s="196">
        <f>(I226-AVERAGE(I$3:I$242))^2*'Monthly Returns'!$BI240</f>
        <v>6.9283053192518438E-6</v>
      </c>
      <c r="CJ226" s="196">
        <f>(J226-AVERAGE(J$3:J$242))^2*'Monthly Returns'!$BI240</f>
        <v>5.7272264013684385E-6</v>
      </c>
      <c r="CK226" s="196">
        <f>(K226-AVERAGE(K$3:K$242))^2*'Monthly Returns'!$BI240</f>
        <v>3.6131930451764218E-6</v>
      </c>
      <c r="CL226" s="196">
        <f>(L226-AVERAGE(L$3:L$242))^2*'Monthly Returns'!$BI240</f>
        <v>2.8820730553200635E-35</v>
      </c>
      <c r="CM226" s="196">
        <f>(M226-AVERAGE(M$3:M$242))^2*'Monthly Returns'!$BI240</f>
        <v>1.4888325729446767E-7</v>
      </c>
      <c r="CN226" s="196">
        <f>(N226-AVERAGE(N$3:N$242))^2*'Monthly Returns'!$BI240</f>
        <v>9.3908408466646485E-8</v>
      </c>
      <c r="CO226" s="196">
        <f>(O226-AVERAGE(O$3:O$242))^2*'Monthly Returns'!$BI240</f>
        <v>1.37040894887652E-8</v>
      </c>
      <c r="CP226" s="196">
        <f>(P226-AVERAGE(P$3:P$242))^2*'Monthly Returns'!$BI240</f>
        <v>9.4118776275804375E-9</v>
      </c>
      <c r="CQ226" s="196">
        <f>(Q226-AVERAGE(Q$3:Q$242))^2*'Monthly Returns'!$BI240</f>
        <v>2.0010548752076511E-6</v>
      </c>
      <c r="CR226" s="196">
        <f>(R226-AVERAGE(R$3:R$242))^2*'Monthly Returns'!$BI240</f>
        <v>3.8294009688288027E-7</v>
      </c>
      <c r="CS226" s="196">
        <f>(S226-AVERAGE(S$3:S$242))^2*'Monthly Returns'!$BI240</f>
        <v>6.3617056069520214E-8</v>
      </c>
      <c r="CT226" s="196">
        <f>(T226-AVERAGE(T$3:T$242))^2*'Monthly Returns'!$BI240</f>
        <v>2.1326319324597698E-6</v>
      </c>
      <c r="CU226" s="196">
        <f>(U226-AVERAGE(U$3:U$242))^2*'Monthly Returns'!$BI240</f>
        <v>2.1414261743127307E-7</v>
      </c>
      <c r="CV226" s="196">
        <f>(V226-AVERAGE(V$3:V$242))^2*'Monthly Returns'!$BI240</f>
        <v>3.648400768734975E-8</v>
      </c>
      <c r="CW226" s="196">
        <f>(W226-AVERAGE(W$3:W$242))^2*'Monthly Returns'!$BI240</f>
        <v>5.8737480691937468E-8</v>
      </c>
      <c r="CX226" s="196">
        <f>(X226-AVERAGE(X$3:X$242))^2*'Monthly Returns'!$BI240</f>
        <v>1.7619991483583788E-7</v>
      </c>
      <c r="CY226" s="196">
        <f>(Y226-AVERAGE(Y$3:Y$242))^2*'Monthly Returns'!$BI240</f>
        <v>1.1833252765224387E-6</v>
      </c>
      <c r="CZ226" s="196">
        <f>(Z226-AVERAGE(Z$3:Z$242))^2*'Monthly Returns'!$BI240</f>
        <v>6.0174743843272123E-8</v>
      </c>
      <c r="DA226" s="196">
        <f>(AA226-AVERAGE(AA$3:AA$242))^2*'Monthly Returns'!$BI240</f>
        <v>7.1488786293292851E-8</v>
      </c>
      <c r="DB226" s="196">
        <f>(AB226-AVERAGE(AB$3:AB$242))^2*'Monthly Returns'!$BI240</f>
        <v>2.0540858553736852E-9</v>
      </c>
      <c r="DC226" s="196">
        <f>(AC226-AVERAGE(AC$3:AC$242))^2*'Monthly Returns'!$BI240</f>
        <v>3.3184944380611134E-6</v>
      </c>
      <c r="DD226" s="196">
        <f>(AD226-AVERAGE(AD$3:AD$242))^2*'Monthly Returns'!$BI240</f>
        <v>2.502389573670129E-6</v>
      </c>
      <c r="DE226" s="196">
        <f>(AE226-AVERAGE(AE$3:AE$242))^2*'Monthly Returns'!$BI240</f>
        <v>5.9150546875824012E-6</v>
      </c>
      <c r="DF226" s="196">
        <f>(AF226-AVERAGE(AF$3:AF$242))^2*'Monthly Returns'!$BI240</f>
        <v>3.9700682048816068E-9</v>
      </c>
      <c r="DG226" s="196">
        <f>(AG226-AVERAGE(AG$3:AG$242))^2*'Monthly Returns'!$BI240</f>
        <v>3.6034223998361652E-11</v>
      </c>
      <c r="DH226" s="196">
        <f>(AH226-AVERAGE(AH$3:AH$242))^2*'Monthly Returns'!$BI240</f>
        <v>1.6322245385750067E-6</v>
      </c>
      <c r="DI226" s="196">
        <f>(AI226-AVERAGE(AI$3:AI$242))^2*'Monthly Returns'!$BI240</f>
        <v>1.4313387492524658E-8</v>
      </c>
      <c r="DJ226" s="196">
        <f>(AJ226-AVERAGE(AJ$3:AJ$242))^2*'Monthly Returns'!$BI240</f>
        <v>1.3316940288456172E-7</v>
      </c>
      <c r="DK226" s="196">
        <f>(AK226-AVERAGE(AK$3:AK$242))^2*'Monthly Returns'!$BI240</f>
        <v>7.801043135690527E-8</v>
      </c>
      <c r="DL226" s="196">
        <f>(AL226-AVERAGE(AL$3:AL$242))^2*'Monthly Returns'!$BI240</f>
        <v>2.3845877968288262E-7</v>
      </c>
      <c r="DM226" s="196">
        <f>(AM226-AVERAGE(AM$3:AM$242))^2*'Monthly Returns'!$BI240</f>
        <v>1.0955187083941823E-7</v>
      </c>
      <c r="DN226" s="196">
        <f>(AN226-AVERAGE(AN$3:AN$242))^2*'Monthly Returns'!$BI240</f>
        <v>2.9997402666186911E-7</v>
      </c>
      <c r="DO226" s="196">
        <f>(AO226-AVERAGE(AO$3:AO$242))^2*'Monthly Returns'!$BI240</f>
        <v>1.7105203284092319E-7</v>
      </c>
      <c r="DP226" s="196">
        <f>(AP226-AVERAGE(AP$3:AP$242))^2*'Monthly Returns'!$BI240</f>
        <v>2.2902445094207896E-6</v>
      </c>
      <c r="DQ226" s="196">
        <f>(AQ226-AVERAGE(AQ$3:AQ$242))^2*'Monthly Returns'!$BI240</f>
        <v>1.4013886405783036E-6</v>
      </c>
      <c r="DR226" s="196">
        <f>(AR226-AVERAGE(AR$3:AR$242))^2*'Monthly Returns'!$BI240</f>
        <v>1.1152882076535598E-7</v>
      </c>
      <c r="DS226" s="196">
        <f>(AS226-AVERAGE(AS$3:AS$242))^2*'Monthly Returns'!$BI240</f>
        <v>2.8820730553200635E-35</v>
      </c>
      <c r="DT226" s="196">
        <f>(AT226-AVERAGE(AT$3:AT$242))^2*'Monthly Returns'!$BI240</f>
        <v>2.8884531836637204E-7</v>
      </c>
      <c r="DU226" s="196">
        <f>(AU226-AVERAGE(AU$3:AU$242))^2*'Monthly Returns'!$BI240</f>
        <v>5.1603787602334115E-9</v>
      </c>
      <c r="DV226" s="196">
        <f>(AV226-AVERAGE(AV$3:AV$242))^2*'Monthly Returns'!$BI240</f>
        <v>6.3012344968635805E-7</v>
      </c>
      <c r="DW226" s="196">
        <f>(AW226-AVERAGE(AW$3:AW$242))^2*'Monthly Returns'!$BI240</f>
        <v>1.1533266068491372E-6</v>
      </c>
      <c r="DX226" s="196">
        <f>(AX226-AVERAGE(AX$3:AX$242))^2*'Monthly Returns'!$BI240</f>
        <v>2.8056274291361375E-9</v>
      </c>
      <c r="DY226" s="196">
        <f>(AY226-AVERAGE(AY$3:AY$242))^2*'Monthly Returns'!$BI240</f>
        <v>1.4794150518368814E-7</v>
      </c>
      <c r="DZ226" s="196">
        <f>(AZ226-AVERAGE(AZ$3:AZ$242))^2*'Monthly Returns'!$BI240</f>
        <v>7.7010672131689564E-7</v>
      </c>
      <c r="EA226" s="196">
        <f>(BA226-AVERAGE(BA$3:BA$242))^2*'Monthly Returns'!$BI240</f>
        <v>2.8751200052411831E-5</v>
      </c>
    </row>
    <row r="227" spans="1:131" s="103" customFormat="1" x14ac:dyDescent="0.2">
      <c r="A227" s="85"/>
      <c r="B227" s="102">
        <f>'Monthly Returns'!A241</f>
        <v>42916</v>
      </c>
      <c r="C227" s="97">
        <f>'Monthly Returns'!B241</f>
        <v>9.023999999999999E-3</v>
      </c>
      <c r="D227" s="97">
        <f>'Monthly Returns'!C241</f>
        <v>6.9820000000000004E-3</v>
      </c>
      <c r="E227" s="97">
        <f>'Monthly Returns'!D241</f>
        <v>9.9480000000000002E-3</v>
      </c>
      <c r="F227" s="97">
        <f>'Monthly Returns'!E241</f>
        <v>3.4568000000000002E-2</v>
      </c>
      <c r="G227" s="97">
        <f>'Monthly Returns'!F241</f>
        <v>3.6731E-2</v>
      </c>
      <c r="H227" s="97">
        <f>'Monthly Returns'!G241</f>
        <v>4.9619999999999994E-3</v>
      </c>
      <c r="I227" s="97">
        <f>'Monthly Returns'!H241</f>
        <v>3.5149999999999999E-3</v>
      </c>
      <c r="J227" s="97">
        <f>'Monthly Returns'!I241</f>
        <v>3.62E-3</v>
      </c>
      <c r="K227" s="97">
        <f>'Monthly Returns'!J241</f>
        <v>1.0746E-2</v>
      </c>
      <c r="L227" s="97">
        <f>'Monthly Returns'!K241</f>
        <v>-2.496424718368162E-2</v>
      </c>
      <c r="M227" s="97">
        <f>'Monthly Returns'!L241</f>
        <v>-1.0070000000000001E-3</v>
      </c>
      <c r="N227" s="97">
        <f>'Monthly Returns'!M241</f>
        <v>-1.6189999999999998E-3</v>
      </c>
      <c r="O227" s="97">
        <f>'Monthly Returns'!N241</f>
        <v>7.7999999999999999E-4</v>
      </c>
      <c r="P227" s="97">
        <f>'Monthly Returns'!O241</f>
        <v>-2.7169999999999998E-3</v>
      </c>
      <c r="Q227" s="97">
        <f>'Monthly Returns'!P241</f>
        <v>3.9789999999999999E-3</v>
      </c>
      <c r="R227" s="97">
        <f>'Monthly Returns'!Q241</f>
        <v>2.6150000000000001E-3</v>
      </c>
      <c r="S227" s="97">
        <f>'Monthly Returns'!R241</f>
        <v>-5.6899999999999995E-4</v>
      </c>
      <c r="T227" s="97">
        <f>'Monthly Returns'!S241</f>
        <v>1.0142999999999999E-2</v>
      </c>
      <c r="U227" s="97">
        <f>'Monthly Returns'!T241</f>
        <v>-9.7660000000000004E-3</v>
      </c>
      <c r="V227" s="97">
        <f>'Monthly Returns'!U241</f>
        <v>-1.3850000000000002E-3</v>
      </c>
      <c r="W227" s="97">
        <f>'Monthly Returns'!V241</f>
        <v>-4.0179999999999999E-3</v>
      </c>
      <c r="X227" s="97">
        <f>'Monthly Returns'!W241</f>
        <v>-3.287E-3</v>
      </c>
      <c r="Y227" s="97">
        <f>'Monthly Returns'!X241</f>
        <v>-4.3319999999999999E-3</v>
      </c>
      <c r="Z227" s="97">
        <f>'Monthly Returns'!Y241</f>
        <v>-2.5219999999999999E-3</v>
      </c>
      <c r="AA227" s="97">
        <f>'Monthly Returns'!Z241</f>
        <v>1.3519999999999999E-3</v>
      </c>
      <c r="AB227" s="97">
        <f>'Monthly Returns'!AA241</f>
        <v>-4.28E-4</v>
      </c>
      <c r="AC227" s="97">
        <f>'Monthly Returns'!AB241</f>
        <v>-9.1800000000000009E-4</v>
      </c>
      <c r="AD227" s="97">
        <f>'Monthly Returns'!AC241</f>
        <v>-4.7870000000000005E-3</v>
      </c>
      <c r="AE227" s="97">
        <f>'Monthly Returns'!AD241</f>
        <v>6.7400000000000003E-3</v>
      </c>
      <c r="AF227" s="97">
        <f>'Monthly Returns'!AE241</f>
        <v>-3.6489999999999999E-3</v>
      </c>
      <c r="AG227" s="97">
        <f>'Monthly Returns'!AF241</f>
        <v>1.248E-3</v>
      </c>
      <c r="AH227" s="97">
        <f>'Monthly Returns'!AG241</f>
        <v>-5.8999999999999992E-4</v>
      </c>
      <c r="AI227" s="97">
        <f>'Monthly Returns'!AH241</f>
        <v>2.0999999999999999E-3</v>
      </c>
      <c r="AJ227" s="97">
        <f>'Monthly Returns'!AI241</f>
        <v>3.0000000000000001E-3</v>
      </c>
      <c r="AK227" s="97">
        <f>'Monthly Returns'!AJ241</f>
        <v>8.4989999999999996E-3</v>
      </c>
      <c r="AL227" s="97">
        <f>'Monthly Returns'!AK241</f>
        <v>5.0790000000000002E-3</v>
      </c>
      <c r="AM227" s="97">
        <f>'Monthly Returns'!AL241</f>
        <v>-8.7819999999999999E-3</v>
      </c>
      <c r="AN227" s="97">
        <f>'Monthly Returns'!AM241</f>
        <v>1.941E-3</v>
      </c>
      <c r="AO227" s="97">
        <f>'Monthly Returns'!AN241</f>
        <v>-1.9465E-2</v>
      </c>
      <c r="AP227" s="97">
        <f>'Monthly Returns'!AO241</f>
        <v>-1.9220000000000001E-3</v>
      </c>
      <c r="AQ227" s="97">
        <f>'Monthly Returns'!AP241</f>
        <v>3.3E-4</v>
      </c>
      <c r="AR227" s="95">
        <v>-4.0078898661551413E-3</v>
      </c>
      <c r="AS227" s="97">
        <f>'Monthly Returns'!AR241</f>
        <v>-2.496424718368162E-2</v>
      </c>
      <c r="AT227" s="205">
        <f t="shared" si="5"/>
        <v>5.3219508495332577E-3</v>
      </c>
      <c r="AU227" s="95">
        <v>-4.498434661665187E-4</v>
      </c>
      <c r="AV227" s="95">
        <v>-4.0650895401162426E-3</v>
      </c>
      <c r="AW227" s="97">
        <f>'Monthly Returns'!AV241</f>
        <v>1.9629000000000001E-2</v>
      </c>
      <c r="AX227" s="97">
        <f>'Monthly Returns'!AW241</f>
        <v>8.8449999999999987E-3</v>
      </c>
      <c r="AY227" s="95">
        <v>3.8027542476662887E-3</v>
      </c>
      <c r="AZ227" s="95">
        <v>1.3987405247864113E-3</v>
      </c>
      <c r="BA227" s="97">
        <f>'Monthly Returns'!AZ241</f>
        <v>-6.4780000000000003E-3</v>
      </c>
      <c r="BB227" s="97"/>
      <c r="BC227" s="97"/>
      <c r="BD227" s="97"/>
      <c r="BE227" s="97"/>
      <c r="BF227" s="97"/>
      <c r="BG227" s="97"/>
      <c r="BH227" s="97"/>
      <c r="BI227" s="97"/>
      <c r="BJ227" s="97"/>
      <c r="BK227" s="97"/>
      <c r="BL227" s="97"/>
      <c r="BM227" s="97"/>
      <c r="BN227" s="97"/>
      <c r="BO227" s="97"/>
      <c r="BP227" s="97"/>
      <c r="BQ227" s="97"/>
      <c r="BR227" s="97"/>
      <c r="BS227" s="97"/>
      <c r="BT227" s="97"/>
      <c r="BU227" s="97"/>
      <c r="BV227" s="97"/>
      <c r="CC227" s="196">
        <f>(C227-AVERAGE(C$3:C$242))^2*'Monthly Returns'!$BI241</f>
        <v>3.1090505190109188E-8</v>
      </c>
      <c r="CD227" s="196">
        <f>(D227-AVERAGE(D$3:D$242))^2*'Monthly Returns'!$BI241</f>
        <v>1.2773595039924681E-10</v>
      </c>
      <c r="CE227" s="196">
        <f>(E227-AVERAGE(E$3:E$242))^2*'Monthly Returns'!$BI241</f>
        <v>3.731021467814049E-9</v>
      </c>
      <c r="CF227" s="196">
        <f>(F227-AVERAGE(F$3:F$242))^2*'Monthly Returns'!$BI241</f>
        <v>6.1372288737210786E-6</v>
      </c>
      <c r="CG227" s="196">
        <f>(G227-AVERAGE(G$3:G$242))^2*'Monthly Returns'!$BI241</f>
        <v>6.4167453537193516E-6</v>
      </c>
      <c r="CH227" s="196">
        <f>(H227-AVERAGE(H$3:H$242))^2*'Monthly Returns'!$BI241</f>
        <v>2.0734010729187009E-8</v>
      </c>
      <c r="CI227" s="196">
        <f>(I227-AVERAGE(I$3:I$242))^2*'Monthly Returns'!$BI241</f>
        <v>7.1650212363702552E-8</v>
      </c>
      <c r="CJ227" s="196">
        <f>(J227-AVERAGE(J$3:J$242))^2*'Monthly Returns'!$BI241</f>
        <v>2.7144754071772154E-7</v>
      </c>
      <c r="CK227" s="196">
        <f>(K227-AVERAGE(K$3:K$242))^2*'Monthly Returns'!$BI241</f>
        <v>3.7260261488436245E-9</v>
      </c>
      <c r="CL227" s="196">
        <f>(L227-AVERAGE(L$3:L$242))^2*'Monthly Returns'!$BI241</f>
        <v>2.9111849043636999E-35</v>
      </c>
      <c r="CM227" s="196">
        <f>(M227-AVERAGE(M$3:M$242))^2*'Monthly Returns'!$BI241</f>
        <v>2.0995493976900196E-7</v>
      </c>
      <c r="CN227" s="196">
        <f>(N227-AVERAGE(N$3:N$242))^2*'Monthly Returns'!$BI241</f>
        <v>2.3404448539262485E-7</v>
      </c>
      <c r="CO227" s="196">
        <f>(O227-AVERAGE(O$3:O$242))^2*'Monthly Returns'!$BI241</f>
        <v>7.9695925977196818E-9</v>
      </c>
      <c r="CP227" s="196">
        <f>(P227-AVERAGE(P$3:P$242))^2*'Monthly Returns'!$BI241</f>
        <v>3.0843737084999731E-7</v>
      </c>
      <c r="CQ227" s="196">
        <f>(Q227-AVERAGE(Q$3:Q$242))^2*'Monthly Returns'!$BI241</f>
        <v>1.2953098290946796E-8</v>
      </c>
      <c r="CR227" s="196">
        <f>(R227-AVERAGE(R$3:R$242))^2*'Monthly Returns'!$BI241</f>
        <v>2.8480553863364356E-8</v>
      </c>
      <c r="CS227" s="196">
        <f>(S227-AVERAGE(S$3:S$242))^2*'Monthly Returns'!$BI241</f>
        <v>1.9695781167973818E-7</v>
      </c>
      <c r="CT227" s="196">
        <f>(T227-AVERAGE(T$3:T$242))^2*'Monthly Returns'!$BI241</f>
        <v>1.9915052351538193E-7</v>
      </c>
      <c r="CU227" s="196">
        <f>(U227-AVERAGE(U$3:U$242))^2*'Monthly Returns'!$BI241</f>
        <v>1.8993226204642432E-6</v>
      </c>
      <c r="CV227" s="196">
        <f>(V227-AVERAGE(V$3:V$242))^2*'Monthly Returns'!$BI241</f>
        <v>2.0797699634807143E-7</v>
      </c>
      <c r="CW227" s="196">
        <f>(W227-AVERAGE(W$3:W$242))^2*'Monthly Returns'!$BI241</f>
        <v>5.6304241229773129E-7</v>
      </c>
      <c r="CX227" s="196">
        <f>(X227-AVERAGE(X$3:X$242))^2*'Monthly Returns'!$BI241</f>
        <v>5.6883597954885366E-7</v>
      </c>
      <c r="CY227" s="196">
        <f>(Y227-AVERAGE(Y$3:Y$242))^2*'Monthly Returns'!$BI241</f>
        <v>5.9617675244206242E-7</v>
      </c>
      <c r="CZ227" s="196">
        <f>(Z227-AVERAGE(Z$3:Z$242))^2*'Monthly Returns'!$BI241</f>
        <v>2.3246642147109411E-7</v>
      </c>
      <c r="DA227" s="196">
        <f>(AA227-AVERAGE(AA$3:AA$242))^2*'Monthly Returns'!$BI241</f>
        <v>1.9811123030904744E-7</v>
      </c>
      <c r="DB227" s="196">
        <f>(AB227-AVERAGE(AB$3:AB$242))^2*'Monthly Returns'!$BI241</f>
        <v>1.958102694314833E-7</v>
      </c>
      <c r="DC227" s="196">
        <f>(AC227-AVERAGE(AC$3:AC$242))^2*'Monthly Returns'!$BI241</f>
        <v>1.4766960623372717E-7</v>
      </c>
      <c r="DD227" s="196">
        <f>(AD227-AVERAGE(AD$3:AD$242))^2*'Monthly Returns'!$BI241</f>
        <v>5.860225178280713E-7</v>
      </c>
      <c r="DE227" s="196">
        <f>(AE227-AVERAGE(AE$3:AE$242))^2*'Monthly Returns'!$BI241</f>
        <v>1.1265642449568608E-7</v>
      </c>
      <c r="DF227" s="196">
        <f>(AF227-AVERAGE(AF$3:AF$242))^2*'Monthly Returns'!$BI241</f>
        <v>1.0593969481790341E-6</v>
      </c>
      <c r="DG227" s="196">
        <f>(AG227-AVERAGE(AG$3:AG$242))^2*'Monthly Returns'!$BI241</f>
        <v>1.6768985061189464E-7</v>
      </c>
      <c r="DH227" s="196">
        <f>(AH227-AVERAGE(AH$3:AH$242))^2*'Monthly Returns'!$BI241</f>
        <v>2.2882985714117186E-7</v>
      </c>
      <c r="DI227" s="196">
        <f>(AI227-AVERAGE(AI$3:AI$242))^2*'Monthly Returns'!$BI241</f>
        <v>2.2320511839394472E-8</v>
      </c>
      <c r="DJ227" s="196">
        <f>(AJ227-AVERAGE(AJ$3:AJ$242))^2*'Monthly Returns'!$BI241</f>
        <v>6.9555097034680372E-8</v>
      </c>
      <c r="DK227" s="196">
        <f>(AK227-AVERAGE(AK$3:AK$242))^2*'Monthly Returns'!$BI241</f>
        <v>4.7528063607776849E-8</v>
      </c>
      <c r="DL227" s="196">
        <f>(AL227-AVERAGE(AL$3:AL$242))^2*'Monthly Returns'!$BI241</f>
        <v>1.6619479564537049E-8</v>
      </c>
      <c r="DM227" s="196">
        <f>(AM227-AVERAGE(AM$3:AM$242))^2*'Monthly Returns'!$BI241</f>
        <v>1.6240935612741787E-6</v>
      </c>
      <c r="DN227" s="196">
        <f>(AN227-AVERAGE(AN$3:AN$242))^2*'Monthly Returns'!$BI241</f>
        <v>1.2733537478542716E-7</v>
      </c>
      <c r="DO227" s="196">
        <f>(AO227-AVERAGE(AO$3:AO$242))^2*'Monthly Returns'!$BI241</f>
        <v>5.8290286118786308E-6</v>
      </c>
      <c r="DP227" s="196">
        <f>(AP227-AVERAGE(AP$3:AP$242))^2*'Monthly Returns'!$BI241</f>
        <v>1.7365530057829155E-7</v>
      </c>
      <c r="DQ227" s="196">
        <f>(AQ227-AVERAGE(AQ$3:AQ$242))^2*'Monthly Returns'!$BI241</f>
        <v>5.3052333162353523E-7</v>
      </c>
      <c r="DR227" s="196">
        <f>(AR227-AVERAGE(AR$3:AR$242))^2*'Monthly Returns'!$BI241</f>
        <v>1.0442161273929933E-6</v>
      </c>
      <c r="DS227" s="196">
        <f>(AS227-AVERAGE(AS$3:AS$242))^2*'Monthly Returns'!$BI241</f>
        <v>2.9111849043636999E-35</v>
      </c>
      <c r="DT227" s="196">
        <f>(AT227-AVERAGE(AT$3:AT$242))^2*'Monthly Returns'!$BI241</f>
        <v>1.3247176165485452E-9</v>
      </c>
      <c r="DU227" s="196">
        <f>(AU227-AVERAGE(AU$3:AU$242))^2*'Monthly Returns'!$BI241</f>
        <v>5.6451415919728806E-8</v>
      </c>
      <c r="DV227" s="196">
        <f>(AV227-AVERAGE(AV$3:AV$242))^2*'Monthly Returns'!$BI241</f>
        <v>2.9784083718077869E-8</v>
      </c>
      <c r="DW227" s="196">
        <f>(AW227-AVERAGE(AW$3:AW$242))^2*'Monthly Returns'!$BI241</f>
        <v>9.0683606712312006E-7</v>
      </c>
      <c r="DX227" s="196">
        <f>(AX227-AVERAGE(AX$3:AX$242))^2*'Monthly Returns'!$BI241</f>
        <v>1.5343322537215884E-11</v>
      </c>
      <c r="DY227" s="196">
        <f>(AY227-AVERAGE(AY$3:AY$242))^2*'Monthly Returns'!$BI241</f>
        <v>9.2665177731701599E-8</v>
      </c>
      <c r="DZ227" s="196">
        <f>(AZ227-AVERAGE(AZ$3:AZ$242))^2*'Monthly Returns'!$BI241</f>
        <v>2.0860117832355896E-6</v>
      </c>
      <c r="EA227" s="196">
        <f>(BA227-AVERAGE(BA$3:BA$242))^2*'Monthly Returns'!$BI241</f>
        <v>2.6433412006847839E-6</v>
      </c>
    </row>
    <row r="228" spans="1:131" s="103" customFormat="1" x14ac:dyDescent="0.2">
      <c r="A228" s="85"/>
      <c r="B228" s="102">
        <f>'Monthly Returns'!A242</f>
        <v>42947</v>
      </c>
      <c r="C228" s="97">
        <f>'Monthly Returns'!B242</f>
        <v>1.8855E-2</v>
      </c>
      <c r="D228" s="97">
        <f>'Monthly Returns'!C242</f>
        <v>1.9803999999999999E-2</v>
      </c>
      <c r="E228" s="97">
        <f>'Monthly Returns'!D242</f>
        <v>1.4723E-2</v>
      </c>
      <c r="F228" s="97">
        <f>'Monthly Returns'!E242</f>
        <v>7.4289999999999998E-3</v>
      </c>
      <c r="G228" s="97">
        <f>'Monthly Returns'!F242</f>
        <v>-1.4000000000000001E-4</v>
      </c>
      <c r="H228" s="97">
        <f>'Monthly Returns'!G242</f>
        <v>2.8311000000000003E-2</v>
      </c>
      <c r="I228" s="97">
        <f>'Monthly Returns'!H242</f>
        <v>3.712E-2</v>
      </c>
      <c r="J228" s="97">
        <f>'Monthly Returns'!I242</f>
        <v>3.5372000000000001E-2</v>
      </c>
      <c r="K228" s="97">
        <f>'Monthly Returns'!J242</f>
        <v>6.0412E-2</v>
      </c>
      <c r="L228" s="97">
        <f>'Monthly Returns'!K242</f>
        <v>-2.496424718368162E-2</v>
      </c>
      <c r="M228" s="97">
        <f>'Monthly Returns'!L242</f>
        <v>4.3030000000000004E-3</v>
      </c>
      <c r="N228" s="97">
        <f>'Monthly Returns'!M242</f>
        <v>1.6669999999999999E-3</v>
      </c>
      <c r="O228" s="97">
        <f>'Monthly Returns'!N242</f>
        <v>8.7699999999999996E-4</v>
      </c>
      <c r="P228" s="97">
        <f>'Monthly Returns'!O242</f>
        <v>3.2160000000000001E-3</v>
      </c>
      <c r="Q228" s="97">
        <f>'Monthly Returns'!P242</f>
        <v>-6.1799999999999997E-3</v>
      </c>
      <c r="R228" s="97">
        <f>'Monthly Returns'!Q242</f>
        <v>7.3170000000000006E-3</v>
      </c>
      <c r="S228" s="97">
        <f>'Monthly Returns'!R242</f>
        <v>6.8120000000000003E-3</v>
      </c>
      <c r="T228" s="97">
        <f>'Monthly Returns'!S242</f>
        <v>8.5000000000000006E-3</v>
      </c>
      <c r="U228" s="97">
        <f>'Monthly Returns'!T242</f>
        <v>4.2329999999999998E-3</v>
      </c>
      <c r="V228" s="97">
        <f>'Monthly Returns'!U242</f>
        <v>5.0109999999999998E-3</v>
      </c>
      <c r="W228" s="97">
        <f>'Monthly Returns'!V242</f>
        <v>4.5199999999999997E-3</v>
      </c>
      <c r="X228" s="97">
        <f>'Monthly Returns'!W242</f>
        <v>6.4129999999999994E-3</v>
      </c>
      <c r="Y228" s="97">
        <f>'Monthly Returns'!X242</f>
        <v>8.7559999999999999E-3</v>
      </c>
      <c r="Z228" s="97">
        <f>'Monthly Returns'!Y242</f>
        <v>4.2559999999999994E-3</v>
      </c>
      <c r="AA228" s="97">
        <f>'Monthly Returns'!Z242</f>
        <v>1.1075E-2</v>
      </c>
      <c r="AB228" s="97">
        <f>'Monthly Returns'!AA242</f>
        <v>6.8810000000000008E-3</v>
      </c>
      <c r="AC228" s="97">
        <f>'Monthly Returns'!AB242</f>
        <v>2.6821000000000001E-2</v>
      </c>
      <c r="AD228" s="97">
        <f>'Monthly Returns'!AC242</f>
        <v>2.4998999999999997E-2</v>
      </c>
      <c r="AE228" s="97">
        <f>'Monthly Returns'!AD242</f>
        <v>3.5624999999999997E-2</v>
      </c>
      <c r="AF228" s="97">
        <f>'Monthly Returns'!AE242</f>
        <v>8.2899999999999988E-3</v>
      </c>
      <c r="AG228" s="97">
        <f>'Monthly Returns'!AF242</f>
        <v>1.0922000000000001E-2</v>
      </c>
      <c r="AH228" s="97">
        <f>'Monthly Returns'!AG242</f>
        <v>2.6322000000000002E-2</v>
      </c>
      <c r="AI228" s="97">
        <f>'Monthly Returns'!AH242</f>
        <v>9.300000000000001E-3</v>
      </c>
      <c r="AJ228" s="97">
        <f>'Monthly Returns'!AI242</f>
        <v>1.068E-2</v>
      </c>
      <c r="AK228" s="97">
        <f>'Monthly Returns'!AJ242</f>
        <v>1.4683999999999999E-2</v>
      </c>
      <c r="AL228" s="97">
        <f>'Monthly Returns'!AK242</f>
        <v>8.317999999999999E-3</v>
      </c>
      <c r="AM228" s="97">
        <f>'Monthly Returns'!AL242</f>
        <v>6.4049999999999992E-3</v>
      </c>
      <c r="AN228" s="97">
        <f>'Monthly Returns'!AM242</f>
        <v>7.0540000000000004E-3</v>
      </c>
      <c r="AO228" s="97">
        <f>'Monthly Returns'!AN242</f>
        <v>2.5214E-2</v>
      </c>
      <c r="AP228" s="97">
        <f>'Monthly Returns'!AO242</f>
        <v>2.2610999999999999E-2</v>
      </c>
      <c r="AQ228" s="97">
        <f>'Monthly Returns'!AP242</f>
        <v>5.9115000000000001E-2</v>
      </c>
      <c r="AR228" s="95">
        <v>6.5220165169756206E-3</v>
      </c>
      <c r="AS228" s="97">
        <f>'Monthly Returns'!AR242</f>
        <v>-2.496424718368162E-2</v>
      </c>
      <c r="AT228" s="205">
        <f t="shared" si="5"/>
        <v>1.3924753006722232E-2</v>
      </c>
      <c r="AU228" s="95">
        <v>-1.7930570992797257E-3</v>
      </c>
      <c r="AV228" s="95">
        <v>-2.6354330352390039E-3</v>
      </c>
      <c r="AW228" s="97">
        <f>'Monthly Returns'!AV242</f>
        <v>1.2650999999999999E-2</v>
      </c>
      <c r="AX228" s="97">
        <f>'Monthly Returns'!AW242</f>
        <v>1.8700000000000001E-2</v>
      </c>
      <c r="AY228" s="95">
        <v>1.4381765033611162E-2</v>
      </c>
      <c r="AZ228" s="95">
        <v>2.9075624375038391E-2</v>
      </c>
      <c r="BA228" s="97">
        <f>'Monthly Returns'!AZ242</f>
        <v>1.2934000000000001E-2</v>
      </c>
      <c r="BB228" s="97"/>
      <c r="BC228" s="97"/>
      <c r="BD228" s="97"/>
      <c r="BE228" s="97"/>
      <c r="BF228" s="97"/>
      <c r="BG228" s="97"/>
      <c r="BH228" s="97"/>
      <c r="BI228" s="97"/>
      <c r="BJ228" s="97"/>
      <c r="BK228" s="97"/>
      <c r="BL228" s="97"/>
      <c r="BM228" s="97"/>
      <c r="BN228" s="97"/>
      <c r="BO228" s="97"/>
      <c r="BP228" s="97"/>
      <c r="BQ228" s="97"/>
      <c r="BR228" s="97"/>
      <c r="BS228" s="97"/>
      <c r="BT228" s="97"/>
      <c r="BU228" s="97"/>
      <c r="BV228" s="97"/>
      <c r="CC228" s="196">
        <f>(C228-AVERAGE(C$3:C$242))^2*'Monthly Returns'!$BI242</f>
        <v>1.2940765003429818E-6</v>
      </c>
      <c r="CD228" s="196">
        <f>(D228-AVERAGE(D$3:D$242))^2*'Monthly Returns'!$BI242</f>
        <v>1.5405391709914145E-6</v>
      </c>
      <c r="CE228" s="196">
        <f>(E228-AVERAGE(E$3:E$242))^2*'Monthly Returns'!$BI242</f>
        <v>2.786209206127234E-7</v>
      </c>
      <c r="CF228" s="196">
        <f>(F228-AVERAGE(F$3:F$242))^2*'Monthly Returns'!$BI242</f>
        <v>2.6019550458408063E-8</v>
      </c>
      <c r="CG228" s="196">
        <f>(G228-AVERAGE(G$3:G$242))^2*'Monthly Returns'!$BI242</f>
        <v>1.1149856254639635E-6</v>
      </c>
      <c r="CH228" s="196">
        <f>(H228-AVERAGE(H$3:H$242))^2*'Monthly Returns'!$BI242</f>
        <v>4.5632512782896875E-6</v>
      </c>
      <c r="CI228" s="196">
        <f>(I228-AVERAGE(I$3:I$242))^2*'Monthly Returns'!$BI242</f>
        <v>9.0826876424081777E-6</v>
      </c>
      <c r="CJ228" s="196">
        <f>(J228-AVERAGE(J$3:J$242))^2*'Monthly Returns'!$BI242</f>
        <v>6.6467475658792175E-6</v>
      </c>
      <c r="CK228" s="196">
        <f>(K228-AVERAGE(K$3:K$242))^2*'Monthly Returns'!$BI242</f>
        <v>2.4138300996635516E-5</v>
      </c>
      <c r="CL228" s="196">
        <f>(L228-AVERAGE(L$3:L$242))^2*'Monthly Returns'!$BI242</f>
        <v>2.9405908124885862E-35</v>
      </c>
      <c r="CM228" s="196">
        <f>(M228-AVERAGE(M$3:M$242))^2*'Monthly Returns'!$BI242</f>
        <v>3.3874200288365496E-9</v>
      </c>
      <c r="CN228" s="196">
        <f>(N228-AVERAGE(N$3:N$242))^2*'Monthly Returns'!$BI242</f>
        <v>2.729730078010347E-8</v>
      </c>
      <c r="CO228" s="196">
        <f>(O228-AVERAGE(O$3:O$242))^2*'Monthly Returns'!$BI242</f>
        <v>6.4395277419709458E-9</v>
      </c>
      <c r="CP228" s="196">
        <f>(P228-AVERAGE(P$3:P$242))^2*'Monthly Returns'!$BI242</f>
        <v>4.5830761961584785E-10</v>
      </c>
      <c r="CQ228" s="196">
        <f>(Q228-AVERAGE(Q$3:Q$242))^2*'Monthly Returns'!$BI242</f>
        <v>1.2249795443296687E-6</v>
      </c>
      <c r="CR228" s="196">
        <f>(R228-AVERAGE(R$3:R$242))^2*'Monthly Returns'!$BI242</f>
        <v>8.3933370560743097E-8</v>
      </c>
      <c r="CS228" s="196">
        <f>(S228-AVERAGE(S$3:S$242))^2*'Monthly Returns'!$BI242</f>
        <v>7.5621237930095181E-8</v>
      </c>
      <c r="CT228" s="196">
        <f>(T228-AVERAGE(T$3:T$242))^2*'Monthly Returns'!$BI242</f>
        <v>8.2950441163987838E-8</v>
      </c>
      <c r="CU228" s="196">
        <f>(U228-AVERAGE(U$3:U$242))^2*'Monthly Returns'!$BI242</f>
        <v>3.0908532297674959E-10</v>
      </c>
      <c r="CV228" s="196">
        <f>(V228-AVERAGE(V$3:V$242))^2*'Monthly Returns'!$BI242</f>
        <v>2.7710280295927988E-8</v>
      </c>
      <c r="CW228" s="196">
        <f>(W228-AVERAGE(W$3:W$242))^2*'Monthly Returns'!$BI242</f>
        <v>6.3856819031512641E-9</v>
      </c>
      <c r="CX228" s="196">
        <f>(X228-AVERAGE(X$3:X$242))^2*'Monthly Returns'!$BI242</f>
        <v>3.5930262483377002E-8</v>
      </c>
      <c r="CY228" s="196">
        <f>(Y228-AVERAGE(Y$3:Y$242))^2*'Monthly Returns'!$BI242</f>
        <v>2.5251998045547055E-7</v>
      </c>
      <c r="CZ228" s="196">
        <f>(Z228-AVERAGE(Z$3:Z$242))^2*'Monthly Returns'!$BI242</f>
        <v>3.1522667912632347E-8</v>
      </c>
      <c r="DA228" s="196">
        <f>(AA228-AVERAGE(AA$3:AA$242))^2*'Monthly Returns'!$BI242</f>
        <v>2.5247825645685661E-7</v>
      </c>
      <c r="DB228" s="196">
        <f>(AB228-AVERAGE(AB$3:AB$242))^2*'Monthly Returns'!$BI242</f>
        <v>7.2501466835379182E-8</v>
      </c>
      <c r="DC228" s="196">
        <f>(AC228-AVERAGE(AC$3:AC$242))^2*'Monthly Returns'!$BI242</f>
        <v>5.3987803072033435E-6</v>
      </c>
      <c r="DD228" s="196">
        <f>(AD228-AVERAGE(AD$3:AD$242))^2*'Monthly Returns'!$BI242</f>
        <v>4.5810095311902553E-6</v>
      </c>
      <c r="DE228" s="196">
        <f>(AE228-AVERAGE(AE$3:AE$242))^2*'Monthly Returns'!$BI242</f>
        <v>9.9794395605463939E-6</v>
      </c>
      <c r="DF228" s="196">
        <f>(AF228-AVERAGE(AF$3:AF$242))^2*'Monthly Returns'!$BI242</f>
        <v>1.7379280270898017E-8</v>
      </c>
      <c r="DG228" s="196">
        <f>(AG228-AVERAGE(AG$3:AG$242))^2*'Monthly Returns'!$BI242</f>
        <v>2.8458189406546835E-7</v>
      </c>
      <c r="DH228" s="196">
        <f>(AH228-AVERAGE(AH$3:AH$242))^2*'Monthly Returns'!$BI242</f>
        <v>4.6146892209908857E-6</v>
      </c>
      <c r="DI228" s="196">
        <f>(AI228-AVERAGE(AI$3:AI$242))^2*'Monthly Returns'!$BI242</f>
        <v>3.0602328251049212E-7</v>
      </c>
      <c r="DJ228" s="196">
        <f>(AJ228-AVERAGE(AJ$3:AJ$242))^2*'Monthly Returns'!$BI242</f>
        <v>2.3539480186078089E-7</v>
      </c>
      <c r="DK228" s="196">
        <f>(AK228-AVERAGE(AK$3:AK$242))^2*'Monthly Returns'!$BI242</f>
        <v>6.7782636604669293E-7</v>
      </c>
      <c r="DL228" s="196">
        <f>(AL228-AVERAGE(AL$3:AL$242))^2*'Monthly Returns'!$BI242</f>
        <v>3.4910077576968239E-8</v>
      </c>
      <c r="DM228" s="196">
        <f>(AM228-AVERAGE(AM$3:AM$242))^2*'Monthly Returns'!$BI242</f>
        <v>4.1109177156386219E-8</v>
      </c>
      <c r="DN228" s="196">
        <f>(AN228-AVERAGE(AN$3:AN$242))^2*'Monthly Returns'!$BI242</f>
        <v>1.9834621832670005E-8</v>
      </c>
      <c r="DO228" s="196">
        <f>(AO228-AVERAGE(AO$3:AO$242))^2*'Monthly Returns'!$BI242</f>
        <v>3.7560737748622684E-6</v>
      </c>
      <c r="DP228" s="196">
        <f>(AP228-AVERAGE(AP$3:AP$242))^2*'Monthly Returns'!$BI242</f>
        <v>3.911446534236722E-6</v>
      </c>
      <c r="DQ228" s="196">
        <f>(AQ228-AVERAGE(AQ$3:AQ$242))^2*'Monthly Returns'!$BI242</f>
        <v>2.510505440010519E-5</v>
      </c>
      <c r="DR228" s="196">
        <f>(AR228-AVERAGE(AR$3:AR$242))^2*'Monthly Returns'!$BI242</f>
        <v>2.6202854526835089E-12</v>
      </c>
      <c r="DS228" s="196">
        <f>(AS228-AVERAGE(AS$3:AS$242))^2*'Monthly Returns'!$BI242</f>
        <v>2.9405908124885862E-35</v>
      </c>
      <c r="DT228" s="196">
        <f>(AT228-AVERAGE(AT$3:AT$242))^2*'Monthly Returns'!$BI242</f>
        <v>6.4609840763623883E-7</v>
      </c>
      <c r="DU228" s="196">
        <f>(AU228-AVERAGE(AU$3:AU$242))^2*'Monthly Returns'!$BI242</f>
        <v>1.3690490282949593E-7</v>
      </c>
      <c r="DV228" s="196">
        <f>(AV228-AVERAGE(AV$3:AV$242))^2*'Monthly Returns'!$BI242</f>
        <v>9.8037268895981379E-8</v>
      </c>
      <c r="DW228" s="196">
        <f>(AW228-AVERAGE(AW$3:AW$242))^2*'Monthly Returns'!$BI242</f>
        <v>7.5854232170440056E-8</v>
      </c>
      <c r="DX228" s="196">
        <f>(AX228-AVERAGE(AX$3:AX$242))^2*'Monthly Returns'!$BI242</f>
        <v>9.1923845969216461E-7</v>
      </c>
      <c r="DY228" s="196">
        <f>(AY228-AVERAGE(AY$3:AY$242))^2*'Monthly Returns'!$BI242</f>
        <v>5.2924083434208956E-7</v>
      </c>
      <c r="DZ228" s="196">
        <f>(AZ228-AVERAGE(AZ$3:AZ$242))^2*'Monthly Returns'!$BI242</f>
        <v>1.5677399272736769E-6</v>
      </c>
      <c r="EA228" s="196">
        <f>(BA228-AVERAGE(BA$3:BA$242))^2*'Monthly Returns'!$BI242</f>
        <v>6.878823747652899E-8</v>
      </c>
    </row>
    <row r="229" spans="1:131" s="103" customFormat="1" x14ac:dyDescent="0.2">
      <c r="A229" s="85"/>
      <c r="B229" s="102">
        <f>'Monthly Returns'!A243</f>
        <v>42978</v>
      </c>
      <c r="C229" s="97">
        <f>'Monthly Returns'!B243</f>
        <v>1.9270000000000001E-3</v>
      </c>
      <c r="D229" s="97">
        <f>'Monthly Returns'!C243</f>
        <v>3.1280000000000001E-3</v>
      </c>
      <c r="E229" s="97">
        <f>'Monthly Returns'!D243</f>
        <v>-7.7720000000000003E-3</v>
      </c>
      <c r="F229" s="97">
        <f>'Monthly Returns'!E243</f>
        <v>-1.2722000000000001E-2</v>
      </c>
      <c r="G229" s="97">
        <f>'Monthly Returns'!F243</f>
        <v>-1.5893999999999998E-2</v>
      </c>
      <c r="H229" s="97">
        <f>'Monthly Returns'!G243</f>
        <v>4.3210000000000002E-3</v>
      </c>
      <c r="I229" s="97">
        <f>'Monthly Returns'!H243</f>
        <v>5.4539999999999996E-3</v>
      </c>
      <c r="J229" s="97">
        <f>'Monthly Returns'!I243</f>
        <v>8.5220000000000001E-3</v>
      </c>
      <c r="K229" s="97">
        <f>'Monthly Returns'!J243</f>
        <v>2.2679000000000001E-2</v>
      </c>
      <c r="L229" s="97">
        <f>'Monthly Returns'!K243</f>
        <v>-2.496424718368162E-2</v>
      </c>
      <c r="M229" s="97">
        <f>'Monthly Returns'!L243</f>
        <v>8.9700000000000005E-3</v>
      </c>
      <c r="N229" s="97">
        <f>'Monthly Returns'!M243</f>
        <v>1.0825E-2</v>
      </c>
      <c r="O229" s="97">
        <f>'Monthly Returns'!N243</f>
        <v>1.1690000000000001E-3</v>
      </c>
      <c r="P229" s="97">
        <f>'Monthly Returns'!O243</f>
        <v>6.2180000000000004E-3</v>
      </c>
      <c r="Q229" s="97">
        <f>'Monthly Returns'!P243</f>
        <v>3.4346999999999996E-2</v>
      </c>
      <c r="R229" s="97">
        <f>'Monthly Returns'!Q243</f>
        <v>8.3680000000000004E-3</v>
      </c>
      <c r="S229" s="97">
        <f>'Monthly Returns'!R243</f>
        <v>5.6649999999999999E-3</v>
      </c>
      <c r="T229" s="97">
        <f>'Monthly Returns'!S243</f>
        <v>1.4630000000000001E-2</v>
      </c>
      <c r="U229" s="97">
        <f>'Monthly Returns'!T243</f>
        <v>1.1495E-2</v>
      </c>
      <c r="V229" s="97">
        <f>'Monthly Returns'!U243</f>
        <v>7.7299999999999999E-3</v>
      </c>
      <c r="W229" s="97">
        <f>'Monthly Returns'!V243</f>
        <v>7.3080000000000003E-3</v>
      </c>
      <c r="X229" s="97">
        <f>'Monthly Returns'!W243</f>
        <v>1.1136999999999999E-2</v>
      </c>
      <c r="Y229" s="97">
        <f>'Monthly Returns'!X243</f>
        <v>6.9030000000000003E-3</v>
      </c>
      <c r="Z229" s="97">
        <f>'Monthly Returns'!Y243</f>
        <v>3.8990000000000001E-3</v>
      </c>
      <c r="AA229" s="97">
        <f>'Monthly Returns'!Z243</f>
        <v>-3.9199999999999999E-4</v>
      </c>
      <c r="AB229" s="97">
        <f>'Monthly Returns'!AA243</f>
        <v>-4.4099999999999999E-4</v>
      </c>
      <c r="AC229" s="97">
        <f>'Monthly Returns'!AB243</f>
        <v>1.0692999999999999E-2</v>
      </c>
      <c r="AD229" s="97">
        <f>'Monthly Returns'!AC243</f>
        <v>1.0487E-2</v>
      </c>
      <c r="AE229" s="97">
        <f>'Monthly Returns'!AD243</f>
        <v>8.8839999999999995E-3</v>
      </c>
      <c r="AF229" s="97">
        <f>'Monthly Returns'!AE243</f>
        <v>1.7991999999999998E-2</v>
      </c>
      <c r="AG229" s="97">
        <f>'Monthly Returns'!AF243</f>
        <v>8.3459999999999993E-3</v>
      </c>
      <c r="AH229" s="97">
        <f>'Monthly Returns'!AG243</f>
        <v>6.9259999999999999E-3</v>
      </c>
      <c r="AI229" s="97">
        <f>'Monthly Returns'!AH243</f>
        <v>2.8999999999999998E-3</v>
      </c>
      <c r="AJ229" s="97">
        <f>'Monthly Returns'!AI243</f>
        <v>4.9199999999999999E-3</v>
      </c>
      <c r="AK229" s="97">
        <f>'Monthly Returns'!AJ243</f>
        <v>6.051E-3</v>
      </c>
      <c r="AL229" s="97">
        <f>'Monthly Returns'!AK243</f>
        <v>-4.28E-4</v>
      </c>
      <c r="AM229" s="97">
        <f>'Monthly Returns'!AL243</f>
        <v>7.8949999999999992E-3</v>
      </c>
      <c r="AN229" s="97">
        <f>'Monthly Returns'!AM243</f>
        <v>1.583E-3</v>
      </c>
      <c r="AO229" s="97">
        <f>'Monthly Returns'!AN243</f>
        <v>2.2823000000000003E-2</v>
      </c>
      <c r="AP229" s="97">
        <f>'Monthly Returns'!AO243</f>
        <v>4.0309999999999999E-3</v>
      </c>
      <c r="AQ229" s="97">
        <f>'Monthly Returns'!AP243</f>
        <v>1.401E-2</v>
      </c>
      <c r="AR229" s="95">
        <v>3.4845943411230826E-3</v>
      </c>
      <c r="AS229" s="97">
        <f>'Monthly Returns'!AR243</f>
        <v>-2.496424718368162E-2</v>
      </c>
      <c r="AT229" s="205">
        <f t="shared" si="5"/>
        <v>4.620917543032857E-3</v>
      </c>
      <c r="AU229" s="95">
        <v>7.9768448711210445E-4</v>
      </c>
      <c r="AV229" s="95">
        <v>-3.3574922586341693E-3</v>
      </c>
      <c r="AW229" s="97">
        <f>'Monthly Returns'!AV243</f>
        <v>6.4200000000000004E-3</v>
      </c>
      <c r="AX229" s="97">
        <f>'Monthly Returns'!AW243</f>
        <v>1.9870000000000001E-3</v>
      </c>
      <c r="AY229" s="95">
        <v>4.8335877151642823E-3</v>
      </c>
      <c r="AZ229" s="95">
        <v>1.7600309894506894E-2</v>
      </c>
      <c r="BA229" s="97">
        <f>'Monthly Returns'!AZ243</f>
        <v>-4.9442000000000007E-2</v>
      </c>
      <c r="BB229" s="97"/>
      <c r="BC229" s="97"/>
      <c r="BD229" s="97"/>
      <c r="BE229" s="97"/>
      <c r="BF229" s="97"/>
      <c r="BG229" s="97"/>
      <c r="BH229" s="97"/>
      <c r="BI229" s="97"/>
      <c r="BJ229" s="97"/>
      <c r="BK229" s="97"/>
      <c r="BL229" s="97"/>
      <c r="BM229" s="97"/>
      <c r="BN229" s="97"/>
      <c r="BO229" s="97"/>
      <c r="BP229" s="97"/>
      <c r="BQ229" s="97"/>
      <c r="BR229" s="97"/>
      <c r="BS229" s="97"/>
      <c r="BT229" s="97"/>
      <c r="BU229" s="97"/>
      <c r="BV229" s="97"/>
      <c r="CC229" s="196">
        <f>(C229-AVERAGE(C$3:C$242))^2*'Monthly Returns'!$BI243</f>
        <v>2.6902031894663661E-7</v>
      </c>
      <c r="CD229" s="196">
        <f>(D229-AVERAGE(D$3:D$242))^2*'Monthly Returns'!$BI243</f>
        <v>1.5194311401276846E-7</v>
      </c>
      <c r="CE229" s="196">
        <f>(E229-AVERAGE(E$3:E$242))^2*'Monthly Returns'!$BI243</f>
        <v>2.8158056744550264E-6</v>
      </c>
      <c r="CF229" s="196">
        <f>(F229-AVERAGE(F$3:F$242))^2*'Monthly Returns'!$BI243</f>
        <v>4.5818573473856377E-6</v>
      </c>
      <c r="CG229" s="196">
        <f>(G229-AVERAGE(G$3:G$242))^2*'Monthly Returns'!$BI243</f>
        <v>6.8014731408701218E-6</v>
      </c>
      <c r="CH229" s="196">
        <f>(H229-AVERAGE(H$3:H$242))^2*'Monthly Returns'!$BI243</f>
        <v>4.3422404555804272E-8</v>
      </c>
      <c r="CI229" s="196">
        <f>(I229-AVERAGE(I$3:I$242))^2*'Monthly Returns'!$BI243</f>
        <v>6.4015853249294297E-9</v>
      </c>
      <c r="CJ229" s="196">
        <f>(J229-AVERAGE(J$3:J$242))^2*'Monthly Returns'!$BI243</f>
        <v>2.0245098148423809E-9</v>
      </c>
      <c r="CK229" s="196">
        <f>(K229-AVERAGE(K$3:K$242))^2*'Monthly Returns'!$BI243</f>
        <v>1.5208564665741968E-6</v>
      </c>
      <c r="CL229" s="196">
        <f>(L229-AVERAGE(L$3:L$242))^2*'Monthly Returns'!$BI243</f>
        <v>2.9702937499884708E-35</v>
      </c>
      <c r="CM229" s="196">
        <f>(M229-AVERAGE(M$3:M$242))^2*'Monthly Returns'!$BI243</f>
        <v>2.6697584973692804E-7</v>
      </c>
      <c r="CN229" s="196">
        <f>(N229-AVERAGE(N$3:N$242))^2*'Monthly Returns'!$BI243</f>
        <v>5.3739716196055909E-7</v>
      </c>
      <c r="CO229" s="196">
        <f>(O229-AVERAGE(O$3:O$242))^2*'Monthly Returns'!$BI243</f>
        <v>2.7021918541719871E-9</v>
      </c>
      <c r="CP229" s="196">
        <f>(P229-AVERAGE(P$3:P$242))^2*'Monthly Returns'!$BI243</f>
        <v>1.000140079436793E-7</v>
      </c>
      <c r="CQ229" s="196">
        <f>(Q229-AVERAGE(Q$3:Q$242))^2*'Monthly Returns'!$BI243</f>
        <v>8.217077368279441E-6</v>
      </c>
      <c r="CR229" s="196">
        <f>(R229-AVERAGE(R$3:R$242))^2*'Monthly Returns'!$BI243</f>
        <v>1.5551856158753702E-7</v>
      </c>
      <c r="CS229" s="196">
        <f>(S229-AVERAGE(S$3:S$242))^2*'Monthly Returns'!$BI243</f>
        <v>2.6819626339281894E-8</v>
      </c>
      <c r="CT229" s="196">
        <f>(T229-AVERAGE(T$3:T$242))^2*'Monthly Returns'!$BI243</f>
        <v>7.9441674958170194E-7</v>
      </c>
      <c r="CU229" s="196">
        <f>(U229-AVERAGE(U$3:U$242))^2*'Monthly Returns'!$BI243</f>
        <v>4.8345310645948567E-7</v>
      </c>
      <c r="CV229" s="196">
        <f>(V229-AVERAGE(V$3:V$242))^2*'Monthly Returns'!$BI243</f>
        <v>1.8857471023035496E-7</v>
      </c>
      <c r="CW229" s="196">
        <f>(W229-AVERAGE(W$3:W$242))^2*'Monthly Returns'!$BI243</f>
        <v>1.253419363682172E-7</v>
      </c>
      <c r="CX229" s="196">
        <f>(X229-AVERAGE(X$3:X$242))^2*'Monthly Returns'!$BI243</f>
        <v>4.2811666204122548E-7</v>
      </c>
      <c r="CY229" s="196">
        <f>(Y229-AVERAGE(Y$3:Y$242))^2*'Monthly Returns'!$BI243</f>
        <v>1.0440600755358315E-7</v>
      </c>
      <c r="CZ229" s="196">
        <f>(Z229-AVERAGE(Z$3:Z$242))^2*'Monthly Returns'!$BI243</f>
        <v>2.0560896916929697E-8</v>
      </c>
      <c r="DA229" s="196">
        <f>(AA229-AVERAGE(AA$3:AA$242))^2*'Monthly Returns'!$BI243</f>
        <v>3.8541414661645058E-7</v>
      </c>
      <c r="DB229" s="196">
        <f>(AB229-AVERAGE(AB$3:AB$242))^2*'Monthly Returns'!$BI243</f>
        <v>2.0092861302917868E-7</v>
      </c>
      <c r="DC229" s="196">
        <f>(AC229-AVERAGE(AC$3:AC$242))^2*'Monthly Returns'!$BI243</f>
        <v>5.6520174176551235E-7</v>
      </c>
      <c r="DD229" s="196">
        <f>(AD229-AVERAGE(AD$3:AD$242))^2*'Monthly Returns'!$BI243</f>
        <v>5.2756312956748806E-7</v>
      </c>
      <c r="DE229" s="196">
        <f>(AE229-AVERAGE(AE$3:AE$242))^2*'Monthly Returns'!$BI243</f>
        <v>3.0198303381869112E-7</v>
      </c>
      <c r="DF229" s="196">
        <f>(AF229-AVERAGE(AF$3:AF$242))^2*'Monthly Returns'!$BI243</f>
        <v>1.1772883326334758E-6</v>
      </c>
      <c r="DG229" s="196">
        <f>(AG229-AVERAGE(AG$3:AG$242))^2*'Monthly Returns'!$BI243</f>
        <v>8.0224928500227889E-8</v>
      </c>
      <c r="DH229" s="196">
        <f>(AH229-AVERAGE(AH$3:AH$242))^2*'Monthly Returns'!$BI243</f>
        <v>6.4882917693947918E-8</v>
      </c>
      <c r="DI229" s="196">
        <f>(AI229-AVERAGE(AI$3:AI$242))^2*'Monthly Returns'!$BI243</f>
        <v>5.236873887533386E-9</v>
      </c>
      <c r="DJ229" s="196">
        <f>(AJ229-AVERAGE(AJ$3:AJ$242))^2*'Monthly Returns'!$BI243</f>
        <v>6.0673067955449831E-9</v>
      </c>
      <c r="DK229" s="196">
        <f>(AK229-AVERAGE(AK$3:AK$242))^2*'Monthly Returns'!$BI243</f>
        <v>4.05266616190217E-10</v>
      </c>
      <c r="DL229" s="196">
        <f>(AL229-AVERAGE(AL$3:AL$242))^2*'Monthly Returns'!$BI243</f>
        <v>4.5009550463693175E-7</v>
      </c>
      <c r="DM229" s="196">
        <f>(AM229-AVERAGE(AM$3:AM$242))^2*'Monthly Returns'!$BI243</f>
        <v>1.2254369747508866E-7</v>
      </c>
      <c r="DN229" s="196">
        <f>(AN229-AVERAGE(AN$3:AN$242))^2*'Monthly Returns'!$BI243</f>
        <v>1.5649416195937104E-7</v>
      </c>
      <c r="DO229" s="196">
        <f>(AO229-AVERAGE(AO$3:AO$242))^2*'Monthly Returns'!$BI243</f>
        <v>2.9346307867571889E-6</v>
      </c>
      <c r="DP229" s="196">
        <f>(AP229-AVERAGE(AP$3:AP$242))^2*'Monthly Returns'!$BI243</f>
        <v>2.6742638802833491E-8</v>
      </c>
      <c r="DQ229" s="196">
        <f>(AQ229-AVERAGE(AQ$3:AQ$242))^2*'Monthly Returns'!$BI243</f>
        <v>3.6889076699722056E-7</v>
      </c>
      <c r="DR229" s="196">
        <f>(AR229-AVERAGE(AR$3:AR$242))^2*'Monthly Returns'!$BI243</f>
        <v>8.7962531397660658E-8</v>
      </c>
      <c r="DS229" s="196">
        <f>(AS229-AVERAGE(AS$3:AS$242))^2*'Monthly Returns'!$BI243</f>
        <v>2.9702937499884708E-35</v>
      </c>
      <c r="DT229" s="196">
        <f>(AT229-AVERAGE(AT$3:AT$242))^2*'Monthly Returns'!$BI243</f>
        <v>1.1149501346507789E-8</v>
      </c>
      <c r="DU229" s="196">
        <f>(AU229-AVERAGE(AU$3:AU$242))^2*'Monthly Returns'!$BI243</f>
        <v>1.3809476077800813E-8</v>
      </c>
      <c r="DV229" s="196">
        <f>(AV229-AVERAGE(AV$3:AV$242))^2*'Monthly Returns'!$BI243</f>
        <v>5.9436113679083397E-8</v>
      </c>
      <c r="DW229" s="196">
        <f>(AW229-AVERAGE(AW$3:AW$242))^2*'Monthly Returns'!$BI243</f>
        <v>1.1219190169309624E-7</v>
      </c>
      <c r="DX229" s="196">
        <f>(AX229-AVERAGE(AX$3:AX$242))^2*'Monthly Returns'!$BI243</f>
        <v>4.5869403032302755E-7</v>
      </c>
      <c r="DY229" s="196">
        <f>(AY229-AVERAGE(AY$3:AY$242))^2*'Monthly Returns'!$BI243</f>
        <v>4.2550613270967429E-8</v>
      </c>
      <c r="DZ229" s="196">
        <f>(AZ229-AVERAGE(AZ$3:AZ$242))^2*'Monthly Returns'!$BI243</f>
        <v>1.7361988531821415E-8</v>
      </c>
      <c r="EA229" s="196">
        <f>(BA229-AVERAGE(BA$3:BA$242))^2*'Monthly Returns'!$BI243</f>
        <v>3.4344628666198047E-5</v>
      </c>
    </row>
    <row r="230" spans="1:131" s="103" customFormat="1" x14ac:dyDescent="0.2">
      <c r="A230" s="85"/>
      <c r="B230" s="102">
        <f>'Monthly Returns'!A244</f>
        <v>43008</v>
      </c>
      <c r="C230" s="97">
        <f>'Monthly Returns'!B244</f>
        <v>2.4388E-2</v>
      </c>
      <c r="D230" s="97">
        <f>'Monthly Returns'!C244</f>
        <v>2.1295000000000001E-2</v>
      </c>
      <c r="E230" s="97">
        <f>'Monthly Returns'!D244</f>
        <v>2.7709000000000001E-2</v>
      </c>
      <c r="F230" s="97">
        <f>'Monthly Returns'!E244</f>
        <v>6.2408999999999999E-2</v>
      </c>
      <c r="G230" s="97">
        <f>'Monthly Returns'!F244</f>
        <v>8.0961000000000005E-2</v>
      </c>
      <c r="H230" s="97">
        <f>'Monthly Returns'!G244</f>
        <v>1.9693000000000002E-2</v>
      </c>
      <c r="I230" s="97">
        <f>'Monthly Returns'!H244</f>
        <v>1.8938999999999998E-2</v>
      </c>
      <c r="J230" s="97">
        <f>'Monthly Returns'!I244</f>
        <v>2.7844000000000001E-2</v>
      </c>
      <c r="K230" s="97">
        <f>'Monthly Returns'!J244</f>
        <v>-3.7490000000000002E-3</v>
      </c>
      <c r="L230" s="97">
        <f>'Monthly Returns'!K244</f>
        <v>-2.496424718368162E-2</v>
      </c>
      <c r="M230" s="97">
        <f>'Monthly Returns'!L244</f>
        <v>-4.7629999999999999E-3</v>
      </c>
      <c r="N230" s="97">
        <f>'Monthly Returns'!M244</f>
        <v>-8.572999999999999E-3</v>
      </c>
      <c r="O230" s="97">
        <f>'Monthly Returns'!N244</f>
        <v>7.8700000000000005E-4</v>
      </c>
      <c r="P230" s="97">
        <f>'Monthly Returns'!O244</f>
        <v>-5.9560000000000004E-3</v>
      </c>
      <c r="Q230" s="97">
        <f>'Monthly Returns'!P244</f>
        <v>-2.1599E-2</v>
      </c>
      <c r="R230" s="97">
        <f>'Monthly Returns'!Q244</f>
        <v>-2.2290000000000001E-3</v>
      </c>
      <c r="S230" s="97">
        <f>'Monthly Returns'!R244</f>
        <v>-2.5490000000000001E-3</v>
      </c>
      <c r="T230" s="97">
        <f>'Monthly Returns'!S244</f>
        <v>-1.5E-3</v>
      </c>
      <c r="U230" s="97">
        <f>'Monthly Returns'!T244</f>
        <v>-6.6490000000000004E-3</v>
      </c>
      <c r="V230" s="97">
        <f>'Monthly Returns'!U244</f>
        <v>-4.4809999999999997E-3</v>
      </c>
      <c r="W230" s="97">
        <f>'Monthly Returns'!V244</f>
        <v>-2.2400000000000002E-3</v>
      </c>
      <c r="X230" s="97">
        <f>'Monthly Returns'!W244</f>
        <v>-9.5139999999999999E-3</v>
      </c>
      <c r="Y230" s="97">
        <f>'Monthly Returns'!X244</f>
        <v>-7.3109999999999998E-3</v>
      </c>
      <c r="Z230" s="97">
        <f>'Monthly Returns'!Y244</f>
        <v>-3.2329999999999998E-3</v>
      </c>
      <c r="AA230" s="97">
        <f>'Monthly Returns'!Z244</f>
        <v>8.9790000000000009E-3</v>
      </c>
      <c r="AB230" s="97">
        <f>'Monthly Returns'!AA244</f>
        <v>3.9100000000000003E-3</v>
      </c>
      <c r="AC230" s="97">
        <f>'Monthly Returns'!AB244</f>
        <v>-1.2571000000000001E-2</v>
      </c>
      <c r="AD230" s="97">
        <f>'Monthly Returns'!AC244</f>
        <v>-1.4717000000000001E-2</v>
      </c>
      <c r="AE230" s="97">
        <f>'Monthly Returns'!AD244</f>
        <v>-3.888E-3</v>
      </c>
      <c r="AF230" s="97">
        <f>'Monthly Returns'!AE244</f>
        <v>-1.3930000000000001E-3</v>
      </c>
      <c r="AG230" s="97">
        <f>'Monthly Returns'!AF244</f>
        <v>2.9970000000000001E-3</v>
      </c>
      <c r="AH230" s="97">
        <f>'Monthly Returns'!AG244</f>
        <v>-5.2420000000000001E-3</v>
      </c>
      <c r="AI230" s="97">
        <f>'Monthly Returns'!AH244</f>
        <v>6.0000000000000001E-3</v>
      </c>
      <c r="AJ230" s="97">
        <f>'Monthly Returns'!AI244</f>
        <v>6.4600000000000005E-3</v>
      </c>
      <c r="AK230" s="97">
        <f>'Monthly Returns'!AJ244</f>
        <v>1.3991999999999999E-2</v>
      </c>
      <c r="AL230" s="97">
        <f>'Monthly Returns'!AK244</f>
        <v>7.1069999999999996E-3</v>
      </c>
      <c r="AM230" s="97">
        <f>'Monthly Returns'!AL244</f>
        <v>-8.6719999999999992E-3</v>
      </c>
      <c r="AN230" s="97">
        <f>'Monthly Returns'!AM244</f>
        <v>4.28E-3</v>
      </c>
      <c r="AO230" s="97">
        <f>'Monthly Returns'!AN244</f>
        <v>-2.8930999999999998E-2</v>
      </c>
      <c r="AP230" s="97">
        <f>'Monthly Returns'!AO244</f>
        <v>-1.4910000000000001E-3</v>
      </c>
      <c r="AQ230" s="97">
        <f>'Monthly Returns'!AP244</f>
        <v>3.1609999999999999E-2</v>
      </c>
      <c r="AR230" s="95">
        <v>-5.9933629343459803E-4</v>
      </c>
      <c r="AS230" s="97">
        <f>'Monthly Returns'!AR244</f>
        <v>-2.496424718368162E-2</v>
      </c>
      <c r="AT230" s="205">
        <f t="shared" si="5"/>
        <v>3.7927440864975125E-3</v>
      </c>
      <c r="AU230" s="95">
        <v>3.326893805826256E-3</v>
      </c>
      <c r="AV230" s="95">
        <v>-1.6408001256556647E-4</v>
      </c>
      <c r="AW230" s="97">
        <f>'Monthly Returns'!AV244</f>
        <v>-7.9330000000000008E-3</v>
      </c>
      <c r="AX230" s="97">
        <f>'Monthly Returns'!AW244</f>
        <v>-2.281E-3</v>
      </c>
      <c r="AY230" s="95">
        <v>1.5927720432487563E-2</v>
      </c>
      <c r="AZ230" s="95">
        <v>2.5784846347258368E-2</v>
      </c>
      <c r="BA230" s="97">
        <f>'Monthly Returns'!AZ244</f>
        <v>6.9210000000000001E-3</v>
      </c>
      <c r="BB230" s="97"/>
      <c r="BC230" s="97"/>
      <c r="BD230" s="97"/>
      <c r="BE230" s="97"/>
      <c r="BF230" s="97"/>
      <c r="BG230" s="97"/>
      <c r="BH230" s="97"/>
      <c r="BI230" s="97"/>
      <c r="BJ230" s="97"/>
      <c r="BK230" s="97"/>
      <c r="BL230" s="97"/>
      <c r="BM230" s="97"/>
      <c r="BN230" s="97"/>
      <c r="BO230" s="97"/>
      <c r="BP230" s="97"/>
      <c r="BQ230" s="97"/>
      <c r="BR230" s="97"/>
      <c r="BS230" s="97"/>
      <c r="BT230" s="97"/>
      <c r="BU230" s="97"/>
      <c r="BV230" s="97"/>
      <c r="CC230" s="196">
        <f>(C230-AVERAGE(C$3:C$242))^2*'Monthly Returns'!$BI244</f>
        <v>2.8731187102383457E-6</v>
      </c>
      <c r="CD230" s="196">
        <f>(D230-AVERAGE(D$3:D$242))^2*'Monthly Returns'!$BI244</f>
        <v>1.9623651532590203E-6</v>
      </c>
      <c r="CE230" s="196">
        <f>(E230-AVERAGE(E$3:E$242))^2*'Monthly Returns'!$BI244</f>
        <v>3.2926110550374126E-6</v>
      </c>
      <c r="CF230" s="196">
        <f>(F230-AVERAGE(F$3:F$242))^2*'Monthly Returns'!$BI244</f>
        <v>2.769022896243106E-5</v>
      </c>
      <c r="CG230" s="196">
        <f>(G230-AVERAGE(G$3:G$242))^2*'Monthly Returns'!$BI244</f>
        <v>4.8107394062215075E-5</v>
      </c>
      <c r="CH230" s="196">
        <f>(H230-AVERAGE(H$3:H$242))^2*'Monthly Returns'!$BI244</f>
        <v>1.7092516008000572E-6</v>
      </c>
      <c r="CI230" s="196">
        <f>(I230-AVERAGE(I$3:I$242))^2*'Monthly Returns'!$BI244</f>
        <v>1.5630081873389602E-6</v>
      </c>
      <c r="CJ230" s="196">
        <f>(J230-AVERAGE(J$3:J$242))^2*'Monthly Returns'!$BI244</f>
        <v>3.4646387329126684E-6</v>
      </c>
      <c r="CK230" s="196">
        <f>(K230-AVERAGE(K$3:K$242))^2*'Monthly Returns'!$BI244</f>
        <v>1.8722678795744881E-6</v>
      </c>
      <c r="CL230" s="196">
        <f>(L230-AVERAGE(L$3:L$242))^2*'Monthly Returns'!$BI244</f>
        <v>3.000296717160072E-35</v>
      </c>
      <c r="CM230" s="196">
        <f>(M230-AVERAGE(M$3:M$242))^2*'Monthly Returns'!$BI244</f>
        <v>6.9854034762762695E-7</v>
      </c>
      <c r="CN230" s="196">
        <f>(N230-AVERAGE(N$3:N$242))^2*'Monthly Returns'!$BI244</f>
        <v>1.3860531258651051E-6</v>
      </c>
      <c r="CO230" s="196">
        <f>(O230-AVERAGE(O$3:O$242))^2*'Monthly Returns'!$BI244</f>
        <v>8.088822768297496E-9</v>
      </c>
      <c r="CP230" s="196">
        <f>(P230-AVERAGE(P$3:P$242))^2*'Monthly Returns'!$BI244</f>
        <v>7.8041634183689276E-7</v>
      </c>
      <c r="CQ230" s="196">
        <f>(Q230-AVERAGE(Q$3:Q$242))^2*'Monthly Returns'!$BI244</f>
        <v>6.966532623662226E-6</v>
      </c>
      <c r="CR230" s="196">
        <f>(R230-AVERAGE(R$3:R$242))^2*'Monthly Returns'!$BI244</f>
        <v>4.2159201450762574E-7</v>
      </c>
      <c r="CS230" s="196">
        <f>(S230-AVERAGE(S$3:S$242))^2*'Monthly Returns'!$BI244</f>
        <v>4.1720567927050713E-7</v>
      </c>
      <c r="CT230" s="196">
        <f>(T230-AVERAGE(T$3:T$242))^2*'Monthly Returns'!$BI244</f>
        <v>4.8416220139759711E-7</v>
      </c>
      <c r="CU230" s="196">
        <f>(U230-AVERAGE(U$3:U$242))^2*'Monthly Returns'!$BI244</f>
        <v>1.1914306179405582E-6</v>
      </c>
      <c r="CV230" s="196">
        <f>(V230-AVERAGE(V$3:V$242))^2*'Monthly Returns'!$BI244</f>
        <v>5.9054035804263865E-7</v>
      </c>
      <c r="CW230" s="196">
        <f>(W230-AVERAGE(W$3:W$242))^2*'Monthly Returns'!$BI244</f>
        <v>3.4376794578904075E-7</v>
      </c>
      <c r="CX230" s="196">
        <f>(X230-AVERAGE(X$3:X$242))^2*'Monthly Returns'!$BI244</f>
        <v>1.9047041608390262E-6</v>
      </c>
      <c r="CY230" s="196">
        <f>(Y230-AVERAGE(Y$3:Y$242))^2*'Monthly Returns'!$BI244</f>
        <v>1.1616581093868054E-6</v>
      </c>
      <c r="CZ230" s="196">
        <f>(Z230-AVERAGE(Z$3:Z$242))^2*'Monthly Returns'!$BI244</f>
        <v>3.131840322430548E-7</v>
      </c>
      <c r="DA230" s="196">
        <f>(AA230-AVERAGE(AA$3:AA$242))^2*'Monthly Returns'!$BI244</f>
        <v>9.0436926331881605E-8</v>
      </c>
      <c r="DB230" s="196">
        <f>(AB230-AVERAGE(AB$3:AB$242))^2*'Monthly Returns'!$BI244</f>
        <v>4.4855421390227904E-10</v>
      </c>
      <c r="DC230" s="196">
        <f>(AC230-AVERAGE(AC$3:AC$242))^2*'Monthly Returns'!$BI244</f>
        <v>2.371479691528896E-6</v>
      </c>
      <c r="DD230" s="196">
        <f>(AD230-AVERAGE(AD$3:AD$242))^2*'Monthly Returns'!$BI244</f>
        <v>3.0869786869731441E-6</v>
      </c>
      <c r="DE230" s="196">
        <f>(AE230-AVERAGE(AE$3:AE$242))^2*'Monthly Returns'!$BI244</f>
        <v>5.0121240189067436E-7</v>
      </c>
      <c r="DF230" s="196">
        <f>(AF230-AVERAGE(AF$3:AF$242))^2*'Monthly Returns'!$BI244</f>
        <v>6.7617123881630158E-7</v>
      </c>
      <c r="DG230" s="196">
        <f>(AG230-AVERAGE(AG$3:AG$242))^2*'Monthly Returns'!$BI244</f>
        <v>5.9116675296909934E-8</v>
      </c>
      <c r="DH230" s="196">
        <f>(AH230-AVERAGE(AH$3:AH$242))^2*'Monthly Returns'!$BI244</f>
        <v>8.9237939517426552E-7</v>
      </c>
      <c r="DI230" s="196">
        <f>(AI230-AVERAGE(AI$3:AI$242))^2*'Monthly Returns'!$BI244</f>
        <v>5.4362641320620211E-8</v>
      </c>
      <c r="DJ230" s="196">
        <f>(AJ230-AVERAGE(AJ$3:AJ$242))^2*'Monthly Returns'!$BI244</f>
        <v>5.4276120005069635E-9</v>
      </c>
      <c r="DK230" s="196">
        <f>(AK230-AVERAGE(AK$3:AK$242))^2*'Monthly Returns'!$BI244</f>
        <v>5.826818823424862E-7</v>
      </c>
      <c r="DL230" s="196">
        <f>(AL230-AVERAGE(AL$3:AL$242))^2*'Monthly Returns'!$BI244</f>
        <v>4.7935832208659718E-9</v>
      </c>
      <c r="DM230" s="196">
        <f>(AM230-AVERAGE(AM$3:AM$242))^2*'Monthly Returns'!$BI244</f>
        <v>1.6458399396902276E-6</v>
      </c>
      <c r="DN230" s="196">
        <f>(AN230-AVERAGE(AN$3:AN$242))^2*'Monthly Returns'!$BI244</f>
        <v>1.7282548897320034E-8</v>
      </c>
      <c r="DO230" s="196">
        <f>(AO230-AVERAGE(AO$3:AO$242))^2*'Monthly Returns'!$BI244</f>
        <v>1.1458613991757161E-5</v>
      </c>
      <c r="DP230" s="196">
        <f>(AP230-AVERAGE(AP$3:AP$242))^2*'Monthly Returns'!$BI244</f>
        <v>1.4479633308419969E-7</v>
      </c>
      <c r="DQ230" s="196">
        <f>(AQ230-AVERAGE(AQ$3:AQ$242))^2*'Monthly Returns'!$BI244</f>
        <v>5.5087963284250326E-6</v>
      </c>
      <c r="DR230" s="196">
        <f>(AR230-AVERAGE(AR$3:AR$242))^2*'Monthly Returns'!$BI244</f>
        <v>4.9147935812770584E-7</v>
      </c>
      <c r="DS230" s="196">
        <f>(AS230-AVERAGE(AS$3:AS$242))^2*'Monthly Returns'!$BI244</f>
        <v>3.000296717160072E-35</v>
      </c>
      <c r="DT230" s="196">
        <f>(AT230-AVERAGE(AT$3:AT$242))^2*'Monthly Returns'!$BI244</f>
        <v>3.5284682002986776E-8</v>
      </c>
      <c r="DU230" s="196">
        <f>(AU230-AVERAGE(AU$3:AU$242))^2*'Monthly Returns'!$BI244</f>
        <v>1.7281985023858096E-8</v>
      </c>
      <c r="DV230" s="196">
        <f>(AV230-AVERAGE(AV$3:AV$242))^2*'Monthly Returns'!$BI244</f>
        <v>3.137451206468088E-7</v>
      </c>
      <c r="DW230" s="196">
        <f>(AW230-AVERAGE(AW$3:AW$242))^2*'Monthly Returns'!$BI244</f>
        <v>3.0726693405204513E-6</v>
      </c>
      <c r="DX230" s="196">
        <f>(AX230-AVERAGE(AX$3:AX$242))^2*'Monthly Returns'!$BI244</f>
        <v>1.2140101614025518E-6</v>
      </c>
      <c r="DY230" s="196">
        <f>(AY230-AVERAGE(AY$3:AY$242))^2*'Monthly Returns'!$BI244</f>
        <v>7.8744873450664761E-7</v>
      </c>
      <c r="DZ230" s="196">
        <f>(AZ230-AVERAGE(AZ$3:AZ$242))^2*'Monthly Returns'!$BI244</f>
        <v>8.8365273143839096E-7</v>
      </c>
      <c r="EA230" s="196">
        <f>(BA230-AVERAGE(BA$3:BA$242))^2*'Monthly Returns'!$BI244</f>
        <v>1.0784736088282736E-7</v>
      </c>
    </row>
    <row r="231" spans="1:131" s="103" customFormat="1" x14ac:dyDescent="0.2">
      <c r="A231" s="85"/>
      <c r="B231" s="102">
        <f>'Monthly Returns'!A245</f>
        <v>43039</v>
      </c>
      <c r="C231" s="97">
        <f>'Monthly Returns'!B245</f>
        <v>2.1821999999999998E-2</v>
      </c>
      <c r="D231" s="97">
        <f>'Monthly Returns'!C245</f>
        <v>2.2936000000000002E-2</v>
      </c>
      <c r="E231" s="97">
        <f>'Monthly Returns'!D245</f>
        <v>1.6687E-2</v>
      </c>
      <c r="F231" s="97">
        <f>'Monthly Returns'!E245</f>
        <v>8.5240000000000003E-3</v>
      </c>
      <c r="G231" s="97">
        <f>'Monthly Returns'!F245</f>
        <v>-5.5830000000000003E-3</v>
      </c>
      <c r="H231" s="97">
        <f>'Monthly Returns'!G245</f>
        <v>2.0996000000000001E-2</v>
      </c>
      <c r="I231" s="97">
        <f>'Monthly Returns'!H245</f>
        <v>1.8931E-2</v>
      </c>
      <c r="J231" s="97">
        <f>'Monthly Returns'!I245</f>
        <v>1.421E-2</v>
      </c>
      <c r="K231" s="97">
        <f>'Monthly Returns'!J245</f>
        <v>3.5118999999999997E-2</v>
      </c>
      <c r="L231" s="97">
        <f>'Monthly Returns'!K245</f>
        <v>-2.496424718368162E-2</v>
      </c>
      <c r="M231" s="97">
        <f>'Monthly Returns'!L245</f>
        <v>5.7899999999999998E-4</v>
      </c>
      <c r="N231" s="97">
        <f>'Monthly Returns'!M245</f>
        <v>-1.2099999999999999E-3</v>
      </c>
      <c r="O231" s="97">
        <f>'Monthly Returns'!N245</f>
        <v>8.1699999999999991E-4</v>
      </c>
      <c r="P231" s="97">
        <f>'Monthly Returns'!O245</f>
        <v>-1.3009999999999999E-3</v>
      </c>
      <c r="Q231" s="97">
        <f>'Monthly Returns'!P245</f>
        <v>-7.5500000000000003E-4</v>
      </c>
      <c r="R231" s="97">
        <f>'Monthly Returns'!Q245</f>
        <v>3.3860000000000001E-3</v>
      </c>
      <c r="S231" s="97">
        <f>'Monthly Returns'!R245</f>
        <v>1.7100000000000001E-3</v>
      </c>
      <c r="T231" s="97">
        <f>'Monthly Returns'!S245</f>
        <v>7.1979999999999995E-3</v>
      </c>
      <c r="U231" s="97">
        <f>'Monthly Returns'!T245</f>
        <v>2.1540000000000001E-3</v>
      </c>
      <c r="V231" s="97">
        <f>'Monthly Returns'!U245</f>
        <v>-3.9600000000000003E-4</v>
      </c>
      <c r="W231" s="97">
        <f>'Monthly Returns'!V245</f>
        <v>-3.1399999999999999E-4</v>
      </c>
      <c r="X231" s="97">
        <f>'Monthly Returns'!W245</f>
        <v>4.2109999999999995E-3</v>
      </c>
      <c r="Y231" s="97">
        <f>'Monthly Returns'!X245</f>
        <v>9.2200000000000008E-4</v>
      </c>
      <c r="Z231" s="97">
        <f>'Monthly Returns'!Y245</f>
        <v>-1.85E-4</v>
      </c>
      <c r="AA231" s="97">
        <f>'Monthly Returns'!Z245</f>
        <v>4.2240000000000003E-3</v>
      </c>
      <c r="AB231" s="97">
        <f>'Monthly Returns'!AA245</f>
        <v>5.9809999999999993E-3</v>
      </c>
      <c r="AC231" s="97">
        <f>'Monthly Returns'!AB245</f>
        <v>-7.4919999999999995E-3</v>
      </c>
      <c r="AD231" s="97">
        <f>'Monthly Returns'!AC245</f>
        <v>-7.2130000000000007E-3</v>
      </c>
      <c r="AE231" s="97">
        <f>'Monthly Returns'!AD245</f>
        <v>-5.5750000000000001E-3</v>
      </c>
      <c r="AF231" s="97">
        <f>'Monthly Returns'!AE245</f>
        <v>3.0380000000000003E-3</v>
      </c>
      <c r="AG231" s="97">
        <f>'Monthly Returns'!AF245</f>
        <v>4.8409999999999998E-3</v>
      </c>
      <c r="AH231" s="97">
        <f>'Monthly Returns'!AG245</f>
        <v>-1.5632E-2</v>
      </c>
      <c r="AI231" s="97">
        <f>'Monthly Returns'!AH245</f>
        <v>6.8999999999999999E-3</v>
      </c>
      <c r="AJ231" s="97">
        <f>'Monthly Returns'!AI245</f>
        <v>1.027E-2</v>
      </c>
      <c r="AK231" s="97">
        <f>'Monthly Returns'!AJ245</f>
        <v>1.0477E-2</v>
      </c>
      <c r="AL231" s="97">
        <f>'Monthly Returns'!AK245</f>
        <v>4.2490000000000002E-3</v>
      </c>
      <c r="AM231" s="97">
        <f>'Monthly Returns'!AL245</f>
        <v>1.9658999999999999E-2</v>
      </c>
      <c r="AN231" s="97">
        <f>'Monthly Returns'!AM245</f>
        <v>1.712E-3</v>
      </c>
      <c r="AO231" s="97">
        <f>'Monthly Returns'!AN245</f>
        <v>1.2115000000000001E-2</v>
      </c>
      <c r="AP231" s="97">
        <f>'Monthly Returns'!AO245</f>
        <v>2.1444000000000001E-2</v>
      </c>
      <c r="AQ231" s="97">
        <f>'Monthly Returns'!AP245</f>
        <v>2.1836000000000001E-2</v>
      </c>
      <c r="AR231" s="95">
        <v>8.4138631943726869E-4</v>
      </c>
      <c r="AS231" s="97">
        <f>'Monthly Returns'!AR245</f>
        <v>-2.496424718368162E-2</v>
      </c>
      <c r="AT231" s="205">
        <f t="shared" si="5"/>
        <v>1.0935528669024929E-2</v>
      </c>
      <c r="AU231" s="95">
        <v>-3.9901102557709867E-3</v>
      </c>
      <c r="AV231" s="95">
        <v>-1.0097903429030258E-2</v>
      </c>
      <c r="AW231" s="97">
        <f>'Monthly Returns'!AV245</f>
        <v>1.2750000000000001E-3</v>
      </c>
      <c r="AX231" s="97">
        <f>'Monthly Returns'!AW245</f>
        <v>-4.4549999999999998E-3</v>
      </c>
      <c r="AY231" s="95">
        <v>1.4788643345124653E-2</v>
      </c>
      <c r="AZ231" s="95">
        <v>5.503736749853462E-2</v>
      </c>
      <c r="BA231" s="97">
        <f>'Monthly Returns'!AZ245</f>
        <v>-4.1390000000000003E-2</v>
      </c>
      <c r="BB231" s="97"/>
      <c r="BC231" s="97"/>
      <c r="BD231" s="97"/>
      <c r="BE231" s="97"/>
      <c r="BF231" s="97"/>
      <c r="BG231" s="97"/>
      <c r="BH231" s="97"/>
      <c r="BI231" s="97"/>
      <c r="BJ231" s="97"/>
      <c r="BK231" s="97"/>
      <c r="BL231" s="97"/>
      <c r="BM231" s="97"/>
      <c r="BN231" s="97"/>
      <c r="BO231" s="97"/>
      <c r="BP231" s="97"/>
      <c r="BQ231" s="97"/>
      <c r="BR231" s="97"/>
      <c r="BS231" s="97"/>
      <c r="BT231" s="97"/>
      <c r="BU231" s="97"/>
      <c r="BV231" s="97"/>
      <c r="CC231" s="196">
        <f>(C231-AVERAGE(C$3:C$242))^2*'Monthly Returns'!$BI245</f>
        <v>2.0998744046371665E-6</v>
      </c>
      <c r="CD231" s="196">
        <f>(D231-AVERAGE(D$3:D$242))^2*'Monthly Returns'!$BI245</f>
        <v>2.4669134393836625E-6</v>
      </c>
      <c r="CE231" s="196">
        <f>(E231-AVERAGE(E$3:E$242))^2*'Monthly Returns'!$BI245</f>
        <v>5.3382753770262444E-7</v>
      </c>
      <c r="CF231" s="196">
        <f>(F231-AVERAGE(F$3:F$242))^2*'Monthly Returns'!$BI245</f>
        <v>3.0430465220354201E-9</v>
      </c>
      <c r="CG231" s="196">
        <f>(G231-AVERAGE(G$3:G$242))^2*'Monthly Returns'!$BI245</f>
        <v>2.5977550908831681E-6</v>
      </c>
      <c r="CH231" s="196">
        <f>(H231-AVERAGE(H$3:H$242))^2*'Monthly Returns'!$BI245</f>
        <v>2.0827960441706909E-6</v>
      </c>
      <c r="CI231" s="196">
        <f>(I231-AVERAGE(I$3:I$242))^2*'Monthly Returns'!$BI245</f>
        <v>1.5768030439436559E-6</v>
      </c>
      <c r="CJ231" s="196">
        <f>(J231-AVERAGE(J$3:J$242))^2*'Monthly Returns'!$BI245</f>
        <v>2.689823235610773E-7</v>
      </c>
      <c r="CK231" s="196">
        <f>(K231-AVERAGE(K$3:K$242))^2*'Monthly Returns'!$BI245</f>
        <v>6.1472905214898462E-6</v>
      </c>
      <c r="CL231" s="196">
        <f>(L231-AVERAGE(L$3:L$242))^2*'Monthly Returns'!$BI245</f>
        <v>3.0306027446061329E-35</v>
      </c>
      <c r="CM231" s="196">
        <f>(M231-AVERAGE(M$3:M$242))^2*'Monthly Returns'!$BI245</f>
        <v>9.6240689158054235E-8</v>
      </c>
      <c r="CN231" s="196">
        <f>(N231-AVERAGE(N$3:N$242))^2*'Monthly Returns'!$BI245</f>
        <v>2.0524820179530285E-7</v>
      </c>
      <c r="CO231" s="196">
        <f>(O231-AVERAGE(O$3:O$242))^2*'Monthly Returns'!$BI245</f>
        <v>7.6415301583703298E-9</v>
      </c>
      <c r="CP231" s="196">
        <f>(P231-AVERAGE(P$3:P$242))^2*'Monthly Returns'!$BI245</f>
        <v>1.8166491165450871E-7</v>
      </c>
      <c r="CQ231" s="196">
        <f>(Q231-AVERAGE(Q$3:Q$242))^2*'Monthly Returns'!$BI245</f>
        <v>3.4292452164994648E-7</v>
      </c>
      <c r="CR231" s="196">
        <f>(R231-AVERAGE(R$3:R$242))^2*'Monthly Returns'!$BI245</f>
        <v>9.1637748453874957E-9</v>
      </c>
      <c r="CS231" s="196">
        <f>(S231-AVERAGE(S$3:S$242))^2*'Monthly Returns'!$BI245</f>
        <v>5.1438115375720205E-8</v>
      </c>
      <c r="CT231" s="196">
        <f>(T231-AVERAGE(T$3:T$242))^2*'Monthly Returns'!$BI245</f>
        <v>2.6655614483034392E-8</v>
      </c>
      <c r="CU231" s="196">
        <f>(U231-AVERAGE(U$3:U$242))^2*'Monthly Returns'!$BI245</f>
        <v>5.0186833036550571E-8</v>
      </c>
      <c r="CV231" s="196">
        <f>(V231-AVERAGE(V$3:V$242))^2*'Monthly Returns'!$BI245</f>
        <v>1.3485382285212146E-7</v>
      </c>
      <c r="CW231" s="196">
        <f>(W231-AVERAGE(W$3:W$242))^2*'Monthly Returns'!$BI245</f>
        <v>1.5861729712254842E-7</v>
      </c>
      <c r="CX231" s="196">
        <f>(X231-AVERAGE(X$3:X$242))^2*'Monthly Returns'!$BI245</f>
        <v>6.7300199816713162E-10</v>
      </c>
      <c r="CY231" s="196">
        <f>(Y231-AVERAGE(Y$3:Y$242))^2*'Monthly Returns'!$BI245</f>
        <v>7.1159916853012387E-8</v>
      </c>
      <c r="CZ231" s="196">
        <f>(Z231-AVERAGE(Z$3:Z$242))^2*'Monthly Returns'!$BI245</f>
        <v>6.7690961190214111E-8</v>
      </c>
      <c r="DA231" s="196">
        <f>(AA231-AVERAGE(AA$3:AA$242))^2*'Monthly Returns'!$BI245</f>
        <v>2.8667674461009776E-8</v>
      </c>
      <c r="DB231" s="196">
        <f>(AB231-AVERAGE(AB$3:AB$242))^2*'Monthly Returns'!$BI245</f>
        <v>3.389175961388506E-8</v>
      </c>
      <c r="DC231" s="196">
        <f>(AC231-AVERAGE(AC$3:AC$242))^2*'Monthly Returns'!$BI245</f>
        <v>1.0899985485457884E-6</v>
      </c>
      <c r="DD231" s="196">
        <f>(AD231-AVERAGE(AD$3:AD$242))^2*'Monthly Returns'!$BI245</f>
        <v>1.0437745821083105E-6</v>
      </c>
      <c r="DE231" s="196">
        <f>(AE231-AVERAGE(AE$3:AE$242))^2*'Monthly Returns'!$BI245</f>
        <v>7.7234474271126255E-7</v>
      </c>
      <c r="DF231" s="196">
        <f>(AF231-AVERAGE(AF$3:AF$242))^2*'Monthly Returns'!$BI245</f>
        <v>1.4977876961277409E-7</v>
      </c>
      <c r="DG231" s="196">
        <f>(AG231-AVERAGE(AG$3:AG$242))^2*'Monthly Returns'!$BI245</f>
        <v>3.7813832944625178E-9</v>
      </c>
      <c r="DH231" s="196">
        <f>(AH231-AVERAGE(AH$3:AH$242))^2*'Monthly Returns'!$BI245</f>
        <v>3.9196201360342404E-6</v>
      </c>
      <c r="DI231" s="196">
        <f>(AI231-AVERAGE(AI$3:AI$242))^2*'Monthly Returns'!$BI245</f>
        <v>1.0470815529262535E-7</v>
      </c>
      <c r="DJ231" s="196">
        <f>(AJ231-AVERAGE(AJ$3:AJ$242))^2*'Monthly Returns'!$BI245</f>
        <v>2.0419971005955578E-7</v>
      </c>
      <c r="DK231" s="196">
        <f>(AK231-AVERAGE(AK$3:AK$242))^2*'Monthly Returns'!$BI245</f>
        <v>1.7522247753146374E-7</v>
      </c>
      <c r="DL231" s="196">
        <f>(AL231-AVERAGE(AL$3:AL$242))^2*'Monthly Returns'!$BI245</f>
        <v>4.5730085685027908E-8</v>
      </c>
      <c r="DM231" s="196">
        <f>(AM231-AVERAGE(AM$3:AM$242))^2*'Monthly Returns'!$BI245</f>
        <v>2.311144609847831E-6</v>
      </c>
      <c r="DN231" s="196">
        <f>(AN231-AVERAGE(AN$3:AN$242))^2*'Monthly Returns'!$BI245</f>
        <v>1.496113597063627E-7</v>
      </c>
      <c r="DO231" s="196">
        <f>(AO231-AVERAGE(AO$3:AO$242))^2*'Monthly Returns'!$BI245</f>
        <v>4.4683632838583708E-7</v>
      </c>
      <c r="DP231" s="196">
        <f>(AP231-AVERAGE(AP$3:AP$242))^2*'Monthly Returns'!$BI245</f>
        <v>3.5798401616950777E-6</v>
      </c>
      <c r="DQ231" s="196">
        <f>(AQ231-AVERAGE(AQ$3:AQ$242))^2*'Monthly Returns'!$BI245</f>
        <v>1.9310166938971948E-6</v>
      </c>
      <c r="DR231" s="196">
        <f>(AR231-AVERAGE(AR$3:AR$242))^2*'Monthly Returns'!$BI245</f>
        <v>3.155180276926109E-7</v>
      </c>
      <c r="DS231" s="196">
        <f>(AS231-AVERAGE(AS$3:AS$242))^2*'Monthly Returns'!$BI245</f>
        <v>3.0306027446061329E-35</v>
      </c>
      <c r="DT231" s="196">
        <f>(AT231-AVERAGE(AT$3:AT$242))^2*'Monthly Returns'!$BI245</f>
        <v>2.6995081997456245E-7</v>
      </c>
      <c r="DU231" s="196">
        <f>(AU231-AVERAGE(AU$3:AU$242))^2*'Monthly Returns'!$BI245</f>
        <v>3.5225491208191261E-7</v>
      </c>
      <c r="DV231" s="196">
        <f>(AV231-AVERAGE(AV$3:AV$242))^2*'Monthly Returns'!$BI245</f>
        <v>1.7824850135165284E-7</v>
      </c>
      <c r="DW231" s="196">
        <f>(AW231-AVERAGE(AW$3:AW$242))^2*'Monthly Returns'!$BI245</f>
        <v>7.2006805143568425E-7</v>
      </c>
      <c r="DX231" s="196">
        <f>(AX231-AVERAGE(AX$3:AX$242))^2*'Monthly Returns'!$BI245</f>
        <v>1.7502485895416106E-6</v>
      </c>
      <c r="DY231" s="196">
        <f>(AY231-AVERAGE(AY$3:AY$242))^2*'Monthly Returns'!$BI245</f>
        <v>6.0667002115579767E-7</v>
      </c>
      <c r="DZ231" s="196">
        <f>(AZ231-AVERAGE(AZ$3:AZ$242))^2*'Monthly Returns'!$BI245</f>
        <v>1.478989075850963E-5</v>
      </c>
      <c r="EA231" s="196">
        <f>(BA231-AVERAGE(BA$3:BA$242))^2*'Monthly Returns'!$BI245</f>
        <v>2.6225677353816357E-5</v>
      </c>
    </row>
    <row r="232" spans="1:131" s="103" customFormat="1" x14ac:dyDescent="0.2">
      <c r="A232" s="85"/>
      <c r="B232" s="102">
        <f>'Monthly Returns'!A246</f>
        <v>43069</v>
      </c>
      <c r="C232" s="97">
        <f>'Monthly Returns'!B246</f>
        <v>3.0365000000000003E-2</v>
      </c>
      <c r="D232" s="97">
        <f>'Monthly Returns'!C246</f>
        <v>3.0495999999999999E-2</v>
      </c>
      <c r="E232" s="97">
        <f>'Monthly Returns'!D246</f>
        <v>3.3647000000000003E-2</v>
      </c>
      <c r="F232" s="97">
        <f>'Monthly Returns'!E246</f>
        <v>2.8818999999999997E-2</v>
      </c>
      <c r="G232" s="97">
        <f>'Monthly Returns'!F246</f>
        <v>2.6844E-2</v>
      </c>
      <c r="H232" s="97">
        <f>'Monthly Returns'!G246</f>
        <v>1.9814999999999999E-2</v>
      </c>
      <c r="I232" s="97">
        <f>'Monthly Returns'!H246</f>
        <v>8.2640000000000005E-3</v>
      </c>
      <c r="J232" s="97">
        <f>'Monthly Returns'!I246</f>
        <v>1.4234E-2</v>
      </c>
      <c r="K232" s="97">
        <f>'Monthly Returns'!J246</f>
        <v>2.062E-3</v>
      </c>
      <c r="L232" s="97">
        <f>'Monthly Returns'!K246</f>
        <v>-2.496424718368162E-2</v>
      </c>
      <c r="M232" s="97">
        <f>'Monthly Returns'!L246</f>
        <v>-1.2839999999999998E-3</v>
      </c>
      <c r="N232" s="97">
        <f>'Monthly Returns'!M246</f>
        <v>-1.374E-3</v>
      </c>
      <c r="O232" s="97">
        <f>'Monthly Returns'!N246</f>
        <v>7.8600000000000002E-4</v>
      </c>
      <c r="P232" s="97">
        <f>'Monthly Returns'!O246</f>
        <v>-3.081E-3</v>
      </c>
      <c r="Q232" s="97">
        <f>'Monthly Returns'!P246</f>
        <v>7.169E-3</v>
      </c>
      <c r="R232" s="97">
        <f>'Monthly Returns'!Q246</f>
        <v>-9.0300000000000005E-4</v>
      </c>
      <c r="S232" s="97">
        <f>'Monthly Returns'!R246</f>
        <v>-3.1080000000000001E-3</v>
      </c>
      <c r="T232" s="97">
        <f>'Monthly Returns'!S246</f>
        <v>4.1199999999999995E-3</v>
      </c>
      <c r="U232" s="97">
        <f>'Monthly Returns'!T246</f>
        <v>1.8270000000000001E-3</v>
      </c>
      <c r="V232" s="97">
        <f>'Monthly Returns'!U246</f>
        <v>-2.8E-5</v>
      </c>
      <c r="W232" s="97">
        <f>'Monthly Returns'!V246</f>
        <v>-1.444E-3</v>
      </c>
      <c r="X232" s="97">
        <f>'Monthly Returns'!W246</f>
        <v>-3.0969999999999999E-3</v>
      </c>
      <c r="Y232" s="97">
        <f>'Monthly Returns'!X246</f>
        <v>-1.0618000000000001E-2</v>
      </c>
      <c r="Z232" s="97">
        <f>'Monthly Returns'!Y246</f>
        <v>-8.2869999999999992E-3</v>
      </c>
      <c r="AA232" s="97">
        <f>'Monthly Returns'!Z246</f>
        <v>-2.5530000000000001E-3</v>
      </c>
      <c r="AB232" s="97">
        <f>'Monthly Returns'!AA246</f>
        <v>1.16E-3</v>
      </c>
      <c r="AC232" s="97">
        <f>'Monthly Returns'!AB246</f>
        <v>2.1223000000000002E-2</v>
      </c>
      <c r="AD232" s="97">
        <f>'Monthly Returns'!AC246</f>
        <v>2.1979000000000002E-2</v>
      </c>
      <c r="AE232" s="97">
        <f>'Monthly Returns'!AD246</f>
        <v>1.9389E-2</v>
      </c>
      <c r="AF232" s="97">
        <f>'Monthly Returns'!AE246</f>
        <v>-1.874E-3</v>
      </c>
      <c r="AG232" s="97">
        <f>'Monthly Returns'!AF246</f>
        <v>5.9999999999999993E-6</v>
      </c>
      <c r="AH232" s="97">
        <f>'Monthly Returns'!AG246</f>
        <v>2.3087E-2</v>
      </c>
      <c r="AI232" s="97">
        <f>'Monthly Returns'!AH246</f>
        <v>7.000000000000001E-4</v>
      </c>
      <c r="AJ232" s="97">
        <f>'Monthly Returns'!AI246</f>
        <v>4.5700000000000003E-3</v>
      </c>
      <c r="AK232" s="97">
        <f>'Monthly Returns'!AJ246</f>
        <v>9.725000000000001E-3</v>
      </c>
      <c r="AL232" s="97">
        <f>'Monthly Returns'!AK246</f>
        <v>1.3900000000000002E-3</v>
      </c>
      <c r="AM232" s="97">
        <f>'Monthly Returns'!AL246</f>
        <v>-1.92E-3</v>
      </c>
      <c r="AN232" s="97">
        <f>'Monthly Returns'!AM246</f>
        <v>7.3200000000000001E-4</v>
      </c>
      <c r="AO232" s="97">
        <f>'Monthly Returns'!AN246</f>
        <v>7.7459999999999994E-3</v>
      </c>
      <c r="AP232" s="97">
        <f>'Monthly Returns'!AO246</f>
        <v>-4.6129999999999999E-3</v>
      </c>
      <c r="AQ232" s="97">
        <f>'Monthly Returns'!AP246</f>
        <v>5.2719999999999998E-3</v>
      </c>
      <c r="AR232" s="95">
        <v>5.8300575230375443E-3</v>
      </c>
      <c r="AS232" s="97">
        <f>'Monthly Returns'!AR246</f>
        <v>-2.496424718368162E-2</v>
      </c>
      <c r="AT232" s="205">
        <f t="shared" si="5"/>
        <v>8.356611524506884E-3</v>
      </c>
      <c r="AU232" s="95">
        <v>-1.2777411651963694E-3</v>
      </c>
      <c r="AV232" s="95">
        <v>7.3400273474458341E-3</v>
      </c>
      <c r="AW232" s="97">
        <f>'Monthly Returns'!AV246</f>
        <v>2.6543000000000001E-2</v>
      </c>
      <c r="AX232" s="97">
        <f>'Monthly Returns'!AW246</f>
        <v>2.8330999999999999E-2</v>
      </c>
      <c r="AY232" s="95">
        <v>1.4583057622534415E-2</v>
      </c>
      <c r="AZ232" s="95">
        <v>3.1607605471501793E-2</v>
      </c>
      <c r="BA232" s="97">
        <f>'Monthly Returns'!AZ246</f>
        <v>-1.3515999999999999E-2</v>
      </c>
      <c r="BB232" s="97"/>
      <c r="BC232" s="97"/>
      <c r="BD232" s="97"/>
      <c r="BE232" s="97"/>
      <c r="BF232" s="97"/>
      <c r="BG232" s="97"/>
      <c r="BH232" s="97"/>
      <c r="BI232" s="97"/>
      <c r="BJ232" s="97"/>
      <c r="BK232" s="97"/>
      <c r="BL232" s="97"/>
      <c r="BM232" s="97"/>
      <c r="BN232" s="97"/>
      <c r="BO232" s="97"/>
      <c r="BP232" s="97"/>
      <c r="BQ232" s="97"/>
      <c r="BR232" s="97"/>
      <c r="BS232" s="97"/>
      <c r="BT232" s="97"/>
      <c r="BU232" s="97"/>
      <c r="BV232" s="97"/>
      <c r="CC232" s="196">
        <f>(C232-AVERAGE(C$3:C$242))^2*'Monthly Returns'!$BI246</f>
        <v>5.3263090075120131E-6</v>
      </c>
      <c r="CD232" s="196">
        <f>(D232-AVERAGE(D$3:D$242))^2*'Monthly Returns'!$BI246</f>
        <v>5.4385166092320668E-6</v>
      </c>
      <c r="CE232" s="196">
        <f>(E232-AVERAGE(E$3:E$242))^2*'Monthly Returns'!$BI246</f>
        <v>5.8793041998006277E-6</v>
      </c>
      <c r="CF232" s="196">
        <f>(F232-AVERAGE(F$3:F$242))^2*'Monthly Returns'!$BI246</f>
        <v>3.8705496465313416E-6</v>
      </c>
      <c r="CG232" s="196">
        <f>(G232-AVERAGE(G$3:G$242))^2*'Monthly Returns'!$BI246</f>
        <v>2.5989972382418448E-6</v>
      </c>
      <c r="CH232" s="196">
        <f>(H232-AVERAGE(H$3:H$242))^2*'Monthly Returns'!$BI246</f>
        <v>1.7762204037025724E-6</v>
      </c>
      <c r="CI232" s="196">
        <f>(I232-AVERAGE(I$3:I$242))^2*'Monthly Returns'!$BI246</f>
        <v>3.9540882719407209E-8</v>
      </c>
      <c r="CJ232" s="196">
        <f>(J232-AVERAGE(J$3:J$242))^2*'Monthly Returns'!$BI246</f>
        <v>2.7419878465401493E-7</v>
      </c>
      <c r="CK232" s="196">
        <f>(K232-AVERAGE(K$3:K$242))^2*'Monthly Returns'!$BI246</f>
        <v>6.4471966436254198E-7</v>
      </c>
      <c r="CL232" s="196">
        <f>(L232-AVERAGE(L$3:L$242))^2*'Monthly Returns'!$BI246</f>
        <v>3.0612148935415485E-35</v>
      </c>
      <c r="CM232" s="196">
        <f>(M232-AVERAGE(M$3:M$242))^2*'Monthly Returns'!$BI246</f>
        <v>2.4748222941864596E-7</v>
      </c>
      <c r="CN232" s="196">
        <f>(N232-AVERAGE(N$3:N$242))^2*'Monthly Returns'!$BI246</f>
        <v>2.2247407817948062E-7</v>
      </c>
      <c r="CO232" s="196">
        <f>(O232-AVERAGE(O$3:O$242))^2*'Monthly Returns'!$BI246</f>
        <v>8.27117797243757E-9</v>
      </c>
      <c r="CP232" s="196">
        <f>(P232-AVERAGE(P$3:P$242))^2*'Monthly Returns'!$BI246</f>
        <v>3.6697231744611224E-7</v>
      </c>
      <c r="CQ232" s="196">
        <f>(Q232-AVERAGE(Q$3:Q$242))^2*'Monthly Returns'!$BI246</f>
        <v>4.049810175363503E-8</v>
      </c>
      <c r="CR232" s="196">
        <f>(R232-AVERAGE(R$3:R$242))^2*'Monthly Returns'!$BI246</f>
        <v>2.7425820970261715E-7</v>
      </c>
      <c r="CS232" s="196">
        <f>(S232-AVERAGE(S$3:S$242))^2*'Monthly Returns'!$BI246</f>
        <v>5.0148323648983434E-7</v>
      </c>
      <c r="CT232" s="196">
        <f>(T232-AVERAGE(T$3:T$242))^2*'Monthly Returns'!$BI246</f>
        <v>2.0362676953221886E-8</v>
      </c>
      <c r="CU232" s="196">
        <f>(U232-AVERAGE(U$3:U$242))^2*'Monthly Returns'!$BI246</f>
        <v>6.6432499635458046E-8</v>
      </c>
      <c r="CV232" s="196">
        <f>(V232-AVERAGE(V$3:V$242))^2*'Monthly Returns'!$BI246</f>
        <v>1.1048693300116158E-7</v>
      </c>
      <c r="CW232" s="196">
        <f>(W232-AVERAGE(W$3:W$242))^2*'Monthly Returns'!$BI246</f>
        <v>2.6306840601649287E-7</v>
      </c>
      <c r="CX232" s="196">
        <f>(X232-AVERAGE(X$3:X$242))^2*'Monthly Returns'!$BI246</f>
        <v>5.6921751435530893E-7</v>
      </c>
      <c r="CY232" s="196">
        <f>(Y232-AVERAGE(Y$3:Y$242))^2*'Monthly Returns'!$BI246</f>
        <v>2.0115740674742385E-6</v>
      </c>
      <c r="CZ232" s="196">
        <f>(Z232-AVERAGE(Z$3:Z$242))^2*'Monthly Returns'!$BI246</f>
        <v>1.1427952951710433E-6</v>
      </c>
      <c r="DA232" s="196">
        <f>(AA232-AVERAGE(AA$3:AA$242))^2*'Monthly Returns'!$BI246</f>
        <v>7.1509910665378638E-7</v>
      </c>
      <c r="DB232" s="196">
        <f>(AB232-AVERAGE(AB$3:AB$242))^2*'Monthly Returns'!$BI246</f>
        <v>8.7312524395949485E-8</v>
      </c>
      <c r="DC232" s="196">
        <f>(AC232-AVERAGE(AC$3:AC$242))^2*'Monthly Returns'!$BI246</f>
        <v>3.2860591922735861E-6</v>
      </c>
      <c r="DD232" s="196">
        <f>(AD232-AVERAGE(AD$3:AD$242))^2*'Monthly Returns'!$BI246</f>
        <v>3.5448670154611142E-6</v>
      </c>
      <c r="DE232" s="196">
        <f>(AE232-AVERAGE(AE$3:AE$242))^2*'Monthly Returns'!$BI246</f>
        <v>2.5757544790009543E-6</v>
      </c>
      <c r="DF232" s="196">
        <f>(AF232-AVERAGE(AF$3:AF$242))^2*'Monthly Returns'!$BI246</f>
        <v>7.7183931161086009E-7</v>
      </c>
      <c r="DG232" s="196">
        <f>(AG232-AVERAGE(AG$3:AG$242))^2*'Monthly Returns'!$BI246</f>
        <v>2.9562018646906454E-7</v>
      </c>
      <c r="DH232" s="196">
        <f>(AH232-AVERAGE(AH$3:AH$242))^2*'Monthly Returns'!$BI246</f>
        <v>3.4945273276320868E-6</v>
      </c>
      <c r="DI232" s="196">
        <f>(AI232-AVERAGE(AI$3:AI$242))^2*'Monthly Returns'!$BI246</f>
        <v>8.5697052925445533E-8</v>
      </c>
      <c r="DJ232" s="196">
        <f>(AJ232-AVERAGE(AJ$3:AJ$242))^2*'Monthly Returns'!$BI246</f>
        <v>1.298705660694669E-8</v>
      </c>
      <c r="DK232" s="196">
        <f>(AK232-AVERAGE(AK$3:AK$242))^2*'Monthly Returns'!$BI246</f>
        <v>1.1954474030344102E-7</v>
      </c>
      <c r="DL232" s="196">
        <f>(AL232-AVERAGE(AL$3:AL$242))^2*'Monthly Returns'!$BI246</f>
        <v>2.4988125383948562E-7</v>
      </c>
      <c r="DM232" s="196">
        <f>(AM232-AVERAGE(AM$3:AM$242))^2*'Monthly Returns'!$BI246</f>
        <v>3.87987312393288E-7</v>
      </c>
      <c r="DN232" s="196">
        <f>(AN232-AVERAGE(AN$3:AN$242))^2*'Monthly Returns'!$BI246</f>
        <v>2.3660634595626087E-7</v>
      </c>
      <c r="DO232" s="196">
        <f>(AO232-AVERAGE(AO$3:AO$242))^2*'Monthly Returns'!$BI246</f>
        <v>5.5868549816217261E-8</v>
      </c>
      <c r="DP232" s="196">
        <f>(AP232-AVERAGE(AP$3:AP$242))^2*'Monthly Returns'!$BI246</f>
        <v>4.8377047949834378E-7</v>
      </c>
      <c r="DQ232" s="196">
        <f>(AQ232-AVERAGE(AQ$3:AQ$242))^2*'Monthly Returns'!$BI246</f>
        <v>6.4684480740867591E-8</v>
      </c>
      <c r="DR232" s="196">
        <f>(AR232-AVERAGE(AR$3:AR$242))^2*'Monthly Returns'!$BI246</f>
        <v>4.531485397033125E-9</v>
      </c>
      <c r="DS232" s="196">
        <f>(AS232-AVERAGE(AS$3:AS$242))^2*'Monthly Returns'!$BI246</f>
        <v>3.0612148935415485E-35</v>
      </c>
      <c r="DT232" s="196">
        <f>(AT232-AVERAGE(AT$3:AT$242))^2*'Monthly Returns'!$BI246</f>
        <v>7.0301033276295255E-8</v>
      </c>
      <c r="DU232" s="196">
        <f>(AU232-AVERAGE(AU$3:AU$242))^2*'Monthly Returns'!$BI246</f>
        <v>1.0637868699227784E-7</v>
      </c>
      <c r="DV232" s="196">
        <f>(AV232-AVERAGE(AV$3:AV$242))^2*'Monthly Returns'!$BI246</f>
        <v>1.7258750281803103E-6</v>
      </c>
      <c r="DW232" s="196">
        <f>(AW232-AVERAGE(AW$3:AW$242))^2*'Monthly Returns'!$BI246</f>
        <v>2.7743274499424362E-6</v>
      </c>
      <c r="DX232" s="196">
        <f>(AX232-AVERAGE(AX$3:AX$242))^2*'Monthly Returns'!$BI246</f>
        <v>3.756475079169204E-6</v>
      </c>
      <c r="DY232" s="196">
        <f>(AY232-AVERAGE(AY$3:AY$242))^2*'Monthly Returns'!$BI246</f>
        <v>5.8113684633720082E-7</v>
      </c>
      <c r="DZ232" s="196">
        <f>(AZ232-AVERAGE(AZ$3:AZ$242))^2*'Monthly Returns'!$BI246</f>
        <v>2.3405347872039964E-6</v>
      </c>
      <c r="EA232" s="196">
        <f>(BA232-AVERAGE(BA$3:BA$242))^2*'Monthly Returns'!$BI246</f>
        <v>5.6106666818033685E-6</v>
      </c>
    </row>
    <row r="233" spans="1:131" s="103" customFormat="1" x14ac:dyDescent="0.2">
      <c r="A233" s="85"/>
      <c r="B233" s="102">
        <f>'Monthly Returns'!A247</f>
        <v>43100</v>
      </c>
      <c r="C233" s="97">
        <f>'Monthly Returns'!B247</f>
        <v>9.9950000000000004E-3</v>
      </c>
      <c r="D233" s="97">
        <f>'Monthly Returns'!C247</f>
        <v>1.1148E-2</v>
      </c>
      <c r="E233" s="97">
        <f>'Monthly Returns'!D247</f>
        <v>9.2969999999999997E-3</v>
      </c>
      <c r="F233" s="97">
        <f>'Monthly Returns'!E247</f>
        <v>-4.0360000000000005E-3</v>
      </c>
      <c r="G233" s="97">
        <f>'Monthly Returns'!F247</f>
        <v>2.6050000000000001E-3</v>
      </c>
      <c r="H233" s="97">
        <f>'Monthly Returns'!G247</f>
        <v>1.6458999999999998E-2</v>
      </c>
      <c r="I233" s="97">
        <f>'Monthly Returns'!H247</f>
        <v>2.2663000000000003E-2</v>
      </c>
      <c r="J233" s="97">
        <f>'Monthly Returns'!I247</f>
        <v>2.9186999999999998E-2</v>
      </c>
      <c r="K233" s="97">
        <f>'Monthly Returns'!J247</f>
        <v>3.6417000000000005E-2</v>
      </c>
      <c r="L233" s="97">
        <f>'Monthly Returns'!K247</f>
        <v>-2.496424718368162E-2</v>
      </c>
      <c r="M233" s="97">
        <f>'Monthly Returns'!L247</f>
        <v>4.5900000000000003E-3</v>
      </c>
      <c r="N233" s="97">
        <f>'Monthly Returns'!M247</f>
        <v>3.091E-3</v>
      </c>
      <c r="O233" s="97">
        <f>'Monthly Returns'!N247</f>
        <v>9.5699999999999995E-4</v>
      </c>
      <c r="P233" s="97">
        <f>'Monthly Returns'!O247</f>
        <v>2.6899999999999998E-4</v>
      </c>
      <c r="Q233" s="97">
        <f>'Monthly Returns'!P247</f>
        <v>1.7166000000000001E-2</v>
      </c>
      <c r="R233" s="97">
        <f>'Monthly Returns'!Q247</f>
        <v>7.9659999999999991E-3</v>
      </c>
      <c r="S233" s="97">
        <f>'Monthly Returns'!R247</f>
        <v>2.4919999999999999E-3</v>
      </c>
      <c r="T233" s="97">
        <f>'Monthly Returns'!S247</f>
        <v>2.0257000000000001E-2</v>
      </c>
      <c r="U233" s="97">
        <f>'Monthly Returns'!T247</f>
        <v>1.0112000000000001E-2</v>
      </c>
      <c r="V233" s="97">
        <f>'Monthly Returns'!U247</f>
        <v>1.0549999999999999E-3</v>
      </c>
      <c r="W233" s="97">
        <f>'Monthly Returns'!V247</f>
        <v>3.2659999999999998E-3</v>
      </c>
      <c r="X233" s="97">
        <f>'Monthly Returns'!W247</f>
        <v>2.8279999999999998E-3</v>
      </c>
      <c r="Y233" s="97">
        <f>'Monthly Returns'!X247</f>
        <v>8.9309999999999997E-3</v>
      </c>
      <c r="Z233" s="97">
        <f>'Monthly Returns'!Y247</f>
        <v>2.006E-3</v>
      </c>
      <c r="AA233" s="97">
        <f>'Monthly Returns'!Z247</f>
        <v>3.0220000000000004E-3</v>
      </c>
      <c r="AB233" s="97">
        <f>'Monthly Returns'!AA247</f>
        <v>3.96E-3</v>
      </c>
      <c r="AC233" s="97">
        <f>'Monthly Returns'!AB247</f>
        <v>2.6819999999999999E-3</v>
      </c>
      <c r="AD233" s="97">
        <f>'Monthly Returns'!AC247</f>
        <v>3.0800000000000001E-4</v>
      </c>
      <c r="AE233" s="97">
        <f>'Monthly Returns'!AD247</f>
        <v>7.7029999999999998E-3</v>
      </c>
      <c r="AF233" s="97">
        <f>'Monthly Returns'!AE247</f>
        <v>5.7499999999999999E-3</v>
      </c>
      <c r="AG233" s="97">
        <f>'Monthly Returns'!AF247</f>
        <v>3.6919999999999995E-3</v>
      </c>
      <c r="AH233" s="97">
        <f>'Monthly Returns'!AG247</f>
        <v>1.4467000000000001E-2</v>
      </c>
      <c r="AI233" s="97">
        <f>'Monthly Returns'!AH247</f>
        <v>7.3000000000000001E-3</v>
      </c>
      <c r="AJ233" s="97">
        <f>'Monthly Returns'!AI247</f>
        <v>1.064E-2</v>
      </c>
      <c r="AK233" s="97">
        <f>'Monthly Returns'!AJ247</f>
        <v>1.2983E-2</v>
      </c>
      <c r="AL233" s="97">
        <f>'Monthly Returns'!AK247</f>
        <v>1.3429E-2</v>
      </c>
      <c r="AM233" s="97">
        <f>'Monthly Returns'!AL247</f>
        <v>6.241E-3</v>
      </c>
      <c r="AN233" s="97">
        <f>'Monthly Returns'!AM247</f>
        <v>8.2170000000000003E-3</v>
      </c>
      <c r="AO233" s="97">
        <f>'Monthly Returns'!AN247</f>
        <v>1.2707E-2</v>
      </c>
      <c r="AP233" s="97">
        <f>'Monthly Returns'!AO247</f>
        <v>2.9855E-2</v>
      </c>
      <c r="AQ233" s="97">
        <f>'Monthly Returns'!AP247</f>
        <v>5.7088E-2</v>
      </c>
      <c r="AR233" s="95">
        <v>1.9796950806988964E-3</v>
      </c>
      <c r="AS233" s="97">
        <f>'Monthly Returns'!AR247</f>
        <v>-2.496424718368162E-2</v>
      </c>
      <c r="AT233" s="205">
        <f t="shared" si="5"/>
        <v>1.0732930930811695E-2</v>
      </c>
      <c r="AU233" s="95">
        <v>-5.8583349710811922E-4</v>
      </c>
      <c r="AV233" s="95">
        <v>-8.4294228474111454E-3</v>
      </c>
      <c r="AW233" s="97">
        <f>'Monthly Returns'!AV247</f>
        <v>-2.9320000000000001E-3</v>
      </c>
      <c r="AX233" s="97">
        <f>'Monthly Returns'!AW247</f>
        <v>1.4218E-2</v>
      </c>
      <c r="AY233" s="95">
        <v>8.8016546540584644E-3</v>
      </c>
      <c r="AZ233" s="95">
        <v>1.1723051655002821E-2</v>
      </c>
      <c r="BA233" s="97">
        <f>'Monthly Returns'!AZ247</f>
        <v>4.7424999999999995E-2</v>
      </c>
      <c r="BB233" s="97"/>
      <c r="BC233" s="97"/>
      <c r="BD233" s="97"/>
      <c r="BE233" s="97"/>
      <c r="BF233" s="97"/>
      <c r="BG233" s="97"/>
      <c r="BH233" s="97"/>
      <c r="BI233" s="97"/>
      <c r="BJ233" s="97"/>
      <c r="BK233" s="97"/>
      <c r="BL233" s="97"/>
      <c r="BM233" s="97"/>
      <c r="BN233" s="97"/>
      <c r="BO233" s="97"/>
      <c r="BP233" s="97"/>
      <c r="BQ233" s="97"/>
      <c r="BR233" s="97"/>
      <c r="BS233" s="97"/>
      <c r="BT233" s="97"/>
      <c r="BU233" s="97"/>
      <c r="BV233" s="97"/>
      <c r="CC233" s="196">
        <f>(C233-AVERAGE(C$3:C$242))^2*'Monthly Returns'!$BI247</f>
        <v>7.7835396551247734E-8</v>
      </c>
      <c r="CD233" s="196">
        <f>(D233-AVERAGE(D$3:D$242))^2*'Monthly Returns'!$BI247</f>
        <v>1.6456911256165514E-7</v>
      </c>
      <c r="CE233" s="196">
        <f>(E233-AVERAGE(E$3:E$242))^2*'Monthly Returns'!$BI247</f>
        <v>5.1101421674154876E-12</v>
      </c>
      <c r="CF233" s="196">
        <f>(F233-AVERAGE(F$3:F$242))^2*'Monthly Returns'!$BI247</f>
        <v>1.7263049922594644E-6</v>
      </c>
      <c r="CG233" s="196">
        <f>(G233-AVERAGE(G$3:G$242))^2*'Monthly Returns'!$BI247</f>
        <v>6.5257661358384899E-7</v>
      </c>
      <c r="CH233" s="196">
        <f>(H233-AVERAGE(H$3:H$242))^2*'Monthly Returns'!$BI247</f>
        <v>1.0065787587969285E-6</v>
      </c>
      <c r="CI233" s="196">
        <f>(I233-AVERAGE(I$3:I$242))^2*'Monthly Returns'!$BI247</f>
        <v>2.6969402668867852E-6</v>
      </c>
      <c r="CJ233" s="196">
        <f>(J233-AVERAGE(J$3:J$242))^2*'Monthly Returns'!$BI247</f>
        <v>4.0972207896009083E-6</v>
      </c>
      <c r="CK233" s="196">
        <f>(K233-AVERAGE(K$3:K$242))^2*'Monthly Returns'!$BI247</f>
        <v>6.9402807295252639E-6</v>
      </c>
      <c r="CL233" s="196">
        <f>(L233-AVERAGE(L$3:L$242))^2*'Monthly Returns'!$BI247</f>
        <v>3.0921362561025741E-35</v>
      </c>
      <c r="CM233" s="196">
        <f>(M233-AVERAGE(M$3:M$242))^2*'Monthly Returns'!$BI247</f>
        <v>7.8202151959271205E-9</v>
      </c>
      <c r="CN233" s="196">
        <f>(N233-AVERAGE(N$3:N$242))^2*'Monthly Returns'!$BI247</f>
        <v>7.1700659598055284E-10</v>
      </c>
      <c r="CO233" s="196">
        <f>(O233-AVERAGE(O$3:O$242))^2*'Monthly Returns'!$BI247</f>
        <v>5.5167260478002863E-9</v>
      </c>
      <c r="CP233" s="196">
        <f>(P233-AVERAGE(P$3:P$242))^2*'Monthly Returns'!$BI247</f>
        <v>7.4668792068644733E-8</v>
      </c>
      <c r="CQ233" s="196">
        <f>(Q233-AVERAGE(Q$3:Q$242))^2*'Monthly Returns'!$BI247</f>
        <v>1.4488479582208864E-6</v>
      </c>
      <c r="CR233" s="196">
        <f>(R233-AVERAGE(R$3:R$242))^2*'Monthly Returns'!$BI247</f>
        <v>1.3111358097947156E-7</v>
      </c>
      <c r="CS233" s="196">
        <f>(S233-AVERAGE(S$3:S$242))^2*'Monthly Returns'!$BI247</f>
        <v>2.2727261393369148E-8</v>
      </c>
      <c r="CT233" s="196">
        <f>(T233-AVERAGE(T$3:T$242))^2*'Monthly Returns'!$BI247</f>
        <v>2.1699322708451306E-6</v>
      </c>
      <c r="CU233" s="196">
        <f>(U233-AVERAGE(U$3:U$242))^2*'Monthly Returns'!$BI247</f>
        <v>3.2591167175444527E-7</v>
      </c>
      <c r="CV233" s="196">
        <f>(V233-AVERAGE(V$3:V$242))^2*'Monthly Returns'!$BI247</f>
        <v>5.0887842091445897E-8</v>
      </c>
      <c r="CW233" s="196">
        <f>(W233-AVERAGE(W$3:W$242))^2*'Monthly Returns'!$BI247</f>
        <v>1.9073101828519356E-9</v>
      </c>
      <c r="CX233" s="196">
        <f>(X233-AVERAGE(X$3:X$242))^2*'Monthly Returns'!$BI247</f>
        <v>2.7140280092293193E-8</v>
      </c>
      <c r="CY233" s="196">
        <f>(Y233-AVERAGE(Y$3:Y$242))^2*'Monthly Returns'!$BI247</f>
        <v>2.8390771002744933E-7</v>
      </c>
      <c r="CZ233" s="196">
        <f>(Z233-AVERAGE(Z$3:Z$242))^2*'Monthly Returns'!$BI247</f>
        <v>1.8770263887363645E-9</v>
      </c>
      <c r="DA233" s="196">
        <f>(AA233-AVERAGE(AA$3:AA$242))^2*'Monthly Returns'!$BI247</f>
        <v>8.4933233135515301E-8</v>
      </c>
      <c r="DB233" s="196">
        <f>(AB233-AVERAGE(AB$3:AB$242))^2*'Monthly Returns'!$BI247</f>
        <v>2.7199171802382268E-10</v>
      </c>
      <c r="DC233" s="196">
        <f>(AC233-AVERAGE(AC$3:AC$242))^2*'Monthly Returns'!$BI247</f>
        <v>1.2545319497148407E-9</v>
      </c>
      <c r="DD233" s="196">
        <f>(AD233-AVERAGE(AD$3:AD$242))^2*'Monthly Returns'!$BI247</f>
        <v>7.760360796088458E-8</v>
      </c>
      <c r="DE233" s="196">
        <f>(AE233-AVERAGE(AE$3:AE$242))^2*'Monthly Returns'!$BI247</f>
        <v>1.9570328043111166E-7</v>
      </c>
      <c r="DF233" s="196">
        <f>(AF233-AVERAGE(AF$3:AF$242))^2*'Monthly Returns'!$BI247</f>
        <v>1.4221437126755732E-8</v>
      </c>
      <c r="DG233" s="196">
        <f>(AG233-AVERAGE(AG$3:AG$242))^2*'Monthly Returns'!$BI247</f>
        <v>3.1404251135301131E-8</v>
      </c>
      <c r="DH233" s="196">
        <f>(AH233-AVERAGE(AH$3:AH$242))^2*'Monthly Returns'!$BI247</f>
        <v>1.0308238010111781E-6</v>
      </c>
      <c r="DI233" s="196">
        <f>(AI233-AVERAGE(AI$3:AI$242))^2*'Monthly Returns'!$BI247</f>
        <v>1.3463321954821448E-7</v>
      </c>
      <c r="DJ233" s="196">
        <f>(AJ233-AVERAGE(AJ$3:AJ$242))^2*'Monthly Returns'!$BI247</f>
        <v>2.4355506597855555E-7</v>
      </c>
      <c r="DK233" s="196">
        <f>(AK233-AVERAGE(AK$3:AK$242))^2*'Monthly Returns'!$BI247</f>
        <v>4.5408284214678947E-7</v>
      </c>
      <c r="DL233" s="196">
        <f>(AL233-AVERAGE(AL$3:AL$242))^2*'Monthly Returns'!$BI247</f>
        <v>4.9502305289552453E-7</v>
      </c>
      <c r="DM233" s="196">
        <f>(AM233-AVERAGE(AM$3:AM$242))^2*'Monthly Returns'!$BI247</f>
        <v>3.6666342083395253E-8</v>
      </c>
      <c r="DN233" s="196">
        <f>(AN233-AVERAGE(AN$3:AN$242))^2*'Monthly Returns'!$BI247</f>
        <v>6.8079063791301145E-8</v>
      </c>
      <c r="DO233" s="196">
        <f>(AO233-AVERAGE(AO$3:AO$242))^2*'Monthly Returns'!$BI247</f>
        <v>5.3950857207582877E-7</v>
      </c>
      <c r="DP233" s="196">
        <f>(AP233-AVERAGE(AP$3:AP$242))^2*'Monthly Returns'!$BI247</f>
        <v>7.5829194709714294E-6</v>
      </c>
      <c r="DQ233" s="196">
        <f>(AQ233-AVERAGE(AQ$3:AQ$242))^2*'Monthly Returns'!$BI247</f>
        <v>2.4353556771744234E-5</v>
      </c>
      <c r="DR233" s="196">
        <f>(AR233-AVERAGE(AR$3:AR$242))^2*'Monthly Returns'!$BI247</f>
        <v>2.0553199733524771E-7</v>
      </c>
      <c r="DS233" s="196">
        <f>(AS233-AVERAGE(AS$3:AS$242))^2*'Monthly Returns'!$BI247</f>
        <v>3.0921362561025741E-35</v>
      </c>
      <c r="DT233" s="196">
        <f>(AT233-AVERAGE(AT$3:AT$242))^2*'Monthly Returns'!$BI247</f>
        <v>2.5454177148051821E-7</v>
      </c>
      <c r="DU233" s="196">
        <f>(AU233-AVERAGE(AU$3:AU$242))^2*'Monthly Returns'!$BI247</f>
        <v>6.6817270017656133E-8</v>
      </c>
      <c r="DV233" s="196">
        <f>(AV233-AVERAGE(AV$3:AV$242))^2*'Monthly Returns'!$BI247</f>
        <v>6.7248609176307598E-8</v>
      </c>
      <c r="DW233" s="196">
        <f>(AW233-AVERAGE(AW$3:AW$242))^2*'Monthly Returns'!$BI247</f>
        <v>1.6347307300731509E-6</v>
      </c>
      <c r="DX233" s="196">
        <f>(AX233-AVERAGE(AX$3:AX$242))^2*'Monthly Returns'!$BI247</f>
        <v>2.8535958158049028E-7</v>
      </c>
      <c r="DY233" s="196">
        <f>(AY233-AVERAGE(AY$3:AY$242))^2*'Monthly Returns'!$BI247</f>
        <v>3.4978509013790356E-8</v>
      </c>
      <c r="DZ233" s="196">
        <f>(AZ233-AVERAGE(AZ$3:AZ$242))^2*'Monthly Returns'!$BI247</f>
        <v>2.0638863242626464E-7</v>
      </c>
      <c r="EA233" s="196">
        <f>(BA233-AVERAGE(BA$3:BA$242))^2*'Monthly Returns'!$BI247</f>
        <v>1.3868195938808459E-5</v>
      </c>
    </row>
    <row r="234" spans="1:131" s="103" customFormat="1" x14ac:dyDescent="0.2">
      <c r="A234" s="85"/>
      <c r="B234" s="102">
        <f>'Monthly Returns'!A248</f>
        <v>43131</v>
      </c>
      <c r="C234" s="97">
        <f>'Monthly Returns'!B248</f>
        <v>5.2710999999999994E-2</v>
      </c>
      <c r="D234" s="97">
        <f>'Monthly Returns'!C248</f>
        <v>5.4892999999999997E-2</v>
      </c>
      <c r="E234" s="97">
        <f>'Monthly Returns'!D248</f>
        <v>3.7645999999999999E-2</v>
      </c>
      <c r="F234" s="97">
        <f>'Monthly Returns'!E248</f>
        <v>2.6134000000000001E-2</v>
      </c>
      <c r="G234" s="97">
        <f>'Monthly Returns'!F248</f>
        <v>1.5775999999999998E-2</v>
      </c>
      <c r="H234" s="97">
        <f>'Monthly Returns'!G248</f>
        <v>5.6624000000000001E-2</v>
      </c>
      <c r="I234" s="97">
        <f>'Monthly Returns'!H248</f>
        <v>5.5787000000000003E-2</v>
      </c>
      <c r="J234" s="97">
        <f>'Monthly Returns'!I248</f>
        <v>4.6731999999999996E-2</v>
      </c>
      <c r="K234" s="97">
        <f>'Monthly Returns'!J248</f>
        <v>8.3421000000000009E-2</v>
      </c>
      <c r="L234" s="97">
        <f>'Monthly Returns'!K248</f>
        <v>-2.496424718368162E-2</v>
      </c>
      <c r="M234" s="97">
        <f>'Monthly Returns'!L248</f>
        <v>-1.1516999999999999E-2</v>
      </c>
      <c r="N234" s="97">
        <f>'Monthly Returns'!M248</f>
        <v>-1.3589E-2</v>
      </c>
      <c r="O234" s="97">
        <f>'Monthly Returns'!N248</f>
        <v>1.1709999999999999E-3</v>
      </c>
      <c r="P234" s="97">
        <f>'Monthly Returns'!O248</f>
        <v>-9.7549999999999998E-3</v>
      </c>
      <c r="Q234" s="97">
        <f>'Monthly Returns'!P248</f>
        <v>-3.2292000000000001E-2</v>
      </c>
      <c r="R234" s="97">
        <f>'Monthly Returns'!Q248</f>
        <v>-9.2829999999999996E-3</v>
      </c>
      <c r="S234" s="97">
        <f>'Monthly Returns'!R248</f>
        <v>-7.711E-3</v>
      </c>
      <c r="T234" s="97">
        <f>'Monthly Returns'!S248</f>
        <v>-1.2766E-2</v>
      </c>
      <c r="U234" s="97">
        <f>'Monthly Returns'!T248</f>
        <v>-8.8310000000000003E-3</v>
      </c>
      <c r="V234" s="97">
        <f>'Monthly Returns'!U248</f>
        <v>-6.3870000000000003E-3</v>
      </c>
      <c r="W234" s="97">
        <f>'Monthly Returns'!V248</f>
        <v>-1.1722999999999999E-2</v>
      </c>
      <c r="X234" s="97">
        <f>'Monthly Returns'!W248</f>
        <v>-9.9190000000000007E-3</v>
      </c>
      <c r="Y234" s="97">
        <f>'Monthly Returns'!X248</f>
        <v>-9.92E-3</v>
      </c>
      <c r="Z234" s="97">
        <f>'Monthly Returns'!Y248</f>
        <v>1.4219999999999999E-3</v>
      </c>
      <c r="AA234" s="97">
        <f>'Monthly Returns'!Z248</f>
        <v>5.9969999999999997E-3</v>
      </c>
      <c r="AB234" s="97">
        <f>'Monthly Returns'!AA248</f>
        <v>9.6249999999999999E-3</v>
      </c>
      <c r="AC234" s="97">
        <f>'Monthly Returns'!AB248</f>
        <v>3.0345E-2</v>
      </c>
      <c r="AD234" s="97">
        <f>'Monthly Returns'!AC248</f>
        <v>3.0261999999999997E-2</v>
      </c>
      <c r="AE234" s="97">
        <f>'Monthly Returns'!AD248</f>
        <v>3.4569999999999997E-2</v>
      </c>
      <c r="AF234" s="97">
        <f>'Monthly Returns'!AE248</f>
        <v>-2.3240000000000001E-3</v>
      </c>
      <c r="AG234" s="97">
        <f>'Monthly Returns'!AF248</f>
        <v>8.4500000000000005E-4</v>
      </c>
      <c r="AH234" s="97">
        <f>'Monthly Returns'!AG248</f>
        <v>2.8398E-2</v>
      </c>
      <c r="AI234" s="97">
        <f>'Monthly Returns'!AH248</f>
        <v>2.4500000000000001E-2</v>
      </c>
      <c r="AJ234" s="97">
        <f>'Monthly Returns'!AI248</f>
        <v>2.315E-2</v>
      </c>
      <c r="AK234" s="97">
        <f>'Monthly Returns'!AJ248</f>
        <v>2.8410000000000001E-2</v>
      </c>
      <c r="AL234" s="97">
        <f>'Monthly Returns'!AK248</f>
        <v>1.2774000000000001E-2</v>
      </c>
      <c r="AM234" s="97">
        <f>'Monthly Returns'!AL248</f>
        <v>2.7515000000000001E-2</v>
      </c>
      <c r="AN234" s="97">
        <f>'Monthly Returns'!AM248</f>
        <v>1.1508000000000001E-2</v>
      </c>
      <c r="AO234" s="97">
        <f>'Monthly Returns'!AN248</f>
        <v>6.0526999999999997E-2</v>
      </c>
      <c r="AP234" s="97">
        <f>'Monthly Returns'!AO248</f>
        <v>1.9859000000000002E-2</v>
      </c>
      <c r="AQ234" s="97">
        <f>'Monthly Returns'!AP248</f>
        <v>5.2447999999999995E-2</v>
      </c>
      <c r="AR234" s="95">
        <v>2.5521233928819224E-2</v>
      </c>
      <c r="AS234" s="97">
        <f>'Monthly Returns'!AR248</f>
        <v>-2.496424718368162E-2</v>
      </c>
      <c r="AT234" s="205">
        <f t="shared" si="5"/>
        <v>1.640556557807072E-2</v>
      </c>
      <c r="AU234" s="95">
        <v>5.5061091661128886E-3</v>
      </c>
      <c r="AV234" s="95">
        <v>8.2821608903870369E-3</v>
      </c>
      <c r="AW234" s="97">
        <f>'Monthly Returns'!AV248</f>
        <v>-2.9451999999999999E-2</v>
      </c>
      <c r="AX234" s="97">
        <f>'Monthly Returns'!AW248</f>
        <v>2.5100000000000003E-4</v>
      </c>
      <c r="AY234" s="95">
        <v>4.3970827890353587E-2</v>
      </c>
      <c r="AZ234" s="95">
        <v>6.9568590703205438E-2</v>
      </c>
      <c r="BA234" s="97">
        <f>'Monthly Returns'!AZ248</f>
        <v>5.7610999999999996E-2</v>
      </c>
      <c r="BB234" s="97"/>
      <c r="BC234" s="97"/>
      <c r="BD234" s="97"/>
      <c r="BE234" s="97"/>
      <c r="BF234" s="97"/>
      <c r="BG234" s="97"/>
      <c r="BH234" s="97"/>
      <c r="BI234" s="97"/>
      <c r="BJ234" s="97"/>
      <c r="BK234" s="97"/>
      <c r="BL234" s="97"/>
      <c r="BM234" s="97"/>
      <c r="BN234" s="97"/>
      <c r="BO234" s="97"/>
      <c r="BP234" s="97"/>
      <c r="BQ234" s="97"/>
      <c r="BR234" s="97"/>
      <c r="BS234" s="97"/>
      <c r="BT234" s="97"/>
      <c r="BU234" s="97"/>
      <c r="BV234" s="97"/>
      <c r="CC234" s="196">
        <f>(C234-AVERAGE(C$3:C$242))^2*'Monthly Returns'!$BI248</f>
        <v>2.0984884970919972E-5</v>
      </c>
      <c r="CD234" s="196">
        <f>(D234-AVERAGE(D$3:D$242))^2*'Monthly Returns'!$BI248</f>
        <v>2.3153828845615507E-5</v>
      </c>
      <c r="CE234" s="196">
        <f>(E234-AVERAGE(E$3:E$242))^2*'Monthly Returns'!$BI248</f>
        <v>8.1329246636690746E-6</v>
      </c>
      <c r="CF234" s="196">
        <f>(F234-AVERAGE(F$3:F$242))^2*'Monthly Returns'!$BI248</f>
        <v>2.9478321045560233E-6</v>
      </c>
      <c r="CG234" s="196">
        <f>(G234-AVERAGE(G$3:G$242))^2*'Monthly Returns'!$BI248</f>
        <v>2.6432829272593724E-7</v>
      </c>
      <c r="CH234" s="196">
        <f>(H234-AVERAGE(H$3:H$242))^2*'Monthly Returns'!$BI248</f>
        <v>2.5523121872815319E-5</v>
      </c>
      <c r="CI234" s="196">
        <f>(I234-AVERAGE(I$3:I$242))^2*'Monthly Returns'!$BI248</f>
        <v>2.4853653965639224E-5</v>
      </c>
      <c r="CJ234" s="196">
        <f>(J234-AVERAGE(J$3:J$242))^2*'Monthly Returns'!$BI248</f>
        <v>1.4445620927118677E-5</v>
      </c>
      <c r="CK234" s="196">
        <f>(K234-AVERAGE(K$3:K$242))^2*'Monthly Returns'!$BI248</f>
        <v>5.4463632815407047E-5</v>
      </c>
      <c r="CL234" s="196">
        <f>(L234-AVERAGE(L$3:L$242))^2*'Monthly Returns'!$BI248</f>
        <v>3.1233699556591657E-35</v>
      </c>
      <c r="CM234" s="196">
        <f>(M234-AVERAGE(M$3:M$242))^2*'Monthly Returns'!$BI248</f>
        <v>2.3492658147476654E-6</v>
      </c>
      <c r="CN234" s="196">
        <f>(N234-AVERAGE(N$3:N$242))^2*'Monthly Returns'!$BI248</f>
        <v>2.9111489174006083E-6</v>
      </c>
      <c r="CO234" s="196">
        <f>(O234-AVERAGE(O$3:O$242))^2*'Monthly Returns'!$BI248</f>
        <v>2.8200252646688628E-9</v>
      </c>
      <c r="CP234" s="196">
        <f>(P234-AVERAGE(P$3:P$242))^2*'Monthly Returns'!$BI248</f>
        <v>1.6481978795632801E-6</v>
      </c>
      <c r="CQ234" s="196">
        <f>(Q234-AVERAGE(Q$3:Q$242))^2*'Monthly Returns'!$BI248</f>
        <v>1.4209522742292724E-5</v>
      </c>
      <c r="CR234" s="196">
        <f>(R234-AVERAGE(R$3:R$242))^2*'Monthly Returns'!$BI248</f>
        <v>1.8842014093180689E-6</v>
      </c>
      <c r="CS234" s="196">
        <f>(S234-AVERAGE(S$3:S$242))^2*'Monthly Returns'!$BI248</f>
        <v>1.38939360783463E-6</v>
      </c>
      <c r="CT234" s="196">
        <f>(T234-AVERAGE(T$3:T$242))^2*'Monthly Returns'!$BI248</f>
        <v>3.4009844529119987E-6</v>
      </c>
      <c r="CU234" s="196">
        <f>(U234-AVERAGE(U$3:U$242))^2*'Monthly Returns'!$BI248</f>
        <v>1.7778675018999351E-6</v>
      </c>
      <c r="CV234" s="196">
        <f>(V234-AVERAGE(V$3:V$242))^2*'Monthly Returns'!$BI248</f>
        <v>9.5249814271518244E-7</v>
      </c>
      <c r="CW234" s="196">
        <f>(W234-AVERAGE(W$3:W$242))^2*'Monthly Returns'!$BI248</f>
        <v>2.4116367748890383E-6</v>
      </c>
      <c r="CX234" s="196">
        <f>(X234-AVERAGE(X$3:X$242))^2*'Monthly Returns'!$BI248</f>
        <v>2.0993295389740859E-6</v>
      </c>
      <c r="CY234" s="196">
        <f>(Y234-AVERAGE(Y$3:Y$242))^2*'Monthly Returns'!$BI248</f>
        <v>1.8560063158195635E-6</v>
      </c>
      <c r="CZ234" s="196">
        <f>(Z234-AVERAGE(Z$3:Z$242))^2*'Monthly Returns'!$BI248</f>
        <v>1.0473159703548928E-8</v>
      </c>
      <c r="DA234" s="196">
        <f>(AA234-AVERAGE(AA$3:AA$242))^2*'Monthly Returns'!$BI248</f>
        <v>4.3740477639076439E-11</v>
      </c>
      <c r="DB234" s="196">
        <f>(AB234-AVERAGE(AB$3:AB$242))^2*'Monthly Returns'!$BI248</f>
        <v>3.0665184720959289E-7</v>
      </c>
      <c r="DC234" s="196">
        <f>(AC234-AVERAGE(AC$3:AC$242))^2*'Monthly Returns'!$BI248</f>
        <v>7.5594083739425569E-6</v>
      </c>
      <c r="DD234" s="196">
        <f>(AD234-AVERAGE(AD$3:AD$242))^2*'Monthly Returns'!$BI248</f>
        <v>7.4841072475395343E-6</v>
      </c>
      <c r="DE234" s="196">
        <f>(AE234-AVERAGE(AE$3:AE$242))^2*'Monthly Returns'!$BI248</f>
        <v>9.9194057024476832E-6</v>
      </c>
      <c r="DF234" s="196">
        <f>(AF234-AVERAGE(AF$3:AF$242))^2*'Monthly Returns'!$BI248</f>
        <v>8.6997185097844872E-7</v>
      </c>
      <c r="DG234" s="196">
        <f>(AG234-AVERAGE(AG$3:AG$242))^2*'Monthly Returns'!$BI248</f>
        <v>2.1597716120392496E-7</v>
      </c>
      <c r="DH234" s="196">
        <f>(AH234-AVERAGE(AH$3:AH$242))^2*'Monthly Returns'!$BI248</f>
        <v>5.8706625194169008E-6</v>
      </c>
      <c r="DI234" s="196">
        <f>(AI234-AVERAGE(AI$3:AI$242))^2*'Monthly Returns'!$BI248</f>
        <v>4.4117714592802203E-6</v>
      </c>
      <c r="DJ234" s="196">
        <f>(AJ234-AVERAGE(AJ$3:AJ$242))^2*'Monthly Returns'!$BI248</f>
        <v>3.0816819537589222E-6</v>
      </c>
      <c r="DK234" s="196">
        <f>(AK234-AVERAGE(AK$3:AK$242))^2*'Monthly Returns'!$BI248</f>
        <v>4.9746836222769917E-6</v>
      </c>
      <c r="DL234" s="196">
        <f>(AL234-AVERAGE(AL$3:AL$242))^2*'Monthly Returns'!$BI248</f>
        <v>4.1111131426144263E-7</v>
      </c>
      <c r="DM234" s="196">
        <f>(AM234-AVERAGE(AM$3:AM$242))^2*'Monthly Returns'!$BI248</f>
        <v>5.4487591222860481E-6</v>
      </c>
      <c r="DN234" s="196">
        <f>(AN234-AVERAGE(AN$3:AN$242))^2*'Monthly Returns'!$BI248</f>
        <v>3.5231709242738716E-7</v>
      </c>
      <c r="DO234" s="196">
        <f>(AO234-AVERAGE(AO$3:AO$242))^2*'Monthly Returns'!$BI248</f>
        <v>3.0831371321190413E-5</v>
      </c>
      <c r="DP234" s="196">
        <f>(AP234-AVERAGE(AP$3:AP$242))^2*'Monthly Returns'!$BI248</f>
        <v>3.1018701944142317E-6</v>
      </c>
      <c r="DQ234" s="196">
        <f>(AQ234-AVERAGE(AQ$3:AQ$242))^2*'Monthly Returns'!$BI248</f>
        <v>2.018391289770558E-5</v>
      </c>
      <c r="DR234" s="196">
        <f>(AR234-AVERAGE(AR$3:AR$242))^2*'Monthly Returns'!$BI248</f>
        <v>3.6651488147996543E-6</v>
      </c>
      <c r="DS234" s="196">
        <f>(AS234-AVERAGE(AS$3:AS$242))^2*'Monthly Returns'!$BI248</f>
        <v>3.1233699556591657E-35</v>
      </c>
      <c r="DT234" s="196">
        <f>(AT234-AVERAGE(AT$3:AT$242))^2*'Monthly Returns'!$BI248</f>
        <v>1.1624472053028487E-6</v>
      </c>
      <c r="DU234" s="196">
        <f>(AU234-AVERAGE(AU$3:AU$242))^2*'Monthly Returns'!$BI248</f>
        <v>1.249817867059613E-7</v>
      </c>
      <c r="DV234" s="196">
        <f>(AV234-AVERAGE(AV$3:AV$242))^2*'Monthly Returns'!$BI248</f>
        <v>2.0216489730143271E-6</v>
      </c>
      <c r="DW234" s="196">
        <f>(AW234-AVERAGE(AW$3:AW$242))^2*'Monthly Returns'!$BI248</f>
        <v>1.5641776401900339E-5</v>
      </c>
      <c r="DX234" s="196">
        <f>(AX234-AVERAGE(AX$3:AX$242))^2*'Monthly Returns'!$BI248</f>
        <v>7.556439830265908E-7</v>
      </c>
      <c r="DY234" s="196">
        <f>(AY234-AVERAGE(AY$3:AY$242))^2*'Monthly Returns'!$BI248</f>
        <v>1.3903236324960276E-5</v>
      </c>
      <c r="DZ234" s="196">
        <f>(AZ234-AVERAGE(AZ$3:AZ$242))^2*'Monthly Returns'!$BI248</f>
        <v>2.8806221619862319E-5</v>
      </c>
      <c r="EA234" s="196">
        <f>(BA234-AVERAGE(BA$3:BA$242))^2*'Monthly Returns'!$BI248</f>
        <v>2.2736325396884372E-5</v>
      </c>
    </row>
    <row r="235" spans="1:131" s="103" customFormat="1" x14ac:dyDescent="0.2">
      <c r="A235" s="85"/>
      <c r="B235" s="102">
        <f>'Monthly Returns'!A249</f>
        <v>43159</v>
      </c>
      <c r="C235" s="97">
        <f>'Monthly Returns'!B249</f>
        <v>-3.6859999999999997E-2</v>
      </c>
      <c r="D235" s="97">
        <f>'Monthly Returns'!C249</f>
        <v>-3.6713000000000003E-2</v>
      </c>
      <c r="E235" s="97">
        <f>'Monthly Returns'!D249</f>
        <v>-4.1307000000000003E-2</v>
      </c>
      <c r="F235" s="97">
        <f>'Monthly Returns'!E249</f>
        <v>-3.8721999999999999E-2</v>
      </c>
      <c r="G235" s="97">
        <f>'Monthly Returns'!F249</f>
        <v>-3.1981999999999997E-2</v>
      </c>
      <c r="H235" s="97">
        <f>'Monthly Returns'!G249</f>
        <v>-4.1609999999999994E-2</v>
      </c>
      <c r="I235" s="97">
        <f>'Monthly Returns'!H249</f>
        <v>-4.6986999999999994E-2</v>
      </c>
      <c r="J235" s="97">
        <f>'Monthly Returns'!I249</f>
        <v>-3.8753000000000003E-2</v>
      </c>
      <c r="K235" s="97">
        <f>'Monthly Returns'!J249</f>
        <v>-4.5976999999999997E-2</v>
      </c>
      <c r="L235" s="97">
        <f>'Monthly Returns'!K249</f>
        <v>-2.496424718368162E-2</v>
      </c>
      <c r="M235" s="97">
        <f>'Monthly Returns'!L249</f>
        <v>-9.4789999999999996E-3</v>
      </c>
      <c r="N235" s="97">
        <f>'Monthly Returns'!M249</f>
        <v>-7.5329999999999998E-3</v>
      </c>
      <c r="O235" s="97">
        <f>'Monthly Returns'!N249</f>
        <v>7.2800000000000002E-4</v>
      </c>
      <c r="P235" s="97">
        <f>'Monthly Returns'!O249</f>
        <v>-2.9980000000000002E-3</v>
      </c>
      <c r="Q235" s="97">
        <f>'Monthly Returns'!P249</f>
        <v>-3.0029E-2</v>
      </c>
      <c r="R235" s="97">
        <f>'Monthly Returns'!Q249</f>
        <v>-1.5148E-2</v>
      </c>
      <c r="S235" s="97">
        <f>'Monthly Returns'!R249</f>
        <v>-7.1120000000000003E-3</v>
      </c>
      <c r="T235" s="97">
        <f>'Monthly Returns'!S249</f>
        <v>-3.3083999999999995E-2</v>
      </c>
      <c r="U235" s="97">
        <f>'Monthly Returns'!T249</f>
        <v>-1.0807000000000001E-2</v>
      </c>
      <c r="V235" s="97">
        <f>'Monthly Returns'!U249</f>
        <v>-5.1959999999999992E-3</v>
      </c>
      <c r="W235" s="97">
        <f>'Monthly Returns'!V249</f>
        <v>-6.5559999999999993E-3</v>
      </c>
      <c r="X235" s="97">
        <f>'Monthly Returns'!W249</f>
        <v>-6.182E-3</v>
      </c>
      <c r="Y235" s="97">
        <f>'Monthly Returns'!X249</f>
        <v>-4.483E-3</v>
      </c>
      <c r="Z235" s="97">
        <f>'Monthly Returns'!Y249</f>
        <v>3.0299999999999999E-4</v>
      </c>
      <c r="AA235" s="97">
        <f>'Monthly Returns'!Z249</f>
        <v>-8.4989999999999996E-3</v>
      </c>
      <c r="AB235" s="97">
        <f>'Monthly Returns'!AA249</f>
        <v>1.9859999999999999E-3</v>
      </c>
      <c r="AC235" s="97">
        <f>'Monthly Returns'!AB249</f>
        <v>-8.4689999999999991E-3</v>
      </c>
      <c r="AD235" s="97">
        <f>'Monthly Returns'!AC249</f>
        <v>-2.4229999999999998E-3</v>
      </c>
      <c r="AE235" s="97">
        <f>'Monthly Returns'!AD249</f>
        <v>-2.4478E-2</v>
      </c>
      <c r="AF235" s="97">
        <f>'Monthly Returns'!AE249</f>
        <v>-1.95E-2</v>
      </c>
      <c r="AG235" s="97">
        <f>'Monthly Returns'!AF249</f>
        <v>-9.8619999999999992E-3</v>
      </c>
      <c r="AH235" s="97">
        <f>'Monthly Returns'!AG249</f>
        <v>-1.2312E-2</v>
      </c>
      <c r="AI235" s="97">
        <f>'Monthly Returns'!AH249</f>
        <v>-2.4199999999999999E-2</v>
      </c>
      <c r="AJ235" s="97">
        <f>'Monthly Returns'!AI249</f>
        <v>-1.8000000000000002E-2</v>
      </c>
      <c r="AK235" s="97">
        <f>'Monthly Returns'!AJ249</f>
        <v>-1.8425E-2</v>
      </c>
      <c r="AL235" s="97">
        <f>'Monthly Returns'!AK249</f>
        <v>-6.5069999999999998E-3</v>
      </c>
      <c r="AM235" s="97">
        <f>'Monthly Returns'!AL249</f>
        <v>-3.7020999999999998E-2</v>
      </c>
      <c r="AN235" s="97">
        <f>'Monthly Returns'!AM249</f>
        <v>-5.5089999999999991E-3</v>
      </c>
      <c r="AO235" s="97">
        <f>'Monthly Returns'!AN249</f>
        <v>-8.0901000000000001E-2</v>
      </c>
      <c r="AP235" s="97">
        <f>'Monthly Returns'!AO249</f>
        <v>-1.7295000000000001E-2</v>
      </c>
      <c r="AQ235" s="97">
        <f>'Monthly Returns'!AP249</f>
        <v>-5.0849000000000005E-2</v>
      </c>
      <c r="AR235" s="95">
        <v>-6.434139715210856E-4</v>
      </c>
      <c r="AS235" s="97">
        <f>'Monthly Returns'!AR249</f>
        <v>-2.496424718368162E-2</v>
      </c>
      <c r="AT235" s="205">
        <f t="shared" si="5"/>
        <v>-3.2182719651695432E-2</v>
      </c>
      <c r="AU235" s="95">
        <v>-6.0232302883735014E-3</v>
      </c>
      <c r="AV235" s="95">
        <v>-3.3734242356779397E-3</v>
      </c>
      <c r="AW235" s="97">
        <f>'Monthly Returns'!AV249</f>
        <v>-7.2711999999999999E-2</v>
      </c>
      <c r="AX235" s="97">
        <f>'Monthly Returns'!AW249</f>
        <v>-6.6445000000000004E-2</v>
      </c>
      <c r="AY235" s="95">
        <v>-2.8706598258477146E-2</v>
      </c>
      <c r="AZ235" s="95">
        <v>-2.0995215317681653E-2</v>
      </c>
      <c r="BA235" s="97">
        <f>'Monthly Returns'!AZ249</f>
        <v>-9.6937999999999996E-2</v>
      </c>
      <c r="BB235" s="97"/>
      <c r="BC235" s="97"/>
      <c r="BD235" s="97"/>
      <c r="BE235" s="97"/>
      <c r="BF235" s="97"/>
      <c r="BG235" s="97"/>
      <c r="BH235" s="97"/>
      <c r="BI235" s="97"/>
      <c r="BJ235" s="97"/>
      <c r="BK235" s="97"/>
      <c r="BL235" s="97"/>
      <c r="BM235" s="97"/>
      <c r="BN235" s="97"/>
      <c r="BO235" s="97"/>
      <c r="BP235" s="97"/>
      <c r="BQ235" s="97"/>
      <c r="BR235" s="97"/>
      <c r="BS235" s="97"/>
      <c r="BT235" s="97"/>
      <c r="BU235" s="97"/>
      <c r="BV235" s="97"/>
      <c r="CC235" s="196">
        <f>(C235-AVERAGE(C$3:C$242))^2*'Monthly Returns'!$BI249</f>
        <v>1.9884380262665477E-5</v>
      </c>
      <c r="CD235" s="196">
        <f>(D235-AVERAGE(D$3:D$242))^2*'Monthly Returns'!$BI249</f>
        <v>1.9651677691063249E-5</v>
      </c>
      <c r="CE235" s="196">
        <f>(E235-AVERAGE(E$3:E$242))^2*'Monthly Returns'!$BI249</f>
        <v>2.6241261997784272E-5</v>
      </c>
      <c r="CF235" s="196">
        <f>(F235-AVERAGE(F$3:F$242))^2*'Monthly Returns'!$BI249</f>
        <v>2.3395075078599288E-5</v>
      </c>
      <c r="CG235" s="196">
        <f>(G235-AVERAGE(G$3:G$242))^2*'Monthly Returns'!$BI249</f>
        <v>1.8624829739241873E-5</v>
      </c>
      <c r="CH235" s="196">
        <f>(H235-AVERAGE(H$3:H$242))^2*'Monthly Returns'!$BI249</f>
        <v>2.3641602562712348E-5</v>
      </c>
      <c r="CI235" s="196">
        <f>(I235-AVERAGE(I$3:I$242))^2*'Monthly Returns'!$BI249</f>
        <v>2.9037808315795669E-5</v>
      </c>
      <c r="CJ235" s="196">
        <f>(J235-AVERAGE(J$3:J$242))^2*'Monthly Returns'!$BI249</f>
        <v>2.3327623930713592E-5</v>
      </c>
      <c r="CK235" s="196">
        <f>(K235-AVERAGE(K$3:K$242))^2*'Monthly Returns'!$BI249</f>
        <v>3.2216316015362781E-5</v>
      </c>
      <c r="CL235" s="196">
        <f>(L235-AVERAGE(L$3:L$242))^2*'Monthly Returns'!$BI249</f>
        <v>3.1549191471304705E-35</v>
      </c>
      <c r="CM235" s="196">
        <f>(M235-AVERAGE(M$3:M$242))^2*'Monthly Returns'!$BI249</f>
        <v>1.7801940990642208E-6</v>
      </c>
      <c r="CN235" s="196">
        <f>(N235-AVERAGE(N$3:N$242))^2*'Monthly Returns'!$BI249</f>
        <v>1.2144730214551856E-6</v>
      </c>
      <c r="CO235" s="196">
        <f>(O235-AVERAGE(O$3:O$242))^2*'Monthly Returns'!$BI249</f>
        <v>9.6424858765422884E-9</v>
      </c>
      <c r="CP235" s="196">
        <f>(P235-AVERAGE(P$3:P$242))^2*'Monthly Returns'!$BI249</f>
        <v>3.6794627220274367E-7</v>
      </c>
      <c r="CQ235" s="196">
        <f>(Q235-AVERAGE(Q$3:Q$242))^2*'Monthly Returns'!$BI249</f>
        <v>1.2670480928096543E-5</v>
      </c>
      <c r="CR235" s="196">
        <f>(R235-AVERAGE(R$3:R$242))^2*'Monthly Returns'!$BI249</f>
        <v>3.892824990101071E-6</v>
      </c>
      <c r="CS235" s="196">
        <f>(S235-AVERAGE(S$3:S$242))^2*'Monthly Returns'!$BI249</f>
        <v>1.2634976579293026E-6</v>
      </c>
      <c r="CT235" s="196">
        <f>(T235-AVERAGE(T$3:T$242))^2*'Monthly Returns'!$BI249</f>
        <v>1.5282881377290911E-5</v>
      </c>
      <c r="CU235" s="196">
        <f>(U235-AVERAGE(U$3:U$242))^2*'Monthly Returns'!$BI249</f>
        <v>2.3716762571384825E-6</v>
      </c>
      <c r="CV235" s="196">
        <f>(V235-AVERAGE(V$3:V$242))^2*'Monthly Returns'!$BI249</f>
        <v>7.4022984372076804E-7</v>
      </c>
      <c r="CW235" s="196">
        <f>(W235-AVERAGE(W$3:W$242))^2*'Monthly Returns'!$BI249</f>
        <v>1.0773356669909776E-6</v>
      </c>
      <c r="CX235" s="196">
        <f>(X235-AVERAGE(X$3:X$242))^2*'Monthly Returns'!$BI249</f>
        <v>1.1622549002414327E-6</v>
      </c>
      <c r="CY235" s="196">
        <f>(Y235-AVERAGE(Y$3:Y$242))^2*'Monthly Returns'!$BI249</f>
        <v>6.7088634634098585E-7</v>
      </c>
      <c r="CZ235" s="196">
        <f>(Z235-AVERAGE(Z$3:Z$242))^2*'Monthly Returns'!$BI249</f>
        <v>4.6690327160093401E-8</v>
      </c>
      <c r="DA235" s="196">
        <f>(AA235-AVERAGE(AA$3:AA$242))^2*'Monthly Returns'!$BI249</f>
        <v>2.1319596806398778E-6</v>
      </c>
      <c r="DB235" s="196">
        <f>(AB235-AVERAGE(AB$3:AB$242))^2*'Monthly Returns'!$BI249</f>
        <v>4.6827623825496006E-8</v>
      </c>
      <c r="DC235" s="196">
        <f>(AC235-AVERAGE(AC$3:AC$242))^2*'Monthly Returns'!$BI249</f>
        <v>1.3550944108852494E-6</v>
      </c>
      <c r="DD235" s="196">
        <f>(AD235-AVERAGE(AD$3:AD$242))^2*'Monthly Returns'!$BI249</f>
        <v>3.1105485983281552E-7</v>
      </c>
      <c r="DE235" s="196">
        <f>(AE235-AVERAGE(AE$3:AE$242))^2*'Monthly Returns'!$BI249</f>
        <v>7.8925341428518718E-6</v>
      </c>
      <c r="DF235" s="196">
        <f>(AF235-AVERAGE(AF$3:AF$242))^2*'Monthly Returns'!$BI249</f>
        <v>7.15758453915484E-6</v>
      </c>
      <c r="DG235" s="196">
        <f>(AG235-AVERAGE(AG$3:AG$242))^2*'Monthly Returns'!$BI249</f>
        <v>2.4039164297072744E-6</v>
      </c>
      <c r="DH235" s="196">
        <f>(AH235-AVERAGE(AH$3:AH$242))^2*'Monthly Returns'!$BI249</f>
        <v>2.8360871141982289E-6</v>
      </c>
      <c r="DI235" s="196">
        <f>(AI235-AVERAGE(AI$3:AI$242))^2*'Monthly Returns'!$BI249</f>
        <v>7.933689958506093E-6</v>
      </c>
      <c r="DJ235" s="196">
        <f>(AJ235-AVERAGE(AJ$3:AJ$242))^2*'Monthly Returns'!$BI249</f>
        <v>5.7572422518979783E-6</v>
      </c>
      <c r="DK235" s="196">
        <f>(AK235-AVERAGE(AK$3:AK$242))^2*'Monthly Returns'!$BI249</f>
        <v>6.2367004108279725E-6</v>
      </c>
      <c r="DL235" s="196">
        <f>(AL235-AVERAGE(AL$3:AL$242))^2*'Monthly Returns'!$BI249</f>
        <v>1.7070156531911578E-6</v>
      </c>
      <c r="DM235" s="196">
        <f>(AM235-AVERAGE(AM$3:AM$242))^2*'Monthly Returns'!$BI249</f>
        <v>1.7506056805392375E-5</v>
      </c>
      <c r="DN235" s="196">
        <f>(AN235-AVERAGE(AN$3:AN$242))^2*'Monthly Returns'!$BI249</f>
        <v>1.2663066213750459E-6</v>
      </c>
      <c r="DO235" s="196">
        <f>(AO235-AVERAGE(AO$3:AO$242))^2*'Monthly Returns'!$BI249</f>
        <v>7.6208439865067668E-5</v>
      </c>
      <c r="DP235" s="196">
        <f>(AP235-AVERAGE(AP$3:AP$242))^2*'Monthly Returns'!$BI249</f>
        <v>3.9574044669060266E-6</v>
      </c>
      <c r="DQ235" s="196">
        <f>(AQ235-AVERAGE(AQ$3:AQ$242))^2*'Monthly Returns'!$BI249</f>
        <v>3.524522120619814E-5</v>
      </c>
      <c r="DR235" s="196">
        <f>(AR235-AVERAGE(AR$3:AR$242))^2*'Monthly Returns'!$BI249</f>
        <v>5.2324048656320908E-7</v>
      </c>
      <c r="DS235" s="196">
        <f>(AS235-AVERAGE(AS$3:AS$242))^2*'Monthly Returns'!$BI249</f>
        <v>3.1549191471304705E-35</v>
      </c>
      <c r="DT235" s="196">
        <f>(AT235-AVERAGE(AT$3:AT$242))^2*'Monthly Returns'!$BI249</f>
        <v>1.4690203067201953E-5</v>
      </c>
      <c r="DU235" s="196">
        <f>(AU235-AVERAGE(AU$3:AU$242))^2*'Monthly Returns'!$BI249</f>
        <v>6.5817770628130602E-7</v>
      </c>
      <c r="DV235" s="196">
        <f>(AV235-AVERAGE(AV$3:AV$242))^2*'Monthly Returns'!$BI249</f>
        <v>6.2323010132389785E-8</v>
      </c>
      <c r="DW235" s="196">
        <f>(AW235-AVERAGE(AW$3:AW$242))^2*'Monthly Returns'!$BI249</f>
        <v>6.9758131696467132E-5</v>
      </c>
      <c r="DX235" s="196">
        <f>(AX235-AVERAGE(AX$3:AX$242))^2*'Monthly Returns'!$BI249</f>
        <v>5.8098799620093004E-5</v>
      </c>
      <c r="DY235" s="196">
        <f>(AY235-AVERAGE(AY$3:AY$242))^2*'Monthly Returns'!$BI249</f>
        <v>1.3005676011885482E-5</v>
      </c>
      <c r="DZ235" s="196">
        <f>(AZ235-AVERAGE(AZ$3:AZ$242))^2*'Monthly Returns'!$BI249</f>
        <v>1.420890192828804E-5</v>
      </c>
      <c r="EA235" s="196">
        <f>(BA235-AVERAGE(BA$3:BA$242))^2*'Monthly Returns'!$BI249</f>
        <v>1.1762867709017786E-4</v>
      </c>
    </row>
    <row r="236" spans="1:131" s="103" customFormat="1" x14ac:dyDescent="0.2">
      <c r="A236" s="85"/>
      <c r="B236" s="102">
        <f>'Monthly Returns'!A250</f>
        <v>43190</v>
      </c>
      <c r="C236" s="97">
        <f>'Monthly Returns'!B250</f>
        <v>-2.0074000000000002E-2</v>
      </c>
      <c r="D236" s="97">
        <f>'Monthly Returns'!C250</f>
        <v>-2.2697999999999999E-2</v>
      </c>
      <c r="E236" s="97">
        <f>'Monthly Returns'!D250</f>
        <v>6.2E-4</v>
      </c>
      <c r="F236" s="97">
        <f>'Monthly Returns'!E250</f>
        <v>1.2934000000000001E-2</v>
      </c>
      <c r="G236" s="97">
        <f>'Monthly Returns'!F250</f>
        <v>2.3793999999999999E-2</v>
      </c>
      <c r="H236" s="97">
        <f>'Monthly Returns'!G250</f>
        <v>-2.0808E-2</v>
      </c>
      <c r="I236" s="97">
        <f>'Monthly Returns'!H250</f>
        <v>-1.6858999999999999E-2</v>
      </c>
      <c r="J236" s="97">
        <f>'Monthly Returns'!I250</f>
        <v>-1.0275000000000001E-2</v>
      </c>
      <c r="K236" s="97">
        <f>'Monthly Returns'!J250</f>
        <v>-1.8337000000000003E-2</v>
      </c>
      <c r="L236" s="97">
        <f>'Monthly Returns'!K250</f>
        <v>-2.496424718368162E-2</v>
      </c>
      <c r="M236" s="97">
        <f>'Monthly Returns'!L250</f>
        <v>6.4129999999999994E-3</v>
      </c>
      <c r="N236" s="97">
        <f>'Monthly Returns'!M250</f>
        <v>9.4310000000000001E-3</v>
      </c>
      <c r="O236" s="97">
        <f>'Monthly Returns'!N250</f>
        <v>1.418E-3</v>
      </c>
      <c r="P236" s="97">
        <f>'Monthly Returns'!O250</f>
        <v>5.3169999999999997E-3</v>
      </c>
      <c r="Q236" s="97">
        <f>'Monthly Returns'!P250</f>
        <v>3.0272E-2</v>
      </c>
      <c r="R236" s="97">
        <f>'Monthly Returns'!Q250</f>
        <v>3.0799999999999998E-3</v>
      </c>
      <c r="S236" s="97">
        <f>'Monthly Returns'!R250</f>
        <v>1.1379999999999999E-3</v>
      </c>
      <c r="T236" s="97">
        <f>'Monthly Returns'!S250</f>
        <v>7.4599999999999996E-3</v>
      </c>
      <c r="U236" s="97">
        <f>'Monthly Returns'!T250</f>
        <v>1.1193999999999999E-2</v>
      </c>
      <c r="V236" s="97">
        <f>'Monthly Returns'!U250</f>
        <v>4.3699999999999998E-3</v>
      </c>
      <c r="W236" s="97">
        <f>'Monthly Returns'!V250</f>
        <v>6.3859999999999993E-3</v>
      </c>
      <c r="X236" s="97">
        <f>'Monthly Returns'!W250</f>
        <v>4.1279999999999997E-3</v>
      </c>
      <c r="Y236" s="97">
        <f>'Monthly Returns'!X250</f>
        <v>1.5279999999999998E-3</v>
      </c>
      <c r="Z236" s="97">
        <f>'Monthly Returns'!Y250</f>
        <v>-7.1599999999999995E-4</v>
      </c>
      <c r="AA236" s="97">
        <f>'Monthly Returns'!Z250</f>
        <v>-6.0400000000000002E-3</v>
      </c>
      <c r="AB236" s="97">
        <f>'Monthly Returns'!AA250</f>
        <v>2.8179999999999998E-3</v>
      </c>
      <c r="AC236" s="97">
        <f>'Monthly Returns'!AB250</f>
        <v>1.4306000000000001E-2</v>
      </c>
      <c r="AD236" s="97">
        <f>'Monthly Returns'!AC250</f>
        <v>1.6378999999999998E-2</v>
      </c>
      <c r="AE236" s="97">
        <f>'Monthly Returns'!AD250</f>
        <v>8.3230000000000005E-3</v>
      </c>
      <c r="AF236" s="97">
        <f>'Monthly Returns'!AE250</f>
        <v>3.5590000000000001E-3</v>
      </c>
      <c r="AG236" s="97">
        <f>'Monthly Returns'!AF250</f>
        <v>-3.8900000000000002E-3</v>
      </c>
      <c r="AH236" s="97">
        <f>'Monthly Returns'!AG250</f>
        <v>1.2701E-2</v>
      </c>
      <c r="AI236" s="97">
        <f>'Monthly Returns'!AH250</f>
        <v>-9.7999999999999997E-3</v>
      </c>
      <c r="AJ236" s="97">
        <f>'Monthly Returns'!AI250</f>
        <v>-5.1500000000000001E-3</v>
      </c>
      <c r="AK236" s="97">
        <f>'Monthly Returns'!AJ250</f>
        <v>-6.3080000000000002E-3</v>
      </c>
      <c r="AL236" s="97">
        <f>'Monthly Returns'!AK250</f>
        <v>-5.0410000000000003E-3</v>
      </c>
      <c r="AM236" s="97">
        <f>'Monthly Returns'!AL250</f>
        <v>-5.5360000000000001E-3</v>
      </c>
      <c r="AN236" s="97">
        <f>'Monthly Returns'!AM250</f>
        <v>-1.867E-3</v>
      </c>
      <c r="AO236" s="97">
        <f>'Monthly Returns'!AN250</f>
        <v>-2.6435E-2</v>
      </c>
      <c r="AP236" s="97">
        <f>'Monthly Returns'!AO250</f>
        <v>-6.2150000000000009E-3</v>
      </c>
      <c r="AQ236" s="97">
        <f>'Monthly Returns'!AP250</f>
        <v>-1.5440000000000001E-2</v>
      </c>
      <c r="AR236" s="95">
        <v>1.9376934767077112E-2</v>
      </c>
      <c r="AS236" s="97">
        <f>'Monthly Returns'!AR250</f>
        <v>-2.496424718368162E-2</v>
      </c>
      <c r="AT236" s="205">
        <f t="shared" si="5"/>
        <v>9.8912758368905761E-4</v>
      </c>
      <c r="AU236" s="95">
        <v>3.1110432055803895E-3</v>
      </c>
      <c r="AV236" s="95">
        <v>-3.8125379412559507E-3</v>
      </c>
      <c r="AW236" s="97">
        <f>'Monthly Returns'!AV250</f>
        <v>3.7099E-2</v>
      </c>
      <c r="AX236" s="97">
        <f>'Monthly Returns'!AW250</f>
        <v>2.4808E-2</v>
      </c>
      <c r="AY236" s="95">
        <v>-1.0988362081554712E-2</v>
      </c>
      <c r="AZ236" s="95">
        <v>-4.4695307273417834E-2</v>
      </c>
      <c r="BA236" s="97">
        <f>'Monthly Returns'!AZ250</f>
        <v>-6.9399000000000002E-2</v>
      </c>
      <c r="BB236" s="97"/>
      <c r="BC236" s="97"/>
      <c r="BD236" s="97"/>
      <c r="BE236" s="97"/>
      <c r="BF236" s="97"/>
      <c r="BG236" s="97"/>
      <c r="BH236" s="97"/>
      <c r="BI236" s="97"/>
      <c r="BJ236" s="97"/>
      <c r="BK236" s="97"/>
      <c r="BL236" s="97"/>
      <c r="BM236" s="97"/>
      <c r="BN236" s="97"/>
      <c r="BO236" s="97"/>
      <c r="BP236" s="97"/>
      <c r="BQ236" s="97"/>
      <c r="BR236" s="97"/>
      <c r="BS236" s="97"/>
      <c r="BT236" s="97"/>
      <c r="BU236" s="97"/>
      <c r="BV236" s="97"/>
      <c r="CC236" s="196">
        <f>(C236-AVERAGE(C$3:C$242))^2*'Monthly Returns'!$BI250</f>
        <v>7.6984932695258704E-6</v>
      </c>
      <c r="CD236" s="196">
        <f>(D236-AVERAGE(D$3:D$242))^2*'Monthly Returns'!$BI250</f>
        <v>9.1815634572118059E-6</v>
      </c>
      <c r="CE236" s="196">
        <f>(E236-AVERAGE(E$3:E$242))^2*'Monthly Returns'!$BI250</f>
        <v>7.8268644410874473E-7</v>
      </c>
      <c r="CF236" s="196">
        <f>(F236-AVERAGE(F$3:F$242))^2*'Monthly Returns'!$BI250</f>
        <v>1.5358883506909086E-7</v>
      </c>
      <c r="CG236" s="196">
        <f>(G236-AVERAGE(G$3:G$242))^2*'Monthly Returns'!$BI250</f>
        <v>1.7814405815244372E-6</v>
      </c>
      <c r="CH236" s="196">
        <f>(H236-AVERAGE(H$3:H$242))^2*'Monthly Returns'!$BI250</f>
        <v>7.680187121998612E-6</v>
      </c>
      <c r="CI236" s="196">
        <f>(I236-AVERAGE(I$3:I$242))^2*'Monthly Returns'!$BI250</f>
        <v>5.5317988668568264E-6</v>
      </c>
      <c r="CJ236" s="196">
        <f>(J236-AVERAGE(J$3:J$242))^2*'Monthly Returns'!$BI250</f>
        <v>3.8343583904302505E-6</v>
      </c>
      <c r="CK236" s="196">
        <f>(K236-AVERAGE(K$3:K$242))^2*'Monthly Returns'!$BI250</f>
        <v>8.3735452056186559E-6</v>
      </c>
      <c r="CL236" s="196">
        <f>(L236-AVERAGE(L$3:L$242))^2*'Monthly Returns'!$BI250</f>
        <v>3.1867870173035059E-35</v>
      </c>
      <c r="CM236" s="196">
        <f>(M236-AVERAGE(M$3:M$242))^2*'Monthly Returns'!$BI250</f>
        <v>7.5715120571864804E-8</v>
      </c>
      <c r="CN236" s="196">
        <f>(N236-AVERAGE(N$3:N$242))^2*'Monthly Returns'!$BI250</f>
        <v>3.8137746946957227E-7</v>
      </c>
      <c r="CO236" s="196">
        <f>(O236-AVERAGE(O$3:O$242))^2*'Monthly Returns'!$BI250</f>
        <v>8.1349535380426785E-10</v>
      </c>
      <c r="CP236" s="196">
        <f>(P236-AVERAGE(P$3:P$242))^2*'Monthly Returns'!$BI250</f>
        <v>5.5670445618347751E-8</v>
      </c>
      <c r="CQ236" s="196">
        <f>(Q236-AVERAGE(Q$3:Q$242))^2*'Monthly Returns'!$BI250</f>
        <v>6.5268449895320311E-6</v>
      </c>
      <c r="CR236" s="196">
        <f>(R236-AVERAGE(R$3:R$242))^2*'Monthly Returns'!$BI250</f>
        <v>1.6713770360128084E-8</v>
      </c>
      <c r="CS236" s="196">
        <f>(S236-AVERAGE(S$3:S$242))^2*'Monthly Returns'!$BI250</f>
        <v>8.4529484967835196E-8</v>
      </c>
      <c r="CT236" s="196">
        <f>(T236-AVERAGE(T$3:T$242))^2*'Monthly Returns'!$BI250</f>
        <v>3.7660646239060169E-8</v>
      </c>
      <c r="CU236" s="196">
        <f>(U236-AVERAGE(U$3:U$242))^2*'Monthly Returns'!$BI250</f>
        <v>4.7553643285053067E-7</v>
      </c>
      <c r="CV236" s="196">
        <f>(V236-AVERAGE(V$3:V$242))^2*'Monthly Returns'!$BI250</f>
        <v>1.1687008476355047E-8</v>
      </c>
      <c r="CW236" s="196">
        <f>(W236-AVERAGE(W$3:W$242))^2*'Monthly Returns'!$BI250</f>
        <v>7.4501614502642656E-8</v>
      </c>
      <c r="CX236" s="196">
        <f>(X236-AVERAGE(X$3:X$242))^2*'Monthly Returns'!$BI250</f>
        <v>1.2280105902466151E-9</v>
      </c>
      <c r="CY236" s="196">
        <f>(Y236-AVERAGE(Y$3:Y$242))^2*'Monthly Returns'!$BI250</f>
        <v>4.4909619284271779E-8</v>
      </c>
      <c r="CZ236" s="196">
        <f>(Z236-AVERAGE(Z$3:Z$242))^2*'Monthly Returns'!$BI250</f>
        <v>1.0290906548803981E-7</v>
      </c>
      <c r="DA236" s="196">
        <f>(AA236-AVERAGE(AA$3:AA$242))^2*'Monthly Returns'!$BI250</f>
        <v>1.4820941880669313E-6</v>
      </c>
      <c r="DB236" s="196">
        <f>(AB236-AVERAGE(AB$3:AB$242))^2*'Monthly Returns'!$BI250</f>
        <v>1.7656426348845526E-8</v>
      </c>
      <c r="DC236" s="196">
        <f>(AC236-AVERAGE(AC$3:AC$242))^2*'Monthly Returns'!$BI250</f>
        <v>1.3136283582264642E-6</v>
      </c>
      <c r="DD236" s="196">
        <f>(AD236-AVERAGE(AD$3:AD$242))^2*'Monthly Returns'!$BI250</f>
        <v>1.8266121633454444E-6</v>
      </c>
      <c r="DE236" s="196">
        <f>(AE236-AVERAGE(AE$3:AE$242))^2*'Monthly Returns'!$BI250</f>
        <v>2.6230144702879898E-7</v>
      </c>
      <c r="DF236" s="196">
        <f>(AF236-AVERAGE(AF$3:AF$242))^2*'Monthly Returns'!$BI250</f>
        <v>1.1825148755414519E-7</v>
      </c>
      <c r="DG236" s="196">
        <f>(AG236-AVERAGE(AG$3:AG$242))^2*'Monthly Returns'!$BI250</f>
        <v>9.0430562980662138E-7</v>
      </c>
      <c r="DH236" s="196">
        <f>(AH236-AVERAGE(AH$3:AH$242))^2*'Monthly Returns'!$BI250</f>
        <v>7.2441371788662983E-7</v>
      </c>
      <c r="DI236" s="196">
        <f>(AI236-AVERAGE(AI$3:AI$242))^2*'Monthly Returns'!$BI250</f>
        <v>1.8672505328313214E-6</v>
      </c>
      <c r="DJ236" s="196">
        <f>(AJ236-AVERAGE(AJ$3:AJ$242))^2*'Monthly Returns'!$BI250</f>
        <v>1.220455963766326E-6</v>
      </c>
      <c r="DK236" s="196">
        <f>(AK236-AVERAGE(AK$3:AK$242))^2*'Monthly Returns'!$BI250</f>
        <v>1.6324940045727394E-6</v>
      </c>
      <c r="DL236" s="196">
        <f>(AL236-AVERAGE(AL$3:AL$242))^2*'Monthly Returns'!$BI250</f>
        <v>1.3549574748599992E-6</v>
      </c>
      <c r="DM236" s="196">
        <f>(AM236-AVERAGE(AM$3:AM$242))^2*'Monthly Returns'!$BI250</f>
        <v>1.0065300317881515E-6</v>
      </c>
      <c r="DN236" s="196">
        <f>(AN236-AVERAGE(AN$3:AN$242))^2*'Monthly Returns'!$BI250</f>
        <v>5.7851480521250614E-7</v>
      </c>
      <c r="DO236" s="196">
        <f>(AO236-AVERAGE(AO$3:AO$242))^2*'Monthly Returns'!$BI250</f>
        <v>1.0464227343487408E-5</v>
      </c>
      <c r="DP236" s="196">
        <f>(AP236-AVERAGE(AP$3:AP$242))^2*'Monthly Returns'!$BI250</f>
        <v>7.6138269126235885E-7</v>
      </c>
      <c r="DQ236" s="196">
        <f>(AQ236-AVERAGE(AQ$3:AQ$242))^2*'Monthly Returns'!$BI250</f>
        <v>5.5969441487889919E-6</v>
      </c>
      <c r="DR236" s="196">
        <f>(AR236-AVERAGE(AR$3:AR$242))^2*'Monthly Returns'!$BI250</f>
        <v>1.7133659743143168E-6</v>
      </c>
      <c r="DS236" s="196">
        <f>(AS236-AVERAGE(AS$3:AS$242))^2*'Monthly Returns'!$BI250</f>
        <v>3.1867870173035059E-35</v>
      </c>
      <c r="DT236" s="196">
        <f>(AT236-AVERAGE(AT$3:AT$242))^2*'Monthly Returns'!$BI250</f>
        <v>2.2915718879410671E-7</v>
      </c>
      <c r="DU236" s="196">
        <f>(AU236-AVERAGE(AU$3:AU$242))^2*'Monthly Returns'!$BI250</f>
        <v>1.2890024731316885E-8</v>
      </c>
      <c r="DV236" s="196">
        <f>(AV236-AVERAGE(AV$3:AV$242))^2*'Monthly Returns'!$BI250</f>
        <v>4.2538283357573041E-8</v>
      </c>
      <c r="DW236" s="196">
        <f>(AW236-AVERAGE(AW$3:AW$242))^2*'Monthly Returns'!$BI250</f>
        <v>7.689165926160602E-6</v>
      </c>
      <c r="DX236" s="196">
        <f>(AX236-AVERAGE(AX$3:AX$242))^2*'Monthly Returns'!$BI250</f>
        <v>2.6219596031871572E-6</v>
      </c>
      <c r="DY236" s="196">
        <f>(AY236-AVERAGE(AY$3:AY$242))^2*'Monthly Returns'!$BI250</f>
        <v>3.322104433735977E-6</v>
      </c>
      <c r="DZ236" s="196">
        <f>(AZ236-AVERAGE(AZ$3:AZ$242))^2*'Monthly Returns'!$BI250</f>
        <v>3.8422915441424792E-5</v>
      </c>
      <c r="EA236" s="196">
        <f>(BA236-AVERAGE(BA$3:BA$242))^2*'Monthly Returns'!$BI250</f>
        <v>6.5606059967740905E-5</v>
      </c>
    </row>
    <row r="237" spans="1:131" s="103" customFormat="1" x14ac:dyDescent="0.2">
      <c r="A237" s="85"/>
      <c r="B237" s="102">
        <f>'Monthly Returns'!A251</f>
        <v>43220</v>
      </c>
      <c r="C237" s="97">
        <f>'Monthly Returns'!B251</f>
        <v>3.8010000000000001E-3</v>
      </c>
      <c r="D237" s="97">
        <f>'Monthly Returns'!C251</f>
        <v>3.3989999999999997E-3</v>
      </c>
      <c r="E237" s="97">
        <f>'Monthly Returns'!D251</f>
        <v>-1.5219999999999999E-3</v>
      </c>
      <c r="F237" s="97">
        <f>'Monthly Returns'!E251</f>
        <v>8.6449999999999999E-3</v>
      </c>
      <c r="G237" s="97">
        <f>'Monthly Returns'!F251</f>
        <v>1.6810000000000002E-2</v>
      </c>
      <c r="H237" s="97">
        <f>'Monthly Returns'!G251</f>
        <v>1.0114000000000001E-2</v>
      </c>
      <c r="I237" s="97">
        <f>'Monthly Returns'!H251</f>
        <v>1.6795999999999998E-2</v>
      </c>
      <c r="J237" s="97">
        <f>'Monthly Returns'!I251</f>
        <v>1.5890999999999999E-2</v>
      </c>
      <c r="K237" s="97">
        <f>'Monthly Returns'!J251</f>
        <v>-4.2389999999999997E-3</v>
      </c>
      <c r="L237" s="97">
        <f>'Monthly Returns'!K251</f>
        <v>-2.496424718368162E-2</v>
      </c>
      <c r="M237" s="97">
        <f>'Monthly Returns'!L251</f>
        <v>-7.437E-3</v>
      </c>
      <c r="N237" s="97">
        <f>'Monthly Returns'!M251</f>
        <v>-8.0979999999999993E-3</v>
      </c>
      <c r="O237" s="97">
        <f>'Monthly Returns'!N251</f>
        <v>1.4469999999999999E-3</v>
      </c>
      <c r="P237" s="97">
        <f>'Monthly Returns'!O251</f>
        <v>-5.7949999999999998E-3</v>
      </c>
      <c r="Q237" s="97">
        <f>'Monthly Returns'!P251</f>
        <v>-1.9438999999999998E-2</v>
      </c>
      <c r="R237" s="97">
        <f>'Monthly Returns'!Q251</f>
        <v>-9.1159999999999991E-3</v>
      </c>
      <c r="S237" s="97">
        <f>'Monthly Returns'!R251</f>
        <v>-4.5319999999999996E-3</v>
      </c>
      <c r="T237" s="97">
        <f>'Monthly Returns'!S251</f>
        <v>-1.9359000000000001E-2</v>
      </c>
      <c r="U237" s="97">
        <f>'Monthly Returns'!T251</f>
        <v>-5.5699999999999999E-4</v>
      </c>
      <c r="V237" s="97">
        <f>'Monthly Returns'!U251</f>
        <v>-6.7679999999999997E-3</v>
      </c>
      <c r="W237" s="97">
        <f>'Monthly Returns'!V251</f>
        <v>-5.0249999999999991E-3</v>
      </c>
      <c r="X237" s="97">
        <f>'Monthly Returns'!W251</f>
        <v>-6.502E-3</v>
      </c>
      <c r="Y237" s="97">
        <f>'Monthly Returns'!X251</f>
        <v>-3.3019999999999998E-3</v>
      </c>
      <c r="Z237" s="97">
        <f>'Monthly Returns'!Y251</f>
        <v>-2.4979999999999998E-3</v>
      </c>
      <c r="AA237" s="97">
        <f>'Monthly Returns'!Z251</f>
        <v>6.5059999999999996E-3</v>
      </c>
      <c r="AB237" s="97">
        <f>'Monthly Returns'!AA251</f>
        <v>4.1320000000000003E-3</v>
      </c>
      <c r="AC237" s="97">
        <f>'Monthly Returns'!AB251</f>
        <v>-2.2673000000000002E-2</v>
      </c>
      <c r="AD237" s="97">
        <f>'Monthly Returns'!AC251</f>
        <v>-2.4483999999999999E-2</v>
      </c>
      <c r="AE237" s="97">
        <f>'Monthly Returns'!AD251</f>
        <v>-1.6511000000000001E-2</v>
      </c>
      <c r="AF237" s="97">
        <f>'Monthly Returns'!AE251</f>
        <v>-1.4105000000000001E-2</v>
      </c>
      <c r="AG237" s="97">
        <f>'Monthly Returns'!AF251</f>
        <v>-8.4379999999999993E-3</v>
      </c>
      <c r="AH237" s="97">
        <f>'Monthly Returns'!AG251</f>
        <v>-2.2203000000000001E-2</v>
      </c>
      <c r="AI237" s="97">
        <f>'Monthly Returns'!AH251</f>
        <v>8.9999999999999998E-4</v>
      </c>
      <c r="AJ237" s="97">
        <f>'Monthly Returns'!AI251</f>
        <v>3.8300000000000001E-3</v>
      </c>
      <c r="AK237" s="97">
        <f>'Monthly Returns'!AJ251</f>
        <v>3.3379999999999998E-3</v>
      </c>
      <c r="AL237" s="97">
        <f>'Monthly Returns'!AK251</f>
        <v>3.0439999999999998E-3</v>
      </c>
      <c r="AM237" s="97">
        <f>'Monthly Returns'!AL251</f>
        <v>2.4060000000000002E-3</v>
      </c>
      <c r="AN237" s="97">
        <f>'Monthly Returns'!AM251</f>
        <v>6.8210000000000007E-3</v>
      </c>
      <c r="AO237" s="97">
        <f>'Monthly Returns'!AN251</f>
        <v>-3.0358E-2</v>
      </c>
      <c r="AP237" s="97">
        <f>'Monthly Returns'!AO251</f>
        <v>2.5844999999999996E-2</v>
      </c>
      <c r="AQ237" s="97">
        <f>'Monthly Returns'!AP251</f>
        <v>4.9961000000000005E-2</v>
      </c>
      <c r="AR237" s="95">
        <v>8.2222386715424377E-3</v>
      </c>
      <c r="AS237" s="97">
        <f>'Monthly Returns'!AR251</f>
        <v>-2.496424718368162E-2</v>
      </c>
      <c r="AT237" s="205">
        <f t="shared" si="5"/>
        <v>8.9439044125241753E-3</v>
      </c>
      <c r="AU237" s="95">
        <v>1.0308114426787191E-2</v>
      </c>
      <c r="AV237" s="95">
        <v>-2.5248704291315448E-3</v>
      </c>
      <c r="AW237" s="97">
        <f>'Monthly Returns'!AV251</f>
        <v>5.2090000000000001E-3</v>
      </c>
      <c r="AX237" s="97">
        <f>'Monthly Returns'!AW251</f>
        <v>2.0283000000000002E-2</v>
      </c>
      <c r="AY237" s="95">
        <v>8.935522062620882E-3</v>
      </c>
      <c r="AZ237" s="95">
        <v>1.2823832267377737E-2</v>
      </c>
      <c r="BA237" s="97">
        <f>'Monthly Returns'!AZ251</f>
        <v>8.0946999999999991E-2</v>
      </c>
      <c r="BB237" s="97"/>
      <c r="BC237" s="97"/>
      <c r="BD237" s="97"/>
      <c r="BE237" s="97"/>
      <c r="BF237" s="97"/>
      <c r="BG237" s="97"/>
      <c r="BH237" s="97"/>
      <c r="BI237" s="97"/>
      <c r="BJ237" s="97"/>
      <c r="BK237" s="97"/>
      <c r="BL237" s="97"/>
      <c r="BM237" s="97"/>
      <c r="BN237" s="97"/>
      <c r="BO237" s="97"/>
      <c r="BP237" s="97"/>
      <c r="BQ237" s="97"/>
      <c r="BR237" s="97"/>
      <c r="BS237" s="97"/>
      <c r="BT237" s="97"/>
      <c r="BU237" s="97"/>
      <c r="BV237" s="97"/>
      <c r="CC237" s="196">
        <f>(C237-AVERAGE(C$3:C$242))^2*'Monthly Returns'!$BI251</f>
        <v>1.2139142859916008E-7</v>
      </c>
      <c r="CD237" s="196">
        <f>(D237-AVERAGE(D$3:D$242))^2*'Monthly Returns'!$BI251</f>
        <v>1.429524456194021E-7</v>
      </c>
      <c r="CE237" s="196">
        <f>(E237-AVERAGE(E$3:E$242))^2*'Monthly Returns'!$BI251</f>
        <v>1.2278391185407182E-6</v>
      </c>
      <c r="CF237" s="196">
        <f>(F237-AVERAGE(F$3:F$242))^2*'Monthly Returns'!$BI251</f>
        <v>1.978950521360365E-9</v>
      </c>
      <c r="CG237" s="196">
        <f>(G237-AVERAGE(G$3:G$242))^2*'Monthly Returns'!$BI251</f>
        <v>3.9390649133266837E-7</v>
      </c>
      <c r="CH237" s="196">
        <f>(H237-AVERAGE(H$3:H$242))^2*'Monthly Returns'!$BI251</f>
        <v>1.4074068650247488E-7</v>
      </c>
      <c r="CI237" s="196">
        <f>(I237-AVERAGE(I$3:I$242))^2*'Monthly Returns'!$BI251</f>
        <v>1.15763534733526E-6</v>
      </c>
      <c r="CJ237" s="196">
        <f>(J237-AVERAGE(J$3:J$242))^2*'Monthly Returns'!$BI251</f>
        <v>4.9888759016299856E-7</v>
      </c>
      <c r="CK237" s="196">
        <f>(K237-AVERAGE(K$3:K$242))^2*'Monthly Returns'!$BI251</f>
        <v>2.1531982632922854E-6</v>
      </c>
      <c r="CL237" s="196">
        <f>(L237-AVERAGE(L$3:L$242))^2*'Monthly Returns'!$BI251</f>
        <v>3.2189767851550565E-35</v>
      </c>
      <c r="CM237" s="196">
        <f>(M237-AVERAGE(M$3:M$242))^2*'Monthly Returns'!$BI251</f>
        <v>1.297345041377162E-6</v>
      </c>
      <c r="CN237" s="196">
        <f>(N237-AVERAGE(N$3:N$242))^2*'Monthly Returns'!$BI251</f>
        <v>1.3710293869180634E-6</v>
      </c>
      <c r="CO237" s="196">
        <f>(O237-AVERAGE(O$3:O$242))^2*'Monthly Returns'!$BI251</f>
        <v>6.6056905722972588E-10</v>
      </c>
      <c r="CP237" s="196">
        <f>(P237-AVERAGE(P$3:P$242))^2*'Monthly Returns'!$BI251</f>
        <v>8.0745423382986528E-7</v>
      </c>
      <c r="CQ237" s="196">
        <f>(Q237-AVERAGE(Q$3:Q$242))^2*'Monthly Returns'!$BI251</f>
        <v>6.315921961258508E-6</v>
      </c>
      <c r="CR237" s="196">
        <f>(R237-AVERAGE(R$3:R$242))^2*'Monthly Returns'!$BI251</f>
        <v>1.8945981197447714E-6</v>
      </c>
      <c r="CS237" s="196">
        <f>(S237-AVERAGE(S$3:S$242))^2*'Monthly Returns'!$BI251</f>
        <v>7.5988760729024766E-7</v>
      </c>
      <c r="CT237" s="196">
        <f>(T237-AVERAGE(T$3:T$242))^2*'Monthly Returns'!$BI251</f>
        <v>6.4822995206520347E-6</v>
      </c>
      <c r="CU237" s="196">
        <f>(U237-AVERAGE(U$3:U$242))^2*'Monthly Returns'!$BI251</f>
        <v>2.5802694262022088E-7</v>
      </c>
      <c r="CV237" s="196">
        <f>(V237-AVERAGE(V$3:V$242))^2*'Monthly Returns'!$BI251</f>
        <v>1.0603343141461591E-6</v>
      </c>
      <c r="CW237" s="196">
        <f>(W237-AVERAGE(W$3:W$242))^2*'Monthly Returns'!$BI251</f>
        <v>7.9558180098945889E-7</v>
      </c>
      <c r="CX237" s="196">
        <f>(X237-AVERAGE(X$3:X$242))^2*'Monthly Returns'!$BI251</f>
        <v>1.2581549106911179E-6</v>
      </c>
      <c r="CY237" s="196">
        <f>(Y237-AVERAGE(Y$3:Y$242))^2*'Monthly Returns'!$BI251</f>
        <v>4.9934587898651673E-7</v>
      </c>
      <c r="CZ237" s="196">
        <f>(Z237-AVERAGE(Z$3:Z$242))^2*'Monthly Returns'!$BI251</f>
        <v>2.5456322190629705E-7</v>
      </c>
      <c r="DA237" s="196">
        <f>(AA237-AVERAGE(AA$3:AA$242))^2*'Monthly Returns'!$BI251</f>
        <v>3.4500641923598249E-9</v>
      </c>
      <c r="DB237" s="196">
        <f>(AB237-AVERAGE(AB$3:AB$242))^2*'Monthly Returns'!$BI251</f>
        <v>5.662497091145336E-13</v>
      </c>
      <c r="DC237" s="196">
        <f>(AC237-AVERAGE(AC$3:AC$242))^2*'Monthly Returns'!$BI251</f>
        <v>6.904204833257863E-6</v>
      </c>
      <c r="DD237" s="196">
        <f>(AD237-AVERAGE(AD$3:AD$242))^2*'Monthly Returns'!$BI251</f>
        <v>7.9418847492052689E-6</v>
      </c>
      <c r="DE237" s="196">
        <f>(AE237-AVERAGE(AE$3:AE$242))^2*'Monthly Returns'!$BI251</f>
        <v>4.094403950048714E-6</v>
      </c>
      <c r="DF237" s="196">
        <f>(AF237-AVERAGE(AF$3:AF$242))^2*'Monthly Returns'!$BI251</f>
        <v>4.626740169000656E-6</v>
      </c>
      <c r="DG237" s="196">
        <f>(AG237-AVERAGE(AG$3:AG$242))^2*'Monthly Returns'!$BI251</f>
        <v>2.0180359222516879E-6</v>
      </c>
      <c r="DH237" s="196">
        <f>(AH237-AVERAGE(AH$3:AH$242))^2*'Monthly Returns'!$BI251</f>
        <v>7.3549673486620838E-6</v>
      </c>
      <c r="DI237" s="196">
        <f>(AI237-AVERAGE(AI$3:AI$242))^2*'Monthly Returns'!$BI251</f>
        <v>7.8258841875379333E-8</v>
      </c>
      <c r="DJ237" s="196">
        <f>(AJ237-AVERAGE(AJ$3:AJ$242))^2*'Monthly Returns'!$BI251</f>
        <v>3.7053648629227381E-8</v>
      </c>
      <c r="DK237" s="196">
        <f>(AK237-AVERAGE(AK$3:AK$242))^2*'Monthly Returns'!$BI251</f>
        <v>8.8949107408102898E-8</v>
      </c>
      <c r="DL237" s="196">
        <f>(AL237-AVERAGE(AL$3:AL$242))^2*'Monthly Returns'!$BI251</f>
        <v>1.1802706772081864E-7</v>
      </c>
      <c r="DM237" s="196">
        <f>(AM237-AVERAGE(AM$3:AM$242))^2*'Monthly Returns'!$BI251</f>
        <v>3.8647469272096234E-8</v>
      </c>
      <c r="DN237" s="196">
        <f>(AN237-AVERAGE(AN$3:AN$242))^2*'Monthly Returns'!$BI251</f>
        <v>1.5261401589254341E-8</v>
      </c>
      <c r="DO237" s="196">
        <f>(AO237-AVERAGE(AO$3:AO$242))^2*'Monthly Returns'!$BI251</f>
        <v>1.3337824276485088E-5</v>
      </c>
      <c r="DP237" s="196">
        <f>(AP237-AVERAGE(AP$3:AP$242))^2*'Monthly Returns'!$BI251</f>
        <v>5.7589122323775492E-6</v>
      </c>
      <c r="DQ237" s="196">
        <f>(AQ237-AVERAGE(AQ$3:AQ$242))^2*'Monthly Returns'!$BI251</f>
        <v>1.8547711385591091E-5</v>
      </c>
      <c r="DR237" s="196">
        <f>(AR237-AVERAGE(AR$3:AR$242))^2*'Monthly Returns'!$BI251</f>
        <v>3.0788823971342866E-8</v>
      </c>
      <c r="DS237" s="196">
        <f>(AS237-AVERAGE(AS$3:AS$242))^2*'Monthly Returns'!$BI251</f>
        <v>3.2189767851550565E-35</v>
      </c>
      <c r="DT237" s="196">
        <f>(AT237-AVERAGE(AT$3:AT$242))^2*'Monthly Returns'!$BI251</f>
        <v>1.1016753038092296E-7</v>
      </c>
      <c r="DU237" s="196">
        <f>(AU237-AVERAGE(AU$3:AU$242))^2*'Monthly Returns'!$BI251</f>
        <v>7.2197982569278858E-7</v>
      </c>
      <c r="DV237" s="196">
        <f>(AV237-AVERAGE(AV$3:AV$242))^2*'Monthly Returns'!$BI251</f>
        <v>1.148499516186265E-7</v>
      </c>
      <c r="DW237" s="196">
        <f>(AW237-AVERAGE(AW$3:AW$242))^2*'Monthly Returns'!$BI251</f>
        <v>2.2322082234939095E-7</v>
      </c>
      <c r="DX237" s="196">
        <f>(AX237-AVERAGE(AX$3:AX$242))^2*'Monthly Returns'!$BI251</f>
        <v>1.357037408419246E-6</v>
      </c>
      <c r="DY237" s="196">
        <f>(AY237-AVERAGE(AY$3:AY$242))^2*'Monthly Returns'!$BI251</f>
        <v>4.1822263044370971E-8</v>
      </c>
      <c r="DZ237" s="196">
        <f>(AZ237-AVERAGE(AZ$3:AZ$242))^2*'Monthly Returns'!$BI251</f>
        <v>1.2321315330161928E-7</v>
      </c>
      <c r="EA237" s="196">
        <f>(BA237-AVERAGE(BA$3:BA$242))^2*'Monthly Returns'!$BI251</f>
        <v>5.2211935107847111E-5</v>
      </c>
    </row>
    <row r="238" spans="1:131" s="103" customFormat="1" x14ac:dyDescent="0.2">
      <c r="A238" s="85"/>
      <c r="B238" s="102">
        <f>'Monthly Returns'!A252</f>
        <v>43251</v>
      </c>
      <c r="C238" s="97">
        <f>'Monthly Returns'!B252</f>
        <v>2.8229999999999998E-2</v>
      </c>
      <c r="D238" s="97">
        <f>'Monthly Returns'!C252</f>
        <v>2.5526E-2</v>
      </c>
      <c r="E238" s="97">
        <f>'Monthly Returns'!D252</f>
        <v>2.2697999999999999E-2</v>
      </c>
      <c r="F238" s="97">
        <f>'Monthly Returns'!E252</f>
        <v>6.0700999999999998E-2</v>
      </c>
      <c r="G238" s="97">
        <f>'Monthly Returns'!F252</f>
        <v>7.2317000000000006E-2</v>
      </c>
      <c r="H238" s="97">
        <f>'Monthly Returns'!G252</f>
        <v>2.111E-3</v>
      </c>
      <c r="I238" s="97">
        <f>'Monthly Returns'!H252</f>
        <v>-2.2067999999999997E-2</v>
      </c>
      <c r="J238" s="97">
        <f>'Monthly Returns'!I252</f>
        <v>-6.3379999999999999E-3</v>
      </c>
      <c r="K238" s="97">
        <f>'Monthly Returns'!J252</f>
        <v>-3.5194999999999997E-2</v>
      </c>
      <c r="L238" s="97">
        <f>'Monthly Returns'!K252</f>
        <v>-2.496424718368162E-2</v>
      </c>
      <c r="M238" s="97">
        <f>'Monthly Returns'!L252</f>
        <v>7.1370000000000001E-3</v>
      </c>
      <c r="N238" s="97">
        <f>'Monthly Returns'!M252</f>
        <v>8.9779999999999999E-3</v>
      </c>
      <c r="O238" s="97">
        <f>'Monthly Returns'!N252</f>
        <v>1.6320000000000002E-3</v>
      </c>
      <c r="P238" s="97">
        <f>'Monthly Returns'!O252</f>
        <v>6.5339999999999999E-3</v>
      </c>
      <c r="Q238" s="97">
        <f>'Monthly Returns'!P252</f>
        <v>2.1156000000000001E-2</v>
      </c>
      <c r="R238" s="97">
        <f>'Monthly Returns'!Q252</f>
        <v>5.0460000000000001E-3</v>
      </c>
      <c r="S238" s="97">
        <f>'Monthly Returns'!R252</f>
        <v>5.2339999999999999E-3</v>
      </c>
      <c r="T238" s="97">
        <f>'Monthly Returns'!S252</f>
        <v>4.6179999999999997E-3</v>
      </c>
      <c r="U238" s="97">
        <f>'Monthly Returns'!T252</f>
        <v>4.1149999999999997E-3</v>
      </c>
      <c r="V238" s="97">
        <f>'Monthly Returns'!U252</f>
        <v>4.9069999999999999E-3</v>
      </c>
      <c r="W238" s="97">
        <f>'Monthly Returns'!V252</f>
        <v>6.9920000000000008E-3</v>
      </c>
      <c r="X238" s="97">
        <f>'Monthly Returns'!W252</f>
        <v>8.0249999999999991E-3</v>
      </c>
      <c r="Y238" s="97">
        <f>'Monthly Returns'!X252</f>
        <v>1.0870999999999999E-2</v>
      </c>
      <c r="Z238" s="97">
        <f>'Monthly Returns'!Y252</f>
        <v>5.5259999999999997E-3</v>
      </c>
      <c r="AA238" s="97">
        <f>'Monthly Returns'!Z252</f>
        <v>-2.7700000000000001E-4</v>
      </c>
      <c r="AB238" s="97">
        <f>'Monthly Returns'!AA252</f>
        <v>1.686E-3</v>
      </c>
      <c r="AC238" s="97">
        <f>'Monthly Returns'!AB252</f>
        <v>-1.8702E-2</v>
      </c>
      <c r="AD238" s="97">
        <f>'Monthly Returns'!AC252</f>
        <v>-1.6556000000000001E-2</v>
      </c>
      <c r="AE238" s="97">
        <f>'Monthly Returns'!AD252</f>
        <v>-3.0381999999999999E-2</v>
      </c>
      <c r="AF238" s="97">
        <f>'Monthly Returns'!AE252</f>
        <v>-1.1679999999999999E-2</v>
      </c>
      <c r="AG238" s="97">
        <f>'Monthly Returns'!AF252</f>
        <v>-6.8089999999999991E-3</v>
      </c>
      <c r="AH238" s="97">
        <f>'Monthly Returns'!AG252</f>
        <v>-3.5553000000000001E-2</v>
      </c>
      <c r="AI238" s="97">
        <f>'Monthly Returns'!AH252</f>
        <v>2.5999999999999999E-3</v>
      </c>
      <c r="AJ238" s="97">
        <f>'Monthly Returns'!AI252</f>
        <v>8.7899999999999992E-3</v>
      </c>
      <c r="AK238" s="97">
        <f>'Monthly Returns'!AJ252</f>
        <v>1.3376999999999998E-2</v>
      </c>
      <c r="AL238" s="97">
        <f>'Monthly Returns'!AK252</f>
        <v>1.0410999999999998E-2</v>
      </c>
      <c r="AM238" s="97">
        <f>'Monthly Returns'!AL252</f>
        <v>-2.2919999999999998E-3</v>
      </c>
      <c r="AN238" s="97">
        <f>'Monthly Returns'!AM252</f>
        <v>6.1719999999999995E-3</v>
      </c>
      <c r="AO238" s="97">
        <f>'Monthly Returns'!AN252</f>
        <v>-1.1108E-2</v>
      </c>
      <c r="AP238" s="97">
        <f>'Monthly Returns'!AO252</f>
        <v>1.4167000000000001E-2</v>
      </c>
      <c r="AQ238" s="97">
        <f>'Monthly Returns'!AP252</f>
        <v>1.4671E-2</v>
      </c>
      <c r="AR238" s="95">
        <v>1.611134709842928E-2</v>
      </c>
      <c r="AS238" s="97">
        <f>'Monthly Returns'!AR252</f>
        <v>-2.496424718368162E-2</v>
      </c>
      <c r="AT238" s="205">
        <f t="shared" si="5"/>
        <v>1.4556980602192621E-2</v>
      </c>
      <c r="AU238" s="95">
        <v>8.1810643876160764E-4</v>
      </c>
      <c r="AV238" s="95">
        <v>-1.1746120648814865E-2</v>
      </c>
      <c r="AW238" s="97">
        <f>'Monthly Returns'!AV252</f>
        <v>3.6019000000000002E-2</v>
      </c>
      <c r="AX238" s="97">
        <f>'Monthly Returns'!AW252</f>
        <v>1.7500000000000002E-2</v>
      </c>
      <c r="AY238" s="95">
        <v>1.1208903010963101E-2</v>
      </c>
      <c r="AZ238" s="95">
        <v>2.4112379943222729E-2</v>
      </c>
      <c r="BA238" s="97">
        <f>'Monthly Returns'!AZ252</f>
        <v>5.0491000000000001E-2</v>
      </c>
      <c r="BB238" s="97"/>
      <c r="BC238" s="97"/>
      <c r="BD238" s="97"/>
      <c r="BE238" s="97"/>
      <c r="BF238" s="97"/>
      <c r="BG238" s="97"/>
      <c r="BH238" s="97"/>
      <c r="BI238" s="97"/>
      <c r="BJ238" s="97"/>
      <c r="BK238" s="97"/>
      <c r="BL238" s="97"/>
      <c r="BM238" s="97"/>
      <c r="BN238" s="97"/>
      <c r="BO238" s="97"/>
      <c r="BP238" s="97"/>
      <c r="BQ238" s="97"/>
      <c r="BR238" s="97"/>
      <c r="BS238" s="97"/>
      <c r="BT238" s="97"/>
      <c r="BU238" s="97"/>
      <c r="BV238" s="97"/>
      <c r="CC238" s="196">
        <f>(C238-AVERAGE(C$3:C$242))^2*'Monthly Returns'!$BI252</f>
        <v>4.6622052916107402E-6</v>
      </c>
      <c r="CD238" s="196">
        <f>(D238-AVERAGE(D$3:D$242))^2*'Monthly Returns'!$BI252</f>
        <v>3.5831536405629917E-6</v>
      </c>
      <c r="CE238" s="196">
        <f>(E238-AVERAGE(E$3:E$242))^2*'Monthly Returns'!$BI252</f>
        <v>1.8885683161324303E-6</v>
      </c>
      <c r="CF238" s="196">
        <f>(F238-AVERAGE(F$3:F$242))^2*'Monthly Returns'!$BI252</f>
        <v>2.8117117902249394E-5</v>
      </c>
      <c r="CG238" s="196">
        <f>(G238-AVERAGE(G$3:G$242))^2*'Monthly Returns'!$BI252</f>
        <v>4.0101067907830009E-5</v>
      </c>
      <c r="CH238" s="196">
        <f>(H238-AVERAGE(H$3:H$242))^2*'Monthly Returns'!$BI252</f>
        <v>1.9805659134088101E-7</v>
      </c>
      <c r="CI238" s="196">
        <f>(I238-AVERAGE(I$3:I$242))^2*'Monthly Returns'!$BI252</f>
        <v>8.47282051004387E-6</v>
      </c>
      <c r="CJ238" s="196">
        <f>(J238-AVERAGE(J$3:J$242))^2*'Monthly Returns'!$BI252</f>
        <v>2.4759550831700972E-6</v>
      </c>
      <c r="CK238" s="196">
        <f>(K238-AVERAGE(K$3:K$242))^2*'Monthly Returns'!$BI252</f>
        <v>2.166544303582688E-5</v>
      </c>
      <c r="CL238" s="196">
        <f>(L238-AVERAGE(L$3:L$242))^2*'Monthly Returns'!$BI252</f>
        <v>3.2514917021768249E-35</v>
      </c>
      <c r="CM238" s="196">
        <f>(M238-AVERAGE(M$3:M$242))^2*'Monthly Returns'!$BI252</f>
        <v>1.2412484482125818E-7</v>
      </c>
      <c r="CN238" s="196">
        <f>(N238-AVERAGE(N$3:N$242))^2*'Monthly Returns'!$BI252</f>
        <v>3.3323235140314557E-7</v>
      </c>
      <c r="CO238" s="196">
        <f>(O238-AVERAGE(O$3:O$242))^2*'Monthly Returns'!$BI252</f>
        <v>4.6615460650698042E-11</v>
      </c>
      <c r="CP238" s="196">
        <f>(P238-AVERAGE(P$3:P$242))^2*'Monthly Returns'!$BI252</f>
        <v>1.3201678020607193E-7</v>
      </c>
      <c r="CQ238" s="196">
        <f>(Q238-AVERAGE(Q$3:Q$242))^2*'Monthly Returns'!$BI252</f>
        <v>2.7032824479698904E-6</v>
      </c>
      <c r="CR238" s="196">
        <f>(R238-AVERAGE(R$3:R$242))^2*'Monthly Returns'!$BI252</f>
        <v>5.0926382445787792E-9</v>
      </c>
      <c r="CS238" s="196">
        <f>(S238-AVERAGE(S$3:S$242))^2*'Monthly Returns'!$BI252</f>
        <v>1.6146962540021213E-8</v>
      </c>
      <c r="CT238" s="196">
        <f>(T238-AVERAGE(T$3:T$242))^2*'Monthly Returns'!$BI252</f>
        <v>9.1988391148095242E-9</v>
      </c>
      <c r="CU238" s="196">
        <f>(U238-AVERAGE(U$3:U$242))^2*'Monthly Returns'!$BI252</f>
        <v>9.3684920550776606E-10</v>
      </c>
      <c r="CV238" s="196">
        <f>(V238-AVERAGE(V$3:V$242))^2*'Monthly Returns'!$BI252</f>
        <v>2.7014165232448925E-8</v>
      </c>
      <c r="CW238" s="196">
        <f>(W238-AVERAGE(W$3:W$242))^2*'Monthly Returns'!$BI252</f>
        <v>1.1421432509954043E-7</v>
      </c>
      <c r="CX238" s="196">
        <f>(X238-AVERAGE(X$3:X$242))^2*'Monthly Returns'!$BI252</f>
        <v>1.3315820804409846E-7</v>
      </c>
      <c r="CY238" s="196">
        <f>(Y238-AVERAGE(Y$3:Y$242))^2*'Monthly Returns'!$BI252</f>
        <v>5.5601913067203731E-7</v>
      </c>
      <c r="CZ238" s="196">
        <f>(Z238-AVERAGE(Z$3:Z$242))^2*'Monthly Returns'!$BI252</f>
        <v>1.0058567027226654E-7</v>
      </c>
      <c r="DA238" s="196">
        <f>(AA238-AVERAGE(AA$3:AA$242))^2*'Monthly Returns'!$BI252</f>
        <v>4.0669491041084149E-7</v>
      </c>
      <c r="DB238" s="196">
        <f>(AB238-AVERAGE(AB$3:AB$242))^2*'Monthly Returns'!$BI252</f>
        <v>6.275042584685586E-8</v>
      </c>
      <c r="DC238" s="196">
        <f>(AC238-AVERAGE(AC$3:AC$242))^2*'Monthly Returns'!$BI252</f>
        <v>4.9859130623402338E-6</v>
      </c>
      <c r="DD238" s="196">
        <f>(AD238-AVERAGE(AD$3:AD$242))^2*'Monthly Returns'!$BI252</f>
        <v>4.0721490787527996E-6</v>
      </c>
      <c r="DE238" s="196">
        <f>(AE238-AVERAGE(AE$3:AE$242))^2*'Monthly Returns'!$BI252</f>
        <v>1.1961265534068308E-5</v>
      </c>
      <c r="DF238" s="196">
        <f>(AF238-AVERAGE(AF$3:AF$242))^2*'Monthly Returns'!$BI252</f>
        <v>3.6585079044299824E-6</v>
      </c>
      <c r="DG238" s="196">
        <f>(AG238-AVERAGE(AG$3:AG$242))^2*'Monthly Returns'!$BI252</f>
        <v>1.5886063665169172E-6</v>
      </c>
      <c r="DH238" s="196">
        <f>(AH238-AVERAGE(AH$3:AH$242))^2*'Monthly Returns'!$BI252</f>
        <v>1.6785393266895966E-5</v>
      </c>
      <c r="DI238" s="196">
        <f>(AI238-AVERAGE(AI$3:AI$242))^2*'Monthly Returns'!$BI252</f>
        <v>1.1348788215268697E-8</v>
      </c>
      <c r="DJ238" s="196">
        <f>(AJ238-AVERAGE(AJ$3:AJ$242))^2*'Monthly Returns'!$BI252</f>
        <v>9.9878338959250358E-8</v>
      </c>
      <c r="DK238" s="196">
        <f>(AK238-AVERAGE(AK$3:AK$242))^2*'Monthly Returns'!$BI252</f>
        <v>5.3505516740494524E-7</v>
      </c>
      <c r="DL238" s="196">
        <f>(AL238-AVERAGE(AL$3:AL$242))^2*'Monthly Returns'!$BI252</f>
        <v>1.693054315673136E-7</v>
      </c>
      <c r="DM238" s="196">
        <f>(AM238-AVERAGE(AM$3:AM$242))^2*'Monthly Returns'!$BI252</f>
        <v>4.6262482753980254E-7</v>
      </c>
      <c r="DN238" s="196">
        <f>(AN238-AVERAGE(AN$3:AN$242))^2*'Monthly Returns'!$BI252</f>
        <v>3.3054667700707223E-9</v>
      </c>
      <c r="DO238" s="196">
        <f>(AO238-AVERAGE(AO$3:AO$242))^2*'Monthly Returns'!$BI252</f>
        <v>2.8666198719169102E-6</v>
      </c>
      <c r="DP238" s="196">
        <f>(AP238-AVERAGE(AP$3:AP$242))^2*'Monthly Returns'!$BI252</f>
        <v>1.469627724827456E-6</v>
      </c>
      <c r="DQ238" s="196">
        <f>(AQ238-AVERAGE(AQ$3:AQ$242))^2*'Monthly Returns'!$BI252</f>
        <v>4.9471843202287418E-7</v>
      </c>
      <c r="DR238" s="196">
        <f>(AR238-AVERAGE(AR$3:AR$242))^2*'Monthly Returns'!$BI252</f>
        <v>9.7363999967247833E-7</v>
      </c>
      <c r="DS238" s="196">
        <f>(AS238-AVERAGE(AS$3:AS$242))^2*'Monthly Returns'!$BI252</f>
        <v>3.2514917021768249E-35</v>
      </c>
      <c r="DT238" s="196">
        <f>(AT238-AVERAGE(AT$3:AT$242))^2*'Monthly Returns'!$BI252</f>
        <v>8.2841002780528008E-7</v>
      </c>
      <c r="DU238" s="196">
        <f>(AU238-AVERAGE(AU$3:AU$242))^2*'Monthly Returns'!$BI252</f>
        <v>1.4605376751284189E-8</v>
      </c>
      <c r="DV238" s="196">
        <f>(AV238-AVERAGE(AV$3:AV$242))^2*'Monthly Returns'!$BI252</f>
        <v>3.6798491208104535E-7</v>
      </c>
      <c r="DW238" s="196">
        <f>(AW238-AVERAGE(AW$3:AW$242))^2*'Monthly Returns'!$BI252</f>
        <v>7.2361259312102863E-6</v>
      </c>
      <c r="DX238" s="196">
        <f>(AX238-AVERAGE(AX$3:AX$242))^2*'Monthly Returns'!$BI252</f>
        <v>7.8307344710619844E-7</v>
      </c>
      <c r="DY238" s="196">
        <f>(AY238-AVERAGE(AY$3:AY$242))^2*'Monthly Returns'!$BI252</f>
        <v>1.9277380669133613E-7</v>
      </c>
      <c r="DZ238" s="196">
        <f>(AZ238-AVERAGE(AZ$3:AZ$242))^2*'Monthly Returns'!$BI252</f>
        <v>6.5091039280744219E-7</v>
      </c>
      <c r="EA238" s="196">
        <f>(BA238-AVERAGE(BA$3:BA$242))^2*'Monthly Returns'!$BI252</f>
        <v>1.708748150684564E-5</v>
      </c>
    </row>
    <row r="239" spans="1:131" s="103" customFormat="1" x14ac:dyDescent="0.2">
      <c r="A239" s="85"/>
      <c r="B239" s="102">
        <f>'Monthly Returns'!A253</f>
        <v>43281</v>
      </c>
      <c r="C239" s="97">
        <f>'Monthly Returns'!B253</f>
        <v>6.5400000000000007E-3</v>
      </c>
      <c r="D239" s="97">
        <f>'Monthly Returns'!C253</f>
        <v>6.4670000000000005E-3</v>
      </c>
      <c r="E239" s="97">
        <f>'Monthly Returns'!D253</f>
        <v>6.9030000000000003E-3</v>
      </c>
      <c r="F239" s="97">
        <f>'Monthly Returns'!E253</f>
        <v>7.1660000000000005E-3</v>
      </c>
      <c r="G239" s="97">
        <f>'Monthly Returns'!F253</f>
        <v>8.353000000000001E-3</v>
      </c>
      <c r="H239" s="97">
        <f>'Monthly Returns'!G253</f>
        <v>-5.0170000000000006E-3</v>
      </c>
      <c r="I239" s="97">
        <f>'Monthly Returns'!H253</f>
        <v>-1.8370000000000001E-2</v>
      </c>
      <c r="J239" s="97">
        <f>'Monthly Returns'!I253</f>
        <v>-1.6855999999999999E-2</v>
      </c>
      <c r="K239" s="97">
        <f>'Monthly Returns'!J253</f>
        <v>-4.0883000000000003E-2</v>
      </c>
      <c r="L239" s="97">
        <f>'Monthly Returns'!K253</f>
        <v>-2.496424718368162E-2</v>
      </c>
      <c r="M239" s="97">
        <f>'Monthly Returns'!L253</f>
        <v>-1.23E-3</v>
      </c>
      <c r="N239" s="97">
        <f>'Monthly Returns'!M253</f>
        <v>2.0400000000000003E-4</v>
      </c>
      <c r="O239" s="97">
        <f>'Monthly Returns'!N253</f>
        <v>1.6539999999999999E-3</v>
      </c>
      <c r="P239" s="97">
        <f>'Monthly Returns'!O253</f>
        <v>-1.18E-4</v>
      </c>
      <c r="Q239" s="97">
        <f>'Monthly Returns'!P253</f>
        <v>1.779E-3</v>
      </c>
      <c r="R239" s="97">
        <f>'Monthly Returns'!Q253</f>
        <v>-4.6709999999999998E-3</v>
      </c>
      <c r="S239" s="97">
        <f>'Monthly Returns'!R253</f>
        <v>-1.5100000000000001E-3</v>
      </c>
      <c r="T239" s="97">
        <f>'Monthly Returns'!S253</f>
        <v>-1.1880999999999999E-2</v>
      </c>
      <c r="U239" s="97">
        <f>'Monthly Returns'!T253</f>
        <v>4.4069999999999995E-3</v>
      </c>
      <c r="V239" s="97">
        <f>'Monthly Returns'!U253</f>
        <v>2.9999999999999997E-4</v>
      </c>
      <c r="W239" s="97">
        <f>'Monthly Returns'!V253</f>
        <v>4.84E-4</v>
      </c>
      <c r="X239" s="97">
        <f>'Monthly Returns'!W253</f>
        <v>-1.219E-3</v>
      </c>
      <c r="Y239" s="97">
        <f>'Monthly Returns'!X253</f>
        <v>1.8590000000000002E-3</v>
      </c>
      <c r="Z239" s="97">
        <f>'Monthly Returns'!Y253</f>
        <v>3.6229999999999999E-3</v>
      </c>
      <c r="AA239" s="97">
        <f>'Monthly Returns'!Z253</f>
        <v>4.0140000000000002E-3</v>
      </c>
      <c r="AB239" s="97">
        <f>'Monthly Returns'!AA253</f>
        <v>1.1529999999999999E-3</v>
      </c>
      <c r="AC239" s="97">
        <f>'Monthly Returns'!AB253</f>
        <v>-6.9840000000000006E-3</v>
      </c>
      <c r="AD239" s="97">
        <f>'Monthly Returns'!AC253</f>
        <v>-8.2950000000000003E-3</v>
      </c>
      <c r="AE239" s="97">
        <f>'Monthly Returns'!AD253</f>
        <v>-4.2230000000000002E-3</v>
      </c>
      <c r="AF239" s="97">
        <f>'Monthly Returns'!AE253</f>
        <v>-1.1684000000000002E-2</v>
      </c>
      <c r="AG239" s="97">
        <f>'Monthly Returns'!AF253</f>
        <v>-3.8990000000000001E-3</v>
      </c>
      <c r="AH239" s="97">
        <f>'Monthly Returns'!AG253</f>
        <v>-2.5998999999999998E-2</v>
      </c>
      <c r="AI239" s="97">
        <f>'Monthly Returns'!AH253</f>
        <v>-1.9E-3</v>
      </c>
      <c r="AJ239" s="97">
        <f>'Monthly Returns'!AI253</f>
        <v>-3.9900000000000005E-3</v>
      </c>
      <c r="AK239" s="97">
        <f>'Monthly Returns'!AJ253</f>
        <v>-8.0759999999999998E-3</v>
      </c>
      <c r="AL239" s="97">
        <f>'Monthly Returns'!AK253</f>
        <v>5.2639999999999996E-3</v>
      </c>
      <c r="AM239" s="97">
        <f>'Monthly Returns'!AL253</f>
        <v>-1.9740000000000001E-3</v>
      </c>
      <c r="AN239" s="97">
        <f>'Monthly Returns'!AM253</f>
        <v>-5.1699999999999999E-4</v>
      </c>
      <c r="AO239" s="97">
        <f>'Monthly Returns'!AN253</f>
        <v>1.2286999999999999E-2</v>
      </c>
      <c r="AP239" s="97">
        <f>'Monthly Returns'!AO253</f>
        <v>-3.4960999999999999E-2</v>
      </c>
      <c r="AQ239" s="97">
        <f>'Monthly Returns'!AP253</f>
        <v>-1.0321E-2</v>
      </c>
      <c r="AR239" s="95">
        <v>1.3007711956069206E-2</v>
      </c>
      <c r="AS239" s="97">
        <f>'Monthly Returns'!AR253</f>
        <v>-2.496424718368162E-2</v>
      </c>
      <c r="AT239" s="205">
        <f t="shared" si="5"/>
        <v>9.2339877778343084E-4</v>
      </c>
      <c r="AU239" s="95">
        <v>6.0546829000506473E-3</v>
      </c>
      <c r="AV239" s="95">
        <v>1.9435951608825128E-3</v>
      </c>
      <c r="AW239" s="97">
        <f>'Monthly Returns'!AV253</f>
        <v>4.1840000000000002E-2</v>
      </c>
      <c r="AX239" s="97">
        <f>'Monthly Returns'!AW253</f>
        <v>1.5769999999999999E-2</v>
      </c>
      <c r="AY239" s="95">
        <v>3.6279938889171503E-3</v>
      </c>
      <c r="AZ239" s="95">
        <v>7.5334163389769414E-4</v>
      </c>
      <c r="BA239" s="97">
        <f>'Monthly Returns'!AZ253</f>
        <v>-1.5440000000000001E-2</v>
      </c>
      <c r="BB239" s="97"/>
      <c r="BC239" s="97"/>
      <c r="BD239" s="97"/>
      <c r="BE239" s="97"/>
      <c r="BF239" s="97"/>
      <c r="BG239" s="97"/>
      <c r="BH239" s="97"/>
      <c r="BI239" s="97"/>
      <c r="BJ239" s="97"/>
      <c r="BK239" s="97"/>
      <c r="BL239" s="97"/>
      <c r="BM239" s="97"/>
      <c r="BN239" s="97"/>
      <c r="BO239" s="97"/>
      <c r="BP239" s="97"/>
      <c r="BQ239" s="97"/>
      <c r="BR239" s="97"/>
      <c r="BS239" s="97"/>
      <c r="BT239" s="97"/>
      <c r="BU239" s="97"/>
      <c r="BV239" s="97"/>
      <c r="CC239" s="196">
        <f>(C239-AVERAGE(C$3:C$242))^2*'Monthly Returns'!$BI253</f>
        <v>4.7831912682932195E-9</v>
      </c>
      <c r="CD239" s="196">
        <f>(D239-AVERAGE(D$3:D$242))^2*'Monthly Returns'!$BI253</f>
        <v>4.247465903757307E-9</v>
      </c>
      <c r="CE239" s="196">
        <f>(E239-AVERAGE(E$3:E$242))^2*'Monthly Returns'!$BI253</f>
        <v>6.2242144642947732E-8</v>
      </c>
      <c r="CF239" s="196">
        <f>(F239-AVERAGE(F$3:F$242))^2*'Monthly Returns'!$BI253</f>
        <v>3.9055688538039612E-8</v>
      </c>
      <c r="CG239" s="196">
        <f>(G239-AVERAGE(G$3:G$242))^2*'Monthly Returns'!$BI253</f>
        <v>5.7184272646407686E-8</v>
      </c>
      <c r="CH239" s="196">
        <f>(H239-AVERAGE(H$3:H$242))^2*'Monthly Returns'!$BI253</f>
        <v>1.3998784521006458E-6</v>
      </c>
      <c r="CI239" s="196">
        <f>(I239-AVERAGE(I$3:I$242))^2*'Monthly Returns'!$BI253</f>
        <v>6.4703971597886812E-6</v>
      </c>
      <c r="CJ239" s="196">
        <f>(J239-AVERAGE(J$3:J$242))^2*'Monthly Returns'!$BI253</f>
        <v>7.1145476402240871E-6</v>
      </c>
      <c r="CK239" s="196">
        <f>(K239-AVERAGE(K$3:K$242))^2*'Monthly Returns'!$BI253</f>
        <v>2.7723251028776791E-5</v>
      </c>
      <c r="CL239" s="196">
        <f>(L239-AVERAGE(L$3:L$242))^2*'Monthly Returns'!$BI253</f>
        <v>3.2843350527038638E-35</v>
      </c>
      <c r="CM239" s="196">
        <f>(M239-AVERAGE(M$3:M$242))^2*'Monthly Returns'!$BI253</f>
        <v>2.5980599060183412E-7</v>
      </c>
      <c r="CN239" s="196">
        <f>(N239-AVERAGE(N$3:N$242))^2*'Monthly Returns'!$BI253</f>
        <v>1.0604623977502603E-7</v>
      </c>
      <c r="CO239" s="196">
        <f>(O239-AVERAGE(O$3:O$242))^2*'Monthly Returns'!$BI253</f>
        <v>2.107444454619398E-11</v>
      </c>
      <c r="CP239" s="196">
        <f>(P239-AVERAGE(P$3:P$242))^2*'Monthly Returns'!$BI253</f>
        <v>1.0340969614260084E-7</v>
      </c>
      <c r="CQ239" s="196">
        <f>(Q239-AVERAGE(Q$3:Q$242))^2*'Monthly Returns'!$BI253</f>
        <v>1.2111203858581123E-7</v>
      </c>
      <c r="CR239" s="196">
        <f>(R239-AVERAGE(R$3:R$242))^2*'Monthly Returns'!$BI253</f>
        <v>8.6759993117017953E-7</v>
      </c>
      <c r="CS239" s="196">
        <f>(S239-AVERAGE(S$3:S$242))^2*'Monthly Returns'!$BI253</f>
        <v>3.2322918577480086E-7</v>
      </c>
      <c r="CT239" s="196">
        <f>(T239-AVERAGE(T$3:T$242))^2*'Monthly Returns'!$BI253</f>
        <v>3.2390383674296915E-6</v>
      </c>
      <c r="CU239" s="196">
        <f>(U239-AVERAGE(U$3:U$242))^2*'Monthly Returns'!$BI253</f>
        <v>3.7997662809507901E-13</v>
      </c>
      <c r="CV239" s="196">
        <f>(V239-AVERAGE(V$3:V$242))^2*'Monthly Returns'!$BI253</f>
        <v>9.6369187375016516E-8</v>
      </c>
      <c r="CW239" s="196">
        <f>(W239-AVERAGE(W$3:W$242))^2*'Monthly Returns'!$BI253</f>
        <v>1.103703243268793E-7</v>
      </c>
      <c r="CX239" s="196">
        <f>(X239-AVERAGE(X$3:X$242))^2*'Monthly Returns'!$BI253</f>
        <v>3.4526651150607722E-7</v>
      </c>
      <c r="CY239" s="196">
        <f>(Y239-AVERAGE(Y$3:Y$242))^2*'Monthly Returns'!$BI253</f>
        <v>3.2748620502699035E-8</v>
      </c>
      <c r="CZ239" s="196">
        <f>(Z239-AVERAGE(Z$3:Z$242))^2*'Monthly Returns'!$BI253</f>
        <v>1.4953991079928414E-8</v>
      </c>
      <c r="DA239" s="196">
        <f>(AA239-AVERAGE(AA$3:AA$242))^2*'Monthly Returns'!$BI253</f>
        <v>3.9180584169235004E-8</v>
      </c>
      <c r="DB239" s="196">
        <f>(AB239-AVERAGE(AB$3:AB$242))^2*'Monthly Returns'!$BI253</f>
        <v>9.4119291123260427E-8</v>
      </c>
      <c r="DC239" s="196">
        <f>(AC239-AVERAGE(AC$3:AC$242))^2*'Monthly Returns'!$BI253</f>
        <v>1.0700062402286063E-6</v>
      </c>
      <c r="DD239" s="196">
        <f>(AD239-AVERAGE(AD$3:AD$242))^2*'Monthly Returns'!$BI253</f>
        <v>1.381250061913845E-6</v>
      </c>
      <c r="DE239" s="196">
        <f>(AE239-AVERAGE(AE$3:AE$242))^2*'Monthly Returns'!$BI253</f>
        <v>6.0109382789395889E-7</v>
      </c>
      <c r="DF239" s="196">
        <f>(AF239-AVERAGE(AF$3:AF$242))^2*'Monthly Returns'!$BI253</f>
        <v>3.6970503982026416E-6</v>
      </c>
      <c r="DG239" s="196">
        <f>(AG239-AVERAGE(AG$3:AG$242))^2*'Monthly Returns'!$BI253</f>
        <v>9.3378141935611732E-7</v>
      </c>
      <c r="DH239" s="196">
        <f>(AH239-AVERAGE(AH$3:AH$242))^2*'Monthly Returns'!$BI253</f>
        <v>9.8049975101489065E-6</v>
      </c>
      <c r="DI239" s="196">
        <f>(AI239-AVERAGE(AI$3:AI$242))^2*'Monthly Returns'!$BI253</f>
        <v>3.2677521311055418E-7</v>
      </c>
      <c r="DJ239" s="196">
        <f>(AJ239-AVERAGE(AJ$3:AJ$242))^2*'Monthly Returns'!$BI253</f>
        <v>1.0035352183315667E-6</v>
      </c>
      <c r="DK239" s="196">
        <f>(AK239-AVERAGE(AK$3:AK$242))^2*'Monthly Returns'!$BI253</f>
        <v>2.1892903553865975E-6</v>
      </c>
      <c r="DL239" s="196">
        <f>(AL239-AVERAGE(AL$3:AL$242))^2*'Monthly Returns'!$BI253</f>
        <v>1.3884017763967388E-8</v>
      </c>
      <c r="DM239" s="196">
        <f>(AM239-AVERAGE(AM$3:AM$242))^2*'Monthly Returns'!$BI253</f>
        <v>4.2349100067457017E-7</v>
      </c>
      <c r="DN239" s="196">
        <f>(AN239-AVERAGE(AN$3:AN$242))^2*'Monthly Returns'!$BI253</f>
        <v>4.0041353025144365E-7</v>
      </c>
      <c r="DO239" s="196">
        <f>(AO239-AVERAGE(AO$3:AO$242))^2*'Monthly Returns'!$BI253</f>
        <v>5.0927585581158114E-7</v>
      </c>
      <c r="DP239" s="196">
        <f>(AP239-AVERAGE(AP$3:AP$242))^2*'Monthly Returns'!$BI253</f>
        <v>1.4849715461673008E-5</v>
      </c>
      <c r="DQ239" s="196">
        <f>(AQ239-AVERAGE(AQ$3:AQ$242))^2*'Monthly Returns'!$BI253</f>
        <v>3.509034424578552E-6</v>
      </c>
      <c r="DR239" s="196">
        <f>(AR239-AVERAGE(AR$3:AR$242))^2*'Monthly Returns'!$BI253</f>
        <v>4.5062621318340707E-7</v>
      </c>
      <c r="DS239" s="196">
        <f>(AS239-AVERAGE(AS$3:AS$242))^2*'Monthly Returns'!$BI253</f>
        <v>3.2843350527038638E-35</v>
      </c>
      <c r="DT239" s="196">
        <f>(AT239-AVERAGE(AT$3:AT$242))^2*'Monthly Returns'!$BI253</f>
        <v>2.428132029244803E-7</v>
      </c>
      <c r="DU239" s="196">
        <f>(AU239-AVERAGE(AU$3:AU$242))^2*'Monthly Returns'!$BI253</f>
        <v>1.756925980445892E-7</v>
      </c>
      <c r="DV239" s="196">
        <f>(AV239-AVERAGE(AV$3:AV$242))^2*'Monthly Returns'!$BI253</f>
        <v>6.4583400523976827E-7</v>
      </c>
      <c r="DW239" s="196">
        <f>(AW239-AVERAGE(AW$3:AW$242))^2*'Monthly Returns'!$BI253</f>
        <v>1.091978883282057E-5</v>
      </c>
      <c r="DX239" s="196">
        <f>(AX239-AVERAGE(AX$3:AX$242))^2*'Monthly Returns'!$BI253</f>
        <v>5.0519265589033834E-7</v>
      </c>
      <c r="DY239" s="196">
        <f>(AY239-AVERAGE(AY$3:AY$242))^2*'Monthly Returns'!$BI253</f>
        <v>1.1653545687952994E-7</v>
      </c>
      <c r="DZ239" s="196">
        <f>(AZ239-AVERAGE(AZ$3:AZ$242))^2*'Monthly Returns'!$BI253</f>
        <v>2.5622644224840327E-6</v>
      </c>
      <c r="EA239" s="196">
        <f>(BA239-AVERAGE(BA$3:BA$242))^2*'Monthly Returns'!$BI253</f>
        <v>7.0337423587938814E-6</v>
      </c>
    </row>
    <row r="240" spans="1:131" s="103" customFormat="1" x14ac:dyDescent="0.2">
      <c r="A240" s="85"/>
      <c r="B240" s="102">
        <f>'Monthly Returns'!A254</f>
        <v>43312</v>
      </c>
      <c r="C240" s="97">
        <f>'Monthly Returns'!B254</f>
        <v>3.3186E-2</v>
      </c>
      <c r="D240" s="97">
        <f>'Monthly Returns'!C254</f>
        <v>3.4511E-2</v>
      </c>
      <c r="E240" s="97">
        <f>'Monthly Returns'!D254</f>
        <v>2.4914000000000002E-2</v>
      </c>
      <c r="F240" s="97">
        <f>'Monthly Returns'!E254</f>
        <v>1.7427999999999999E-2</v>
      </c>
      <c r="G240" s="97">
        <f>'Monthly Returns'!F254</f>
        <v>-1.5349999999999999E-3</v>
      </c>
      <c r="H240" s="97">
        <f>'Monthly Returns'!G254</f>
        <v>3.0481999999999999E-2</v>
      </c>
      <c r="I240" s="97">
        <f>'Monthly Returns'!H254</f>
        <v>2.4219000000000001E-2</v>
      </c>
      <c r="J240" s="97">
        <f>'Monthly Returns'!I254</f>
        <v>5.8240000000000002E-3</v>
      </c>
      <c r="K240" s="97">
        <f>'Monthly Returns'!J254</f>
        <v>2.2848999999999998E-2</v>
      </c>
      <c r="L240" s="97">
        <f>'Monthly Returns'!K254</f>
        <v>-2.496424718368162E-2</v>
      </c>
      <c r="M240" s="97">
        <f>'Monthly Returns'!L254</f>
        <v>2.3800000000000001E-4</v>
      </c>
      <c r="N240" s="97">
        <f>'Monthly Returns'!M254</f>
        <v>-4.182E-3</v>
      </c>
      <c r="O240" s="97">
        <f>'Monthly Returns'!N254</f>
        <v>1.701E-3</v>
      </c>
      <c r="P240" s="97">
        <f>'Monthly Returns'!O254</f>
        <v>-2.0180000000000003E-3</v>
      </c>
      <c r="Q240" s="97">
        <f>'Monthly Returns'!P254</f>
        <v>-1.4717000000000001E-2</v>
      </c>
      <c r="R240" s="97">
        <f>'Monthly Returns'!Q254</f>
        <v>7.1730000000000006E-3</v>
      </c>
      <c r="S240" s="97">
        <f>'Monthly Returns'!R254</f>
        <v>3.7499999999999999E-3</v>
      </c>
      <c r="T240" s="97">
        <f>'Monthly Returns'!S254</f>
        <v>1.4981E-2</v>
      </c>
      <c r="U240" s="97">
        <f>'Monthly Returns'!T254</f>
        <v>-5.1839999999999994E-3</v>
      </c>
      <c r="V240" s="97">
        <f>'Monthly Returns'!U254</f>
        <v>-9.859999999999999E-4</v>
      </c>
      <c r="W240" s="97">
        <f>'Monthly Returns'!V254</f>
        <v>-1.06E-3</v>
      </c>
      <c r="X240" s="97">
        <f>'Monthly Returns'!W254</f>
        <v>1.5900000000000002E-4</v>
      </c>
      <c r="Y240" s="97">
        <f>'Monthly Returns'!X254</f>
        <v>4.0539999999999994E-3</v>
      </c>
      <c r="Z240" s="97">
        <f>'Monthly Returns'!Y254</f>
        <v>3.0459999999999997E-3</v>
      </c>
      <c r="AA240" s="97">
        <f>'Monthly Returns'!Z254</f>
        <v>1.0912999999999999E-2</v>
      </c>
      <c r="AB240" s="97">
        <f>'Monthly Returns'!AA254</f>
        <v>7.3899999999999999E-3</v>
      </c>
      <c r="AC240" s="97">
        <f>'Monthly Returns'!AB254</f>
        <v>-3.6359999999999999E-3</v>
      </c>
      <c r="AD240" s="97">
        <f>'Monthly Returns'!AC254</f>
        <v>-5.5769999999999995E-3</v>
      </c>
      <c r="AE240" s="97">
        <f>'Monthly Returns'!AD254</f>
        <v>3.0020000000000003E-3</v>
      </c>
      <c r="AF240" s="97">
        <f>'Monthly Returns'!AE254</f>
        <v>2.3210999999999999E-2</v>
      </c>
      <c r="AG240" s="97">
        <f>'Monthly Returns'!AF254</f>
        <v>1.5109999999999998E-2</v>
      </c>
      <c r="AH240" s="97">
        <f>'Monthly Returns'!AG254</f>
        <v>1.3545E-2</v>
      </c>
      <c r="AI240" s="97">
        <f>'Monthly Returns'!AH254</f>
        <v>-1.5E-3</v>
      </c>
      <c r="AJ240" s="97">
        <f>'Monthly Returns'!AI254</f>
        <v>4.5500000000000002E-3</v>
      </c>
      <c r="AK240" s="97">
        <f>'Monthly Returns'!AJ254</f>
        <v>5.1449999999999994E-3</v>
      </c>
      <c r="AL240" s="97">
        <f>'Monthly Returns'!AK254</f>
        <v>4.1489999999999999E-3</v>
      </c>
      <c r="AM240" s="97">
        <f>'Monthly Returns'!AL254</f>
        <v>-1.8649999999999999E-3</v>
      </c>
      <c r="AN240" s="97">
        <f>'Monthly Returns'!AM254</f>
        <v>8.9600000000000009E-3</v>
      </c>
      <c r="AO240" s="97">
        <f>'Monthly Returns'!AN254</f>
        <v>-6.149E-3</v>
      </c>
      <c r="AP240" s="97">
        <f>'Monthly Returns'!AO254</f>
        <v>-2.1343000000000001E-2</v>
      </c>
      <c r="AQ240" s="97">
        <f>'Monthly Returns'!AP254</f>
        <v>1.0540000000000001E-2</v>
      </c>
      <c r="AR240" s="95">
        <v>-2.8621436644282669E-3</v>
      </c>
      <c r="AS240" s="97">
        <f>'Monthly Returns'!AR254</f>
        <v>-2.496424718368162E-2</v>
      </c>
      <c r="AT240" s="205">
        <f t="shared" si="5"/>
        <v>1.9513263600893817E-3</v>
      </c>
      <c r="AU240" s="95">
        <v>-5.0810324626438868E-3</v>
      </c>
      <c r="AV240" s="95">
        <v>-5.7388424410036989E-3</v>
      </c>
      <c r="AW240" s="97">
        <f>'Monthly Returns'!AV254</f>
        <v>6.0740000000000004E-3</v>
      </c>
      <c r="AX240" s="97">
        <f>'Monthly Returns'!AW254</f>
        <v>8.8149999999999999E-3</v>
      </c>
      <c r="AY240" s="95">
        <v>2.1975631800446909E-2</v>
      </c>
      <c r="AZ240" s="95">
        <v>6.03536117759991E-2</v>
      </c>
      <c r="BA240" s="97">
        <f>'Monthly Returns'!AZ254</f>
        <v>6.5811999999999996E-2</v>
      </c>
      <c r="BB240" s="97"/>
      <c r="BC240" s="97"/>
      <c r="BD240" s="97"/>
      <c r="BE240" s="97"/>
      <c r="BF240" s="97"/>
      <c r="BG240" s="97"/>
      <c r="BH240" s="97"/>
      <c r="BI240" s="97"/>
      <c r="BJ240" s="97"/>
      <c r="BK240" s="97"/>
      <c r="BL240" s="97"/>
      <c r="BM240" s="97"/>
      <c r="BN240" s="97"/>
      <c r="BO240" s="97"/>
      <c r="BP240" s="97"/>
      <c r="BQ240" s="97"/>
      <c r="BR240" s="97"/>
      <c r="BS240" s="97"/>
      <c r="BT240" s="97"/>
      <c r="BU240" s="97"/>
      <c r="BV240" s="97"/>
      <c r="CC240" s="196">
        <f>(C240-AVERAGE(C$3:C$242))^2*'Monthly Returns'!$BI254</f>
        <v>7.2643942991783631E-6</v>
      </c>
      <c r="CD240" s="196">
        <f>(D240-AVERAGE(D$3:D$242))^2*'Monthly Returns'!$BI254</f>
        <v>8.090140782908335E-6</v>
      </c>
      <c r="CE240" s="196">
        <f>(E240-AVERAGE(E$3:E$242))^2*'Monthly Returns'!$BI254</f>
        <v>2.6181286835200519E-6</v>
      </c>
      <c r="CF240" s="196">
        <f>(F240-AVERAGE(F$3:F$242))^2*'Monthly Returns'!$BI254</f>
        <v>7.5022349512900643E-7</v>
      </c>
      <c r="CG240" s="196">
        <f>(G240-AVERAGE(G$3:G$242))^2*'Monthly Returns'!$BI254</f>
        <v>1.6035316708436375E-6</v>
      </c>
      <c r="CH240" s="196">
        <f>(H240-AVERAGE(H$3:H$242))^2*'Monthly Returns'!$BI254</f>
        <v>6.2211164059415226E-6</v>
      </c>
      <c r="CI240" s="196">
        <f>(I240-AVERAGE(I$3:I$242))^2*'Monthly Returns'!$BI254</f>
        <v>3.468835640495E-6</v>
      </c>
      <c r="CJ240" s="196">
        <f>(J240-AVERAGE(J$3:J$242))^2*'Monthly Returns'!$BI254</f>
        <v>1.0725205422187494E-7</v>
      </c>
      <c r="CK240" s="196">
        <f>(K240-AVERAGE(K$3:K$242))^2*'Monthly Returns'!$BI254</f>
        <v>1.7449286831836225E-6</v>
      </c>
      <c r="CL240" s="196">
        <f>(L240-AVERAGE(L$3:L$242))^2*'Monthly Returns'!$BI254</f>
        <v>3.3175101542463264E-35</v>
      </c>
      <c r="CM240" s="196">
        <f>(M240-AVERAGE(M$3:M$242))^2*'Monthly Returns'!$BI254</f>
        <v>1.2957210407864314E-7</v>
      </c>
      <c r="CN240" s="196">
        <f>(N240-AVERAGE(N$3:N$242))^2*'Monthly Returns'!$BI254</f>
        <v>6.1211074443097634E-7</v>
      </c>
      <c r="CO240" s="196">
        <f>(O240-AVERAGE(O$3:O$242))^2*'Monthly Returns'!$BI254</f>
        <v>6.9093384625466502E-14</v>
      </c>
      <c r="CP240" s="196">
        <f>(P240-AVERAGE(P$3:P$242))^2*'Monthly Returns'!$BI254</f>
        <v>2.7074951487345508E-7</v>
      </c>
      <c r="CQ240" s="196">
        <f>(Q240-AVERAGE(Q$3:Q$242))^2*'Monthly Returns'!$BI254</f>
        <v>4.2492615290946447E-6</v>
      </c>
      <c r="CR240" s="196">
        <f>(R240-AVERAGE(R$3:R$242))^2*'Monthly Returns'!$BI254</f>
        <v>8.5719549880451515E-8</v>
      </c>
      <c r="CS240" s="196">
        <f>(S240-AVERAGE(S$3:S$242))^2*'Monthly Returns'!$BI254</f>
        <v>6.565974074377995E-10</v>
      </c>
      <c r="CT240" s="196">
        <f>(T240-AVERAGE(T$3:T$242))^2*'Monthly Returns'!$BI254</f>
        <v>9.5721849889061755E-7</v>
      </c>
      <c r="CU240" s="196">
        <f>(U240-AVERAGE(U$3:U$242))^2*'Monthly Returns'!$BI254</f>
        <v>9.9156261094871805E-7</v>
      </c>
      <c r="CV240" s="196">
        <f>(V240-AVERAGE(V$3:V$242))^2*'Monthly Returns'!$BI254</f>
        <v>1.9840956733526764E-7</v>
      </c>
      <c r="CW240" s="196">
        <f>(W240-AVERAGE(W$3:W$242))^2*'Monthly Returns'!$BI254</f>
        <v>2.4413273395657592E-7</v>
      </c>
      <c r="CX240" s="196">
        <f>(X240-AVERAGE(X$3:X$242))^2*'Monthly Returns'!$BI254</f>
        <v>2.0032255722618071E-7</v>
      </c>
      <c r="CY240" s="196">
        <f>(Y240-AVERAGE(Y$3:Y$242))^2*'Monthly Returns'!$BI254</f>
        <v>2.1043867882486535E-9</v>
      </c>
      <c r="CZ240" s="196">
        <f>(Z240-AVERAGE(Z$3:Z$242))^2*'Monthly Returns'!$BI254</f>
        <v>3.9732359568399931E-9</v>
      </c>
      <c r="DA240" s="196">
        <f>(AA240-AVERAGE(AA$3:AA$242))^2*'Monthly Returns'!$BI254</f>
        <v>2.6718094449559921E-7</v>
      </c>
      <c r="DB240" s="196">
        <f>(AB240-AVERAGE(AB$3:AB$242))^2*'Monthly Returns'!$BI254</f>
        <v>1.147927855070247E-7</v>
      </c>
      <c r="DC240" s="196">
        <f>(AC240-AVERAGE(AC$3:AC$242))^2*'Monthly Returns'!$BI254</f>
        <v>4.791920702776568E-7</v>
      </c>
      <c r="DD240" s="196">
        <f>(AD240-AVERAGE(AD$3:AD$242))^2*'Monthly Returns'!$BI254</f>
        <v>8.0850612659030738E-7</v>
      </c>
      <c r="DE240" s="196">
        <f>(AE240-AVERAGE(AE$3:AE$242))^2*'Monthly Returns'!$BI254</f>
        <v>8.7315881904216262E-10</v>
      </c>
      <c r="DF240" s="196">
        <f>(AF240-AVERAGE(AF$3:AF$242))^2*'Monthly Returns'!$BI254</f>
        <v>2.8500637635191122E-6</v>
      </c>
      <c r="DG240" s="196">
        <f>(AG240-AVERAGE(AG$3:AG$242))^2*'Monthly Returns'!$BI254</f>
        <v>1.0023284509564931E-6</v>
      </c>
      <c r="DH240" s="196">
        <f>(AH240-AVERAGE(AH$3:AH$242))^2*'Monthly Returns'!$BI254</f>
        <v>9.1389561214334912E-7</v>
      </c>
      <c r="DI240" s="196">
        <f>(AI240-AVERAGE(AI$3:AI$242))^2*'Monthly Returns'!$BI254</f>
        <v>2.8410901489223183E-7</v>
      </c>
      <c r="DJ240" s="196">
        <f>(AJ240-AVERAGE(AJ$3:AJ$242))^2*'Monthly Returns'!$BI254</f>
        <v>1.4571063350659377E-8</v>
      </c>
      <c r="DK240" s="196">
        <f>(AK240-AVERAGE(AK$3:AK$242))^2*'Monthly Returns'!$BI254</f>
        <v>1.3289717295943759E-8</v>
      </c>
      <c r="DL240" s="196">
        <f>(AL240-AVERAGE(AL$3:AL$242))^2*'Monthly Returns'!$BI254</f>
        <v>5.4810014286773344E-8</v>
      </c>
      <c r="DM240" s="196">
        <f>(AM240-AVERAGE(AM$3:AM$242))^2*'Monthly Returns'!$BI254</f>
        <v>4.1310255433458766E-7</v>
      </c>
      <c r="DN240" s="196">
        <f>(AN240-AVERAGE(AN$3:AN$242))^2*'Monthly Returns'!$BI254</f>
        <v>1.2065487030218329E-7</v>
      </c>
      <c r="DO240" s="196">
        <f>(AO240-AVERAGE(AO$3:AO$242))^2*'Monthly Returns'!$BI254</f>
        <v>1.4296282366794608E-6</v>
      </c>
      <c r="DP240" s="196">
        <f>(AP240-AVERAGE(AP$3:AP$242))^2*'Monthly Returns'!$BI254</f>
        <v>6.0513825024542812E-6</v>
      </c>
      <c r="DQ240" s="196">
        <f>(AQ240-AVERAGE(AQ$3:AQ$242))^2*'Monthly Returns'!$BI254</f>
        <v>7.9432859284449955E-8</v>
      </c>
      <c r="DR240" s="196">
        <f>(AR240-AVERAGE(AR$3:AR$242))^2*'Monthly Returns'!$BI254</f>
        <v>9.4472956324970798E-7</v>
      </c>
      <c r="DS240" s="196">
        <f>(AS240-AVERAGE(AS$3:AS$242))^2*'Monthly Returns'!$BI254</f>
        <v>3.3175101542463264E-35</v>
      </c>
      <c r="DT240" s="196">
        <f>(AT240-AVERAGE(AT$3:AT$242))^2*'Monthly Returns'!$BI254</f>
        <v>1.509994427556467E-7</v>
      </c>
      <c r="DU240" s="196">
        <f>(AU240-AVERAGE(AU$3:AU$242))^2*'Monthly Returns'!$BI254</f>
        <v>5.3899437368151632E-7</v>
      </c>
      <c r="DV240" s="196">
        <f>(AV240-AVERAGE(AV$3:AV$242))^2*'Monthly Returns'!$BI254</f>
        <v>1.1160443434363336E-10</v>
      </c>
      <c r="DW240" s="196">
        <f>(AW240-AVERAGE(AW$3:AW$242))^2*'Monthly Returns'!$BI254</f>
        <v>1.5201227748010253E-7</v>
      </c>
      <c r="DX240" s="196">
        <f>(AX240-AVERAGE(AX$3:AX$242))^2*'Monthly Returns'!$BI254</f>
        <v>5.3206224498147559E-11</v>
      </c>
      <c r="DY240" s="196">
        <f>(AY240-AVERAGE(AY$3:AY$242))^2*'Monthly Returns'!$BI254</f>
        <v>2.4355984865080803E-6</v>
      </c>
      <c r="DZ240" s="196">
        <f>(AZ240-AVERAGE(AZ$3:AZ$242))^2*'Monthly Returns'!$BI254</f>
        <v>2.0933320465188987E-5</v>
      </c>
      <c r="EA240" s="196">
        <f>(BA240-AVERAGE(BA$3:BA$242))^2*'Monthly Returns'!$BI254</f>
        <v>3.3236923735860323E-5</v>
      </c>
    </row>
    <row r="241" spans="1:131" s="103" customFormat="1" x14ac:dyDescent="0.2">
      <c r="A241" s="85"/>
      <c r="B241" s="102">
        <f>'Monthly Returns'!A255</f>
        <v>43343</v>
      </c>
      <c r="C241" s="97">
        <f>'Monthly Returns'!B255</f>
        <v>3.5118000000000003E-2</v>
      </c>
      <c r="D241" s="97">
        <f>'Monthly Returns'!C255</f>
        <v>3.4457000000000002E-2</v>
      </c>
      <c r="E241" s="97">
        <f>'Monthly Returns'!D255</f>
        <v>3.1061000000000002E-2</v>
      </c>
      <c r="F241" s="97">
        <f>'Monthly Returns'!E255</f>
        <v>4.3110000000000002E-2</v>
      </c>
      <c r="G241" s="97">
        <f>'Monthly Returns'!F255</f>
        <v>6.4660999999999996E-2</v>
      </c>
      <c r="H241" s="97">
        <f>'Monthly Returns'!G255</f>
        <v>8.3049999999999999E-3</v>
      </c>
      <c r="I241" s="97">
        <f>'Monthly Returns'!H255</f>
        <v>-2.0733999999999999E-2</v>
      </c>
      <c r="J241" s="97">
        <f>'Monthly Returns'!I255</f>
        <v>-6.7579999999999993E-3</v>
      </c>
      <c r="K241" s="97">
        <f>'Monthly Returns'!J255</f>
        <v>-2.6745999999999999E-2</v>
      </c>
      <c r="L241" s="97">
        <f>'Monthly Returns'!K255</f>
        <v>-2.496424718368162E-2</v>
      </c>
      <c r="M241" s="97">
        <f>'Monthly Returns'!L255</f>
        <v>6.4339999999999996E-3</v>
      </c>
      <c r="N241" s="97">
        <f>'Monthly Returns'!M255</f>
        <v>7.6490000000000004E-3</v>
      </c>
      <c r="O241" s="97">
        <f>'Monthly Returns'!N255</f>
        <v>1.6589999999999999E-3</v>
      </c>
      <c r="P241" s="97">
        <f>'Monthly Returns'!O255</f>
        <v>5.9969999999999997E-3</v>
      </c>
      <c r="Q241" s="97">
        <f>'Monthly Returns'!P255</f>
        <v>1.5768000000000001E-2</v>
      </c>
      <c r="R241" s="97">
        <f>'Monthly Returns'!Q255</f>
        <v>5.0990000000000002E-3</v>
      </c>
      <c r="S241" s="97">
        <f>'Monthly Returns'!R255</f>
        <v>5.8869999999999999E-3</v>
      </c>
      <c r="T241" s="97">
        <f>'Monthly Returns'!S255</f>
        <v>3.3150000000000002E-3</v>
      </c>
      <c r="U241" s="97">
        <f>'Monthly Returns'!T255</f>
        <v>7.3360000000000005E-3</v>
      </c>
      <c r="V241" s="97">
        <f>'Monthly Returns'!U255</f>
        <v>5.5760000000000002E-3</v>
      </c>
      <c r="W241" s="97">
        <f>'Monthly Returns'!V255</f>
        <v>6.0609999999999995E-3</v>
      </c>
      <c r="X241" s="97">
        <f>'Monthly Returns'!W255</f>
        <v>9.9299999999999996E-3</v>
      </c>
      <c r="Y241" s="97">
        <f>'Monthly Returns'!X255</f>
        <v>1.1819999999999999E-3</v>
      </c>
      <c r="Z241" s="97">
        <f>'Monthly Returns'!Y255</f>
        <v>-3.5499999999999996E-4</v>
      </c>
      <c r="AA241" s="97">
        <f>'Monthly Returns'!Z255</f>
        <v>7.3750000000000005E-3</v>
      </c>
      <c r="AB241" s="97">
        <f>'Monthly Returns'!AA255</f>
        <v>4.0119999999999999E-3</v>
      </c>
      <c r="AC241" s="97">
        <f>'Monthly Returns'!AB255</f>
        <v>-3.1219999999999998E-3</v>
      </c>
      <c r="AD241" s="97">
        <f>'Monthly Returns'!AC255</f>
        <v>-3.5439999999999998E-3</v>
      </c>
      <c r="AE241" s="97">
        <f>'Monthly Returns'!AD255</f>
        <v>-3.2229999999999997E-3</v>
      </c>
      <c r="AF241" s="97">
        <f>'Monthly Returns'!AE255</f>
        <v>-2.2581000000000004E-2</v>
      </c>
      <c r="AG241" s="97">
        <f>'Monthly Returns'!AF255</f>
        <v>-9.8329999999999997E-3</v>
      </c>
      <c r="AH241" s="97">
        <f>'Monthly Returns'!AG255</f>
        <v>-2.9083999999999999E-2</v>
      </c>
      <c r="AI241" s="97">
        <f>'Monthly Returns'!AH255</f>
        <v>4.5000000000000005E-3</v>
      </c>
      <c r="AJ241" s="97">
        <f>'Monthly Returns'!AI255</f>
        <v>3.3300000000000001E-3</v>
      </c>
      <c r="AK241" s="97">
        <f>'Monthly Returns'!AJ255</f>
        <v>4.1660000000000004E-3</v>
      </c>
      <c r="AL241" s="97">
        <f>'Monthly Returns'!AK255</f>
        <v>3.6000000000000001E-5</v>
      </c>
      <c r="AM241" s="97">
        <f>'Monthly Returns'!AL255</f>
        <v>4.6579999999999998E-3</v>
      </c>
      <c r="AN241" s="97">
        <f>'Monthly Returns'!AM255</f>
        <v>1.941E-3</v>
      </c>
      <c r="AO241" s="97">
        <f>'Monthly Returns'!AN255</f>
        <v>1.3907000000000001E-2</v>
      </c>
      <c r="AP241" s="97">
        <f>'Monthly Returns'!AO255</f>
        <v>-1.7704999999999999E-2</v>
      </c>
      <c r="AQ241" s="97">
        <f>'Monthly Returns'!AP255</f>
        <v>-3.2280000000000003E-2</v>
      </c>
      <c r="AR241" s="95">
        <v>1.9007866656541715E-2</v>
      </c>
      <c r="AS241" s="97">
        <f>'Monthly Returns'!AR255</f>
        <v>-2.496424718368162E-2</v>
      </c>
      <c r="AT241" s="205">
        <f t="shared" si="5"/>
        <v>6.3096580162403989E-3</v>
      </c>
      <c r="AU241" s="95">
        <v>1.4705760712052421E-3</v>
      </c>
      <c r="AV241" s="95">
        <v>-8.9179660412752656E-3</v>
      </c>
      <c r="AW241" s="97">
        <f>'Monthly Returns'!AV255</f>
        <v>2.7768999999999999E-2</v>
      </c>
      <c r="AX241" s="97">
        <f>'Monthly Returns'!AW255</f>
        <v>1.0240000000000001E-2</v>
      </c>
      <c r="AY241" s="95">
        <v>1.3654290081201999E-2</v>
      </c>
      <c r="AZ241" s="95">
        <v>2.521586697728859E-2</v>
      </c>
      <c r="BA241" s="97">
        <f>'Monthly Returns'!AZ255</f>
        <v>1.5805E-2</v>
      </c>
      <c r="BB241" s="97"/>
      <c r="BC241" s="97"/>
      <c r="BD241" s="97"/>
      <c r="BE241" s="97"/>
      <c r="BF241" s="97"/>
      <c r="BG241" s="97"/>
      <c r="BH241" s="97"/>
      <c r="BI241" s="97"/>
      <c r="BJ241" s="97"/>
      <c r="BK241" s="97"/>
      <c r="BL241" s="97"/>
      <c r="BM241" s="97"/>
      <c r="BN241" s="97"/>
      <c r="BO241" s="97"/>
      <c r="BP241" s="97"/>
      <c r="BQ241" s="97"/>
      <c r="BR241" s="97"/>
      <c r="BS241" s="97"/>
      <c r="BT241" s="97"/>
      <c r="BU241" s="97"/>
      <c r="BV241" s="97"/>
      <c r="CC241" s="196">
        <f>(C241-AVERAGE(C$3:C$242))^2*'Monthly Returns'!$BI255</f>
        <v>8.4698726312244751E-6</v>
      </c>
      <c r="CD241" s="196">
        <f>(D241-AVERAGE(D$3:D$242))^2*'Monthly Returns'!$BI255</f>
        <v>8.1396957857312897E-6</v>
      </c>
      <c r="CE241" s="196">
        <f>(E241-AVERAGE(E$3:E$242))^2*'Monthly Returns'!$BI255</f>
        <v>5.1403529786585548E-6</v>
      </c>
      <c r="CF241" s="196">
        <f>(F241-AVERAGE(F$3:F$242))^2*'Monthly Returns'!$BI255</f>
        <v>1.2593142422575896E-5</v>
      </c>
      <c r="CG241" s="196">
        <f>(G241-AVERAGE(G$3:G$242))^2*'Monthly Returns'!$BI255</f>
        <v>3.1700827722498986E-5</v>
      </c>
      <c r="CH241" s="196">
        <f>(H241-AVERAGE(H$3:H$242))^2*'Monthly Returns'!$BI255</f>
        <v>3.7684782155440386E-8</v>
      </c>
      <c r="CI241" s="196">
        <f>(I241-AVERAGE(I$3:I$242))^2*'Monthly Returns'!$BI255</f>
        <v>7.9293688501460117E-6</v>
      </c>
      <c r="CJ241" s="196">
        <f>(J241-AVERAGE(J$3:J$242))^2*'Monthly Returns'!$BI255</f>
        <v>2.6935912374945895E-6</v>
      </c>
      <c r="CK241" s="196">
        <f>(K241-AVERAGE(K$3:K$242))^2*'Monthly Returns'!$BI255</f>
        <v>1.4778189058825947E-5</v>
      </c>
      <c r="CL241" s="196">
        <f>(L241-AVERAGE(L$3:L$242))^2*'Monthly Returns'!$BI255</f>
        <v>3.351020357824573E-35</v>
      </c>
      <c r="CM241" s="196">
        <f>(M241-AVERAGE(M$3:M$242))^2*'Monthly Returns'!$BI255</f>
        <v>8.08577852153532E-8</v>
      </c>
      <c r="CN241" s="196">
        <f>(N241-AVERAGE(N$3:N$242))^2*'Monthly Returns'!$BI255</f>
        <v>2.0020329069043135E-7</v>
      </c>
      <c r="CO241" s="196">
        <f>(O241-AVERAGE(O$3:O$242))^2*'Monthly Returns'!$BI255</f>
        <v>1.6938599253877105E-11</v>
      </c>
      <c r="CP241" s="196">
        <f>(P241-AVERAGE(P$3:P$242))^2*'Monthly Returns'!$BI255</f>
        <v>9.7881932641304242E-8</v>
      </c>
      <c r="CQ241" s="196">
        <f>(Q241-AVERAGE(Q$3:Q$242))^2*'Monthly Returns'!$BI255</f>
        <v>1.2260480572368068E-6</v>
      </c>
      <c r="CR241" s="196">
        <f>(R241-AVERAGE(R$3:R$242))^2*'Monthly Returns'!$BI255</f>
        <v>6.0798877417007417E-9</v>
      </c>
      <c r="CS241" s="196">
        <f>(S241-AVERAGE(S$3:S$242))^2*'Monthly Returns'!$BI255</f>
        <v>3.8847167204198111E-8</v>
      </c>
      <c r="CT241" s="196">
        <f>(T241-AVERAGE(T$3:T$242))^2*'Monthly Returns'!$BI255</f>
        <v>5.4403952827277287E-8</v>
      </c>
      <c r="CU241" s="196">
        <f>(U241-AVERAGE(U$3:U$242))^2*'Monthly Returns'!$BI255</f>
        <v>9.2914371957024136E-8</v>
      </c>
      <c r="CV241" s="196">
        <f>(V241-AVERAGE(V$3:V$242))^2*'Monthly Returns'!$BI255</f>
        <v>5.5989465924215223E-8</v>
      </c>
      <c r="CW241" s="196">
        <f>(W241-AVERAGE(W$3:W$242))^2*'Monthly Returns'!$BI255</f>
        <v>6.051759835931504E-8</v>
      </c>
      <c r="CX241" s="196">
        <f>(X241-AVERAGE(X$3:X$242))^2*'Monthly Returns'!$BI255</f>
        <v>3.2388400234571504E-7</v>
      </c>
      <c r="CY241" s="196">
        <f>(Y241-AVERAGE(Y$3:Y$242))^2*'Monthly Returns'!$BI255</f>
        <v>6.4207748656849527E-8</v>
      </c>
      <c r="CZ241" s="196">
        <f>(Z241-AVERAGE(Z$3:Z$242))^2*'Monthly Returns'!$BI255</f>
        <v>8.486213413791256E-8</v>
      </c>
      <c r="DA241" s="196">
        <f>(AA241-AVERAGE(AA$3:AA$242))^2*'Monthly Returns'!$BI255</f>
        <v>2.266551008202297E-8</v>
      </c>
      <c r="DB241" s="196">
        <f>(AB241-AVERAGE(AB$3:AB$242))^2*'Monthly Returns'!$BI255</f>
        <v>1.3796934526086967E-10</v>
      </c>
      <c r="DC241" s="196">
        <f>(AC241-AVERAGE(AC$3:AC$242))^2*'Monthly Returns'!$BI255</f>
        <v>4.1232265153556301E-7</v>
      </c>
      <c r="DD241" s="196">
        <f>(AD241-AVERAGE(AD$3:AD$242))^2*'Monthly Returns'!$BI255</f>
        <v>4.7844162170149293E-7</v>
      </c>
      <c r="DE241" s="196">
        <f>(AE241-AVERAGE(AE$3:AE$242))^2*'Monthly Returns'!$BI255</f>
        <v>4.6084003911728709E-7</v>
      </c>
      <c r="DF241" s="196">
        <f>(AF241-AVERAGE(AF$3:AF$242))^2*'Monthly Returns'!$BI255</f>
        <v>9.4774804141806702E-6</v>
      </c>
      <c r="DG241" s="196">
        <f>(AG241-AVERAGE(AG$3:AG$242))^2*'Monthly Returns'!$BI255</f>
        <v>2.5436817507477297E-6</v>
      </c>
      <c r="DH241" s="196">
        <f>(AH241-AVERAGE(AH$3:AH$242))^2*'Monthly Returns'!$BI255</f>
        <v>1.214265794378065E-5</v>
      </c>
      <c r="DI241" s="196">
        <f>(AI241-AVERAGE(AI$3:AI$242))^2*'Monthly Returns'!$BI255</f>
        <v>8.0975625664352494E-9</v>
      </c>
      <c r="DJ241" s="196">
        <f>(AJ241-AVERAGE(AJ$3:AJ$242))^2*'Monthly Returns'!$BI255</f>
        <v>6.177337888964167E-8</v>
      </c>
      <c r="DK241" s="196">
        <f>(AK241-AVERAGE(AK$3:AK$242))^2*'Monthly Returns'!$BI255</f>
        <v>4.7503785360818818E-8</v>
      </c>
      <c r="DL241" s="196">
        <f>(AL241-AVERAGE(AL$3:AL$242))^2*'Monthly Returns'!$BI255</f>
        <v>4.4116913615812275E-7</v>
      </c>
      <c r="DM241" s="196">
        <f>(AM241-AVERAGE(AM$3:AM$242))^2*'Monthly Returns'!$BI255</f>
        <v>1.1738389754999015E-9</v>
      </c>
      <c r="DN241" s="196">
        <f>(AN241-AVERAGE(AN$3:AN$242))^2*'Monthly Returns'!$BI255</f>
        <v>1.4657379973961258E-7</v>
      </c>
      <c r="DO241" s="196">
        <f>(AO241-AVERAGE(AO$3:AO$242))^2*'Monthly Returns'!$BI255</f>
        <v>7.9170939491597419E-7</v>
      </c>
      <c r="DP241" s="196">
        <f>(AP241-AVERAGE(AP$3:AP$242))^2*'Monthly Returns'!$BI255</f>
        <v>4.3805301155582209E-6</v>
      </c>
      <c r="DQ241" s="196">
        <f>(AQ241-AVERAGE(AQ$3:AQ$242))^2*'Monthly Returns'!$BI255</f>
        <v>1.7489845056585029E-5</v>
      </c>
      <c r="DR241" s="196">
        <f>(AR241-AVERAGE(AR$3:AR$242))^2*'Monthly Returns'!$BI255</f>
        <v>1.6998273599651439E-6</v>
      </c>
      <c r="DS241" s="196">
        <f>(AS241-AVERAGE(AS$3:AS$242))^2*'Monthly Returns'!$BI255</f>
        <v>3.351020357824573E-35</v>
      </c>
      <c r="DT241" s="196">
        <f>(AT241-AVERAGE(AT$3:AT$242))^2*'Monthly Returns'!$BI255</f>
        <v>4.0896467000344583E-9</v>
      </c>
      <c r="DU241" s="196">
        <f>(AU241-AVERAGE(AU$3:AU$242))^2*'Monthly Returns'!$BI255</f>
        <v>2.9863767372149132E-9</v>
      </c>
      <c r="DV241" s="196">
        <f>(AV241-AVERAGE(AV$3:AV$242))^2*'Monthly Returns'!$BI255</f>
        <v>1.0298132999023815E-7</v>
      </c>
      <c r="DW241" s="196">
        <f>(AW241-AVERAGE(AW$3:AW$242))^2*'Monthly Returns'!$BI255</f>
        <v>3.4989229035041983E-6</v>
      </c>
      <c r="DX241" s="196">
        <f>(AX241-AVERAGE(AX$3:AX$242))^2*'Monthly Returns'!$BI255</f>
        <v>1.9957349345825927E-8</v>
      </c>
      <c r="DY241" s="196">
        <f>(AY241-AVERAGE(AY$3:AY$242))^2*'Monthly Returns'!$BI255</f>
        <v>4.910345486379164E-7</v>
      </c>
      <c r="DZ241" s="196">
        <f>(AZ241-AVERAGE(AZ$3:AZ$242))^2*'Monthly Returns'!$BI255</f>
        <v>8.7257764408389567E-7</v>
      </c>
      <c r="EA241" s="196">
        <f>(BA241-AVERAGE(BA$3:BA$242))^2*'Monthly Returns'!$BI255</f>
        <v>3.3567393657207687E-7</v>
      </c>
    </row>
    <row r="242" spans="1:131" s="103" customFormat="1" x14ac:dyDescent="0.2">
      <c r="A242" s="85"/>
      <c r="B242" s="102">
        <f>'Monthly Returns'!A256</f>
        <v>43373</v>
      </c>
      <c r="C242" s="97">
        <f>'Monthly Returns'!B256</f>
        <v>1.655E-3</v>
      </c>
      <c r="D242" s="97">
        <f>'Monthly Returns'!C256</f>
        <v>3.797E-3</v>
      </c>
      <c r="E242" s="97">
        <f>'Monthly Returns'!D256</f>
        <v>-6.4080000000000005E-3</v>
      </c>
      <c r="F242" s="97">
        <f>'Monthly Returns'!E256</f>
        <v>-2.4051999999999997E-2</v>
      </c>
      <c r="G242" s="97">
        <f>'Monthly Returns'!F256</f>
        <v>-2.5578E-2</v>
      </c>
      <c r="H242" s="97">
        <f>'Monthly Returns'!G256</f>
        <v>4.7619999999999997E-3</v>
      </c>
      <c r="I242" s="97">
        <f>'Monthly Returns'!H256</f>
        <v>4.9759999999999995E-3</v>
      </c>
      <c r="J242" s="97">
        <f>'Monthly Returns'!I256</f>
        <v>-6.8489999999999992E-3</v>
      </c>
      <c r="K242" s="97">
        <f>'Monthly Returns'!J256</f>
        <v>-4.9759999999999995E-3</v>
      </c>
      <c r="L242" s="97">
        <f>'Monthly Returns'!K256</f>
        <v>-2.496424718368162E-2</v>
      </c>
      <c r="M242" s="97">
        <f>'Monthly Returns'!L256</f>
        <v>-6.4390000000000003E-3</v>
      </c>
      <c r="N242" s="97">
        <f>'Monthly Returns'!M256</f>
        <v>-9.3360000000000005E-3</v>
      </c>
      <c r="O242" s="97">
        <f>'Monthly Returns'!N256</f>
        <v>1.64E-3</v>
      </c>
      <c r="P242" s="97">
        <f>'Monthly Returns'!O256</f>
        <v>-5.1830000000000001E-3</v>
      </c>
      <c r="Q242" s="97">
        <f>'Monthly Returns'!P256</f>
        <v>-2.9622000000000002E-2</v>
      </c>
      <c r="R242" s="97">
        <f>'Monthly Returns'!Q256</f>
        <v>-3.3700000000000002E-3</v>
      </c>
      <c r="S242" s="97">
        <f>'Monthly Returns'!R256</f>
        <v>-2.369E-3</v>
      </c>
      <c r="T242" s="97">
        <f>'Monthly Returns'!S256</f>
        <v>-5.6259999999999999E-3</v>
      </c>
      <c r="U242" s="97">
        <f>'Monthly Returns'!T256</f>
        <v>-1.1331000000000001E-2</v>
      </c>
      <c r="V242" s="97">
        <f>'Monthly Returns'!U256</f>
        <v>-1.799E-3</v>
      </c>
      <c r="W242" s="97">
        <f>'Monthly Returns'!V256</f>
        <v>-6.1419999999999999E-3</v>
      </c>
      <c r="X242" s="97">
        <f>'Monthly Returns'!W256</f>
        <v>-4.5579999999999996E-3</v>
      </c>
      <c r="Y242" s="97">
        <f>'Monthly Returns'!X256</f>
        <v>-5.8530000000000006E-3</v>
      </c>
      <c r="Z242" s="97">
        <f>'Monthly Returns'!Y256</f>
        <v>-3.7450000000000001E-3</v>
      </c>
      <c r="AA242" s="97">
        <f>'Monthly Returns'!Z256</f>
        <v>5.5689999999999993E-3</v>
      </c>
      <c r="AB242" s="97">
        <f>'Monthly Returns'!AA256</f>
        <v>6.875E-3</v>
      </c>
      <c r="AC242" s="97">
        <f>'Monthly Returns'!AB256</f>
        <v>-1.0714999999999999E-2</v>
      </c>
      <c r="AD242" s="97">
        <f>'Monthly Returns'!AC256</f>
        <v>-1.2732E-2</v>
      </c>
      <c r="AE242" s="97">
        <f>'Monthly Returns'!AD256</f>
        <v>-5.0429999999999997E-3</v>
      </c>
      <c r="AF242" s="97">
        <f>'Monthly Returns'!AE256</f>
        <v>2.0878000000000001E-2</v>
      </c>
      <c r="AG242" s="97">
        <f>'Monthly Returns'!AF256</f>
        <v>9.3760000000000007E-3</v>
      </c>
      <c r="AH242" s="97">
        <f>'Monthly Returns'!AG256</f>
        <v>1.3662000000000001E-2</v>
      </c>
      <c r="AI242" s="97">
        <f>'Monthly Returns'!AH256</f>
        <v>-6.8999999999999999E-3</v>
      </c>
      <c r="AJ242" s="97">
        <f>'Monthly Returns'!AI256</f>
        <v>-2.65E-3</v>
      </c>
      <c r="AK242" s="97">
        <f>'Monthly Returns'!AJ256</f>
        <v>-6.0689999999999997E-3</v>
      </c>
      <c r="AL242" s="97">
        <f>'Monthly Returns'!AK256</f>
        <v>3.934E-3</v>
      </c>
      <c r="AM242" s="97">
        <f>'Monthly Returns'!AL256</f>
        <v>-3.2500000000000003E-3</v>
      </c>
      <c r="AN242" s="97">
        <f>'Monthly Returns'!AM256</f>
        <v>3.0420000000000004E-3</v>
      </c>
      <c r="AO242" s="97">
        <f>'Monthly Returns'!AN256</f>
        <v>-5.6520000000000008E-3</v>
      </c>
      <c r="AP242" s="97">
        <f>'Monthly Returns'!AO256</f>
        <v>1.9175999999999999E-2</v>
      </c>
      <c r="AQ242" s="97">
        <f>'Monthly Returns'!AP256</f>
        <v>3.6101999999999995E-2</v>
      </c>
      <c r="AR242" s="95">
        <v>6.9000778033311604E-3</v>
      </c>
      <c r="AS242" s="97">
        <f>'Monthly Returns'!AR256</f>
        <v>-2.496424718368162E-2</v>
      </c>
      <c r="AT242" s="205">
        <f t="shared" si="5"/>
        <v>-2.1625080148001226E-3</v>
      </c>
      <c r="AU242" s="95">
        <v>6.1465765539513925E-3</v>
      </c>
      <c r="AV242" s="95">
        <v>-4.039378831937339E-3</v>
      </c>
      <c r="AW242" s="97">
        <f>'Monthly Returns'!AV256</f>
        <v>-2.4472000000000001E-2</v>
      </c>
      <c r="AX242" s="97">
        <f>'Monthly Returns'!AW256</f>
        <v>-2.0296999999999999E-2</v>
      </c>
      <c r="AY242" s="95">
        <v>4.0334599259993879E-3</v>
      </c>
      <c r="AZ242" s="95">
        <v>-1.7659684933594332E-2</v>
      </c>
      <c r="BA242" s="97">
        <f>'Monthly Returns'!AZ256</f>
        <v>-1.5661000000000001E-2</v>
      </c>
      <c r="BB242" s="97"/>
      <c r="BC242" s="97"/>
      <c r="BD242" s="97"/>
      <c r="BE242" s="97"/>
      <c r="BF242" s="97"/>
      <c r="BG242" s="97"/>
      <c r="BH242" s="97"/>
      <c r="BI242" s="97"/>
      <c r="BJ242" s="97"/>
      <c r="BK242" s="97"/>
      <c r="BL242" s="97"/>
      <c r="BM242" s="97"/>
      <c r="BN242" s="97"/>
      <c r="BO242" s="97"/>
      <c r="BP242" s="97"/>
      <c r="BQ242" s="97"/>
      <c r="BR242" s="97"/>
      <c r="BS242" s="97"/>
      <c r="BT242" s="97"/>
      <c r="BU242" s="97"/>
      <c r="BV242" s="97"/>
      <c r="CC242" s="196">
        <f>(C242-AVERAGE(C$3:C$242))^2*'Monthly Returns'!$BI256</f>
        <v>3.3894965533463389E-7</v>
      </c>
      <c r="CD242" s="196">
        <f>(D242-AVERAGE(D$3:D$242))^2*'Monthly Returns'!$BI256</f>
        <v>1.1971426563005902E-7</v>
      </c>
      <c r="CE242" s="196">
        <f>(E242-AVERAGE(E$3:E$242))^2*'Monthly Returns'!$BI256</f>
        <v>2.7170928077929516E-6</v>
      </c>
      <c r="CF242" s="196">
        <f>(F242-AVERAGE(F$3:F$242))^2*'Monthly Returns'!$BI256</f>
        <v>1.2058221651231344E-5</v>
      </c>
      <c r="CG242" s="196">
        <f>(G242-AVERAGE(G$3:G$242))^2*'Monthly Returns'!$BI256</f>
        <v>1.443220628725356E-5</v>
      </c>
      <c r="CH242" s="196">
        <f>(H242-AVERAGE(H$3:H$242))^2*'Monthly Returns'!$BI256</f>
        <v>3.1056271765374386E-8</v>
      </c>
      <c r="CI242" s="196">
        <f>(I242-AVERAGE(I$3:I$242))^2*'Monthly Returns'!$BI256</f>
        <v>1.8362696952570929E-8</v>
      </c>
      <c r="CJ242" s="196">
        <f>(J242-AVERAGE(J$3:J$242))^2*'Monthly Returns'!$BI256</f>
        <v>2.7523539321635738E-6</v>
      </c>
      <c r="CK242" s="196">
        <f>(K242-AVERAGE(K$3:K$242))^2*'Monthly Returns'!$BI256</f>
        <v>2.5025881011923056E-6</v>
      </c>
      <c r="CL242" s="196">
        <f>(L242-AVERAGE(L$3:L$242))^2*'Monthly Returns'!$BI256</f>
        <v>3.3848690483076491E-35</v>
      </c>
      <c r="CM242" s="196">
        <f>(M242-AVERAGE(M$3:M$242))^2*'Monthly Returns'!$BI256</f>
        <v>1.1308072848790806E-6</v>
      </c>
      <c r="CN242" s="196">
        <f>(N242-AVERAGE(N$3:N$242))^2*'Monthly Returns'!$BI256</f>
        <v>1.7701068747573539E-6</v>
      </c>
      <c r="CO242" s="196">
        <f>(O242-AVERAGE(O$3:O$242))^2*'Monthly Returns'!$BI256</f>
        <v>3.7548973763195921E-11</v>
      </c>
      <c r="CP242" s="196">
        <f>(P242-AVERAGE(P$3:P$242))^2*'Monthly Returns'!$BI256</f>
        <v>7.3497418083512577E-7</v>
      </c>
      <c r="CQ242" s="196">
        <f>(Q242-AVERAGE(Q$3:Q$242))^2*'Monthly Returns'!$BI256</f>
        <v>1.3281253920947118E-5</v>
      </c>
      <c r="CR242" s="196">
        <f>(R242-AVERAGE(R$3:R$242))^2*'Monthly Returns'!$BI256</f>
        <v>6.548772643162285E-7</v>
      </c>
      <c r="CS242" s="196">
        <f>(S242-AVERAGE(S$3:S$242))^2*'Monthly Returns'!$BI256</f>
        <v>4.4515267432912709E-7</v>
      </c>
      <c r="CT242" s="196">
        <f>(T242-AVERAGE(T$3:T$242))^2*'Monthly Returns'!$BI256</f>
        <v>1.3724166500535467E-6</v>
      </c>
      <c r="CU242" s="196">
        <f>(U242-AVERAGE(U$3:U$242))^2*'Monthly Returns'!$BI256</f>
        <v>2.7227637280021351E-6</v>
      </c>
      <c r="CV242" s="196">
        <f>(V242-AVERAGE(V$3:V$242))^2*'Monthly Returns'!$BI256</f>
        <v>2.8637414783153674E-7</v>
      </c>
      <c r="CW242" s="196">
        <f>(W242-AVERAGE(W$3:W$242))^2*'Monthly Returns'!$BI256</f>
        <v>1.0644429931715891E-6</v>
      </c>
      <c r="CX242" s="196">
        <f>(X242-AVERAGE(X$3:X$242))^2*'Monthly Returns'!$BI256</f>
        <v>8.9580568464073451E-7</v>
      </c>
      <c r="CY242" s="196">
        <f>(Y242-AVERAGE(Y$3:Y$242))^2*'Monthly Returns'!$BI256</f>
        <v>9.8403814480542066E-7</v>
      </c>
      <c r="CZ242" s="196">
        <f>(Z242-AVERAGE(Z$3:Z$242))^2*'Monthly Returns'!$BI256</f>
        <v>4.2000081544190873E-7</v>
      </c>
      <c r="DA242" s="196">
        <f>(AA242-AVERAGE(AA$3:AA$242))^2*'Monthly Returns'!$BI256</f>
        <v>1.4419096546693199E-9</v>
      </c>
      <c r="DB242" s="196">
        <f>(AB242-AVERAGE(AB$3:AB$242))^2*'Monthly Returns'!$BI256</f>
        <v>8.3092395442215802E-8</v>
      </c>
      <c r="DC242" s="196">
        <f>(AC242-AVERAGE(AC$3:AC$242))^2*'Monthly Returns'!$BI256</f>
        <v>2.0769385537737963E-6</v>
      </c>
      <c r="DD242" s="196">
        <f>(AD242-AVERAGE(AD$3:AD$242))^2*'Monthly Returns'!$BI256</f>
        <v>2.7494514915800651E-6</v>
      </c>
      <c r="DE242" s="196">
        <f>(AE242-AVERAGE(AE$3:AE$242))^2*'Monthly Returns'!$BI256</f>
        <v>7.6216540928353419E-7</v>
      </c>
      <c r="DF242" s="196">
        <f>(AF242-AVERAGE(AF$3:AF$242))^2*'Monthly Returns'!$BI256</f>
        <v>2.1337931399881008E-6</v>
      </c>
      <c r="DG242" s="196">
        <f>(AG242-AVERAGE(AG$3:AG$242))^2*'Monthly Returns'!$BI256</f>
        <v>1.6835626877167112E-7</v>
      </c>
      <c r="DH242" s="196">
        <f>(AH242-AVERAGE(AH$3:AH$242))^2*'Monthly Returns'!$BI256</f>
        <v>9.5628383211166167E-7</v>
      </c>
      <c r="DI242" s="196">
        <f>(AI242-AVERAGE(AI$3:AI$242))^2*'Monthly Returns'!$BI256</f>
        <v>1.2196135275621808E-6</v>
      </c>
      <c r="DJ242" s="196">
        <f>(AJ242-AVERAGE(AJ$3:AJ$242))^2*'Monthly Returns'!$BI256</f>
        <v>7.6832425565620936E-7</v>
      </c>
      <c r="DK242" s="196">
        <f>(AK242-AVERAGE(AK$3:AK$242))^2*'Monthly Returns'!$BI256</f>
        <v>1.668624013391484E-6</v>
      </c>
      <c r="DL242" s="196">
        <f>(AL242-AVERAGE(AL$3:AL$242))^2*'Monthly Returns'!$BI256</f>
        <v>6.7088104529388808E-8</v>
      </c>
      <c r="DM242" s="196">
        <f>(AM242-AVERAGE(AM$3:AM$242))^2*'Monthly Returns'!$BI256</f>
        <v>6.3104054724031605E-7</v>
      </c>
      <c r="DN242" s="196">
        <f>(AN242-AVERAGE(AN$3:AN$242))^2*'Monthly Returns'!$BI256</f>
        <v>7.2568648638569179E-8</v>
      </c>
      <c r="DO242" s="196">
        <f>(AO242-AVERAGE(AO$3:AO$242))^2*'Monthly Returns'!$BI256</f>
        <v>1.3355476660283465E-6</v>
      </c>
      <c r="DP242" s="196">
        <f>(AP242-AVERAGE(AP$3:AP$242))^2*'Monthly Returns'!$BI256</f>
        <v>3.1042036155721732E-6</v>
      </c>
      <c r="DQ242" s="196">
        <f>(AQ242-AVERAGE(AQ$3:AQ$242))^2*'Monthly Returns'!$BI256</f>
        <v>8.7838987245774045E-6</v>
      </c>
      <c r="DR242" s="196">
        <f>(AR242-AVERAGE(AR$3:AR$242))^2*'Monthly Returns'!$BI256</f>
        <v>1.7106677446809935E-9</v>
      </c>
      <c r="DS242" s="196">
        <f>(AS242-AVERAGE(AS$3:AS$242))^2*'Monthly Returns'!$BI256</f>
        <v>3.3848690483076491E-35</v>
      </c>
      <c r="DT242" s="196">
        <f>(AT242-AVERAGE(AT$3:AT$242))^2*'Monthly Returns'!$BI256</f>
        <v>6.7843330920191874E-7</v>
      </c>
      <c r="DU242" s="196">
        <f>(AU242-AVERAGE(AU$3:AU$242))^2*'Monthly Returns'!$BI256</f>
        <v>1.8935986579653727E-7</v>
      </c>
      <c r="DV242" s="196">
        <f>(AV242-AVERAGE(AV$3:AV$242))^2*'Monthly Returns'!$BI256</f>
        <v>3.5640479055669914E-8</v>
      </c>
      <c r="DW242" s="196">
        <f>(AW242-AVERAGE(AW$3:AW$242))^2*'Monthly Returns'!$BI256</f>
        <v>1.292591916129067E-5</v>
      </c>
      <c r="DX242" s="196">
        <f>(AX242-AVERAGE(AX$3:AX$242))^2*'Monthly Returns'!$BI256</f>
        <v>9.3544969754661211E-6</v>
      </c>
      <c r="DY242" s="196">
        <f>(AY242-AVERAGE(AY$3:AY$242))^2*'Monthly Returns'!$BI256</f>
        <v>9.2454026384506044E-8</v>
      </c>
      <c r="DZ242" s="196">
        <f>(AZ242-AVERAGE(AZ$3:AZ$242))^2*'Monthly Returns'!$BI256</f>
        <v>1.2636870838565525E-5</v>
      </c>
      <c r="EA242" s="196">
        <f>(BA242-AVERAGE(BA$3:BA$242))^2*'Monthly Returns'!$BI256</f>
        <v>7.3743077475211888E-6</v>
      </c>
    </row>
    <row r="243" spans="1:131" x14ac:dyDescent="0.2">
      <c r="CC243" s="196"/>
      <c r="CD243" s="196"/>
      <c r="CE243" s="196"/>
      <c r="CF243" s="196"/>
      <c r="CG243" s="196"/>
      <c r="CH243" s="196"/>
      <c r="CI243" s="196"/>
      <c r="CJ243" s="196"/>
      <c r="CK243" s="196"/>
      <c r="CL243" s="196"/>
      <c r="CM243" s="196"/>
      <c r="CN243" s="196"/>
      <c r="CO243" s="196"/>
      <c r="CP243" s="196"/>
      <c r="CQ243" s="196"/>
      <c r="CR243" s="196"/>
      <c r="CS243" s="196"/>
      <c r="CT243" s="196"/>
      <c r="CU243" s="196"/>
      <c r="CV243" s="196"/>
      <c r="CW243" s="196"/>
      <c r="CX243" s="196"/>
      <c r="CY243" s="196"/>
      <c r="CZ243" s="196"/>
      <c r="DA243" s="196"/>
      <c r="DB243" s="196"/>
      <c r="DC243" s="196"/>
      <c r="DD243" s="196"/>
      <c r="DE243" s="196"/>
      <c r="DF243" s="196"/>
      <c r="DG243" s="196"/>
      <c r="DH243" s="196"/>
      <c r="DI243" s="196"/>
      <c r="DJ243" s="196"/>
      <c r="DK243" s="196"/>
      <c r="DL243" s="196"/>
      <c r="DM243" s="196"/>
      <c r="DN243" s="196"/>
      <c r="DO243" s="196"/>
      <c r="DP243" s="196"/>
      <c r="DQ243" s="196"/>
      <c r="DR243" s="196"/>
      <c r="DS243" s="196"/>
      <c r="DT243" s="196"/>
      <c r="DU243" s="196"/>
      <c r="DV243" s="196"/>
      <c r="DW243" s="196"/>
      <c r="DX243" s="196"/>
      <c r="DY243" s="196"/>
      <c r="DZ243" s="196"/>
      <c r="EA243" s="196"/>
    </row>
    <row r="244" spans="1:131" x14ac:dyDescent="0.2">
      <c r="C244" s="89" t="str">
        <f>C2</f>
        <v>U.S. Equity</v>
      </c>
      <c r="D244" s="89" t="str">
        <f t="shared" ref="D244:BP244" si="6">D2</f>
        <v>U.S. Large Cap Equity</v>
      </c>
      <c r="E244" s="89" t="str">
        <f t="shared" si="6"/>
        <v>U.S. Mid Cap Equity</v>
      </c>
      <c r="F244" s="89" t="str">
        <f t="shared" si="6"/>
        <v>U.S. Small Cap Equity</v>
      </c>
      <c r="G244" s="89" t="str">
        <f t="shared" si="6"/>
        <v>U.S. Micro Cap Equity</v>
      </c>
      <c r="H244" s="89" t="str">
        <f t="shared" si="6"/>
        <v>Global Equity</v>
      </c>
      <c r="I244" s="89" t="str">
        <f t="shared" si="6"/>
        <v>International Developed Equity</v>
      </c>
      <c r="J244" s="89" t="str">
        <f t="shared" si="6"/>
        <v>International Small Cap Equity</v>
      </c>
      <c r="K244" s="89" t="str">
        <f t="shared" si="6"/>
        <v>Global Emerging Markets Equity</v>
      </c>
      <c r="L244" s="89" t="str">
        <f>L2</f>
        <v>Korean Equity</v>
      </c>
      <c r="M244" s="89" t="str">
        <f t="shared" si="6"/>
        <v>U.S. Aggregate</v>
      </c>
      <c r="N244" s="89" t="str">
        <f t="shared" si="6"/>
        <v>U.S. Treasury</v>
      </c>
      <c r="O244" s="89" t="str">
        <f t="shared" si="6"/>
        <v>U.S. Treasury Bills</v>
      </c>
      <c r="P244" s="89" t="str">
        <f t="shared" si="6"/>
        <v>U.S. Intermediate Treasury</v>
      </c>
      <c r="Q244" s="89" t="str">
        <f t="shared" si="6"/>
        <v>U.S. Long Treasury</v>
      </c>
      <c r="R244" s="89" t="str">
        <f t="shared" si="6"/>
        <v>U.S. Investment Grade Credit</v>
      </c>
      <c r="S244" s="89" t="str">
        <f t="shared" si="6"/>
        <v>U.S. Intermediate Investment Grade Credit</v>
      </c>
      <c r="T244" s="89" t="str">
        <f t="shared" si="6"/>
        <v>U.S. Long Investment Grade Credit</v>
      </c>
      <c r="U244" s="89" t="str">
        <f t="shared" si="6"/>
        <v>U.S. TIPS</v>
      </c>
      <c r="V244" s="89" t="str">
        <f t="shared" si="6"/>
        <v>U.S. Agencies</v>
      </c>
      <c r="W244" s="89" t="str">
        <f t="shared" si="6"/>
        <v>U.S. MBS</v>
      </c>
      <c r="X244" s="89" t="str">
        <f t="shared" si="6"/>
        <v>U.S. Investment Grade CMBS</v>
      </c>
      <c r="Y244" s="89" t="str">
        <f t="shared" si="6"/>
        <v>U.S. Intermediate Municipal</v>
      </c>
      <c r="Z244" s="89" t="str">
        <f t="shared" si="6"/>
        <v>U.S. Short Municipal</v>
      </c>
      <c r="AA244" s="89" t="str">
        <f t="shared" si="6"/>
        <v>U.S. High Yield</v>
      </c>
      <c r="AB244" s="89" t="str">
        <f t="shared" si="6"/>
        <v>U.S. Bank Loans</v>
      </c>
      <c r="AC244" s="89" t="str">
        <f t="shared" si="6"/>
        <v>Global Aggregate Ex-US</v>
      </c>
      <c r="AD244" s="89" t="str">
        <f t="shared" si="6"/>
        <v>Global Treasury Ex-US</v>
      </c>
      <c r="AE244" s="89" t="str">
        <f t="shared" si="6"/>
        <v>Global Corporate Ex-US</v>
      </c>
      <c r="AF244" s="89" t="str">
        <f t="shared" si="6"/>
        <v>Emerging Markets Sovereign USD</v>
      </c>
      <c r="AG244" s="89" t="str">
        <f t="shared" si="6"/>
        <v>Emerging Markets Corporate USD</v>
      </c>
      <c r="AH244" s="89" t="str">
        <f t="shared" si="6"/>
        <v>Emerging Markets Sovereign Local Currency</v>
      </c>
      <c r="AI244" s="89" t="str">
        <f t="shared" si="6"/>
        <v>Absolute Return</v>
      </c>
      <c r="AJ244" s="89" t="str">
        <f t="shared" si="6"/>
        <v>Hedge Funds</v>
      </c>
      <c r="AK244" s="89" t="str">
        <f t="shared" si="6"/>
        <v>Hedge Funds - Equity Hedge</v>
      </c>
      <c r="AL244" s="89" t="str">
        <f t="shared" si="6"/>
        <v>Hedge Funds - Event Driven</v>
      </c>
      <c r="AM244" s="89" t="str">
        <f t="shared" si="6"/>
        <v>Hedge Funds - Macro</v>
      </c>
      <c r="AN244" s="89" t="str">
        <f t="shared" si="6"/>
        <v>Hedge Funds - Relative Value</v>
      </c>
      <c r="AO244" s="89" t="str">
        <f t="shared" si="6"/>
        <v>Hedge Funds - Managed Futures</v>
      </c>
      <c r="AP244" s="89" t="str">
        <f t="shared" si="6"/>
        <v>Commodities</v>
      </c>
      <c r="AQ244" s="89" t="str">
        <f t="shared" si="6"/>
        <v>Global Natural Resources Equity</v>
      </c>
      <c r="AR244" s="89" t="str">
        <f t="shared" si="6"/>
        <v>U.S. Core Real Estate</v>
      </c>
      <c r="AS244" s="89" t="str">
        <f t="shared" si="6"/>
        <v>U.S. Residential Real Estate</v>
      </c>
      <c r="AT244" s="89" t="str">
        <f t="shared" si="6"/>
        <v>Alternatives Basket</v>
      </c>
      <c r="AU244" s="89" t="str">
        <f t="shared" si="6"/>
        <v>Timberland</v>
      </c>
      <c r="AV244" s="89" t="str">
        <f t="shared" si="6"/>
        <v>Farmland</v>
      </c>
      <c r="AW244" s="89" t="str">
        <f t="shared" si="6"/>
        <v>U.S. REIT</v>
      </c>
      <c r="AX244" s="89" t="str">
        <f t="shared" si="6"/>
        <v>Global REIT</v>
      </c>
      <c r="AY244" s="89" t="str">
        <f t="shared" si="6"/>
        <v>U.S. Private Equity</v>
      </c>
      <c r="AZ244" s="89" t="str">
        <f t="shared" si="6"/>
        <v>U.S. Venture Capital</v>
      </c>
      <c r="BA244" s="89" t="str">
        <f t="shared" si="6"/>
        <v>Energy Infrastructure</v>
      </c>
      <c r="BB244" s="89">
        <f>BB2</f>
        <v>0</v>
      </c>
      <c r="BC244" s="89">
        <f t="shared" si="6"/>
        <v>0</v>
      </c>
      <c r="BD244" s="89">
        <f t="shared" si="6"/>
        <v>0</v>
      </c>
      <c r="BE244" s="89">
        <f t="shared" si="6"/>
        <v>0</v>
      </c>
      <c r="BF244" s="89" t="str">
        <f t="shared" si="6"/>
        <v>U.S. Small Cap Growth Equity</v>
      </c>
      <c r="BG244" s="89">
        <f t="shared" si="6"/>
        <v>0</v>
      </c>
      <c r="BH244" s="89" t="e">
        <f t="shared" si="6"/>
        <v>#REF!</v>
      </c>
      <c r="BI244" s="89" t="e">
        <f t="shared" si="6"/>
        <v>#REF!</v>
      </c>
      <c r="BJ244" s="89">
        <f t="shared" si="6"/>
        <v>0</v>
      </c>
      <c r="BK244" s="89">
        <f t="shared" si="6"/>
        <v>0</v>
      </c>
      <c r="BL244" s="89" t="e">
        <f t="shared" si="6"/>
        <v>#REF!</v>
      </c>
      <c r="BM244" s="89" t="e">
        <f t="shared" si="6"/>
        <v>#REF!</v>
      </c>
      <c r="BN244" s="89" t="e">
        <f t="shared" si="6"/>
        <v>#REF!</v>
      </c>
      <c r="BO244" s="89" t="e">
        <f t="shared" si="6"/>
        <v>#REF!</v>
      </c>
      <c r="BP244" s="89" t="e">
        <f t="shared" si="6"/>
        <v>#REF!</v>
      </c>
      <c r="BQ244" s="89" t="e">
        <f t="shared" ref="BQ244:BV244" si="7">BQ2</f>
        <v>#REF!</v>
      </c>
      <c r="BR244" s="89" t="e">
        <f t="shared" si="7"/>
        <v>#REF!</v>
      </c>
      <c r="BS244" s="89" t="e">
        <f t="shared" si="7"/>
        <v>#REF!</v>
      </c>
      <c r="BT244" s="89" t="e">
        <f t="shared" si="7"/>
        <v>#REF!</v>
      </c>
      <c r="BU244" s="89" t="e">
        <f t="shared" si="7"/>
        <v>#REF!</v>
      </c>
      <c r="BV244" s="89" t="e">
        <f t="shared" si="7"/>
        <v>#REF!</v>
      </c>
    </row>
    <row r="245" spans="1:131" x14ac:dyDescent="0.2">
      <c r="A245" s="94" t="s">
        <v>99</v>
      </c>
      <c r="C245" s="89">
        <f>'Monthly Returns'!B263</f>
        <v>0.14599999999999999</v>
      </c>
      <c r="D245" s="89">
        <f>'Monthly Returns'!C263</f>
        <v>0.14400000000000002</v>
      </c>
      <c r="E245" s="89">
        <f>'Monthly Returns'!D263</f>
        <v>0.161</v>
      </c>
      <c r="F245" s="89">
        <f>'Monthly Returns'!E263</f>
        <v>0.193</v>
      </c>
      <c r="G245" s="89">
        <f>'Monthly Returns'!F263</f>
        <v>0.20800000000000002</v>
      </c>
      <c r="H245" s="89">
        <f>'Monthly Returns'!G263</f>
        <v>0.15</v>
      </c>
      <c r="I245" s="89">
        <f>'Monthly Returns'!H263</f>
        <v>0.16600000000000001</v>
      </c>
      <c r="J245" s="89">
        <f>'Monthly Returns'!I263</f>
        <v>0.17599999999999999</v>
      </c>
      <c r="K245" s="89">
        <f>'Monthly Returns'!J263</f>
        <v>0.215</v>
      </c>
      <c r="L245" s="89">
        <f>'Monthly Returns'!K263</f>
        <v>0</v>
      </c>
      <c r="M245" s="89">
        <f>'Monthly Returns'!L263</f>
        <v>3.2000000000000001E-2</v>
      </c>
      <c r="N245" s="89">
        <f>'Monthly Returns'!M263</f>
        <v>0.04</v>
      </c>
      <c r="O245" s="89">
        <f>'Monthly Returns'!N263</f>
        <v>5.0000000000000001E-3</v>
      </c>
      <c r="P245" s="89">
        <f>'Monthly Returns'!O263</f>
        <v>2.8000000000000001E-2</v>
      </c>
      <c r="Q245" s="89">
        <f>'Monthly Returns'!P263</f>
        <v>0.11</v>
      </c>
      <c r="R245" s="89">
        <f>'Monthly Returns'!Q263</f>
        <v>4.8000000000000001E-2</v>
      </c>
      <c r="S245" s="89">
        <f>'Monthly Returns'!R263</f>
        <v>3.6000000000000004E-2</v>
      </c>
      <c r="T245" s="89">
        <f>'Monthly Returns'!S263</f>
        <v>0.09</v>
      </c>
      <c r="U245" s="89">
        <f>'Monthly Returns'!T263</f>
        <v>5.5E-2</v>
      </c>
      <c r="V245" s="89">
        <f>'Monthly Returns'!U263</f>
        <v>2.7E-2</v>
      </c>
      <c r="W245" s="89">
        <f>'Monthly Returns'!V263</f>
        <v>2.5000000000000001E-2</v>
      </c>
      <c r="X245" s="89">
        <f>'Monthly Returns'!W263</f>
        <v>7.4999999999999997E-2</v>
      </c>
      <c r="Y245" s="89">
        <f>'Monthly Returns'!X263</f>
        <v>3.7999999999999999E-2</v>
      </c>
      <c r="Z245" s="89">
        <f>'Monthly Returns'!Y263</f>
        <v>1.6E-2</v>
      </c>
      <c r="AA245" s="89">
        <f>'Monthly Returns'!Z263</f>
        <v>8.6000000000000007E-2</v>
      </c>
      <c r="AB245" s="89">
        <f>'Monthly Returns'!AA263</f>
        <v>5.7000000000000002E-2</v>
      </c>
      <c r="AC245" s="89">
        <f>'Monthly Returns'!AB263</f>
        <v>7.8E-2</v>
      </c>
      <c r="AD245" s="89">
        <f>'Monthly Returns'!AC263</f>
        <v>7.8E-2</v>
      </c>
      <c r="AE245" s="89">
        <f>'Monthly Returns'!AD263</f>
        <v>8.8999999999999996E-2</v>
      </c>
      <c r="AF245" s="89">
        <f>'Monthly Returns'!AE263</f>
        <v>0.08</v>
      </c>
      <c r="AG245" s="89">
        <f>'Monthly Returns'!AF263</f>
        <v>9.6000000000000002E-2</v>
      </c>
      <c r="AH245" s="89">
        <f>'Monthly Returns'!AG263</f>
        <v>0.109</v>
      </c>
      <c r="AI245" s="89">
        <f>'Monthly Returns'!AH263</f>
        <v>5.1000000000000004E-2</v>
      </c>
      <c r="AJ245" s="89">
        <f>'Monthly Returns'!AI263</f>
        <v>5.6000000000000001E-2</v>
      </c>
      <c r="AK245" s="89">
        <f>'Monthly Returns'!AJ263</f>
        <v>7.8E-2</v>
      </c>
      <c r="AL245" s="89">
        <f>'Monthly Returns'!AK263</f>
        <v>5.8000000000000003E-2</v>
      </c>
      <c r="AM245" s="89">
        <f>'Monthly Returns'!AL263</f>
        <v>4.9000000000000002E-2</v>
      </c>
      <c r="AN245" s="89">
        <f>'Monthly Returns'!AM263</f>
        <v>3.9E-2</v>
      </c>
      <c r="AO245" s="89">
        <f>'Monthly Returns'!AN263</f>
        <v>0.10200000000000001</v>
      </c>
      <c r="AP245" s="89">
        <f>'Monthly Returns'!AO263</f>
        <v>0.14799999999999999</v>
      </c>
      <c r="AQ245" s="89">
        <f>'Monthly Returns'!AP263</f>
        <v>0.20200000000000001</v>
      </c>
      <c r="AR245" s="89">
        <f>'Monthly Returns'!AQ263</f>
        <v>6.2E-2</v>
      </c>
      <c r="AS245" s="89">
        <f>'Monthly Returns'!AR263</f>
        <v>0</v>
      </c>
      <c r="AT245" s="89">
        <f>'Monthly Returns'!AS263</f>
        <v>0.11</v>
      </c>
      <c r="AU245" s="89">
        <f>'Monthly Returns'!AT263</f>
        <v>4.3999999999999997E-2</v>
      </c>
      <c r="AV245" s="89">
        <f>'Monthly Returns'!AU263</f>
        <v>6.4000000000000001E-2</v>
      </c>
      <c r="AW245" s="89">
        <f>'Monthly Returns'!AV263</f>
        <v>0.21099999999999999</v>
      </c>
      <c r="AX245" s="89">
        <f>'Monthly Returns'!AW263</f>
        <v>0.17899999999999999</v>
      </c>
      <c r="AY245" s="89">
        <f>'Monthly Returns'!AX263</f>
        <v>0.16300000000000001</v>
      </c>
      <c r="AZ245" s="89">
        <f>'Monthly Returns'!AY263</f>
        <v>0.215</v>
      </c>
      <c r="BA245" s="89">
        <f>'Monthly Returns'!AZ263</f>
        <v>0.191</v>
      </c>
      <c r="BB245" s="89"/>
      <c r="BC245" s="89"/>
      <c r="BD245" s="89"/>
      <c r="BE245" s="89"/>
      <c r="BF245" s="89"/>
      <c r="BG245" s="89"/>
      <c r="BH245" s="89"/>
      <c r="BI245" s="89"/>
      <c r="BJ245" s="89"/>
      <c r="BK245" s="89"/>
      <c r="BL245" s="89"/>
      <c r="BM245" s="89"/>
      <c r="BN245" s="89"/>
      <c r="BO245" s="89"/>
      <c r="BP245" s="89"/>
      <c r="BQ245" s="89"/>
      <c r="BR245" s="89"/>
      <c r="BS245" s="89"/>
      <c r="BT245" s="89"/>
      <c r="BU245" s="89"/>
      <c r="BV245" s="89"/>
    </row>
    <row r="246" spans="1:131" x14ac:dyDescent="0.2">
      <c r="A246" s="94" t="s">
        <v>103</v>
      </c>
      <c r="C246" s="89">
        <f t="shared" ref="C246:BA246" si="8">AVERAGE(C3:C242)</f>
        <v>7.2099083333333341E-3</v>
      </c>
      <c r="D246" s="89">
        <f t="shared" si="8"/>
        <v>7.0982791666666647E-3</v>
      </c>
      <c r="E246" s="89">
        <f t="shared" si="8"/>
        <v>9.3195666666666677E-3</v>
      </c>
      <c r="F246" s="89">
        <f t="shared" si="8"/>
        <v>9.0802499999999998E-3</v>
      </c>
      <c r="G246" s="89">
        <f t="shared" si="8"/>
        <v>1.0669299999999998E-2</v>
      </c>
      <c r="H246" s="89">
        <f t="shared" si="8"/>
        <v>6.4434499999999947E-3</v>
      </c>
      <c r="I246" s="89">
        <f t="shared" si="8"/>
        <v>6.2689375000000028E-3</v>
      </c>
      <c r="J246" s="89">
        <f t="shared" si="8"/>
        <v>8.9802901010874077E-3</v>
      </c>
      <c r="K246" s="89">
        <f t="shared" si="8"/>
        <v>1.01179875E-2</v>
      </c>
      <c r="L246" s="89">
        <f t="shared" si="8"/>
        <v>-2.4964247183681565E-2</v>
      </c>
      <c r="M246" s="89">
        <f t="shared" si="8"/>
        <v>3.7072041666666691E-3</v>
      </c>
      <c r="N246" s="89">
        <f t="shared" si="8"/>
        <v>3.3583083333333318E-3</v>
      </c>
      <c r="O246" s="89">
        <f t="shared" si="8"/>
        <v>1.6984666666666664E-3</v>
      </c>
      <c r="P246" s="89">
        <f t="shared" si="8"/>
        <v>2.9968499999999997E-3</v>
      </c>
      <c r="Q246" s="89">
        <f t="shared" si="8"/>
        <v>5.1499333333333295E-3</v>
      </c>
      <c r="R246" s="89">
        <f t="shared" si="8"/>
        <v>4.3512791666666653E-3</v>
      </c>
      <c r="S246" s="89">
        <f t="shared" si="8"/>
        <v>3.9969583333333324E-3</v>
      </c>
      <c r="T246" s="89">
        <f t="shared" si="8"/>
        <v>5.5516958333333343E-3</v>
      </c>
      <c r="U246" s="89">
        <f t="shared" si="8"/>
        <v>4.4129708333333333E-3</v>
      </c>
      <c r="V246" s="89">
        <f t="shared" si="8"/>
        <v>3.3069458333333341E-3</v>
      </c>
      <c r="W246" s="89">
        <f t="shared" si="8"/>
        <v>3.7019750000000001E-3</v>
      </c>
      <c r="X246" s="89">
        <f t="shared" si="8"/>
        <v>4.4725916666666652E-3</v>
      </c>
      <c r="Y246" s="89">
        <f t="shared" si="8"/>
        <v>3.6118833333333325E-3</v>
      </c>
      <c r="Z246" s="89">
        <f t="shared" si="8"/>
        <v>2.4384999999999988E-3</v>
      </c>
      <c r="AA246" s="89">
        <f t="shared" si="8"/>
        <v>5.9313083333333303E-3</v>
      </c>
      <c r="AB246" s="89">
        <f t="shared" si="8"/>
        <v>4.1246374999999993E-3</v>
      </c>
      <c r="AC246" s="89">
        <f t="shared" si="8"/>
        <v>3.0355833333333328E-3</v>
      </c>
      <c r="AD246" s="89">
        <f t="shared" si="8"/>
        <v>3.088941666666665E-3</v>
      </c>
      <c r="AE246" s="89">
        <f t="shared" si="8"/>
        <v>3.2867873707961956E-3</v>
      </c>
      <c r="AF246" s="89">
        <f t="shared" si="8"/>
        <v>6.9404815399065102E-3</v>
      </c>
      <c r="AG246" s="89">
        <f t="shared" si="8"/>
        <v>5.4610705121063974E-3</v>
      </c>
      <c r="AH246" s="89">
        <f t="shared" si="8"/>
        <v>4.3315475289130469E-3</v>
      </c>
      <c r="AI246" s="89">
        <f t="shared" si="8"/>
        <v>3.6370833333333342E-3</v>
      </c>
      <c r="AJ246" s="89">
        <f t="shared" si="8"/>
        <v>5.7133750000000032E-3</v>
      </c>
      <c r="AK246" s="89">
        <f t="shared" si="8"/>
        <v>6.2560458333333329E-3</v>
      </c>
      <c r="AL246" s="89">
        <f t="shared" si="8"/>
        <v>6.4053374999999985E-3</v>
      </c>
      <c r="AM246" s="89">
        <f t="shared" si="8"/>
        <v>4.3294541666666639E-3</v>
      </c>
      <c r="AN246" s="89">
        <f t="shared" si="8"/>
        <v>5.6122999999999963E-3</v>
      </c>
      <c r="AO246" s="89">
        <f t="shared" si="8"/>
        <v>5.3745333333333287E-3</v>
      </c>
      <c r="AP246" s="89">
        <f t="shared" si="8"/>
        <v>2.3653541666666662E-3</v>
      </c>
      <c r="AQ246" s="89">
        <f t="shared" si="8"/>
        <v>7.8237220908478778E-3</v>
      </c>
      <c r="AR246" s="89">
        <f t="shared" si="8"/>
        <v>6.5054459549374185E-3</v>
      </c>
      <c r="AS246" s="89">
        <f t="shared" si="8"/>
        <v>-2.4964247183681565E-2</v>
      </c>
      <c r="AT246" s="89">
        <f t="shared" si="8"/>
        <v>5.6964121961226395E-3</v>
      </c>
      <c r="AU246" s="89">
        <f t="shared" si="8"/>
        <v>1.9946155403153562E-3</v>
      </c>
      <c r="AV246" s="89">
        <f t="shared" si="8"/>
        <v>-5.8406581591939708E-3</v>
      </c>
      <c r="AW246" s="89">
        <f t="shared" si="8"/>
        <v>9.8316250000000088E-3</v>
      </c>
      <c r="AX246" s="89">
        <f t="shared" si="8"/>
        <v>8.8853000000000092E-3</v>
      </c>
      <c r="AY246" s="89">
        <f t="shared" si="8"/>
        <v>6.9346234806131977E-3</v>
      </c>
      <c r="AZ246" s="89">
        <f t="shared" si="8"/>
        <v>1.6258224141973976E-2</v>
      </c>
      <c r="BA246" s="89">
        <f t="shared" si="8"/>
        <v>1.0249150000000005E-2</v>
      </c>
      <c r="BB246" s="93"/>
      <c r="BC246" s="93"/>
      <c r="BD246" s="93"/>
      <c r="BE246" s="93"/>
    </row>
    <row r="247" spans="1:131" x14ac:dyDescent="0.2">
      <c r="A247" s="94" t="s">
        <v>337</v>
      </c>
      <c r="C247" s="89">
        <f>CC247</f>
        <v>3.791088483518669E-2</v>
      </c>
      <c r="D247" s="89">
        <f t="shared" ref="D247:BA247" si="9">CD247</f>
        <v>3.7441913005602311E-2</v>
      </c>
      <c r="E247" s="89">
        <f t="shared" si="9"/>
        <v>4.1674728262420135E-2</v>
      </c>
      <c r="F247" s="89">
        <f t="shared" si="9"/>
        <v>4.9584424214758574E-2</v>
      </c>
      <c r="G247" s="89">
        <f t="shared" si="9"/>
        <v>5.3266592711872708E-2</v>
      </c>
      <c r="H247" s="89">
        <f t="shared" si="9"/>
        <v>3.975245413177441E-2</v>
      </c>
      <c r="I247" s="89">
        <f t="shared" si="9"/>
        <v>4.4819667302097466E-2</v>
      </c>
      <c r="J247" s="89">
        <f t="shared" si="9"/>
        <v>4.6205836097809545E-2</v>
      </c>
      <c r="K247" s="89">
        <f t="shared" si="9"/>
        <v>5.6742334489896254E-2</v>
      </c>
      <c r="L247" s="89">
        <f t="shared" si="9"/>
        <v>5.5511151231257827E-17</v>
      </c>
      <c r="M247" s="89">
        <f t="shared" si="9"/>
        <v>9.0005869979838133E-3</v>
      </c>
      <c r="N247" s="89">
        <f t="shared" si="9"/>
        <v>1.1236288283330412E-2</v>
      </c>
      <c r="O247" s="89">
        <f t="shared" si="9"/>
        <v>1.5477679048183008E-3</v>
      </c>
      <c r="P247" s="89">
        <f t="shared" si="9"/>
        <v>7.8317920740246603E-3</v>
      </c>
      <c r="Q247" s="89">
        <f t="shared" si="9"/>
        <v>3.0273555574951608E-2</v>
      </c>
      <c r="R247" s="89">
        <f t="shared" si="9"/>
        <v>1.33011502360842E-2</v>
      </c>
      <c r="S247" s="89">
        <f t="shared" si="9"/>
        <v>9.9196104458643772E-3</v>
      </c>
      <c r="T247" s="89">
        <f t="shared" si="9"/>
        <v>2.4401864494816211E-2</v>
      </c>
      <c r="U247" s="89">
        <f t="shared" si="9"/>
        <v>1.5320812837304264E-2</v>
      </c>
      <c r="V247" s="89">
        <f t="shared" si="9"/>
        <v>7.5870638881983471E-3</v>
      </c>
      <c r="W247" s="89">
        <f t="shared" si="9"/>
        <v>6.9696253732600558E-3</v>
      </c>
      <c r="X247" s="89">
        <f t="shared" si="9"/>
        <v>2.0682788986396798E-2</v>
      </c>
      <c r="Y247" s="89">
        <f t="shared" si="9"/>
        <v>1.0513079090878313E-2</v>
      </c>
      <c r="Z247" s="89">
        <f t="shared" si="9"/>
        <v>4.5182245588025853E-3</v>
      </c>
      <c r="AA247" s="89">
        <f t="shared" si="9"/>
        <v>2.3205728197182938E-2</v>
      </c>
      <c r="AB247" s="89">
        <f t="shared" si="9"/>
        <v>1.5776972898105493E-2</v>
      </c>
      <c r="AC247" s="89">
        <f t="shared" si="9"/>
        <v>2.1967992603125208E-2</v>
      </c>
      <c r="AD247" s="89">
        <f t="shared" si="9"/>
        <v>2.2028087442548274E-2</v>
      </c>
      <c r="AE247" s="89">
        <f t="shared" si="9"/>
        <v>2.5003510257541557E-2</v>
      </c>
      <c r="AF247" s="89">
        <f t="shared" si="9"/>
        <v>2.1666313849925418E-2</v>
      </c>
      <c r="AG247" s="89">
        <f t="shared" si="9"/>
        <v>2.6105575323490154E-2</v>
      </c>
      <c r="AH247" s="89">
        <f t="shared" si="9"/>
        <v>3.0201419270718642E-2</v>
      </c>
      <c r="AI247" s="89">
        <f t="shared" si="9"/>
        <v>1.4510719065445868E-2</v>
      </c>
      <c r="AJ247" s="89">
        <f t="shared" si="9"/>
        <v>1.5376930381265315E-2</v>
      </c>
      <c r="AK247" s="89">
        <f t="shared" si="9"/>
        <v>2.136916324789781E-2</v>
      </c>
      <c r="AL247" s="89">
        <f t="shared" si="9"/>
        <v>1.5868199299520845E-2</v>
      </c>
      <c r="AM247" s="89">
        <f t="shared" si="9"/>
        <v>1.3768721743756903E-2</v>
      </c>
      <c r="AN247" s="89">
        <f t="shared" si="9"/>
        <v>1.0726772117267136E-2</v>
      </c>
      <c r="AO247" s="89">
        <f t="shared" si="9"/>
        <v>2.8283020118686965E-2</v>
      </c>
      <c r="AP247" s="89">
        <f t="shared" si="9"/>
        <v>4.298463892256342E-2</v>
      </c>
      <c r="AQ247" s="89">
        <f t="shared" si="9"/>
        <v>5.3895536307239811E-2</v>
      </c>
      <c r="AR247" s="89">
        <f t="shared" si="9"/>
        <v>2.1964426903556291E-2</v>
      </c>
      <c r="AS247" s="89">
        <f t="shared" si="9"/>
        <v>5.5511151231257827E-17</v>
      </c>
      <c r="AT247" s="89">
        <f t="shared" si="9"/>
        <v>2.4257180081030023E-2</v>
      </c>
      <c r="AU247" s="89">
        <f t="shared" si="9"/>
        <v>8.5277608721817753E-3</v>
      </c>
      <c r="AV247" s="89">
        <f t="shared" si="9"/>
        <v>1.2047853227269697E-2</v>
      </c>
      <c r="AW247" s="89">
        <f t="shared" si="9"/>
        <v>5.4840628547853001E-2</v>
      </c>
      <c r="AX247" s="89">
        <f t="shared" si="9"/>
        <v>4.7407752409901895E-2</v>
      </c>
      <c r="AY247" s="89">
        <f t="shared" si="9"/>
        <v>2.7924789806858568E-2</v>
      </c>
      <c r="AZ247" s="89">
        <f t="shared" si="9"/>
        <v>5.6470555576169382E-2</v>
      </c>
      <c r="BA247" s="89">
        <f t="shared" si="9"/>
        <v>5.0725848297470719E-2</v>
      </c>
      <c r="BB247" s="93"/>
      <c r="BC247" s="93"/>
      <c r="BD247" s="93"/>
      <c r="BE247" s="93"/>
      <c r="CC247" s="97">
        <f t="shared" ref="CC247:DH247" si="10">SQRT(SUM(CC3:CC242))</f>
        <v>3.791088483518669E-2</v>
      </c>
      <c r="CD247" s="97">
        <f t="shared" si="10"/>
        <v>3.7441913005602311E-2</v>
      </c>
      <c r="CE247" s="97">
        <f t="shared" si="10"/>
        <v>4.1674728262420135E-2</v>
      </c>
      <c r="CF247" s="97">
        <f t="shared" si="10"/>
        <v>4.9584424214758574E-2</v>
      </c>
      <c r="CG247" s="97">
        <f t="shared" si="10"/>
        <v>5.3266592711872708E-2</v>
      </c>
      <c r="CH247" s="97">
        <f t="shared" si="10"/>
        <v>3.975245413177441E-2</v>
      </c>
      <c r="CI247" s="97">
        <f t="shared" si="10"/>
        <v>4.4819667302097466E-2</v>
      </c>
      <c r="CJ247" s="97">
        <f t="shared" si="10"/>
        <v>4.6205836097809545E-2</v>
      </c>
      <c r="CK247" s="97">
        <f t="shared" si="10"/>
        <v>5.6742334489896254E-2</v>
      </c>
      <c r="CL247" s="97">
        <f t="shared" si="10"/>
        <v>5.5511151231257827E-17</v>
      </c>
      <c r="CM247" s="97">
        <f t="shared" si="10"/>
        <v>9.0005869979838133E-3</v>
      </c>
      <c r="CN247" s="97">
        <f t="shared" si="10"/>
        <v>1.1236288283330412E-2</v>
      </c>
      <c r="CO247" s="97">
        <f t="shared" si="10"/>
        <v>1.5477679048183008E-3</v>
      </c>
      <c r="CP247" s="97">
        <f t="shared" si="10"/>
        <v>7.8317920740246603E-3</v>
      </c>
      <c r="CQ247" s="97">
        <f t="shared" si="10"/>
        <v>3.0273555574951608E-2</v>
      </c>
      <c r="CR247" s="97">
        <f t="shared" si="10"/>
        <v>1.33011502360842E-2</v>
      </c>
      <c r="CS247" s="97">
        <f t="shared" si="10"/>
        <v>9.9196104458643772E-3</v>
      </c>
      <c r="CT247" s="97">
        <f t="shared" si="10"/>
        <v>2.4401864494816211E-2</v>
      </c>
      <c r="CU247" s="97">
        <f t="shared" si="10"/>
        <v>1.5320812837304264E-2</v>
      </c>
      <c r="CV247" s="97">
        <f t="shared" si="10"/>
        <v>7.5870638881983471E-3</v>
      </c>
      <c r="CW247" s="97">
        <f t="shared" si="10"/>
        <v>6.9696253732600558E-3</v>
      </c>
      <c r="CX247" s="97">
        <f t="shared" si="10"/>
        <v>2.0682788986396798E-2</v>
      </c>
      <c r="CY247" s="97">
        <f t="shared" si="10"/>
        <v>1.0513079090878313E-2</v>
      </c>
      <c r="CZ247" s="97">
        <f t="shared" si="10"/>
        <v>4.5182245588025853E-3</v>
      </c>
      <c r="DA247" s="97">
        <f t="shared" si="10"/>
        <v>2.3205728197182938E-2</v>
      </c>
      <c r="DB247" s="97">
        <f t="shared" si="10"/>
        <v>1.5776972898105493E-2</v>
      </c>
      <c r="DC247" s="97">
        <f t="shared" si="10"/>
        <v>2.1967992603125208E-2</v>
      </c>
      <c r="DD247" s="97">
        <f t="shared" si="10"/>
        <v>2.2028087442548274E-2</v>
      </c>
      <c r="DE247" s="97">
        <f t="shared" si="10"/>
        <v>2.5003510257541557E-2</v>
      </c>
      <c r="DF247" s="97">
        <f t="shared" si="10"/>
        <v>2.1666313849925418E-2</v>
      </c>
      <c r="DG247" s="97">
        <f t="shared" si="10"/>
        <v>2.6105575323490154E-2</v>
      </c>
      <c r="DH247" s="97">
        <f t="shared" si="10"/>
        <v>3.0201419270718642E-2</v>
      </c>
      <c r="DI247" s="97">
        <f t="shared" ref="DI247:EA247" si="11">SQRT(SUM(DI3:DI242))</f>
        <v>1.4510719065445868E-2</v>
      </c>
      <c r="DJ247" s="97">
        <f t="shared" si="11"/>
        <v>1.5376930381265315E-2</v>
      </c>
      <c r="DK247" s="97">
        <f t="shared" si="11"/>
        <v>2.136916324789781E-2</v>
      </c>
      <c r="DL247" s="97">
        <f t="shared" si="11"/>
        <v>1.5868199299520845E-2</v>
      </c>
      <c r="DM247" s="97">
        <f t="shared" si="11"/>
        <v>1.3768721743756903E-2</v>
      </c>
      <c r="DN247" s="97">
        <f t="shared" si="11"/>
        <v>1.0726772117267136E-2</v>
      </c>
      <c r="DO247" s="97">
        <f t="shared" si="11"/>
        <v>2.8283020118686965E-2</v>
      </c>
      <c r="DP247" s="97">
        <f t="shared" si="11"/>
        <v>4.298463892256342E-2</v>
      </c>
      <c r="DQ247" s="97">
        <f t="shared" si="11"/>
        <v>5.3895536307239811E-2</v>
      </c>
      <c r="DR247" s="97">
        <f t="shared" si="11"/>
        <v>2.1964426903556291E-2</v>
      </c>
      <c r="DS247" s="97">
        <f t="shared" si="11"/>
        <v>5.5511151231257827E-17</v>
      </c>
      <c r="DT247" s="97">
        <f t="shared" si="11"/>
        <v>2.4257180081030023E-2</v>
      </c>
      <c r="DU247" s="97">
        <f t="shared" si="11"/>
        <v>8.5277608721817753E-3</v>
      </c>
      <c r="DV247" s="97">
        <f t="shared" si="11"/>
        <v>1.2047853227269697E-2</v>
      </c>
      <c r="DW247" s="97">
        <f t="shared" si="11"/>
        <v>5.4840628547853001E-2</v>
      </c>
      <c r="DX247" s="97">
        <f t="shared" si="11"/>
        <v>4.7407752409901895E-2</v>
      </c>
      <c r="DY247" s="97">
        <f t="shared" si="11"/>
        <v>2.7924789806858568E-2</v>
      </c>
      <c r="DZ247" s="97">
        <f t="shared" si="11"/>
        <v>5.6470555576169382E-2</v>
      </c>
      <c r="EA247" s="97">
        <f t="shared" si="11"/>
        <v>5.0725848297470719E-2</v>
      </c>
    </row>
    <row r="248" spans="1:131" x14ac:dyDescent="0.2">
      <c r="A248" s="94"/>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93"/>
      <c r="BC248" s="93"/>
      <c r="BD248" s="93"/>
      <c r="BE248" s="93"/>
    </row>
    <row r="249" spans="1:131" x14ac:dyDescent="0.2">
      <c r="A249" s="91" t="s">
        <v>335</v>
      </c>
    </row>
    <row r="250" spans="1:131" x14ac:dyDescent="0.2">
      <c r="A250" s="90"/>
      <c r="B250" s="102">
        <f t="shared" ref="B250:B313" si="12">B3</f>
        <v>36099</v>
      </c>
      <c r="C250" s="195">
        <f t="shared" ref="C250:C313" si="13">(C3-C$246)/C$247</f>
        <v>1.8120941245587883</v>
      </c>
      <c r="D250" s="195">
        <f t="shared" ref="D250:BO251" si="14">(D3-D$246)/D$247</f>
        <v>1.9199264958117206</v>
      </c>
      <c r="E250" s="195">
        <f t="shared" si="14"/>
        <v>1.4126410846071478</v>
      </c>
      <c r="F250" s="195">
        <f t="shared" si="14"/>
        <v>0.63936912653638955</v>
      </c>
      <c r="G250" s="195">
        <f t="shared" si="14"/>
        <v>0.38169702556304536</v>
      </c>
      <c r="H250" s="195">
        <f t="shared" si="14"/>
        <v>2.1352530769201894</v>
      </c>
      <c r="I250" s="195">
        <f t="shared" si="14"/>
        <v>2.1972957058382994</v>
      </c>
      <c r="J250" s="195">
        <f t="shared" si="14"/>
        <v>2.0576891720428985</v>
      </c>
      <c r="K250" s="195">
        <f t="shared" si="14"/>
        <v>1.6775131540798551</v>
      </c>
      <c r="L250" s="195">
        <f t="shared" si="14"/>
        <v>-1</v>
      </c>
      <c r="M250" s="195">
        <f t="shared" si="14"/>
        <v>-0.99806870026132311</v>
      </c>
      <c r="N250" s="195">
        <f t="shared" si="14"/>
        <v>-0.5834941368547778</v>
      </c>
      <c r="O250" s="195">
        <f t="shared" si="14"/>
        <v>1.5496724837532458</v>
      </c>
      <c r="P250" s="195">
        <f t="shared" si="14"/>
        <v>-0.12651638228322043</v>
      </c>
      <c r="Q250" s="195">
        <f t="shared" si="14"/>
        <v>-0.66955905734788246</v>
      </c>
      <c r="R250" s="195">
        <f t="shared" si="14"/>
        <v>-1.4866593351469524</v>
      </c>
      <c r="S250" s="195">
        <f t="shared" si="14"/>
        <v>-1.2135515198938203</v>
      </c>
      <c r="T250" s="195">
        <f t="shared" si="14"/>
        <v>-1.336688671485019</v>
      </c>
      <c r="U250" s="195">
        <f t="shared" si="14"/>
        <v>-0.14946797259722022</v>
      </c>
      <c r="V250" s="195">
        <f t="shared" si="14"/>
        <v>-1.0271359182114226</v>
      </c>
      <c r="W250" s="195">
        <f t="shared" si="14"/>
        <v>-0.71596028950777457</v>
      </c>
      <c r="X250" s="195">
        <f t="shared" si="14"/>
        <v>-1.2273775883592357</v>
      </c>
      <c r="Y250" s="195">
        <f t="shared" si="14"/>
        <v>-0.2058277422464013</v>
      </c>
      <c r="Z250" s="195">
        <f t="shared" si="14"/>
        <v>0.46467367273936638</v>
      </c>
      <c r="AA250" s="195">
        <f t="shared" si="14"/>
        <v>-1.1389131213103545</v>
      </c>
      <c r="AB250" s="195">
        <f t="shared" si="14"/>
        <v>-0.73269045809086031</v>
      </c>
      <c r="AC250" s="195">
        <f t="shared" si="14"/>
        <v>1.1423172394503032</v>
      </c>
      <c r="AD250" s="195">
        <f t="shared" si="14"/>
        <v>1.0535212552546811</v>
      </c>
      <c r="AE250" s="195">
        <f t="shared" si="14"/>
        <v>1.0538685770605467</v>
      </c>
      <c r="AF250" s="195">
        <f t="shared" si="14"/>
        <v>0.69431455494370919</v>
      </c>
      <c r="AG250" s="195">
        <f t="shared" si="14"/>
        <v>0.60134216529010509</v>
      </c>
      <c r="AH250" s="195">
        <f t="shared" si="14"/>
        <v>0.94914893440710668</v>
      </c>
      <c r="AI250" s="195">
        <f t="shared" si="14"/>
        <v>0.81063637257491272</v>
      </c>
      <c r="AJ250" s="195">
        <f t="shared" si="14"/>
        <v>0.42184134538991347</v>
      </c>
      <c r="AK250" s="195">
        <f t="shared" si="14"/>
        <v>0.8631107335698367</v>
      </c>
      <c r="AL250" s="195">
        <f t="shared" si="14"/>
        <v>0.38408028440782416</v>
      </c>
      <c r="AM250" s="195">
        <f t="shared" si="14"/>
        <v>-1.6435406705003279</v>
      </c>
      <c r="AN250" s="195">
        <f t="shared" si="14"/>
        <v>-0.97068343451046868</v>
      </c>
      <c r="AO250" s="195">
        <f t="shared" si="14"/>
        <v>-1.2345051266383031</v>
      </c>
      <c r="AP250" s="195">
        <f t="shared" si="14"/>
        <v>-0.74694949106139708</v>
      </c>
      <c r="AQ250" s="195">
        <f t="shared" si="14"/>
        <v>1.2751621604586203</v>
      </c>
      <c r="AR250" s="195">
        <f t="shared" si="14"/>
        <v>0.66115109908594805</v>
      </c>
      <c r="AS250" s="195">
        <f t="shared" si="14"/>
        <v>-1</v>
      </c>
      <c r="AT250" s="195">
        <f t="shared" si="14"/>
        <v>0.24321280314843741</v>
      </c>
      <c r="AU250" s="195">
        <f t="shared" si="14"/>
        <v>1.753888807336307</v>
      </c>
      <c r="AV250" s="195">
        <f t="shared" si="14"/>
        <v>4.1800000245672191</v>
      </c>
      <c r="AW250" s="195">
        <f t="shared" si="14"/>
        <v>-0.51687272284390573</v>
      </c>
      <c r="AX250" s="195">
        <f t="shared" si="14"/>
        <v>1.820223394137882</v>
      </c>
      <c r="AY250" s="195">
        <f t="shared" si="14"/>
        <v>2.5676727314992429</v>
      </c>
      <c r="AZ250" s="195">
        <f t="shared" si="14"/>
        <v>2.9085920999326231</v>
      </c>
      <c r="BA250" s="195">
        <f t="shared" si="14"/>
        <v>0.52331998164579974</v>
      </c>
      <c r="BB250" s="195" t="e">
        <f t="shared" si="14"/>
        <v>#DIV/0!</v>
      </c>
      <c r="BC250" s="195" t="e">
        <f t="shared" si="14"/>
        <v>#DIV/0!</v>
      </c>
      <c r="BD250" s="195" t="e">
        <f t="shared" si="14"/>
        <v>#DIV/0!</v>
      </c>
      <c r="BE250" s="195" t="e">
        <f t="shared" si="14"/>
        <v>#DIV/0!</v>
      </c>
      <c r="BF250" s="195" t="e">
        <f t="shared" si="14"/>
        <v>#DIV/0!</v>
      </c>
      <c r="BG250" s="195" t="e">
        <f t="shared" si="14"/>
        <v>#DIV/0!</v>
      </c>
      <c r="BH250" s="195" t="e">
        <f t="shared" si="14"/>
        <v>#DIV/0!</v>
      </c>
      <c r="BI250" s="195" t="e">
        <f t="shared" si="14"/>
        <v>#DIV/0!</v>
      </c>
      <c r="BJ250" s="195" t="e">
        <f t="shared" si="14"/>
        <v>#DIV/0!</v>
      </c>
      <c r="BK250" s="195" t="e">
        <f t="shared" si="14"/>
        <v>#DIV/0!</v>
      </c>
      <c r="BL250" s="195" t="e">
        <f t="shared" si="14"/>
        <v>#DIV/0!</v>
      </c>
      <c r="BM250" s="195" t="e">
        <f t="shared" si="14"/>
        <v>#DIV/0!</v>
      </c>
      <c r="BN250" s="195" t="e">
        <f t="shared" si="14"/>
        <v>#DIV/0!</v>
      </c>
      <c r="BO250" s="195" t="e">
        <f t="shared" si="14"/>
        <v>#DIV/0!</v>
      </c>
      <c r="BP250" s="195" t="e">
        <f t="shared" ref="BP250:BV254" si="15">(BP3-BP$246)/BP$247</f>
        <v>#DIV/0!</v>
      </c>
      <c r="BQ250" s="195" t="e">
        <f t="shared" si="15"/>
        <v>#DIV/0!</v>
      </c>
      <c r="BR250" s="195" t="e">
        <f t="shared" si="15"/>
        <v>#DIV/0!</v>
      </c>
      <c r="BS250" s="195" t="e">
        <f t="shared" si="15"/>
        <v>#DIV/0!</v>
      </c>
      <c r="BT250" s="195" t="e">
        <f t="shared" si="15"/>
        <v>#DIV/0!</v>
      </c>
      <c r="BU250" s="195" t="e">
        <f t="shared" si="15"/>
        <v>#DIV/0!</v>
      </c>
      <c r="BV250" s="195" t="e">
        <f t="shared" si="15"/>
        <v>#DIV/0!</v>
      </c>
    </row>
    <row r="251" spans="1:131" x14ac:dyDescent="0.2">
      <c r="A251" s="90"/>
      <c r="B251" s="102">
        <f t="shared" si="12"/>
        <v>36129</v>
      </c>
      <c r="C251" s="195">
        <f t="shared" si="13"/>
        <v>1.4231029399923787</v>
      </c>
      <c r="D251" s="195">
        <f t="shared" ref="D251:R251" si="16">(D4-D$246)/D$247</f>
        <v>1.4636463907475437</v>
      </c>
      <c r="E251" s="195">
        <f t="shared" si="16"/>
        <v>0.91245785920632816</v>
      </c>
      <c r="F251" s="195">
        <f t="shared" si="16"/>
        <v>0.87351523559908895</v>
      </c>
      <c r="G251" s="195">
        <f t="shared" si="16"/>
        <v>1.2448083615684464</v>
      </c>
      <c r="H251" s="195">
        <f t="shared" si="16"/>
        <v>1.3651874125834655</v>
      </c>
      <c r="I251" s="195">
        <f t="shared" si="16"/>
        <v>1.0590900235838787</v>
      </c>
      <c r="J251" s="195">
        <f t="shared" si="16"/>
        <v>0.99180008769724415</v>
      </c>
      <c r="K251" s="195">
        <f t="shared" si="16"/>
        <v>1.2873987853461961</v>
      </c>
      <c r="L251" s="195">
        <f t="shared" si="16"/>
        <v>-1</v>
      </c>
      <c r="M251" s="195">
        <f t="shared" si="16"/>
        <v>0.21740757950249967</v>
      </c>
      <c r="N251" s="195">
        <f t="shared" si="16"/>
        <v>-0.3188159864719618</v>
      </c>
      <c r="O251" s="195">
        <f t="shared" si="16"/>
        <v>0.84478643681840049</v>
      </c>
      <c r="P251" s="195">
        <f t="shared" si="16"/>
        <v>-0.85725590472039126</v>
      </c>
      <c r="Q251" s="195">
        <f t="shared" si="16"/>
        <v>8.3441360576646043E-2</v>
      </c>
      <c r="R251" s="195">
        <f t="shared" si="16"/>
        <v>1.0895840266518129</v>
      </c>
      <c r="S251" s="195">
        <f t="shared" si="14"/>
        <v>0.38671293470662105</v>
      </c>
      <c r="T251" s="195">
        <f t="shared" si="14"/>
        <v>1.2738905329660464</v>
      </c>
      <c r="U251" s="195">
        <f t="shared" si="14"/>
        <v>-0.36336001832608095</v>
      </c>
      <c r="V251" s="195">
        <f t="shared" si="14"/>
        <v>-5.1396144685151954E-2</v>
      </c>
      <c r="W251" s="195">
        <f t="shared" si="14"/>
        <v>0.18351416776390286</v>
      </c>
      <c r="X251" s="195">
        <f t="shared" si="14"/>
        <v>0.90255759731489837</v>
      </c>
      <c r="Y251" s="195">
        <f t="shared" si="14"/>
        <v>-0.10576191082763368</v>
      </c>
      <c r="Z251" s="195">
        <f t="shared" si="14"/>
        <v>-1.4496844755621765E-2</v>
      </c>
      <c r="AA251" s="195">
        <f t="shared" si="14"/>
        <v>1.5328410022049976</v>
      </c>
      <c r="AB251" s="195">
        <f t="shared" si="14"/>
        <v>0.17775035287895749</v>
      </c>
      <c r="AC251" s="195">
        <f t="shared" si="14"/>
        <v>-0.85044563109856097</v>
      </c>
      <c r="AD251" s="195">
        <f t="shared" si="14"/>
        <v>-0.73800967555928731</v>
      </c>
      <c r="AE251" s="195">
        <f t="shared" si="14"/>
        <v>-0.78459634168218118</v>
      </c>
      <c r="AF251" s="195">
        <f t="shared" si="14"/>
        <v>-0.51691137931540221</v>
      </c>
      <c r="AG251" s="195">
        <f t="shared" si="14"/>
        <v>-0.44769421278489624</v>
      </c>
      <c r="AH251" s="195">
        <f t="shared" si="14"/>
        <v>-0.706633443540441</v>
      </c>
      <c r="AI251" s="195">
        <f t="shared" si="14"/>
        <v>1.761657472064166</v>
      </c>
      <c r="AJ251" s="195">
        <f t="shared" si="14"/>
        <v>2.0411502310136167</v>
      </c>
      <c r="AK251" s="195">
        <f t="shared" si="14"/>
        <v>1.5042214706197643</v>
      </c>
      <c r="AL251" s="195">
        <f t="shared" si="14"/>
        <v>1.1277059332460206</v>
      </c>
      <c r="AM251" s="195">
        <f t="shared" si="14"/>
        <v>1.1236007322428521</v>
      </c>
      <c r="AN251" s="195">
        <f t="shared" si="14"/>
        <v>1.0243249208504062</v>
      </c>
      <c r="AO251" s="195">
        <f t="shared" si="14"/>
        <v>-0.35698215010151679</v>
      </c>
      <c r="AP251" s="195">
        <f t="shared" si="14"/>
        <v>-1.7312546070406476</v>
      </c>
      <c r="AQ251" s="195">
        <f t="shared" si="14"/>
        <v>1.0014308831543393</v>
      </c>
      <c r="AR251" s="195">
        <f t="shared" si="14"/>
        <v>-1.0612922634334145</v>
      </c>
      <c r="AS251" s="195">
        <f t="shared" si="14"/>
        <v>-1</v>
      </c>
      <c r="AT251" s="195">
        <f t="shared" si="14"/>
        <v>0.26870233372001667</v>
      </c>
      <c r="AU251" s="195">
        <f t="shared" si="14"/>
        <v>-9.2451914021077029E-3</v>
      </c>
      <c r="AV251" s="195">
        <f t="shared" si="14"/>
        <v>-0.26197243580839435</v>
      </c>
      <c r="AW251" s="195">
        <f t="shared" si="14"/>
        <v>8.9229010125770419E-2</v>
      </c>
      <c r="AX251" s="195">
        <f t="shared" si="14"/>
        <v>0.4422842031975458</v>
      </c>
      <c r="AY251" s="195">
        <f t="shared" si="14"/>
        <v>1.6173529791477474</v>
      </c>
      <c r="AZ251" s="195">
        <f t="shared" si="14"/>
        <v>2.5056066832509707</v>
      </c>
      <c r="BA251" s="195">
        <f t="shared" si="14"/>
        <v>-0.78368625334516429</v>
      </c>
      <c r="BB251" s="195" t="e">
        <f t="shared" si="14"/>
        <v>#DIV/0!</v>
      </c>
      <c r="BC251" s="195" t="e">
        <f t="shared" si="14"/>
        <v>#DIV/0!</v>
      </c>
      <c r="BD251" s="195" t="e">
        <f t="shared" si="14"/>
        <v>#DIV/0!</v>
      </c>
      <c r="BE251" s="195" t="e">
        <f t="shared" si="14"/>
        <v>#DIV/0!</v>
      </c>
      <c r="BF251" s="195" t="e">
        <f t="shared" si="14"/>
        <v>#DIV/0!</v>
      </c>
      <c r="BG251" s="195" t="e">
        <f t="shared" si="14"/>
        <v>#DIV/0!</v>
      </c>
      <c r="BH251" s="195" t="e">
        <f t="shared" si="14"/>
        <v>#DIV/0!</v>
      </c>
      <c r="BI251" s="195" t="e">
        <f t="shared" si="14"/>
        <v>#DIV/0!</v>
      </c>
      <c r="BJ251" s="195" t="e">
        <f t="shared" si="14"/>
        <v>#DIV/0!</v>
      </c>
      <c r="BK251" s="195" t="e">
        <f t="shared" si="14"/>
        <v>#DIV/0!</v>
      </c>
      <c r="BL251" s="195" t="e">
        <f t="shared" si="14"/>
        <v>#DIV/0!</v>
      </c>
      <c r="BM251" s="195" t="e">
        <f t="shared" si="14"/>
        <v>#DIV/0!</v>
      </c>
      <c r="BN251" s="195" t="e">
        <f t="shared" si="14"/>
        <v>#DIV/0!</v>
      </c>
      <c r="BO251" s="195" t="e">
        <f t="shared" si="14"/>
        <v>#DIV/0!</v>
      </c>
      <c r="BP251" s="195" t="e">
        <f t="shared" si="15"/>
        <v>#DIV/0!</v>
      </c>
      <c r="BQ251" s="195" t="e">
        <f t="shared" si="15"/>
        <v>#DIV/0!</v>
      </c>
      <c r="BR251" s="195" t="e">
        <f t="shared" si="15"/>
        <v>#DIV/0!</v>
      </c>
      <c r="BS251" s="195" t="e">
        <f t="shared" si="15"/>
        <v>#DIV/0!</v>
      </c>
      <c r="BT251" s="195" t="e">
        <f t="shared" si="15"/>
        <v>#DIV/0!</v>
      </c>
      <c r="BU251" s="195" t="e">
        <f t="shared" si="15"/>
        <v>#DIV/0!</v>
      </c>
      <c r="BV251" s="195" t="e">
        <f t="shared" si="15"/>
        <v>#DIV/0!</v>
      </c>
    </row>
    <row r="252" spans="1:131" x14ac:dyDescent="0.2">
      <c r="A252" s="90"/>
      <c r="B252" s="102">
        <f t="shared" si="12"/>
        <v>36160</v>
      </c>
      <c r="C252" s="195">
        <f t="shared" si="13"/>
        <v>1.4863037861455706</v>
      </c>
      <c r="D252" s="195">
        <f t="shared" ref="D252:BO255" si="17">(D5-D$246)/D$247</f>
        <v>1.5116941494112324</v>
      </c>
      <c r="E252" s="195">
        <f t="shared" si="17"/>
        <v>1.1836053980419847</v>
      </c>
      <c r="F252" s="195">
        <f t="shared" si="17"/>
        <v>1.0648858151766902</v>
      </c>
      <c r="G252" s="195">
        <f t="shared" si="17"/>
        <v>0.34368070244372101</v>
      </c>
      <c r="H252" s="195">
        <f t="shared" si="17"/>
        <v>1.006140397456128</v>
      </c>
      <c r="I252" s="195">
        <f t="shared" si="17"/>
        <v>0.62889941395617865</v>
      </c>
      <c r="J252" s="195">
        <f t="shared" si="17"/>
        <v>0.58894190297797988</v>
      </c>
      <c r="K252" s="195">
        <f t="shared" si="17"/>
        <v>-0.43373237497625911</v>
      </c>
      <c r="L252" s="195">
        <f t="shared" si="17"/>
        <v>-1</v>
      </c>
      <c r="M252" s="195">
        <f t="shared" si="17"/>
        <v>-7.7795388992242295E-2</v>
      </c>
      <c r="N252" s="195">
        <f t="shared" si="17"/>
        <v>-0.12480174039444374</v>
      </c>
      <c r="O252" s="195">
        <f t="shared" si="17"/>
        <v>1.4850633135484019</v>
      </c>
      <c r="P252" s="195">
        <f t="shared" si="17"/>
        <v>0.10089006354250057</v>
      </c>
      <c r="Q252" s="195">
        <f t="shared" si="17"/>
        <v>-0.23918344561167074</v>
      </c>
      <c r="R252" s="195">
        <f t="shared" si="17"/>
        <v>-0.10880857226470497</v>
      </c>
      <c r="S252" s="195">
        <f t="shared" si="17"/>
        <v>3.3876498326279342E-2</v>
      </c>
      <c r="T252" s="195">
        <f t="shared" si="17"/>
        <v>-0.20267696488454681</v>
      </c>
      <c r="U252" s="195">
        <f t="shared" si="17"/>
        <v>-0.60251182044708973</v>
      </c>
      <c r="V252" s="195">
        <f t="shared" si="17"/>
        <v>1.5428124554050902E-2</v>
      </c>
      <c r="W252" s="195">
        <f t="shared" si="17"/>
        <v>7.7913082973353337E-2</v>
      </c>
      <c r="X252" s="195">
        <f t="shared" si="17"/>
        <v>-0.24027667013066745</v>
      </c>
      <c r="Y252" s="195">
        <f t="shared" si="17"/>
        <v>-8.4740476660763328E-2</v>
      </c>
      <c r="Z252" s="195">
        <f t="shared" si="17"/>
        <v>3.3088218182679499E-2</v>
      </c>
      <c r="AA252" s="195">
        <f t="shared" si="17"/>
        <v>-0.20810845892436097</v>
      </c>
      <c r="AB252" s="195">
        <f t="shared" si="17"/>
        <v>0.35839337092852452</v>
      </c>
      <c r="AC252" s="195">
        <f t="shared" si="17"/>
        <v>1.0421260185334278</v>
      </c>
      <c r="AD252" s="195">
        <f t="shared" si="17"/>
        <v>1.0709081482838152</v>
      </c>
      <c r="AE252" s="195">
        <f t="shared" si="17"/>
        <v>0.96143507805073036</v>
      </c>
      <c r="AF252" s="195">
        <f t="shared" si="17"/>
        <v>0.63341709094881549</v>
      </c>
      <c r="AG252" s="195">
        <f t="shared" si="17"/>
        <v>0.54859919368074306</v>
      </c>
      <c r="AH252" s="195">
        <f t="shared" si="17"/>
        <v>0.8659002646978412</v>
      </c>
      <c r="AI252" s="195">
        <f t="shared" si="17"/>
        <v>2.4232373673610383</v>
      </c>
      <c r="AJ252" s="195">
        <f t="shared" si="17"/>
        <v>1.4428513656426099</v>
      </c>
      <c r="AK252" s="195">
        <f t="shared" si="17"/>
        <v>2.2295657351653033</v>
      </c>
      <c r="AL252" s="195">
        <f t="shared" si="17"/>
        <v>1.3167633015947142</v>
      </c>
      <c r="AM252" s="195">
        <f t="shared" si="17"/>
        <v>1.4576912953037084</v>
      </c>
      <c r="AN252" s="195">
        <f t="shared" si="17"/>
        <v>6.4110618971106606E-2</v>
      </c>
      <c r="AO252" s="195">
        <f t="shared" si="17"/>
        <v>0.50254416278817571</v>
      </c>
      <c r="AP252" s="195">
        <f t="shared" si="17"/>
        <v>-0.84484492779126441</v>
      </c>
      <c r="AQ252" s="195">
        <f t="shared" si="17"/>
        <v>1.0459050230079401</v>
      </c>
      <c r="AR252" s="195">
        <f t="shared" si="17"/>
        <v>0.94868943713929954</v>
      </c>
      <c r="AS252" s="195">
        <f t="shared" si="17"/>
        <v>-1</v>
      </c>
      <c r="AT252" s="195">
        <f t="shared" si="17"/>
        <v>0.14011051179855855</v>
      </c>
      <c r="AU252" s="195">
        <f t="shared" si="17"/>
        <v>0.23606572510412824</v>
      </c>
      <c r="AV252" s="195">
        <f t="shared" si="17"/>
        <v>1.0136910801715238</v>
      </c>
      <c r="AW252" s="195">
        <f t="shared" si="17"/>
        <v>-0.63893551054807884</v>
      </c>
      <c r="AX252" s="195">
        <f t="shared" si="17"/>
        <v>-0.48737387506213192</v>
      </c>
      <c r="AY252" s="195">
        <f t="shared" si="17"/>
        <v>1.1100841687302865</v>
      </c>
      <c r="AZ252" s="195">
        <f t="shared" si="17"/>
        <v>0.8622834859198788</v>
      </c>
      <c r="BA252" s="195">
        <f t="shared" si="17"/>
        <v>-1.1242226973825391</v>
      </c>
      <c r="BB252" s="195" t="e">
        <f t="shared" si="17"/>
        <v>#DIV/0!</v>
      </c>
      <c r="BC252" s="195" t="e">
        <f t="shared" si="17"/>
        <v>#DIV/0!</v>
      </c>
      <c r="BD252" s="195" t="e">
        <f t="shared" si="17"/>
        <v>#DIV/0!</v>
      </c>
      <c r="BE252" s="195" t="e">
        <f t="shared" si="17"/>
        <v>#DIV/0!</v>
      </c>
      <c r="BF252" s="195" t="e">
        <f t="shared" si="17"/>
        <v>#DIV/0!</v>
      </c>
      <c r="BG252" s="195" t="e">
        <f t="shared" si="17"/>
        <v>#DIV/0!</v>
      </c>
      <c r="BH252" s="195" t="e">
        <f t="shared" si="17"/>
        <v>#DIV/0!</v>
      </c>
      <c r="BI252" s="195" t="e">
        <f t="shared" si="17"/>
        <v>#DIV/0!</v>
      </c>
      <c r="BJ252" s="195" t="e">
        <f t="shared" si="17"/>
        <v>#DIV/0!</v>
      </c>
      <c r="BK252" s="195" t="e">
        <f t="shared" si="17"/>
        <v>#DIV/0!</v>
      </c>
      <c r="BL252" s="195" t="e">
        <f t="shared" si="17"/>
        <v>#DIV/0!</v>
      </c>
      <c r="BM252" s="195" t="e">
        <f t="shared" si="17"/>
        <v>#DIV/0!</v>
      </c>
      <c r="BN252" s="195" t="e">
        <f t="shared" si="17"/>
        <v>#DIV/0!</v>
      </c>
      <c r="BO252" s="195" t="e">
        <f t="shared" si="17"/>
        <v>#DIV/0!</v>
      </c>
      <c r="BP252" s="195" t="e">
        <f t="shared" si="15"/>
        <v>#DIV/0!</v>
      </c>
      <c r="BQ252" s="195" t="e">
        <f t="shared" si="15"/>
        <v>#DIV/0!</v>
      </c>
      <c r="BR252" s="195" t="e">
        <f t="shared" si="15"/>
        <v>#DIV/0!</v>
      </c>
      <c r="BS252" s="195" t="e">
        <f t="shared" si="15"/>
        <v>#DIV/0!</v>
      </c>
      <c r="BT252" s="195" t="e">
        <f t="shared" si="15"/>
        <v>#DIV/0!</v>
      </c>
      <c r="BU252" s="195" t="e">
        <f t="shared" si="15"/>
        <v>#DIV/0!</v>
      </c>
      <c r="BV252" s="195" t="e">
        <f t="shared" si="15"/>
        <v>#DIV/0!</v>
      </c>
    </row>
    <row r="253" spans="1:131" x14ac:dyDescent="0.2">
      <c r="A253" s="90"/>
      <c r="B253" s="102">
        <f t="shared" si="12"/>
        <v>36191</v>
      </c>
      <c r="C253" s="195">
        <f t="shared" si="13"/>
        <v>0.70592105098606517</v>
      </c>
      <c r="D253" s="195">
        <f t="shared" si="17"/>
        <v>0.7634150752141442</v>
      </c>
      <c r="E253" s="195">
        <f t="shared" si="17"/>
        <v>-0.26485035720364153</v>
      </c>
      <c r="F253" s="195">
        <f t="shared" si="17"/>
        <v>8.48804854881684E-2</v>
      </c>
      <c r="G253" s="195">
        <f t="shared" si="17"/>
        <v>0.70749222132243028</v>
      </c>
      <c r="H253" s="195">
        <f t="shared" si="17"/>
        <v>0.35206757181849724</v>
      </c>
      <c r="I253" s="195">
        <f t="shared" si="17"/>
        <v>-0.16376599697910987</v>
      </c>
      <c r="J253" s="195">
        <f t="shared" si="17"/>
        <v>-0.41824348898652547</v>
      </c>
      <c r="K253" s="195">
        <f t="shared" si="17"/>
        <v>-0.46265258093451411</v>
      </c>
      <c r="L253" s="195">
        <f t="shared" si="17"/>
        <v>-1</v>
      </c>
      <c r="M253" s="195">
        <f t="shared" si="17"/>
        <v>0.3817301953864754</v>
      </c>
      <c r="N253" s="195">
        <f t="shared" si="17"/>
        <v>0.21783809786172362</v>
      </c>
      <c r="O253" s="195">
        <f t="shared" si="17"/>
        <v>1.4288533354701882</v>
      </c>
      <c r="P253" s="195">
        <f t="shared" si="17"/>
        <v>0.17392571037703872</v>
      </c>
      <c r="Q253" s="195">
        <f t="shared" si="17"/>
        <v>0.12747318884008685</v>
      </c>
      <c r="R253" s="195">
        <f t="shared" si="17"/>
        <v>0.41588289246794102</v>
      </c>
      <c r="S253" s="195">
        <f t="shared" si="17"/>
        <v>0.39961666723710226</v>
      </c>
      <c r="T253" s="195">
        <f t="shared" si="17"/>
        <v>0.30925112989910086</v>
      </c>
      <c r="U253" s="195">
        <f t="shared" si="17"/>
        <v>0.39371469586649016</v>
      </c>
      <c r="V253" s="195">
        <f t="shared" si="17"/>
        <v>0.33702815797348901</v>
      </c>
      <c r="W253" s="195">
        <f t="shared" si="17"/>
        <v>0.49027384070166735</v>
      </c>
      <c r="X253" s="195">
        <f t="shared" si="17"/>
        <v>0.50909035238229194</v>
      </c>
      <c r="Y253" s="195">
        <f t="shared" si="17"/>
        <v>0.96652147090598539</v>
      </c>
      <c r="Z253" s="195">
        <f t="shared" si="17"/>
        <v>1.4161536056312627</v>
      </c>
      <c r="AA253" s="195">
        <f t="shared" si="17"/>
        <v>0.3839867290933961</v>
      </c>
      <c r="AB253" s="195">
        <f t="shared" si="17"/>
        <v>0.28157255062112974</v>
      </c>
      <c r="AC253" s="195">
        <f t="shared" si="17"/>
        <v>-0.74529264594727429</v>
      </c>
      <c r="AD253" s="195">
        <f t="shared" si="17"/>
        <v>-0.76656412912410565</v>
      </c>
      <c r="AE253" s="195">
        <f t="shared" si="17"/>
        <v>-0.68758526366642991</v>
      </c>
      <c r="AF253" s="195">
        <f t="shared" si="17"/>
        <v>-0.45299809361426818</v>
      </c>
      <c r="AG253" s="195">
        <f t="shared" si="17"/>
        <v>-0.39233925393999447</v>
      </c>
      <c r="AH253" s="195">
        <f t="shared" si="17"/>
        <v>-0.61926205461340622</v>
      </c>
      <c r="AI253" s="195">
        <f t="shared" si="17"/>
        <v>3.532761983431834</v>
      </c>
      <c r="AJ253" s="195">
        <f t="shared" si="17"/>
        <v>1.0851726961273342</v>
      </c>
      <c r="AK253" s="195">
        <f t="shared" si="17"/>
        <v>2.0377004780919674</v>
      </c>
      <c r="AL253" s="195">
        <f t="shared" si="17"/>
        <v>0.63615677553941608</v>
      </c>
      <c r="AM253" s="195">
        <f t="shared" si="17"/>
        <v>0.27384864793589142</v>
      </c>
      <c r="AN253" s="195">
        <f t="shared" si="17"/>
        <v>1.9099594711274299</v>
      </c>
      <c r="AO253" s="195">
        <f t="shared" si="17"/>
        <v>-0.44127300694763055</v>
      </c>
      <c r="AP253" s="195">
        <f t="shared" si="17"/>
        <v>-0.15650600622203564</v>
      </c>
      <c r="AQ253" s="195">
        <f t="shared" si="17"/>
        <v>0.49675334205268362</v>
      </c>
      <c r="AR253" s="195">
        <f t="shared" si="17"/>
        <v>-0.2325231547039816</v>
      </c>
      <c r="AS253" s="195">
        <f t="shared" si="17"/>
        <v>-1</v>
      </c>
      <c r="AT253" s="195">
        <f t="shared" si="17"/>
        <v>0.34495206469944378</v>
      </c>
      <c r="AU253" s="195">
        <f t="shared" si="17"/>
        <v>0.30608634760514036</v>
      </c>
      <c r="AV253" s="195">
        <f t="shared" si="17"/>
        <v>-0.96443558418622344</v>
      </c>
      <c r="AW253" s="195">
        <f t="shared" si="17"/>
        <v>-0.56023473496827447</v>
      </c>
      <c r="AX253" s="195">
        <f t="shared" si="17"/>
        <v>-0.74131968324782971</v>
      </c>
      <c r="AY253" s="195">
        <f t="shared" si="17"/>
        <v>0.4060642655545651</v>
      </c>
      <c r="AZ253" s="195">
        <f t="shared" si="17"/>
        <v>0.61733126522475701</v>
      </c>
      <c r="BA253" s="195">
        <f t="shared" si="17"/>
        <v>0.65309602721127602</v>
      </c>
      <c r="BB253" s="195" t="e">
        <f t="shared" si="17"/>
        <v>#DIV/0!</v>
      </c>
      <c r="BC253" s="195" t="e">
        <f t="shared" si="17"/>
        <v>#DIV/0!</v>
      </c>
      <c r="BD253" s="195" t="e">
        <f t="shared" si="17"/>
        <v>#DIV/0!</v>
      </c>
      <c r="BE253" s="195" t="e">
        <f t="shared" si="17"/>
        <v>#DIV/0!</v>
      </c>
      <c r="BF253" s="195" t="e">
        <f t="shared" si="17"/>
        <v>#DIV/0!</v>
      </c>
      <c r="BG253" s="195" t="e">
        <f t="shared" si="17"/>
        <v>#DIV/0!</v>
      </c>
      <c r="BH253" s="195" t="e">
        <f t="shared" si="17"/>
        <v>#DIV/0!</v>
      </c>
      <c r="BI253" s="195" t="e">
        <f t="shared" si="17"/>
        <v>#DIV/0!</v>
      </c>
      <c r="BJ253" s="195" t="e">
        <f t="shared" si="17"/>
        <v>#DIV/0!</v>
      </c>
      <c r="BK253" s="195" t="e">
        <f t="shared" si="17"/>
        <v>#DIV/0!</v>
      </c>
      <c r="BL253" s="195" t="e">
        <f t="shared" si="17"/>
        <v>#DIV/0!</v>
      </c>
      <c r="BM253" s="195" t="e">
        <f t="shared" si="17"/>
        <v>#DIV/0!</v>
      </c>
      <c r="BN253" s="195" t="e">
        <f t="shared" si="17"/>
        <v>#DIV/0!</v>
      </c>
      <c r="BO253" s="195" t="e">
        <f t="shared" si="17"/>
        <v>#DIV/0!</v>
      </c>
      <c r="BP253" s="195" t="e">
        <f t="shared" si="15"/>
        <v>#DIV/0!</v>
      </c>
      <c r="BQ253" s="195" t="e">
        <f t="shared" si="15"/>
        <v>#DIV/0!</v>
      </c>
      <c r="BR253" s="195" t="e">
        <f t="shared" si="15"/>
        <v>#DIV/0!</v>
      </c>
      <c r="BS253" s="195" t="e">
        <f t="shared" si="15"/>
        <v>#DIV/0!</v>
      </c>
      <c r="BT253" s="195" t="e">
        <f t="shared" si="15"/>
        <v>#DIV/0!</v>
      </c>
      <c r="BU253" s="195" t="e">
        <f t="shared" si="15"/>
        <v>#DIV/0!</v>
      </c>
      <c r="BV253" s="195" t="e">
        <f t="shared" si="15"/>
        <v>#DIV/0!</v>
      </c>
    </row>
    <row r="254" spans="1:131" x14ac:dyDescent="0.2">
      <c r="A254" s="90"/>
      <c r="B254" s="102">
        <f t="shared" si="12"/>
        <v>36219</v>
      </c>
      <c r="C254" s="195">
        <f t="shared" si="13"/>
        <v>-1.1244767437811611</v>
      </c>
      <c r="D254" s="195">
        <f t="shared" si="17"/>
        <v>-1.0371873670251843</v>
      </c>
      <c r="E254" s="195">
        <f t="shared" si="17"/>
        <v>-1.0215919441293144</v>
      </c>
      <c r="F254" s="195">
        <f t="shared" si="17"/>
        <v>-1.8166037304349605</v>
      </c>
      <c r="G254" s="195">
        <f t="shared" si="17"/>
        <v>-1.4638311938172901</v>
      </c>
      <c r="H254" s="195">
        <f t="shared" si="17"/>
        <v>-0.79437737089945148</v>
      </c>
      <c r="I254" s="195">
        <f t="shared" si="17"/>
        <v>-0.63947233938210712</v>
      </c>
      <c r="J254" s="195">
        <f t="shared" si="17"/>
        <v>-0.49730276609314999</v>
      </c>
      <c r="K254" s="195">
        <f t="shared" si="17"/>
        <v>-6.8905783224273405E-3</v>
      </c>
      <c r="L254" s="195">
        <f t="shared" si="17"/>
        <v>-1</v>
      </c>
      <c r="M254" s="195">
        <f t="shared" si="17"/>
        <v>-2.3517581877057854</v>
      </c>
      <c r="N254" s="195">
        <f t="shared" si="17"/>
        <v>-2.5705382066587901</v>
      </c>
      <c r="O254" s="195">
        <f t="shared" si="17"/>
        <v>0.7782389915074116</v>
      </c>
      <c r="P254" s="195">
        <f t="shared" si="17"/>
        <v>-2.2432732935121944</v>
      </c>
      <c r="Q254" s="195">
        <f t="shared" si="17"/>
        <v>-1.7944351861424908</v>
      </c>
      <c r="R254" s="195">
        <f t="shared" si="17"/>
        <v>-2.1114173337038071</v>
      </c>
      <c r="S254" s="195">
        <f t="shared" si="17"/>
        <v>-2.1151998304611852</v>
      </c>
      <c r="T254" s="195">
        <f t="shared" si="17"/>
        <v>-1.6713762115184845</v>
      </c>
      <c r="U254" s="195">
        <f t="shared" si="17"/>
        <v>-0.74277852971511582</v>
      </c>
      <c r="V254" s="195">
        <f t="shared" si="17"/>
        <v>-2.5866324737109267</v>
      </c>
      <c r="W254" s="195">
        <f t="shared" si="17"/>
        <v>-1.0986207421387464</v>
      </c>
      <c r="X254" s="195">
        <f t="shared" si="17"/>
        <v>-1.4796646471031949</v>
      </c>
      <c r="Y254" s="195">
        <f t="shared" si="17"/>
        <v>-0.87860875519786841</v>
      </c>
      <c r="Z254" s="195">
        <f t="shared" si="17"/>
        <v>-0.28075187133597784</v>
      </c>
      <c r="AA254" s="195">
        <f t="shared" si="17"/>
        <v>-0.5093702827549389</v>
      </c>
      <c r="AB254" s="195">
        <f t="shared" si="17"/>
        <v>-0.36316456502806166</v>
      </c>
      <c r="AC254" s="195">
        <f t="shared" si="17"/>
        <v>-1.9569190553722946</v>
      </c>
      <c r="AD254" s="195">
        <f t="shared" si="17"/>
        <v>-1.840375010876427</v>
      </c>
      <c r="AE254" s="195">
        <f t="shared" si="17"/>
        <v>-1.8053964600064103</v>
      </c>
      <c r="AF254" s="195">
        <f t="shared" si="17"/>
        <v>-1.1894396198078114</v>
      </c>
      <c r="AG254" s="195">
        <f t="shared" si="17"/>
        <v>-1.0301673663100122</v>
      </c>
      <c r="AH254" s="195">
        <f t="shared" si="17"/>
        <v>-1.6259998291029762</v>
      </c>
      <c r="AI254" s="195">
        <f t="shared" si="17"/>
        <v>-2.02175255416482</v>
      </c>
      <c r="AJ254" s="195">
        <f t="shared" si="17"/>
        <v>-1.2299837829169964</v>
      </c>
      <c r="AK254" s="195">
        <f t="shared" si="17"/>
        <v>-1.420553789644506</v>
      </c>
      <c r="AL254" s="195">
        <f t="shared" si="17"/>
        <v>-0.70615053973631114</v>
      </c>
      <c r="AM254" s="195">
        <f t="shared" si="17"/>
        <v>-1.2150332091831426</v>
      </c>
      <c r="AN254" s="195">
        <f t="shared" si="17"/>
        <v>-0.42065776644368541</v>
      </c>
      <c r="AO254" s="195">
        <f t="shared" si="17"/>
        <v>-0.63789274475016366</v>
      </c>
      <c r="AP254" s="195">
        <f t="shared" si="17"/>
        <v>-0.86561979114672338</v>
      </c>
      <c r="AQ254" s="195">
        <f t="shared" si="17"/>
        <v>-0.79128902552707492</v>
      </c>
      <c r="AR254" s="195">
        <f t="shared" si="17"/>
        <v>-1.9104279682675969</v>
      </c>
      <c r="AS254" s="195">
        <f t="shared" si="17"/>
        <v>-1</v>
      </c>
      <c r="AT254" s="195">
        <f t="shared" si="17"/>
        <v>-1.1711595497388156</v>
      </c>
      <c r="AU254" s="195">
        <f t="shared" si="17"/>
        <v>-1.4674275699692974</v>
      </c>
      <c r="AV254" s="195">
        <f t="shared" si="17"/>
        <v>-0.71917217795817379</v>
      </c>
      <c r="AW254" s="195">
        <f t="shared" si="17"/>
        <v>-0.60757190211497802</v>
      </c>
      <c r="AX254" s="195">
        <f t="shared" si="17"/>
        <v>-0.29991508302406428</v>
      </c>
      <c r="AY254" s="195">
        <f t="shared" si="17"/>
        <v>-0.83319169702211782</v>
      </c>
      <c r="AZ254" s="195">
        <f t="shared" si="17"/>
        <v>0.60141078221319244</v>
      </c>
      <c r="BA254" s="195">
        <f t="shared" si="17"/>
        <v>-1.1263517894258432</v>
      </c>
      <c r="BB254" s="195" t="e">
        <f t="shared" si="17"/>
        <v>#DIV/0!</v>
      </c>
      <c r="BC254" s="195" t="e">
        <f t="shared" si="17"/>
        <v>#DIV/0!</v>
      </c>
      <c r="BD254" s="195" t="e">
        <f t="shared" si="17"/>
        <v>#DIV/0!</v>
      </c>
      <c r="BE254" s="195" t="e">
        <f t="shared" si="17"/>
        <v>#DIV/0!</v>
      </c>
      <c r="BF254" s="195" t="e">
        <f t="shared" si="17"/>
        <v>#DIV/0!</v>
      </c>
      <c r="BG254" s="195" t="e">
        <f t="shared" si="17"/>
        <v>#DIV/0!</v>
      </c>
      <c r="BH254" s="195" t="e">
        <f t="shared" si="17"/>
        <v>#DIV/0!</v>
      </c>
      <c r="BI254" s="195" t="e">
        <f t="shared" si="17"/>
        <v>#DIV/0!</v>
      </c>
      <c r="BJ254" s="195" t="e">
        <f t="shared" si="17"/>
        <v>#DIV/0!</v>
      </c>
      <c r="BK254" s="195" t="e">
        <f t="shared" si="17"/>
        <v>#DIV/0!</v>
      </c>
      <c r="BL254" s="195" t="e">
        <f t="shared" si="17"/>
        <v>#DIV/0!</v>
      </c>
      <c r="BM254" s="195" t="e">
        <f t="shared" si="17"/>
        <v>#DIV/0!</v>
      </c>
      <c r="BN254" s="195" t="e">
        <f t="shared" si="17"/>
        <v>#DIV/0!</v>
      </c>
      <c r="BO254" s="195" t="e">
        <f t="shared" si="17"/>
        <v>#DIV/0!</v>
      </c>
      <c r="BP254" s="195" t="e">
        <f t="shared" si="15"/>
        <v>#DIV/0!</v>
      </c>
      <c r="BQ254" s="195" t="e">
        <f t="shared" si="15"/>
        <v>#DIV/0!</v>
      </c>
      <c r="BR254" s="195" t="e">
        <f t="shared" si="15"/>
        <v>#DIV/0!</v>
      </c>
      <c r="BS254" s="195" t="e">
        <f t="shared" si="15"/>
        <v>#DIV/0!</v>
      </c>
      <c r="BT254" s="195" t="e">
        <f t="shared" si="15"/>
        <v>#DIV/0!</v>
      </c>
      <c r="BU254" s="195" t="e">
        <f t="shared" si="15"/>
        <v>#DIV/0!</v>
      </c>
      <c r="BV254" s="195" t="e">
        <f t="shared" si="15"/>
        <v>#DIV/0!</v>
      </c>
    </row>
    <row r="255" spans="1:131" x14ac:dyDescent="0.2">
      <c r="A255" s="90"/>
      <c r="B255" s="102">
        <f t="shared" si="12"/>
        <v>36250</v>
      </c>
      <c r="C255" s="195">
        <f t="shared" si="13"/>
        <v>0.77766825530020589</v>
      </c>
      <c r="D255" s="195">
        <f t="shared" si="17"/>
        <v>0.83381746089367892</v>
      </c>
      <c r="E255" s="195">
        <f t="shared" si="17"/>
        <v>0.52805223335259188</v>
      </c>
      <c r="F255" s="195">
        <f t="shared" si="17"/>
        <v>0.1317298749242278</v>
      </c>
      <c r="G255" s="195">
        <f t="shared" si="17"/>
        <v>-0.3695806132463974</v>
      </c>
      <c r="H255" s="195">
        <f t="shared" si="17"/>
        <v>0.96938794954041019</v>
      </c>
      <c r="I255" s="195">
        <f t="shared" si="17"/>
        <v>0.93740237331109821</v>
      </c>
      <c r="J255" s="195">
        <f t="shared" si="17"/>
        <v>1.0727802824297874</v>
      </c>
      <c r="K255" s="195">
        <f t="shared" si="17"/>
        <v>2.1443074838886922</v>
      </c>
      <c r="L255" s="195">
        <f t="shared" si="17"/>
        <v>-1</v>
      </c>
      <c r="M255" s="195">
        <f t="shared" si="17"/>
        <v>0.20451953119787414</v>
      </c>
      <c r="N255" s="195">
        <f t="shared" si="17"/>
        <v>4.2691292228441154E-2</v>
      </c>
      <c r="O255" s="195">
        <f t="shared" si="17"/>
        <v>1.7305781603268082</v>
      </c>
      <c r="P255" s="195">
        <f t="shared" si="17"/>
        <v>0.46364228846719074</v>
      </c>
      <c r="Q255" s="195">
        <f t="shared" si="17"/>
        <v>-0.24631838552532656</v>
      </c>
      <c r="R255" s="195">
        <f t="shared" si="17"/>
        <v>0.20499887490452626</v>
      </c>
      <c r="S255" s="195">
        <f t="shared" si="17"/>
        <v>0.53692044619425228</v>
      </c>
      <c r="T255" s="195">
        <f t="shared" si="17"/>
        <v>-0.10272558614797005</v>
      </c>
      <c r="U255" s="195">
        <f t="shared" si="17"/>
        <v>-0.23947625183435753</v>
      </c>
      <c r="V255" s="195">
        <f t="shared" si="17"/>
        <v>0.12904256258993432</v>
      </c>
      <c r="W255" s="195">
        <f t="shared" si="17"/>
        <v>0.43216454811991128</v>
      </c>
      <c r="X255" s="195">
        <f t="shared" si="17"/>
        <v>0.23780198775746361</v>
      </c>
      <c r="Y255" s="195">
        <f t="shared" si="17"/>
        <v>-0.36420189558504018</v>
      </c>
      <c r="Z255" s="195">
        <f t="shared" si="17"/>
        <v>-0.31904124756075058</v>
      </c>
      <c r="AA255" s="195">
        <f t="shared" si="17"/>
        <v>0.15559484434127735</v>
      </c>
      <c r="AB255" s="195">
        <f t="shared" si="17"/>
        <v>-0.64661564457811915</v>
      </c>
      <c r="AC255" s="195">
        <f t="shared" si="17"/>
        <v>-0.23841884089983825</v>
      </c>
      <c r="AD255" s="195">
        <f t="shared" si="17"/>
        <v>-0.12057068838107979</v>
      </c>
      <c r="AE255" s="195">
        <f t="shared" si="17"/>
        <v>-0.21995827072035445</v>
      </c>
      <c r="AF255" s="195">
        <f t="shared" si="17"/>
        <v>-0.14491392206356357</v>
      </c>
      <c r="AG255" s="195">
        <f t="shared" si="17"/>
        <v>-0.12550918175905157</v>
      </c>
      <c r="AH255" s="195">
        <f t="shared" si="17"/>
        <v>-0.19810170149542256</v>
      </c>
      <c r="AI255" s="195">
        <f t="shared" si="17"/>
        <v>1.7409831003361391</v>
      </c>
      <c r="AJ255" s="195">
        <f t="shared" si="17"/>
        <v>1.6704650644250583</v>
      </c>
      <c r="AK255" s="195">
        <f t="shared" si="17"/>
        <v>1.6024939193646439</v>
      </c>
      <c r="AL255" s="195">
        <f t="shared" si="17"/>
        <v>0.89453517894929779</v>
      </c>
      <c r="AM255" s="195">
        <f t="shared" si="17"/>
        <v>0.46268244444854939</v>
      </c>
      <c r="AN255" s="195">
        <f t="shared" si="17"/>
        <v>8.175805269399759E-3</v>
      </c>
      <c r="AO255" s="195">
        <f t="shared" si="17"/>
        <v>-0.55858721123261623</v>
      </c>
      <c r="AP255" s="195">
        <f t="shared" si="17"/>
        <v>2.1745592885338358</v>
      </c>
      <c r="AQ255" s="195">
        <f t="shared" si="17"/>
        <v>0.54724151417363298</v>
      </c>
      <c r="AR255" s="195">
        <f t="shared" si="17"/>
        <v>-0.1189979956667071</v>
      </c>
      <c r="AS255" s="195">
        <f t="shared" si="17"/>
        <v>-1</v>
      </c>
      <c r="AT255" s="195">
        <f t="shared" si="17"/>
        <v>1.3416817377214914</v>
      </c>
      <c r="AU255" s="195">
        <f t="shared" si="17"/>
        <v>0.1743477424347607</v>
      </c>
      <c r="AV255" s="195">
        <f t="shared" si="17"/>
        <v>-1.0272344808329594</v>
      </c>
      <c r="AW255" s="195">
        <f t="shared" si="17"/>
        <v>-0.26155106861118499</v>
      </c>
      <c r="AX255" s="195">
        <f t="shared" si="17"/>
        <v>0.43924672530247638</v>
      </c>
      <c r="AY255" s="195">
        <f t="shared" si="17"/>
        <v>1.169158849270147</v>
      </c>
      <c r="AZ255" s="195">
        <f t="shared" si="17"/>
        <v>2.0233708709473395</v>
      </c>
      <c r="BA255" s="195">
        <f t="shared" si="17"/>
        <v>-0.29979094505864107</v>
      </c>
      <c r="BB255" s="195" t="e">
        <f t="shared" si="17"/>
        <v>#DIV/0!</v>
      </c>
      <c r="BC255" s="195" t="e">
        <f t="shared" si="17"/>
        <v>#DIV/0!</v>
      </c>
      <c r="BD255" s="195" t="e">
        <f t="shared" si="17"/>
        <v>#DIV/0!</v>
      </c>
      <c r="BE255" s="195" t="e">
        <f t="shared" si="17"/>
        <v>#DIV/0!</v>
      </c>
      <c r="BF255" s="195" t="e">
        <f t="shared" si="17"/>
        <v>#DIV/0!</v>
      </c>
      <c r="BG255" s="195" t="e">
        <f t="shared" si="17"/>
        <v>#DIV/0!</v>
      </c>
      <c r="BH255" s="195" t="e">
        <f t="shared" si="17"/>
        <v>#DIV/0!</v>
      </c>
      <c r="BI255" s="195" t="e">
        <f t="shared" si="17"/>
        <v>#DIV/0!</v>
      </c>
      <c r="BJ255" s="195" t="e">
        <f t="shared" si="17"/>
        <v>#DIV/0!</v>
      </c>
      <c r="BK255" s="195" t="e">
        <f t="shared" si="17"/>
        <v>#DIV/0!</v>
      </c>
      <c r="BL255" s="195" t="e">
        <f t="shared" si="17"/>
        <v>#DIV/0!</v>
      </c>
      <c r="BM255" s="195" t="e">
        <f t="shared" si="17"/>
        <v>#DIV/0!</v>
      </c>
      <c r="BN255" s="195" t="e">
        <f t="shared" si="17"/>
        <v>#DIV/0!</v>
      </c>
      <c r="BO255" s="195" t="e">
        <f t="shared" ref="BO255:BV258" si="18">(BO8-BO$246)/BO$247</f>
        <v>#DIV/0!</v>
      </c>
      <c r="BP255" s="195" t="e">
        <f t="shared" si="18"/>
        <v>#DIV/0!</v>
      </c>
      <c r="BQ255" s="195" t="e">
        <f t="shared" si="18"/>
        <v>#DIV/0!</v>
      </c>
      <c r="BR255" s="195" t="e">
        <f t="shared" si="18"/>
        <v>#DIV/0!</v>
      </c>
      <c r="BS255" s="195" t="e">
        <f t="shared" si="18"/>
        <v>#DIV/0!</v>
      </c>
      <c r="BT255" s="195" t="e">
        <f t="shared" si="18"/>
        <v>#DIV/0!</v>
      </c>
      <c r="BU255" s="195" t="e">
        <f t="shared" si="18"/>
        <v>#DIV/0!</v>
      </c>
      <c r="BV255" s="195" t="e">
        <f t="shared" si="18"/>
        <v>#DIV/0!</v>
      </c>
    </row>
    <row r="256" spans="1:131" x14ac:dyDescent="0.2">
      <c r="A256" s="90"/>
      <c r="B256" s="102">
        <f t="shared" si="12"/>
        <v>36280</v>
      </c>
      <c r="C256" s="195">
        <f t="shared" si="13"/>
        <v>1.0005593863496505</v>
      </c>
      <c r="D256" s="195">
        <f t="shared" ref="D256:BO259" si="19">(D9-D$246)/D$247</f>
        <v>0.92742913077485079</v>
      </c>
      <c r="E256" s="195">
        <f t="shared" si="19"/>
        <v>1.5489587101049676</v>
      </c>
      <c r="F256" s="195">
        <f t="shared" si="19"/>
        <v>1.6240331772579417</v>
      </c>
      <c r="G256" s="195">
        <f t="shared" si="19"/>
        <v>1.5551905196582188</v>
      </c>
      <c r="H256" s="195">
        <f t="shared" si="19"/>
        <v>0.92473661822596864</v>
      </c>
      <c r="I256" s="195">
        <f t="shared" si="19"/>
        <v>0.97609074617010105</v>
      </c>
      <c r="J256" s="195">
        <f t="shared" si="19"/>
        <v>1.5259481453741104</v>
      </c>
      <c r="K256" s="195">
        <f t="shared" si="19"/>
        <v>2.0020680065644529</v>
      </c>
      <c r="L256" s="195">
        <f t="shared" si="19"/>
        <v>-1</v>
      </c>
      <c r="M256" s="195">
        <f t="shared" si="19"/>
        <v>-5.9685459046949503E-2</v>
      </c>
      <c r="N256" s="195">
        <f t="shared" si="19"/>
        <v>-8.7333851587730382E-2</v>
      </c>
      <c r="O256" s="195">
        <f t="shared" si="19"/>
        <v>1.1736471131610551</v>
      </c>
      <c r="P256" s="195">
        <f t="shared" si="19"/>
        <v>-2.3985570380888069E-2</v>
      </c>
      <c r="Q256" s="195">
        <f t="shared" si="19"/>
        <v>-0.1232737041439935</v>
      </c>
      <c r="R256" s="195">
        <f t="shared" si="19"/>
        <v>-0.10715457997008994</v>
      </c>
      <c r="S256" s="195">
        <f t="shared" si="19"/>
        <v>-1.0984134299221264E-2</v>
      </c>
      <c r="T256" s="195">
        <f t="shared" si="19"/>
        <v>-0.1794820159854478</v>
      </c>
      <c r="U256" s="195">
        <f t="shared" si="19"/>
        <v>9.2490469122916058E-2</v>
      </c>
      <c r="V256" s="195">
        <f t="shared" si="19"/>
        <v>-0.19624796301628414</v>
      </c>
      <c r="W256" s="195">
        <f t="shared" si="19"/>
        <v>0.13042666589908866</v>
      </c>
      <c r="X256" s="195">
        <f t="shared" si="19"/>
        <v>-0.11983836746083183</v>
      </c>
      <c r="Y256" s="195">
        <f t="shared" si="19"/>
        <v>-9.6440188889383521E-2</v>
      </c>
      <c r="Z256" s="195">
        <f t="shared" si="19"/>
        <v>0.11055227412875161</v>
      </c>
      <c r="AA256" s="195">
        <f t="shared" si="19"/>
        <v>0.57941261538601108</v>
      </c>
      <c r="AB256" s="195">
        <f t="shared" si="19"/>
        <v>4.6292942550956839E-2</v>
      </c>
      <c r="AC256" s="195">
        <f t="shared" si="19"/>
        <v>-0.34780525792085204</v>
      </c>
      <c r="AD256" s="195">
        <f t="shared" si="19"/>
        <v>-0.25866710768819751</v>
      </c>
      <c r="AE256" s="195">
        <f t="shared" si="19"/>
        <v>-0.32087498953934113</v>
      </c>
      <c r="AF256" s="195">
        <f t="shared" si="19"/>
        <v>-0.211400340046172</v>
      </c>
      <c r="AG256" s="195">
        <f t="shared" si="19"/>
        <v>-0.18309271686913739</v>
      </c>
      <c r="AH256" s="195">
        <f t="shared" si="19"/>
        <v>-0.28899063984679368</v>
      </c>
      <c r="AI256" s="195">
        <f t="shared" si="19"/>
        <v>3.1881891212980462</v>
      </c>
      <c r="AJ256" s="195">
        <f t="shared" si="19"/>
        <v>2.5549068654082849</v>
      </c>
      <c r="AK256" s="195">
        <f t="shared" si="19"/>
        <v>2.1640507693353839</v>
      </c>
      <c r="AL256" s="195">
        <f t="shared" si="19"/>
        <v>2.8292222483842662</v>
      </c>
      <c r="AM256" s="195">
        <f t="shared" si="19"/>
        <v>2.4890143377959171</v>
      </c>
      <c r="AN256" s="195">
        <f t="shared" si="19"/>
        <v>2.0870863811828348</v>
      </c>
      <c r="AO256" s="195">
        <f t="shared" si="19"/>
        <v>1.1198756898574489</v>
      </c>
      <c r="AP256" s="195">
        <f t="shared" si="19"/>
        <v>0.8854941390086577</v>
      </c>
      <c r="AQ256" s="195">
        <f t="shared" si="19"/>
        <v>0.70408896065231952</v>
      </c>
      <c r="AR256" s="195">
        <f t="shared" si="19"/>
        <v>0.51601047339953554</v>
      </c>
      <c r="AS256" s="195">
        <f t="shared" si="19"/>
        <v>-1</v>
      </c>
      <c r="AT256" s="195">
        <f t="shared" si="19"/>
        <v>2.0788529489221208</v>
      </c>
      <c r="AU256" s="195">
        <f t="shared" si="19"/>
        <v>0.77671542794050885</v>
      </c>
      <c r="AV256" s="195">
        <f t="shared" si="19"/>
        <v>0.22400859108281868</v>
      </c>
      <c r="AW256" s="195">
        <f t="shared" si="19"/>
        <v>1.551101386917459</v>
      </c>
      <c r="AX256" s="195">
        <f t="shared" si="19"/>
        <v>1.8932283316020151</v>
      </c>
      <c r="AY256" s="195">
        <f t="shared" si="19"/>
        <v>1.5563228772897264</v>
      </c>
      <c r="AZ256" s="195">
        <f t="shared" si="19"/>
        <v>2.1741855772813663</v>
      </c>
      <c r="BA256" s="195">
        <f t="shared" si="19"/>
        <v>1.2906013836591528</v>
      </c>
      <c r="BB256" s="195" t="e">
        <f t="shared" si="19"/>
        <v>#DIV/0!</v>
      </c>
      <c r="BC256" s="195" t="e">
        <f t="shared" si="19"/>
        <v>#DIV/0!</v>
      </c>
      <c r="BD256" s="195" t="e">
        <f t="shared" si="19"/>
        <v>#DIV/0!</v>
      </c>
      <c r="BE256" s="195" t="e">
        <f t="shared" si="19"/>
        <v>#DIV/0!</v>
      </c>
      <c r="BF256" s="195" t="e">
        <f t="shared" si="19"/>
        <v>#DIV/0!</v>
      </c>
      <c r="BG256" s="195" t="e">
        <f t="shared" si="19"/>
        <v>#DIV/0!</v>
      </c>
      <c r="BH256" s="195" t="e">
        <f t="shared" si="19"/>
        <v>#DIV/0!</v>
      </c>
      <c r="BI256" s="195" t="e">
        <f t="shared" si="19"/>
        <v>#DIV/0!</v>
      </c>
      <c r="BJ256" s="195" t="e">
        <f t="shared" si="19"/>
        <v>#DIV/0!</v>
      </c>
      <c r="BK256" s="195" t="e">
        <f t="shared" si="19"/>
        <v>#DIV/0!</v>
      </c>
      <c r="BL256" s="195" t="e">
        <f t="shared" si="19"/>
        <v>#DIV/0!</v>
      </c>
      <c r="BM256" s="195" t="e">
        <f t="shared" si="19"/>
        <v>#DIV/0!</v>
      </c>
      <c r="BN256" s="195" t="e">
        <f t="shared" si="19"/>
        <v>#DIV/0!</v>
      </c>
      <c r="BO256" s="195" t="e">
        <f t="shared" si="19"/>
        <v>#DIV/0!</v>
      </c>
      <c r="BP256" s="195" t="e">
        <f t="shared" si="18"/>
        <v>#DIV/0!</v>
      </c>
      <c r="BQ256" s="195" t="e">
        <f t="shared" si="18"/>
        <v>#DIV/0!</v>
      </c>
      <c r="BR256" s="195" t="e">
        <f t="shared" si="18"/>
        <v>#DIV/0!</v>
      </c>
      <c r="BS256" s="195" t="e">
        <f t="shared" si="18"/>
        <v>#DIV/0!</v>
      </c>
      <c r="BT256" s="195" t="e">
        <f t="shared" si="18"/>
        <v>#DIV/0!</v>
      </c>
      <c r="BU256" s="195" t="e">
        <f t="shared" si="18"/>
        <v>#DIV/0!</v>
      </c>
      <c r="BV256" s="195" t="e">
        <f t="shared" si="18"/>
        <v>#DIV/0!</v>
      </c>
    </row>
    <row r="257" spans="1:74" x14ac:dyDescent="0.2">
      <c r="A257" s="90"/>
      <c r="B257" s="102">
        <f t="shared" si="12"/>
        <v>36311</v>
      </c>
      <c r="C257" s="195">
        <f t="shared" si="13"/>
        <v>-0.69159315186963044</v>
      </c>
      <c r="D257" s="195">
        <f t="shared" si="19"/>
        <v>-0.76698215612994447</v>
      </c>
      <c r="E257" s="195">
        <f t="shared" si="19"/>
        <v>-0.29244501823558883</v>
      </c>
      <c r="F257" s="195">
        <f t="shared" si="19"/>
        <v>0.11146141328701747</v>
      </c>
      <c r="G257" s="195">
        <f t="shared" si="19"/>
        <v>0.36063316653100491</v>
      </c>
      <c r="H257" s="195">
        <f t="shared" si="19"/>
        <v>-1.0509904586395182</v>
      </c>
      <c r="I257" s="195">
        <f t="shared" si="19"/>
        <v>-1.1879146076907268</v>
      </c>
      <c r="J257" s="195">
        <f t="shared" si="19"/>
        <v>-0.96016637394406124</v>
      </c>
      <c r="K257" s="195">
        <f t="shared" si="19"/>
        <v>-0.28083066449861072</v>
      </c>
      <c r="L257" s="195">
        <f t="shared" si="19"/>
        <v>-1</v>
      </c>
      <c r="M257" s="195">
        <f t="shared" si="19"/>
        <v>-1.3853767725882595</v>
      </c>
      <c r="N257" s="195">
        <f t="shared" si="19"/>
        <v>-1.1292259519682371</v>
      </c>
      <c r="O257" s="195">
        <f t="shared" si="19"/>
        <v>1.2557007593212071</v>
      </c>
      <c r="P257" s="195">
        <f t="shared" si="19"/>
        <v>-1.1956203524678144</v>
      </c>
      <c r="Q257" s="195">
        <f t="shared" si="19"/>
        <v>-0.68993988108272342</v>
      </c>
      <c r="R257" s="195">
        <f t="shared" si="19"/>
        <v>-1.3326876888118815</v>
      </c>
      <c r="S257" s="195">
        <f t="shared" si="19"/>
        <v>-1.5189062529784074</v>
      </c>
      <c r="T257" s="195">
        <f t="shared" si="19"/>
        <v>-0.94921827953982307</v>
      </c>
      <c r="U257" s="195">
        <f t="shared" si="19"/>
        <v>0.15182152483470568</v>
      </c>
      <c r="V257" s="195">
        <f t="shared" si="19"/>
        <v>-1.3081405375762756</v>
      </c>
      <c r="W257" s="195">
        <f t="shared" si="19"/>
        <v>-1.3326361895482386</v>
      </c>
      <c r="X257" s="195">
        <f t="shared" si="19"/>
        <v>-0.74934727984993643</v>
      </c>
      <c r="Y257" s="195">
        <f t="shared" si="19"/>
        <v>-0.84293890084231904</v>
      </c>
      <c r="Z257" s="195">
        <f t="shared" si="19"/>
        <v>-0.80949938463645232</v>
      </c>
      <c r="AA257" s="195">
        <f t="shared" si="19"/>
        <v>-0.83911645296686588</v>
      </c>
      <c r="AB257" s="195">
        <f t="shared" si="19"/>
        <v>0.51057719069589658</v>
      </c>
      <c r="AC257" s="195">
        <f t="shared" si="19"/>
        <v>-1.029023622764577</v>
      </c>
      <c r="AD257" s="195">
        <f t="shared" si="19"/>
        <v>-1.069086988513531</v>
      </c>
      <c r="AE257" s="195">
        <f t="shared" si="19"/>
        <v>-0.94934718975829169</v>
      </c>
      <c r="AF257" s="195">
        <f t="shared" si="19"/>
        <v>-0.62545329265113825</v>
      </c>
      <c r="AG257" s="195">
        <f t="shared" si="19"/>
        <v>-0.54170179007863994</v>
      </c>
      <c r="AH257" s="195">
        <f t="shared" si="19"/>
        <v>-0.85501351226804445</v>
      </c>
      <c r="AI257" s="195">
        <f t="shared" si="19"/>
        <v>-1.1327545698596486</v>
      </c>
      <c r="AJ257" s="195">
        <f t="shared" si="19"/>
        <v>9.6678918557844662E-2</v>
      </c>
      <c r="AK257" s="195">
        <f t="shared" si="19"/>
        <v>0.27815568151698228</v>
      </c>
      <c r="AL257" s="195">
        <f t="shared" si="19"/>
        <v>0.8567237052795591</v>
      </c>
      <c r="AM257" s="195">
        <f t="shared" si="19"/>
        <v>-0.96809670605120524</v>
      </c>
      <c r="AN257" s="195">
        <f t="shared" si="19"/>
        <v>0.56752394228646741</v>
      </c>
      <c r="AO257" s="195">
        <f t="shared" si="19"/>
        <v>-0.65748046903403412</v>
      </c>
      <c r="AP257" s="195">
        <f t="shared" si="19"/>
        <v>-1.4846083569907298</v>
      </c>
      <c r="AQ257" s="195">
        <f t="shared" si="19"/>
        <v>-0.48667086645468216</v>
      </c>
      <c r="AR257" s="195">
        <f t="shared" si="19"/>
        <v>0.27731788945013786</v>
      </c>
      <c r="AS257" s="195">
        <f t="shared" si="19"/>
        <v>-1</v>
      </c>
      <c r="AT257" s="195">
        <f t="shared" si="19"/>
        <v>-0.71902069722391515</v>
      </c>
      <c r="AU257" s="195">
        <f t="shared" si="19"/>
        <v>-2.333500284264288</v>
      </c>
      <c r="AV257" s="195">
        <f t="shared" si="19"/>
        <v>-1.4117891008528953</v>
      </c>
      <c r="AW257" s="195">
        <f t="shared" si="19"/>
        <v>0.22126615469791236</v>
      </c>
      <c r="AX257" s="195">
        <f t="shared" si="19"/>
        <v>-0.66339993780070217</v>
      </c>
      <c r="AY257" s="195">
        <f t="shared" si="19"/>
        <v>-0.73682327835061512</v>
      </c>
      <c r="AZ257" s="195">
        <f t="shared" si="19"/>
        <v>0.34093104214903702</v>
      </c>
      <c r="BA257" s="195">
        <f t="shared" si="19"/>
        <v>-0.68495946674454067</v>
      </c>
      <c r="BB257" s="195" t="e">
        <f t="shared" si="19"/>
        <v>#DIV/0!</v>
      </c>
      <c r="BC257" s="195" t="e">
        <f t="shared" si="19"/>
        <v>#DIV/0!</v>
      </c>
      <c r="BD257" s="195" t="e">
        <f t="shared" si="19"/>
        <v>#DIV/0!</v>
      </c>
      <c r="BE257" s="195" t="e">
        <f t="shared" si="19"/>
        <v>#DIV/0!</v>
      </c>
      <c r="BF257" s="195" t="e">
        <f t="shared" si="19"/>
        <v>#DIV/0!</v>
      </c>
      <c r="BG257" s="195" t="e">
        <f t="shared" si="19"/>
        <v>#DIV/0!</v>
      </c>
      <c r="BH257" s="195" t="e">
        <f t="shared" si="19"/>
        <v>#DIV/0!</v>
      </c>
      <c r="BI257" s="195" t="e">
        <f t="shared" si="19"/>
        <v>#DIV/0!</v>
      </c>
      <c r="BJ257" s="195" t="e">
        <f t="shared" si="19"/>
        <v>#DIV/0!</v>
      </c>
      <c r="BK257" s="195" t="e">
        <f t="shared" si="19"/>
        <v>#DIV/0!</v>
      </c>
      <c r="BL257" s="195" t="e">
        <f t="shared" si="19"/>
        <v>#DIV/0!</v>
      </c>
      <c r="BM257" s="195" t="e">
        <f t="shared" si="19"/>
        <v>#DIV/0!</v>
      </c>
      <c r="BN257" s="195" t="e">
        <f t="shared" si="19"/>
        <v>#DIV/0!</v>
      </c>
      <c r="BO257" s="195" t="e">
        <f t="shared" si="19"/>
        <v>#DIV/0!</v>
      </c>
      <c r="BP257" s="195" t="e">
        <f t="shared" si="18"/>
        <v>#DIV/0!</v>
      </c>
      <c r="BQ257" s="195" t="e">
        <f t="shared" si="18"/>
        <v>#DIV/0!</v>
      </c>
      <c r="BR257" s="195" t="e">
        <f t="shared" si="18"/>
        <v>#DIV/0!</v>
      </c>
      <c r="BS257" s="195" t="e">
        <f t="shared" si="18"/>
        <v>#DIV/0!</v>
      </c>
      <c r="BT257" s="195" t="e">
        <f t="shared" si="18"/>
        <v>#DIV/0!</v>
      </c>
      <c r="BU257" s="195" t="e">
        <f t="shared" si="18"/>
        <v>#DIV/0!</v>
      </c>
      <c r="BV257" s="195" t="e">
        <f t="shared" si="18"/>
        <v>#DIV/0!</v>
      </c>
    </row>
    <row r="258" spans="1:74" x14ac:dyDescent="0.2">
      <c r="A258" s="90"/>
      <c r="B258" s="102">
        <f t="shared" si="12"/>
        <v>36341</v>
      </c>
      <c r="C258" s="195">
        <f t="shared" si="13"/>
        <v>1.1428931784375562</v>
      </c>
      <c r="D258" s="195">
        <f t="shared" si="19"/>
        <v>1.171407049281129</v>
      </c>
      <c r="E258" s="195">
        <f t="shared" si="19"/>
        <v>0.62264193229862363</v>
      </c>
      <c r="F258" s="195">
        <f t="shared" si="19"/>
        <v>0.72885287209290972</v>
      </c>
      <c r="G258" s="195">
        <f t="shared" si="19"/>
        <v>0.60245452855570458</v>
      </c>
      <c r="H258" s="195">
        <f t="shared" si="19"/>
        <v>1.0902861457641884</v>
      </c>
      <c r="I258" s="195">
        <f t="shared" si="19"/>
        <v>0.88537164349149389</v>
      </c>
      <c r="J258" s="195">
        <f t="shared" si="19"/>
        <v>1.0348629943129504</v>
      </c>
      <c r="K258" s="195">
        <f t="shared" si="19"/>
        <v>1.8218145839312825</v>
      </c>
      <c r="L258" s="195">
        <f t="shared" si="19"/>
        <v>-1</v>
      </c>
      <c r="M258" s="195">
        <f t="shared" si="19"/>
        <v>-0.76675045396623365</v>
      </c>
      <c r="N258" s="195">
        <f t="shared" si="19"/>
        <v>-0.48506305604664252</v>
      </c>
      <c r="O258" s="195">
        <f t="shared" si="19"/>
        <v>1.3829808246247492</v>
      </c>
      <c r="P258" s="195">
        <f t="shared" si="19"/>
        <v>-0.1492442583960662</v>
      </c>
      <c r="Q258" s="195">
        <f t="shared" si="19"/>
        <v>-0.51965925490265041</v>
      </c>
      <c r="R258" s="195">
        <f t="shared" si="19"/>
        <v>-0.71920691044558382</v>
      </c>
      <c r="S258" s="195">
        <f t="shared" si="19"/>
        <v>-0.49527734583383892</v>
      </c>
      <c r="T258" s="195">
        <f t="shared" si="19"/>
        <v>-0.76939595485917567</v>
      </c>
      <c r="U258" s="195">
        <f t="shared" si="19"/>
        <v>-0.26434438409639477</v>
      </c>
      <c r="V258" s="195">
        <f t="shared" si="19"/>
        <v>-0.68022965265406143</v>
      </c>
      <c r="W258" s="195">
        <f t="shared" si="19"/>
        <v>-1.0364940169834369</v>
      </c>
      <c r="X258" s="195">
        <f t="shared" si="19"/>
        <v>-0.45944440437489253</v>
      </c>
      <c r="Y258" s="195">
        <f t="shared" si="19"/>
        <v>-1.7871912853424199</v>
      </c>
      <c r="Z258" s="195">
        <f t="shared" si="19"/>
        <v>-1.847075082565554</v>
      </c>
      <c r="AA258" s="195">
        <f t="shared" si="19"/>
        <v>-0.34751369424004103</v>
      </c>
      <c r="AB258" s="195">
        <f t="shared" si="19"/>
        <v>0.14269926902583099</v>
      </c>
      <c r="AC258" s="195">
        <f t="shared" si="19"/>
        <v>-1.2417421940251669</v>
      </c>
      <c r="AD258" s="195">
        <f t="shared" si="19"/>
        <v>-1.1942453803707709</v>
      </c>
      <c r="AE258" s="195">
        <f t="shared" si="19"/>
        <v>-1.145595141086265</v>
      </c>
      <c r="AF258" s="195">
        <f t="shared" si="19"/>
        <v>-0.75474627277295636</v>
      </c>
      <c r="AG258" s="195">
        <f t="shared" si="19"/>
        <v>-0.65368175660773931</v>
      </c>
      <c r="AH258" s="195">
        <f t="shared" si="19"/>
        <v>-1.0317609150628662</v>
      </c>
      <c r="AI258" s="195">
        <f t="shared" si="19"/>
        <v>1.3964102382023513</v>
      </c>
      <c r="AJ258" s="195">
        <f t="shared" si="19"/>
        <v>1.9891242427204854</v>
      </c>
      <c r="AK258" s="195">
        <f t="shared" si="19"/>
        <v>1.485502908954073</v>
      </c>
      <c r="AL258" s="195">
        <f t="shared" si="19"/>
        <v>1.4428015471605105</v>
      </c>
      <c r="AM258" s="195">
        <f t="shared" si="19"/>
        <v>1.254331822136231</v>
      </c>
      <c r="AN258" s="195">
        <f t="shared" si="19"/>
        <v>0.75397332129215677</v>
      </c>
      <c r="AO258" s="195">
        <f t="shared" si="19"/>
        <v>0.90073360481876863</v>
      </c>
      <c r="AP258" s="195">
        <f t="shared" si="19"/>
        <v>1.2451109785928518</v>
      </c>
      <c r="AQ258" s="195">
        <f t="shared" si="19"/>
        <v>0.8042485844628513</v>
      </c>
      <c r="AR258" s="195">
        <f t="shared" si="19"/>
        <v>1.2337971290707843</v>
      </c>
      <c r="AS258" s="195">
        <f t="shared" si="19"/>
        <v>-1</v>
      </c>
      <c r="AT258" s="195">
        <f t="shared" si="19"/>
        <v>1.0440874017831452</v>
      </c>
      <c r="AU258" s="195">
        <f t="shared" si="19"/>
        <v>0.70344547956366599</v>
      </c>
      <c r="AV258" s="195">
        <f t="shared" si="19"/>
        <v>0.29963383334989857</v>
      </c>
      <c r="AW258" s="195">
        <f t="shared" si="19"/>
        <v>-0.47456832077135097</v>
      </c>
      <c r="AX258" s="195">
        <f t="shared" si="19"/>
        <v>0.28323848563627313</v>
      </c>
      <c r="AY258" s="195">
        <f t="shared" si="19"/>
        <v>1.72923479320451</v>
      </c>
      <c r="AZ258" s="195">
        <f t="shared" si="19"/>
        <v>1.957891456538122</v>
      </c>
      <c r="BA258" s="195">
        <f t="shared" si="19"/>
        <v>0.1213750032112718</v>
      </c>
      <c r="BB258" s="195" t="e">
        <f t="shared" si="19"/>
        <v>#DIV/0!</v>
      </c>
      <c r="BC258" s="195" t="e">
        <f t="shared" si="19"/>
        <v>#DIV/0!</v>
      </c>
      <c r="BD258" s="195" t="e">
        <f t="shared" si="19"/>
        <v>#DIV/0!</v>
      </c>
      <c r="BE258" s="195" t="e">
        <f t="shared" si="19"/>
        <v>#DIV/0!</v>
      </c>
      <c r="BF258" s="195" t="e">
        <f t="shared" si="19"/>
        <v>#DIV/0!</v>
      </c>
      <c r="BG258" s="195" t="e">
        <f t="shared" si="19"/>
        <v>#DIV/0!</v>
      </c>
      <c r="BH258" s="195" t="e">
        <f t="shared" si="19"/>
        <v>#DIV/0!</v>
      </c>
      <c r="BI258" s="195" t="e">
        <f t="shared" si="19"/>
        <v>#DIV/0!</v>
      </c>
      <c r="BJ258" s="195" t="e">
        <f t="shared" si="19"/>
        <v>#DIV/0!</v>
      </c>
      <c r="BK258" s="195" t="e">
        <f t="shared" si="19"/>
        <v>#DIV/0!</v>
      </c>
      <c r="BL258" s="195" t="e">
        <f t="shared" si="19"/>
        <v>#DIV/0!</v>
      </c>
      <c r="BM258" s="195" t="e">
        <f t="shared" si="19"/>
        <v>#DIV/0!</v>
      </c>
      <c r="BN258" s="195" t="e">
        <f t="shared" si="19"/>
        <v>#DIV/0!</v>
      </c>
      <c r="BO258" s="195" t="e">
        <f t="shared" si="19"/>
        <v>#DIV/0!</v>
      </c>
      <c r="BP258" s="195" t="e">
        <f t="shared" si="18"/>
        <v>#DIV/0!</v>
      </c>
      <c r="BQ258" s="195" t="e">
        <f t="shared" si="18"/>
        <v>#DIV/0!</v>
      </c>
      <c r="BR258" s="195" t="e">
        <f t="shared" si="18"/>
        <v>#DIV/0!</v>
      </c>
      <c r="BS258" s="195" t="e">
        <f t="shared" si="18"/>
        <v>#DIV/0!</v>
      </c>
      <c r="BT258" s="195" t="e">
        <f t="shared" si="18"/>
        <v>#DIV/0!</v>
      </c>
      <c r="BU258" s="195" t="e">
        <f t="shared" si="18"/>
        <v>#DIV/0!</v>
      </c>
      <c r="BV258" s="195" t="e">
        <f t="shared" si="18"/>
        <v>#DIV/0!</v>
      </c>
    </row>
    <row r="259" spans="1:74" x14ac:dyDescent="0.2">
      <c r="A259" s="90"/>
      <c r="B259" s="102">
        <f t="shared" si="12"/>
        <v>36372</v>
      </c>
      <c r="C259" s="195">
        <f t="shared" si="13"/>
        <v>-0.99005624628672706</v>
      </c>
      <c r="D259" s="195">
        <f t="shared" si="19"/>
        <v>-1.0050308904097973</v>
      </c>
      <c r="E259" s="195">
        <f t="shared" si="19"/>
        <v>-0.88234688502636616</v>
      </c>
      <c r="F259" s="195">
        <f t="shared" si="19"/>
        <v>-0.73652665284212215</v>
      </c>
      <c r="G259" s="195">
        <f t="shared" si="19"/>
        <v>-4.2245991069340995E-2</v>
      </c>
      <c r="H259" s="195">
        <f t="shared" si="19"/>
        <v>-0.26490062638882295</v>
      </c>
      <c r="I259" s="195">
        <f t="shared" si="19"/>
        <v>0.38351606637641389</v>
      </c>
      <c r="J259" s="195">
        <f t="shared" si="19"/>
        <v>0.50573070140852561</v>
      </c>
      <c r="K259" s="195">
        <f t="shared" si="19"/>
        <v>-0.6570929418957745</v>
      </c>
      <c r="L259" s="195">
        <f t="shared" si="19"/>
        <v>-1</v>
      </c>
      <c r="M259" s="195">
        <f t="shared" si="19"/>
        <v>-0.88385392735481405</v>
      </c>
      <c r="N259" s="195">
        <f t="shared" si="19"/>
        <v>-0.37408334739587867</v>
      </c>
      <c r="O259" s="195">
        <f t="shared" si="19"/>
        <v>1.6879361079916113</v>
      </c>
      <c r="P259" s="195">
        <f t="shared" si="19"/>
        <v>-0.26479890941924283</v>
      </c>
      <c r="Q259" s="195">
        <f t="shared" si="19"/>
        <v>-0.32870051582466742</v>
      </c>
      <c r="R259" s="195">
        <f t="shared" si="19"/>
        <v>-0.74311461724956462</v>
      </c>
      <c r="S259" s="195">
        <f t="shared" si="19"/>
        <v>-0.72835101466565322</v>
      </c>
      <c r="T259" s="195">
        <f t="shared" si="19"/>
        <v>-0.6308409685908829</v>
      </c>
      <c r="U259" s="195">
        <f t="shared" si="19"/>
        <v>-0.28673223020106337</v>
      </c>
      <c r="V259" s="195">
        <f t="shared" si="19"/>
        <v>-0.97164673211733088</v>
      </c>
      <c r="W259" s="195">
        <f t="shared" si="19"/>
        <v>-1.5040944725981116</v>
      </c>
      <c r="X259" s="195">
        <f t="shared" si="19"/>
        <v>-0.93321996754699987</v>
      </c>
      <c r="Y259" s="195">
        <f t="shared" si="19"/>
        <v>0.31105222726841164</v>
      </c>
      <c r="Z259" s="195">
        <f t="shared" si="19"/>
        <v>0.52443165875490771</v>
      </c>
      <c r="AA259" s="195">
        <f t="shared" si="19"/>
        <v>-8.2105087034701429E-2</v>
      </c>
      <c r="AB259" s="195">
        <f t="shared" si="19"/>
        <v>0.29291819982494466</v>
      </c>
      <c r="AC259" s="195">
        <f t="shared" si="19"/>
        <v>1.2947663075332723</v>
      </c>
      <c r="AD259" s="195">
        <f t="shared" si="19"/>
        <v>1.3627628096005344</v>
      </c>
      <c r="AE259" s="195">
        <f t="shared" si="19"/>
        <v>1.194513642114559</v>
      </c>
      <c r="AF259" s="195">
        <f t="shared" si="19"/>
        <v>0.7869749851658262</v>
      </c>
      <c r="AG259" s="195">
        <f t="shared" si="19"/>
        <v>0.68159487402238683</v>
      </c>
      <c r="AH259" s="195">
        <f t="shared" si="19"/>
        <v>1.0758185367952653</v>
      </c>
      <c r="AI259" s="195">
        <f t="shared" si="19"/>
        <v>-0.66413547735769751</v>
      </c>
      <c r="AJ259" s="195">
        <f t="shared" si="19"/>
        <v>-3.3386052174982896E-2</v>
      </c>
      <c r="AK259" s="195">
        <f t="shared" si="19"/>
        <v>-7.3023838848104818E-3</v>
      </c>
      <c r="AL259" s="195">
        <f t="shared" si="19"/>
        <v>0.10679614416307304</v>
      </c>
      <c r="AM259" s="195">
        <f t="shared" si="19"/>
        <v>1.9649306476544094E-2</v>
      </c>
      <c r="AN259" s="195">
        <f t="shared" si="19"/>
        <v>0.25055999797679585</v>
      </c>
      <c r="AO259" s="195">
        <f t="shared" si="19"/>
        <v>-0.16722165148864226</v>
      </c>
      <c r="AP259" s="195">
        <f t="shared" si="19"/>
        <v>0.35414153090262879</v>
      </c>
      <c r="AQ259" s="195">
        <f t="shared" si="19"/>
        <v>-0.69669795011223612</v>
      </c>
      <c r="AR259" s="195">
        <f t="shared" si="19"/>
        <v>0.76728634649420868</v>
      </c>
      <c r="AS259" s="195">
        <f t="shared" si="19"/>
        <v>-1</v>
      </c>
      <c r="AT259" s="195">
        <f t="shared" si="19"/>
        <v>-0.43449086143373011</v>
      </c>
      <c r="AU259" s="195">
        <f t="shared" si="19"/>
        <v>2.4415428908186141</v>
      </c>
      <c r="AV259" s="195">
        <f t="shared" si="19"/>
        <v>1.0694817151525633</v>
      </c>
      <c r="AW259" s="195">
        <f t="shared" si="19"/>
        <v>-0.75950305645486016</v>
      </c>
      <c r="AX259" s="195">
        <f t="shared" si="19"/>
        <v>-0.4598889188310526</v>
      </c>
      <c r="AY259" s="195">
        <f t="shared" si="19"/>
        <v>-0.57719961218259541</v>
      </c>
      <c r="AZ259" s="195">
        <f t="shared" si="19"/>
        <v>-1.6808373786760324</v>
      </c>
      <c r="BA259" s="195">
        <f t="shared" si="19"/>
        <v>0.33988293106297157</v>
      </c>
      <c r="BB259" s="195" t="e">
        <f t="shared" si="19"/>
        <v>#DIV/0!</v>
      </c>
      <c r="BC259" s="195" t="e">
        <f t="shared" si="19"/>
        <v>#DIV/0!</v>
      </c>
      <c r="BD259" s="195" t="e">
        <f t="shared" si="19"/>
        <v>#DIV/0!</v>
      </c>
      <c r="BE259" s="195" t="e">
        <f t="shared" si="19"/>
        <v>#DIV/0!</v>
      </c>
      <c r="BF259" s="195" t="e">
        <f t="shared" si="19"/>
        <v>#DIV/0!</v>
      </c>
      <c r="BG259" s="195" t="e">
        <f t="shared" si="19"/>
        <v>#DIV/0!</v>
      </c>
      <c r="BH259" s="195" t="e">
        <f t="shared" si="19"/>
        <v>#DIV/0!</v>
      </c>
      <c r="BI259" s="195" t="e">
        <f t="shared" si="19"/>
        <v>#DIV/0!</v>
      </c>
      <c r="BJ259" s="195" t="e">
        <f t="shared" si="19"/>
        <v>#DIV/0!</v>
      </c>
      <c r="BK259" s="195" t="e">
        <f t="shared" si="19"/>
        <v>#DIV/0!</v>
      </c>
      <c r="BL259" s="195" t="e">
        <f t="shared" si="19"/>
        <v>#DIV/0!</v>
      </c>
      <c r="BM259" s="195" t="e">
        <f t="shared" si="19"/>
        <v>#DIV/0!</v>
      </c>
      <c r="BN259" s="195" t="e">
        <f t="shared" si="19"/>
        <v>#DIV/0!</v>
      </c>
      <c r="BO259" s="195" t="e">
        <f t="shared" ref="BO259:BV262" si="20">(BO12-BO$246)/BO$247</f>
        <v>#DIV/0!</v>
      </c>
      <c r="BP259" s="195" t="e">
        <f t="shared" si="20"/>
        <v>#DIV/0!</v>
      </c>
      <c r="BQ259" s="195" t="e">
        <f t="shared" si="20"/>
        <v>#DIV/0!</v>
      </c>
      <c r="BR259" s="195" t="e">
        <f t="shared" si="20"/>
        <v>#DIV/0!</v>
      </c>
      <c r="BS259" s="195" t="e">
        <f t="shared" si="20"/>
        <v>#DIV/0!</v>
      </c>
      <c r="BT259" s="195" t="e">
        <f t="shared" si="20"/>
        <v>#DIV/0!</v>
      </c>
      <c r="BU259" s="195" t="e">
        <f t="shared" si="20"/>
        <v>#DIV/0!</v>
      </c>
      <c r="BV259" s="195" t="e">
        <f t="shared" si="20"/>
        <v>#DIV/0!</v>
      </c>
    </row>
    <row r="260" spans="1:74" x14ac:dyDescent="0.2">
      <c r="A260" s="90"/>
      <c r="B260" s="102">
        <f t="shared" si="12"/>
        <v>36403</v>
      </c>
      <c r="C260" s="195">
        <f t="shared" si="13"/>
        <v>-0.49009429387120335</v>
      </c>
      <c r="D260" s="195">
        <f t="shared" ref="D260:BO263" si="21">(D13-D$246)/D$247</f>
        <v>-0.43983541023137818</v>
      </c>
      <c r="E260" s="195">
        <f t="shared" si="21"/>
        <v>-0.8450341042396895</v>
      </c>
      <c r="F260" s="195">
        <f t="shared" si="21"/>
        <v>-0.92951064230129243</v>
      </c>
      <c r="G260" s="195">
        <f t="shared" si="21"/>
        <v>-0.74630829523922781</v>
      </c>
      <c r="H260" s="195">
        <f t="shared" si="21"/>
        <v>-0.19225102366425553</v>
      </c>
      <c r="I260" s="195">
        <f t="shared" si="21"/>
        <v>-6.2471179920359915E-2</v>
      </c>
      <c r="J260" s="195">
        <f t="shared" si="21"/>
        <v>0.32120855615501315</v>
      </c>
      <c r="K260" s="195">
        <f t="shared" si="21"/>
        <v>-1.7940529045051293E-2</v>
      </c>
      <c r="L260" s="195">
        <f t="shared" si="21"/>
        <v>-1</v>
      </c>
      <c r="M260" s="195">
        <f t="shared" si="21"/>
        <v>-0.46832547339533531</v>
      </c>
      <c r="N260" s="195">
        <f t="shared" si="21"/>
        <v>-0.28588696305513539</v>
      </c>
      <c r="O260" s="195">
        <f t="shared" si="21"/>
        <v>1.2285649078351724</v>
      </c>
      <c r="P260" s="195">
        <f t="shared" si="21"/>
        <v>-0.12294121075985145</v>
      </c>
      <c r="Q260" s="195">
        <f t="shared" si="21"/>
        <v>-0.29933495293929691</v>
      </c>
      <c r="R260" s="195">
        <f t="shared" si="21"/>
        <v>-0.51012724811265808</v>
      </c>
      <c r="S260" s="195">
        <f t="shared" si="21"/>
        <v>-0.47390553883022962</v>
      </c>
      <c r="T260" s="195">
        <f t="shared" si="21"/>
        <v>-0.46278004026013214</v>
      </c>
      <c r="U260" s="195">
        <f t="shared" si="21"/>
        <v>-0.17387921004079482</v>
      </c>
      <c r="V260" s="195">
        <f t="shared" si="21"/>
        <v>-0.52615160385597814</v>
      </c>
      <c r="W260" s="195">
        <f t="shared" si="21"/>
        <v>-0.53618018184125482</v>
      </c>
      <c r="X260" s="195">
        <f t="shared" si="21"/>
        <v>-0.3526889759144361</v>
      </c>
      <c r="Y260" s="195">
        <f t="shared" si="21"/>
        <v>-0.56442867803419017</v>
      </c>
      <c r="Z260" s="195">
        <f t="shared" si="21"/>
        <v>-0.24511840560078477</v>
      </c>
      <c r="AA260" s="195">
        <f t="shared" si="21"/>
        <v>-0.73198773117558891</v>
      </c>
      <c r="AB260" s="195">
        <f t="shared" si="21"/>
        <v>-0.23880610839183347</v>
      </c>
      <c r="AC260" s="195">
        <f t="shared" si="21"/>
        <v>-0.25043632491712819</v>
      </c>
      <c r="AD260" s="195">
        <f t="shared" si="21"/>
        <v>-3.6178432137841228E-2</v>
      </c>
      <c r="AE260" s="195">
        <f t="shared" si="21"/>
        <v>-0.23104525106501211</v>
      </c>
      <c r="AF260" s="195">
        <f t="shared" si="21"/>
        <v>-0.15221829757226482</v>
      </c>
      <c r="AG260" s="195">
        <f t="shared" si="21"/>
        <v>-0.13183546276989735</v>
      </c>
      <c r="AH260" s="195">
        <f t="shared" si="21"/>
        <v>-0.20808700308708397</v>
      </c>
      <c r="AI260" s="195">
        <f t="shared" si="21"/>
        <v>-0.15416764139969211</v>
      </c>
      <c r="AJ260" s="195">
        <f t="shared" si="21"/>
        <v>-0.37805822461697591</v>
      </c>
      <c r="AK260" s="195">
        <f t="shared" si="21"/>
        <v>-0.27404188762091192</v>
      </c>
      <c r="AL260" s="195">
        <f t="shared" si="21"/>
        <v>-0.89520790808500506</v>
      </c>
      <c r="AM260" s="195">
        <f t="shared" si="21"/>
        <v>-0.71389736459185804</v>
      </c>
      <c r="AN260" s="195">
        <f t="shared" si="21"/>
        <v>0.22259259112594248</v>
      </c>
      <c r="AO260" s="195">
        <f t="shared" si="21"/>
        <v>-9.6649273021845603E-2</v>
      </c>
      <c r="AP260" s="195">
        <f t="shared" si="21"/>
        <v>1.2944541870776545</v>
      </c>
      <c r="AQ260" s="195">
        <f t="shared" si="21"/>
        <v>-0.34487706247235234</v>
      </c>
      <c r="AR260" s="195">
        <f t="shared" si="21"/>
        <v>-0.42010931145568803</v>
      </c>
      <c r="AS260" s="195">
        <f t="shared" si="21"/>
        <v>-1</v>
      </c>
      <c r="AT260" s="195">
        <f t="shared" si="21"/>
        <v>0.1349323368840028</v>
      </c>
      <c r="AU260" s="195">
        <f t="shared" si="21"/>
        <v>0.60897763638924707</v>
      </c>
      <c r="AV260" s="195">
        <f t="shared" si="21"/>
        <v>-0.2591707551787848</v>
      </c>
      <c r="AW260" s="195">
        <f t="shared" si="21"/>
        <v>-0.41102054438218999</v>
      </c>
      <c r="AX260" s="195">
        <f t="shared" si="21"/>
        <v>-0.39863311461381973</v>
      </c>
      <c r="AY260" s="195">
        <f t="shared" si="21"/>
        <v>-0.31102015762065027</v>
      </c>
      <c r="AZ260" s="195">
        <f t="shared" si="21"/>
        <v>-0.36076071039230095</v>
      </c>
      <c r="BA260" s="195">
        <f t="shared" si="21"/>
        <v>9.8999822941362087E-2</v>
      </c>
      <c r="BB260" s="195" t="e">
        <f t="shared" si="21"/>
        <v>#DIV/0!</v>
      </c>
      <c r="BC260" s="195" t="e">
        <f t="shared" si="21"/>
        <v>#DIV/0!</v>
      </c>
      <c r="BD260" s="195" t="e">
        <f t="shared" si="21"/>
        <v>#DIV/0!</v>
      </c>
      <c r="BE260" s="195" t="e">
        <f t="shared" si="21"/>
        <v>#DIV/0!</v>
      </c>
      <c r="BF260" s="195" t="e">
        <f t="shared" si="21"/>
        <v>#DIV/0!</v>
      </c>
      <c r="BG260" s="195" t="e">
        <f t="shared" si="21"/>
        <v>#DIV/0!</v>
      </c>
      <c r="BH260" s="195" t="e">
        <f t="shared" si="21"/>
        <v>#DIV/0!</v>
      </c>
      <c r="BI260" s="195" t="e">
        <f t="shared" si="21"/>
        <v>#DIV/0!</v>
      </c>
      <c r="BJ260" s="195" t="e">
        <f t="shared" si="21"/>
        <v>#DIV/0!</v>
      </c>
      <c r="BK260" s="195" t="e">
        <f t="shared" si="21"/>
        <v>#DIV/0!</v>
      </c>
      <c r="BL260" s="195" t="e">
        <f t="shared" si="21"/>
        <v>#DIV/0!</v>
      </c>
      <c r="BM260" s="195" t="e">
        <f t="shared" si="21"/>
        <v>#DIV/0!</v>
      </c>
      <c r="BN260" s="195" t="e">
        <f t="shared" si="21"/>
        <v>#DIV/0!</v>
      </c>
      <c r="BO260" s="195" t="e">
        <f t="shared" si="21"/>
        <v>#DIV/0!</v>
      </c>
      <c r="BP260" s="195" t="e">
        <f t="shared" si="20"/>
        <v>#DIV/0!</v>
      </c>
      <c r="BQ260" s="195" t="e">
        <f t="shared" si="20"/>
        <v>#DIV/0!</v>
      </c>
      <c r="BR260" s="195" t="e">
        <f t="shared" si="20"/>
        <v>#DIV/0!</v>
      </c>
      <c r="BS260" s="195" t="e">
        <f t="shared" si="20"/>
        <v>#DIV/0!</v>
      </c>
      <c r="BT260" s="195" t="e">
        <f t="shared" si="20"/>
        <v>#DIV/0!</v>
      </c>
      <c r="BU260" s="195" t="e">
        <f t="shared" si="20"/>
        <v>#DIV/0!</v>
      </c>
      <c r="BV260" s="195" t="e">
        <f t="shared" si="20"/>
        <v>#DIV/0!</v>
      </c>
    </row>
    <row r="261" spans="1:74" x14ac:dyDescent="0.2">
      <c r="A261" s="90"/>
      <c r="B261" s="102">
        <f t="shared" si="12"/>
        <v>36433</v>
      </c>
      <c r="C261" s="195">
        <f t="shared" si="13"/>
        <v>-0.86434037284511112</v>
      </c>
      <c r="D261" s="195">
        <f t="shared" si="21"/>
        <v>-0.92394528990787506</v>
      </c>
      <c r="E261" s="195">
        <f t="shared" si="21"/>
        <v>-1.0671831232255751</v>
      </c>
      <c r="F261" s="195">
        <f t="shared" si="21"/>
        <v>-0.17873052153668434</v>
      </c>
      <c r="G261" s="195">
        <f t="shared" si="21"/>
        <v>-0.29961180521394221</v>
      </c>
      <c r="H261" s="195">
        <f t="shared" si="21"/>
        <v>-0.43331790140301241</v>
      </c>
      <c r="I261" s="195">
        <f t="shared" si="21"/>
        <v>1.0956406630377127E-2</v>
      </c>
      <c r="J261" s="195">
        <f t="shared" si="21"/>
        <v>-0.19900711420138817</v>
      </c>
      <c r="K261" s="195">
        <f t="shared" si="21"/>
        <v>-0.77474760062661596</v>
      </c>
      <c r="L261" s="195">
        <f t="shared" si="21"/>
        <v>-1</v>
      </c>
      <c r="M261" s="195">
        <f t="shared" si="21"/>
        <v>0.87736453579108376</v>
      </c>
      <c r="N261" s="195">
        <f t="shared" si="21"/>
        <v>0.38283920438819996</v>
      </c>
      <c r="O261" s="195">
        <f t="shared" si="21"/>
        <v>1.9780312822113595</v>
      </c>
      <c r="P261" s="195">
        <f t="shared" si="21"/>
        <v>0.61009663622805665</v>
      </c>
      <c r="Q261" s="195">
        <f t="shared" si="21"/>
        <v>7.4093268004587709E-2</v>
      </c>
      <c r="R261" s="195">
        <f t="shared" si="21"/>
        <v>0.48948554957830942</v>
      </c>
      <c r="S261" s="195">
        <f t="shared" si="21"/>
        <v>0.70537464196326682</v>
      </c>
      <c r="T261" s="195">
        <f t="shared" si="21"/>
        <v>0.20675896170714583</v>
      </c>
      <c r="U261" s="195">
        <f t="shared" si="21"/>
        <v>-2.9304635341549624E-2</v>
      </c>
      <c r="V261" s="195">
        <f t="shared" si="21"/>
        <v>0.88717510038854408</v>
      </c>
      <c r="W261" s="195">
        <f t="shared" si="21"/>
        <v>1.7968003055151773</v>
      </c>
      <c r="X261" s="195">
        <f t="shared" si="21"/>
        <v>0.72501867824479138</v>
      </c>
      <c r="Y261" s="195">
        <f t="shared" si="21"/>
        <v>1.1525326273993893E-3</v>
      </c>
      <c r="Z261" s="195">
        <f t="shared" si="21"/>
        <v>0.25729132867802507</v>
      </c>
      <c r="AA261" s="195">
        <f t="shared" si="21"/>
        <v>-0.56569258339098016</v>
      </c>
      <c r="AB261" s="195">
        <f t="shared" si="21"/>
        <v>-0.75652265977038191</v>
      </c>
      <c r="AC261" s="195">
        <f t="shared" si="21"/>
        <v>0.44853514131577504</v>
      </c>
      <c r="AD261" s="195">
        <f t="shared" si="21"/>
        <v>0.59251890875113744</v>
      </c>
      <c r="AE261" s="195">
        <f t="shared" si="21"/>
        <v>0.41380544284490878</v>
      </c>
      <c r="AF261" s="195">
        <f t="shared" si="21"/>
        <v>0.2726252097614621</v>
      </c>
      <c r="AG261" s="195">
        <f t="shared" si="21"/>
        <v>0.23611925284199059</v>
      </c>
      <c r="AH261" s="195">
        <f t="shared" si="21"/>
        <v>0.37268688304911984</v>
      </c>
      <c r="AI261" s="195">
        <f t="shared" si="21"/>
        <v>7.325044760860755E-2</v>
      </c>
      <c r="AJ261" s="195">
        <f t="shared" si="21"/>
        <v>-0.26750299949407247</v>
      </c>
      <c r="AK261" s="195">
        <f t="shared" si="21"/>
        <v>-0.12897303471180413</v>
      </c>
      <c r="AL261" s="195">
        <f t="shared" si="21"/>
        <v>0.61725103870454678</v>
      </c>
      <c r="AM261" s="195">
        <f t="shared" si="21"/>
        <v>0.46994528277595926</v>
      </c>
      <c r="AN261" s="195">
        <f t="shared" si="21"/>
        <v>-7.5726415283160389E-2</v>
      </c>
      <c r="AO261" s="195">
        <f t="shared" si="21"/>
        <v>7.3099218470684763E-2</v>
      </c>
      <c r="AP261" s="195">
        <f t="shared" si="21"/>
        <v>1.1553579855073415</v>
      </c>
      <c r="AQ261" s="195">
        <f t="shared" si="21"/>
        <v>-0.60823227793266044</v>
      </c>
      <c r="AR261" s="195">
        <f t="shared" si="21"/>
        <v>-0.639204201483909</v>
      </c>
      <c r="AS261" s="195">
        <f t="shared" si="21"/>
        <v>-1</v>
      </c>
      <c r="AT261" s="195">
        <f t="shared" si="21"/>
        <v>-0.18743585263050416</v>
      </c>
      <c r="AU261" s="195">
        <f t="shared" si="21"/>
        <v>0.62224967613353688</v>
      </c>
      <c r="AV261" s="195">
        <f t="shared" si="21"/>
        <v>-0.78259796940667758</v>
      </c>
      <c r="AW261" s="195">
        <f t="shared" si="21"/>
        <v>-0.87153678332286733</v>
      </c>
      <c r="AX261" s="195">
        <f t="shared" si="21"/>
        <v>-1.0743242910913062</v>
      </c>
      <c r="AY261" s="195">
        <f t="shared" si="21"/>
        <v>-0.77171175874723597</v>
      </c>
      <c r="AZ261" s="195">
        <f t="shared" si="21"/>
        <v>-1.3961185701184462</v>
      </c>
      <c r="BA261" s="195">
        <f t="shared" si="21"/>
        <v>-1.1207924935349933</v>
      </c>
      <c r="BB261" s="195" t="e">
        <f t="shared" si="21"/>
        <v>#DIV/0!</v>
      </c>
      <c r="BC261" s="195" t="e">
        <f t="shared" si="21"/>
        <v>#DIV/0!</v>
      </c>
      <c r="BD261" s="195" t="e">
        <f t="shared" si="21"/>
        <v>#DIV/0!</v>
      </c>
      <c r="BE261" s="195" t="e">
        <f t="shared" si="21"/>
        <v>#DIV/0!</v>
      </c>
      <c r="BF261" s="195" t="e">
        <f t="shared" si="21"/>
        <v>#DIV/0!</v>
      </c>
      <c r="BG261" s="195" t="e">
        <f t="shared" si="21"/>
        <v>#DIV/0!</v>
      </c>
      <c r="BH261" s="195" t="e">
        <f t="shared" si="21"/>
        <v>#DIV/0!</v>
      </c>
      <c r="BI261" s="195" t="e">
        <f t="shared" si="21"/>
        <v>#DIV/0!</v>
      </c>
      <c r="BJ261" s="195" t="e">
        <f t="shared" si="21"/>
        <v>#DIV/0!</v>
      </c>
      <c r="BK261" s="195" t="e">
        <f t="shared" si="21"/>
        <v>#DIV/0!</v>
      </c>
      <c r="BL261" s="195" t="e">
        <f t="shared" si="21"/>
        <v>#DIV/0!</v>
      </c>
      <c r="BM261" s="195" t="e">
        <f t="shared" si="21"/>
        <v>#DIV/0!</v>
      </c>
      <c r="BN261" s="195" t="e">
        <f t="shared" si="21"/>
        <v>#DIV/0!</v>
      </c>
      <c r="BO261" s="195" t="e">
        <f t="shared" si="21"/>
        <v>#DIV/0!</v>
      </c>
      <c r="BP261" s="195" t="e">
        <f t="shared" si="20"/>
        <v>#DIV/0!</v>
      </c>
      <c r="BQ261" s="195" t="e">
        <f t="shared" si="20"/>
        <v>#DIV/0!</v>
      </c>
      <c r="BR261" s="195" t="e">
        <f t="shared" si="20"/>
        <v>#DIV/0!</v>
      </c>
      <c r="BS261" s="195" t="e">
        <f t="shared" si="20"/>
        <v>#DIV/0!</v>
      </c>
      <c r="BT261" s="195" t="e">
        <f t="shared" si="20"/>
        <v>#DIV/0!</v>
      </c>
      <c r="BU261" s="195" t="e">
        <f t="shared" si="20"/>
        <v>#DIV/0!</v>
      </c>
      <c r="BV261" s="195" t="e">
        <f t="shared" si="20"/>
        <v>#DIV/0!</v>
      </c>
    </row>
    <row r="262" spans="1:74" x14ac:dyDescent="0.2">
      <c r="A262" s="90"/>
      <c r="B262" s="102">
        <f t="shared" si="12"/>
        <v>36464</v>
      </c>
      <c r="C262" s="195">
        <f t="shared" si="13"/>
        <v>1.4643839601216546</v>
      </c>
      <c r="D262" s="195">
        <f t="shared" si="21"/>
        <v>1.6057865639594116</v>
      </c>
      <c r="E262" s="195">
        <f t="shared" si="21"/>
        <v>0.91336968278825337</v>
      </c>
      <c r="F262" s="195">
        <f t="shared" si="21"/>
        <v>-0.10144818820952989</v>
      </c>
      <c r="G262" s="195">
        <f t="shared" si="21"/>
        <v>-0.31451795857529702</v>
      </c>
      <c r="H262" s="195">
        <f t="shared" si="21"/>
        <v>1.1119703415912581</v>
      </c>
      <c r="I262" s="195">
        <f t="shared" si="21"/>
        <v>0.69094806731309133</v>
      </c>
      <c r="J262" s="195">
        <f t="shared" si="21"/>
        <v>-0.49905579139992157</v>
      </c>
      <c r="K262" s="195">
        <f t="shared" si="21"/>
        <v>0.19692549840348361</v>
      </c>
      <c r="L262" s="195">
        <f t="shared" si="21"/>
        <v>-1</v>
      </c>
      <c r="M262" s="195">
        <f t="shared" si="21"/>
        <v>-2.022553270219708E-3</v>
      </c>
      <c r="N262" s="195">
        <f t="shared" si="21"/>
        <v>-0.20214044674369294</v>
      </c>
      <c r="O262" s="195">
        <f t="shared" si="21"/>
        <v>1.2091821567737191</v>
      </c>
      <c r="P262" s="195">
        <f t="shared" si="21"/>
        <v>-0.21819399491818262</v>
      </c>
      <c r="Q262" s="195">
        <f t="shared" si="21"/>
        <v>-0.14880754003869698</v>
      </c>
      <c r="R262" s="195">
        <f t="shared" si="21"/>
        <v>1.8398471484777374E-2</v>
      </c>
      <c r="S262" s="195">
        <f t="shared" si="21"/>
        <v>-1.5419792356574109E-2</v>
      </c>
      <c r="T262" s="195">
        <f t="shared" si="21"/>
        <v>2.554330087354913E-2</v>
      </c>
      <c r="U262" s="195">
        <f t="shared" si="21"/>
        <v>-0.18040627887597518</v>
      </c>
      <c r="V262" s="195">
        <f t="shared" si="21"/>
        <v>4.3897635709214275E-2</v>
      </c>
      <c r="W262" s="195">
        <f t="shared" si="21"/>
        <v>0.29485444194524302</v>
      </c>
      <c r="X262" s="195">
        <f t="shared" si="21"/>
        <v>-7.7967805392555004E-2</v>
      </c>
      <c r="Y262" s="195">
        <f t="shared" si="21"/>
        <v>-0.78691344960120302</v>
      </c>
      <c r="Z262" s="195">
        <f t="shared" si="21"/>
        <v>-0.49278205875408354</v>
      </c>
      <c r="AA262" s="195">
        <f t="shared" si="21"/>
        <v>-0.54181916751311732</v>
      </c>
      <c r="AB262" s="195">
        <f t="shared" si="21"/>
        <v>-0.21915721870924898</v>
      </c>
      <c r="AC262" s="195">
        <f t="shared" si="21"/>
        <v>-0.41162538137630827</v>
      </c>
      <c r="AD262" s="195">
        <f t="shared" si="21"/>
        <v>-0.29611929241152823</v>
      </c>
      <c r="AE262" s="195">
        <f t="shared" si="21"/>
        <v>-0.37975357455150088</v>
      </c>
      <c r="AF262" s="195">
        <f t="shared" si="21"/>
        <v>-0.25019100089162233</v>
      </c>
      <c r="AG262" s="195">
        <f t="shared" si="21"/>
        <v>-0.21668910314643255</v>
      </c>
      <c r="AH262" s="195">
        <f t="shared" si="21"/>
        <v>-0.34201864299644907</v>
      </c>
      <c r="AI262" s="195">
        <f t="shared" si="21"/>
        <v>0.57632682632393728</v>
      </c>
      <c r="AJ262" s="195">
        <f t="shared" si="21"/>
        <v>0.66896478978228591</v>
      </c>
      <c r="AK262" s="195">
        <f t="shared" si="21"/>
        <v>0.79759576773991669</v>
      </c>
      <c r="AL262" s="195">
        <f t="shared" si="21"/>
        <v>-0.13897843469022922</v>
      </c>
      <c r="AM262" s="195">
        <f t="shared" si="21"/>
        <v>-0.85915413114005634</v>
      </c>
      <c r="AN262" s="195">
        <f t="shared" si="21"/>
        <v>-2.9114070531738027E-2</v>
      </c>
      <c r="AO262" s="195">
        <f t="shared" si="21"/>
        <v>-1.2798680332379524</v>
      </c>
      <c r="AP262" s="195">
        <f t="shared" si="21"/>
        <v>-0.97712474082501566</v>
      </c>
      <c r="AQ262" s="195">
        <f t="shared" si="21"/>
        <v>1.030480143951872</v>
      </c>
      <c r="AR262" s="195">
        <f t="shared" si="21"/>
        <v>-0.24896084030768101</v>
      </c>
      <c r="AS262" s="195">
        <f t="shared" si="21"/>
        <v>-1</v>
      </c>
      <c r="AT262" s="195">
        <f t="shared" si="21"/>
        <v>-0.16014845573037834</v>
      </c>
      <c r="AU262" s="195">
        <f t="shared" si="21"/>
        <v>-0.25874693926856412</v>
      </c>
      <c r="AV262" s="195">
        <f t="shared" si="21"/>
        <v>0.76825354233072685</v>
      </c>
      <c r="AW262" s="195">
        <f t="shared" si="21"/>
        <v>-0.62775766637977026</v>
      </c>
      <c r="AX262" s="195">
        <f t="shared" si="21"/>
        <v>-0.47176461365691424</v>
      </c>
      <c r="AY262" s="195">
        <f t="shared" si="21"/>
        <v>1.373499607822527</v>
      </c>
      <c r="AZ262" s="195">
        <f t="shared" si="21"/>
        <v>1.7533935953513768</v>
      </c>
      <c r="BA262" s="195">
        <f t="shared" si="21"/>
        <v>-0.55435544094000144</v>
      </c>
      <c r="BB262" s="195" t="e">
        <f t="shared" si="21"/>
        <v>#DIV/0!</v>
      </c>
      <c r="BC262" s="195" t="e">
        <f t="shared" si="21"/>
        <v>#DIV/0!</v>
      </c>
      <c r="BD262" s="195" t="e">
        <f t="shared" si="21"/>
        <v>#DIV/0!</v>
      </c>
      <c r="BE262" s="195" t="e">
        <f t="shared" si="21"/>
        <v>#DIV/0!</v>
      </c>
      <c r="BF262" s="195" t="e">
        <f t="shared" si="21"/>
        <v>#DIV/0!</v>
      </c>
      <c r="BG262" s="195" t="e">
        <f t="shared" si="21"/>
        <v>#DIV/0!</v>
      </c>
      <c r="BH262" s="195" t="e">
        <f t="shared" si="21"/>
        <v>#DIV/0!</v>
      </c>
      <c r="BI262" s="195" t="e">
        <f t="shared" si="21"/>
        <v>#DIV/0!</v>
      </c>
      <c r="BJ262" s="195" t="e">
        <f t="shared" si="21"/>
        <v>#DIV/0!</v>
      </c>
      <c r="BK262" s="195" t="e">
        <f t="shared" si="21"/>
        <v>#DIV/0!</v>
      </c>
      <c r="BL262" s="195" t="e">
        <f t="shared" si="21"/>
        <v>#DIV/0!</v>
      </c>
      <c r="BM262" s="195" t="e">
        <f t="shared" si="21"/>
        <v>#DIV/0!</v>
      </c>
      <c r="BN262" s="195" t="e">
        <f t="shared" si="21"/>
        <v>#DIV/0!</v>
      </c>
      <c r="BO262" s="195" t="e">
        <f t="shared" si="21"/>
        <v>#DIV/0!</v>
      </c>
      <c r="BP262" s="195" t="e">
        <f t="shared" si="20"/>
        <v>#DIV/0!</v>
      </c>
      <c r="BQ262" s="195" t="e">
        <f t="shared" si="20"/>
        <v>#DIV/0!</v>
      </c>
      <c r="BR262" s="195" t="e">
        <f t="shared" si="20"/>
        <v>#DIV/0!</v>
      </c>
      <c r="BS262" s="195" t="e">
        <f t="shared" si="20"/>
        <v>#DIV/0!</v>
      </c>
      <c r="BT262" s="195" t="e">
        <f t="shared" si="20"/>
        <v>#DIV/0!</v>
      </c>
      <c r="BU262" s="195" t="e">
        <f t="shared" si="20"/>
        <v>#DIV/0!</v>
      </c>
      <c r="BV262" s="195" t="e">
        <f t="shared" si="20"/>
        <v>#DIV/0!</v>
      </c>
    </row>
    <row r="263" spans="1:74" x14ac:dyDescent="0.2">
      <c r="A263" s="90"/>
      <c r="B263" s="102">
        <f t="shared" si="12"/>
        <v>36494</v>
      </c>
      <c r="C263" s="195">
        <f t="shared" si="13"/>
        <v>0.5479453132517309</v>
      </c>
      <c r="D263" s="195">
        <f t="shared" si="21"/>
        <v>0.49748315024785933</v>
      </c>
      <c r="E263" s="195">
        <f t="shared" si="21"/>
        <v>0.46652813693005879</v>
      </c>
      <c r="F263" s="195">
        <f t="shared" si="21"/>
        <v>1.0210817368920921</v>
      </c>
      <c r="G263" s="195">
        <f t="shared" si="21"/>
        <v>2.0075378310459322</v>
      </c>
      <c r="H263" s="195">
        <f t="shared" si="21"/>
        <v>0.61949760179248492</v>
      </c>
      <c r="I263" s="195">
        <f t="shared" si="21"/>
        <v>0.75232737165860264</v>
      </c>
      <c r="J263" s="195">
        <f t="shared" si="21"/>
        <v>-5.7076991216103816E-2</v>
      </c>
      <c r="K263" s="195">
        <f t="shared" si="21"/>
        <v>1.4018988329456983</v>
      </c>
      <c r="L263" s="195">
        <f t="shared" si="21"/>
        <v>-1</v>
      </c>
      <c r="M263" s="195">
        <f t="shared" si="21"/>
        <v>-0.41955087679420933</v>
      </c>
      <c r="N263" s="195">
        <f t="shared" si="21"/>
        <v>-0.46833155225647122</v>
      </c>
      <c r="O263" s="195">
        <f t="shared" si="21"/>
        <v>1.2453632920884317</v>
      </c>
      <c r="P263" s="195">
        <f t="shared" si="21"/>
        <v>-0.32787514986725297</v>
      </c>
      <c r="Q263" s="195">
        <f t="shared" si="21"/>
        <v>-0.39463264576752399</v>
      </c>
      <c r="R263" s="195">
        <f t="shared" si="21"/>
        <v>-0.24691692886505898</v>
      </c>
      <c r="S263" s="195">
        <f t="shared" si="21"/>
        <v>-0.16270380194276821</v>
      </c>
      <c r="T263" s="195">
        <f t="shared" si="21"/>
        <v>-0.29844833516227531</v>
      </c>
      <c r="U263" s="195">
        <f t="shared" si="21"/>
        <v>0.13028219767861049</v>
      </c>
      <c r="V263" s="195">
        <f t="shared" si="21"/>
        <v>-0.3623201114214038</v>
      </c>
      <c r="W263" s="195">
        <f t="shared" si="21"/>
        <v>-0.45281845594001946</v>
      </c>
      <c r="X263" s="195">
        <f t="shared" si="21"/>
        <v>-2.966677593965825E-2</v>
      </c>
      <c r="Y263" s="195">
        <f t="shared" si="21"/>
        <v>0.39856226995402583</v>
      </c>
      <c r="Z263" s="195">
        <f t="shared" si="21"/>
        <v>0.40336640560490383</v>
      </c>
      <c r="AA263" s="195">
        <f t="shared" si="21"/>
        <v>0.25117469346961685</v>
      </c>
      <c r="AB263" s="195">
        <f t="shared" si="21"/>
        <v>0.10840878735396585</v>
      </c>
      <c r="AC263" s="195">
        <f t="shared" si="21"/>
        <v>-1.04800578501916</v>
      </c>
      <c r="AD263" s="195">
        <f t="shared" si="21"/>
        <v>-0.81477530509522955</v>
      </c>
      <c r="AE263" s="195">
        <f t="shared" si="21"/>
        <v>-0.96685957916632792</v>
      </c>
      <c r="AF263" s="195">
        <f t="shared" si="21"/>
        <v>-0.63699088578419993</v>
      </c>
      <c r="AG263" s="195">
        <f t="shared" si="21"/>
        <v>-0.55169443849349875</v>
      </c>
      <c r="AH263" s="195">
        <f t="shared" si="21"/>
        <v>-0.8707857500094156</v>
      </c>
      <c r="AI263" s="195">
        <f t="shared" si="21"/>
        <v>3.443173039277049</v>
      </c>
      <c r="AJ263" s="195">
        <f t="shared" si="21"/>
        <v>2.9190887834602028</v>
      </c>
      <c r="AK263" s="195">
        <f t="shared" si="21"/>
        <v>2.8706764722152314</v>
      </c>
      <c r="AL263" s="195">
        <f t="shared" si="21"/>
        <v>1.7263875996835512</v>
      </c>
      <c r="AM263" s="195">
        <f t="shared" si="21"/>
        <v>2.4672258228136879</v>
      </c>
      <c r="AN263" s="195">
        <f t="shared" si="21"/>
        <v>0.48362172173390749</v>
      </c>
      <c r="AO263" s="195">
        <f t="shared" si="21"/>
        <v>0.54967491453979889</v>
      </c>
      <c r="AP263" s="195">
        <f t="shared" si="21"/>
        <v>0.49053909400795487</v>
      </c>
      <c r="AQ263" s="195">
        <f t="shared" si="21"/>
        <v>0.38558655424666677</v>
      </c>
      <c r="AR263" s="195">
        <f t="shared" si="21"/>
        <v>-0.2925510498448462</v>
      </c>
      <c r="AS263" s="195">
        <f t="shared" si="21"/>
        <v>-1</v>
      </c>
      <c r="AT263" s="195">
        <f t="shared" si="21"/>
        <v>0.95368010331975483</v>
      </c>
      <c r="AU263" s="195">
        <f t="shared" si="21"/>
        <v>8.2483541989345002E-2</v>
      </c>
      <c r="AV263" s="195">
        <f t="shared" si="21"/>
        <v>-0.75765062120494131</v>
      </c>
      <c r="AW263" s="195">
        <f t="shared" si="21"/>
        <v>-0.47586298135201971</v>
      </c>
      <c r="AX263" s="195">
        <f t="shared" si="21"/>
        <v>0.37651436933069593</v>
      </c>
      <c r="AY263" s="195">
        <f t="shared" si="21"/>
        <v>0.92496264817968743</v>
      </c>
      <c r="AZ263" s="195">
        <f t="shared" si="21"/>
        <v>1.8836992125902614</v>
      </c>
      <c r="BA263" s="195">
        <f t="shared" si="21"/>
        <v>-1.7435716300166828</v>
      </c>
      <c r="BB263" s="195" t="e">
        <f t="shared" si="21"/>
        <v>#DIV/0!</v>
      </c>
      <c r="BC263" s="195" t="e">
        <f t="shared" si="21"/>
        <v>#DIV/0!</v>
      </c>
      <c r="BD263" s="195" t="e">
        <f t="shared" si="21"/>
        <v>#DIV/0!</v>
      </c>
      <c r="BE263" s="195" t="e">
        <f t="shared" si="21"/>
        <v>#DIV/0!</v>
      </c>
      <c r="BF263" s="195" t="e">
        <f t="shared" si="21"/>
        <v>#DIV/0!</v>
      </c>
      <c r="BG263" s="195" t="e">
        <f t="shared" si="21"/>
        <v>#DIV/0!</v>
      </c>
      <c r="BH263" s="195" t="e">
        <f t="shared" si="21"/>
        <v>#DIV/0!</v>
      </c>
      <c r="BI263" s="195" t="e">
        <f t="shared" si="21"/>
        <v>#DIV/0!</v>
      </c>
      <c r="BJ263" s="195" t="e">
        <f t="shared" si="21"/>
        <v>#DIV/0!</v>
      </c>
      <c r="BK263" s="195" t="e">
        <f t="shared" si="21"/>
        <v>#DIV/0!</v>
      </c>
      <c r="BL263" s="195" t="e">
        <f t="shared" si="21"/>
        <v>#DIV/0!</v>
      </c>
      <c r="BM263" s="195" t="e">
        <f t="shared" si="21"/>
        <v>#DIV/0!</v>
      </c>
      <c r="BN263" s="195" t="e">
        <f t="shared" si="21"/>
        <v>#DIV/0!</v>
      </c>
      <c r="BO263" s="195" t="e">
        <f t="shared" ref="BO263:BV266" si="22">(BO16-BO$246)/BO$247</f>
        <v>#DIV/0!</v>
      </c>
      <c r="BP263" s="195" t="e">
        <f t="shared" si="22"/>
        <v>#DIV/0!</v>
      </c>
      <c r="BQ263" s="195" t="e">
        <f t="shared" si="22"/>
        <v>#DIV/0!</v>
      </c>
      <c r="BR263" s="195" t="e">
        <f t="shared" si="22"/>
        <v>#DIV/0!</v>
      </c>
      <c r="BS263" s="195" t="e">
        <f t="shared" si="22"/>
        <v>#DIV/0!</v>
      </c>
      <c r="BT263" s="195" t="e">
        <f t="shared" si="22"/>
        <v>#DIV/0!</v>
      </c>
      <c r="BU263" s="195" t="e">
        <f t="shared" si="22"/>
        <v>#DIV/0!</v>
      </c>
      <c r="BV263" s="195" t="e">
        <f t="shared" si="22"/>
        <v>#DIV/0!</v>
      </c>
    </row>
    <row r="264" spans="1:74" x14ac:dyDescent="0.2">
      <c r="A264" s="90"/>
      <c r="B264" s="102">
        <f t="shared" si="12"/>
        <v>36525</v>
      </c>
      <c r="C264" s="195">
        <f t="shared" si="13"/>
        <v>1.4929245759554415</v>
      </c>
      <c r="D264" s="195">
        <f t="shared" ref="D264:BO267" si="23">(D17-D$246)/D$247</f>
        <v>1.4196582537163622</v>
      </c>
      <c r="E264" s="195">
        <f t="shared" si="23"/>
        <v>1.8876051893605095</v>
      </c>
      <c r="F264" s="195">
        <f t="shared" si="23"/>
        <v>2.0998479189561556</v>
      </c>
      <c r="G264" s="195">
        <f t="shared" si="23"/>
        <v>2.5280329216549533</v>
      </c>
      <c r="H264" s="195">
        <f t="shared" si="23"/>
        <v>1.9335799934565963</v>
      </c>
      <c r="I264" s="195">
        <f t="shared" si="23"/>
        <v>1.9879679583393584</v>
      </c>
      <c r="J264" s="195">
        <f t="shared" si="23"/>
        <v>0.10153933561511745</v>
      </c>
      <c r="K264" s="195">
        <f t="shared" si="23"/>
        <v>2.063063029612302</v>
      </c>
      <c r="L264" s="195">
        <f t="shared" si="23"/>
        <v>-1</v>
      </c>
      <c r="M264" s="195">
        <f t="shared" si="23"/>
        <v>-0.94762754568977137</v>
      </c>
      <c r="N264" s="195">
        <f t="shared" si="23"/>
        <v>-0.89017904143419402</v>
      </c>
      <c r="O264" s="195">
        <f t="shared" si="23"/>
        <v>1.8533355837160115</v>
      </c>
      <c r="P264" s="195">
        <f t="shared" si="23"/>
        <v>-0.74170125369721474</v>
      </c>
      <c r="Q264" s="195">
        <f t="shared" si="23"/>
        <v>-0.66377843473265197</v>
      </c>
      <c r="R264" s="195">
        <f t="shared" si="23"/>
        <v>-0.72537179081642167</v>
      </c>
      <c r="S264" s="195">
        <f t="shared" si="23"/>
        <v>-0.75698117121765818</v>
      </c>
      <c r="T264" s="195">
        <f t="shared" si="23"/>
        <v>-0.60117110462807788</v>
      </c>
      <c r="U264" s="195">
        <f t="shared" si="23"/>
        <v>-0.85158476719757259</v>
      </c>
      <c r="V264" s="195">
        <f t="shared" si="23"/>
        <v>-1.2054657728083484</v>
      </c>
      <c r="W264" s="195">
        <f t="shared" si="23"/>
        <v>-0.88196634263639639</v>
      </c>
      <c r="X264" s="195">
        <f t="shared" si="23"/>
        <v>-0.43846077396192246</v>
      </c>
      <c r="Y264" s="195">
        <f t="shared" si="23"/>
        <v>-0.73792684961958199</v>
      </c>
      <c r="Z264" s="195">
        <f t="shared" si="23"/>
        <v>-0.80330226016076656</v>
      </c>
      <c r="AA264" s="195">
        <f t="shared" si="23"/>
        <v>0.22902498992950576</v>
      </c>
      <c r="AB264" s="195">
        <f t="shared" si="23"/>
        <v>0.31256708950752909</v>
      </c>
      <c r="AC264" s="195">
        <f t="shared" si="23"/>
        <v>-0.23996654717479227</v>
      </c>
      <c r="AD264" s="195">
        <f t="shared" si="23"/>
        <v>-0.18199227132734219</v>
      </c>
      <c r="AE264" s="195">
        <f t="shared" si="23"/>
        <v>-0.22138613940110546</v>
      </c>
      <c r="AF264" s="195">
        <f t="shared" si="23"/>
        <v>-0.14585463709119945</v>
      </c>
      <c r="AG264" s="195">
        <f t="shared" si="23"/>
        <v>-0.12632393007105455</v>
      </c>
      <c r="AH264" s="195">
        <f t="shared" si="23"/>
        <v>-0.19938768730647005</v>
      </c>
      <c r="AI264" s="195">
        <f t="shared" si="23"/>
        <v>3.7739629869254849</v>
      </c>
      <c r="AJ264" s="195">
        <f t="shared" si="23"/>
        <v>4.6034301544503187</v>
      </c>
      <c r="AK264" s="195">
        <f t="shared" si="23"/>
        <v>4.7986883237814393</v>
      </c>
      <c r="AL264" s="195">
        <f t="shared" si="23"/>
        <v>1.7326895119618411</v>
      </c>
      <c r="AM264" s="195">
        <f t="shared" si="23"/>
        <v>4.6388144827092539</v>
      </c>
      <c r="AN264" s="195">
        <f t="shared" si="23"/>
        <v>0.88448788659613942</v>
      </c>
      <c r="AO264" s="195">
        <f t="shared" si="23"/>
        <v>1.2753399925220303</v>
      </c>
      <c r="AP264" s="195">
        <f t="shared" si="23"/>
        <v>0.61369937016002651</v>
      </c>
      <c r="AQ264" s="195">
        <f t="shared" si="23"/>
        <v>1.050564041832337</v>
      </c>
      <c r="AR264" s="195">
        <f t="shared" si="23"/>
        <v>0.41456602624085043</v>
      </c>
      <c r="AS264" s="195">
        <f t="shared" si="23"/>
        <v>-1</v>
      </c>
      <c r="AT264" s="195">
        <f t="shared" si="23"/>
        <v>1.9162896137807988</v>
      </c>
      <c r="AU264" s="195">
        <f t="shared" si="23"/>
        <v>1.3917543595078326</v>
      </c>
      <c r="AV264" s="195">
        <f t="shared" si="23"/>
        <v>1.0246079474294612</v>
      </c>
      <c r="AW264" s="195">
        <f t="shared" si="23"/>
        <v>0.39816055319181493</v>
      </c>
      <c r="AX264" s="195">
        <f t="shared" si="23"/>
        <v>0.83987740350423368</v>
      </c>
      <c r="AY264" s="195">
        <f t="shared" si="23"/>
        <v>2.100440116116308</v>
      </c>
      <c r="AZ264" s="195">
        <f t="shared" si="23"/>
        <v>2.5896667029377722</v>
      </c>
      <c r="BA264" s="195">
        <f t="shared" si="23"/>
        <v>-0.79230119059445991</v>
      </c>
      <c r="BB264" s="195" t="e">
        <f t="shared" si="23"/>
        <v>#DIV/0!</v>
      </c>
      <c r="BC264" s="195" t="e">
        <f t="shared" si="23"/>
        <v>#DIV/0!</v>
      </c>
      <c r="BD264" s="195" t="e">
        <f t="shared" si="23"/>
        <v>#DIV/0!</v>
      </c>
      <c r="BE264" s="195" t="e">
        <f t="shared" si="23"/>
        <v>#DIV/0!</v>
      </c>
      <c r="BF264" s="195" t="e">
        <f t="shared" si="23"/>
        <v>#DIV/0!</v>
      </c>
      <c r="BG264" s="195" t="e">
        <f t="shared" si="23"/>
        <v>#DIV/0!</v>
      </c>
      <c r="BH264" s="195" t="e">
        <f t="shared" si="23"/>
        <v>#DIV/0!</v>
      </c>
      <c r="BI264" s="195" t="e">
        <f t="shared" si="23"/>
        <v>#DIV/0!</v>
      </c>
      <c r="BJ264" s="195" t="e">
        <f t="shared" si="23"/>
        <v>#DIV/0!</v>
      </c>
      <c r="BK264" s="195" t="e">
        <f t="shared" si="23"/>
        <v>#DIV/0!</v>
      </c>
      <c r="BL264" s="195" t="e">
        <f t="shared" si="23"/>
        <v>#DIV/0!</v>
      </c>
      <c r="BM264" s="195" t="e">
        <f t="shared" si="23"/>
        <v>#DIV/0!</v>
      </c>
      <c r="BN264" s="195" t="e">
        <f t="shared" si="23"/>
        <v>#DIV/0!</v>
      </c>
      <c r="BO264" s="195" t="e">
        <f t="shared" si="23"/>
        <v>#DIV/0!</v>
      </c>
      <c r="BP264" s="195" t="e">
        <f t="shared" si="22"/>
        <v>#DIV/0!</v>
      </c>
      <c r="BQ264" s="195" t="e">
        <f t="shared" si="22"/>
        <v>#DIV/0!</v>
      </c>
      <c r="BR264" s="195" t="e">
        <f t="shared" si="22"/>
        <v>#DIV/0!</v>
      </c>
      <c r="BS264" s="195" t="e">
        <f t="shared" si="22"/>
        <v>#DIV/0!</v>
      </c>
      <c r="BT264" s="195" t="e">
        <f t="shared" si="22"/>
        <v>#DIV/0!</v>
      </c>
      <c r="BU264" s="195" t="e">
        <f t="shared" si="22"/>
        <v>#DIV/0!</v>
      </c>
      <c r="BV264" s="195" t="e">
        <f t="shared" si="22"/>
        <v>#DIV/0!</v>
      </c>
    </row>
    <row r="265" spans="1:74" x14ac:dyDescent="0.2">
      <c r="A265" s="90"/>
      <c r="B265" s="102">
        <f t="shared" si="12"/>
        <v>36556</v>
      </c>
      <c r="C265" s="195">
        <f t="shared" si="13"/>
        <v>-1.2241842556589009</v>
      </c>
      <c r="D265" s="195">
        <f t="shared" si="23"/>
        <v>-1.2830348481253804</v>
      </c>
      <c r="E265" s="195">
        <f t="shared" si="23"/>
        <v>-1.0176567055125845</v>
      </c>
      <c r="F265" s="195">
        <f t="shared" si="23"/>
        <v>-0.50697876194189462</v>
      </c>
      <c r="G265" s="195">
        <f t="shared" si="23"/>
        <v>0.66532695627255256</v>
      </c>
      <c r="H265" s="195">
        <f t="shared" si="23"/>
        <v>-1.5190370335333205</v>
      </c>
      <c r="I265" s="195">
        <f t="shared" si="23"/>
        <v>-1.3505664174612746</v>
      </c>
      <c r="J265" s="195">
        <f t="shared" si="23"/>
        <v>-0.14762832311156429</v>
      </c>
      <c r="K265" s="195">
        <f t="shared" si="23"/>
        <v>-7.3296023813411562E-2</v>
      </c>
      <c r="L265" s="195">
        <f t="shared" si="23"/>
        <v>-1</v>
      </c>
      <c r="M265" s="195">
        <f t="shared" si="23"/>
        <v>-0.77530545154775232</v>
      </c>
      <c r="N265" s="195">
        <f t="shared" si="23"/>
        <v>-6.6686463931774298E-2</v>
      </c>
      <c r="O265" s="195">
        <f t="shared" si="23"/>
        <v>1.5328740994999865</v>
      </c>
      <c r="P265" s="195">
        <f t="shared" si="23"/>
        <v>-0.73289100958605535</v>
      </c>
      <c r="Q265" s="195">
        <f t="shared" si="23"/>
        <v>0.30036335322932101</v>
      </c>
      <c r="R265" s="195">
        <f t="shared" si="23"/>
        <v>-0.59207504816403855</v>
      </c>
      <c r="S265" s="195">
        <f t="shared" si="23"/>
        <v>-0.83228654778226252</v>
      </c>
      <c r="T265" s="195">
        <f t="shared" si="23"/>
        <v>-0.30463638690037415</v>
      </c>
      <c r="U265" s="195">
        <f t="shared" si="23"/>
        <v>6.7034900665712688E-2</v>
      </c>
      <c r="V265" s="195">
        <f t="shared" si="23"/>
        <v>-0.82191819196795313</v>
      </c>
      <c r="W265" s="195">
        <f t="shared" si="23"/>
        <v>-1.774410292904355</v>
      </c>
      <c r="X265" s="195">
        <f t="shared" si="23"/>
        <v>-0.60183332503433284</v>
      </c>
      <c r="Y265" s="195">
        <f t="shared" si="23"/>
        <v>-0.58364283958037944</v>
      </c>
      <c r="Z265" s="195">
        <f t="shared" si="23"/>
        <v>-0.11431481398898885</v>
      </c>
      <c r="AA265" s="195">
        <f t="shared" si="23"/>
        <v>-0.44141292383907249</v>
      </c>
      <c r="AB265" s="195">
        <f t="shared" si="23"/>
        <v>0.23771115816839275</v>
      </c>
      <c r="AC265" s="195">
        <f t="shared" si="23"/>
        <v>-1.4500452503248584</v>
      </c>
      <c r="AD265" s="195">
        <f t="shared" si="23"/>
        <v>-1.5233252434731035</v>
      </c>
      <c r="AE265" s="195">
        <f t="shared" si="23"/>
        <v>-1.3377694670603351</v>
      </c>
      <c r="AF265" s="195">
        <f t="shared" si="23"/>
        <v>-0.88135544825710377</v>
      </c>
      <c r="AG265" s="195">
        <f t="shared" si="23"/>
        <v>-0.76333729412907003</v>
      </c>
      <c r="AH265" s="195">
        <f t="shared" si="23"/>
        <v>-1.2048394759849941</v>
      </c>
      <c r="AI265" s="195">
        <f t="shared" si="23"/>
        <v>0.40404039525704355</v>
      </c>
      <c r="AJ265" s="195">
        <f t="shared" si="23"/>
        <v>4.4652930264713675E-2</v>
      </c>
      <c r="AK265" s="195">
        <f t="shared" si="23"/>
        <v>-0.17576943887603244</v>
      </c>
      <c r="AL265" s="195">
        <f t="shared" si="23"/>
        <v>6.268275821504439E-2</v>
      </c>
      <c r="AM265" s="195">
        <f t="shared" si="23"/>
        <v>0.51352231274041871</v>
      </c>
      <c r="AN265" s="195">
        <f t="shared" si="23"/>
        <v>1.1734844240549576</v>
      </c>
      <c r="AO265" s="195">
        <f t="shared" si="23"/>
        <v>-0.70945511650206572</v>
      </c>
      <c r="AP265" s="195">
        <f t="shared" si="23"/>
        <v>1.2062366262222226</v>
      </c>
      <c r="AQ265" s="195">
        <f t="shared" si="23"/>
        <v>-0.86145273531280597</v>
      </c>
      <c r="AR265" s="195">
        <f t="shared" si="23"/>
        <v>0.57802753154402353</v>
      </c>
      <c r="AS265" s="195">
        <f t="shared" si="23"/>
        <v>-1</v>
      </c>
      <c r="AT265" s="195">
        <f t="shared" si="23"/>
        <v>0.19547938996483225</v>
      </c>
      <c r="AU265" s="195">
        <f t="shared" si="23"/>
        <v>-0.2266079874654868</v>
      </c>
      <c r="AV265" s="195">
        <f t="shared" si="23"/>
        <v>-2.2486167533085384</v>
      </c>
      <c r="AW265" s="195">
        <f t="shared" si="23"/>
        <v>-0.11921134336189068</v>
      </c>
      <c r="AX265" s="195">
        <f t="shared" si="23"/>
        <v>-1.0714555619681847</v>
      </c>
      <c r="AY265" s="195">
        <f t="shared" si="23"/>
        <v>-1.008160450702885</v>
      </c>
      <c r="AZ265" s="195">
        <f t="shared" si="23"/>
        <v>-0.64094421369261401</v>
      </c>
      <c r="BA265" s="195">
        <f t="shared" si="23"/>
        <v>1.9181512634230611</v>
      </c>
      <c r="BB265" s="195" t="e">
        <f t="shared" si="23"/>
        <v>#DIV/0!</v>
      </c>
      <c r="BC265" s="195" t="e">
        <f t="shared" si="23"/>
        <v>#DIV/0!</v>
      </c>
      <c r="BD265" s="195" t="e">
        <f t="shared" si="23"/>
        <v>#DIV/0!</v>
      </c>
      <c r="BE265" s="195" t="e">
        <f t="shared" si="23"/>
        <v>#DIV/0!</v>
      </c>
      <c r="BF265" s="195" t="e">
        <f t="shared" si="23"/>
        <v>#DIV/0!</v>
      </c>
      <c r="BG265" s="195" t="e">
        <f t="shared" si="23"/>
        <v>#DIV/0!</v>
      </c>
      <c r="BH265" s="195" t="e">
        <f t="shared" si="23"/>
        <v>#DIV/0!</v>
      </c>
      <c r="BI265" s="195" t="e">
        <f t="shared" si="23"/>
        <v>#DIV/0!</v>
      </c>
      <c r="BJ265" s="195" t="e">
        <f t="shared" si="23"/>
        <v>#DIV/0!</v>
      </c>
      <c r="BK265" s="195" t="e">
        <f t="shared" si="23"/>
        <v>#DIV/0!</v>
      </c>
      <c r="BL265" s="195" t="e">
        <f t="shared" si="23"/>
        <v>#DIV/0!</v>
      </c>
      <c r="BM265" s="195" t="e">
        <f t="shared" si="23"/>
        <v>#DIV/0!</v>
      </c>
      <c r="BN265" s="195" t="e">
        <f t="shared" si="23"/>
        <v>#DIV/0!</v>
      </c>
      <c r="BO265" s="195" t="e">
        <f t="shared" si="23"/>
        <v>#DIV/0!</v>
      </c>
      <c r="BP265" s="195" t="e">
        <f t="shared" si="22"/>
        <v>#DIV/0!</v>
      </c>
      <c r="BQ265" s="195" t="e">
        <f t="shared" si="22"/>
        <v>#DIV/0!</v>
      </c>
      <c r="BR265" s="195" t="e">
        <f t="shared" si="22"/>
        <v>#DIV/0!</v>
      </c>
      <c r="BS265" s="195" t="e">
        <f t="shared" si="22"/>
        <v>#DIV/0!</v>
      </c>
      <c r="BT265" s="195" t="e">
        <f t="shared" si="22"/>
        <v>#DIV/0!</v>
      </c>
      <c r="BU265" s="195" t="e">
        <f t="shared" si="22"/>
        <v>#DIV/0!</v>
      </c>
      <c r="BV265" s="195" t="e">
        <f t="shared" si="22"/>
        <v>#DIV/0!</v>
      </c>
    </row>
    <row r="266" spans="1:74" x14ac:dyDescent="0.2">
      <c r="A266" s="90"/>
      <c r="B266" s="102">
        <f t="shared" si="12"/>
        <v>36585</v>
      </c>
      <c r="C266" s="195">
        <f t="shared" si="13"/>
        <v>5.4313996510984508E-2</v>
      </c>
      <c r="D266" s="195">
        <f t="shared" si="23"/>
        <v>-0.26102510214166469</v>
      </c>
      <c r="E266" s="195">
        <f t="shared" si="23"/>
        <v>1.6206328427157735</v>
      </c>
      <c r="F266" s="195">
        <f t="shared" si="23"/>
        <v>3.1472736140707411</v>
      </c>
      <c r="G266" s="195">
        <f t="shared" si="23"/>
        <v>4.3594059273898713</v>
      </c>
      <c r="H266" s="195">
        <f t="shared" si="23"/>
        <v>-7.6685831518596662E-2</v>
      </c>
      <c r="I266" s="195">
        <f t="shared" si="23"/>
        <v>0.46283392422748348</v>
      </c>
      <c r="J266" s="195">
        <f t="shared" si="23"/>
        <v>0.35440782554498362</v>
      </c>
      <c r="K266" s="195">
        <f t="shared" si="23"/>
        <v>5.4439291717016697E-2</v>
      </c>
      <c r="L266" s="195">
        <f t="shared" si="23"/>
        <v>-1</v>
      </c>
      <c r="M266" s="195">
        <f t="shared" si="23"/>
        <v>0.93158322176226693</v>
      </c>
      <c r="N266" s="195">
        <f t="shared" si="23"/>
        <v>1.039461730791837</v>
      </c>
      <c r="O266" s="195">
        <f t="shared" si="23"/>
        <v>1.9153603871126612</v>
      </c>
      <c r="P266" s="195">
        <f t="shared" si="23"/>
        <v>0.61609781699942612</v>
      </c>
      <c r="Q266" s="195">
        <f t="shared" si="23"/>
        <v>0.826895493153737</v>
      </c>
      <c r="R266" s="195">
        <f t="shared" si="23"/>
        <v>0.36994701555840587</v>
      </c>
      <c r="S266" s="195">
        <f t="shared" si="23"/>
        <v>0.42129090547189452</v>
      </c>
      <c r="T266" s="195">
        <f t="shared" si="23"/>
        <v>0.25359964473129792</v>
      </c>
      <c r="U266" s="195">
        <f t="shared" si="23"/>
        <v>0.29182715134932458</v>
      </c>
      <c r="V266" s="195">
        <f t="shared" si="23"/>
        <v>1.0748629887448067</v>
      </c>
      <c r="W266" s="195">
        <f t="shared" si="23"/>
        <v>1.1322021740616106</v>
      </c>
      <c r="X266" s="195">
        <f t="shared" si="23"/>
        <v>0.242008383715824</v>
      </c>
      <c r="Y266" s="195">
        <f t="shared" si="23"/>
        <v>0.10920841142180999</v>
      </c>
      <c r="Z266" s="195">
        <f t="shared" si="23"/>
        <v>0.15526010070334173</v>
      </c>
      <c r="AA266" s="195">
        <f t="shared" si="23"/>
        <v>-0.17229833510756648</v>
      </c>
      <c r="AB266" s="195">
        <f t="shared" si="23"/>
        <v>4.9842419396843043E-2</v>
      </c>
      <c r="AC266" s="195">
        <f t="shared" si="23"/>
        <v>-0.78007051636094626</v>
      </c>
      <c r="AD266" s="195">
        <f t="shared" si="23"/>
        <v>-0.84001580776937734</v>
      </c>
      <c r="AE266" s="195">
        <f t="shared" si="23"/>
        <v>-0.71967031284566385</v>
      </c>
      <c r="AF266" s="195">
        <f t="shared" si="23"/>
        <v>-0.47413651364702408</v>
      </c>
      <c r="AG266" s="195">
        <f t="shared" si="23"/>
        <v>-0.41064712777441198</v>
      </c>
      <c r="AH266" s="195">
        <f t="shared" si="23"/>
        <v>-0.64815891224987954</v>
      </c>
      <c r="AI266" s="195">
        <f t="shared" si="23"/>
        <v>3.8497690165949185</v>
      </c>
      <c r="AJ266" s="195">
        <f t="shared" si="23"/>
        <v>3.634446122490754</v>
      </c>
      <c r="AK266" s="195">
        <f t="shared" si="23"/>
        <v>4.3868799671362293</v>
      </c>
      <c r="AL266" s="195">
        <f t="shared" si="23"/>
        <v>1.9658602662585634</v>
      </c>
      <c r="AM266" s="195">
        <f t="shared" si="23"/>
        <v>2.3510204095751286</v>
      </c>
      <c r="AN266" s="195">
        <f t="shared" si="23"/>
        <v>0.6607486317893122</v>
      </c>
      <c r="AO266" s="195">
        <f t="shared" si="23"/>
        <v>9.7919764404397827E-2</v>
      </c>
      <c r="AP266" s="195">
        <f t="shared" si="23"/>
        <v>0.35169879780932167</v>
      </c>
      <c r="AQ266" s="195">
        <f t="shared" si="23"/>
        <v>3.8220505323338122E-2</v>
      </c>
      <c r="AR266" s="195">
        <f t="shared" si="23"/>
        <v>1.1657606208700593</v>
      </c>
      <c r="AS266" s="195">
        <f t="shared" si="23"/>
        <v>-1</v>
      </c>
      <c r="AT266" s="195">
        <f t="shared" si="23"/>
        <v>1.0338848322760108</v>
      </c>
      <c r="AU266" s="195">
        <f t="shared" si="23"/>
        <v>2.0891744338413072</v>
      </c>
      <c r="AV266" s="195">
        <f t="shared" si="23"/>
        <v>0.33519312619491354</v>
      </c>
      <c r="AW266" s="195">
        <f t="shared" si="23"/>
        <v>-0.39650575815384792</v>
      </c>
      <c r="AX266" s="195">
        <f t="shared" si="23"/>
        <v>-1.0222863885417492</v>
      </c>
      <c r="AY266" s="195">
        <f t="shared" si="23"/>
        <v>0.72598900253295184</v>
      </c>
      <c r="AZ266" s="195">
        <f t="shared" si="23"/>
        <v>-1.0114709208870882E-2</v>
      </c>
      <c r="BA266" s="195">
        <f t="shared" si="23"/>
        <v>-0.69404753555901488</v>
      </c>
      <c r="BB266" s="195" t="e">
        <f t="shared" si="23"/>
        <v>#DIV/0!</v>
      </c>
      <c r="BC266" s="195" t="e">
        <f t="shared" si="23"/>
        <v>#DIV/0!</v>
      </c>
      <c r="BD266" s="195" t="e">
        <f t="shared" si="23"/>
        <v>#DIV/0!</v>
      </c>
      <c r="BE266" s="195" t="e">
        <f t="shared" si="23"/>
        <v>#DIV/0!</v>
      </c>
      <c r="BF266" s="195" t="e">
        <f t="shared" si="23"/>
        <v>#DIV/0!</v>
      </c>
      <c r="BG266" s="195" t="e">
        <f t="shared" si="23"/>
        <v>#DIV/0!</v>
      </c>
      <c r="BH266" s="195" t="e">
        <f t="shared" si="23"/>
        <v>#DIV/0!</v>
      </c>
      <c r="BI266" s="195" t="e">
        <f t="shared" si="23"/>
        <v>#DIV/0!</v>
      </c>
      <c r="BJ266" s="195" t="e">
        <f t="shared" si="23"/>
        <v>#DIV/0!</v>
      </c>
      <c r="BK266" s="195" t="e">
        <f t="shared" si="23"/>
        <v>#DIV/0!</v>
      </c>
      <c r="BL266" s="195" t="e">
        <f t="shared" si="23"/>
        <v>#DIV/0!</v>
      </c>
      <c r="BM266" s="195" t="e">
        <f t="shared" si="23"/>
        <v>#DIV/0!</v>
      </c>
      <c r="BN266" s="195" t="e">
        <f t="shared" si="23"/>
        <v>#DIV/0!</v>
      </c>
      <c r="BO266" s="195" t="e">
        <f t="shared" si="23"/>
        <v>#DIV/0!</v>
      </c>
      <c r="BP266" s="195" t="e">
        <f t="shared" si="22"/>
        <v>#DIV/0!</v>
      </c>
      <c r="BQ266" s="195" t="e">
        <f t="shared" si="22"/>
        <v>#DIV/0!</v>
      </c>
      <c r="BR266" s="195" t="e">
        <f t="shared" si="22"/>
        <v>#DIV/0!</v>
      </c>
      <c r="BS266" s="195" t="e">
        <f t="shared" si="22"/>
        <v>#DIV/0!</v>
      </c>
      <c r="BT266" s="195" t="e">
        <f t="shared" si="22"/>
        <v>#DIV/0!</v>
      </c>
      <c r="BU266" s="195" t="e">
        <f t="shared" si="22"/>
        <v>#DIV/0!</v>
      </c>
      <c r="BV266" s="195" t="e">
        <f t="shared" si="22"/>
        <v>#DIV/0!</v>
      </c>
    </row>
    <row r="267" spans="1:74" x14ac:dyDescent="0.2">
      <c r="A267" s="90"/>
      <c r="B267" s="102">
        <f t="shared" si="12"/>
        <v>36616</v>
      </c>
      <c r="C267" s="195">
        <f t="shared" si="13"/>
        <v>1.8762181884145515</v>
      </c>
      <c r="D267" s="195">
        <f t="shared" si="23"/>
        <v>2.2440552335229627</v>
      </c>
      <c r="E267" s="195">
        <f t="shared" si="23"/>
        <v>1.1504678094462286</v>
      </c>
      <c r="F267" s="195">
        <f t="shared" si="23"/>
        <v>-1.5127986497355201</v>
      </c>
      <c r="G267" s="195">
        <f t="shared" si="23"/>
        <v>-2.0174051789133478</v>
      </c>
      <c r="H267" s="195">
        <f t="shared" si="23"/>
        <v>1.4916198583222733</v>
      </c>
      <c r="I267" s="195">
        <f t="shared" si="23"/>
        <v>0.69976116262987687</v>
      </c>
      <c r="J267" s="195">
        <f t="shared" si="23"/>
        <v>0.3235892078061845</v>
      </c>
      <c r="K267" s="195">
        <f t="shared" si="23"/>
        <v>-9.2294184704940482E-2</v>
      </c>
      <c r="L267" s="195">
        <f t="shared" si="23"/>
        <v>-1</v>
      </c>
      <c r="M267" s="195">
        <f t="shared" si="23"/>
        <v>1.0509087724447483</v>
      </c>
      <c r="N267" s="195">
        <f t="shared" si="23"/>
        <v>1.4686070035376133</v>
      </c>
      <c r="O267" s="195">
        <f t="shared" si="23"/>
        <v>2.0316568934813803</v>
      </c>
      <c r="P267" s="195">
        <f t="shared" si="23"/>
        <v>1.2437957887452118</v>
      </c>
      <c r="Q267" s="195">
        <f t="shared" si="23"/>
        <v>0.95984981330403629</v>
      </c>
      <c r="R267" s="195">
        <f t="shared" si="23"/>
        <v>0.31341055166974696</v>
      </c>
      <c r="S267" s="195">
        <f t="shared" si="23"/>
        <v>0.45143321817981519</v>
      </c>
      <c r="T267" s="195">
        <f t="shared" si="23"/>
        <v>0.12635526958694754</v>
      </c>
      <c r="U267" s="195">
        <f t="shared" si="23"/>
        <v>1.7087232540902793</v>
      </c>
      <c r="V267" s="195">
        <f t="shared" si="23"/>
        <v>0.85461968716944514</v>
      </c>
      <c r="W267" s="195">
        <f t="shared" si="23"/>
        <v>1.0380794680526426</v>
      </c>
      <c r="X267" s="195">
        <f t="shared" si="23"/>
        <v>0.48090266452339431</v>
      </c>
      <c r="Y267" s="195">
        <f t="shared" si="23"/>
        <v>1.0516535233012299</v>
      </c>
      <c r="Z267" s="195">
        <f t="shared" si="23"/>
        <v>0.68157302938836806</v>
      </c>
      <c r="AA267" s="195">
        <f t="shared" si="23"/>
        <v>-1.16145066012646</v>
      </c>
      <c r="AB267" s="195">
        <f t="shared" si="23"/>
        <v>-0.57277384948066457</v>
      </c>
      <c r="AC267" s="195">
        <f t="shared" si="23"/>
        <v>1.0520495470022506</v>
      </c>
      <c r="AD267" s="195">
        <f t="shared" si="23"/>
        <v>1.3451035370461395</v>
      </c>
      <c r="AE267" s="195">
        <f t="shared" si="23"/>
        <v>0.97059023606260819</v>
      </c>
      <c r="AF267" s="195">
        <f t="shared" si="23"/>
        <v>0.63944873436130356</v>
      </c>
      <c r="AG267" s="195">
        <f t="shared" si="23"/>
        <v>0.55382316815182053</v>
      </c>
      <c r="AH267" s="195">
        <f t="shared" si="23"/>
        <v>0.87414570313337969</v>
      </c>
      <c r="AI267" s="195">
        <f t="shared" si="23"/>
        <v>0.81752782981758843</v>
      </c>
      <c r="AJ267" s="195">
        <f t="shared" si="23"/>
        <v>0.23324713782731366</v>
      </c>
      <c r="AK267" s="195">
        <f t="shared" si="23"/>
        <v>0.51681734275454683</v>
      </c>
      <c r="AL267" s="195">
        <f t="shared" si="23"/>
        <v>-0.38475301354353136</v>
      </c>
      <c r="AM267" s="195">
        <f t="shared" si="23"/>
        <v>-1.9631055569063645</v>
      </c>
      <c r="AN267" s="195">
        <f t="shared" si="23"/>
        <v>1.1548394861543889</v>
      </c>
      <c r="AO267" s="195">
        <f t="shared" si="23"/>
        <v>-0.90193809664897995</v>
      </c>
      <c r="AP267" s="195">
        <f t="shared" si="23"/>
        <v>0.1704247381612404</v>
      </c>
      <c r="AQ267" s="195">
        <f t="shared" si="23"/>
        <v>1.3202859642917202</v>
      </c>
      <c r="AR267" s="195">
        <f t="shared" si="23"/>
        <v>0.90086586831912041</v>
      </c>
      <c r="AS267" s="195">
        <f t="shared" si="23"/>
        <v>-1</v>
      </c>
      <c r="AT267" s="195">
        <f t="shared" si="23"/>
        <v>0.7701839407114307</v>
      </c>
      <c r="AU267" s="195">
        <f t="shared" si="23"/>
        <v>1.2340697821143241</v>
      </c>
      <c r="AV267" s="195">
        <f t="shared" si="23"/>
        <v>1.7388328697794455</v>
      </c>
      <c r="AW267" s="195">
        <f t="shared" si="23"/>
        <v>0.42027919099957739</v>
      </c>
      <c r="AX267" s="195">
        <f t="shared" si="23"/>
        <v>1.0740585117754873</v>
      </c>
      <c r="AY267" s="195">
        <f t="shared" si="23"/>
        <v>1.7041807854569562</v>
      </c>
      <c r="AZ267" s="195">
        <f t="shared" si="23"/>
        <v>1.5899046855921728</v>
      </c>
      <c r="BA267" s="195">
        <f t="shared" si="23"/>
        <v>-0.32744942780637964</v>
      </c>
      <c r="BB267" s="195" t="e">
        <f t="shared" si="23"/>
        <v>#DIV/0!</v>
      </c>
      <c r="BC267" s="195" t="e">
        <f t="shared" si="23"/>
        <v>#DIV/0!</v>
      </c>
      <c r="BD267" s="195" t="e">
        <f t="shared" si="23"/>
        <v>#DIV/0!</v>
      </c>
      <c r="BE267" s="195" t="e">
        <f t="shared" si="23"/>
        <v>#DIV/0!</v>
      </c>
      <c r="BF267" s="195" t="e">
        <f t="shared" si="23"/>
        <v>#DIV/0!</v>
      </c>
      <c r="BG267" s="195" t="e">
        <f t="shared" si="23"/>
        <v>#DIV/0!</v>
      </c>
      <c r="BH267" s="195" t="e">
        <f t="shared" si="23"/>
        <v>#DIV/0!</v>
      </c>
      <c r="BI267" s="195" t="e">
        <f t="shared" si="23"/>
        <v>#DIV/0!</v>
      </c>
      <c r="BJ267" s="195" t="e">
        <f t="shared" si="23"/>
        <v>#DIV/0!</v>
      </c>
      <c r="BK267" s="195" t="e">
        <f t="shared" si="23"/>
        <v>#DIV/0!</v>
      </c>
      <c r="BL267" s="195" t="e">
        <f t="shared" si="23"/>
        <v>#DIV/0!</v>
      </c>
      <c r="BM267" s="195" t="e">
        <f t="shared" si="23"/>
        <v>#DIV/0!</v>
      </c>
      <c r="BN267" s="195" t="e">
        <f t="shared" si="23"/>
        <v>#DIV/0!</v>
      </c>
      <c r="BO267" s="195" t="e">
        <f t="shared" ref="BO267:BV270" si="24">(BO20-BO$246)/BO$247</f>
        <v>#DIV/0!</v>
      </c>
      <c r="BP267" s="195" t="e">
        <f t="shared" si="24"/>
        <v>#DIV/0!</v>
      </c>
      <c r="BQ267" s="195" t="e">
        <f t="shared" si="24"/>
        <v>#DIV/0!</v>
      </c>
      <c r="BR267" s="195" t="e">
        <f t="shared" si="24"/>
        <v>#DIV/0!</v>
      </c>
      <c r="BS267" s="195" t="e">
        <f t="shared" si="24"/>
        <v>#DIV/0!</v>
      </c>
      <c r="BT267" s="195" t="e">
        <f t="shared" si="24"/>
        <v>#DIV/0!</v>
      </c>
      <c r="BU267" s="195" t="e">
        <f t="shared" si="24"/>
        <v>#DIV/0!</v>
      </c>
      <c r="BV267" s="195" t="e">
        <f t="shared" si="24"/>
        <v>#DIV/0!</v>
      </c>
    </row>
    <row r="268" spans="1:74" x14ac:dyDescent="0.2">
      <c r="A268" s="90"/>
      <c r="B268" s="102">
        <f t="shared" si="12"/>
        <v>36646</v>
      </c>
      <c r="C268" s="195">
        <f t="shared" si="13"/>
        <v>-1.1197551446737231</v>
      </c>
      <c r="D268" s="195">
        <f t="shared" ref="D268:BO271" si="25">(D21-D$246)/D$247</f>
        <v>-1.0799202263147352</v>
      </c>
      <c r="E268" s="195">
        <f t="shared" si="25"/>
        <v>-1.3592306183732545</v>
      </c>
      <c r="F268" s="195">
        <f t="shared" si="25"/>
        <v>-1.3967138087566318</v>
      </c>
      <c r="G268" s="195">
        <f t="shared" si="25"/>
        <v>-3.170792262114301</v>
      </c>
      <c r="H268" s="195">
        <f t="shared" si="25"/>
        <v>-1.2904725285626075</v>
      </c>
      <c r="I268" s="195">
        <f t="shared" si="25"/>
        <v>-1.3851940729844421</v>
      </c>
      <c r="J268" s="195">
        <f t="shared" si="25"/>
        <v>-1.7197024621063903</v>
      </c>
      <c r="K268" s="195">
        <f t="shared" si="25"/>
        <v>-1.8489191261364302</v>
      </c>
      <c r="L268" s="195">
        <f t="shared" si="25"/>
        <v>-1</v>
      </c>
      <c r="M268" s="195">
        <f t="shared" si="25"/>
        <v>-0.72897513996991747</v>
      </c>
      <c r="N268" s="195">
        <f t="shared" si="25"/>
        <v>-0.58073521867661126</v>
      </c>
      <c r="O268" s="195">
        <f t="shared" si="25"/>
        <v>2.2325914128184441</v>
      </c>
      <c r="P268" s="195">
        <f t="shared" si="25"/>
        <v>-0.46973284852664438</v>
      </c>
      <c r="Q268" s="195">
        <f t="shared" si="25"/>
        <v>-0.43463455426491848</v>
      </c>
      <c r="R268" s="195">
        <f t="shared" si="25"/>
        <v>-0.98752956951290205</v>
      </c>
      <c r="S268" s="195">
        <f t="shared" si="25"/>
        <v>-0.98279649050107676</v>
      </c>
      <c r="T268" s="195">
        <f t="shared" si="25"/>
        <v>-0.86942929454592599</v>
      </c>
      <c r="U268" s="195">
        <f t="shared" si="25"/>
        <v>0.51257261935512466</v>
      </c>
      <c r="V268" s="195">
        <f t="shared" si="25"/>
        <v>-0.62315882705134962</v>
      </c>
      <c r="W268" s="195">
        <f t="shared" si="25"/>
        <v>-0.43273129307225189</v>
      </c>
      <c r="X268" s="195">
        <f t="shared" si="25"/>
        <v>-0.28417790610987687</v>
      </c>
      <c r="Y268" s="195">
        <f t="shared" si="25"/>
        <v>-0.7108177603093645</v>
      </c>
      <c r="Z268" s="195">
        <f t="shared" si="25"/>
        <v>-0.46755090910307728</v>
      </c>
      <c r="AA268" s="195">
        <f t="shared" si="25"/>
        <v>-0.1867775187446819</v>
      </c>
      <c r="AB268" s="195">
        <f t="shared" si="25"/>
        <v>-7.096656039349894E-2</v>
      </c>
      <c r="AC268" s="195">
        <f t="shared" si="25"/>
        <v>-2.1098233311831911</v>
      </c>
      <c r="AD268" s="195">
        <f t="shared" si="25"/>
        <v>-2.1026764937023721</v>
      </c>
      <c r="AE268" s="195">
        <f t="shared" si="25"/>
        <v>-1.9464614864371113</v>
      </c>
      <c r="AF268" s="195">
        <f t="shared" si="25"/>
        <v>-1.2823767309204122</v>
      </c>
      <c r="AG268" s="195">
        <f t="shared" si="25"/>
        <v>-1.1106597068987685</v>
      </c>
      <c r="AH268" s="195">
        <f t="shared" si="25"/>
        <v>-1.7530476626120302</v>
      </c>
      <c r="AI268" s="195">
        <f t="shared" si="25"/>
        <v>-2.9038590812273157</v>
      </c>
      <c r="AJ268" s="195">
        <f t="shared" si="25"/>
        <v>-2.2249808090231271</v>
      </c>
      <c r="AK268" s="195">
        <f t="shared" si="25"/>
        <v>-2.2535297837677706</v>
      </c>
      <c r="AL268" s="195">
        <f t="shared" si="25"/>
        <v>-1.3363417675652909</v>
      </c>
      <c r="AM268" s="195">
        <f t="shared" si="25"/>
        <v>-2.9871657610711631</v>
      </c>
      <c r="AN268" s="195">
        <f t="shared" si="25"/>
        <v>0.79126319709329473</v>
      </c>
      <c r="AO268" s="195">
        <f t="shared" si="25"/>
        <v>-0.68512956721090534</v>
      </c>
      <c r="AP268" s="195">
        <f t="shared" si="25"/>
        <v>-0.34064155320799094</v>
      </c>
      <c r="AQ268" s="195">
        <f t="shared" si="25"/>
        <v>-0.78796645831764456</v>
      </c>
      <c r="AR268" s="195">
        <f t="shared" si="25"/>
        <v>3.1248545041467221E-2</v>
      </c>
      <c r="AS268" s="195">
        <f t="shared" si="25"/>
        <v>-1</v>
      </c>
      <c r="AT268" s="195">
        <f t="shared" si="25"/>
        <v>-0.52775144860877854</v>
      </c>
      <c r="AU268" s="195">
        <f t="shared" si="25"/>
        <v>0.6640168844769897</v>
      </c>
      <c r="AV268" s="195">
        <f t="shared" si="25"/>
        <v>-1.628904187077836</v>
      </c>
      <c r="AW268" s="195">
        <f t="shared" si="25"/>
        <v>1.0459649445838759</v>
      </c>
      <c r="AX268" s="195">
        <f t="shared" si="25"/>
        <v>-0.18590419397649416</v>
      </c>
      <c r="AY268" s="195">
        <f t="shared" si="25"/>
        <v>-1.0878281392534268</v>
      </c>
      <c r="AZ268" s="195">
        <f t="shared" si="25"/>
        <v>-0.99286952732214739</v>
      </c>
      <c r="BA268" s="195">
        <f t="shared" si="25"/>
        <v>0.33801011861747249</v>
      </c>
      <c r="BB268" s="195" t="e">
        <f t="shared" si="25"/>
        <v>#DIV/0!</v>
      </c>
      <c r="BC268" s="195" t="e">
        <f t="shared" si="25"/>
        <v>#DIV/0!</v>
      </c>
      <c r="BD268" s="195" t="e">
        <f t="shared" si="25"/>
        <v>#DIV/0!</v>
      </c>
      <c r="BE268" s="195" t="e">
        <f t="shared" si="25"/>
        <v>#DIV/0!</v>
      </c>
      <c r="BF268" s="195" t="e">
        <f t="shared" si="25"/>
        <v>#DIV/0!</v>
      </c>
      <c r="BG268" s="195" t="e">
        <f t="shared" si="25"/>
        <v>#DIV/0!</v>
      </c>
      <c r="BH268" s="195" t="e">
        <f t="shared" si="25"/>
        <v>#DIV/0!</v>
      </c>
      <c r="BI268" s="195" t="e">
        <f t="shared" si="25"/>
        <v>#DIV/0!</v>
      </c>
      <c r="BJ268" s="195" t="e">
        <f t="shared" si="25"/>
        <v>#DIV/0!</v>
      </c>
      <c r="BK268" s="195" t="e">
        <f t="shared" si="25"/>
        <v>#DIV/0!</v>
      </c>
      <c r="BL268" s="195" t="e">
        <f t="shared" si="25"/>
        <v>#DIV/0!</v>
      </c>
      <c r="BM268" s="195" t="e">
        <f t="shared" si="25"/>
        <v>#DIV/0!</v>
      </c>
      <c r="BN268" s="195" t="e">
        <f t="shared" si="25"/>
        <v>#DIV/0!</v>
      </c>
      <c r="BO268" s="195" t="e">
        <f t="shared" si="25"/>
        <v>#DIV/0!</v>
      </c>
      <c r="BP268" s="195" t="e">
        <f t="shared" si="24"/>
        <v>#DIV/0!</v>
      </c>
      <c r="BQ268" s="195" t="e">
        <f t="shared" si="24"/>
        <v>#DIV/0!</v>
      </c>
      <c r="BR268" s="195" t="e">
        <f t="shared" si="24"/>
        <v>#DIV/0!</v>
      </c>
      <c r="BS268" s="195" t="e">
        <f t="shared" si="24"/>
        <v>#DIV/0!</v>
      </c>
      <c r="BT268" s="195" t="e">
        <f t="shared" si="24"/>
        <v>#DIV/0!</v>
      </c>
      <c r="BU268" s="195" t="e">
        <f t="shared" si="24"/>
        <v>#DIV/0!</v>
      </c>
      <c r="BV268" s="195" t="e">
        <f t="shared" si="24"/>
        <v>#DIV/0!</v>
      </c>
    </row>
    <row r="269" spans="1:74" x14ac:dyDescent="0.2">
      <c r="A269" s="90"/>
      <c r="B269" s="102">
        <f t="shared" si="12"/>
        <v>36677</v>
      </c>
      <c r="C269" s="195">
        <f t="shared" si="13"/>
        <v>-0.93102306861943018</v>
      </c>
      <c r="D269" s="195">
        <f t="shared" si="25"/>
        <v>-0.88033106539547734</v>
      </c>
      <c r="E269" s="195">
        <f t="shared" si="25"/>
        <v>-0.8592633511892066</v>
      </c>
      <c r="F269" s="195">
        <f t="shared" si="25"/>
        <v>-1.3585364974340055</v>
      </c>
      <c r="G269" s="195">
        <f t="shared" si="25"/>
        <v>-1.9484125925116111</v>
      </c>
      <c r="H269" s="195">
        <f t="shared" si="25"/>
        <v>-0.81492956114390158</v>
      </c>
      <c r="I269" s="195">
        <f t="shared" si="25"/>
        <v>-0.71060182766036595</v>
      </c>
      <c r="J269" s="195">
        <f t="shared" si="25"/>
        <v>-0.12163593553832143</v>
      </c>
      <c r="K269" s="195">
        <f t="shared" si="25"/>
        <v>-0.9068887976253952</v>
      </c>
      <c r="L269" s="195">
        <f t="shared" si="25"/>
        <v>-1</v>
      </c>
      <c r="M269" s="195">
        <f t="shared" si="25"/>
        <v>-0.46288138402527795</v>
      </c>
      <c r="N269" s="195">
        <f t="shared" si="25"/>
        <v>-0.16244762392232914</v>
      </c>
      <c r="O269" s="195">
        <f t="shared" si="25"/>
        <v>2.5168717617197567</v>
      </c>
      <c r="P269" s="195">
        <f t="shared" si="25"/>
        <v>0.151197834264193</v>
      </c>
      <c r="Q269" s="195">
        <f t="shared" si="25"/>
        <v>-0.28975563546262934</v>
      </c>
      <c r="R269" s="195">
        <f t="shared" si="25"/>
        <v>-0.60711134175144776</v>
      </c>
      <c r="S269" s="195">
        <f t="shared" si="25"/>
        <v>-0.45031590279794392</v>
      </c>
      <c r="T269" s="195">
        <f t="shared" si="25"/>
        <v>-0.69448364640060156</v>
      </c>
      <c r="U269" s="195">
        <f t="shared" si="25"/>
        <v>-0.46041753190521306</v>
      </c>
      <c r="V269" s="195">
        <f t="shared" si="25"/>
        <v>-0.7289968708365171</v>
      </c>
      <c r="W269" s="195">
        <f t="shared" si="25"/>
        <v>-0.46501423339544973</v>
      </c>
      <c r="X269" s="195">
        <f t="shared" si="25"/>
        <v>-0.43628505191449468</v>
      </c>
      <c r="Y269" s="195">
        <f t="shared" si="25"/>
        <v>-0.62045412927530641</v>
      </c>
      <c r="Z269" s="195">
        <f t="shared" si="25"/>
        <v>-0.31505738182638116</v>
      </c>
      <c r="AA269" s="195">
        <f t="shared" si="25"/>
        <v>-0.69738420599522077</v>
      </c>
      <c r="AB269" s="195">
        <f t="shared" si="25"/>
        <v>0.21495647624565783</v>
      </c>
      <c r="AC269" s="195">
        <f t="shared" si="25"/>
        <v>0.28220223753101259</v>
      </c>
      <c r="AD269" s="195">
        <f t="shared" si="25"/>
        <v>0.32672188868434771</v>
      </c>
      <c r="AE269" s="195">
        <f t="shared" si="25"/>
        <v>0.26035155580180663</v>
      </c>
      <c r="AF269" s="195">
        <f t="shared" si="25"/>
        <v>0.1715260123796685</v>
      </c>
      <c r="AG269" s="195">
        <f t="shared" si="25"/>
        <v>0.1485577724873291</v>
      </c>
      <c r="AH269" s="195">
        <f t="shared" si="25"/>
        <v>0.23448123147362754</v>
      </c>
      <c r="AI269" s="195">
        <f t="shared" si="25"/>
        <v>-0.29888824349588289</v>
      </c>
      <c r="AJ269" s="195">
        <f t="shared" si="25"/>
        <v>-1.6461916892620445</v>
      </c>
      <c r="AK269" s="195">
        <f t="shared" si="25"/>
        <v>-1.4345927108937744</v>
      </c>
      <c r="AL269" s="195">
        <f t="shared" si="25"/>
        <v>-0.88890599580671525</v>
      </c>
      <c r="AM269" s="195">
        <f t="shared" si="25"/>
        <v>-1.4329183590054402</v>
      </c>
      <c r="AN269" s="195">
        <f t="shared" si="25"/>
        <v>0.11072296372252896</v>
      </c>
      <c r="AO269" s="195">
        <f t="shared" si="25"/>
        <v>9.2545515142397297E-2</v>
      </c>
      <c r="AP269" s="195">
        <f t="shared" si="25"/>
        <v>1.5107174902717719</v>
      </c>
      <c r="AQ269" s="195">
        <f t="shared" si="25"/>
        <v>-0.65515657908036573</v>
      </c>
      <c r="AR269" s="195">
        <f t="shared" si="25"/>
        <v>0.7588262672591678</v>
      </c>
      <c r="AS269" s="195">
        <f t="shared" si="25"/>
        <v>-1</v>
      </c>
      <c r="AT269" s="195">
        <f t="shared" si="25"/>
        <v>7.0178603601084133E-2</v>
      </c>
      <c r="AU269" s="195">
        <f t="shared" si="25"/>
        <v>0.64259246518513446</v>
      </c>
      <c r="AV269" s="195">
        <f t="shared" si="25"/>
        <v>-1.17571057586959</v>
      </c>
      <c r="AW269" s="195">
        <f t="shared" si="25"/>
        <v>7.9776620287542497E-5</v>
      </c>
      <c r="AX269" s="195">
        <f t="shared" si="25"/>
        <v>-0.87716244466621107</v>
      </c>
      <c r="AY269" s="195">
        <f t="shared" si="25"/>
        <v>-0.9590004994948621</v>
      </c>
      <c r="AZ269" s="195">
        <f t="shared" si="25"/>
        <v>-1.518053051013784</v>
      </c>
      <c r="BA269" s="195">
        <f t="shared" si="25"/>
        <v>1.5846950361204235E-2</v>
      </c>
      <c r="BB269" s="195" t="e">
        <f t="shared" si="25"/>
        <v>#DIV/0!</v>
      </c>
      <c r="BC269" s="195" t="e">
        <f t="shared" si="25"/>
        <v>#DIV/0!</v>
      </c>
      <c r="BD269" s="195" t="e">
        <f t="shared" si="25"/>
        <v>#DIV/0!</v>
      </c>
      <c r="BE269" s="195" t="e">
        <f t="shared" si="25"/>
        <v>#DIV/0!</v>
      </c>
      <c r="BF269" s="195" t="e">
        <f t="shared" si="25"/>
        <v>#DIV/0!</v>
      </c>
      <c r="BG269" s="195" t="e">
        <f t="shared" si="25"/>
        <v>#DIV/0!</v>
      </c>
      <c r="BH269" s="195" t="e">
        <f t="shared" si="25"/>
        <v>#DIV/0!</v>
      </c>
      <c r="BI269" s="195" t="e">
        <f t="shared" si="25"/>
        <v>#DIV/0!</v>
      </c>
      <c r="BJ269" s="195" t="e">
        <f t="shared" si="25"/>
        <v>#DIV/0!</v>
      </c>
      <c r="BK269" s="195" t="e">
        <f t="shared" si="25"/>
        <v>#DIV/0!</v>
      </c>
      <c r="BL269" s="195" t="e">
        <f t="shared" si="25"/>
        <v>#DIV/0!</v>
      </c>
      <c r="BM269" s="195" t="e">
        <f t="shared" si="25"/>
        <v>#DIV/0!</v>
      </c>
      <c r="BN269" s="195" t="e">
        <f t="shared" si="25"/>
        <v>#DIV/0!</v>
      </c>
      <c r="BO269" s="195" t="e">
        <f t="shared" si="25"/>
        <v>#DIV/0!</v>
      </c>
      <c r="BP269" s="195" t="e">
        <f t="shared" si="24"/>
        <v>#DIV/0!</v>
      </c>
      <c r="BQ269" s="195" t="e">
        <f t="shared" si="24"/>
        <v>#DIV/0!</v>
      </c>
      <c r="BR269" s="195" t="e">
        <f t="shared" si="24"/>
        <v>#DIV/0!</v>
      </c>
      <c r="BS269" s="195" t="e">
        <f t="shared" si="24"/>
        <v>#DIV/0!</v>
      </c>
      <c r="BT269" s="195" t="e">
        <f t="shared" si="24"/>
        <v>#DIV/0!</v>
      </c>
      <c r="BU269" s="195" t="e">
        <f t="shared" si="24"/>
        <v>#DIV/0!</v>
      </c>
      <c r="BV269" s="195" t="e">
        <f t="shared" si="24"/>
        <v>#DIV/0!</v>
      </c>
    </row>
    <row r="270" spans="1:74" x14ac:dyDescent="0.2">
      <c r="A270" s="90"/>
      <c r="B270" s="102">
        <f t="shared" si="12"/>
        <v>36707</v>
      </c>
      <c r="C270" s="195">
        <f t="shared" si="13"/>
        <v>0.59083536994834596</v>
      </c>
      <c r="D270" s="195">
        <f t="shared" si="25"/>
        <v>0.49131359368793048</v>
      </c>
      <c r="E270" s="195">
        <f t="shared" si="25"/>
        <v>0.486132343941451</v>
      </c>
      <c r="F270" s="195">
        <f t="shared" si="25"/>
        <v>1.5749048463641664</v>
      </c>
      <c r="G270" s="195">
        <f t="shared" si="25"/>
        <v>2.2859487307296757</v>
      </c>
      <c r="H270" s="195">
        <f t="shared" si="25"/>
        <v>0.69058755238099867</v>
      </c>
      <c r="I270" s="195">
        <f t="shared" si="25"/>
        <v>0.81015912624368625</v>
      </c>
      <c r="J270" s="195">
        <f t="shared" si="25"/>
        <v>1.5988177281876899</v>
      </c>
      <c r="K270" s="195">
        <f t="shared" si="25"/>
        <v>0.44247408439761399</v>
      </c>
      <c r="L270" s="195">
        <f t="shared" si="25"/>
        <v>-1</v>
      </c>
      <c r="M270" s="195">
        <f t="shared" si="25"/>
        <v>1.8994089871208282</v>
      </c>
      <c r="N270" s="195">
        <f t="shared" si="25"/>
        <v>1.2013479296978027</v>
      </c>
      <c r="O270" s="195">
        <f t="shared" si="25"/>
        <v>2.1544143168705827</v>
      </c>
      <c r="P270" s="195">
        <f t="shared" si="25"/>
        <v>1.4600936659090364</v>
      </c>
      <c r="Q270" s="195">
        <f t="shared" si="25"/>
        <v>0.54513143082279159</v>
      </c>
      <c r="R270" s="195">
        <f t="shared" si="25"/>
        <v>1.5610470120850299</v>
      </c>
      <c r="S270" s="195">
        <f t="shared" si="25"/>
        <v>1.6978531322959711</v>
      </c>
      <c r="T270" s="195">
        <f t="shared" si="25"/>
        <v>1.2258614161643782</v>
      </c>
      <c r="U270" s="195">
        <f t="shared" si="25"/>
        <v>0.53019570521011172</v>
      </c>
      <c r="V270" s="195">
        <f t="shared" si="25"/>
        <v>2.3132867239944126</v>
      </c>
      <c r="W270" s="195">
        <f t="shared" si="25"/>
        <v>2.5360078990490234</v>
      </c>
      <c r="X270" s="195">
        <f t="shared" si="25"/>
        <v>1.1463351653844731</v>
      </c>
      <c r="Y270" s="195">
        <f t="shared" si="25"/>
        <v>1.8446657253338017</v>
      </c>
      <c r="Z270" s="195">
        <f t="shared" si="25"/>
        <v>2.2109348196379615</v>
      </c>
      <c r="AA270" s="195">
        <f t="shared" si="25"/>
        <v>0.62198831012848155</v>
      </c>
      <c r="AB270" s="195">
        <f t="shared" si="25"/>
        <v>0.25247951718788358</v>
      </c>
      <c r="AC270" s="195">
        <f t="shared" si="25"/>
        <v>1.1993547677596372</v>
      </c>
      <c r="AD270" s="195">
        <f t="shared" si="25"/>
        <v>1.097510548584266</v>
      </c>
      <c r="AE270" s="195">
        <f t="shared" si="25"/>
        <v>1.1064897375600031</v>
      </c>
      <c r="AF270" s="195">
        <f t="shared" si="25"/>
        <v>0.72898267052098753</v>
      </c>
      <c r="AG270" s="195">
        <f t="shared" si="25"/>
        <v>0.63136803690597354</v>
      </c>
      <c r="AH270" s="195">
        <f t="shared" si="25"/>
        <v>0.99654129385540957</v>
      </c>
      <c r="AI270" s="195">
        <f t="shared" si="25"/>
        <v>0.10770773382198633</v>
      </c>
      <c r="AJ270" s="195">
        <f t="shared" si="25"/>
        <v>2.0216404854036925</v>
      </c>
      <c r="AK270" s="195">
        <f t="shared" si="25"/>
        <v>1.9768651526784702</v>
      </c>
      <c r="AL270" s="195">
        <f t="shared" si="25"/>
        <v>1.4364996348822203</v>
      </c>
      <c r="AM270" s="195">
        <f t="shared" si="25"/>
        <v>0.58615069601451786</v>
      </c>
      <c r="AN270" s="195">
        <f t="shared" si="25"/>
        <v>1.5090933062651981</v>
      </c>
      <c r="AO270" s="195">
        <f t="shared" si="25"/>
        <v>-0.94910420530364259</v>
      </c>
      <c r="AP270" s="195">
        <f t="shared" si="25"/>
        <v>0.49398218446328296</v>
      </c>
      <c r="AQ270" s="195">
        <f t="shared" si="25"/>
        <v>0.41576808655132247</v>
      </c>
      <c r="AR270" s="195">
        <f t="shared" si="25"/>
        <v>3.6949006075653493E-3</v>
      </c>
      <c r="AS270" s="195">
        <f t="shared" si="25"/>
        <v>-1</v>
      </c>
      <c r="AT270" s="195">
        <f t="shared" si="25"/>
        <v>0.72313819643798904</v>
      </c>
      <c r="AU270" s="195">
        <f t="shared" si="25"/>
        <v>0.75185171559676145</v>
      </c>
      <c r="AV270" s="195">
        <f t="shared" si="25"/>
        <v>-0.60485596536107955</v>
      </c>
      <c r="AW270" s="195">
        <f t="shared" si="25"/>
        <v>0.28847909695629037</v>
      </c>
      <c r="AX270" s="195">
        <f t="shared" si="25"/>
        <v>1.3111083491698612</v>
      </c>
      <c r="AY270" s="195">
        <f t="shared" si="25"/>
        <v>0.64469257949136549</v>
      </c>
      <c r="AZ270" s="195">
        <f t="shared" si="25"/>
        <v>0.37021210064397836</v>
      </c>
      <c r="BA270" s="195">
        <f t="shared" si="25"/>
        <v>0.88114544162741304</v>
      </c>
      <c r="BB270" s="195" t="e">
        <f t="shared" si="25"/>
        <v>#DIV/0!</v>
      </c>
      <c r="BC270" s="195" t="e">
        <f t="shared" si="25"/>
        <v>#DIV/0!</v>
      </c>
      <c r="BD270" s="195" t="e">
        <f t="shared" si="25"/>
        <v>#DIV/0!</v>
      </c>
      <c r="BE270" s="195" t="e">
        <f t="shared" si="25"/>
        <v>#DIV/0!</v>
      </c>
      <c r="BF270" s="195" t="e">
        <f t="shared" si="25"/>
        <v>#DIV/0!</v>
      </c>
      <c r="BG270" s="195" t="e">
        <f t="shared" si="25"/>
        <v>#DIV/0!</v>
      </c>
      <c r="BH270" s="195" t="e">
        <f t="shared" si="25"/>
        <v>#DIV/0!</v>
      </c>
      <c r="BI270" s="195" t="e">
        <f t="shared" si="25"/>
        <v>#DIV/0!</v>
      </c>
      <c r="BJ270" s="195" t="e">
        <f t="shared" si="25"/>
        <v>#DIV/0!</v>
      </c>
      <c r="BK270" s="195" t="e">
        <f t="shared" si="25"/>
        <v>#DIV/0!</v>
      </c>
      <c r="BL270" s="195" t="e">
        <f t="shared" si="25"/>
        <v>#DIV/0!</v>
      </c>
      <c r="BM270" s="195" t="e">
        <f t="shared" si="25"/>
        <v>#DIV/0!</v>
      </c>
      <c r="BN270" s="195" t="e">
        <f t="shared" si="25"/>
        <v>#DIV/0!</v>
      </c>
      <c r="BO270" s="195" t="e">
        <f t="shared" si="25"/>
        <v>#DIV/0!</v>
      </c>
      <c r="BP270" s="195" t="e">
        <f t="shared" si="24"/>
        <v>#DIV/0!</v>
      </c>
      <c r="BQ270" s="195" t="e">
        <f t="shared" si="24"/>
        <v>#DIV/0!</v>
      </c>
      <c r="BR270" s="195" t="e">
        <f t="shared" si="24"/>
        <v>#DIV/0!</v>
      </c>
      <c r="BS270" s="195" t="e">
        <f t="shared" si="24"/>
        <v>#DIV/0!</v>
      </c>
      <c r="BT270" s="195" t="e">
        <f t="shared" si="24"/>
        <v>#DIV/0!</v>
      </c>
      <c r="BU270" s="195" t="e">
        <f t="shared" si="24"/>
        <v>#DIV/0!</v>
      </c>
      <c r="BV270" s="195" t="e">
        <f t="shared" si="24"/>
        <v>#DIV/0!</v>
      </c>
    </row>
    <row r="271" spans="1:74" x14ac:dyDescent="0.2">
      <c r="A271" s="90"/>
      <c r="B271" s="102">
        <f t="shared" si="12"/>
        <v>36738</v>
      </c>
      <c r="C271" s="195">
        <f t="shared" si="13"/>
        <v>-0.65643174622597245</v>
      </c>
      <c r="D271" s="195">
        <f t="shared" si="25"/>
        <v>-0.63333513870187474</v>
      </c>
      <c r="E271" s="195">
        <f t="shared" si="25"/>
        <v>-0.49280625268494571</v>
      </c>
      <c r="F271" s="195">
        <f t="shared" si="25"/>
        <v>-0.83198001496044716</v>
      </c>
      <c r="G271" s="195">
        <f t="shared" si="25"/>
        <v>-1.1003012773320573</v>
      </c>
      <c r="H271" s="195">
        <f t="shared" si="25"/>
        <v>-0.90096198542299444</v>
      </c>
      <c r="I271" s="195">
        <f t="shared" si="25"/>
        <v>-1.0206889130089358</v>
      </c>
      <c r="J271" s="195">
        <f t="shared" si="25"/>
        <v>-1.4736296505262312</v>
      </c>
      <c r="K271" s="195">
        <f t="shared" si="25"/>
        <v>-1.0846925501621625</v>
      </c>
      <c r="L271" s="195">
        <f t="shared" si="25"/>
        <v>-1</v>
      </c>
      <c r="M271" s="195">
        <f t="shared" si="25"/>
        <v>0.5966050697066978</v>
      </c>
      <c r="N271" s="195">
        <f t="shared" si="25"/>
        <v>0.61770323897470014</v>
      </c>
      <c r="O271" s="195">
        <f t="shared" si="25"/>
        <v>1.967693814978585</v>
      </c>
      <c r="P271" s="195">
        <f t="shared" si="25"/>
        <v>0.47947519092782498</v>
      </c>
      <c r="Q271" s="195">
        <f t="shared" si="25"/>
        <v>0.39853484130054845</v>
      </c>
      <c r="R271" s="195">
        <f t="shared" si="25"/>
        <v>0.58391347330723953</v>
      </c>
      <c r="S271" s="195">
        <f t="shared" si="25"/>
        <v>0.52784750925875779</v>
      </c>
      <c r="T271" s="195">
        <f t="shared" si="25"/>
        <v>0.56169085643346439</v>
      </c>
      <c r="U271" s="195">
        <f t="shared" si="25"/>
        <v>0.26441346224156714</v>
      </c>
      <c r="V271" s="195">
        <f t="shared" si="25"/>
        <v>0.60959736662570119</v>
      </c>
      <c r="W271" s="195">
        <f t="shared" si="25"/>
        <v>0.3904119453019087</v>
      </c>
      <c r="X271" s="195">
        <f t="shared" si="25"/>
        <v>0.14729195058446795</v>
      </c>
      <c r="Y271" s="195">
        <f t="shared" si="25"/>
        <v>0.88947458549799896</v>
      </c>
      <c r="Z271" s="195">
        <f t="shared" si="25"/>
        <v>1.1917291692617853</v>
      </c>
      <c r="AA271" s="195">
        <f t="shared" si="25"/>
        <v>7.315830178829559E-2</v>
      </c>
      <c r="AB271" s="195">
        <f t="shared" si="25"/>
        <v>0.20709692037262398</v>
      </c>
      <c r="AC271" s="195">
        <f t="shared" si="25"/>
        <v>-1.3635557820186055</v>
      </c>
      <c r="AD271" s="195">
        <f t="shared" si="25"/>
        <v>-1.3536781958233013</v>
      </c>
      <c r="AE271" s="195">
        <f t="shared" si="25"/>
        <v>-1.2579768054889331</v>
      </c>
      <c r="AF271" s="195">
        <f t="shared" si="25"/>
        <v>-0.82878607906569779</v>
      </c>
      <c r="AG271" s="195">
        <f t="shared" si="25"/>
        <v>-0.71780724139949492</v>
      </c>
      <c r="AH271" s="195">
        <f t="shared" si="25"/>
        <v>-1.1329755630147027</v>
      </c>
      <c r="AI271" s="195">
        <f t="shared" si="25"/>
        <v>-0.55387216147488549</v>
      </c>
      <c r="AJ271" s="195">
        <f t="shared" si="25"/>
        <v>-0.76174988827881718</v>
      </c>
      <c r="AK271" s="195">
        <f t="shared" si="25"/>
        <v>-1.032143635081411</v>
      </c>
      <c r="AL271" s="195">
        <f t="shared" si="25"/>
        <v>-0.30913006620405381</v>
      </c>
      <c r="AM271" s="195">
        <f t="shared" si="25"/>
        <v>-0.27812706494726269</v>
      </c>
      <c r="AN271" s="195">
        <f t="shared" si="25"/>
        <v>0.34378468747964058</v>
      </c>
      <c r="AO271" s="195">
        <f t="shared" si="25"/>
        <v>0.15484437829795625</v>
      </c>
      <c r="AP271" s="195">
        <f t="shared" si="25"/>
        <v>-1.2205372775418888</v>
      </c>
      <c r="AQ271" s="195">
        <f t="shared" si="25"/>
        <v>-0.4619279497498201</v>
      </c>
      <c r="AR271" s="195">
        <f t="shared" si="25"/>
        <v>0.26033809176328326</v>
      </c>
      <c r="AS271" s="195">
        <f t="shared" si="25"/>
        <v>-1</v>
      </c>
      <c r="AT271" s="195">
        <f t="shared" si="25"/>
        <v>-7.9887708143923999E-2</v>
      </c>
      <c r="AU271" s="195">
        <f t="shared" si="25"/>
        <v>9.1729908330774948E-2</v>
      </c>
      <c r="AV271" s="195">
        <f t="shared" si="25"/>
        <v>-1.5649063245824719</v>
      </c>
      <c r="AW271" s="195">
        <f t="shared" si="25"/>
        <v>1.4144691090167465</v>
      </c>
      <c r="AX271" s="195">
        <f t="shared" si="25"/>
        <v>0.77039509665452144</v>
      </c>
      <c r="AY271" s="195">
        <f t="shared" si="25"/>
        <v>-0.53876198236752793</v>
      </c>
      <c r="AZ271" s="195">
        <f t="shared" si="25"/>
        <v>-0.6548395426891106</v>
      </c>
      <c r="BA271" s="195">
        <f t="shared" si="25"/>
        <v>0.65940444808032528</v>
      </c>
      <c r="BB271" s="195" t="e">
        <f t="shared" si="25"/>
        <v>#DIV/0!</v>
      </c>
      <c r="BC271" s="195" t="e">
        <f t="shared" si="25"/>
        <v>#DIV/0!</v>
      </c>
      <c r="BD271" s="195" t="e">
        <f t="shared" si="25"/>
        <v>#DIV/0!</v>
      </c>
      <c r="BE271" s="195" t="e">
        <f t="shared" si="25"/>
        <v>#DIV/0!</v>
      </c>
      <c r="BF271" s="195" t="e">
        <f t="shared" si="25"/>
        <v>#DIV/0!</v>
      </c>
      <c r="BG271" s="195" t="e">
        <f t="shared" si="25"/>
        <v>#DIV/0!</v>
      </c>
      <c r="BH271" s="195" t="e">
        <f t="shared" si="25"/>
        <v>#DIV/0!</v>
      </c>
      <c r="BI271" s="195" t="e">
        <f t="shared" si="25"/>
        <v>#DIV/0!</v>
      </c>
      <c r="BJ271" s="195" t="e">
        <f t="shared" si="25"/>
        <v>#DIV/0!</v>
      </c>
      <c r="BK271" s="195" t="e">
        <f t="shared" si="25"/>
        <v>#DIV/0!</v>
      </c>
      <c r="BL271" s="195" t="e">
        <f t="shared" si="25"/>
        <v>#DIV/0!</v>
      </c>
      <c r="BM271" s="195" t="e">
        <f t="shared" si="25"/>
        <v>#DIV/0!</v>
      </c>
      <c r="BN271" s="195" t="e">
        <f t="shared" si="25"/>
        <v>#DIV/0!</v>
      </c>
      <c r="BO271" s="195" t="e">
        <f t="shared" ref="BO271:BV274" si="26">(BO24-BO$246)/BO$247</f>
        <v>#DIV/0!</v>
      </c>
      <c r="BP271" s="195" t="e">
        <f t="shared" si="26"/>
        <v>#DIV/0!</v>
      </c>
      <c r="BQ271" s="195" t="e">
        <f t="shared" si="26"/>
        <v>#DIV/0!</v>
      </c>
      <c r="BR271" s="195" t="e">
        <f t="shared" si="26"/>
        <v>#DIV/0!</v>
      </c>
      <c r="BS271" s="195" t="e">
        <f t="shared" si="26"/>
        <v>#DIV/0!</v>
      </c>
      <c r="BT271" s="195" t="e">
        <f t="shared" si="26"/>
        <v>#DIV/0!</v>
      </c>
      <c r="BU271" s="195" t="e">
        <f t="shared" si="26"/>
        <v>#DIV/0!</v>
      </c>
      <c r="BV271" s="195" t="e">
        <f t="shared" si="26"/>
        <v>#DIV/0!</v>
      </c>
    </row>
    <row r="272" spans="1:74" x14ac:dyDescent="0.2">
      <c r="A272" s="90"/>
      <c r="B272" s="102">
        <f t="shared" si="12"/>
        <v>36769</v>
      </c>
      <c r="C272" s="195">
        <f t="shared" si="13"/>
        <v>1.7660387500247847</v>
      </c>
      <c r="D272" s="195">
        <f t="shared" ref="D272:BO275" si="27">(D25-D$246)/D$247</f>
        <v>1.7872943837917779</v>
      </c>
      <c r="E272" s="195">
        <f t="shared" si="27"/>
        <v>2.0760887218874191</v>
      </c>
      <c r="F272" s="195">
        <f t="shared" si="27"/>
        <v>1.3556626110824606</v>
      </c>
      <c r="G272" s="195">
        <f t="shared" si="27"/>
        <v>1.2325492707057704</v>
      </c>
      <c r="H272" s="195">
        <f t="shared" si="27"/>
        <v>0.61992524834591889</v>
      </c>
      <c r="I272" s="195">
        <f t="shared" si="27"/>
        <v>0.1359908019601645</v>
      </c>
      <c r="J272" s="195">
        <f t="shared" si="27"/>
        <v>0.9400264894453817</v>
      </c>
      <c r="K272" s="195">
        <f t="shared" si="27"/>
        <v>-9.1659737773497951E-2</v>
      </c>
      <c r="L272" s="195">
        <f t="shared" si="27"/>
        <v>-1</v>
      </c>
      <c r="M272" s="195">
        <f t="shared" si="27"/>
        <v>1.1987880163538569</v>
      </c>
      <c r="N272" s="195">
        <f t="shared" si="27"/>
        <v>1.0078676677838008</v>
      </c>
      <c r="O272" s="195">
        <f t="shared" si="27"/>
        <v>2.2500358887737519</v>
      </c>
      <c r="P272" s="195">
        <f t="shared" si="27"/>
        <v>0.94705655230558505</v>
      </c>
      <c r="Q272" s="195">
        <f t="shared" si="27"/>
        <v>0.58288715453255358</v>
      </c>
      <c r="R272" s="195">
        <f t="shared" si="27"/>
        <v>0.65127606857883302</v>
      </c>
      <c r="S272" s="195">
        <f t="shared" si="27"/>
        <v>0.88844634723946703</v>
      </c>
      <c r="T272" s="195">
        <f t="shared" si="27"/>
        <v>0.32597116373449375</v>
      </c>
      <c r="U272" s="195">
        <f t="shared" si="27"/>
        <v>0.17858250705894518</v>
      </c>
      <c r="V272" s="195">
        <f t="shared" si="27"/>
        <v>1.5451371359745416</v>
      </c>
      <c r="W272" s="195">
        <f t="shared" si="27"/>
        <v>1.6435639487810649</v>
      </c>
      <c r="X272" s="195">
        <f t="shared" si="27"/>
        <v>0.67618580562474573</v>
      </c>
      <c r="Y272" s="195">
        <f t="shared" si="27"/>
        <v>0.94226596994421175</v>
      </c>
      <c r="Z272" s="195">
        <f t="shared" si="27"/>
        <v>1.1217901930361889</v>
      </c>
      <c r="AA272" s="195">
        <f t="shared" si="27"/>
        <v>3.9244261543028125E-2</v>
      </c>
      <c r="AB272" s="195">
        <f t="shared" si="27"/>
        <v>-9.5495980739176992E-2</v>
      </c>
      <c r="AC272" s="195">
        <f t="shared" si="27"/>
        <v>-1.1279857828160478</v>
      </c>
      <c r="AD272" s="195">
        <f t="shared" si="27"/>
        <v>-0.86280489471617972</v>
      </c>
      <c r="AE272" s="195">
        <f t="shared" si="27"/>
        <v>-1.0406467930510397</v>
      </c>
      <c r="AF272" s="195">
        <f t="shared" si="27"/>
        <v>-0.68560371824172917</v>
      </c>
      <c r="AG272" s="195">
        <f t="shared" si="27"/>
        <v>-0.59379775567552795</v>
      </c>
      <c r="AH272" s="195">
        <f t="shared" si="27"/>
        <v>-0.93724095795089124</v>
      </c>
      <c r="AI272" s="195">
        <f t="shared" si="27"/>
        <v>2.2164936500807655</v>
      </c>
      <c r="AJ272" s="195">
        <f t="shared" si="27"/>
        <v>2.1061827163800309</v>
      </c>
      <c r="AK272" s="195">
        <f t="shared" si="27"/>
        <v>2.2108471734996122</v>
      </c>
      <c r="AL272" s="195">
        <f t="shared" si="27"/>
        <v>0.86302561755784857</v>
      </c>
      <c r="AM272" s="195">
        <f t="shared" si="27"/>
        <v>0.94202977405760413</v>
      </c>
      <c r="AN272" s="195">
        <f t="shared" si="27"/>
        <v>0.95906763819841501</v>
      </c>
      <c r="AO272" s="195">
        <f t="shared" si="27"/>
        <v>0.91975561865400757</v>
      </c>
      <c r="AP272" s="195">
        <f t="shared" si="27"/>
        <v>2.2330685621497142</v>
      </c>
      <c r="AQ272" s="195">
        <f t="shared" si="27"/>
        <v>1.242753208795689</v>
      </c>
      <c r="AR272" s="195">
        <f t="shared" si="27"/>
        <v>1.1228780093898421</v>
      </c>
      <c r="AS272" s="195">
        <f t="shared" si="27"/>
        <v>-1</v>
      </c>
      <c r="AT272" s="195">
        <f t="shared" si="27"/>
        <v>1.2399996911200781</v>
      </c>
      <c r="AU272" s="195">
        <f t="shared" si="27"/>
        <v>1.1878774344395062</v>
      </c>
      <c r="AV272" s="195">
        <f t="shared" si="27"/>
        <v>-1.1381957743236317</v>
      </c>
      <c r="AW272" s="195">
        <f t="shared" si="27"/>
        <v>-0.91932981687121473</v>
      </c>
      <c r="AX272" s="195">
        <f t="shared" si="27"/>
        <v>0.37611359099731878</v>
      </c>
      <c r="AY272" s="195">
        <f t="shared" si="27"/>
        <v>1.4422280997694417</v>
      </c>
      <c r="AZ272" s="195">
        <f t="shared" si="27"/>
        <v>1.2226405213419569</v>
      </c>
      <c r="BA272" s="195">
        <f t="shared" si="27"/>
        <v>0.39843296225383662</v>
      </c>
      <c r="BB272" s="195" t="e">
        <f t="shared" si="27"/>
        <v>#DIV/0!</v>
      </c>
      <c r="BC272" s="195" t="e">
        <f t="shared" si="27"/>
        <v>#DIV/0!</v>
      </c>
      <c r="BD272" s="195" t="e">
        <f t="shared" si="27"/>
        <v>#DIV/0!</v>
      </c>
      <c r="BE272" s="195" t="e">
        <f t="shared" si="27"/>
        <v>#DIV/0!</v>
      </c>
      <c r="BF272" s="195" t="e">
        <f t="shared" si="27"/>
        <v>#DIV/0!</v>
      </c>
      <c r="BG272" s="195" t="e">
        <f t="shared" si="27"/>
        <v>#DIV/0!</v>
      </c>
      <c r="BH272" s="195" t="e">
        <f t="shared" si="27"/>
        <v>#DIV/0!</v>
      </c>
      <c r="BI272" s="195" t="e">
        <f t="shared" si="27"/>
        <v>#DIV/0!</v>
      </c>
      <c r="BJ272" s="195" t="e">
        <f t="shared" si="27"/>
        <v>#DIV/0!</v>
      </c>
      <c r="BK272" s="195" t="e">
        <f t="shared" si="27"/>
        <v>#DIV/0!</v>
      </c>
      <c r="BL272" s="195" t="e">
        <f t="shared" si="27"/>
        <v>#DIV/0!</v>
      </c>
      <c r="BM272" s="195" t="e">
        <f t="shared" si="27"/>
        <v>#DIV/0!</v>
      </c>
      <c r="BN272" s="195" t="e">
        <f t="shared" si="27"/>
        <v>#DIV/0!</v>
      </c>
      <c r="BO272" s="195" t="e">
        <f t="shared" si="27"/>
        <v>#DIV/0!</v>
      </c>
      <c r="BP272" s="195" t="e">
        <f t="shared" si="26"/>
        <v>#DIV/0!</v>
      </c>
      <c r="BQ272" s="195" t="e">
        <f t="shared" si="26"/>
        <v>#DIV/0!</v>
      </c>
      <c r="BR272" s="195" t="e">
        <f t="shared" si="26"/>
        <v>#DIV/0!</v>
      </c>
      <c r="BS272" s="195" t="e">
        <f t="shared" si="26"/>
        <v>#DIV/0!</v>
      </c>
      <c r="BT272" s="195" t="e">
        <f t="shared" si="26"/>
        <v>#DIV/0!</v>
      </c>
      <c r="BU272" s="195" t="e">
        <f t="shared" si="26"/>
        <v>#DIV/0!</v>
      </c>
      <c r="BV272" s="195" t="e">
        <f t="shared" si="26"/>
        <v>#DIV/0!</v>
      </c>
    </row>
    <row r="273" spans="1:74" x14ac:dyDescent="0.2">
      <c r="A273" s="90"/>
      <c r="B273" s="102">
        <f t="shared" si="12"/>
        <v>36799</v>
      </c>
      <c r="C273" s="195">
        <f t="shared" si="13"/>
        <v>-1.3845339817712765</v>
      </c>
      <c r="D273" s="195">
        <f t="shared" si="27"/>
        <v>-1.4292613510068117</v>
      </c>
      <c r="E273" s="195">
        <f t="shared" si="27"/>
        <v>-0.56563216245186776</v>
      </c>
      <c r="F273" s="195">
        <f t="shared" si="27"/>
        <v>-0.77585351870536612</v>
      </c>
      <c r="G273" s="195">
        <f t="shared" si="27"/>
        <v>-0.48916776300940779</v>
      </c>
      <c r="H273" s="195">
        <f t="shared" si="27"/>
        <v>-1.5437399109140426</v>
      </c>
      <c r="I273" s="195">
        <f t="shared" si="27"/>
        <v>-1.3774519360858988</v>
      </c>
      <c r="J273" s="195">
        <f t="shared" si="27"/>
        <v>-1.2325994919890078</v>
      </c>
      <c r="K273" s="195">
        <f t="shared" si="27"/>
        <v>-1.717130399655119</v>
      </c>
      <c r="L273" s="195">
        <f t="shared" si="27"/>
        <v>-1</v>
      </c>
      <c r="M273" s="195">
        <f t="shared" si="27"/>
        <v>0.28651418334281947</v>
      </c>
      <c r="N273" s="195">
        <f t="shared" si="27"/>
        <v>-0.22839466811656806</v>
      </c>
      <c r="O273" s="195">
        <f t="shared" si="27"/>
        <v>2.3592253864199386</v>
      </c>
      <c r="P273" s="195">
        <f t="shared" si="27"/>
        <v>0.60230786969500272</v>
      </c>
      <c r="Q273" s="195">
        <f t="shared" si="27"/>
        <v>-0.5705947981751377</v>
      </c>
      <c r="R273" s="195">
        <f t="shared" si="27"/>
        <v>6.816860325910204E-2</v>
      </c>
      <c r="S273" s="195">
        <f t="shared" si="27"/>
        <v>0.57452272927135728</v>
      </c>
      <c r="T273" s="195">
        <f t="shared" si="27"/>
        <v>-0.46364063023695384</v>
      </c>
      <c r="U273" s="195">
        <f t="shared" si="27"/>
        <v>6.7491795484175263E-2</v>
      </c>
      <c r="V273" s="195">
        <f t="shared" si="27"/>
        <v>0.73151541208184068</v>
      </c>
      <c r="W273" s="195">
        <f t="shared" si="27"/>
        <v>0.95629601923387475</v>
      </c>
      <c r="X273" s="195">
        <f t="shared" si="27"/>
        <v>0.45808175771481863</v>
      </c>
      <c r="Y273" s="195">
        <f t="shared" si="27"/>
        <v>-0.66982120770338649</v>
      </c>
      <c r="Z273" s="195">
        <f t="shared" si="27"/>
        <v>-0.43855721959183314</v>
      </c>
      <c r="AA273" s="195">
        <f t="shared" si="27"/>
        <v>-0.63218478681975743</v>
      </c>
      <c r="AB273" s="195">
        <f t="shared" si="27"/>
        <v>-3.4394272177849745E-2</v>
      </c>
      <c r="AC273" s="195">
        <f t="shared" si="27"/>
        <v>-0.1555255136442136</v>
      </c>
      <c r="AD273" s="195">
        <f t="shared" si="27"/>
        <v>-0.2617086790536074</v>
      </c>
      <c r="AE273" s="195">
        <f t="shared" si="27"/>
        <v>-0.14348330402481754</v>
      </c>
      <c r="AF273" s="195">
        <f t="shared" si="27"/>
        <v>-9.4530331906955187E-2</v>
      </c>
      <c r="AG273" s="195">
        <f t="shared" si="27"/>
        <v>-8.1872220695603154E-2</v>
      </c>
      <c r="AH273" s="195">
        <f t="shared" si="27"/>
        <v>-0.12922581438021408</v>
      </c>
      <c r="AI273" s="195">
        <f t="shared" si="27"/>
        <v>-0.40226010213601915</v>
      </c>
      <c r="AJ273" s="195">
        <f t="shared" si="27"/>
        <v>-1.1779577946238653</v>
      </c>
      <c r="AK273" s="195">
        <f t="shared" si="27"/>
        <v>-0.7981616142602691</v>
      </c>
      <c r="AL273" s="195">
        <f t="shared" si="27"/>
        <v>-6.6382768461434212E-3</v>
      </c>
      <c r="AM273" s="195">
        <f t="shared" si="27"/>
        <v>-1.905002850287085</v>
      </c>
      <c r="AN273" s="195">
        <f t="shared" si="27"/>
        <v>0.3251397495790716</v>
      </c>
      <c r="AO273" s="195">
        <f t="shared" si="27"/>
        <v>-4.4002844396063952E-2</v>
      </c>
      <c r="AP273" s="195">
        <f t="shared" si="27"/>
        <v>-0.19949810866423975</v>
      </c>
      <c r="AQ273" s="195">
        <f t="shared" si="27"/>
        <v>-0.97429008763753211</v>
      </c>
      <c r="AR273" s="195">
        <f t="shared" si="27"/>
        <v>-0.89755380902050819</v>
      </c>
      <c r="AS273" s="195">
        <f t="shared" si="27"/>
        <v>-1</v>
      </c>
      <c r="AT273" s="195">
        <f t="shared" si="27"/>
        <v>-0.47130017063682267</v>
      </c>
      <c r="AU273" s="195">
        <f t="shared" si="27"/>
        <v>-1.0756175839623285</v>
      </c>
      <c r="AV273" s="195">
        <f t="shared" si="27"/>
        <v>-2.0922572627712879</v>
      </c>
      <c r="AW273" s="195">
        <f t="shared" si="27"/>
        <v>0.4009139862577441</v>
      </c>
      <c r="AX273" s="195">
        <f t="shared" si="27"/>
        <v>-0.15728018353476378</v>
      </c>
      <c r="AY273" s="195">
        <f t="shared" si="27"/>
        <v>-1.6695784777343965</v>
      </c>
      <c r="AZ273" s="195">
        <f t="shared" si="27"/>
        <v>-1.6013457437253988</v>
      </c>
      <c r="BA273" s="195">
        <f t="shared" si="27"/>
        <v>1.5826221284504942</v>
      </c>
      <c r="BB273" s="195" t="e">
        <f t="shared" si="27"/>
        <v>#DIV/0!</v>
      </c>
      <c r="BC273" s="195" t="e">
        <f t="shared" si="27"/>
        <v>#DIV/0!</v>
      </c>
      <c r="BD273" s="195" t="e">
        <f t="shared" si="27"/>
        <v>#DIV/0!</v>
      </c>
      <c r="BE273" s="195" t="e">
        <f t="shared" si="27"/>
        <v>#DIV/0!</v>
      </c>
      <c r="BF273" s="195" t="e">
        <f t="shared" si="27"/>
        <v>#DIV/0!</v>
      </c>
      <c r="BG273" s="195" t="e">
        <f t="shared" si="27"/>
        <v>#DIV/0!</v>
      </c>
      <c r="BH273" s="195" t="e">
        <f t="shared" si="27"/>
        <v>#DIV/0!</v>
      </c>
      <c r="BI273" s="195" t="e">
        <f t="shared" si="27"/>
        <v>#DIV/0!</v>
      </c>
      <c r="BJ273" s="195" t="e">
        <f t="shared" si="27"/>
        <v>#DIV/0!</v>
      </c>
      <c r="BK273" s="195" t="e">
        <f t="shared" si="27"/>
        <v>#DIV/0!</v>
      </c>
      <c r="BL273" s="195" t="e">
        <f t="shared" si="27"/>
        <v>#DIV/0!</v>
      </c>
      <c r="BM273" s="195" t="e">
        <f t="shared" si="27"/>
        <v>#DIV/0!</v>
      </c>
      <c r="BN273" s="195" t="e">
        <f t="shared" si="27"/>
        <v>#DIV/0!</v>
      </c>
      <c r="BO273" s="195" t="e">
        <f t="shared" si="27"/>
        <v>#DIV/0!</v>
      </c>
      <c r="BP273" s="195" t="e">
        <f t="shared" si="26"/>
        <v>#DIV/0!</v>
      </c>
      <c r="BQ273" s="195" t="e">
        <f t="shared" si="26"/>
        <v>#DIV/0!</v>
      </c>
      <c r="BR273" s="195" t="e">
        <f t="shared" si="26"/>
        <v>#DIV/0!</v>
      </c>
      <c r="BS273" s="195" t="e">
        <f t="shared" si="26"/>
        <v>#DIV/0!</v>
      </c>
      <c r="BT273" s="195" t="e">
        <f t="shared" si="26"/>
        <v>#DIV/0!</v>
      </c>
      <c r="BU273" s="195" t="e">
        <f t="shared" si="26"/>
        <v>#DIV/0!</v>
      </c>
      <c r="BV273" s="195" t="e">
        <f t="shared" si="26"/>
        <v>#DIV/0!</v>
      </c>
    </row>
    <row r="274" spans="1:74" x14ac:dyDescent="0.2">
      <c r="A274" s="90"/>
      <c r="B274" s="102">
        <f t="shared" si="12"/>
        <v>36830</v>
      </c>
      <c r="C274" s="195">
        <f t="shared" si="13"/>
        <v>-0.56574539018479009</v>
      </c>
      <c r="D274" s="195">
        <f t="shared" si="27"/>
        <v>-0.51130611739315157</v>
      </c>
      <c r="E274" s="195">
        <f t="shared" si="27"/>
        <v>-0.59404266563606389</v>
      </c>
      <c r="F274" s="195">
        <f t="shared" si="27"/>
        <v>-1.0834097773794542</v>
      </c>
      <c r="G274" s="195">
        <f t="shared" si="27"/>
        <v>-1.8587691639215991</v>
      </c>
      <c r="H274" s="195">
        <f t="shared" si="27"/>
        <v>-0.65426023545075329</v>
      </c>
      <c r="I274" s="195">
        <f t="shared" si="27"/>
        <v>-0.84906782648560875</v>
      </c>
      <c r="J274" s="195">
        <f t="shared" si="27"/>
        <v>-1.7197024621063903</v>
      </c>
      <c r="K274" s="195">
        <f t="shared" si="27"/>
        <v>-1.4560731108923934</v>
      </c>
      <c r="L274" s="195">
        <f t="shared" si="27"/>
        <v>-1</v>
      </c>
      <c r="M274" s="195">
        <f t="shared" si="27"/>
        <v>0.32228962777462483</v>
      </c>
      <c r="N274" s="195">
        <f t="shared" si="27"/>
        <v>0.56875469065239048</v>
      </c>
      <c r="O274" s="195">
        <f t="shared" si="27"/>
        <v>2.1731509762299877</v>
      </c>
      <c r="P274" s="195">
        <f t="shared" si="27"/>
        <v>0.45700268420950546</v>
      </c>
      <c r="Q274" s="195">
        <f t="shared" si="27"/>
        <v>0.346707430538854</v>
      </c>
      <c r="R274" s="195">
        <f t="shared" si="27"/>
        <v>-0.25315699070383385</v>
      </c>
      <c r="S274" s="195">
        <f t="shared" si="27"/>
        <v>-0.31109672604330052</v>
      </c>
      <c r="T274" s="195">
        <f t="shared" si="27"/>
        <v>-0.18046554738752976</v>
      </c>
      <c r="U274" s="195">
        <f t="shared" si="27"/>
        <v>0.49201235252430653</v>
      </c>
      <c r="V274" s="195">
        <f t="shared" si="27"/>
        <v>0.73441508451431092</v>
      </c>
      <c r="W274" s="195">
        <f t="shared" si="27"/>
        <v>0.49916958425739305</v>
      </c>
      <c r="X274" s="195">
        <f t="shared" si="27"/>
        <v>0.16324724559893833</v>
      </c>
      <c r="Y274" s="195">
        <f t="shared" si="27"/>
        <v>0.48483575768864773</v>
      </c>
      <c r="Z274" s="195">
        <f t="shared" si="27"/>
        <v>0.69772981819997759</v>
      </c>
      <c r="AA274" s="195">
        <f t="shared" si="27"/>
        <v>-1.6358593882842101</v>
      </c>
      <c r="AB274" s="195">
        <f t="shared" si="27"/>
        <v>-0.29439345113901599</v>
      </c>
      <c r="AC274" s="195">
        <f t="shared" si="27"/>
        <v>-1.0479147434735743</v>
      </c>
      <c r="AD274" s="195">
        <f t="shared" si="27"/>
        <v>-1.0885167279821197</v>
      </c>
      <c r="AE274" s="195">
        <f t="shared" si="27"/>
        <v>-0.96677558689099263</v>
      </c>
      <c r="AF274" s="195">
        <f t="shared" si="27"/>
        <v>-0.63693554960610366</v>
      </c>
      <c r="AG274" s="195">
        <f t="shared" si="27"/>
        <v>-0.55164651212220461</v>
      </c>
      <c r="AH274" s="195">
        <f t="shared" si="27"/>
        <v>-0.87071010378523905</v>
      </c>
      <c r="AI274" s="195">
        <f t="shared" si="27"/>
        <v>-0.90533648085134877</v>
      </c>
      <c r="AJ274" s="195">
        <f t="shared" si="27"/>
        <v>-1.5356364641391411</v>
      </c>
      <c r="AK274" s="195">
        <f t="shared" si="27"/>
        <v>-1.2333681729875923</v>
      </c>
      <c r="AL274" s="195">
        <f t="shared" si="27"/>
        <v>-1.2355111711126543</v>
      </c>
      <c r="AM274" s="195">
        <f t="shared" si="27"/>
        <v>-0.8446284544852366</v>
      </c>
      <c r="AN274" s="195">
        <f t="shared" si="27"/>
        <v>-0.94271602765961549</v>
      </c>
      <c r="AO274" s="195">
        <f t="shared" si="27"/>
        <v>0.90685034904459849</v>
      </c>
      <c r="AP274" s="195">
        <f t="shared" si="27"/>
        <v>-0.61748463711612345</v>
      </c>
      <c r="AQ274" s="195">
        <f t="shared" si="27"/>
        <v>-0.3981123851351771</v>
      </c>
      <c r="AR274" s="195">
        <f t="shared" si="27"/>
        <v>0.20340195400702374</v>
      </c>
      <c r="AS274" s="195">
        <f t="shared" si="27"/>
        <v>-1</v>
      </c>
      <c r="AT274" s="195">
        <f t="shared" si="27"/>
        <v>-1.0976520100464762</v>
      </c>
      <c r="AU274" s="195">
        <f t="shared" si="27"/>
        <v>-0.54269884991118211</v>
      </c>
      <c r="AV274" s="195">
        <f t="shared" si="27"/>
        <v>-1.0381067375686974</v>
      </c>
      <c r="AW274" s="195">
        <f t="shared" si="27"/>
        <v>-0.96869103084121733</v>
      </c>
      <c r="AX274" s="195">
        <f t="shared" si="27"/>
        <v>-1.2645885314630143</v>
      </c>
      <c r="AY274" s="195">
        <f t="shared" si="27"/>
        <v>-0.59851031952637279</v>
      </c>
      <c r="AZ274" s="195">
        <f t="shared" si="27"/>
        <v>-0.42079837247052232</v>
      </c>
      <c r="BA274" s="195">
        <f t="shared" si="27"/>
        <v>-0.94821775513605988</v>
      </c>
      <c r="BB274" s="195" t="e">
        <f t="shared" si="27"/>
        <v>#DIV/0!</v>
      </c>
      <c r="BC274" s="195" t="e">
        <f t="shared" si="27"/>
        <v>#DIV/0!</v>
      </c>
      <c r="BD274" s="195" t="e">
        <f t="shared" si="27"/>
        <v>#DIV/0!</v>
      </c>
      <c r="BE274" s="195" t="e">
        <f t="shared" si="27"/>
        <v>#DIV/0!</v>
      </c>
      <c r="BF274" s="195" t="e">
        <f t="shared" si="27"/>
        <v>#DIV/0!</v>
      </c>
      <c r="BG274" s="195" t="e">
        <f t="shared" si="27"/>
        <v>#DIV/0!</v>
      </c>
      <c r="BH274" s="195" t="e">
        <f t="shared" si="27"/>
        <v>#DIV/0!</v>
      </c>
      <c r="BI274" s="195" t="e">
        <f t="shared" si="27"/>
        <v>#DIV/0!</v>
      </c>
      <c r="BJ274" s="195" t="e">
        <f t="shared" si="27"/>
        <v>#DIV/0!</v>
      </c>
      <c r="BK274" s="195" t="e">
        <f t="shared" si="27"/>
        <v>#DIV/0!</v>
      </c>
      <c r="BL274" s="195" t="e">
        <f t="shared" si="27"/>
        <v>#DIV/0!</v>
      </c>
      <c r="BM274" s="195" t="e">
        <f t="shared" si="27"/>
        <v>#DIV/0!</v>
      </c>
      <c r="BN274" s="195" t="e">
        <f t="shared" si="27"/>
        <v>#DIV/0!</v>
      </c>
      <c r="BO274" s="195" t="e">
        <f t="shared" si="27"/>
        <v>#DIV/0!</v>
      </c>
      <c r="BP274" s="195" t="e">
        <f t="shared" si="26"/>
        <v>#DIV/0!</v>
      </c>
      <c r="BQ274" s="195" t="e">
        <f t="shared" si="26"/>
        <v>#DIV/0!</v>
      </c>
      <c r="BR274" s="195" t="e">
        <f t="shared" si="26"/>
        <v>#DIV/0!</v>
      </c>
      <c r="BS274" s="195" t="e">
        <f t="shared" si="26"/>
        <v>#DIV/0!</v>
      </c>
      <c r="BT274" s="195" t="e">
        <f t="shared" si="26"/>
        <v>#DIV/0!</v>
      </c>
      <c r="BU274" s="195" t="e">
        <f t="shared" si="26"/>
        <v>#DIV/0!</v>
      </c>
      <c r="BV274" s="195" t="e">
        <f t="shared" si="26"/>
        <v>#DIV/0!</v>
      </c>
    </row>
    <row r="275" spans="1:74" x14ac:dyDescent="0.2">
      <c r="A275" s="90"/>
      <c r="B275" s="102">
        <f t="shared" si="12"/>
        <v>36860</v>
      </c>
      <c r="C275" s="195">
        <f t="shared" si="13"/>
        <v>-2.6214083043795027</v>
      </c>
      <c r="D275" s="195">
        <f t="shared" si="27"/>
        <v>-2.6320043837482707</v>
      </c>
      <c r="E275" s="195">
        <f t="shared" si="27"/>
        <v>-2.3831605101604354</v>
      </c>
      <c r="F275" s="195">
        <f t="shared" si="27"/>
        <v>-2.2533537853756851</v>
      </c>
      <c r="G275" s="195">
        <f t="shared" si="27"/>
        <v>-2.6821370154610205</v>
      </c>
      <c r="H275" s="195">
        <f t="shared" si="27"/>
        <v>-1.7205340272396175</v>
      </c>
      <c r="I275" s="195">
        <f t="shared" si="27"/>
        <v>-1.1408147489217793</v>
      </c>
      <c r="J275" s="195">
        <f t="shared" si="27"/>
        <v>-0.39058464525746273</v>
      </c>
      <c r="K275" s="195">
        <f t="shared" si="27"/>
        <v>-1.7191923521823071</v>
      </c>
      <c r="L275" s="195">
        <f t="shared" si="27"/>
        <v>-1</v>
      </c>
      <c r="M275" s="195">
        <f t="shared" si="27"/>
        <v>1.4052189969572555</v>
      </c>
      <c r="N275" s="195">
        <f t="shared" si="27"/>
        <v>1.5251203275097345</v>
      </c>
      <c r="O275" s="195">
        <f t="shared" si="27"/>
        <v>2.4483860413026224</v>
      </c>
      <c r="P275" s="195">
        <f t="shared" si="27"/>
        <v>1.4686485406256691</v>
      </c>
      <c r="Q275" s="195">
        <f t="shared" si="27"/>
        <v>0.87247983149098252</v>
      </c>
      <c r="R275" s="195">
        <f t="shared" si="27"/>
        <v>0.64691554343848445</v>
      </c>
      <c r="S275" s="195">
        <f t="shared" si="27"/>
        <v>0.79358375105835255</v>
      </c>
      <c r="T275" s="195">
        <f t="shared" si="27"/>
        <v>0.41661997462637884</v>
      </c>
      <c r="U275" s="195">
        <f t="shared" si="27"/>
        <v>0.67470500922100518</v>
      </c>
      <c r="V275" s="195">
        <f t="shared" si="27"/>
        <v>1.8680552023178298</v>
      </c>
      <c r="W275" s="195">
        <f t="shared" si="27"/>
        <v>1.6272072590173112</v>
      </c>
      <c r="X275" s="195">
        <f t="shared" si="27"/>
        <v>0.71206104471788811</v>
      </c>
      <c r="Y275" s="195">
        <f t="shared" si="27"/>
        <v>0.11824477452521585</v>
      </c>
      <c r="Z275" s="195">
        <f t="shared" si="27"/>
        <v>0.34449372308588916</v>
      </c>
      <c r="AA275" s="195">
        <f t="shared" si="27"/>
        <v>-1.9621581338206335</v>
      </c>
      <c r="AB275" s="195">
        <f t="shared" si="27"/>
        <v>-1.5505984676526592E-2</v>
      </c>
      <c r="AC275" s="195">
        <f t="shared" si="27"/>
        <v>0.66412152126230906</v>
      </c>
      <c r="AD275" s="195">
        <f t="shared" si="27"/>
        <v>0.73256738132262256</v>
      </c>
      <c r="AE275" s="195">
        <f t="shared" si="27"/>
        <v>0.61269915084604165</v>
      </c>
      <c r="AF275" s="195">
        <f t="shared" si="27"/>
        <v>0.40366127949331332</v>
      </c>
      <c r="AG275" s="195">
        <f t="shared" si="27"/>
        <v>0.34960890006686179</v>
      </c>
      <c r="AH275" s="195">
        <f t="shared" si="27"/>
        <v>0.55181714190558617</v>
      </c>
      <c r="AI275" s="195">
        <f t="shared" si="27"/>
        <v>0.97603134639913069</v>
      </c>
      <c r="AJ275" s="195">
        <f t="shared" si="27"/>
        <v>-2.6411887153681755</v>
      </c>
      <c r="AK275" s="195">
        <f t="shared" si="27"/>
        <v>-2.3050058283484214</v>
      </c>
      <c r="AL275" s="195">
        <f t="shared" si="27"/>
        <v>-1.8657023989416339</v>
      </c>
      <c r="AM275" s="195">
        <f t="shared" si="27"/>
        <v>-0.13287029839906425</v>
      </c>
      <c r="AN275" s="195">
        <f t="shared" si="27"/>
        <v>-0.61642961439965915</v>
      </c>
      <c r="AO275" s="195">
        <f t="shared" si="27"/>
        <v>2.4997849016821672</v>
      </c>
      <c r="AP275" s="195">
        <f t="shared" si="27"/>
        <v>1.8158032215634736</v>
      </c>
      <c r="AQ275" s="195">
        <f t="shared" si="27"/>
        <v>-1.8446727637123317</v>
      </c>
      <c r="AR275" s="195">
        <f t="shared" si="27"/>
        <v>0.43149156062556387</v>
      </c>
      <c r="AS275" s="195">
        <f t="shared" si="27"/>
        <v>-1</v>
      </c>
      <c r="AT275" s="195">
        <f t="shared" si="27"/>
        <v>-7.6775494394804952E-2</v>
      </c>
      <c r="AU275" s="195">
        <f t="shared" si="27"/>
        <v>0.26862624235694937</v>
      </c>
      <c r="AV275" s="195">
        <f t="shared" si="27"/>
        <v>-1.6577377988219921</v>
      </c>
      <c r="AW275" s="195">
        <f t="shared" si="27"/>
        <v>5.4856683441819688E-2</v>
      </c>
      <c r="AX275" s="195">
        <f t="shared" si="27"/>
        <v>0.13473956632176926</v>
      </c>
      <c r="AY275" s="195">
        <f t="shared" si="27"/>
        <v>-2.2890538445888264</v>
      </c>
      <c r="AZ275" s="195">
        <f t="shared" si="27"/>
        <v>-3.5432866957159335</v>
      </c>
      <c r="BA275" s="195">
        <f t="shared" si="27"/>
        <v>-0.45659463128495104</v>
      </c>
      <c r="BB275" s="195" t="e">
        <f t="shared" si="27"/>
        <v>#DIV/0!</v>
      </c>
      <c r="BC275" s="195" t="e">
        <f t="shared" si="27"/>
        <v>#DIV/0!</v>
      </c>
      <c r="BD275" s="195" t="e">
        <f t="shared" si="27"/>
        <v>#DIV/0!</v>
      </c>
      <c r="BE275" s="195" t="e">
        <f t="shared" si="27"/>
        <v>#DIV/0!</v>
      </c>
      <c r="BF275" s="195" t="e">
        <f t="shared" si="27"/>
        <v>#DIV/0!</v>
      </c>
      <c r="BG275" s="195" t="e">
        <f t="shared" si="27"/>
        <v>#DIV/0!</v>
      </c>
      <c r="BH275" s="195" t="e">
        <f t="shared" si="27"/>
        <v>#DIV/0!</v>
      </c>
      <c r="BI275" s="195" t="e">
        <f t="shared" si="27"/>
        <v>#DIV/0!</v>
      </c>
      <c r="BJ275" s="195" t="e">
        <f t="shared" si="27"/>
        <v>#DIV/0!</v>
      </c>
      <c r="BK275" s="195" t="e">
        <f t="shared" si="27"/>
        <v>#DIV/0!</v>
      </c>
      <c r="BL275" s="195" t="e">
        <f t="shared" si="27"/>
        <v>#DIV/0!</v>
      </c>
      <c r="BM275" s="195" t="e">
        <f t="shared" si="27"/>
        <v>#DIV/0!</v>
      </c>
      <c r="BN275" s="195" t="e">
        <f t="shared" si="27"/>
        <v>#DIV/0!</v>
      </c>
      <c r="BO275" s="195" t="e">
        <f t="shared" ref="BO275:BV278" si="28">(BO28-BO$246)/BO$247</f>
        <v>#DIV/0!</v>
      </c>
      <c r="BP275" s="195" t="e">
        <f t="shared" si="28"/>
        <v>#DIV/0!</v>
      </c>
      <c r="BQ275" s="195" t="e">
        <f t="shared" si="28"/>
        <v>#DIV/0!</v>
      </c>
      <c r="BR275" s="195" t="e">
        <f t="shared" si="28"/>
        <v>#DIV/0!</v>
      </c>
      <c r="BS275" s="195" t="e">
        <f t="shared" si="28"/>
        <v>#DIV/0!</v>
      </c>
      <c r="BT275" s="195" t="e">
        <f t="shared" si="28"/>
        <v>#DIV/0!</v>
      </c>
      <c r="BU275" s="195" t="e">
        <f t="shared" si="28"/>
        <v>#DIV/0!</v>
      </c>
      <c r="BV275" s="195" t="e">
        <f t="shared" si="28"/>
        <v>#DIV/0!</v>
      </c>
    </row>
    <row r="276" spans="1:74" x14ac:dyDescent="0.2">
      <c r="A276" s="90"/>
      <c r="B276" s="102">
        <f t="shared" si="12"/>
        <v>36891</v>
      </c>
      <c r="C276" s="195">
        <f t="shared" si="13"/>
        <v>0.25309595669898627</v>
      </c>
      <c r="D276" s="195">
        <f t="shared" ref="D276:BO279" si="29">(D29-D$246)/D$247</f>
        <v>0.13326564891560805</v>
      </c>
      <c r="E276" s="195">
        <f t="shared" si="29"/>
        <v>1.60237237571985</v>
      </c>
      <c r="F276" s="195">
        <f t="shared" si="29"/>
        <v>1.5489087796473862</v>
      </c>
      <c r="G276" s="195">
        <f t="shared" si="29"/>
        <v>-4.5343617397582206E-2</v>
      </c>
      <c r="H276" s="195">
        <f t="shared" si="29"/>
        <v>0.25808595278145297</v>
      </c>
      <c r="I276" s="195">
        <f t="shared" si="29"/>
        <v>0.62204974240617061</v>
      </c>
      <c r="J276" s="195">
        <f t="shared" si="29"/>
        <v>-3.7503942298670397E-3</v>
      </c>
      <c r="K276" s="195">
        <f t="shared" si="29"/>
        <v>0.2471525471426835</v>
      </c>
      <c r="L276" s="195">
        <f t="shared" si="29"/>
        <v>-1</v>
      </c>
      <c r="M276" s="195">
        <f t="shared" si="29"/>
        <v>1.649536395421666</v>
      </c>
      <c r="N276" s="195">
        <f t="shared" si="29"/>
        <v>1.3992780596411059</v>
      </c>
      <c r="O276" s="195">
        <f t="shared" si="29"/>
        <v>3.010485822084763</v>
      </c>
      <c r="P276" s="195">
        <f t="shared" si="29"/>
        <v>1.7379355671537131</v>
      </c>
      <c r="Q276" s="195">
        <f t="shared" si="29"/>
        <v>0.60743002655036049</v>
      </c>
      <c r="R276" s="195">
        <f t="shared" si="29"/>
        <v>1.1316856486965585</v>
      </c>
      <c r="S276" s="195">
        <f t="shared" si="29"/>
        <v>1.5766790190019226</v>
      </c>
      <c r="T276" s="195">
        <f t="shared" si="29"/>
        <v>0.54439709594685692</v>
      </c>
      <c r="U276" s="195">
        <f t="shared" si="29"/>
        <v>0.36577884125191817</v>
      </c>
      <c r="V276" s="195">
        <f t="shared" si="29"/>
        <v>2.4768546098442172</v>
      </c>
      <c r="W276" s="195">
        <f t="shared" si="29"/>
        <v>1.7790088184037263</v>
      </c>
      <c r="X276" s="195">
        <f t="shared" si="29"/>
        <v>1.0822722384324333</v>
      </c>
      <c r="Y276" s="195">
        <f t="shared" si="29"/>
        <v>1.5845135875673286</v>
      </c>
      <c r="Z276" s="195">
        <f t="shared" si="29"/>
        <v>1.8647811524960856</v>
      </c>
      <c r="AA276" s="195">
        <f t="shared" si="29"/>
        <v>0.57626684036961395</v>
      </c>
      <c r="AB276" s="195">
        <f t="shared" si="29"/>
        <v>3.8496770193028169E-2</v>
      </c>
      <c r="AC276" s="195">
        <f t="shared" si="29"/>
        <v>1.543719413936903</v>
      </c>
      <c r="AD276" s="195">
        <f t="shared" si="29"/>
        <v>1.7377386227092761</v>
      </c>
      <c r="AE276" s="195">
        <f t="shared" si="29"/>
        <v>1.4241905190271829</v>
      </c>
      <c r="AF276" s="195">
        <f t="shared" si="29"/>
        <v>0.93829176416994298</v>
      </c>
      <c r="AG276" s="195">
        <f t="shared" si="29"/>
        <v>0.81264953632661541</v>
      </c>
      <c r="AH276" s="195">
        <f t="shared" si="29"/>
        <v>1.2826731368134265</v>
      </c>
      <c r="AI276" s="195">
        <f t="shared" si="29"/>
        <v>3.2157549502687495</v>
      </c>
      <c r="AJ276" s="195">
        <f t="shared" si="29"/>
        <v>0.97461747100443064</v>
      </c>
      <c r="AK276" s="195">
        <f t="shared" si="29"/>
        <v>1.1860059223030119</v>
      </c>
      <c r="AL276" s="195">
        <f t="shared" si="29"/>
        <v>1.1024982841328612</v>
      </c>
      <c r="AM276" s="195">
        <f t="shared" si="29"/>
        <v>3.0337272123516619</v>
      </c>
      <c r="AN276" s="195">
        <f t="shared" si="29"/>
        <v>7.3433087921391083E-2</v>
      </c>
      <c r="AO276" s="195">
        <f t="shared" si="29"/>
        <v>-0.54996012689098372</v>
      </c>
      <c r="AP276" s="195">
        <f t="shared" si="29"/>
        <v>0.68930777542905441</v>
      </c>
      <c r="AQ276" s="195">
        <f t="shared" si="29"/>
        <v>0.17810244102314451</v>
      </c>
      <c r="AR276" s="195">
        <f t="shared" si="29"/>
        <v>1.2594696581426095</v>
      </c>
      <c r="AS276" s="195">
        <f t="shared" si="29"/>
        <v>-1</v>
      </c>
      <c r="AT276" s="195">
        <f t="shared" si="29"/>
        <v>1.3908726254774439</v>
      </c>
      <c r="AU276" s="195">
        <f t="shared" si="29"/>
        <v>2.4786497485421051</v>
      </c>
      <c r="AV276" s="195">
        <f t="shared" si="29"/>
        <v>0.16021989367726891</v>
      </c>
      <c r="AW276" s="195">
        <f t="shared" si="29"/>
        <v>1.1042246707139676</v>
      </c>
      <c r="AX276" s="195">
        <f t="shared" si="29"/>
        <v>1.6688768392967506</v>
      </c>
      <c r="AY276" s="195">
        <f t="shared" si="29"/>
        <v>0.60368140088082256</v>
      </c>
      <c r="AZ276" s="195">
        <f t="shared" si="29"/>
        <v>-0.6699943556248128</v>
      </c>
      <c r="BA276" s="195">
        <f t="shared" si="29"/>
        <v>2.0150840928390488</v>
      </c>
      <c r="BB276" s="195" t="e">
        <f t="shared" si="29"/>
        <v>#DIV/0!</v>
      </c>
      <c r="BC276" s="195" t="e">
        <f t="shared" si="29"/>
        <v>#DIV/0!</v>
      </c>
      <c r="BD276" s="195" t="e">
        <f t="shared" si="29"/>
        <v>#DIV/0!</v>
      </c>
      <c r="BE276" s="195" t="e">
        <f t="shared" si="29"/>
        <v>#DIV/0!</v>
      </c>
      <c r="BF276" s="195" t="e">
        <f t="shared" si="29"/>
        <v>#DIV/0!</v>
      </c>
      <c r="BG276" s="195" t="e">
        <f t="shared" si="29"/>
        <v>#DIV/0!</v>
      </c>
      <c r="BH276" s="195" t="e">
        <f t="shared" si="29"/>
        <v>#DIV/0!</v>
      </c>
      <c r="BI276" s="195" t="e">
        <f t="shared" si="29"/>
        <v>#DIV/0!</v>
      </c>
      <c r="BJ276" s="195" t="e">
        <f t="shared" si="29"/>
        <v>#DIV/0!</v>
      </c>
      <c r="BK276" s="195" t="e">
        <f t="shared" si="29"/>
        <v>#DIV/0!</v>
      </c>
      <c r="BL276" s="195" t="e">
        <f t="shared" si="29"/>
        <v>#DIV/0!</v>
      </c>
      <c r="BM276" s="195" t="e">
        <f t="shared" si="29"/>
        <v>#DIV/0!</v>
      </c>
      <c r="BN276" s="195" t="e">
        <f t="shared" si="29"/>
        <v>#DIV/0!</v>
      </c>
      <c r="BO276" s="195" t="e">
        <f t="shared" si="29"/>
        <v>#DIV/0!</v>
      </c>
      <c r="BP276" s="195" t="e">
        <f t="shared" si="28"/>
        <v>#DIV/0!</v>
      </c>
      <c r="BQ276" s="195" t="e">
        <f t="shared" si="28"/>
        <v>#DIV/0!</v>
      </c>
      <c r="BR276" s="195" t="e">
        <f t="shared" si="28"/>
        <v>#DIV/0!</v>
      </c>
      <c r="BS276" s="195" t="e">
        <f t="shared" si="28"/>
        <v>#DIV/0!</v>
      </c>
      <c r="BT276" s="195" t="e">
        <f t="shared" si="28"/>
        <v>#DIV/0!</v>
      </c>
      <c r="BU276" s="195" t="e">
        <f t="shared" si="28"/>
        <v>#DIV/0!</v>
      </c>
      <c r="BV276" s="195" t="e">
        <f t="shared" si="28"/>
        <v>#DIV/0!</v>
      </c>
    </row>
    <row r="277" spans="1:74" x14ac:dyDescent="0.2">
      <c r="A277" s="90"/>
      <c r="B277" s="102">
        <f t="shared" si="12"/>
        <v>36922</v>
      </c>
      <c r="C277" s="195">
        <f t="shared" si="13"/>
        <v>0.71217255371490762</v>
      </c>
      <c r="D277" s="195">
        <f t="shared" si="29"/>
        <v>0.68924685630971805</v>
      </c>
      <c r="E277" s="195">
        <f t="shared" si="29"/>
        <v>0.16286688879154246</v>
      </c>
      <c r="F277" s="195">
        <f t="shared" si="29"/>
        <v>0.86685991983761679</v>
      </c>
      <c r="G277" s="195">
        <f t="shared" si="29"/>
        <v>2.5932708094770036</v>
      </c>
      <c r="H277" s="195">
        <f t="shared" si="29"/>
        <v>0.47397199522682615</v>
      </c>
      <c r="I277" s="195">
        <f t="shared" si="29"/>
        <v>0.19480426842863696</v>
      </c>
      <c r="J277" s="195">
        <f t="shared" si="29"/>
        <v>0.44517558031782328</v>
      </c>
      <c r="K277" s="195">
        <f t="shared" si="29"/>
        <v>2.248444898274633</v>
      </c>
      <c r="L277" s="195">
        <f t="shared" si="29"/>
        <v>-1</v>
      </c>
      <c r="M277" s="195">
        <f t="shared" si="29"/>
        <v>1.4042190621750001</v>
      </c>
      <c r="N277" s="195">
        <f t="shared" si="29"/>
        <v>0.42511295066655824</v>
      </c>
      <c r="O277" s="195">
        <f t="shared" si="29"/>
        <v>3.5616020439320799</v>
      </c>
      <c r="P277" s="195">
        <f t="shared" si="29"/>
        <v>1.1253043896849824</v>
      </c>
      <c r="Q277" s="195">
        <f t="shared" si="29"/>
        <v>-0.11392561157193516</v>
      </c>
      <c r="R277" s="195">
        <f t="shared" si="29"/>
        <v>1.7300549520075101</v>
      </c>
      <c r="S277" s="195">
        <f t="shared" si="29"/>
        <v>1.7289027386974412</v>
      </c>
      <c r="T277" s="195">
        <f t="shared" si="29"/>
        <v>1.5546477677853523</v>
      </c>
      <c r="U277" s="195">
        <f t="shared" si="29"/>
        <v>1.0913278129705684</v>
      </c>
      <c r="V277" s="195">
        <f t="shared" si="29"/>
        <v>1.52852992113403</v>
      </c>
      <c r="W277" s="195">
        <f t="shared" si="29"/>
        <v>1.7026775995062093</v>
      </c>
      <c r="X277" s="195">
        <f t="shared" si="29"/>
        <v>0.60303319545234046</v>
      </c>
      <c r="Y277" s="195">
        <f t="shared" si="29"/>
        <v>1.1984230840228631</v>
      </c>
      <c r="Z277" s="195">
        <f t="shared" si="29"/>
        <v>2.6779324140557099</v>
      </c>
      <c r="AA277" s="195">
        <f t="shared" si="29"/>
        <v>2.972787196354441</v>
      </c>
      <c r="AB277" s="195">
        <f t="shared" si="29"/>
        <v>0.37037285528339053</v>
      </c>
      <c r="AC277" s="195">
        <f t="shared" si="29"/>
        <v>-0.30970437109330795</v>
      </c>
      <c r="AD277" s="195">
        <f t="shared" si="29"/>
        <v>-0.35073138722627589</v>
      </c>
      <c r="AE277" s="195">
        <f t="shared" si="29"/>
        <v>-0.28572422231025579</v>
      </c>
      <c r="AF277" s="195">
        <f t="shared" si="29"/>
        <v>-0.18824214951290388</v>
      </c>
      <c r="AG277" s="195">
        <f t="shared" si="29"/>
        <v>-0.16303553048247849</v>
      </c>
      <c r="AH277" s="195">
        <f t="shared" si="29"/>
        <v>-0.25733269502777661</v>
      </c>
      <c r="AI277" s="195">
        <f t="shared" si="29"/>
        <v>1.2241238071354579</v>
      </c>
      <c r="AJ277" s="195">
        <f t="shared" si="29"/>
        <v>1.8330462778410925</v>
      </c>
      <c r="AK277" s="195">
        <f t="shared" si="29"/>
        <v>1.0549759906431724</v>
      </c>
      <c r="AL277" s="195">
        <f t="shared" si="29"/>
        <v>2.4889189853566167</v>
      </c>
      <c r="AM277" s="195">
        <f t="shared" si="29"/>
        <v>1.2470689838088207</v>
      </c>
      <c r="AN277" s="195">
        <f t="shared" si="29"/>
        <v>1.3785787409612158</v>
      </c>
      <c r="AO277" s="195">
        <f t="shared" si="29"/>
        <v>-0.23128835979617504</v>
      </c>
      <c r="AP277" s="195">
        <f t="shared" si="29"/>
        <v>-0.60154871169788227</v>
      </c>
      <c r="AQ277" s="195">
        <f t="shared" si="29"/>
        <v>0.50115249528528172</v>
      </c>
      <c r="AR277" s="195">
        <f t="shared" si="29"/>
        <v>-1.7850551545182181</v>
      </c>
      <c r="AS277" s="195">
        <f t="shared" si="29"/>
        <v>-1</v>
      </c>
      <c r="AT277" s="195">
        <f t="shared" si="29"/>
        <v>0.34985858965321198</v>
      </c>
      <c r="AU277" s="195">
        <f t="shared" si="29"/>
        <v>7.0735440339730088E-2</v>
      </c>
      <c r="AV277" s="195">
        <f t="shared" si="29"/>
        <v>-3.6067906560837533</v>
      </c>
      <c r="AW277" s="195">
        <f t="shared" si="29"/>
        <v>1.1038804915807108E-2</v>
      </c>
      <c r="AX277" s="195">
        <f t="shared" si="29"/>
        <v>0.13016225588267158</v>
      </c>
      <c r="AY277" s="195">
        <f t="shared" si="29"/>
        <v>0.77835327359303397</v>
      </c>
      <c r="AZ277" s="195">
        <f t="shared" si="29"/>
        <v>2.5018306489814766</v>
      </c>
      <c r="BA277" s="195">
        <f t="shared" si="29"/>
        <v>1.7632598172726817</v>
      </c>
      <c r="BB277" s="195" t="e">
        <f t="shared" si="29"/>
        <v>#DIV/0!</v>
      </c>
      <c r="BC277" s="195" t="e">
        <f t="shared" si="29"/>
        <v>#DIV/0!</v>
      </c>
      <c r="BD277" s="195" t="e">
        <f t="shared" si="29"/>
        <v>#DIV/0!</v>
      </c>
      <c r="BE277" s="195" t="e">
        <f t="shared" si="29"/>
        <v>#DIV/0!</v>
      </c>
      <c r="BF277" s="195" t="e">
        <f t="shared" si="29"/>
        <v>#DIV/0!</v>
      </c>
      <c r="BG277" s="195" t="e">
        <f t="shared" si="29"/>
        <v>#DIV/0!</v>
      </c>
      <c r="BH277" s="195" t="e">
        <f t="shared" si="29"/>
        <v>#DIV/0!</v>
      </c>
      <c r="BI277" s="195" t="e">
        <f t="shared" si="29"/>
        <v>#DIV/0!</v>
      </c>
      <c r="BJ277" s="195" t="e">
        <f t="shared" si="29"/>
        <v>#DIV/0!</v>
      </c>
      <c r="BK277" s="195" t="e">
        <f t="shared" si="29"/>
        <v>#DIV/0!</v>
      </c>
      <c r="BL277" s="195" t="e">
        <f t="shared" si="29"/>
        <v>#DIV/0!</v>
      </c>
      <c r="BM277" s="195" t="e">
        <f t="shared" si="29"/>
        <v>#DIV/0!</v>
      </c>
      <c r="BN277" s="195" t="e">
        <f t="shared" si="29"/>
        <v>#DIV/0!</v>
      </c>
      <c r="BO277" s="195" t="e">
        <f t="shared" si="29"/>
        <v>#DIV/0!</v>
      </c>
      <c r="BP277" s="195" t="e">
        <f t="shared" si="28"/>
        <v>#DIV/0!</v>
      </c>
      <c r="BQ277" s="195" t="e">
        <f t="shared" si="28"/>
        <v>#DIV/0!</v>
      </c>
      <c r="BR277" s="195" t="e">
        <f t="shared" si="28"/>
        <v>#DIV/0!</v>
      </c>
      <c r="BS277" s="195" t="e">
        <f t="shared" si="28"/>
        <v>#DIV/0!</v>
      </c>
      <c r="BT277" s="195" t="e">
        <f t="shared" si="28"/>
        <v>#DIV/0!</v>
      </c>
      <c r="BU277" s="195" t="e">
        <f t="shared" si="28"/>
        <v>#DIV/0!</v>
      </c>
      <c r="BV277" s="195" t="e">
        <f t="shared" si="28"/>
        <v>#DIV/0!</v>
      </c>
    </row>
    <row r="278" spans="1:74" x14ac:dyDescent="0.2">
      <c r="A278" s="90"/>
      <c r="B278" s="102">
        <f t="shared" si="12"/>
        <v>36950</v>
      </c>
      <c r="C278" s="195">
        <f t="shared" si="13"/>
        <v>-2.6002798078149341</v>
      </c>
      <c r="D278" s="195">
        <f t="shared" si="29"/>
        <v>-2.6808533835236381</v>
      </c>
      <c r="E278" s="195">
        <f t="shared" si="29"/>
        <v>-1.6841997438999181</v>
      </c>
      <c r="F278" s="195">
        <f t="shared" si="29"/>
        <v>-1.5064055130798031</v>
      </c>
      <c r="G278" s="195">
        <f t="shared" si="29"/>
        <v>-1.7358215589297699</v>
      </c>
      <c r="H278" s="195">
        <f t="shared" si="29"/>
        <v>-2.278713402189557</v>
      </c>
      <c r="I278" s="195">
        <f t="shared" si="29"/>
        <v>-1.9063045899941695</v>
      </c>
      <c r="J278" s="195">
        <f t="shared" si="29"/>
        <v>-0.67005150681723347</v>
      </c>
      <c r="K278" s="195">
        <f t="shared" si="29"/>
        <v>-1.5582366903805134</v>
      </c>
      <c r="L278" s="195">
        <f t="shared" si="29"/>
        <v>-1</v>
      </c>
      <c r="M278" s="195">
        <f t="shared" si="29"/>
        <v>0.55616326295770047</v>
      </c>
      <c r="N278" s="195">
        <f t="shared" si="29"/>
        <v>0.77709751178425734</v>
      </c>
      <c r="O278" s="195">
        <f t="shared" si="29"/>
        <v>1.4811867633361113</v>
      </c>
      <c r="P278" s="195">
        <f t="shared" si="29"/>
        <v>0.79753777181040264</v>
      </c>
      <c r="Q278" s="195">
        <f t="shared" si="29"/>
        <v>0.39476917856834109</v>
      </c>
      <c r="R278" s="195">
        <f t="shared" si="29"/>
        <v>0.32919865993652669</v>
      </c>
      <c r="S278" s="195">
        <f t="shared" si="29"/>
        <v>0.58903942836814849</v>
      </c>
      <c r="T278" s="195">
        <f t="shared" si="29"/>
        <v>1.0216603191105586E-2</v>
      </c>
      <c r="U278" s="195">
        <f t="shared" si="29"/>
        <v>0.87769684999511466</v>
      </c>
      <c r="V278" s="195">
        <f t="shared" si="29"/>
        <v>0.8456570632872642</v>
      </c>
      <c r="W278" s="195">
        <f t="shared" si="29"/>
        <v>0.29040657016738025</v>
      </c>
      <c r="X278" s="195">
        <f t="shared" si="29"/>
        <v>0.34421897056609796</v>
      </c>
      <c r="Y278" s="195">
        <f t="shared" si="29"/>
        <v>-0.25357778727702995</v>
      </c>
      <c r="Z278" s="195">
        <f t="shared" si="29"/>
        <v>0.25441409231431394</v>
      </c>
      <c r="AA278" s="195">
        <f t="shared" si="29"/>
        <v>0.31857184587571385</v>
      </c>
      <c r="AB278" s="195">
        <f t="shared" si="29"/>
        <v>0.36866150037555256</v>
      </c>
      <c r="AC278" s="195">
        <f t="shared" si="29"/>
        <v>-0.31967342033492341</v>
      </c>
      <c r="AD278" s="195">
        <f t="shared" si="29"/>
        <v>-0.36362401808861045</v>
      </c>
      <c r="AE278" s="195">
        <f t="shared" si="29"/>
        <v>-0.2737530570825219</v>
      </c>
      <c r="AF278" s="195">
        <f t="shared" si="29"/>
        <v>-0.19430146101443979</v>
      </c>
      <c r="AG278" s="195">
        <f t="shared" si="29"/>
        <v>-0.16828346813920292</v>
      </c>
      <c r="AH278" s="195">
        <f t="shared" si="29"/>
        <v>-0.26561595657540482</v>
      </c>
      <c r="AI278" s="195">
        <f t="shared" si="29"/>
        <v>-0.1886249276130709</v>
      </c>
      <c r="AJ278" s="195">
        <f t="shared" si="29"/>
        <v>-1.8087729026780788</v>
      </c>
      <c r="AK278" s="195">
        <f t="shared" si="29"/>
        <v>-1.4907483958908485</v>
      </c>
      <c r="AL278" s="195">
        <f t="shared" si="29"/>
        <v>-0.64313141695341314</v>
      </c>
      <c r="AM278" s="195">
        <f t="shared" si="29"/>
        <v>-1.5563866105714088</v>
      </c>
      <c r="AN278" s="195">
        <f t="shared" si="29"/>
        <v>0.45565431488305408</v>
      </c>
      <c r="AO278" s="195">
        <f t="shared" si="29"/>
        <v>1.6485674610067524</v>
      </c>
      <c r="AP278" s="195">
        <f t="shared" si="29"/>
        <v>-0.15306291576670761</v>
      </c>
      <c r="AQ278" s="195">
        <f t="shared" si="29"/>
        <v>-1.8298047394958317</v>
      </c>
      <c r="AR278" s="195">
        <f t="shared" si="29"/>
        <v>6.1495691963244517E-2</v>
      </c>
      <c r="AS278" s="195">
        <f t="shared" si="29"/>
        <v>-1</v>
      </c>
      <c r="AT278" s="195">
        <f t="shared" si="29"/>
        <v>-1.0775467575276394</v>
      </c>
      <c r="AU278" s="195">
        <f t="shared" si="29"/>
        <v>0.37749562537318965</v>
      </c>
      <c r="AV278" s="195">
        <f t="shared" si="29"/>
        <v>-2.4781043604773911</v>
      </c>
      <c r="AW278" s="195">
        <f t="shared" si="29"/>
        <v>-0.47052022712475305</v>
      </c>
      <c r="AX278" s="195">
        <f t="shared" si="29"/>
        <v>-0.21389539652341835</v>
      </c>
      <c r="AY278" s="195">
        <f t="shared" si="29"/>
        <v>-2.426438719289763</v>
      </c>
      <c r="AZ278" s="195">
        <f t="shared" si="29"/>
        <v>-2.7904322223028815</v>
      </c>
      <c r="BA278" s="195">
        <f t="shared" si="29"/>
        <v>0.25221559479840022</v>
      </c>
      <c r="BB278" s="195" t="e">
        <f t="shared" si="29"/>
        <v>#DIV/0!</v>
      </c>
      <c r="BC278" s="195" t="e">
        <f t="shared" si="29"/>
        <v>#DIV/0!</v>
      </c>
      <c r="BD278" s="195" t="e">
        <f t="shared" si="29"/>
        <v>#DIV/0!</v>
      </c>
      <c r="BE278" s="195" t="e">
        <f t="shared" si="29"/>
        <v>#DIV/0!</v>
      </c>
      <c r="BF278" s="195" t="e">
        <f t="shared" si="29"/>
        <v>#DIV/0!</v>
      </c>
      <c r="BG278" s="195" t="e">
        <f t="shared" si="29"/>
        <v>#DIV/0!</v>
      </c>
      <c r="BH278" s="195" t="e">
        <f t="shared" si="29"/>
        <v>#DIV/0!</v>
      </c>
      <c r="BI278" s="195" t="e">
        <f t="shared" si="29"/>
        <v>#DIV/0!</v>
      </c>
      <c r="BJ278" s="195" t="e">
        <f t="shared" si="29"/>
        <v>#DIV/0!</v>
      </c>
      <c r="BK278" s="195" t="e">
        <f t="shared" si="29"/>
        <v>#DIV/0!</v>
      </c>
      <c r="BL278" s="195" t="e">
        <f t="shared" si="29"/>
        <v>#DIV/0!</v>
      </c>
      <c r="BM278" s="195" t="e">
        <f t="shared" si="29"/>
        <v>#DIV/0!</v>
      </c>
      <c r="BN278" s="195" t="e">
        <f t="shared" si="29"/>
        <v>#DIV/0!</v>
      </c>
      <c r="BO278" s="195" t="e">
        <f t="shared" si="29"/>
        <v>#DIV/0!</v>
      </c>
      <c r="BP278" s="195" t="e">
        <f t="shared" si="28"/>
        <v>#DIV/0!</v>
      </c>
      <c r="BQ278" s="195" t="e">
        <f t="shared" si="28"/>
        <v>#DIV/0!</v>
      </c>
      <c r="BR278" s="195" t="e">
        <f t="shared" si="28"/>
        <v>#DIV/0!</v>
      </c>
      <c r="BS278" s="195" t="e">
        <f t="shared" si="28"/>
        <v>#DIV/0!</v>
      </c>
      <c r="BT278" s="195" t="e">
        <f t="shared" si="28"/>
        <v>#DIV/0!</v>
      </c>
      <c r="BU278" s="195" t="e">
        <f t="shared" si="28"/>
        <v>#DIV/0!</v>
      </c>
      <c r="BV278" s="195" t="e">
        <f t="shared" si="28"/>
        <v>#DIV/0!</v>
      </c>
    </row>
    <row r="279" spans="1:74" x14ac:dyDescent="0.2">
      <c r="A279" s="90"/>
      <c r="B279" s="102">
        <f t="shared" si="12"/>
        <v>36981</v>
      </c>
      <c r="C279" s="195">
        <f t="shared" si="13"/>
        <v>-1.909660210994039</v>
      </c>
      <c r="D279" s="195">
        <f t="shared" si="29"/>
        <v>-1.9634488001632506</v>
      </c>
      <c r="E279" s="195">
        <f t="shared" si="29"/>
        <v>-1.7123462981525044</v>
      </c>
      <c r="F279" s="195">
        <f t="shared" si="29"/>
        <v>-1.1696465355493164</v>
      </c>
      <c r="G279" s="195">
        <f t="shared" si="29"/>
        <v>-1.0711272693678944</v>
      </c>
      <c r="H279" s="195">
        <f t="shared" si="29"/>
        <v>-1.8553936256490375</v>
      </c>
      <c r="I279" s="195">
        <f t="shared" si="29"/>
        <v>-1.7169680663024181</v>
      </c>
      <c r="J279" s="195">
        <f t="shared" si="29"/>
        <v>-1.7002027608545238</v>
      </c>
      <c r="K279" s="195">
        <f t="shared" si="29"/>
        <v>-1.9093149493045838</v>
      </c>
      <c r="L279" s="195">
        <f t="shared" si="29"/>
        <v>-1</v>
      </c>
      <c r="M279" s="195">
        <f t="shared" si="29"/>
        <v>0.14563448290949879</v>
      </c>
      <c r="N279" s="195">
        <f t="shared" si="29"/>
        <v>-1.3466042301335879E-2</v>
      </c>
      <c r="O279" s="195">
        <f t="shared" si="29"/>
        <v>2.368270670248616</v>
      </c>
      <c r="P279" s="195">
        <f t="shared" si="29"/>
        <v>0.62810017854216471</v>
      </c>
      <c r="Q279" s="195">
        <f t="shared" si="29"/>
        <v>-0.33613274490139222</v>
      </c>
      <c r="R279" s="195">
        <f t="shared" si="29"/>
        <v>0.13823773137642917</v>
      </c>
      <c r="S279" s="195">
        <f t="shared" si="29"/>
        <v>0.4293557383034452</v>
      </c>
      <c r="T279" s="195">
        <f t="shared" si="29"/>
        <v>-0.20284088678489379</v>
      </c>
      <c r="U279" s="195">
        <f t="shared" si="29"/>
        <v>0.28373358599370097</v>
      </c>
      <c r="V279" s="195">
        <f t="shared" si="29"/>
        <v>0.13760977659496035</v>
      </c>
      <c r="W279" s="195">
        <f t="shared" si="29"/>
        <v>0.30159798947942212</v>
      </c>
      <c r="X279" s="195">
        <f t="shared" si="29"/>
        <v>-8.1207213774280793E-2</v>
      </c>
      <c r="Y279" s="195">
        <f t="shared" si="29"/>
        <v>0.44631231498465457</v>
      </c>
      <c r="Z279" s="195">
        <f t="shared" si="29"/>
        <v>0.92016232170226986</v>
      </c>
      <c r="AA279" s="195">
        <f t="shared" si="29"/>
        <v>-1.2705616511061515</v>
      </c>
      <c r="AB279" s="195">
        <f t="shared" si="29"/>
        <v>-0.16173175402401824</v>
      </c>
      <c r="AC279" s="195">
        <f t="shared" si="29"/>
        <v>-2.0102238803126218</v>
      </c>
      <c r="AD279" s="195">
        <f t="shared" si="29"/>
        <v>-1.9862342466534713</v>
      </c>
      <c r="AE279" s="195">
        <f t="shared" si="29"/>
        <v>-1.8872465059806323</v>
      </c>
      <c r="AF279" s="195">
        <f t="shared" si="29"/>
        <v>-1.2218389520831454</v>
      </c>
      <c r="AG279" s="195">
        <f t="shared" si="29"/>
        <v>-1.0582282567028183</v>
      </c>
      <c r="AH279" s="195">
        <f t="shared" si="29"/>
        <v>-1.6702906933599284</v>
      </c>
      <c r="AI279" s="195">
        <f t="shared" si="29"/>
        <v>1.2654725505915123</v>
      </c>
      <c r="AJ279" s="195">
        <f t="shared" si="29"/>
        <v>-1.4055714934063137</v>
      </c>
      <c r="AK279" s="195">
        <f t="shared" si="29"/>
        <v>-1.3690777450638549</v>
      </c>
      <c r="AL279" s="195">
        <f t="shared" si="29"/>
        <v>-0.56120655733564573</v>
      </c>
      <c r="AM279" s="195">
        <f t="shared" si="29"/>
        <v>0.28837432459071122</v>
      </c>
      <c r="AN279" s="195">
        <f t="shared" si="29"/>
        <v>-0.28082073218941855</v>
      </c>
      <c r="AO279" s="195">
        <f t="shared" si="29"/>
        <v>2.1475594336028951</v>
      </c>
      <c r="AP279" s="195">
        <f t="shared" si="29"/>
        <v>-1.0462191911785581</v>
      </c>
      <c r="AQ279" s="195">
        <f t="shared" si="29"/>
        <v>-1.343818959175719</v>
      </c>
      <c r="AR279" s="195">
        <f t="shared" si="29"/>
        <v>-1.2518552046641875</v>
      </c>
      <c r="AS279" s="195">
        <f t="shared" si="29"/>
        <v>-1</v>
      </c>
      <c r="AT279" s="195">
        <f t="shared" si="29"/>
        <v>-0.84546376278112068</v>
      </c>
      <c r="AU279" s="195">
        <f t="shared" si="29"/>
        <v>-1.7236793075137007</v>
      </c>
      <c r="AV279" s="195">
        <f t="shared" si="29"/>
        <v>-3.0098556864300754</v>
      </c>
      <c r="AW279" s="195">
        <f t="shared" si="29"/>
        <v>-2.3089633243265593E-3</v>
      </c>
      <c r="AX279" s="195">
        <f t="shared" si="29"/>
        <v>-1.5242085171054736</v>
      </c>
      <c r="AY279" s="195">
        <f t="shared" si="29"/>
        <v>-1.9407270960200329</v>
      </c>
      <c r="AZ279" s="195">
        <f t="shared" si="29"/>
        <v>-1.4214705949728659</v>
      </c>
      <c r="BA279" s="195">
        <f t="shared" si="29"/>
        <v>0.31504352389108947</v>
      </c>
      <c r="BB279" s="195" t="e">
        <f t="shared" si="29"/>
        <v>#DIV/0!</v>
      </c>
      <c r="BC279" s="195" t="e">
        <f t="shared" si="29"/>
        <v>#DIV/0!</v>
      </c>
      <c r="BD279" s="195" t="e">
        <f t="shared" si="29"/>
        <v>#DIV/0!</v>
      </c>
      <c r="BE279" s="195" t="e">
        <f t="shared" si="29"/>
        <v>#DIV/0!</v>
      </c>
      <c r="BF279" s="195" t="e">
        <f t="shared" si="29"/>
        <v>#DIV/0!</v>
      </c>
      <c r="BG279" s="195" t="e">
        <f t="shared" si="29"/>
        <v>#DIV/0!</v>
      </c>
      <c r="BH279" s="195" t="e">
        <f t="shared" si="29"/>
        <v>#DIV/0!</v>
      </c>
      <c r="BI279" s="195" t="e">
        <f t="shared" si="29"/>
        <v>#DIV/0!</v>
      </c>
      <c r="BJ279" s="195" t="e">
        <f t="shared" si="29"/>
        <v>#DIV/0!</v>
      </c>
      <c r="BK279" s="195" t="e">
        <f t="shared" si="29"/>
        <v>#DIV/0!</v>
      </c>
      <c r="BL279" s="195" t="e">
        <f t="shared" si="29"/>
        <v>#DIV/0!</v>
      </c>
      <c r="BM279" s="195" t="e">
        <f t="shared" si="29"/>
        <v>#DIV/0!</v>
      </c>
      <c r="BN279" s="195" t="e">
        <f t="shared" si="29"/>
        <v>#DIV/0!</v>
      </c>
      <c r="BO279" s="195" t="e">
        <f t="shared" ref="BO279:BV282" si="30">(BO32-BO$246)/BO$247</f>
        <v>#DIV/0!</v>
      </c>
      <c r="BP279" s="195" t="e">
        <f t="shared" si="30"/>
        <v>#DIV/0!</v>
      </c>
      <c r="BQ279" s="195" t="e">
        <f t="shared" si="30"/>
        <v>#DIV/0!</v>
      </c>
      <c r="BR279" s="195" t="e">
        <f t="shared" si="30"/>
        <v>#DIV/0!</v>
      </c>
      <c r="BS279" s="195" t="e">
        <f t="shared" si="30"/>
        <v>#DIV/0!</v>
      </c>
      <c r="BT279" s="195" t="e">
        <f t="shared" si="30"/>
        <v>#DIV/0!</v>
      </c>
      <c r="BU279" s="195" t="e">
        <f t="shared" si="30"/>
        <v>#DIV/0!</v>
      </c>
      <c r="BV279" s="195" t="e">
        <f t="shared" si="30"/>
        <v>#DIV/0!</v>
      </c>
    </row>
    <row r="280" spans="1:74" x14ac:dyDescent="0.2">
      <c r="A280" s="90"/>
      <c r="B280" s="102">
        <f t="shared" si="12"/>
        <v>37011</v>
      </c>
      <c r="C280" s="195">
        <f t="shared" si="13"/>
        <v>1.9252278595967847</v>
      </c>
      <c r="D280" s="195">
        <f t="shared" ref="D280:BO283" si="31">(D33-D$246)/D$247</f>
        <v>1.9563829663931187</v>
      </c>
      <c r="E280" s="195">
        <f t="shared" si="31"/>
        <v>1.8285046240373035</v>
      </c>
      <c r="F280" s="195">
        <f t="shared" si="31"/>
        <v>1.3945861244753126</v>
      </c>
      <c r="G280" s="195">
        <f t="shared" si="31"/>
        <v>0.82908813482557286</v>
      </c>
      <c r="H280" s="195">
        <f t="shared" si="31"/>
        <v>1.6701245608615842</v>
      </c>
      <c r="I280" s="195">
        <f t="shared" si="31"/>
        <v>1.3776555297435331</v>
      </c>
      <c r="J280" s="195">
        <f t="shared" si="31"/>
        <v>1.6927668992580034</v>
      </c>
      <c r="K280" s="195">
        <f t="shared" si="31"/>
        <v>0.69249904596358891</v>
      </c>
      <c r="L280" s="195">
        <f t="shared" si="31"/>
        <v>-1</v>
      </c>
      <c r="M280" s="195">
        <f t="shared" si="31"/>
        <v>-0.87307685247939437</v>
      </c>
      <c r="N280" s="195">
        <f t="shared" si="31"/>
        <v>-1.4049397750637191</v>
      </c>
      <c r="O280" s="195">
        <f t="shared" si="31"/>
        <v>1.7415617192616319</v>
      </c>
      <c r="P280" s="195">
        <f t="shared" si="31"/>
        <v>-0.8933906740458708</v>
      </c>
      <c r="Q280" s="195">
        <f t="shared" si="31"/>
        <v>-1.0687523390910798</v>
      </c>
      <c r="R280" s="195">
        <f t="shared" si="31"/>
        <v>-0.59831511000281334</v>
      </c>
      <c r="S280" s="195">
        <f t="shared" si="31"/>
        <v>-0.59709586033216611</v>
      </c>
      <c r="T280" s="195">
        <f t="shared" si="31"/>
        <v>-0.56879652930954738</v>
      </c>
      <c r="U280" s="195">
        <f t="shared" si="31"/>
        <v>0.14039915437313999</v>
      </c>
      <c r="V280" s="195">
        <f t="shared" si="31"/>
        <v>-1.0964644500059406</v>
      </c>
      <c r="W280" s="195">
        <f t="shared" si="31"/>
        <v>-0.33200851926387459</v>
      </c>
      <c r="X280" s="195">
        <f t="shared" si="31"/>
        <v>-0.34055328182767225</v>
      </c>
      <c r="Y280" s="195">
        <f t="shared" si="31"/>
        <v>-1.2684089235953111</v>
      </c>
      <c r="Z280" s="195">
        <f t="shared" si="31"/>
        <v>-0.77320194127886421</v>
      </c>
      <c r="AA280" s="195">
        <f t="shared" si="31"/>
        <v>-0.79201601333779681</v>
      </c>
      <c r="AB280" s="195">
        <f t="shared" si="31"/>
        <v>-0.39301820064256915</v>
      </c>
      <c r="AC280" s="195">
        <f t="shared" si="31"/>
        <v>-7.9187177670747053E-2</v>
      </c>
      <c r="AD280" s="195">
        <f t="shared" si="31"/>
        <v>-0.1048634690910526</v>
      </c>
      <c r="AE280" s="195">
        <f t="shared" si="31"/>
        <v>5.1281304744683343E-2</v>
      </c>
      <c r="AF280" s="195">
        <f t="shared" si="31"/>
        <v>-4.8130946573274602E-2</v>
      </c>
      <c r="AG280" s="195">
        <f t="shared" si="31"/>
        <v>-4.1685958365343431E-2</v>
      </c>
      <c r="AH280" s="195">
        <f t="shared" si="31"/>
        <v>-6.5796455405911558E-2</v>
      </c>
      <c r="AI280" s="195">
        <f t="shared" si="31"/>
        <v>-0.21619075658377387</v>
      </c>
      <c r="AJ280" s="195">
        <f t="shared" si="31"/>
        <v>0.8965784885647341</v>
      </c>
      <c r="AK280" s="195">
        <f t="shared" si="31"/>
        <v>0.76951792524137996</v>
      </c>
      <c r="AL280" s="195">
        <f t="shared" si="31"/>
        <v>0.3714764598512445</v>
      </c>
      <c r="AM280" s="195">
        <f t="shared" si="31"/>
        <v>-0.40159531651323133</v>
      </c>
      <c r="AN280" s="195">
        <f t="shared" si="31"/>
        <v>0.18530271532480461</v>
      </c>
      <c r="AO280" s="195">
        <f t="shared" si="31"/>
        <v>-1.7968213125781496</v>
      </c>
      <c r="AP280" s="195">
        <f t="shared" si="31"/>
        <v>0.76349706909149417</v>
      </c>
      <c r="AQ280" s="195">
        <f t="shared" si="31"/>
        <v>1.3547738406890462</v>
      </c>
      <c r="AR280" s="195">
        <f t="shared" si="31"/>
        <v>-0.9939769601981463</v>
      </c>
      <c r="AS280" s="195">
        <f t="shared" si="31"/>
        <v>-1</v>
      </c>
      <c r="AT280" s="195">
        <f t="shared" si="31"/>
        <v>0.84391396641376515</v>
      </c>
      <c r="AU280" s="195">
        <f t="shared" si="31"/>
        <v>-0.25562848924508202</v>
      </c>
      <c r="AV280" s="195">
        <f t="shared" si="31"/>
        <v>0.60791198663835411</v>
      </c>
      <c r="AW280" s="195">
        <f t="shared" si="31"/>
        <v>0.25571142000612618</v>
      </c>
      <c r="AX280" s="195">
        <f t="shared" si="31"/>
        <v>0.33574044730868796</v>
      </c>
      <c r="AY280" s="195">
        <f t="shared" si="31"/>
        <v>1.6065762031253072</v>
      </c>
      <c r="AZ280" s="195">
        <f t="shared" si="31"/>
        <v>2.0301787489528547</v>
      </c>
      <c r="BA280" s="195">
        <f t="shared" si="31"/>
        <v>1.947564275725004</v>
      </c>
      <c r="BB280" s="195" t="e">
        <f t="shared" si="31"/>
        <v>#DIV/0!</v>
      </c>
      <c r="BC280" s="195" t="e">
        <f t="shared" si="31"/>
        <v>#DIV/0!</v>
      </c>
      <c r="BD280" s="195" t="e">
        <f t="shared" si="31"/>
        <v>#DIV/0!</v>
      </c>
      <c r="BE280" s="195" t="e">
        <f t="shared" si="31"/>
        <v>#DIV/0!</v>
      </c>
      <c r="BF280" s="195" t="e">
        <f t="shared" si="31"/>
        <v>#DIV/0!</v>
      </c>
      <c r="BG280" s="195" t="e">
        <f t="shared" si="31"/>
        <v>#DIV/0!</v>
      </c>
      <c r="BH280" s="195" t="e">
        <f t="shared" si="31"/>
        <v>#DIV/0!</v>
      </c>
      <c r="BI280" s="195" t="e">
        <f t="shared" si="31"/>
        <v>#DIV/0!</v>
      </c>
      <c r="BJ280" s="195" t="e">
        <f t="shared" si="31"/>
        <v>#DIV/0!</v>
      </c>
      <c r="BK280" s="195" t="e">
        <f t="shared" si="31"/>
        <v>#DIV/0!</v>
      </c>
      <c r="BL280" s="195" t="e">
        <f t="shared" si="31"/>
        <v>#DIV/0!</v>
      </c>
      <c r="BM280" s="195" t="e">
        <f t="shared" si="31"/>
        <v>#DIV/0!</v>
      </c>
      <c r="BN280" s="195" t="e">
        <f t="shared" si="31"/>
        <v>#DIV/0!</v>
      </c>
      <c r="BO280" s="195" t="e">
        <f t="shared" si="31"/>
        <v>#DIV/0!</v>
      </c>
      <c r="BP280" s="195" t="e">
        <f t="shared" si="30"/>
        <v>#DIV/0!</v>
      </c>
      <c r="BQ280" s="195" t="e">
        <f t="shared" si="30"/>
        <v>#DIV/0!</v>
      </c>
      <c r="BR280" s="195" t="e">
        <f t="shared" si="30"/>
        <v>#DIV/0!</v>
      </c>
      <c r="BS280" s="195" t="e">
        <f t="shared" si="30"/>
        <v>#DIV/0!</v>
      </c>
      <c r="BT280" s="195" t="e">
        <f t="shared" si="30"/>
        <v>#DIV/0!</v>
      </c>
      <c r="BU280" s="195" t="e">
        <f t="shared" si="30"/>
        <v>#DIV/0!</v>
      </c>
      <c r="BV280" s="195" t="e">
        <f t="shared" si="30"/>
        <v>#DIV/0!</v>
      </c>
    </row>
    <row r="281" spans="1:74" x14ac:dyDescent="0.2">
      <c r="A281" s="90"/>
      <c r="B281" s="102">
        <f t="shared" si="12"/>
        <v>37042</v>
      </c>
      <c r="C281" s="195">
        <f t="shared" si="13"/>
        <v>2.1684845137237441E-2</v>
      </c>
      <c r="D281" s="195">
        <f t="shared" si="31"/>
        <v>-9.0347725185956369E-3</v>
      </c>
      <c r="E281" s="195">
        <f t="shared" si="31"/>
        <v>0.22333518948763584</v>
      </c>
      <c r="F281" s="195">
        <f t="shared" si="31"/>
        <v>0.31259312264811118</v>
      </c>
      <c r="G281" s="195">
        <f t="shared" si="31"/>
        <v>1.7549968045762283</v>
      </c>
      <c r="H281" s="195">
        <f t="shared" si="31"/>
        <v>-0.44247456878242453</v>
      </c>
      <c r="I281" s="195">
        <f t="shared" si="31"/>
        <v>-0.75602831390080982</v>
      </c>
      <c r="J281" s="195">
        <f t="shared" si="31"/>
        <v>-0.1507880971213007</v>
      </c>
      <c r="K281" s="195">
        <f t="shared" si="31"/>
        <v>3.2075037383667696E-2</v>
      </c>
      <c r="L281" s="195">
        <f t="shared" si="31"/>
        <v>-1</v>
      </c>
      <c r="M281" s="195">
        <f t="shared" si="31"/>
        <v>0.25929373649253262</v>
      </c>
      <c r="N281" s="195">
        <f t="shared" si="31"/>
        <v>-2.1297810032905377E-2</v>
      </c>
      <c r="O281" s="195">
        <f t="shared" si="31"/>
        <v>1.6478784224646084</v>
      </c>
      <c r="P281" s="195">
        <f t="shared" si="31"/>
        <v>0.14621813107092893</v>
      </c>
      <c r="Q281" s="195">
        <f t="shared" si="31"/>
        <v>-0.12812942714078704</v>
      </c>
      <c r="R281" s="195">
        <f t="shared" si="31"/>
        <v>0.36220332436089003</v>
      </c>
      <c r="S281" s="195">
        <f t="shared" si="31"/>
        <v>0.3632241090847298</v>
      </c>
      <c r="T281" s="195">
        <f t="shared" si="31"/>
        <v>0.3347409854030578</v>
      </c>
      <c r="U281" s="195">
        <f t="shared" si="31"/>
        <v>0.47726117695679898</v>
      </c>
      <c r="V281" s="195">
        <f t="shared" si="31"/>
        <v>8.8051738658194531E-2</v>
      </c>
      <c r="W281" s="195">
        <f t="shared" si="31"/>
        <v>0.42011225039925082</v>
      </c>
      <c r="X281" s="195">
        <f t="shared" si="31"/>
        <v>-8.538097390192935E-3</v>
      </c>
      <c r="Y281" s="195">
        <f t="shared" si="31"/>
        <v>0.72720052808315327</v>
      </c>
      <c r="Z281" s="195">
        <f t="shared" si="31"/>
        <v>1.3754296447910415</v>
      </c>
      <c r="AA281" s="195">
        <f t="shared" si="31"/>
        <v>0.52033237500956686</v>
      </c>
      <c r="AB281" s="195">
        <f t="shared" si="31"/>
        <v>0.32917357046506823</v>
      </c>
      <c r="AC281" s="195">
        <f t="shared" si="31"/>
        <v>-0.20992283713156751</v>
      </c>
      <c r="AD281" s="195">
        <f t="shared" si="31"/>
        <v>-0.31695632609396313</v>
      </c>
      <c r="AE281" s="195">
        <f t="shared" si="31"/>
        <v>-1.8228935301543146E-2</v>
      </c>
      <c r="AF281" s="195">
        <f t="shared" si="31"/>
        <v>-0.12759369831944656</v>
      </c>
      <c r="AG281" s="195">
        <f t="shared" si="31"/>
        <v>-0.11050822754393971</v>
      </c>
      <c r="AH281" s="195">
        <f t="shared" si="31"/>
        <v>-0.174424433327317</v>
      </c>
      <c r="AI281" s="195">
        <f t="shared" si="31"/>
        <v>-0.25753950003982834</v>
      </c>
      <c r="AJ281" s="195">
        <f t="shared" si="31"/>
        <v>0.40233159977998939</v>
      </c>
      <c r="AK281" s="195">
        <f t="shared" si="31"/>
        <v>0.12840718819145175</v>
      </c>
      <c r="AL281" s="195">
        <f t="shared" si="31"/>
        <v>0.8189122316098203</v>
      </c>
      <c r="AM281" s="195">
        <f t="shared" si="31"/>
        <v>-0.38706963985841153</v>
      </c>
      <c r="AN281" s="195">
        <f t="shared" si="31"/>
        <v>0.34378468747964058</v>
      </c>
      <c r="AO281" s="195">
        <f t="shared" si="31"/>
        <v>0.10697113158250399</v>
      </c>
      <c r="AP281" s="195">
        <f t="shared" si="31"/>
        <v>-0.54287658920911663</v>
      </c>
      <c r="AQ281" s="195">
        <f t="shared" si="31"/>
        <v>1.5259524105097295E-2</v>
      </c>
      <c r="AR281" s="195">
        <f t="shared" si="31"/>
        <v>-0.32967276608803969</v>
      </c>
      <c r="AS281" s="195">
        <f t="shared" si="31"/>
        <v>-1</v>
      </c>
      <c r="AT281" s="195">
        <f t="shared" si="31"/>
        <v>-0.10155653695950123</v>
      </c>
      <c r="AU281" s="195">
        <f t="shared" si="31"/>
        <v>-1.4240477181815874</v>
      </c>
      <c r="AV281" s="195">
        <f t="shared" si="31"/>
        <v>-1.9519820299798536</v>
      </c>
      <c r="AW281" s="195">
        <f t="shared" si="31"/>
        <v>0.26216648825340394</v>
      </c>
      <c r="AX281" s="195">
        <f t="shared" si="31"/>
        <v>3.7483320969014158E-3</v>
      </c>
      <c r="AY281" s="195">
        <f t="shared" si="31"/>
        <v>-0.20802085055391503</v>
      </c>
      <c r="AZ281" s="195">
        <f t="shared" si="31"/>
        <v>0.91042598621541726</v>
      </c>
      <c r="BA281" s="195">
        <f t="shared" si="31"/>
        <v>6.2529264792170053E-2</v>
      </c>
      <c r="BB281" s="195" t="e">
        <f t="shared" si="31"/>
        <v>#DIV/0!</v>
      </c>
      <c r="BC281" s="195" t="e">
        <f t="shared" si="31"/>
        <v>#DIV/0!</v>
      </c>
      <c r="BD281" s="195" t="e">
        <f t="shared" si="31"/>
        <v>#DIV/0!</v>
      </c>
      <c r="BE281" s="195" t="e">
        <f t="shared" si="31"/>
        <v>#DIV/0!</v>
      </c>
      <c r="BF281" s="195" t="e">
        <f t="shared" si="31"/>
        <v>#DIV/0!</v>
      </c>
      <c r="BG281" s="195" t="e">
        <f t="shared" si="31"/>
        <v>#DIV/0!</v>
      </c>
      <c r="BH281" s="195" t="e">
        <f t="shared" si="31"/>
        <v>#DIV/0!</v>
      </c>
      <c r="BI281" s="195" t="e">
        <f t="shared" si="31"/>
        <v>#DIV/0!</v>
      </c>
      <c r="BJ281" s="195" t="e">
        <f t="shared" si="31"/>
        <v>#DIV/0!</v>
      </c>
      <c r="BK281" s="195" t="e">
        <f t="shared" si="31"/>
        <v>#DIV/0!</v>
      </c>
      <c r="BL281" s="195" t="e">
        <f t="shared" si="31"/>
        <v>#DIV/0!</v>
      </c>
      <c r="BM281" s="195" t="e">
        <f t="shared" si="31"/>
        <v>#DIV/0!</v>
      </c>
      <c r="BN281" s="195" t="e">
        <f t="shared" si="31"/>
        <v>#DIV/0!</v>
      </c>
      <c r="BO281" s="195" t="e">
        <f t="shared" si="31"/>
        <v>#DIV/0!</v>
      </c>
      <c r="BP281" s="195" t="e">
        <f t="shared" si="30"/>
        <v>#DIV/0!</v>
      </c>
      <c r="BQ281" s="195" t="e">
        <f t="shared" si="30"/>
        <v>#DIV/0!</v>
      </c>
      <c r="BR281" s="195" t="e">
        <f t="shared" si="30"/>
        <v>#DIV/0!</v>
      </c>
      <c r="BS281" s="195" t="e">
        <f t="shared" si="30"/>
        <v>#DIV/0!</v>
      </c>
      <c r="BT281" s="195" t="e">
        <f t="shared" si="30"/>
        <v>#DIV/0!</v>
      </c>
      <c r="BU281" s="195" t="e">
        <f t="shared" si="30"/>
        <v>#DIV/0!</v>
      </c>
      <c r="BV281" s="195" t="e">
        <f t="shared" si="30"/>
        <v>#DIV/0!</v>
      </c>
    </row>
    <row r="282" spans="1:74" x14ac:dyDescent="0.2">
      <c r="A282" s="90"/>
      <c r="B282" s="102">
        <f t="shared" si="12"/>
        <v>37072</v>
      </c>
      <c r="C282" s="195">
        <f t="shared" si="13"/>
        <v>-0.67658426979067965</v>
      </c>
      <c r="D282" s="195">
        <f t="shared" si="31"/>
        <v>-0.79288895207423449</v>
      </c>
      <c r="E282" s="195">
        <f t="shared" si="31"/>
        <v>-0.44932666504156432</v>
      </c>
      <c r="F282" s="195">
        <f t="shared" si="31"/>
        <v>0.51326097666825377</v>
      </c>
      <c r="G282" s="195">
        <f t="shared" si="31"/>
        <v>0.35036406591556263</v>
      </c>
      <c r="H282" s="195">
        <f t="shared" si="31"/>
        <v>-0.93280907581402717</v>
      </c>
      <c r="I282" s="195">
        <f t="shared" si="31"/>
        <v>-0.99563294834880889</v>
      </c>
      <c r="J282" s="195">
        <f t="shared" si="31"/>
        <v>-0.80211274659402598</v>
      </c>
      <c r="K282" s="195">
        <f t="shared" si="31"/>
        <v>-0.54009035362224889</v>
      </c>
      <c r="L282" s="195">
        <f t="shared" si="31"/>
        <v>-1</v>
      </c>
      <c r="M282" s="195">
        <f t="shared" si="31"/>
        <v>7.3101713641643409E-3</v>
      </c>
      <c r="N282" s="195">
        <f t="shared" si="31"/>
        <v>0.17867925920387581</v>
      </c>
      <c r="O282" s="195">
        <f t="shared" si="31"/>
        <v>0.67163386066941921</v>
      </c>
      <c r="P282" s="195">
        <f t="shared" si="31"/>
        <v>7.8417556824181098E-2</v>
      </c>
      <c r="Q282" s="195">
        <f t="shared" si="31"/>
        <v>0.11393001585583278</v>
      </c>
      <c r="R282" s="195">
        <f t="shared" si="31"/>
        <v>5.4109668754874343E-2</v>
      </c>
      <c r="S282" s="195">
        <f t="shared" si="31"/>
        <v>4.44615914176896E-2</v>
      </c>
      <c r="T282" s="195">
        <f t="shared" si="31"/>
        <v>5.5172184361267404E-2</v>
      </c>
      <c r="U282" s="195">
        <f t="shared" si="31"/>
        <v>-0.37406441121577672</v>
      </c>
      <c r="V282" s="195">
        <f t="shared" si="31"/>
        <v>-4.493778335828625E-2</v>
      </c>
      <c r="W282" s="195">
        <f t="shared" si="31"/>
        <v>-0.22425523845177855</v>
      </c>
      <c r="X282" s="195">
        <f t="shared" si="31"/>
        <v>-0.16456154288018068</v>
      </c>
      <c r="Y282" s="195">
        <f t="shared" si="31"/>
        <v>0.14925376791164002</v>
      </c>
      <c r="Z282" s="195">
        <f t="shared" si="31"/>
        <v>0.44431169231925621</v>
      </c>
      <c r="AA282" s="195">
        <f t="shared" si="31"/>
        <v>-1.4643500106779024</v>
      </c>
      <c r="AB282" s="195">
        <f t="shared" si="31"/>
        <v>-2.5457196548029058E-2</v>
      </c>
      <c r="AC282" s="195">
        <f t="shared" si="31"/>
        <v>-0.86569508998413691</v>
      </c>
      <c r="AD282" s="195">
        <f t="shared" si="31"/>
        <v>-0.82458096800461078</v>
      </c>
      <c r="AE282" s="195">
        <f t="shared" si="31"/>
        <v>-0.82451572433026932</v>
      </c>
      <c r="AF282" s="195">
        <f t="shared" si="31"/>
        <v>-0.52618018914651943</v>
      </c>
      <c r="AG282" s="195">
        <f t="shared" si="31"/>
        <v>-0.45572187997668917</v>
      </c>
      <c r="AH282" s="195">
        <f t="shared" si="31"/>
        <v>-0.71930418609046465</v>
      </c>
      <c r="AI282" s="195">
        <f t="shared" si="31"/>
        <v>1.1227332424525848E-2</v>
      </c>
      <c r="AJ282" s="195">
        <f t="shared" si="31"/>
        <v>-0.18296076851773457</v>
      </c>
      <c r="AK282" s="195">
        <f t="shared" si="31"/>
        <v>-0.44250894261213392</v>
      </c>
      <c r="AL282" s="195">
        <f t="shared" si="31"/>
        <v>0.29585351251176695</v>
      </c>
      <c r="AM282" s="195">
        <f t="shared" si="31"/>
        <v>-2.139208505685664E-3</v>
      </c>
      <c r="AN282" s="195">
        <f t="shared" si="31"/>
        <v>-0.73762171075335725</v>
      </c>
      <c r="AO282" s="195">
        <f t="shared" si="31"/>
        <v>-0.13218296057652026</v>
      </c>
      <c r="AP282" s="195">
        <f t="shared" si="31"/>
        <v>-0.98282445137606556</v>
      </c>
      <c r="AQ282" s="195">
        <f t="shared" si="31"/>
        <v>-0.47610918633085086</v>
      </c>
      <c r="AR282" s="195">
        <f t="shared" si="31"/>
        <v>-7.8832839308984173E-2</v>
      </c>
      <c r="AS282" s="195">
        <f t="shared" si="31"/>
        <v>-1</v>
      </c>
      <c r="AT282" s="195">
        <f t="shared" si="31"/>
        <v>-0.10746959219764379</v>
      </c>
      <c r="AU282" s="195">
        <f t="shared" si="31"/>
        <v>-1.7112757241890206</v>
      </c>
      <c r="AV282" s="195">
        <f t="shared" si="31"/>
        <v>-0.65748001357964947</v>
      </c>
      <c r="AW282" s="195">
        <f t="shared" si="31"/>
        <v>0.88951159553968617</v>
      </c>
      <c r="AX282" s="195">
        <f t="shared" si="31"/>
        <v>0.34415679230960933</v>
      </c>
      <c r="AY282" s="195">
        <f t="shared" si="31"/>
        <v>-0.60588132884388046</v>
      </c>
      <c r="AZ282" s="195">
        <f t="shared" si="31"/>
        <v>-0.5048603005903034</v>
      </c>
      <c r="BA282" s="195">
        <f t="shared" si="31"/>
        <v>-0.527938928550857</v>
      </c>
      <c r="BB282" s="195" t="e">
        <f t="shared" si="31"/>
        <v>#DIV/0!</v>
      </c>
      <c r="BC282" s="195" t="e">
        <f t="shared" si="31"/>
        <v>#DIV/0!</v>
      </c>
      <c r="BD282" s="195" t="e">
        <f t="shared" si="31"/>
        <v>#DIV/0!</v>
      </c>
      <c r="BE282" s="195" t="e">
        <f t="shared" si="31"/>
        <v>#DIV/0!</v>
      </c>
      <c r="BF282" s="195" t="e">
        <f t="shared" si="31"/>
        <v>#DIV/0!</v>
      </c>
      <c r="BG282" s="195" t="e">
        <f t="shared" si="31"/>
        <v>#DIV/0!</v>
      </c>
      <c r="BH282" s="195" t="e">
        <f t="shared" si="31"/>
        <v>#DIV/0!</v>
      </c>
      <c r="BI282" s="195" t="e">
        <f t="shared" si="31"/>
        <v>#DIV/0!</v>
      </c>
      <c r="BJ282" s="195" t="e">
        <f t="shared" si="31"/>
        <v>#DIV/0!</v>
      </c>
      <c r="BK282" s="195" t="e">
        <f t="shared" si="31"/>
        <v>#DIV/0!</v>
      </c>
      <c r="BL282" s="195" t="e">
        <f t="shared" si="31"/>
        <v>#DIV/0!</v>
      </c>
      <c r="BM282" s="195" t="e">
        <f t="shared" si="31"/>
        <v>#DIV/0!</v>
      </c>
      <c r="BN282" s="195" t="e">
        <f t="shared" si="31"/>
        <v>#DIV/0!</v>
      </c>
      <c r="BO282" s="195" t="e">
        <f t="shared" si="31"/>
        <v>#DIV/0!</v>
      </c>
      <c r="BP282" s="195" t="e">
        <f t="shared" si="30"/>
        <v>#DIV/0!</v>
      </c>
      <c r="BQ282" s="195" t="e">
        <f t="shared" si="30"/>
        <v>#DIV/0!</v>
      </c>
      <c r="BR282" s="195" t="e">
        <f t="shared" si="30"/>
        <v>#DIV/0!</v>
      </c>
      <c r="BS282" s="195" t="e">
        <f t="shared" si="30"/>
        <v>#DIV/0!</v>
      </c>
      <c r="BT282" s="195" t="e">
        <f t="shared" si="30"/>
        <v>#DIV/0!</v>
      </c>
      <c r="BU282" s="195" t="e">
        <f t="shared" si="30"/>
        <v>#DIV/0!</v>
      </c>
      <c r="BV282" s="195" t="e">
        <f t="shared" si="30"/>
        <v>#DIV/0!</v>
      </c>
    </row>
    <row r="283" spans="1:74" x14ac:dyDescent="0.2">
      <c r="A283" s="90"/>
      <c r="B283" s="102">
        <f t="shared" si="12"/>
        <v>37103</v>
      </c>
      <c r="C283" s="195">
        <f t="shared" si="13"/>
        <v>-0.62493683374395614</v>
      </c>
      <c r="D283" s="195">
        <f t="shared" si="31"/>
        <v>-0.5542793490162059</v>
      </c>
      <c r="E283" s="195">
        <f t="shared" si="31"/>
        <v>-0.91049343927895232</v>
      </c>
      <c r="F283" s="195">
        <f t="shared" si="31"/>
        <v>-1.2747803569570553</v>
      </c>
      <c r="G283" s="195">
        <f t="shared" si="31"/>
        <v>-0.75971256916870811</v>
      </c>
      <c r="H283" s="195">
        <f t="shared" si="31"/>
        <v>-0.55854287452035878</v>
      </c>
      <c r="I283" s="195">
        <f t="shared" si="31"/>
        <v>-0.63625946412738033</v>
      </c>
      <c r="J283" s="195">
        <f t="shared" si="31"/>
        <v>-1.0583574334110077</v>
      </c>
      <c r="K283" s="195">
        <f t="shared" si="31"/>
        <v>-1.2919628379592605</v>
      </c>
      <c r="L283" s="195">
        <f t="shared" si="31"/>
        <v>-1</v>
      </c>
      <c r="M283" s="195">
        <f t="shared" si="31"/>
        <v>2.0720643928569329</v>
      </c>
      <c r="N283" s="195">
        <f t="shared" si="31"/>
        <v>1.9214255741992705</v>
      </c>
      <c r="O283" s="195">
        <f t="shared" si="31"/>
        <v>1.1878611306061211</v>
      </c>
      <c r="P283" s="195">
        <f t="shared" si="31"/>
        <v>1.932782415177323</v>
      </c>
      <c r="Q283" s="195">
        <f t="shared" si="31"/>
        <v>1.0598380684829076</v>
      </c>
      <c r="R283" s="195">
        <f t="shared" si="31"/>
        <v>1.6360781170862024</v>
      </c>
      <c r="S283" s="195">
        <f t="shared" si="31"/>
        <v>1.9555245412640154</v>
      </c>
      <c r="T283" s="195">
        <f t="shared" si="31"/>
        <v>1.176643865585195</v>
      </c>
      <c r="U283" s="195">
        <f t="shared" si="31"/>
        <v>0.79167008274743722</v>
      </c>
      <c r="V283" s="195">
        <f t="shared" si="31"/>
        <v>2.4589293620798549</v>
      </c>
      <c r="W283" s="195">
        <f t="shared" si="31"/>
        <v>2.0156069010390736</v>
      </c>
      <c r="X283" s="195">
        <f t="shared" si="31"/>
        <v>1.1335709293728968</v>
      </c>
      <c r="Y283" s="195">
        <f t="shared" si="31"/>
        <v>0.86464836686653657</v>
      </c>
      <c r="Z283" s="195">
        <f t="shared" si="31"/>
        <v>1.12599538464469</v>
      </c>
      <c r="AA283" s="195">
        <f t="shared" si="31"/>
        <v>0.37864322084636542</v>
      </c>
      <c r="AB283" s="195">
        <f t="shared" si="31"/>
        <v>0.18592682632751689</v>
      </c>
      <c r="AC283" s="195">
        <f t="shared" si="31"/>
        <v>0.93155606141980218</v>
      </c>
      <c r="AD283" s="195">
        <f t="shared" si="31"/>
        <v>0.96508870272007719</v>
      </c>
      <c r="AE283" s="195">
        <f t="shared" si="31"/>
        <v>0.89200325872151143</v>
      </c>
      <c r="AF283" s="195">
        <f t="shared" si="31"/>
        <v>0.56621130265095909</v>
      </c>
      <c r="AG283" s="195">
        <f t="shared" si="31"/>
        <v>0.49039261574382947</v>
      </c>
      <c r="AH283" s="195">
        <f t="shared" si="31"/>
        <v>0.77402792543213828</v>
      </c>
      <c r="AI283" s="195">
        <f t="shared" si="31"/>
        <v>0.21797104970479836</v>
      </c>
      <c r="AJ283" s="195">
        <f t="shared" si="31"/>
        <v>-0.91132460462156883</v>
      </c>
      <c r="AK283" s="195">
        <f t="shared" si="31"/>
        <v>-0.78880233342742356</v>
      </c>
      <c r="AL283" s="195">
        <f t="shared" si="31"/>
        <v>-0.21460138202970677</v>
      </c>
      <c r="AM283" s="195">
        <f t="shared" si="31"/>
        <v>-0.53232640640660989</v>
      </c>
      <c r="AN283" s="195">
        <f t="shared" si="31"/>
        <v>0.12936790162309778</v>
      </c>
      <c r="AO283" s="195">
        <f t="shared" si="31"/>
        <v>-0.23712224879768881</v>
      </c>
      <c r="AP283" s="195">
        <f t="shared" si="31"/>
        <v>0.247871009281423</v>
      </c>
      <c r="AQ283" s="195">
        <f t="shared" si="31"/>
        <v>-0.43976512713496207</v>
      </c>
      <c r="AR283" s="195">
        <f t="shared" si="31"/>
        <v>-0.23872016475436844</v>
      </c>
      <c r="AS283" s="195">
        <f t="shared" si="31"/>
        <v>-1</v>
      </c>
      <c r="AT283" s="195">
        <f t="shared" si="31"/>
        <v>-0.53144763141405216</v>
      </c>
      <c r="AU283" s="195">
        <f t="shared" si="31"/>
        <v>0.39862606184433091</v>
      </c>
      <c r="AV283" s="195">
        <f t="shared" si="31"/>
        <v>-2.3254756633736431</v>
      </c>
      <c r="AW283" s="195">
        <f t="shared" si="31"/>
        <v>-0.54147127387661109</v>
      </c>
      <c r="AX283" s="195">
        <f t="shared" si="31"/>
        <v>-0.56843656638679652</v>
      </c>
      <c r="AY283" s="195">
        <f t="shared" si="31"/>
        <v>-1.2378487800021967</v>
      </c>
      <c r="AZ283" s="195">
        <f t="shared" si="31"/>
        <v>-1.8959191761917231</v>
      </c>
      <c r="BA283" s="195">
        <f t="shared" si="31"/>
        <v>0.89898644439769348</v>
      </c>
      <c r="BB283" s="195" t="e">
        <f t="shared" si="31"/>
        <v>#DIV/0!</v>
      </c>
      <c r="BC283" s="195" t="e">
        <f t="shared" si="31"/>
        <v>#DIV/0!</v>
      </c>
      <c r="BD283" s="195" t="e">
        <f t="shared" si="31"/>
        <v>#DIV/0!</v>
      </c>
      <c r="BE283" s="195" t="e">
        <f t="shared" si="31"/>
        <v>#DIV/0!</v>
      </c>
      <c r="BF283" s="195" t="e">
        <f t="shared" si="31"/>
        <v>#DIV/0!</v>
      </c>
      <c r="BG283" s="195" t="e">
        <f t="shared" si="31"/>
        <v>#DIV/0!</v>
      </c>
      <c r="BH283" s="195" t="e">
        <f t="shared" si="31"/>
        <v>#DIV/0!</v>
      </c>
      <c r="BI283" s="195" t="e">
        <f t="shared" si="31"/>
        <v>#DIV/0!</v>
      </c>
      <c r="BJ283" s="195" t="e">
        <f t="shared" si="31"/>
        <v>#DIV/0!</v>
      </c>
      <c r="BK283" s="195" t="e">
        <f t="shared" si="31"/>
        <v>#DIV/0!</v>
      </c>
      <c r="BL283" s="195" t="e">
        <f t="shared" si="31"/>
        <v>#DIV/0!</v>
      </c>
      <c r="BM283" s="195" t="e">
        <f t="shared" si="31"/>
        <v>#DIV/0!</v>
      </c>
      <c r="BN283" s="195" t="e">
        <f t="shared" si="31"/>
        <v>#DIV/0!</v>
      </c>
      <c r="BO283" s="195" t="e">
        <f t="shared" ref="BO283:BV286" si="32">(BO36-BO$246)/BO$247</f>
        <v>#DIV/0!</v>
      </c>
      <c r="BP283" s="195" t="e">
        <f t="shared" si="32"/>
        <v>#DIV/0!</v>
      </c>
      <c r="BQ283" s="195" t="e">
        <f t="shared" si="32"/>
        <v>#DIV/0!</v>
      </c>
      <c r="BR283" s="195" t="e">
        <f t="shared" si="32"/>
        <v>#DIV/0!</v>
      </c>
      <c r="BS283" s="195" t="e">
        <f t="shared" si="32"/>
        <v>#DIV/0!</v>
      </c>
      <c r="BT283" s="195" t="e">
        <f t="shared" si="32"/>
        <v>#DIV/0!</v>
      </c>
      <c r="BU283" s="195" t="e">
        <f t="shared" si="32"/>
        <v>#DIV/0!</v>
      </c>
      <c r="BV283" s="195" t="e">
        <f t="shared" si="32"/>
        <v>#DIV/0!</v>
      </c>
    </row>
    <row r="284" spans="1:74" x14ac:dyDescent="0.2">
      <c r="A284" s="90"/>
      <c r="B284" s="102">
        <f t="shared" si="12"/>
        <v>37134</v>
      </c>
      <c r="C284" s="195">
        <f t="shared" si="13"/>
        <v>-1.7474376718278752</v>
      </c>
      <c r="D284" s="195">
        <f t="shared" ref="D284:BO287" si="33">(D37-D$246)/D$247</f>
        <v>-1.8173024213929874</v>
      </c>
      <c r="E284" s="195">
        <f t="shared" si="33"/>
        <v>-1.14622383056404</v>
      </c>
      <c r="F284" s="195">
        <f t="shared" si="33"/>
        <v>-0.83450096790039874</v>
      </c>
      <c r="G284" s="195">
        <f t="shared" si="33"/>
        <v>-0.85140230848464893</v>
      </c>
      <c r="H284" s="195">
        <f t="shared" si="33"/>
        <v>-1.3181689318173682</v>
      </c>
      <c r="I284" s="195">
        <f t="shared" si="33"/>
        <v>-0.6940019721776105</v>
      </c>
      <c r="J284" s="195">
        <f t="shared" si="33"/>
        <v>5.6207163606526358E-3</v>
      </c>
      <c r="K284" s="195">
        <f t="shared" si="33"/>
        <v>-0.35211782665652763</v>
      </c>
      <c r="L284" s="195">
        <f t="shared" si="33"/>
        <v>-1</v>
      </c>
      <c r="M284" s="195">
        <f t="shared" si="33"/>
        <v>0.86114337154560661</v>
      </c>
      <c r="N284" s="195">
        <f t="shared" si="33"/>
        <v>0.88015645534286557</v>
      </c>
      <c r="O284" s="195">
        <f t="shared" si="33"/>
        <v>1.0198772880735272</v>
      </c>
      <c r="P284" s="195">
        <f t="shared" si="33"/>
        <v>0.72348064739775908</v>
      </c>
      <c r="Q284" s="195">
        <f t="shared" si="33"/>
        <v>0.53584940250919311</v>
      </c>
      <c r="R284" s="195">
        <f t="shared" si="33"/>
        <v>0.68067202254221804</v>
      </c>
      <c r="S284" s="195">
        <f t="shared" si="33"/>
        <v>0.75053770581995072</v>
      </c>
      <c r="T284" s="195">
        <f t="shared" si="33"/>
        <v>0.56169085643346439</v>
      </c>
      <c r="U284" s="195">
        <f t="shared" si="33"/>
        <v>-0.19874734230283198</v>
      </c>
      <c r="V284" s="195">
        <f t="shared" si="33"/>
        <v>0.99103609478793642</v>
      </c>
      <c r="W284" s="195">
        <f t="shared" si="33"/>
        <v>0.73533722768843168</v>
      </c>
      <c r="X284" s="195">
        <f t="shared" si="33"/>
        <v>0.54419200141412694</v>
      </c>
      <c r="Y284" s="195">
        <f t="shared" si="33"/>
        <v>1.123183471235558</v>
      </c>
      <c r="Z284" s="195">
        <f t="shared" si="33"/>
        <v>1.6164535217203913</v>
      </c>
      <c r="AA284" s="195">
        <f t="shared" si="33"/>
        <v>0.25289840580736872</v>
      </c>
      <c r="AB284" s="195">
        <f t="shared" si="33"/>
        <v>0.26097290821196867</v>
      </c>
      <c r="AC284" s="195">
        <f t="shared" si="33"/>
        <v>1.965423853089076</v>
      </c>
      <c r="AD284" s="195">
        <f t="shared" si="33"/>
        <v>1.9636320423253897</v>
      </c>
      <c r="AE284" s="195">
        <f t="shared" si="33"/>
        <v>1.7436836740174797</v>
      </c>
      <c r="AF284" s="195">
        <f t="shared" si="33"/>
        <v>1.1946089411116323</v>
      </c>
      <c r="AG284" s="195">
        <f t="shared" si="33"/>
        <v>1.0346444881617547</v>
      </c>
      <c r="AH284" s="195">
        <f t="shared" si="33"/>
        <v>1.6330664472117227</v>
      </c>
      <c r="AI284" s="195">
        <f t="shared" si="33"/>
        <v>0.76239617187618247</v>
      </c>
      <c r="AJ284" s="195">
        <f t="shared" si="33"/>
        <v>-0.63818816608263096</v>
      </c>
      <c r="AK284" s="195">
        <f t="shared" si="33"/>
        <v>-0.86367658009018877</v>
      </c>
      <c r="AL284" s="195">
        <f t="shared" si="33"/>
        <v>0.4092879335209833</v>
      </c>
      <c r="AM284" s="195">
        <f t="shared" si="33"/>
        <v>9.9540528078053192E-2</v>
      </c>
      <c r="AN284" s="195">
        <f t="shared" si="33"/>
        <v>0.26920493587736483</v>
      </c>
      <c r="AO284" s="195">
        <f t="shared" si="33"/>
        <v>0.27965424602731104</v>
      </c>
      <c r="AP284" s="195">
        <f t="shared" si="33"/>
        <v>-6.5171052657050116E-2</v>
      </c>
      <c r="AQ284" s="195">
        <f t="shared" si="33"/>
        <v>-1.229663717064013</v>
      </c>
      <c r="AR284" s="195">
        <f t="shared" si="33"/>
        <v>0.39839867025941117</v>
      </c>
      <c r="AS284" s="195">
        <f t="shared" si="33"/>
        <v>-1</v>
      </c>
      <c r="AT284" s="195">
        <f t="shared" si="33"/>
        <v>-9.9779658139723518E-2</v>
      </c>
      <c r="AU284" s="195">
        <f t="shared" si="33"/>
        <v>0.58503053638912272</v>
      </c>
      <c r="AV284" s="195">
        <f t="shared" si="33"/>
        <v>-2.6881905939195101E-2</v>
      </c>
      <c r="AW284" s="195">
        <f t="shared" si="33"/>
        <v>0.48747389860188967</v>
      </c>
      <c r="AX284" s="195">
        <f t="shared" si="33"/>
        <v>0.33162719599244816</v>
      </c>
      <c r="AY284" s="195">
        <f t="shared" si="33"/>
        <v>-1.3351372897509617</v>
      </c>
      <c r="AZ284" s="195">
        <f t="shared" si="33"/>
        <v>-2.0363394860744659</v>
      </c>
      <c r="BA284" s="195">
        <f t="shared" si="33"/>
        <v>0.6548308429502645</v>
      </c>
      <c r="BB284" s="195" t="e">
        <f t="shared" si="33"/>
        <v>#DIV/0!</v>
      </c>
      <c r="BC284" s="195" t="e">
        <f t="shared" si="33"/>
        <v>#DIV/0!</v>
      </c>
      <c r="BD284" s="195" t="e">
        <f t="shared" si="33"/>
        <v>#DIV/0!</v>
      </c>
      <c r="BE284" s="195" t="e">
        <f t="shared" si="33"/>
        <v>#DIV/0!</v>
      </c>
      <c r="BF284" s="195" t="e">
        <f t="shared" si="33"/>
        <v>#DIV/0!</v>
      </c>
      <c r="BG284" s="195" t="e">
        <f t="shared" si="33"/>
        <v>#DIV/0!</v>
      </c>
      <c r="BH284" s="195" t="e">
        <f t="shared" si="33"/>
        <v>#DIV/0!</v>
      </c>
      <c r="BI284" s="195" t="e">
        <f t="shared" si="33"/>
        <v>#DIV/0!</v>
      </c>
      <c r="BJ284" s="195" t="e">
        <f t="shared" si="33"/>
        <v>#DIV/0!</v>
      </c>
      <c r="BK284" s="195" t="e">
        <f t="shared" si="33"/>
        <v>#DIV/0!</v>
      </c>
      <c r="BL284" s="195" t="e">
        <f t="shared" si="33"/>
        <v>#DIV/0!</v>
      </c>
      <c r="BM284" s="195" t="e">
        <f t="shared" si="33"/>
        <v>#DIV/0!</v>
      </c>
      <c r="BN284" s="195" t="e">
        <f t="shared" si="33"/>
        <v>#DIV/0!</v>
      </c>
      <c r="BO284" s="195" t="e">
        <f t="shared" si="33"/>
        <v>#DIV/0!</v>
      </c>
      <c r="BP284" s="195" t="e">
        <f t="shared" si="32"/>
        <v>#DIV/0!</v>
      </c>
      <c r="BQ284" s="195" t="e">
        <f t="shared" si="32"/>
        <v>#DIV/0!</v>
      </c>
      <c r="BR284" s="195" t="e">
        <f t="shared" si="32"/>
        <v>#DIV/0!</v>
      </c>
      <c r="BS284" s="195" t="e">
        <f t="shared" si="32"/>
        <v>#DIV/0!</v>
      </c>
      <c r="BT284" s="195" t="e">
        <f t="shared" si="32"/>
        <v>#DIV/0!</v>
      </c>
      <c r="BU284" s="195" t="e">
        <f t="shared" si="32"/>
        <v>#DIV/0!</v>
      </c>
      <c r="BV284" s="195" t="e">
        <f t="shared" si="32"/>
        <v>#DIV/0!</v>
      </c>
    </row>
    <row r="285" spans="1:74" x14ac:dyDescent="0.2">
      <c r="A285" s="90"/>
      <c r="B285" s="102">
        <f t="shared" si="12"/>
        <v>37164</v>
      </c>
      <c r="C285" s="195">
        <f t="shared" si="13"/>
        <v>-2.5173221028267085</v>
      </c>
      <c r="D285" s="195">
        <f t="shared" si="33"/>
        <v>-2.4546096016225234</v>
      </c>
      <c r="E285" s="195">
        <f t="shared" si="33"/>
        <v>-3.1172264843250721</v>
      </c>
      <c r="F285" s="195">
        <f t="shared" si="33"/>
        <v>-2.8979513683095339</v>
      </c>
      <c r="G285" s="195">
        <f t="shared" si="33"/>
        <v>-2.4599527270080799</v>
      </c>
      <c r="H285" s="195">
        <f t="shared" si="33"/>
        <v>-2.4599349181271553</v>
      </c>
      <c r="I285" s="195">
        <f t="shared" si="33"/>
        <v>-2.5068668346572474</v>
      </c>
      <c r="J285" s="195">
        <f t="shared" si="33"/>
        <v>-2.9804306497034889</v>
      </c>
      <c r="K285" s="195">
        <f t="shared" si="33"/>
        <v>-2.9060839491784098</v>
      </c>
      <c r="L285" s="195">
        <f t="shared" si="33"/>
        <v>-1</v>
      </c>
      <c r="M285" s="195">
        <f t="shared" si="33"/>
        <v>0.88214200197297077</v>
      </c>
      <c r="N285" s="195">
        <f t="shared" si="33"/>
        <v>1.1135965321599894</v>
      </c>
      <c r="O285" s="195">
        <f t="shared" si="33"/>
        <v>2.4470938578985253</v>
      </c>
      <c r="P285" s="195">
        <f t="shared" si="33"/>
        <v>2.257995339106639</v>
      </c>
      <c r="Q285" s="195">
        <f t="shared" si="33"/>
        <v>7.6207324275300567E-2</v>
      </c>
      <c r="R285" s="195">
        <f t="shared" si="33"/>
        <v>-0.43765231302134544</v>
      </c>
      <c r="S285" s="195">
        <f t="shared" si="33"/>
        <v>0.22370250109890322</v>
      </c>
      <c r="T285" s="195">
        <f t="shared" si="33"/>
        <v>-1.2263282520764083</v>
      </c>
      <c r="U285" s="195">
        <f t="shared" si="33"/>
        <v>0.13426370966807047</v>
      </c>
      <c r="V285" s="195">
        <f t="shared" si="33"/>
        <v>2.265837538735807</v>
      </c>
      <c r="W285" s="195">
        <f t="shared" si="33"/>
        <v>1.6178810762572764</v>
      </c>
      <c r="X285" s="195">
        <f t="shared" si="33"/>
        <v>0.72371324501633472</v>
      </c>
      <c r="Y285" s="195">
        <f t="shared" si="33"/>
        <v>-0.34508285365046576</v>
      </c>
      <c r="Z285" s="195">
        <f t="shared" si="33"/>
        <v>0.52221840001359143</v>
      </c>
      <c r="AA285" s="195">
        <f t="shared" si="33"/>
        <v>-3.1516920181031787</v>
      </c>
      <c r="AB285" s="195">
        <f t="shared" si="33"/>
        <v>-1.2221379617325292</v>
      </c>
      <c r="AC285" s="195">
        <f t="shared" si="33"/>
        <v>2.9607469303960784E-2</v>
      </c>
      <c r="AD285" s="195">
        <f t="shared" si="33"/>
        <v>4.6261770841029809E-2</v>
      </c>
      <c r="AE285" s="195">
        <f t="shared" si="33"/>
        <v>-0.18632533283565703</v>
      </c>
      <c r="AF285" s="195">
        <f t="shared" si="33"/>
        <v>1.7995786251708053E-2</v>
      </c>
      <c r="AG285" s="195">
        <f t="shared" si="33"/>
        <v>1.5586055331329307E-2</v>
      </c>
      <c r="AH285" s="195">
        <f t="shared" si="33"/>
        <v>2.4600782488294119E-2</v>
      </c>
      <c r="AI285" s="195">
        <f t="shared" si="33"/>
        <v>-6.4578697244907377E-2</v>
      </c>
      <c r="AJ285" s="195">
        <f t="shared" si="33"/>
        <v>-2.2119743119498447</v>
      </c>
      <c r="AK285" s="195">
        <f t="shared" si="33"/>
        <v>-2.0382663246123198</v>
      </c>
      <c r="AL285" s="195">
        <f t="shared" si="33"/>
        <v>-2.4580821531008747</v>
      </c>
      <c r="AM285" s="195">
        <f t="shared" si="33"/>
        <v>0.14311755804251278</v>
      </c>
      <c r="AN285" s="195">
        <f t="shared" si="33"/>
        <v>-0.29946567008998748</v>
      </c>
      <c r="AO285" s="195">
        <f t="shared" si="33"/>
        <v>1.3128890235499555</v>
      </c>
      <c r="AP285" s="195">
        <f t="shared" si="33"/>
        <v>-1.6243559540525916</v>
      </c>
      <c r="AQ285" s="195">
        <f t="shared" si="33"/>
        <v>-1.7714277904809821</v>
      </c>
      <c r="AR285" s="195">
        <f t="shared" si="33"/>
        <v>-1.0977419864368538</v>
      </c>
      <c r="AS285" s="195">
        <f t="shared" si="33"/>
        <v>-1</v>
      </c>
      <c r="AT285" s="195">
        <f t="shared" si="33"/>
        <v>-1.9149385841280653</v>
      </c>
      <c r="AU285" s="195">
        <f t="shared" si="33"/>
        <v>-1.9890761816353106</v>
      </c>
      <c r="AV285" s="195">
        <f t="shared" si="33"/>
        <v>-1.1410101023611345</v>
      </c>
      <c r="AW285" s="195">
        <f t="shared" si="33"/>
        <v>-0.93647039357302575</v>
      </c>
      <c r="AX285" s="195">
        <f t="shared" si="33"/>
        <v>-2.3762421602689332</v>
      </c>
      <c r="AY285" s="195">
        <f t="shared" si="33"/>
        <v>-2.7260943922248826</v>
      </c>
      <c r="AZ285" s="195">
        <f t="shared" si="33"/>
        <v>-2.5169074020160207</v>
      </c>
      <c r="BA285" s="195">
        <f t="shared" si="33"/>
        <v>-0.78177401326923368</v>
      </c>
      <c r="BB285" s="195" t="e">
        <f t="shared" si="33"/>
        <v>#DIV/0!</v>
      </c>
      <c r="BC285" s="195" t="e">
        <f t="shared" si="33"/>
        <v>#DIV/0!</v>
      </c>
      <c r="BD285" s="195" t="e">
        <f t="shared" si="33"/>
        <v>#DIV/0!</v>
      </c>
      <c r="BE285" s="195" t="e">
        <f t="shared" si="33"/>
        <v>#DIV/0!</v>
      </c>
      <c r="BF285" s="195" t="e">
        <f t="shared" si="33"/>
        <v>#DIV/0!</v>
      </c>
      <c r="BG285" s="195" t="e">
        <f t="shared" si="33"/>
        <v>#DIV/0!</v>
      </c>
      <c r="BH285" s="195" t="e">
        <f t="shared" si="33"/>
        <v>#DIV/0!</v>
      </c>
      <c r="BI285" s="195" t="e">
        <f t="shared" si="33"/>
        <v>#DIV/0!</v>
      </c>
      <c r="BJ285" s="195" t="e">
        <f t="shared" si="33"/>
        <v>#DIV/0!</v>
      </c>
      <c r="BK285" s="195" t="e">
        <f t="shared" si="33"/>
        <v>#DIV/0!</v>
      </c>
      <c r="BL285" s="195" t="e">
        <f t="shared" si="33"/>
        <v>#DIV/0!</v>
      </c>
      <c r="BM285" s="195" t="e">
        <f t="shared" si="33"/>
        <v>#DIV/0!</v>
      </c>
      <c r="BN285" s="195" t="e">
        <f t="shared" si="33"/>
        <v>#DIV/0!</v>
      </c>
      <c r="BO285" s="195" t="e">
        <f t="shared" si="33"/>
        <v>#DIV/0!</v>
      </c>
      <c r="BP285" s="195" t="e">
        <f t="shared" si="32"/>
        <v>#DIV/0!</v>
      </c>
      <c r="BQ285" s="195" t="e">
        <f t="shared" si="32"/>
        <v>#DIV/0!</v>
      </c>
      <c r="BR285" s="195" t="e">
        <f t="shared" si="32"/>
        <v>#DIV/0!</v>
      </c>
      <c r="BS285" s="195" t="e">
        <f t="shared" si="32"/>
        <v>#DIV/0!</v>
      </c>
      <c r="BT285" s="195" t="e">
        <f t="shared" si="32"/>
        <v>#DIV/0!</v>
      </c>
      <c r="BU285" s="195" t="e">
        <f t="shared" si="32"/>
        <v>#DIV/0!</v>
      </c>
      <c r="BV285" s="195" t="e">
        <f t="shared" si="32"/>
        <v>#DIV/0!</v>
      </c>
    </row>
    <row r="286" spans="1:74" x14ac:dyDescent="0.2">
      <c r="A286" s="90"/>
      <c r="B286" s="102">
        <f t="shared" si="12"/>
        <v>37195</v>
      </c>
      <c r="C286" s="195">
        <f t="shared" si="13"/>
        <v>0.4235483222423605</v>
      </c>
      <c r="D286" s="195">
        <f t="shared" si="33"/>
        <v>0.36648022848833062</v>
      </c>
      <c r="E286" s="195">
        <f t="shared" si="33"/>
        <v>0.72651783456584107</v>
      </c>
      <c r="F286" s="195">
        <f t="shared" si="33"/>
        <v>0.99710243252727326</v>
      </c>
      <c r="G286" s="195">
        <f t="shared" si="33"/>
        <v>1.3643955113314568</v>
      </c>
      <c r="H286" s="195">
        <f t="shared" si="33"/>
        <v>0.37251913934449216</v>
      </c>
      <c r="I286" s="195">
        <f t="shared" si="33"/>
        <v>0.48527942774314481</v>
      </c>
      <c r="J286" s="195">
        <f t="shared" si="33"/>
        <v>0.87869224599611417</v>
      </c>
      <c r="K286" s="195">
        <f t="shared" si="33"/>
        <v>0.91538377768452228</v>
      </c>
      <c r="L286" s="195">
        <f t="shared" si="33"/>
        <v>-1</v>
      </c>
      <c r="M286" s="195">
        <f t="shared" si="33"/>
        <v>1.9135191779370995</v>
      </c>
      <c r="N286" s="195">
        <f t="shared" si="33"/>
        <v>2.1661683158108183</v>
      </c>
      <c r="O286" s="195">
        <f t="shared" si="33"/>
        <v>0.88290584723925836</v>
      </c>
      <c r="P286" s="195">
        <f t="shared" si="33"/>
        <v>1.5553464500673677</v>
      </c>
      <c r="Q286" s="195">
        <f t="shared" si="33"/>
        <v>1.4532176954816445</v>
      </c>
      <c r="R286" s="195">
        <f t="shared" si="33"/>
        <v>1.5384173902359792</v>
      </c>
      <c r="S286" s="195">
        <f t="shared" si="33"/>
        <v>1.390683811824285</v>
      </c>
      <c r="T286" s="195">
        <f t="shared" si="33"/>
        <v>1.6905390231730064</v>
      </c>
      <c r="U286" s="195">
        <f t="shared" si="33"/>
        <v>1.210316277835906</v>
      </c>
      <c r="V286" s="195">
        <f t="shared" si="33"/>
        <v>2.4470670657652036</v>
      </c>
      <c r="W286" s="195">
        <f t="shared" si="33"/>
        <v>1.4527359015372732</v>
      </c>
      <c r="X286" s="195">
        <f t="shared" si="33"/>
        <v>0.76074886920143892</v>
      </c>
      <c r="Y286" s="195">
        <f t="shared" si="33"/>
        <v>0.68078215761513172</v>
      </c>
      <c r="Z286" s="195">
        <f t="shared" si="33"/>
        <v>0.82786943218937858</v>
      </c>
      <c r="AA286" s="195">
        <f t="shared" si="33"/>
        <v>0.81043316145320166</v>
      </c>
      <c r="AB286" s="195">
        <f t="shared" si="33"/>
        <v>-0.9924361029916059</v>
      </c>
      <c r="AC286" s="195">
        <f t="shared" si="33"/>
        <v>-0.16695122761519757</v>
      </c>
      <c r="AD286" s="195">
        <f t="shared" si="33"/>
        <v>-0.12905985025170141</v>
      </c>
      <c r="AE286" s="195">
        <f t="shared" si="33"/>
        <v>-0.20392286196128401</v>
      </c>
      <c r="AF286" s="195">
        <f t="shared" si="33"/>
        <v>-0.10147502225803068</v>
      </c>
      <c r="AG286" s="195">
        <f t="shared" si="33"/>
        <v>-8.7886980293036432E-2</v>
      </c>
      <c r="AH286" s="195">
        <f t="shared" si="33"/>
        <v>-0.13871941551471018</v>
      </c>
      <c r="AI286" s="195">
        <f t="shared" si="33"/>
        <v>0.72793888566280374</v>
      </c>
      <c r="AJ286" s="195">
        <f t="shared" si="33"/>
        <v>0.93559797978458215</v>
      </c>
      <c r="AK286" s="195">
        <f t="shared" si="33"/>
        <v>0.57297302775162096</v>
      </c>
      <c r="AL286" s="195">
        <f t="shared" si="33"/>
        <v>0.90083709122758759</v>
      </c>
      <c r="AM286" s="195">
        <f t="shared" si="33"/>
        <v>1.6537879301437763</v>
      </c>
      <c r="AN286" s="195">
        <f t="shared" si="33"/>
        <v>0.26920493587736483</v>
      </c>
      <c r="AO286" s="195">
        <f t="shared" si="33"/>
        <v>0.38848279358282212</v>
      </c>
      <c r="AP286" s="195">
        <f t="shared" si="33"/>
        <v>-1.1592828372116273</v>
      </c>
      <c r="AQ286" s="195">
        <f t="shared" si="33"/>
        <v>0.29804897346637221</v>
      </c>
      <c r="AR286" s="195">
        <f t="shared" si="33"/>
        <v>-1.4493618061522575</v>
      </c>
      <c r="AS286" s="195">
        <f t="shared" si="33"/>
        <v>-1</v>
      </c>
      <c r="AT286" s="195">
        <f t="shared" si="33"/>
        <v>-0.40467042052375252</v>
      </c>
      <c r="AU286" s="195">
        <f t="shared" si="33"/>
        <v>1.2590817318642098</v>
      </c>
      <c r="AV286" s="195">
        <f t="shared" si="33"/>
        <v>-0.94329165560505379</v>
      </c>
      <c r="AW286" s="195">
        <f t="shared" si="33"/>
        <v>-0.70102451445197944</v>
      </c>
      <c r="AX286" s="195">
        <f t="shared" si="33"/>
        <v>-0.40911663207110782</v>
      </c>
      <c r="AY286" s="195">
        <f t="shared" si="33"/>
        <v>0.51014246760586512</v>
      </c>
      <c r="AZ286" s="195">
        <f t="shared" si="33"/>
        <v>1.282248436730415</v>
      </c>
      <c r="BA286" s="195">
        <f t="shared" si="33"/>
        <v>0.97277525475035598</v>
      </c>
      <c r="BB286" s="195" t="e">
        <f t="shared" si="33"/>
        <v>#DIV/0!</v>
      </c>
      <c r="BC286" s="195" t="e">
        <f t="shared" si="33"/>
        <v>#DIV/0!</v>
      </c>
      <c r="BD286" s="195" t="e">
        <f t="shared" si="33"/>
        <v>#DIV/0!</v>
      </c>
      <c r="BE286" s="195" t="e">
        <f t="shared" si="33"/>
        <v>#DIV/0!</v>
      </c>
      <c r="BF286" s="195" t="e">
        <f t="shared" si="33"/>
        <v>#DIV/0!</v>
      </c>
      <c r="BG286" s="195" t="e">
        <f t="shared" si="33"/>
        <v>#DIV/0!</v>
      </c>
      <c r="BH286" s="195" t="e">
        <f t="shared" si="33"/>
        <v>#DIV/0!</v>
      </c>
      <c r="BI286" s="195" t="e">
        <f t="shared" si="33"/>
        <v>#DIV/0!</v>
      </c>
      <c r="BJ286" s="195" t="e">
        <f t="shared" si="33"/>
        <v>#DIV/0!</v>
      </c>
      <c r="BK286" s="195" t="e">
        <f t="shared" si="33"/>
        <v>#DIV/0!</v>
      </c>
      <c r="BL286" s="195" t="e">
        <f t="shared" si="33"/>
        <v>#DIV/0!</v>
      </c>
      <c r="BM286" s="195" t="e">
        <f t="shared" si="33"/>
        <v>#DIV/0!</v>
      </c>
      <c r="BN286" s="195" t="e">
        <f t="shared" si="33"/>
        <v>#DIV/0!</v>
      </c>
      <c r="BO286" s="195" t="e">
        <f t="shared" si="33"/>
        <v>#DIV/0!</v>
      </c>
      <c r="BP286" s="195" t="e">
        <f t="shared" si="32"/>
        <v>#DIV/0!</v>
      </c>
      <c r="BQ286" s="195" t="e">
        <f t="shared" si="32"/>
        <v>#DIV/0!</v>
      </c>
      <c r="BR286" s="195" t="e">
        <f t="shared" si="32"/>
        <v>#DIV/0!</v>
      </c>
      <c r="BS286" s="195" t="e">
        <f t="shared" si="32"/>
        <v>#DIV/0!</v>
      </c>
      <c r="BT286" s="195" t="e">
        <f t="shared" si="32"/>
        <v>#DIV/0!</v>
      </c>
      <c r="BU286" s="195" t="e">
        <f t="shared" si="32"/>
        <v>#DIV/0!</v>
      </c>
      <c r="BV286" s="195" t="e">
        <f t="shared" si="32"/>
        <v>#DIV/0!</v>
      </c>
    </row>
    <row r="287" spans="1:74" x14ac:dyDescent="0.2">
      <c r="A287" s="90"/>
      <c r="B287" s="102">
        <f t="shared" si="12"/>
        <v>37225</v>
      </c>
      <c r="C287" s="195">
        <f t="shared" si="13"/>
        <v>1.8415579580951467</v>
      </c>
      <c r="D287" s="195">
        <f t="shared" si="33"/>
        <v>1.8669911663667897</v>
      </c>
      <c r="E287" s="195">
        <f t="shared" si="33"/>
        <v>1.7871126324893827</v>
      </c>
      <c r="F287" s="195">
        <f t="shared" si="33"/>
        <v>1.3781898465538678</v>
      </c>
      <c r="G287" s="195">
        <f t="shared" si="33"/>
        <v>1.2014040459872721</v>
      </c>
      <c r="H287" s="195">
        <f t="shared" si="33"/>
        <v>1.3849849324395027</v>
      </c>
      <c r="I287" s="195">
        <f t="shared" si="33"/>
        <v>0.88055233060940341</v>
      </c>
      <c r="J287" s="195">
        <f t="shared" si="33"/>
        <v>0.66452016654165014</v>
      </c>
      <c r="K287" s="195">
        <f t="shared" si="33"/>
        <v>1.6616343572679186</v>
      </c>
      <c r="L287" s="195">
        <f t="shared" si="33"/>
        <v>-1</v>
      </c>
      <c r="M287" s="195">
        <f t="shared" si="33"/>
        <v>-1.9438959004102654</v>
      </c>
      <c r="N287" s="195">
        <f t="shared" si="33"/>
        <v>-2.5021882337287282</v>
      </c>
      <c r="O287" s="195">
        <f t="shared" si="33"/>
        <v>0.32403652496735996</v>
      </c>
      <c r="P287" s="195">
        <f t="shared" si="33"/>
        <v>-1.8309794060493911</v>
      </c>
      <c r="Q287" s="195">
        <f t="shared" si="33"/>
        <v>-1.7402624942054743</v>
      </c>
      <c r="R287" s="195">
        <f t="shared" si="33"/>
        <v>-0.98053769299475657</v>
      </c>
      <c r="S287" s="195">
        <f t="shared" si="33"/>
        <v>-1.1801832740532796</v>
      </c>
      <c r="T287" s="195">
        <f t="shared" si="33"/>
        <v>-0.70628602322558476</v>
      </c>
      <c r="U287" s="195">
        <f t="shared" si="33"/>
        <v>-1.8417411094944347</v>
      </c>
      <c r="V287" s="195">
        <f t="shared" si="33"/>
        <v>-2.7405787192166251</v>
      </c>
      <c r="W287" s="195">
        <f t="shared" si="33"/>
        <v>-1.8571980998665112</v>
      </c>
      <c r="X287" s="195">
        <f t="shared" si="33"/>
        <v>-1.0660840605765896</v>
      </c>
      <c r="Y287" s="195">
        <f t="shared" si="33"/>
        <v>-1.4488508268285829</v>
      </c>
      <c r="Z287" s="195">
        <f t="shared" si="33"/>
        <v>-1.1957130349961542</v>
      </c>
      <c r="AA287" s="195">
        <f t="shared" si="33"/>
        <v>1.3161703613495914</v>
      </c>
      <c r="AB287" s="195">
        <f t="shared" si="33"/>
        <v>0.53314172207331623</v>
      </c>
      <c r="AC287" s="195">
        <f t="shared" si="33"/>
        <v>-0.57768516052431418</v>
      </c>
      <c r="AD287" s="195">
        <f t="shared" si="33"/>
        <v>-0.60263705150477564</v>
      </c>
      <c r="AE287" s="195">
        <f t="shared" si="33"/>
        <v>-0.42281212765345755</v>
      </c>
      <c r="AF287" s="195">
        <f t="shared" si="33"/>
        <v>-0.35112418973912735</v>
      </c>
      <c r="AG287" s="195">
        <f t="shared" si="33"/>
        <v>-0.30410680438721194</v>
      </c>
      <c r="AH287" s="195">
        <f t="shared" si="33"/>
        <v>-0.47999735589940373</v>
      </c>
      <c r="AI287" s="195">
        <f t="shared" si="33"/>
        <v>-0.70548422081375206</v>
      </c>
      <c r="AJ287" s="195">
        <f t="shared" si="33"/>
        <v>0.97461747100443064</v>
      </c>
      <c r="AK287" s="195">
        <f t="shared" si="33"/>
        <v>0.62912871274869475</v>
      </c>
      <c r="AL287" s="195">
        <f t="shared" si="33"/>
        <v>0.59834530186967738</v>
      </c>
      <c r="AM287" s="195">
        <f t="shared" si="33"/>
        <v>-0.21276152000057338</v>
      </c>
      <c r="AN287" s="195">
        <f t="shared" si="33"/>
        <v>-1.9791601581453541E-2</v>
      </c>
      <c r="AO287" s="195">
        <f t="shared" si="33"/>
        <v>-2.2257005464470092</v>
      </c>
      <c r="AP287" s="195">
        <f t="shared" si="33"/>
        <v>0.12468746900465312</v>
      </c>
      <c r="AQ287" s="195">
        <f t="shared" si="33"/>
        <v>1.2958957223185843</v>
      </c>
      <c r="AR287" s="195">
        <f t="shared" si="33"/>
        <v>-0.80392460640209862</v>
      </c>
      <c r="AS287" s="195">
        <f t="shared" si="33"/>
        <v>-1</v>
      </c>
      <c r="AT287" s="195">
        <f t="shared" si="33"/>
        <v>0.7780807532907692</v>
      </c>
      <c r="AU287" s="195">
        <f t="shared" si="33"/>
        <v>-1.39047044764093</v>
      </c>
      <c r="AV287" s="195">
        <f t="shared" si="33"/>
        <v>-0.83676246225070461</v>
      </c>
      <c r="AW287" s="195">
        <f t="shared" si="33"/>
        <v>0.8242132921682126</v>
      </c>
      <c r="AX287" s="195">
        <f t="shared" si="33"/>
        <v>0.87212951254285287</v>
      </c>
      <c r="AY287" s="195">
        <f t="shared" si="33"/>
        <v>1.3987808868375002</v>
      </c>
      <c r="AZ287" s="195">
        <f t="shared" si="33"/>
        <v>2.9557562614979798</v>
      </c>
      <c r="BA287" s="195">
        <f t="shared" si="33"/>
        <v>-0.73479599161003106</v>
      </c>
      <c r="BB287" s="195" t="e">
        <f t="shared" si="33"/>
        <v>#DIV/0!</v>
      </c>
      <c r="BC287" s="195" t="e">
        <f t="shared" si="33"/>
        <v>#DIV/0!</v>
      </c>
      <c r="BD287" s="195" t="e">
        <f t="shared" si="33"/>
        <v>#DIV/0!</v>
      </c>
      <c r="BE287" s="195" t="e">
        <f t="shared" si="33"/>
        <v>#DIV/0!</v>
      </c>
      <c r="BF287" s="195" t="e">
        <f t="shared" si="33"/>
        <v>#DIV/0!</v>
      </c>
      <c r="BG287" s="195" t="e">
        <f t="shared" si="33"/>
        <v>#DIV/0!</v>
      </c>
      <c r="BH287" s="195" t="e">
        <f t="shared" si="33"/>
        <v>#DIV/0!</v>
      </c>
      <c r="BI287" s="195" t="e">
        <f t="shared" si="33"/>
        <v>#DIV/0!</v>
      </c>
      <c r="BJ287" s="195" t="e">
        <f t="shared" si="33"/>
        <v>#DIV/0!</v>
      </c>
      <c r="BK287" s="195" t="e">
        <f t="shared" si="33"/>
        <v>#DIV/0!</v>
      </c>
      <c r="BL287" s="195" t="e">
        <f t="shared" si="33"/>
        <v>#DIV/0!</v>
      </c>
      <c r="BM287" s="195" t="e">
        <f t="shared" si="33"/>
        <v>#DIV/0!</v>
      </c>
      <c r="BN287" s="195" t="e">
        <f t="shared" si="33"/>
        <v>#DIV/0!</v>
      </c>
      <c r="BO287" s="195" t="e">
        <f t="shared" ref="BO287:BV290" si="34">(BO40-BO$246)/BO$247</f>
        <v>#DIV/0!</v>
      </c>
      <c r="BP287" s="195" t="e">
        <f t="shared" si="34"/>
        <v>#DIV/0!</v>
      </c>
      <c r="BQ287" s="195" t="e">
        <f t="shared" si="34"/>
        <v>#DIV/0!</v>
      </c>
      <c r="BR287" s="195" t="e">
        <f t="shared" si="34"/>
        <v>#DIV/0!</v>
      </c>
      <c r="BS287" s="195" t="e">
        <f t="shared" si="34"/>
        <v>#DIV/0!</v>
      </c>
      <c r="BT287" s="195" t="e">
        <f t="shared" si="34"/>
        <v>#DIV/0!</v>
      </c>
      <c r="BU287" s="195" t="e">
        <f t="shared" si="34"/>
        <v>#DIV/0!</v>
      </c>
      <c r="BV287" s="195" t="e">
        <f t="shared" si="34"/>
        <v>#DIV/0!</v>
      </c>
    </row>
    <row r="288" spans="1:74" x14ac:dyDescent="0.2">
      <c r="A288" s="90"/>
      <c r="B288" s="102">
        <f t="shared" si="12"/>
        <v>37256</v>
      </c>
      <c r="C288" s="195">
        <f t="shared" si="13"/>
        <v>0.18158615122264968</v>
      </c>
      <c r="D288" s="195">
        <f t="shared" ref="D288:BO291" si="35">(D41-D$246)/D$247</f>
        <v>9.517998807379599E-2</v>
      </c>
      <c r="E288" s="195">
        <f t="shared" si="35"/>
        <v>0.74000322543536667</v>
      </c>
      <c r="F288" s="195">
        <f t="shared" si="35"/>
        <v>1.0616791630370719</v>
      </c>
      <c r="G288" s="195">
        <f t="shared" si="35"/>
        <v>1.2022864001534983</v>
      </c>
      <c r="H288" s="195">
        <f t="shared" si="35"/>
        <v>7.3644509853292184E-2</v>
      </c>
      <c r="I288" s="195">
        <f t="shared" si="35"/>
        <v>0.14759285149112264</v>
      </c>
      <c r="J288" s="195">
        <f t="shared" si="35"/>
        <v>-0.57588591286954027</v>
      </c>
      <c r="K288" s="195">
        <f t="shared" si="35"/>
        <v>1.2205703752342503</v>
      </c>
      <c r="L288" s="195">
        <f t="shared" si="35"/>
        <v>-1</v>
      </c>
      <c r="M288" s="195">
        <f t="shared" si="35"/>
        <v>-1.1181719779966699</v>
      </c>
      <c r="N288" s="195">
        <f t="shared" si="35"/>
        <v>-1.1655368750873323</v>
      </c>
      <c r="O288" s="195">
        <f t="shared" si="35"/>
        <v>-7.3309871792429149E-2</v>
      </c>
      <c r="P288" s="195">
        <f t="shared" si="35"/>
        <v>-0.99541074715915046</v>
      </c>
      <c r="Q288" s="195">
        <f t="shared" si="35"/>
        <v>-0.7926698029876752</v>
      </c>
      <c r="R288" s="195">
        <f t="shared" si="35"/>
        <v>-0.84273006226615088</v>
      </c>
      <c r="S288" s="195">
        <f t="shared" si="35"/>
        <v>-1.046206238639144</v>
      </c>
      <c r="T288" s="195">
        <f t="shared" si="35"/>
        <v>-0.5707635921137113</v>
      </c>
      <c r="U288" s="195">
        <f t="shared" si="35"/>
        <v>-0.95686638750903197</v>
      </c>
      <c r="V288" s="195">
        <f t="shared" si="35"/>
        <v>-1.3206618503528522</v>
      </c>
      <c r="W288" s="195">
        <f t="shared" si="35"/>
        <v>-1.07164655200203</v>
      </c>
      <c r="X288" s="195">
        <f t="shared" si="35"/>
        <v>-0.59390402690592947</v>
      </c>
      <c r="Y288" s="195">
        <f t="shared" si="35"/>
        <v>-1.1958326599332203</v>
      </c>
      <c r="Z288" s="195">
        <f t="shared" si="35"/>
        <v>-0.71477191050811273</v>
      </c>
      <c r="AA288" s="195">
        <f t="shared" si="35"/>
        <v>-0.43128611385478044</v>
      </c>
      <c r="AB288" s="195">
        <f t="shared" si="35"/>
        <v>0.27656525292782597</v>
      </c>
      <c r="AC288" s="195">
        <f t="shared" si="35"/>
        <v>-1.6507008167953658</v>
      </c>
      <c r="AD288" s="195">
        <f t="shared" si="35"/>
        <v>-1.6742235004674688</v>
      </c>
      <c r="AE288" s="195">
        <f t="shared" si="35"/>
        <v>-1.38139753238761</v>
      </c>
      <c r="AF288" s="195">
        <f t="shared" si="35"/>
        <v>-1.0033163847811768</v>
      </c>
      <c r="AG288" s="195">
        <f t="shared" si="35"/>
        <v>-0.86896701646167629</v>
      </c>
      <c r="AH288" s="195">
        <f t="shared" si="35"/>
        <v>-1.3715637540760641</v>
      </c>
      <c r="AI288" s="195">
        <f t="shared" si="35"/>
        <v>-2.5555820608256555E-3</v>
      </c>
      <c r="AJ288" s="195">
        <f t="shared" si="35"/>
        <v>0.74050052368534114</v>
      </c>
      <c r="AK288" s="195">
        <f t="shared" si="35"/>
        <v>0.63848799358154051</v>
      </c>
      <c r="AL288" s="195">
        <f t="shared" si="35"/>
        <v>0.54793000364335886</v>
      </c>
      <c r="AM288" s="195">
        <f t="shared" si="35"/>
        <v>0.78224733085458587</v>
      </c>
      <c r="AN288" s="195">
        <f t="shared" si="35"/>
        <v>3.6143212120253218E-2</v>
      </c>
      <c r="AO288" s="195">
        <f t="shared" si="35"/>
        <v>-0.87573863149672726</v>
      </c>
      <c r="AP288" s="195">
        <f t="shared" si="35"/>
        <v>-0.51330788671775229</v>
      </c>
      <c r="AQ288" s="195">
        <f t="shared" si="35"/>
        <v>0.12778132535406664</v>
      </c>
      <c r="AR288" s="195">
        <f t="shared" si="35"/>
        <v>0.19586253430366302</v>
      </c>
      <c r="AS288" s="195">
        <f t="shared" si="35"/>
        <v>-1</v>
      </c>
      <c r="AT288" s="195">
        <f t="shared" si="35"/>
        <v>0.15708357993214658</v>
      </c>
      <c r="AU288" s="195">
        <f t="shared" si="35"/>
        <v>-1.4879623061931309</v>
      </c>
      <c r="AV288" s="195">
        <f t="shared" si="35"/>
        <v>-0.45439620405413778</v>
      </c>
      <c r="AW288" s="195">
        <f t="shared" si="35"/>
        <v>0.26486521735113594</v>
      </c>
      <c r="AX288" s="195">
        <f t="shared" si="35"/>
        <v>0.2295974697532073</v>
      </c>
      <c r="AY288" s="195">
        <f t="shared" si="35"/>
        <v>0.54580396258493358</v>
      </c>
      <c r="AZ288" s="195">
        <f t="shared" si="35"/>
        <v>1.2214070430419417</v>
      </c>
      <c r="BA288" s="195">
        <f t="shared" si="35"/>
        <v>0.22388684233332512</v>
      </c>
      <c r="BB288" s="195" t="e">
        <f t="shared" si="35"/>
        <v>#DIV/0!</v>
      </c>
      <c r="BC288" s="195" t="e">
        <f t="shared" si="35"/>
        <v>#DIV/0!</v>
      </c>
      <c r="BD288" s="195" t="e">
        <f t="shared" si="35"/>
        <v>#DIV/0!</v>
      </c>
      <c r="BE288" s="195" t="e">
        <f t="shared" si="35"/>
        <v>#DIV/0!</v>
      </c>
      <c r="BF288" s="195" t="e">
        <f t="shared" si="35"/>
        <v>#DIV/0!</v>
      </c>
      <c r="BG288" s="195" t="e">
        <f t="shared" si="35"/>
        <v>#DIV/0!</v>
      </c>
      <c r="BH288" s="195" t="e">
        <f t="shared" si="35"/>
        <v>#DIV/0!</v>
      </c>
      <c r="BI288" s="195" t="e">
        <f t="shared" si="35"/>
        <v>#DIV/0!</v>
      </c>
      <c r="BJ288" s="195" t="e">
        <f t="shared" si="35"/>
        <v>#DIV/0!</v>
      </c>
      <c r="BK288" s="195" t="e">
        <f t="shared" si="35"/>
        <v>#DIV/0!</v>
      </c>
      <c r="BL288" s="195" t="e">
        <f t="shared" si="35"/>
        <v>#DIV/0!</v>
      </c>
      <c r="BM288" s="195" t="e">
        <f t="shared" si="35"/>
        <v>#DIV/0!</v>
      </c>
      <c r="BN288" s="195" t="e">
        <f t="shared" si="35"/>
        <v>#DIV/0!</v>
      </c>
      <c r="BO288" s="195" t="e">
        <f t="shared" si="35"/>
        <v>#DIV/0!</v>
      </c>
      <c r="BP288" s="195" t="e">
        <f t="shared" si="34"/>
        <v>#DIV/0!</v>
      </c>
      <c r="BQ288" s="195" t="e">
        <f t="shared" si="34"/>
        <v>#DIV/0!</v>
      </c>
      <c r="BR288" s="195" t="e">
        <f t="shared" si="34"/>
        <v>#DIV/0!</v>
      </c>
      <c r="BS288" s="195" t="e">
        <f t="shared" si="34"/>
        <v>#DIV/0!</v>
      </c>
      <c r="BT288" s="195" t="e">
        <f t="shared" si="34"/>
        <v>#DIV/0!</v>
      </c>
      <c r="BU288" s="195" t="e">
        <f t="shared" si="34"/>
        <v>#DIV/0!</v>
      </c>
      <c r="BV288" s="195" t="e">
        <f t="shared" si="34"/>
        <v>#DIV/0!</v>
      </c>
    </row>
    <row r="289" spans="1:74" x14ac:dyDescent="0.2">
      <c r="A289" s="90"/>
      <c r="B289" s="102">
        <f t="shared" si="12"/>
        <v>37287</v>
      </c>
      <c r="C289" s="195">
        <f t="shared" si="13"/>
        <v>-0.52092976513709699</v>
      </c>
      <c r="D289" s="195">
        <f t="shared" si="35"/>
        <v>-0.52882658970186736</v>
      </c>
      <c r="E289" s="195">
        <f t="shared" si="35"/>
        <v>-0.36683062623475132</v>
      </c>
      <c r="F289" s="195">
        <f t="shared" si="35"/>
        <v>-0.39289051569144762</v>
      </c>
      <c r="G289" s="195">
        <f t="shared" si="35"/>
        <v>5.1114589114560217E-2</v>
      </c>
      <c r="H289" s="195">
        <f t="shared" si="35"/>
        <v>-0.85138014090425396</v>
      </c>
      <c r="I289" s="195">
        <f t="shared" si="35"/>
        <v>-1.0954328859487623</v>
      </c>
      <c r="J289" s="195">
        <f t="shared" si="35"/>
        <v>-0.60034169801339077</v>
      </c>
      <c r="K289" s="195">
        <f t="shared" si="35"/>
        <v>0.41889380677900018</v>
      </c>
      <c r="L289" s="195">
        <f t="shared" si="35"/>
        <v>-1</v>
      </c>
      <c r="M289" s="195">
        <f t="shared" si="35"/>
        <v>0.48761217844085586</v>
      </c>
      <c r="N289" s="195">
        <f t="shared" si="35"/>
        <v>0.30042764848554782</v>
      </c>
      <c r="O289" s="195">
        <f t="shared" si="35"/>
        <v>-0.15342524284643538</v>
      </c>
      <c r="P289" s="195">
        <f t="shared" si="35"/>
        <v>5.3774410252387689E-2</v>
      </c>
      <c r="Q289" s="195">
        <f t="shared" si="35"/>
        <v>0.25682700690432853</v>
      </c>
      <c r="R289" s="195">
        <f t="shared" si="35"/>
        <v>0.30852375625383904</v>
      </c>
      <c r="S289" s="195">
        <f t="shared" si="35"/>
        <v>0.22904545284980554</v>
      </c>
      <c r="T289" s="195">
        <f t="shared" si="35"/>
        <v>0.40055562839237385</v>
      </c>
      <c r="U289" s="195">
        <f t="shared" si="35"/>
        <v>4.1318249455102013E-2</v>
      </c>
      <c r="V289" s="195">
        <f t="shared" si="35"/>
        <v>0.35218553659776575</v>
      </c>
      <c r="W289" s="195">
        <f t="shared" si="35"/>
        <v>0.79732047310897158</v>
      </c>
      <c r="X289" s="195">
        <f t="shared" si="35"/>
        <v>0.33682151560484347</v>
      </c>
      <c r="Y289" s="195">
        <f t="shared" si="35"/>
        <v>1.4094935021961001</v>
      </c>
      <c r="Z289" s="195">
        <f t="shared" si="35"/>
        <v>2.1852610182386916</v>
      </c>
      <c r="AA289" s="195">
        <f t="shared" si="35"/>
        <v>4.4501584173171259E-2</v>
      </c>
      <c r="AB289" s="195">
        <f t="shared" si="35"/>
        <v>0.12691677376465835</v>
      </c>
      <c r="AC289" s="195">
        <f t="shared" si="35"/>
        <v>-1.2614526886444339</v>
      </c>
      <c r="AD289" s="195">
        <f t="shared" si="35"/>
        <v>-1.2780928775634883</v>
      </c>
      <c r="AE289" s="195">
        <f t="shared" si="35"/>
        <v>-1.051523850050857</v>
      </c>
      <c r="AF289" s="195">
        <f t="shared" si="35"/>
        <v>-0.76672655533078748</v>
      </c>
      <c r="AG289" s="195">
        <f t="shared" si="35"/>
        <v>-0.66405781599295288</v>
      </c>
      <c r="AH289" s="195">
        <f t="shared" si="35"/>
        <v>-1.0481383225976721</v>
      </c>
      <c r="AI289" s="195">
        <f t="shared" si="35"/>
        <v>-0.16795055588504365</v>
      </c>
      <c r="AJ289" s="195">
        <f t="shared" si="35"/>
        <v>-8.085976649246493E-2</v>
      </c>
      <c r="AK289" s="195">
        <f t="shared" si="35"/>
        <v>-0.18760892912958216</v>
      </c>
      <c r="AL289" s="195">
        <f t="shared" si="35"/>
        <v>9.1545516449611661E-2</v>
      </c>
      <c r="AM289" s="195">
        <f t="shared" si="35"/>
        <v>-1.5720716177942191E-2</v>
      </c>
      <c r="AN289" s="195">
        <f t="shared" si="35"/>
        <v>0.43374651284988552</v>
      </c>
      <c r="AO289" s="195">
        <f t="shared" si="35"/>
        <v>-0.79965057615577217</v>
      </c>
      <c r="AP289" s="195">
        <f t="shared" si="35"/>
        <v>-0.21147913288379339</v>
      </c>
      <c r="AQ289" s="195">
        <f t="shared" si="35"/>
        <v>-0.36657583938756982</v>
      </c>
      <c r="AR289" s="195">
        <f t="shared" si="35"/>
        <v>-0.44256775191481523</v>
      </c>
      <c r="AS289" s="195">
        <f t="shared" si="35"/>
        <v>-1</v>
      </c>
      <c r="AT289" s="195">
        <f t="shared" si="35"/>
        <v>-0.29065779427097627</v>
      </c>
      <c r="AU289" s="195">
        <f t="shared" si="35"/>
        <v>-1.9632537416845353</v>
      </c>
      <c r="AV289" s="195">
        <f t="shared" si="35"/>
        <v>-1.9776522706275468</v>
      </c>
      <c r="AW289" s="195">
        <f t="shared" si="35"/>
        <v>-0.14351813989754394</v>
      </c>
      <c r="AX289" s="195">
        <f t="shared" si="35"/>
        <v>-0.40605806057954485</v>
      </c>
      <c r="AY289" s="195">
        <f t="shared" si="35"/>
        <v>-0.52323598096847934</v>
      </c>
      <c r="AZ289" s="195">
        <f t="shared" si="35"/>
        <v>0.51041757759703044</v>
      </c>
      <c r="BA289" s="195">
        <f t="shared" si="35"/>
        <v>-0.34720267065259075</v>
      </c>
      <c r="BB289" s="195" t="e">
        <f t="shared" si="35"/>
        <v>#DIV/0!</v>
      </c>
      <c r="BC289" s="195" t="e">
        <f t="shared" si="35"/>
        <v>#DIV/0!</v>
      </c>
      <c r="BD289" s="195" t="e">
        <f t="shared" si="35"/>
        <v>#DIV/0!</v>
      </c>
      <c r="BE289" s="195" t="e">
        <f t="shared" si="35"/>
        <v>#DIV/0!</v>
      </c>
      <c r="BF289" s="195" t="e">
        <f t="shared" si="35"/>
        <v>#DIV/0!</v>
      </c>
      <c r="BG289" s="195" t="e">
        <f t="shared" si="35"/>
        <v>#DIV/0!</v>
      </c>
      <c r="BH289" s="195" t="e">
        <f t="shared" si="35"/>
        <v>#DIV/0!</v>
      </c>
      <c r="BI289" s="195" t="e">
        <f t="shared" si="35"/>
        <v>#DIV/0!</v>
      </c>
      <c r="BJ289" s="195" t="e">
        <f t="shared" si="35"/>
        <v>#DIV/0!</v>
      </c>
      <c r="BK289" s="195" t="e">
        <f t="shared" si="35"/>
        <v>#DIV/0!</v>
      </c>
      <c r="BL289" s="195" t="e">
        <f t="shared" si="35"/>
        <v>#DIV/0!</v>
      </c>
      <c r="BM289" s="195" t="e">
        <f t="shared" si="35"/>
        <v>#DIV/0!</v>
      </c>
      <c r="BN289" s="195" t="e">
        <f t="shared" si="35"/>
        <v>#DIV/0!</v>
      </c>
      <c r="BO289" s="195" t="e">
        <f t="shared" si="35"/>
        <v>#DIV/0!</v>
      </c>
      <c r="BP289" s="195" t="e">
        <f t="shared" si="34"/>
        <v>#DIV/0!</v>
      </c>
      <c r="BQ289" s="195" t="e">
        <f t="shared" si="34"/>
        <v>#DIV/0!</v>
      </c>
      <c r="BR289" s="195" t="e">
        <f t="shared" si="34"/>
        <v>#DIV/0!</v>
      </c>
      <c r="BS289" s="195" t="e">
        <f t="shared" si="34"/>
        <v>#DIV/0!</v>
      </c>
      <c r="BT289" s="195" t="e">
        <f t="shared" si="34"/>
        <v>#DIV/0!</v>
      </c>
      <c r="BU289" s="195" t="e">
        <f t="shared" si="34"/>
        <v>#DIV/0!</v>
      </c>
      <c r="BV289" s="195" t="e">
        <f t="shared" si="34"/>
        <v>#DIV/0!</v>
      </c>
    </row>
    <row r="290" spans="1:74" x14ac:dyDescent="0.2">
      <c r="A290" s="90"/>
      <c r="B290" s="102">
        <f t="shared" si="12"/>
        <v>37315</v>
      </c>
      <c r="C290" s="195">
        <f t="shared" si="13"/>
        <v>-0.72962972121558289</v>
      </c>
      <c r="D290" s="195">
        <f t="shared" si="35"/>
        <v>-0.72160520117185278</v>
      </c>
      <c r="E290" s="195">
        <f t="shared" si="35"/>
        <v>-0.47826506608898045</v>
      </c>
      <c r="F290" s="195">
        <f t="shared" si="35"/>
        <v>-0.73584095364245516</v>
      </c>
      <c r="G290" s="195">
        <f t="shared" si="35"/>
        <v>-1.2151011864059678</v>
      </c>
      <c r="H290" s="195">
        <f t="shared" si="35"/>
        <v>-0.34685783057048525</v>
      </c>
      <c r="I290" s="195">
        <f t="shared" si="35"/>
        <v>2.0795837097978158E-2</v>
      </c>
      <c r="J290" s="195">
        <f t="shared" si="35"/>
        <v>0.1523121426482795</v>
      </c>
      <c r="K290" s="195">
        <f t="shared" si="35"/>
        <v>0.11118704502937585</v>
      </c>
      <c r="L290" s="195">
        <f t="shared" si="35"/>
        <v>-1</v>
      </c>
      <c r="M290" s="195">
        <f t="shared" si="35"/>
        <v>0.66471173876476208</v>
      </c>
      <c r="N290" s="195">
        <f t="shared" si="35"/>
        <v>0.50271864909756547</v>
      </c>
      <c r="O290" s="195">
        <f t="shared" si="35"/>
        <v>-7.5894238600622957E-2</v>
      </c>
      <c r="P290" s="195">
        <f t="shared" si="35"/>
        <v>0.58596422844531593</v>
      </c>
      <c r="Q290" s="195">
        <f t="shared" si="35"/>
        <v>0.21451284936084197</v>
      </c>
      <c r="R290" s="195">
        <f t="shared" si="35"/>
        <v>0.24078525364256029</v>
      </c>
      <c r="S290" s="195">
        <f t="shared" si="35"/>
        <v>0.35878845102737694</v>
      </c>
      <c r="T290" s="195">
        <f t="shared" si="35"/>
        <v>8.2874985519908614E-2</v>
      </c>
      <c r="U290" s="195">
        <f t="shared" si="35"/>
        <v>0.74336977336710264</v>
      </c>
      <c r="V290" s="195">
        <f t="shared" si="35"/>
        <v>0.84460263694818394</v>
      </c>
      <c r="W290" s="195">
        <f t="shared" si="35"/>
        <v>1.1017844702904196</v>
      </c>
      <c r="X290" s="195">
        <f t="shared" si="35"/>
        <v>0.56536902934242406</v>
      </c>
      <c r="Y290" s="195">
        <f t="shared" si="35"/>
        <v>0.94892434275724769</v>
      </c>
      <c r="Z290" s="195">
        <f t="shared" si="35"/>
        <v>1.0746477818461506</v>
      </c>
      <c r="AA290" s="195">
        <f t="shared" si="35"/>
        <v>-0.85691378285415365</v>
      </c>
      <c r="AB290" s="195">
        <f t="shared" si="35"/>
        <v>-0.62062840338502345</v>
      </c>
      <c r="AC290" s="195">
        <f t="shared" si="35"/>
        <v>3.8757144635306495E-2</v>
      </c>
      <c r="AD290" s="195">
        <f t="shared" si="35"/>
        <v>3.023677543819862E-2</v>
      </c>
      <c r="AE290" s="195">
        <f t="shared" si="35"/>
        <v>-3.5106565508394458E-2</v>
      </c>
      <c r="AF290" s="195">
        <f t="shared" si="35"/>
        <v>2.3557072150378156E-2</v>
      </c>
      <c r="AG290" s="195">
        <f t="shared" si="35"/>
        <v>2.0402655646405202E-2</v>
      </c>
      <c r="AH290" s="195">
        <f t="shared" si="35"/>
        <v>3.220322801830898E-2</v>
      </c>
      <c r="AI290" s="195">
        <f t="shared" si="35"/>
        <v>-0.11971035518631339</v>
      </c>
      <c r="AJ290" s="195">
        <f t="shared" si="35"/>
        <v>-0.82938367305988747</v>
      </c>
      <c r="AK290" s="195">
        <f t="shared" si="35"/>
        <v>-0.70995039241069879</v>
      </c>
      <c r="AL290" s="195">
        <f t="shared" si="35"/>
        <v>-1.2674618663635837</v>
      </c>
      <c r="AM290" s="195">
        <f t="shared" si="35"/>
        <v>-1.1917194981521566</v>
      </c>
      <c r="AN290" s="195">
        <f t="shared" si="35"/>
        <v>-0.48395733061611695</v>
      </c>
      <c r="AO290" s="195">
        <f t="shared" si="35"/>
        <v>-0.78663923583724449</v>
      </c>
      <c r="AP290" s="195">
        <f t="shared" si="35"/>
        <v>0.54781536901483063</v>
      </c>
      <c r="AQ290" s="195">
        <f t="shared" si="35"/>
        <v>-0.5134370224099799</v>
      </c>
      <c r="AR290" s="195">
        <f t="shared" si="35"/>
        <v>-0.27460486207529594</v>
      </c>
      <c r="AS290" s="195">
        <f t="shared" si="35"/>
        <v>-1</v>
      </c>
      <c r="AT290" s="195">
        <f t="shared" si="35"/>
        <v>7.3736064452756767E-2</v>
      </c>
      <c r="AU290" s="195">
        <f t="shared" si="35"/>
        <v>-2.5797070338867207E-2</v>
      </c>
      <c r="AV290" s="195">
        <f t="shared" si="35"/>
        <v>0.35945547942860845</v>
      </c>
      <c r="AW290" s="195">
        <f t="shared" si="35"/>
        <v>0.17230610316135647</v>
      </c>
      <c r="AX290" s="195">
        <f t="shared" si="35"/>
        <v>7.2618924648301289E-2</v>
      </c>
      <c r="AY290" s="195">
        <f t="shared" si="35"/>
        <v>-0.34247052875457484</v>
      </c>
      <c r="AZ290" s="195">
        <f t="shared" si="35"/>
        <v>-0.67692713139768745</v>
      </c>
      <c r="BA290" s="195">
        <f t="shared" si="35"/>
        <v>-1.7644091326997617</v>
      </c>
      <c r="BB290" s="195" t="e">
        <f t="shared" si="35"/>
        <v>#DIV/0!</v>
      </c>
      <c r="BC290" s="195" t="e">
        <f t="shared" si="35"/>
        <v>#DIV/0!</v>
      </c>
      <c r="BD290" s="195" t="e">
        <f t="shared" si="35"/>
        <v>#DIV/0!</v>
      </c>
      <c r="BE290" s="195" t="e">
        <f t="shared" si="35"/>
        <v>#DIV/0!</v>
      </c>
      <c r="BF290" s="195" t="e">
        <f t="shared" si="35"/>
        <v>#DIV/0!</v>
      </c>
      <c r="BG290" s="195" t="e">
        <f t="shared" si="35"/>
        <v>#DIV/0!</v>
      </c>
      <c r="BH290" s="195" t="e">
        <f t="shared" si="35"/>
        <v>#DIV/0!</v>
      </c>
      <c r="BI290" s="195" t="e">
        <f t="shared" si="35"/>
        <v>#DIV/0!</v>
      </c>
      <c r="BJ290" s="195" t="e">
        <f t="shared" si="35"/>
        <v>#DIV/0!</v>
      </c>
      <c r="BK290" s="195" t="e">
        <f t="shared" si="35"/>
        <v>#DIV/0!</v>
      </c>
      <c r="BL290" s="195" t="e">
        <f t="shared" si="35"/>
        <v>#DIV/0!</v>
      </c>
      <c r="BM290" s="195" t="e">
        <f t="shared" si="35"/>
        <v>#DIV/0!</v>
      </c>
      <c r="BN290" s="195" t="e">
        <f t="shared" si="35"/>
        <v>#DIV/0!</v>
      </c>
      <c r="BO290" s="195" t="e">
        <f t="shared" si="35"/>
        <v>#DIV/0!</v>
      </c>
      <c r="BP290" s="195" t="e">
        <f t="shared" si="34"/>
        <v>#DIV/0!</v>
      </c>
      <c r="BQ290" s="195" t="e">
        <f t="shared" si="34"/>
        <v>#DIV/0!</v>
      </c>
      <c r="BR290" s="195" t="e">
        <f t="shared" si="34"/>
        <v>#DIV/0!</v>
      </c>
      <c r="BS290" s="195" t="e">
        <f t="shared" si="34"/>
        <v>#DIV/0!</v>
      </c>
      <c r="BT290" s="195" t="e">
        <f t="shared" si="34"/>
        <v>#DIV/0!</v>
      </c>
      <c r="BU290" s="195" t="e">
        <f t="shared" si="34"/>
        <v>#DIV/0!</v>
      </c>
      <c r="BV290" s="195" t="e">
        <f t="shared" si="34"/>
        <v>#DIV/0!</v>
      </c>
    </row>
    <row r="291" spans="1:74" x14ac:dyDescent="0.2">
      <c r="A291" s="90"/>
      <c r="B291" s="102">
        <f t="shared" si="12"/>
        <v>37346</v>
      </c>
      <c r="C291" s="195">
        <f t="shared" si="13"/>
        <v>0.96634757605720922</v>
      </c>
      <c r="D291" s="195">
        <f t="shared" si="35"/>
        <v>0.90787884764988136</v>
      </c>
      <c r="E291" s="195">
        <f t="shared" si="35"/>
        <v>1.2152072837629191</v>
      </c>
      <c r="F291" s="195">
        <f t="shared" si="35"/>
        <v>1.4377851740543222</v>
      </c>
      <c r="G291" s="195">
        <f t="shared" si="35"/>
        <v>1.4639701176647388</v>
      </c>
      <c r="H291" s="195">
        <f t="shared" si="35"/>
        <v>0.97394112755050255</v>
      </c>
      <c r="I291" s="195">
        <f t="shared" si="35"/>
        <v>1.0722092642073466</v>
      </c>
      <c r="J291" s="195">
        <f t="shared" si="35"/>
        <v>1.2500522612910967</v>
      </c>
      <c r="K291" s="195">
        <f t="shared" si="35"/>
        <v>0.88177571384394204</v>
      </c>
      <c r="L291" s="195">
        <f t="shared" si="35"/>
        <v>-1</v>
      </c>
      <c r="M291" s="195">
        <f t="shared" si="35"/>
        <v>-2.2597641877382859</v>
      </c>
      <c r="N291" s="195">
        <f t="shared" si="35"/>
        <v>-2.4399790786791025</v>
      </c>
      <c r="O291" s="195">
        <f t="shared" si="35"/>
        <v>-0.27359829942744474</v>
      </c>
      <c r="P291" s="195">
        <f t="shared" si="35"/>
        <v>-2.3332910050827356</v>
      </c>
      <c r="Q291" s="195">
        <f t="shared" si="35"/>
        <v>-1.5055692160271199</v>
      </c>
      <c r="R291" s="195">
        <f t="shared" si="35"/>
        <v>-1.7157372679511325</v>
      </c>
      <c r="S291" s="195">
        <f t="shared" si="35"/>
        <v>-1.9532983113678055</v>
      </c>
      <c r="T291" s="195">
        <f t="shared" si="35"/>
        <v>-1.3845128859112532</v>
      </c>
      <c r="U291" s="195">
        <f t="shared" si="35"/>
        <v>-0.68808169287630438</v>
      </c>
      <c r="V291" s="195">
        <f t="shared" si="35"/>
        <v>-2.7407105225090103</v>
      </c>
      <c r="W291" s="195">
        <f t="shared" si="35"/>
        <v>-2.0511827012752377</v>
      </c>
      <c r="X291" s="195">
        <f t="shared" si="35"/>
        <v>-1.131017276347601</v>
      </c>
      <c r="Y291" s="195">
        <f t="shared" si="35"/>
        <v>-2.4282023480145445</v>
      </c>
      <c r="Z291" s="195">
        <f t="shared" si="35"/>
        <v>-3.7383046770203694</v>
      </c>
      <c r="AA291" s="195">
        <f t="shared" si="35"/>
        <v>0.78100077328608886</v>
      </c>
      <c r="AB291" s="195">
        <f t="shared" si="35"/>
        <v>0.60165930190194139</v>
      </c>
      <c r="AC291" s="195">
        <f t="shared" si="35"/>
        <v>6.5887525219794324E-2</v>
      </c>
      <c r="AD291" s="195">
        <f t="shared" si="35"/>
        <v>7.4725431230761169E-2</v>
      </c>
      <c r="AE291" s="195">
        <f t="shared" si="35"/>
        <v>8.1197104258249164E-2</v>
      </c>
      <c r="AF291" s="195">
        <f t="shared" si="35"/>
        <v>4.0047253223051929E-2</v>
      </c>
      <c r="AG291" s="195">
        <f t="shared" si="35"/>
        <v>3.4684714292102709E-2</v>
      </c>
      <c r="AH291" s="195">
        <f t="shared" si="35"/>
        <v>5.4745802823726042E-2</v>
      </c>
      <c r="AI291" s="195">
        <f t="shared" si="35"/>
        <v>1.1827750636794032</v>
      </c>
      <c r="AJ291" s="195">
        <f t="shared" si="35"/>
        <v>0.87121581927183289</v>
      </c>
      <c r="AK291" s="195">
        <f t="shared" si="35"/>
        <v>0.6558962559306335</v>
      </c>
      <c r="AL291" s="195">
        <f t="shared" si="35"/>
        <v>0.80088876249391139</v>
      </c>
      <c r="AM291" s="195">
        <f t="shared" si="35"/>
        <v>1.2193249413981151</v>
      </c>
      <c r="AN291" s="195">
        <f t="shared" si="35"/>
        <v>6.7093809035197613E-2</v>
      </c>
      <c r="AO291" s="195">
        <f t="shared" si="35"/>
        <v>-1.0464771162743631</v>
      </c>
      <c r="AP291" s="195">
        <f t="shared" si="35"/>
        <v>2.3237986484725477</v>
      </c>
      <c r="AQ291" s="195">
        <f t="shared" si="35"/>
        <v>0.68001426975493984</v>
      </c>
      <c r="AR291" s="195">
        <f t="shared" si="35"/>
        <v>0.20626603688639097</v>
      </c>
      <c r="AS291" s="195">
        <f t="shared" si="35"/>
        <v>-1</v>
      </c>
      <c r="AT291" s="195">
        <f t="shared" si="35"/>
        <v>1.7013049186623781</v>
      </c>
      <c r="AU291" s="195">
        <f t="shared" si="35"/>
        <v>1.1663155973692878</v>
      </c>
      <c r="AV291" s="195">
        <f t="shared" si="35"/>
        <v>0.99740038212103355</v>
      </c>
      <c r="AW291" s="195">
        <f t="shared" si="35"/>
        <v>0.91458424763010127</v>
      </c>
      <c r="AX291" s="195">
        <f t="shared" si="35"/>
        <v>0.90583707973952554</v>
      </c>
      <c r="AY291" s="195">
        <f t="shared" si="35"/>
        <v>0.92178800992639964</v>
      </c>
      <c r="AZ291" s="195">
        <f t="shared" si="35"/>
        <v>0.94079100435263818</v>
      </c>
      <c r="BA291" s="195">
        <f t="shared" si="35"/>
        <v>1.2318345005009144</v>
      </c>
      <c r="BB291" s="195" t="e">
        <f t="shared" si="35"/>
        <v>#DIV/0!</v>
      </c>
      <c r="BC291" s="195" t="e">
        <f t="shared" si="35"/>
        <v>#DIV/0!</v>
      </c>
      <c r="BD291" s="195" t="e">
        <f t="shared" si="35"/>
        <v>#DIV/0!</v>
      </c>
      <c r="BE291" s="195" t="e">
        <f t="shared" si="35"/>
        <v>#DIV/0!</v>
      </c>
      <c r="BF291" s="195" t="e">
        <f t="shared" si="35"/>
        <v>#DIV/0!</v>
      </c>
      <c r="BG291" s="195" t="e">
        <f t="shared" si="35"/>
        <v>#DIV/0!</v>
      </c>
      <c r="BH291" s="195" t="e">
        <f t="shared" si="35"/>
        <v>#DIV/0!</v>
      </c>
      <c r="BI291" s="195" t="e">
        <f t="shared" si="35"/>
        <v>#DIV/0!</v>
      </c>
      <c r="BJ291" s="195" t="e">
        <f t="shared" si="35"/>
        <v>#DIV/0!</v>
      </c>
      <c r="BK291" s="195" t="e">
        <f t="shared" si="35"/>
        <v>#DIV/0!</v>
      </c>
      <c r="BL291" s="195" t="e">
        <f t="shared" si="35"/>
        <v>#DIV/0!</v>
      </c>
      <c r="BM291" s="195" t="e">
        <f t="shared" si="35"/>
        <v>#DIV/0!</v>
      </c>
      <c r="BN291" s="195" t="e">
        <f t="shared" si="35"/>
        <v>#DIV/0!</v>
      </c>
      <c r="BO291" s="195" t="e">
        <f t="shared" ref="BO291:BV294" si="36">(BO44-BO$246)/BO$247</f>
        <v>#DIV/0!</v>
      </c>
      <c r="BP291" s="195" t="e">
        <f t="shared" si="36"/>
        <v>#DIV/0!</v>
      </c>
      <c r="BQ291" s="195" t="e">
        <f t="shared" si="36"/>
        <v>#DIV/0!</v>
      </c>
      <c r="BR291" s="195" t="e">
        <f t="shared" si="36"/>
        <v>#DIV/0!</v>
      </c>
      <c r="BS291" s="195" t="e">
        <f t="shared" si="36"/>
        <v>#DIV/0!</v>
      </c>
      <c r="BT291" s="195" t="e">
        <f t="shared" si="36"/>
        <v>#DIV/0!</v>
      </c>
      <c r="BU291" s="195" t="e">
        <f t="shared" si="36"/>
        <v>#DIV/0!</v>
      </c>
      <c r="BV291" s="195" t="e">
        <f t="shared" si="36"/>
        <v>#DIV/0!</v>
      </c>
    </row>
    <row r="292" spans="1:74" x14ac:dyDescent="0.2">
      <c r="A292" s="90"/>
      <c r="B292" s="102">
        <f t="shared" si="12"/>
        <v>37376</v>
      </c>
      <c r="C292" s="195">
        <f t="shared" si="13"/>
        <v>-1.5740310096362717</v>
      </c>
      <c r="D292" s="195">
        <f t="shared" ref="D292:BO295" si="37">(D45-D$246)/D$247</f>
        <v>-1.7197646700645879</v>
      </c>
      <c r="E292" s="195">
        <f t="shared" si="37"/>
        <v>-0.68877633672661009</v>
      </c>
      <c r="F292" s="195">
        <f t="shared" si="37"/>
        <v>6.6048967026729956E-4</v>
      </c>
      <c r="G292" s="195">
        <f t="shared" si="37"/>
        <v>6.3955658257087572E-2</v>
      </c>
      <c r="H292" s="195">
        <f t="shared" si="37"/>
        <v>-0.95879489285505148</v>
      </c>
      <c r="I292" s="195">
        <f t="shared" si="37"/>
        <v>5.0438236963311379E-3</v>
      </c>
      <c r="J292" s="195">
        <f t="shared" si="37"/>
        <v>0.53219921931200265</v>
      </c>
      <c r="K292" s="195">
        <f t="shared" si="37"/>
        <v>-6.3920308048760921E-2</v>
      </c>
      <c r="L292" s="195">
        <f t="shared" si="37"/>
        <v>-1</v>
      </c>
      <c r="M292" s="195">
        <f t="shared" si="37"/>
        <v>1.7427525379008109</v>
      </c>
      <c r="N292" s="195">
        <f t="shared" si="37"/>
        <v>1.9150177642370769</v>
      </c>
      <c r="O292" s="195">
        <f t="shared" si="37"/>
        <v>0.23422977838262701</v>
      </c>
      <c r="P292" s="195">
        <f t="shared" si="37"/>
        <v>1.8967753305491069</v>
      </c>
      <c r="Q292" s="195">
        <f t="shared" si="37"/>
        <v>1.0840836513376455</v>
      </c>
      <c r="R292" s="195">
        <f t="shared" si="37"/>
        <v>0.72014229320916745</v>
      </c>
      <c r="S292" s="195">
        <f t="shared" si="37"/>
        <v>1.0011523860603877</v>
      </c>
      <c r="T292" s="195">
        <f t="shared" si="37"/>
        <v>0.34474022132422405</v>
      </c>
      <c r="U292" s="195">
        <f t="shared" si="37"/>
        <v>1.5195035285584004</v>
      </c>
      <c r="V292" s="195">
        <f t="shared" si="37"/>
        <v>2.4553706731854597</v>
      </c>
      <c r="W292" s="195">
        <f t="shared" si="37"/>
        <v>2.1859173462107888</v>
      </c>
      <c r="X292" s="195">
        <f t="shared" si="37"/>
        <v>1.135553253904998</v>
      </c>
      <c r="Y292" s="195">
        <f t="shared" si="37"/>
        <v>1.9835403582914068</v>
      </c>
      <c r="Z292" s="195">
        <f t="shared" si="37"/>
        <v>2.7292800168542493</v>
      </c>
      <c r="AA292" s="195">
        <f t="shared" si="37"/>
        <v>0.41630633542624312</v>
      </c>
      <c r="AB292" s="195">
        <f t="shared" si="37"/>
        <v>0.42950967487645941</v>
      </c>
      <c r="AC292" s="195">
        <f t="shared" si="37"/>
        <v>1.6498283353168377</v>
      </c>
      <c r="AD292" s="195">
        <f t="shared" si="37"/>
        <v>1.6313290215074734</v>
      </c>
      <c r="AE292" s="195">
        <f t="shared" si="37"/>
        <v>1.4125301713806815</v>
      </c>
      <c r="AF292" s="195">
        <f t="shared" si="37"/>
        <v>1.0027860797410855</v>
      </c>
      <c r="AG292" s="195">
        <f t="shared" si="37"/>
        <v>0.86850772207010596</v>
      </c>
      <c r="AH292" s="195">
        <f t="shared" si="37"/>
        <v>1.3708388110943472</v>
      </c>
      <c r="AI292" s="195">
        <f t="shared" si="37"/>
        <v>0.19729667797677111</v>
      </c>
      <c r="AJ292" s="195">
        <f t="shared" si="37"/>
        <v>-0.19011434190804005</v>
      </c>
      <c r="AK292" s="195">
        <f t="shared" si="37"/>
        <v>-0.21521880758647693</v>
      </c>
      <c r="AL292" s="195">
        <f t="shared" si="37"/>
        <v>-0.22959993325203651</v>
      </c>
      <c r="AM292" s="195">
        <f t="shared" si="37"/>
        <v>-3.119056181532533E-2</v>
      </c>
      <c r="AN292" s="195">
        <f t="shared" si="37"/>
        <v>2.8498787581019917E-2</v>
      </c>
      <c r="AO292" s="195">
        <f t="shared" si="37"/>
        <v>-0.32505486665686883</v>
      </c>
      <c r="AP292" s="195">
        <f t="shared" si="37"/>
        <v>-5.4888309540462331E-2</v>
      </c>
      <c r="AQ292" s="195">
        <f t="shared" si="37"/>
        <v>-1.1076382598863921</v>
      </c>
      <c r="AR292" s="195">
        <f t="shared" si="37"/>
        <v>1.4680889915215527</v>
      </c>
      <c r="AS292" s="195">
        <f t="shared" si="37"/>
        <v>-1</v>
      </c>
      <c r="AT292" s="195">
        <f t="shared" si="37"/>
        <v>-0.2427739369126902</v>
      </c>
      <c r="AU292" s="195">
        <f t="shared" si="37"/>
        <v>1.5062958806733819</v>
      </c>
      <c r="AV292" s="195">
        <f t="shared" si="37"/>
        <v>0.21620211132842468</v>
      </c>
      <c r="AW292" s="195">
        <f t="shared" si="37"/>
        <v>-2.3789388169787574E-2</v>
      </c>
      <c r="AX292" s="195">
        <f t="shared" si="37"/>
        <v>0.42806711916090151</v>
      </c>
      <c r="AY292" s="195">
        <f t="shared" si="37"/>
        <v>-0.92106756080368191</v>
      </c>
      <c r="AZ292" s="195">
        <f t="shared" si="37"/>
        <v>-1.8376396464505151</v>
      </c>
      <c r="BA292" s="195">
        <f t="shared" si="37"/>
        <v>0.25712433478712932</v>
      </c>
      <c r="BB292" s="195" t="e">
        <f t="shared" si="37"/>
        <v>#DIV/0!</v>
      </c>
      <c r="BC292" s="195" t="e">
        <f t="shared" si="37"/>
        <v>#DIV/0!</v>
      </c>
      <c r="BD292" s="195" t="e">
        <f t="shared" si="37"/>
        <v>#DIV/0!</v>
      </c>
      <c r="BE292" s="195" t="e">
        <f t="shared" si="37"/>
        <v>#DIV/0!</v>
      </c>
      <c r="BF292" s="195" t="e">
        <f t="shared" si="37"/>
        <v>#DIV/0!</v>
      </c>
      <c r="BG292" s="195" t="e">
        <f t="shared" si="37"/>
        <v>#DIV/0!</v>
      </c>
      <c r="BH292" s="195" t="e">
        <f t="shared" si="37"/>
        <v>#DIV/0!</v>
      </c>
      <c r="BI292" s="195" t="e">
        <f t="shared" si="37"/>
        <v>#DIV/0!</v>
      </c>
      <c r="BJ292" s="195" t="e">
        <f t="shared" si="37"/>
        <v>#DIV/0!</v>
      </c>
      <c r="BK292" s="195" t="e">
        <f t="shared" si="37"/>
        <v>#DIV/0!</v>
      </c>
      <c r="BL292" s="195" t="e">
        <f t="shared" si="37"/>
        <v>#DIV/0!</v>
      </c>
      <c r="BM292" s="195" t="e">
        <f t="shared" si="37"/>
        <v>#DIV/0!</v>
      </c>
      <c r="BN292" s="195" t="e">
        <f t="shared" si="37"/>
        <v>#DIV/0!</v>
      </c>
      <c r="BO292" s="195" t="e">
        <f t="shared" si="37"/>
        <v>#DIV/0!</v>
      </c>
      <c r="BP292" s="195" t="e">
        <f t="shared" si="36"/>
        <v>#DIV/0!</v>
      </c>
      <c r="BQ292" s="195" t="e">
        <f t="shared" si="36"/>
        <v>#DIV/0!</v>
      </c>
      <c r="BR292" s="195" t="e">
        <f t="shared" si="36"/>
        <v>#DIV/0!</v>
      </c>
      <c r="BS292" s="195" t="e">
        <f t="shared" si="36"/>
        <v>#DIV/0!</v>
      </c>
      <c r="BT292" s="195" t="e">
        <f t="shared" si="36"/>
        <v>#DIV/0!</v>
      </c>
      <c r="BU292" s="195" t="e">
        <f t="shared" si="36"/>
        <v>#DIV/0!</v>
      </c>
      <c r="BV292" s="195" t="e">
        <f t="shared" si="36"/>
        <v>#DIV/0!</v>
      </c>
    </row>
    <row r="293" spans="1:74" x14ac:dyDescent="0.2">
      <c r="A293" s="90"/>
      <c r="B293" s="102">
        <f t="shared" si="12"/>
        <v>37407</v>
      </c>
      <c r="C293" s="195">
        <f t="shared" si="13"/>
        <v>-0.49579186597850278</v>
      </c>
      <c r="D293" s="195">
        <f t="shared" si="37"/>
        <v>-0.42519940592470706</v>
      </c>
      <c r="E293" s="195">
        <f t="shared" si="37"/>
        <v>-0.49482186270814887</v>
      </c>
      <c r="F293" s="195">
        <f t="shared" si="37"/>
        <v>-1.0782065305113941</v>
      </c>
      <c r="G293" s="195">
        <f t="shared" si="37"/>
        <v>-0.41505001304639916</v>
      </c>
      <c r="H293" s="195">
        <f t="shared" si="37"/>
        <v>-0.12661985555192989</v>
      </c>
      <c r="I293" s="195">
        <f t="shared" si="37"/>
        <v>0.10312576550035422</v>
      </c>
      <c r="J293" s="195">
        <f t="shared" si="37"/>
        <v>0.82683732457605585</v>
      </c>
      <c r="K293" s="195">
        <f t="shared" si="37"/>
        <v>-0.45911025223396001</v>
      </c>
      <c r="L293" s="195">
        <f t="shared" si="37"/>
        <v>-1</v>
      </c>
      <c r="M293" s="195">
        <f t="shared" si="37"/>
        <v>0.53194262045418017</v>
      </c>
      <c r="N293" s="195">
        <f t="shared" si="37"/>
        <v>0.19968263630217603</v>
      </c>
      <c r="O293" s="195">
        <f t="shared" si="37"/>
        <v>3.5879625853756709E-2</v>
      </c>
      <c r="P293" s="195">
        <f t="shared" si="37"/>
        <v>0.49735104854467005</v>
      </c>
      <c r="Q293" s="195">
        <f t="shared" si="37"/>
        <v>-6.6227216963976793E-2</v>
      </c>
      <c r="R293" s="195">
        <f t="shared" si="37"/>
        <v>0.66819189886466845</v>
      </c>
      <c r="S293" s="195">
        <f t="shared" si="37"/>
        <v>0.96990115883812877</v>
      </c>
      <c r="T293" s="195">
        <f t="shared" si="37"/>
        <v>0.26560692393171498</v>
      </c>
      <c r="U293" s="195">
        <f t="shared" si="37"/>
        <v>0.81366630472199508</v>
      </c>
      <c r="V293" s="195">
        <f t="shared" si="37"/>
        <v>0.45894620342962839</v>
      </c>
      <c r="W293" s="195">
        <f t="shared" si="37"/>
        <v>0.51007404409989554</v>
      </c>
      <c r="X293" s="195">
        <f t="shared" si="37"/>
        <v>0.26395900170542874</v>
      </c>
      <c r="Y293" s="195">
        <f t="shared" si="37"/>
        <v>0.17874084751222749</v>
      </c>
      <c r="Z293" s="195">
        <f t="shared" si="37"/>
        <v>0.71100937064787562</v>
      </c>
      <c r="AA293" s="195">
        <f t="shared" si="37"/>
        <v>-0.47817108944163045</v>
      </c>
      <c r="AB293" s="195">
        <f t="shared" si="37"/>
        <v>-0.15190730918272594</v>
      </c>
      <c r="AC293" s="195">
        <f t="shared" si="37"/>
        <v>1.4863177194452266</v>
      </c>
      <c r="AD293" s="195">
        <f t="shared" si="37"/>
        <v>1.4937319646633331</v>
      </c>
      <c r="AE293" s="195">
        <f t="shared" si="37"/>
        <v>1.2494730662779971</v>
      </c>
      <c r="AF293" s="195">
        <f t="shared" si="37"/>
        <v>0.90340230388027309</v>
      </c>
      <c r="AG293" s="195">
        <f t="shared" si="37"/>
        <v>0.78243195922556663</v>
      </c>
      <c r="AH293" s="195">
        <f t="shared" si="37"/>
        <v>1.2349781924684116</v>
      </c>
      <c r="AI293" s="195">
        <f t="shared" si="37"/>
        <v>3.1901704152553063E-2</v>
      </c>
      <c r="AJ293" s="195">
        <f t="shared" si="37"/>
        <v>-0.34424133222644071</v>
      </c>
      <c r="AK293" s="195">
        <f t="shared" si="37"/>
        <v>-0.29191811401164713</v>
      </c>
      <c r="AL293" s="195">
        <f t="shared" si="37"/>
        <v>-0.61181091293031287</v>
      </c>
      <c r="AM293" s="195">
        <f t="shared" si="37"/>
        <v>1.0463967608224847</v>
      </c>
      <c r="AN293" s="195">
        <f t="shared" si="37"/>
        <v>-0.32743307694084084</v>
      </c>
      <c r="AO293" s="195">
        <f t="shared" si="37"/>
        <v>0.9917422732423834</v>
      </c>
      <c r="AP293" s="195">
        <f t="shared" si="37"/>
        <v>-0.41278360389699253</v>
      </c>
      <c r="AQ293" s="195">
        <f t="shared" si="37"/>
        <v>-0.34888641731725201</v>
      </c>
      <c r="AR293" s="195">
        <f t="shared" si="37"/>
        <v>-1.0597530119356098</v>
      </c>
      <c r="AS293" s="195">
        <f t="shared" si="37"/>
        <v>-1</v>
      </c>
      <c r="AT293" s="195">
        <f t="shared" si="37"/>
        <v>-0.33119215347875469</v>
      </c>
      <c r="AU293" s="195">
        <f t="shared" si="37"/>
        <v>-0.8410507896159567</v>
      </c>
      <c r="AV293" s="195">
        <f t="shared" si="37"/>
        <v>-4.439986293909004E-2</v>
      </c>
      <c r="AW293" s="195">
        <f t="shared" si="37"/>
        <v>6.762094268784917E-2</v>
      </c>
      <c r="AX293" s="195">
        <f t="shared" si="37"/>
        <v>0.44844353337365872</v>
      </c>
      <c r="AY293" s="195">
        <f t="shared" si="37"/>
        <v>-0.76288850118968887</v>
      </c>
      <c r="AZ293" s="195">
        <f t="shared" si="37"/>
        <v>-0.98531530939271439</v>
      </c>
      <c r="BA293" s="195">
        <f t="shared" si="37"/>
        <v>-0.75397753381498456</v>
      </c>
      <c r="BB293" s="195" t="e">
        <f t="shared" si="37"/>
        <v>#DIV/0!</v>
      </c>
      <c r="BC293" s="195" t="e">
        <f t="shared" si="37"/>
        <v>#DIV/0!</v>
      </c>
      <c r="BD293" s="195" t="e">
        <f t="shared" si="37"/>
        <v>#DIV/0!</v>
      </c>
      <c r="BE293" s="195" t="e">
        <f t="shared" si="37"/>
        <v>#DIV/0!</v>
      </c>
      <c r="BF293" s="195" t="e">
        <f t="shared" si="37"/>
        <v>#DIV/0!</v>
      </c>
      <c r="BG293" s="195" t="e">
        <f t="shared" si="37"/>
        <v>#DIV/0!</v>
      </c>
      <c r="BH293" s="195" t="e">
        <f t="shared" si="37"/>
        <v>#DIV/0!</v>
      </c>
      <c r="BI293" s="195" t="e">
        <f t="shared" si="37"/>
        <v>#DIV/0!</v>
      </c>
      <c r="BJ293" s="195" t="e">
        <f t="shared" si="37"/>
        <v>#DIV/0!</v>
      </c>
      <c r="BK293" s="195" t="e">
        <f t="shared" si="37"/>
        <v>#DIV/0!</v>
      </c>
      <c r="BL293" s="195" t="e">
        <f t="shared" si="37"/>
        <v>#DIV/0!</v>
      </c>
      <c r="BM293" s="195" t="e">
        <f t="shared" si="37"/>
        <v>#DIV/0!</v>
      </c>
      <c r="BN293" s="195" t="e">
        <f t="shared" si="37"/>
        <v>#DIV/0!</v>
      </c>
      <c r="BO293" s="195" t="e">
        <f t="shared" si="37"/>
        <v>#DIV/0!</v>
      </c>
      <c r="BP293" s="195" t="e">
        <f t="shared" si="36"/>
        <v>#DIV/0!</v>
      </c>
      <c r="BQ293" s="195" t="e">
        <f t="shared" si="36"/>
        <v>#DIV/0!</v>
      </c>
      <c r="BR293" s="195" t="e">
        <f t="shared" si="36"/>
        <v>#DIV/0!</v>
      </c>
      <c r="BS293" s="195" t="e">
        <f t="shared" si="36"/>
        <v>#DIV/0!</v>
      </c>
      <c r="BT293" s="195" t="e">
        <f t="shared" si="36"/>
        <v>#DIV/0!</v>
      </c>
      <c r="BU293" s="195" t="e">
        <f t="shared" si="36"/>
        <v>#DIV/0!</v>
      </c>
      <c r="BV293" s="195" t="e">
        <f t="shared" si="36"/>
        <v>#DIV/0!</v>
      </c>
    </row>
    <row r="294" spans="1:74" x14ac:dyDescent="0.2">
      <c r="A294" s="90"/>
      <c r="B294" s="102">
        <f t="shared" si="12"/>
        <v>37437</v>
      </c>
      <c r="C294" s="195">
        <f t="shared" si="13"/>
        <v>-2.0889754664821014</v>
      </c>
      <c r="D294" s="195">
        <f t="shared" si="37"/>
        <v>-2.1607677779327505</v>
      </c>
      <c r="E294" s="195">
        <f t="shared" si="37"/>
        <v>-1.8324430620350229</v>
      </c>
      <c r="F294" s="195">
        <f t="shared" si="37"/>
        <v>-1.1838042072600843</v>
      </c>
      <c r="G294" s="195">
        <f t="shared" si="37"/>
        <v>-0.72173379303518059</v>
      </c>
      <c r="H294" s="195">
        <f t="shared" si="37"/>
        <v>-1.6972147122376529</v>
      </c>
      <c r="I294" s="195">
        <f t="shared" si="37"/>
        <v>-1.1032642693821588</v>
      </c>
      <c r="J294" s="195">
        <f t="shared" si="37"/>
        <v>-1.0740264497332623</v>
      </c>
      <c r="K294" s="195">
        <f t="shared" si="37"/>
        <v>-1.5004843960933703</v>
      </c>
      <c r="L294" s="195">
        <f t="shared" si="37"/>
        <v>-1</v>
      </c>
      <c r="M294" s="195">
        <f t="shared" si="37"/>
        <v>0.54927482334660738</v>
      </c>
      <c r="N294" s="195">
        <f t="shared" si="37"/>
        <v>0.95749516169211479</v>
      </c>
      <c r="O294" s="195">
        <f t="shared" si="37"/>
        <v>7.3352944572566151E-2</v>
      </c>
      <c r="P294" s="195">
        <f t="shared" si="37"/>
        <v>1.1733138358559372</v>
      </c>
      <c r="Q294" s="195">
        <f t="shared" si="37"/>
        <v>0.42291255267220579</v>
      </c>
      <c r="R294" s="195">
        <f t="shared" si="37"/>
        <v>-0.20489048828825016</v>
      </c>
      <c r="S294" s="195">
        <f t="shared" si="37"/>
        <v>-6.4476658314740224E-3</v>
      </c>
      <c r="T294" s="195">
        <f t="shared" si="37"/>
        <v>-0.46634534159267915</v>
      </c>
      <c r="U294" s="195">
        <f t="shared" si="37"/>
        <v>0.61002175706436756</v>
      </c>
      <c r="V294" s="195">
        <f t="shared" si="37"/>
        <v>1.3823600698790477</v>
      </c>
      <c r="W294" s="195">
        <f t="shared" si="37"/>
        <v>0.6521189815219659</v>
      </c>
      <c r="X294" s="195">
        <f t="shared" si="37"/>
        <v>0.5948621504297783</v>
      </c>
      <c r="Y294" s="195">
        <f t="shared" si="37"/>
        <v>0.80196454281238461</v>
      </c>
      <c r="Z294" s="195">
        <f t="shared" si="37"/>
        <v>1.2833580811522818</v>
      </c>
      <c r="AA294" s="195">
        <f t="shared" si="37"/>
        <v>-3.4323985723060653</v>
      </c>
      <c r="AB294" s="195">
        <f t="shared" si="37"/>
        <v>-0.87739502307582895</v>
      </c>
      <c r="AC294" s="195">
        <f t="shared" si="37"/>
        <v>2.5266494608510728</v>
      </c>
      <c r="AD294" s="195">
        <f t="shared" si="37"/>
        <v>2.4969057561980756</v>
      </c>
      <c r="AE294" s="195">
        <f t="shared" si="37"/>
        <v>2.0904349865610836</v>
      </c>
      <c r="AF294" s="195">
        <f t="shared" si="37"/>
        <v>1.5357288109857798</v>
      </c>
      <c r="AG294" s="195">
        <f t="shared" si="37"/>
        <v>1.3300866040053851</v>
      </c>
      <c r="AH294" s="195">
        <f t="shared" si="37"/>
        <v>2.0993875961647195</v>
      </c>
      <c r="AI294" s="195">
        <f t="shared" si="37"/>
        <v>-0.43671738834939783</v>
      </c>
      <c r="AJ294" s="195">
        <f t="shared" si="37"/>
        <v>-1.6325348673350977</v>
      </c>
      <c r="AK294" s="195">
        <f t="shared" si="37"/>
        <v>-1.5240674356557791</v>
      </c>
      <c r="AL294" s="195">
        <f t="shared" si="37"/>
        <v>-2.8113673554218015</v>
      </c>
      <c r="AM294" s="195">
        <f t="shared" si="37"/>
        <v>0.55833402522053799</v>
      </c>
      <c r="AN294" s="195">
        <f t="shared" si="37"/>
        <v>-0.69977248681520221</v>
      </c>
      <c r="AO294" s="195">
        <f t="shared" si="37"/>
        <v>1.2685161102354114</v>
      </c>
      <c r="AP294" s="195">
        <f t="shared" si="37"/>
        <v>0.39622633248160455</v>
      </c>
      <c r="AQ294" s="195">
        <f t="shared" si="37"/>
        <v>-1.4700022658221221</v>
      </c>
      <c r="AR294" s="195">
        <f t="shared" si="37"/>
        <v>-0.9514833925189552</v>
      </c>
      <c r="AS294" s="195">
        <f t="shared" si="37"/>
        <v>-1</v>
      </c>
      <c r="AT294" s="195">
        <f t="shared" si="37"/>
        <v>-0.53042528000659062</v>
      </c>
      <c r="AU294" s="195">
        <f t="shared" si="37"/>
        <v>-2.2569339563604611</v>
      </c>
      <c r="AV294" s="195">
        <f t="shared" si="37"/>
        <v>0.34266779999052033</v>
      </c>
      <c r="AW294" s="195">
        <f t="shared" si="37"/>
        <v>0.31909508449069529</v>
      </c>
      <c r="AX294" s="195">
        <f t="shared" si="37"/>
        <v>-0.30312130969108197</v>
      </c>
      <c r="AY294" s="195">
        <f t="shared" si="37"/>
        <v>-2.4144736862690146</v>
      </c>
      <c r="AZ294" s="195">
        <f t="shared" si="37"/>
        <v>-2.778151161699594</v>
      </c>
      <c r="BA294" s="195">
        <f t="shared" si="37"/>
        <v>-1.6848441744888762</v>
      </c>
      <c r="BB294" s="195" t="e">
        <f t="shared" si="37"/>
        <v>#DIV/0!</v>
      </c>
      <c r="BC294" s="195" t="e">
        <f t="shared" si="37"/>
        <v>#DIV/0!</v>
      </c>
      <c r="BD294" s="195" t="e">
        <f t="shared" si="37"/>
        <v>#DIV/0!</v>
      </c>
      <c r="BE294" s="195" t="e">
        <f t="shared" si="37"/>
        <v>#DIV/0!</v>
      </c>
      <c r="BF294" s="195" t="e">
        <f t="shared" si="37"/>
        <v>#DIV/0!</v>
      </c>
      <c r="BG294" s="195" t="e">
        <f t="shared" si="37"/>
        <v>#DIV/0!</v>
      </c>
      <c r="BH294" s="195" t="e">
        <f t="shared" si="37"/>
        <v>#DIV/0!</v>
      </c>
      <c r="BI294" s="195" t="e">
        <f t="shared" si="37"/>
        <v>#DIV/0!</v>
      </c>
      <c r="BJ294" s="195" t="e">
        <f t="shared" si="37"/>
        <v>#DIV/0!</v>
      </c>
      <c r="BK294" s="195" t="e">
        <f t="shared" si="37"/>
        <v>#DIV/0!</v>
      </c>
      <c r="BL294" s="195" t="e">
        <f t="shared" si="37"/>
        <v>#DIV/0!</v>
      </c>
      <c r="BM294" s="195" t="e">
        <f t="shared" si="37"/>
        <v>#DIV/0!</v>
      </c>
      <c r="BN294" s="195" t="e">
        <f t="shared" si="37"/>
        <v>#DIV/0!</v>
      </c>
      <c r="BO294" s="195" t="e">
        <f t="shared" si="37"/>
        <v>#DIV/0!</v>
      </c>
      <c r="BP294" s="195" t="e">
        <f t="shared" si="36"/>
        <v>#DIV/0!</v>
      </c>
      <c r="BQ294" s="195" t="e">
        <f t="shared" si="36"/>
        <v>#DIV/0!</v>
      </c>
      <c r="BR294" s="195" t="e">
        <f t="shared" si="36"/>
        <v>#DIV/0!</v>
      </c>
      <c r="BS294" s="195" t="e">
        <f t="shared" si="36"/>
        <v>#DIV/0!</v>
      </c>
      <c r="BT294" s="195" t="e">
        <f t="shared" si="36"/>
        <v>#DIV/0!</v>
      </c>
      <c r="BU294" s="195" t="e">
        <f t="shared" si="36"/>
        <v>#DIV/0!</v>
      </c>
      <c r="BV294" s="195" t="e">
        <f t="shared" si="36"/>
        <v>#DIV/0!</v>
      </c>
    </row>
    <row r="295" spans="1:74" x14ac:dyDescent="0.2">
      <c r="A295" s="90"/>
      <c r="B295" s="102">
        <f t="shared" si="12"/>
        <v>37468</v>
      </c>
      <c r="C295" s="195">
        <f t="shared" si="13"/>
        <v>-2.2872298736972052</v>
      </c>
      <c r="D295" s="195">
        <f t="shared" si="37"/>
        <v>-2.1660292612327767</v>
      </c>
      <c r="E295" s="195">
        <f t="shared" si="37"/>
        <v>-2.565405249758383</v>
      </c>
      <c r="F295" s="195">
        <f t="shared" si="37"/>
        <v>-3.2290634112545296</v>
      </c>
      <c r="G295" s="195">
        <f t="shared" si="37"/>
        <v>-2.5280066387648952</v>
      </c>
      <c r="H295" s="195">
        <f t="shared" si="37"/>
        <v>-2.2717201232569293</v>
      </c>
      <c r="I295" s="195">
        <f t="shared" si="37"/>
        <v>-2.3142505008096288</v>
      </c>
      <c r="J295" s="195">
        <f t="shared" si="37"/>
        <v>-1.9505174608313152</v>
      </c>
      <c r="K295" s="195">
        <f t="shared" si="37"/>
        <v>-1.5186718747947225</v>
      </c>
      <c r="L295" s="195">
        <f t="shared" si="37"/>
        <v>-1</v>
      </c>
      <c r="M295" s="195">
        <f t="shared" si="37"/>
        <v>0.92825010582141554</v>
      </c>
      <c r="N295" s="195">
        <f t="shared" si="37"/>
        <v>1.8097338866638182</v>
      </c>
      <c r="O295" s="195">
        <f t="shared" si="37"/>
        <v>-0.12370502455220724</v>
      </c>
      <c r="P295" s="195">
        <f t="shared" si="37"/>
        <v>2.1664454111689402</v>
      </c>
      <c r="Q295" s="195">
        <f t="shared" si="37"/>
        <v>0.84886185909161249</v>
      </c>
      <c r="R295" s="195">
        <f t="shared" si="37"/>
        <v>-0.36600437407734032</v>
      </c>
      <c r="S295" s="195">
        <f t="shared" si="37"/>
        <v>-7.4091451206105274E-2</v>
      </c>
      <c r="T295" s="195">
        <f t="shared" si="37"/>
        <v>-0.76005240653939732</v>
      </c>
      <c r="U295" s="195">
        <f t="shared" si="37"/>
        <v>0.81914904254354659</v>
      </c>
      <c r="V295" s="195">
        <f t="shared" si="37"/>
        <v>2.0793358800110102</v>
      </c>
      <c r="W295" s="195">
        <f t="shared" si="37"/>
        <v>1.110967173315685</v>
      </c>
      <c r="X295" s="195">
        <f t="shared" si="37"/>
        <v>0.81988015951264259</v>
      </c>
      <c r="Y295" s="195">
        <f t="shared" si="37"/>
        <v>0.84020262668153345</v>
      </c>
      <c r="Z295" s="195">
        <f t="shared" si="37"/>
        <v>1.1111665510778705</v>
      </c>
      <c r="AA295" s="195">
        <f t="shared" si="37"/>
        <v>-2.1382784419304279</v>
      </c>
      <c r="AB295" s="195">
        <f t="shared" si="37"/>
        <v>-0.80627871912789428</v>
      </c>
      <c r="AC295" s="195">
        <f t="shared" si="37"/>
        <v>0.12324369893867798</v>
      </c>
      <c r="AD295" s="195">
        <f t="shared" si="37"/>
        <v>0.11331253064267768</v>
      </c>
      <c r="AE295" s="195">
        <f t="shared" si="37"/>
        <v>5.4640833032303035E-2</v>
      </c>
      <c r="AF295" s="195">
        <f t="shared" si="37"/>
        <v>7.4909045423670328E-2</v>
      </c>
      <c r="AG295" s="195">
        <f t="shared" si="37"/>
        <v>6.4878328207503652E-2</v>
      </c>
      <c r="AH295" s="195">
        <f t="shared" si="37"/>
        <v>0.10240292405665451</v>
      </c>
      <c r="AI295" s="195">
        <f t="shared" si="37"/>
        <v>-1.249909342985136</v>
      </c>
      <c r="AJ295" s="195">
        <f t="shared" si="37"/>
        <v>-2.2321343824134328</v>
      </c>
      <c r="AK295" s="195">
        <f t="shared" si="37"/>
        <v>-2.1317187437282836</v>
      </c>
      <c r="AL295" s="195">
        <f t="shared" si="37"/>
        <v>-3.1446754958205485</v>
      </c>
      <c r="AM295" s="195">
        <f t="shared" si="37"/>
        <v>-0.56036096235041222</v>
      </c>
      <c r="AN295" s="195">
        <f t="shared" si="37"/>
        <v>-0.70620499039089857</v>
      </c>
      <c r="AO295" s="195">
        <f t="shared" si="37"/>
        <v>1.4839457204549464</v>
      </c>
      <c r="AP295" s="195">
        <f t="shared" si="37"/>
        <v>-0.18104965777859697</v>
      </c>
      <c r="AQ295" s="195">
        <f t="shared" si="37"/>
        <v>-1.6095129649622173</v>
      </c>
      <c r="AR295" s="195">
        <f t="shared" si="37"/>
        <v>-0.33774296792880648</v>
      </c>
      <c r="AS295" s="195">
        <f t="shared" si="37"/>
        <v>-1</v>
      </c>
      <c r="AT295" s="195">
        <f t="shared" si="37"/>
        <v>-1.5587297492529915</v>
      </c>
      <c r="AU295" s="195">
        <f t="shared" si="37"/>
        <v>-1.3493883031906415</v>
      </c>
      <c r="AV295" s="195">
        <f t="shared" si="37"/>
        <v>-0.99370285151815962</v>
      </c>
      <c r="AW295" s="195">
        <f t="shared" si="37"/>
        <v>-1.1330582206179451</v>
      </c>
      <c r="AX295" s="195">
        <f t="shared" si="37"/>
        <v>-1.2439379004958409</v>
      </c>
      <c r="AY295" s="195">
        <f t="shared" si="37"/>
        <v>-2.3875382442473332</v>
      </c>
      <c r="AZ295" s="195">
        <f t="shared" si="37"/>
        <v>-1.9397624877872031</v>
      </c>
      <c r="BA295" s="195">
        <f t="shared" si="37"/>
        <v>2.4363318534420975E-2</v>
      </c>
      <c r="BB295" s="195" t="e">
        <f t="shared" si="37"/>
        <v>#DIV/0!</v>
      </c>
      <c r="BC295" s="195" t="e">
        <f t="shared" si="37"/>
        <v>#DIV/0!</v>
      </c>
      <c r="BD295" s="195" t="e">
        <f t="shared" si="37"/>
        <v>#DIV/0!</v>
      </c>
      <c r="BE295" s="195" t="e">
        <f t="shared" si="37"/>
        <v>#DIV/0!</v>
      </c>
      <c r="BF295" s="195" t="e">
        <f t="shared" si="37"/>
        <v>#DIV/0!</v>
      </c>
      <c r="BG295" s="195" t="e">
        <f t="shared" si="37"/>
        <v>#DIV/0!</v>
      </c>
      <c r="BH295" s="195" t="e">
        <f t="shared" si="37"/>
        <v>#DIV/0!</v>
      </c>
      <c r="BI295" s="195" t="e">
        <f t="shared" si="37"/>
        <v>#DIV/0!</v>
      </c>
      <c r="BJ295" s="195" t="e">
        <f t="shared" si="37"/>
        <v>#DIV/0!</v>
      </c>
      <c r="BK295" s="195" t="e">
        <f t="shared" si="37"/>
        <v>#DIV/0!</v>
      </c>
      <c r="BL295" s="195" t="e">
        <f t="shared" si="37"/>
        <v>#DIV/0!</v>
      </c>
      <c r="BM295" s="195" t="e">
        <f t="shared" si="37"/>
        <v>#DIV/0!</v>
      </c>
      <c r="BN295" s="195" t="e">
        <f t="shared" si="37"/>
        <v>#DIV/0!</v>
      </c>
      <c r="BO295" s="195" t="e">
        <f t="shared" ref="BO295:BV298" si="38">(BO48-BO$246)/BO$247</f>
        <v>#DIV/0!</v>
      </c>
      <c r="BP295" s="195" t="e">
        <f t="shared" si="38"/>
        <v>#DIV/0!</v>
      </c>
      <c r="BQ295" s="195" t="e">
        <f t="shared" si="38"/>
        <v>#DIV/0!</v>
      </c>
      <c r="BR295" s="195" t="e">
        <f t="shared" si="38"/>
        <v>#DIV/0!</v>
      </c>
      <c r="BS295" s="195" t="e">
        <f t="shared" si="38"/>
        <v>#DIV/0!</v>
      </c>
      <c r="BT295" s="195" t="e">
        <f t="shared" si="38"/>
        <v>#DIV/0!</v>
      </c>
      <c r="BU295" s="195" t="e">
        <f t="shared" si="38"/>
        <v>#DIV/0!</v>
      </c>
      <c r="BV295" s="195" t="e">
        <f t="shared" si="38"/>
        <v>#DIV/0!</v>
      </c>
    </row>
    <row r="296" spans="1:74" x14ac:dyDescent="0.2">
      <c r="A296" s="90"/>
      <c r="B296" s="102">
        <f t="shared" si="12"/>
        <v>37499</v>
      </c>
      <c r="C296" s="195">
        <f t="shared" si="13"/>
        <v>-6.5598794228752214E-2</v>
      </c>
      <c r="D296" s="195">
        <f t="shared" ref="D296:BO299" si="39">(D49-D$246)/D$247</f>
        <v>-4.9764529028948609E-2</v>
      </c>
      <c r="E296" s="195">
        <f t="shared" si="39"/>
        <v>-9.2251751288165595E-2</v>
      </c>
      <c r="F296" s="195">
        <f t="shared" si="39"/>
        <v>-0.23449400056841241</v>
      </c>
      <c r="G296" s="195">
        <f t="shared" si="39"/>
        <v>-0.34521261946423293</v>
      </c>
      <c r="H296" s="195">
        <f t="shared" si="39"/>
        <v>-9.7061932005750279E-2</v>
      </c>
      <c r="I296" s="195">
        <f t="shared" si="39"/>
        <v>-0.13839766944699561</v>
      </c>
      <c r="J296" s="195">
        <f t="shared" si="39"/>
        <v>-0.44334854276251356</v>
      </c>
      <c r="K296" s="195">
        <f t="shared" si="39"/>
        <v>9.3211048638504282E-2</v>
      </c>
      <c r="L296" s="195">
        <f t="shared" si="39"/>
        <v>-1</v>
      </c>
      <c r="M296" s="195">
        <f t="shared" si="39"/>
        <v>1.4637707336515455</v>
      </c>
      <c r="N296" s="195">
        <f t="shared" si="39"/>
        <v>1.6251533608084183</v>
      </c>
      <c r="O296" s="195">
        <f t="shared" si="39"/>
        <v>-0.12499720795630415</v>
      </c>
      <c r="P296" s="195">
        <f t="shared" si="39"/>
        <v>0.95535605762769149</v>
      </c>
      <c r="Q296" s="195">
        <f t="shared" si="39"/>
        <v>1.2718382738803293</v>
      </c>
      <c r="R296" s="195">
        <f t="shared" si="39"/>
        <v>1.6201396458835486</v>
      </c>
      <c r="S296" s="195">
        <f t="shared" si="39"/>
        <v>1.5470407583459735</v>
      </c>
      <c r="T296" s="195">
        <f t="shared" si="39"/>
        <v>1.7586895532422673</v>
      </c>
      <c r="U296" s="195">
        <f t="shared" si="39"/>
        <v>2.1649653656693868</v>
      </c>
      <c r="V296" s="195">
        <f t="shared" si="39"/>
        <v>1.7311115815297984</v>
      </c>
      <c r="W296" s="195">
        <f t="shared" si="39"/>
        <v>0.59702276337037508</v>
      </c>
      <c r="X296" s="195">
        <f t="shared" si="39"/>
        <v>0.878914751066183</v>
      </c>
      <c r="Y296" s="195">
        <f t="shared" si="39"/>
        <v>0.83592224415886751</v>
      </c>
      <c r="Z296" s="195">
        <f t="shared" si="39"/>
        <v>0.83273860142027434</v>
      </c>
      <c r="AA296" s="195">
        <f t="shared" si="39"/>
        <v>0.97310851332853143</v>
      </c>
      <c r="AB296" s="195">
        <f t="shared" si="39"/>
        <v>-0.50901003328492267</v>
      </c>
      <c r="AC296" s="195">
        <f t="shared" si="39"/>
        <v>0.58828391378956302</v>
      </c>
      <c r="AD296" s="195">
        <f t="shared" si="39"/>
        <v>0.60913405979203328</v>
      </c>
      <c r="AE296" s="195">
        <f t="shared" si="39"/>
        <v>0.46778282364077234</v>
      </c>
      <c r="AF296" s="195">
        <f t="shared" si="39"/>
        <v>0.35756624313916036</v>
      </c>
      <c r="AG296" s="195">
        <f t="shared" si="39"/>
        <v>0.30968623277872087</v>
      </c>
      <c r="AH296" s="195">
        <f t="shared" si="39"/>
        <v>0.48880383716427173</v>
      </c>
      <c r="AI296" s="195">
        <f t="shared" si="39"/>
        <v>0.25931979316085285</v>
      </c>
      <c r="AJ296" s="195">
        <f t="shared" si="39"/>
        <v>-2.6882803638341498E-2</v>
      </c>
      <c r="AK296" s="195">
        <f t="shared" si="39"/>
        <v>-0.15995225426852328</v>
      </c>
      <c r="AL296" s="195">
        <f t="shared" si="39"/>
        <v>-0.17105516818672428</v>
      </c>
      <c r="AM296" s="195">
        <f t="shared" si="39"/>
        <v>0.14253653097631996</v>
      </c>
      <c r="AN296" s="195">
        <f t="shared" si="39"/>
        <v>0.11426550192363695</v>
      </c>
      <c r="AO296" s="195">
        <f t="shared" si="39"/>
        <v>0.46471227653593505</v>
      </c>
      <c r="AP296" s="195">
        <f t="shared" si="39"/>
        <v>0.86162514706834314</v>
      </c>
      <c r="AQ296" s="195">
        <f t="shared" si="39"/>
        <v>-4.6161564699396397E-2</v>
      </c>
      <c r="AR296" s="195">
        <f t="shared" si="39"/>
        <v>8.8797913054171011E-3</v>
      </c>
      <c r="AS296" s="195">
        <f t="shared" si="39"/>
        <v>-1</v>
      </c>
      <c r="AT296" s="195">
        <f t="shared" si="39"/>
        <v>0.25590285278205294</v>
      </c>
      <c r="AU296" s="195">
        <f t="shared" si="39"/>
        <v>2.0353192746600466</v>
      </c>
      <c r="AV296" s="195">
        <f t="shared" si="39"/>
        <v>0.22643256249914281</v>
      </c>
      <c r="AW296" s="195">
        <f t="shared" si="39"/>
        <v>-0.21492505305104589</v>
      </c>
      <c r="AX296" s="195">
        <f t="shared" si="39"/>
        <v>-0.47488646593795769</v>
      </c>
      <c r="AY296" s="195">
        <f t="shared" si="39"/>
        <v>8.730040343290621E-2</v>
      </c>
      <c r="AZ296" s="195">
        <f t="shared" si="39"/>
        <v>-0.81011928368291586</v>
      </c>
      <c r="BA296" s="195">
        <f t="shared" si="39"/>
        <v>1.0679535546121393</v>
      </c>
      <c r="BB296" s="195" t="e">
        <f t="shared" si="39"/>
        <v>#DIV/0!</v>
      </c>
      <c r="BC296" s="195" t="e">
        <f t="shared" si="39"/>
        <v>#DIV/0!</v>
      </c>
      <c r="BD296" s="195" t="e">
        <f t="shared" si="39"/>
        <v>#DIV/0!</v>
      </c>
      <c r="BE296" s="195" t="e">
        <f t="shared" si="39"/>
        <v>#DIV/0!</v>
      </c>
      <c r="BF296" s="195" t="e">
        <f t="shared" si="39"/>
        <v>#DIV/0!</v>
      </c>
      <c r="BG296" s="195" t="e">
        <f t="shared" si="39"/>
        <v>#DIV/0!</v>
      </c>
      <c r="BH296" s="195" t="e">
        <f t="shared" si="39"/>
        <v>#DIV/0!</v>
      </c>
      <c r="BI296" s="195" t="e">
        <f t="shared" si="39"/>
        <v>#DIV/0!</v>
      </c>
      <c r="BJ296" s="195" t="e">
        <f t="shared" si="39"/>
        <v>#DIV/0!</v>
      </c>
      <c r="BK296" s="195" t="e">
        <f t="shared" si="39"/>
        <v>#DIV/0!</v>
      </c>
      <c r="BL296" s="195" t="e">
        <f t="shared" si="39"/>
        <v>#DIV/0!</v>
      </c>
      <c r="BM296" s="195" t="e">
        <f t="shared" si="39"/>
        <v>#DIV/0!</v>
      </c>
      <c r="BN296" s="195" t="e">
        <f t="shared" si="39"/>
        <v>#DIV/0!</v>
      </c>
      <c r="BO296" s="195" t="e">
        <f t="shared" si="39"/>
        <v>#DIV/0!</v>
      </c>
      <c r="BP296" s="195" t="e">
        <f t="shared" si="38"/>
        <v>#DIV/0!</v>
      </c>
      <c r="BQ296" s="195" t="e">
        <f t="shared" si="38"/>
        <v>#DIV/0!</v>
      </c>
      <c r="BR296" s="195" t="e">
        <f t="shared" si="38"/>
        <v>#DIV/0!</v>
      </c>
      <c r="BS296" s="195" t="e">
        <f t="shared" si="38"/>
        <v>#DIV/0!</v>
      </c>
      <c r="BT296" s="195" t="e">
        <f t="shared" si="38"/>
        <v>#DIV/0!</v>
      </c>
      <c r="BU296" s="195" t="e">
        <f t="shared" si="38"/>
        <v>#DIV/0!</v>
      </c>
      <c r="BV296" s="195" t="e">
        <f t="shared" si="38"/>
        <v>#DIV/0!</v>
      </c>
    </row>
    <row r="297" spans="1:74" x14ac:dyDescent="0.2">
      <c r="A297" s="90"/>
      <c r="B297" s="102">
        <f t="shared" si="12"/>
        <v>37529</v>
      </c>
      <c r="C297" s="195">
        <f t="shared" si="13"/>
        <v>-2.9617591048447083</v>
      </c>
      <c r="D297" s="195">
        <f t="shared" si="39"/>
        <v>-3.0579441587168663</v>
      </c>
      <c r="E297" s="195">
        <f t="shared" si="39"/>
        <v>-2.4375099947146617</v>
      </c>
      <c r="F297" s="195">
        <f t="shared" si="39"/>
        <v>-1.6314447789013995</v>
      </c>
      <c r="G297" s="195">
        <f t="shared" si="39"/>
        <v>-1.4101014571419783</v>
      </c>
      <c r="H297" s="195">
        <f t="shared" si="39"/>
        <v>-2.9212397708844673</v>
      </c>
      <c r="I297" s="195">
        <f t="shared" si="39"/>
        <v>-2.5042786851464953</v>
      </c>
      <c r="J297" s="195">
        <f t="shared" si="39"/>
        <v>-1.8487987084630877</v>
      </c>
      <c r="K297" s="195">
        <f t="shared" si="39"/>
        <v>-2.0797344445003949</v>
      </c>
      <c r="L297" s="195">
        <f t="shared" si="39"/>
        <v>-1</v>
      </c>
      <c r="M297" s="195">
        <f t="shared" si="39"/>
        <v>1.3878867940648281</v>
      </c>
      <c r="N297" s="195">
        <f t="shared" si="39"/>
        <v>2.1006662584195093</v>
      </c>
      <c r="O297" s="195">
        <f t="shared" si="39"/>
        <v>2.8772617131224077E-2</v>
      </c>
      <c r="P297" s="195">
        <f t="shared" si="39"/>
        <v>2.0685112483680821</v>
      </c>
      <c r="Q297" s="195">
        <f t="shared" si="39"/>
        <v>1.2065998186513003</v>
      </c>
      <c r="R297" s="195">
        <f t="shared" si="39"/>
        <v>1.1007108839064956</v>
      </c>
      <c r="S297" s="195">
        <f t="shared" si="39"/>
        <v>1.4931071887849787</v>
      </c>
      <c r="T297" s="195">
        <f t="shared" si="39"/>
        <v>0.57648480793978019</v>
      </c>
      <c r="U297" s="195">
        <f t="shared" si="39"/>
        <v>1.2950376313165473</v>
      </c>
      <c r="V297" s="195">
        <f t="shared" si="39"/>
        <v>1.8816309414334869</v>
      </c>
      <c r="W297" s="195">
        <f t="shared" si="39"/>
        <v>0.48740424600627197</v>
      </c>
      <c r="X297" s="195">
        <f t="shared" si="39"/>
        <v>0.97464652115300554</v>
      </c>
      <c r="Y297" s="195">
        <f t="shared" si="39"/>
        <v>1.5891744485364536</v>
      </c>
      <c r="Z297" s="195">
        <f t="shared" si="39"/>
        <v>1.1220115189103204</v>
      </c>
      <c r="AA297" s="195">
        <f t="shared" si="39"/>
        <v>-0.82149149431335333</v>
      </c>
      <c r="AB297" s="195">
        <f t="shared" si="39"/>
        <v>-0.19944494551155942</v>
      </c>
      <c r="AC297" s="195">
        <f t="shared" si="39"/>
        <v>0.16193635581252799</v>
      </c>
      <c r="AD297" s="195">
        <f t="shared" si="39"/>
        <v>7.1048307639743263E-2</v>
      </c>
      <c r="AE297" s="195">
        <f t="shared" si="39"/>
        <v>0.17598379523037619</v>
      </c>
      <c r="AF297" s="195">
        <f t="shared" si="39"/>
        <v>9.8426921114563803E-2</v>
      </c>
      <c r="AG297" s="195">
        <f t="shared" si="39"/>
        <v>8.5247036007575633E-2</v>
      </c>
      <c r="AH297" s="195">
        <f t="shared" si="39"/>
        <v>0.13455256933283644</v>
      </c>
      <c r="AI297" s="195">
        <f t="shared" si="39"/>
        <v>-0.2644309572825041</v>
      </c>
      <c r="AJ297" s="195">
        <f t="shared" si="39"/>
        <v>-1.3756565501377631</v>
      </c>
      <c r="AK297" s="195">
        <f t="shared" si="39"/>
        <v>-1.2106251205637777</v>
      </c>
      <c r="AL297" s="195">
        <f t="shared" si="39"/>
        <v>-1.3415093356334884</v>
      </c>
      <c r="AM297" s="195">
        <f t="shared" si="39"/>
        <v>0.36238264714701823</v>
      </c>
      <c r="AN297" s="195">
        <f t="shared" si="39"/>
        <v>-0.25154817968552534</v>
      </c>
      <c r="AO297" s="195">
        <f t="shared" si="39"/>
        <v>1.4524073629437324</v>
      </c>
      <c r="AP297" s="195">
        <f t="shared" si="39"/>
        <v>0.82109904184414428</v>
      </c>
      <c r="AQ297" s="195">
        <f t="shared" si="39"/>
        <v>-2.0841760302110743</v>
      </c>
      <c r="AR297" s="195">
        <f t="shared" si="39"/>
        <v>0.35895785865861851</v>
      </c>
      <c r="AS297" s="195">
        <f t="shared" si="39"/>
        <v>-1</v>
      </c>
      <c r="AT297" s="195">
        <f t="shared" si="39"/>
        <v>-1.0220372773721578</v>
      </c>
      <c r="AU297" s="195">
        <f t="shared" si="39"/>
        <v>-0.24262938934382469</v>
      </c>
      <c r="AV297" s="195">
        <f t="shared" si="39"/>
        <v>-2.4627721404148768</v>
      </c>
      <c r="AW297" s="195">
        <f t="shared" si="39"/>
        <v>-0.87908593093409049</v>
      </c>
      <c r="AX297" s="195">
        <f t="shared" si="39"/>
        <v>-1.0361659750344967</v>
      </c>
      <c r="AY297" s="195">
        <f t="shared" si="39"/>
        <v>-3.0816086541347896</v>
      </c>
      <c r="AZ297" s="195">
        <f t="shared" si="39"/>
        <v>-4.1737940382605139</v>
      </c>
      <c r="BA297" s="195">
        <f t="shared" si="39"/>
        <v>-1.0340517065855637</v>
      </c>
      <c r="BB297" s="195" t="e">
        <f t="shared" si="39"/>
        <v>#DIV/0!</v>
      </c>
      <c r="BC297" s="195" t="e">
        <f t="shared" si="39"/>
        <v>#DIV/0!</v>
      </c>
      <c r="BD297" s="195" t="e">
        <f t="shared" si="39"/>
        <v>#DIV/0!</v>
      </c>
      <c r="BE297" s="195" t="e">
        <f t="shared" si="39"/>
        <v>#DIV/0!</v>
      </c>
      <c r="BF297" s="195" t="e">
        <f t="shared" si="39"/>
        <v>#DIV/0!</v>
      </c>
      <c r="BG297" s="195" t="e">
        <f t="shared" si="39"/>
        <v>#DIV/0!</v>
      </c>
      <c r="BH297" s="195" t="e">
        <f t="shared" si="39"/>
        <v>#DIV/0!</v>
      </c>
      <c r="BI297" s="195" t="e">
        <f t="shared" si="39"/>
        <v>#DIV/0!</v>
      </c>
      <c r="BJ297" s="195" t="e">
        <f t="shared" si="39"/>
        <v>#DIV/0!</v>
      </c>
      <c r="BK297" s="195" t="e">
        <f t="shared" si="39"/>
        <v>#DIV/0!</v>
      </c>
      <c r="BL297" s="195" t="e">
        <f t="shared" si="39"/>
        <v>#DIV/0!</v>
      </c>
      <c r="BM297" s="195" t="e">
        <f t="shared" si="39"/>
        <v>#DIV/0!</v>
      </c>
      <c r="BN297" s="195" t="e">
        <f t="shared" si="39"/>
        <v>#DIV/0!</v>
      </c>
      <c r="BO297" s="195" t="e">
        <f t="shared" si="39"/>
        <v>#DIV/0!</v>
      </c>
      <c r="BP297" s="195" t="e">
        <f t="shared" si="38"/>
        <v>#DIV/0!</v>
      </c>
      <c r="BQ297" s="195" t="e">
        <f t="shared" si="38"/>
        <v>#DIV/0!</v>
      </c>
      <c r="BR297" s="195" t="e">
        <f t="shared" si="38"/>
        <v>#DIV/0!</v>
      </c>
      <c r="BS297" s="195" t="e">
        <f t="shared" si="38"/>
        <v>#DIV/0!</v>
      </c>
      <c r="BT297" s="195" t="e">
        <f t="shared" si="38"/>
        <v>#DIV/0!</v>
      </c>
      <c r="BU297" s="195" t="e">
        <f t="shared" si="38"/>
        <v>#DIV/0!</v>
      </c>
      <c r="BV297" s="195" t="e">
        <f t="shared" si="38"/>
        <v>#DIV/0!</v>
      </c>
    </row>
    <row r="298" spans="1:74" x14ac:dyDescent="0.2">
      <c r="A298" s="90"/>
      <c r="B298" s="102">
        <f t="shared" si="12"/>
        <v>37560</v>
      </c>
      <c r="C298" s="195">
        <f t="shared" si="13"/>
        <v>1.9102981104637682</v>
      </c>
      <c r="D298" s="195">
        <f t="shared" si="39"/>
        <v>2.0295095718523619</v>
      </c>
      <c r="E298" s="195">
        <f t="shared" si="39"/>
        <v>0.98917101687514164</v>
      </c>
      <c r="F298" s="195">
        <f t="shared" si="39"/>
        <v>0.46348728182185062</v>
      </c>
      <c r="G298" s="195">
        <f t="shared" si="39"/>
        <v>0.38986349497386313</v>
      </c>
      <c r="H298" s="195">
        <f t="shared" si="39"/>
        <v>1.6903245715914417</v>
      </c>
      <c r="I298" s="195">
        <f t="shared" si="39"/>
        <v>1.0570819765496744</v>
      </c>
      <c r="J298" s="195">
        <f t="shared" si="39"/>
        <v>-0.36898564209501783</v>
      </c>
      <c r="K298" s="195">
        <f t="shared" si="39"/>
        <v>0.9652583559062542</v>
      </c>
      <c r="L298" s="195">
        <f t="shared" si="39"/>
        <v>-1</v>
      </c>
      <c r="M298" s="195">
        <f t="shared" si="39"/>
        <v>-0.91840722927497387</v>
      </c>
      <c r="N298" s="195">
        <f t="shared" si="39"/>
        <v>-1.2836363725849773</v>
      </c>
      <c r="O298" s="195">
        <f t="shared" si="39"/>
        <v>-8.9462164343640127E-2</v>
      </c>
      <c r="P298" s="195">
        <f t="shared" si="39"/>
        <v>-0.6142719258285626</v>
      </c>
      <c r="Q298" s="195">
        <f t="shared" si="39"/>
        <v>-1.1189942076497397</v>
      </c>
      <c r="R298" s="195">
        <f t="shared" si="39"/>
        <v>-1.1977369538648834</v>
      </c>
      <c r="S298" s="195">
        <f t="shared" si="39"/>
        <v>-1.2130474678418486</v>
      </c>
      <c r="T298" s="195">
        <f t="shared" si="39"/>
        <v>-1.1884213126211673</v>
      </c>
      <c r="U298" s="195">
        <f t="shared" si="39"/>
        <v>-2.0412736037858989</v>
      </c>
      <c r="V298" s="195">
        <f t="shared" si="39"/>
        <v>-0.78712212277830906</v>
      </c>
      <c r="W298" s="195">
        <f t="shared" si="39"/>
        <v>1.765159437005076E-2</v>
      </c>
      <c r="X298" s="195">
        <f t="shared" si="39"/>
        <v>-0.28190548530478565</v>
      </c>
      <c r="Y298" s="195">
        <f t="shared" si="39"/>
        <v>-1.8108760686345047</v>
      </c>
      <c r="Z298" s="195">
        <f t="shared" si="39"/>
        <v>-1.7045412196247816</v>
      </c>
      <c r="AA298" s="195">
        <f t="shared" si="39"/>
        <v>-0.63123674503399396</v>
      </c>
      <c r="AB298" s="195">
        <f t="shared" si="39"/>
        <v>-0.93602477454805699</v>
      </c>
      <c r="AC298" s="195">
        <f t="shared" si="39"/>
        <v>-0.22034709410111064</v>
      </c>
      <c r="AD298" s="195">
        <f t="shared" si="39"/>
        <v>-0.18530622221801268</v>
      </c>
      <c r="AE298" s="195">
        <f t="shared" si="39"/>
        <v>-0.37293913033605564</v>
      </c>
      <c r="AF298" s="195">
        <f t="shared" si="39"/>
        <v>-0.13392969071146402</v>
      </c>
      <c r="AG298" s="195">
        <f t="shared" si="39"/>
        <v>-0.11599579705713585</v>
      </c>
      <c r="AH298" s="195">
        <f t="shared" si="39"/>
        <v>-0.18308592599584125</v>
      </c>
      <c r="AI298" s="195">
        <f t="shared" si="39"/>
        <v>-0.1886249276130709</v>
      </c>
      <c r="AJ298" s="195">
        <f t="shared" si="39"/>
        <v>1.2136687581506756E-2</v>
      </c>
      <c r="AK298" s="195">
        <f t="shared" si="39"/>
        <v>-3.2712831345986466E-2</v>
      </c>
      <c r="AL298" s="195">
        <f t="shared" si="39"/>
        <v>3.8735491557543085E-2</v>
      </c>
      <c r="AM298" s="195">
        <f t="shared" si="39"/>
        <v>-1.5092507898265184</v>
      </c>
      <c r="AN298" s="195">
        <f t="shared" si="39"/>
        <v>-0.13706826097603211</v>
      </c>
      <c r="AO298" s="195">
        <f t="shared" si="39"/>
        <v>-1.1571795796909665</v>
      </c>
      <c r="AP298" s="195">
        <f t="shared" si="39"/>
        <v>-0.29502060467489455</v>
      </c>
      <c r="AQ298" s="195">
        <f t="shared" si="39"/>
        <v>1.3442678460491704</v>
      </c>
      <c r="AR298" s="195">
        <f t="shared" si="39"/>
        <v>-0.76167141565717378</v>
      </c>
      <c r="AS298" s="195">
        <f t="shared" si="39"/>
        <v>-1</v>
      </c>
      <c r="AT298" s="195">
        <f t="shared" si="39"/>
        <v>-0.13862684509780254</v>
      </c>
      <c r="AU298" s="195">
        <f t="shared" si="39"/>
        <v>0.18373113776215855</v>
      </c>
      <c r="AV298" s="195">
        <f t="shared" si="39"/>
        <v>2.919695071618932</v>
      </c>
      <c r="AW298" s="195">
        <f t="shared" si="39"/>
        <v>-1.0567826542948864</v>
      </c>
      <c r="AX298" s="195">
        <f t="shared" si="39"/>
        <v>-0.46889588453379305</v>
      </c>
      <c r="AY298" s="195">
        <f t="shared" si="39"/>
        <v>2.0187423490701466</v>
      </c>
      <c r="AZ298" s="195">
        <f t="shared" si="39"/>
        <v>2.7006297797450407</v>
      </c>
      <c r="BA298" s="195">
        <f t="shared" si="39"/>
        <v>-0.15739805775506588</v>
      </c>
      <c r="BB298" s="195" t="e">
        <f t="shared" si="39"/>
        <v>#DIV/0!</v>
      </c>
      <c r="BC298" s="195" t="e">
        <f t="shared" si="39"/>
        <v>#DIV/0!</v>
      </c>
      <c r="BD298" s="195" t="e">
        <f t="shared" si="39"/>
        <v>#DIV/0!</v>
      </c>
      <c r="BE298" s="195" t="e">
        <f t="shared" si="39"/>
        <v>#DIV/0!</v>
      </c>
      <c r="BF298" s="195" t="e">
        <f t="shared" si="39"/>
        <v>#DIV/0!</v>
      </c>
      <c r="BG298" s="195" t="e">
        <f t="shared" si="39"/>
        <v>#DIV/0!</v>
      </c>
      <c r="BH298" s="195" t="e">
        <f t="shared" si="39"/>
        <v>#DIV/0!</v>
      </c>
      <c r="BI298" s="195" t="e">
        <f t="shared" si="39"/>
        <v>#DIV/0!</v>
      </c>
      <c r="BJ298" s="195" t="e">
        <f t="shared" si="39"/>
        <v>#DIV/0!</v>
      </c>
      <c r="BK298" s="195" t="e">
        <f t="shared" si="39"/>
        <v>#DIV/0!</v>
      </c>
      <c r="BL298" s="195" t="e">
        <f t="shared" si="39"/>
        <v>#DIV/0!</v>
      </c>
      <c r="BM298" s="195" t="e">
        <f t="shared" si="39"/>
        <v>#DIV/0!</v>
      </c>
      <c r="BN298" s="195" t="e">
        <f t="shared" si="39"/>
        <v>#DIV/0!</v>
      </c>
      <c r="BO298" s="195" t="e">
        <f t="shared" si="39"/>
        <v>#DIV/0!</v>
      </c>
      <c r="BP298" s="195" t="e">
        <f t="shared" si="38"/>
        <v>#DIV/0!</v>
      </c>
      <c r="BQ298" s="195" t="e">
        <f t="shared" si="38"/>
        <v>#DIV/0!</v>
      </c>
      <c r="BR298" s="195" t="e">
        <f t="shared" si="38"/>
        <v>#DIV/0!</v>
      </c>
      <c r="BS298" s="195" t="e">
        <f t="shared" si="38"/>
        <v>#DIV/0!</v>
      </c>
      <c r="BT298" s="195" t="e">
        <f t="shared" si="38"/>
        <v>#DIV/0!</v>
      </c>
      <c r="BU298" s="195" t="e">
        <f t="shared" si="38"/>
        <v>#DIV/0!</v>
      </c>
      <c r="BV298" s="195" t="e">
        <f t="shared" si="38"/>
        <v>#DIV/0!</v>
      </c>
    </row>
    <row r="299" spans="1:74" x14ac:dyDescent="0.2">
      <c r="A299" s="90"/>
      <c r="B299" s="102">
        <f t="shared" si="12"/>
        <v>37590</v>
      </c>
      <c r="C299" s="195">
        <f t="shared" si="13"/>
        <v>1.405851957778611</v>
      </c>
      <c r="D299" s="195">
        <f t="shared" si="39"/>
        <v>1.3733732254983679</v>
      </c>
      <c r="E299" s="195">
        <f t="shared" si="39"/>
        <v>1.4422273603048792</v>
      </c>
      <c r="F299" s="195">
        <f t="shared" si="39"/>
        <v>1.6167123299203228</v>
      </c>
      <c r="G299" s="195">
        <f t="shared" si="39"/>
        <v>2.0209796519612095</v>
      </c>
      <c r="H299" s="195">
        <f t="shared" si="39"/>
        <v>1.2139766224250947</v>
      </c>
      <c r="I299" s="195">
        <f t="shared" si="39"/>
        <v>0.93302929310327565</v>
      </c>
      <c r="J299" s="195">
        <f t="shared" si="39"/>
        <v>0.41541743467818221</v>
      </c>
      <c r="K299" s="195">
        <f t="shared" si="39"/>
        <v>1.0347479184250841</v>
      </c>
      <c r="L299" s="195">
        <f t="shared" si="39"/>
        <v>-1</v>
      </c>
      <c r="M299" s="195">
        <f t="shared" si="39"/>
        <v>-0.44121613040974361</v>
      </c>
      <c r="N299" s="195">
        <f t="shared" si="39"/>
        <v>-1.1804884316657831</v>
      </c>
      <c r="O299" s="195">
        <f t="shared" si="39"/>
        <v>-1.3869435203972996E-2</v>
      </c>
      <c r="P299" s="195">
        <f t="shared" si="39"/>
        <v>-1.5731840022750336</v>
      </c>
      <c r="Q299" s="195">
        <f t="shared" si="39"/>
        <v>-0.53534951628684724</v>
      </c>
      <c r="R299" s="195">
        <f t="shared" si="39"/>
        <v>0.64774253958579175</v>
      </c>
      <c r="S299" s="195">
        <f t="shared" si="39"/>
        <v>0.43197680897369933</v>
      </c>
      <c r="T299" s="195">
        <f t="shared" si="39"/>
        <v>0.96354539513410875</v>
      </c>
      <c r="U299" s="195">
        <f t="shared" si="39"/>
        <v>-0.32158677778092654</v>
      </c>
      <c r="V299" s="195">
        <f t="shared" si="39"/>
        <v>-1.2892926667652183</v>
      </c>
      <c r="W299" s="195">
        <f t="shared" si="39"/>
        <v>-0.63345944201515769</v>
      </c>
      <c r="X299" s="195">
        <f t="shared" si="39"/>
        <v>-0.85963221296510905</v>
      </c>
      <c r="Y299" s="195">
        <f t="shared" si="39"/>
        <v>-0.85587516802193153</v>
      </c>
      <c r="Z299" s="195">
        <f t="shared" si="39"/>
        <v>-0.4084569007099309</v>
      </c>
      <c r="AA299" s="195">
        <f t="shared" si="39"/>
        <v>2.4133563571370815</v>
      </c>
      <c r="AB299" s="195">
        <f t="shared" si="39"/>
        <v>0.53383894073947236</v>
      </c>
      <c r="AC299" s="195">
        <f t="shared" si="39"/>
        <v>0.11545964679111519</v>
      </c>
      <c r="AD299" s="195">
        <f t="shared" si="39"/>
        <v>7.1547670102720992E-2</v>
      </c>
      <c r="AE299" s="195">
        <f t="shared" si="39"/>
        <v>0.22113745519135999</v>
      </c>
      <c r="AF299" s="195">
        <f t="shared" si="39"/>
        <v>7.0177802196443526E-2</v>
      </c>
      <c r="AG299" s="195">
        <f t="shared" si="39"/>
        <v>6.0780623461842126E-2</v>
      </c>
      <c r="AH299" s="195">
        <f t="shared" si="39"/>
        <v>9.5935171889328583E-2</v>
      </c>
      <c r="AI299" s="195">
        <f t="shared" si="39"/>
        <v>0.67280722772139778</v>
      </c>
      <c r="AJ299" s="195">
        <f t="shared" si="39"/>
        <v>1.005833063980309</v>
      </c>
      <c r="AK299" s="195">
        <f t="shared" si="39"/>
        <v>0.9567035418982931</v>
      </c>
      <c r="AL299" s="195">
        <f t="shared" si="39"/>
        <v>1.4390834189163197</v>
      </c>
      <c r="AM299" s="195">
        <f t="shared" si="39"/>
        <v>-0.65107381305976209</v>
      </c>
      <c r="AN299" s="195">
        <f t="shared" si="39"/>
        <v>0.51830130622896553</v>
      </c>
      <c r="AO299" s="195">
        <f t="shared" si="39"/>
        <v>-1.1998907185626548</v>
      </c>
      <c r="AP299" s="195">
        <f t="shared" si="39"/>
        <v>1.0925899230639064E-2</v>
      </c>
      <c r="AQ299" s="195">
        <f t="shared" si="39"/>
        <v>0.98929144765172949</v>
      </c>
      <c r="AR299" s="195">
        <f t="shared" si="39"/>
        <v>-0.51125277616152209</v>
      </c>
      <c r="AS299" s="195">
        <f t="shared" si="39"/>
        <v>-1</v>
      </c>
      <c r="AT299" s="195">
        <f t="shared" si="39"/>
        <v>0.77879031317855474</v>
      </c>
      <c r="AU299" s="195">
        <f t="shared" si="39"/>
        <v>0.43009702227730295</v>
      </c>
      <c r="AV299" s="195">
        <f t="shared" si="39"/>
        <v>-0.54296292836210513</v>
      </c>
      <c r="AW299" s="195">
        <f t="shared" si="39"/>
        <v>0.67939365369397542</v>
      </c>
      <c r="AX299" s="195">
        <f t="shared" si="39"/>
        <v>0.61175015742662586</v>
      </c>
      <c r="AY299" s="195">
        <f t="shared" si="39"/>
        <v>1.1279842060953855</v>
      </c>
      <c r="AZ299" s="195">
        <f t="shared" si="39"/>
        <v>1.3411850088930781</v>
      </c>
      <c r="BA299" s="195">
        <f t="shared" si="39"/>
        <v>-0.13656055507198694</v>
      </c>
      <c r="BB299" s="195" t="e">
        <f t="shared" si="39"/>
        <v>#DIV/0!</v>
      </c>
      <c r="BC299" s="195" t="e">
        <f t="shared" si="39"/>
        <v>#DIV/0!</v>
      </c>
      <c r="BD299" s="195" t="e">
        <f t="shared" si="39"/>
        <v>#DIV/0!</v>
      </c>
      <c r="BE299" s="195" t="e">
        <f t="shared" si="39"/>
        <v>#DIV/0!</v>
      </c>
      <c r="BF299" s="195" t="e">
        <f t="shared" si="39"/>
        <v>#DIV/0!</v>
      </c>
      <c r="BG299" s="195" t="e">
        <f t="shared" si="39"/>
        <v>#DIV/0!</v>
      </c>
      <c r="BH299" s="195" t="e">
        <f t="shared" si="39"/>
        <v>#DIV/0!</v>
      </c>
      <c r="BI299" s="195" t="e">
        <f t="shared" si="39"/>
        <v>#DIV/0!</v>
      </c>
      <c r="BJ299" s="195" t="e">
        <f t="shared" si="39"/>
        <v>#DIV/0!</v>
      </c>
      <c r="BK299" s="195" t="e">
        <f t="shared" si="39"/>
        <v>#DIV/0!</v>
      </c>
      <c r="BL299" s="195" t="e">
        <f t="shared" si="39"/>
        <v>#DIV/0!</v>
      </c>
      <c r="BM299" s="195" t="e">
        <f t="shared" si="39"/>
        <v>#DIV/0!</v>
      </c>
      <c r="BN299" s="195" t="e">
        <f t="shared" si="39"/>
        <v>#DIV/0!</v>
      </c>
      <c r="BO299" s="195" t="e">
        <f t="shared" ref="BO299:BV302" si="40">(BO52-BO$246)/BO$247</f>
        <v>#DIV/0!</v>
      </c>
      <c r="BP299" s="195" t="e">
        <f t="shared" si="40"/>
        <v>#DIV/0!</v>
      </c>
      <c r="BQ299" s="195" t="e">
        <f t="shared" si="40"/>
        <v>#DIV/0!</v>
      </c>
      <c r="BR299" s="195" t="e">
        <f t="shared" si="40"/>
        <v>#DIV/0!</v>
      </c>
      <c r="BS299" s="195" t="e">
        <f t="shared" si="40"/>
        <v>#DIV/0!</v>
      </c>
      <c r="BT299" s="195" t="e">
        <f t="shared" si="40"/>
        <v>#DIV/0!</v>
      </c>
      <c r="BU299" s="195" t="e">
        <f t="shared" si="40"/>
        <v>#DIV/0!</v>
      </c>
      <c r="BV299" s="195" t="e">
        <f t="shared" si="40"/>
        <v>#DIV/0!</v>
      </c>
    </row>
    <row r="300" spans="1:74" x14ac:dyDescent="0.2">
      <c r="A300" s="90"/>
      <c r="B300" s="102">
        <f t="shared" si="12"/>
        <v>37621</v>
      </c>
      <c r="C300" s="195">
        <f t="shared" si="13"/>
        <v>-1.6814407949183239</v>
      </c>
      <c r="D300" s="195">
        <f t="shared" ref="D300:BO303" si="41">(D53-D$246)/D$247</f>
        <v>-1.7011758762736333</v>
      </c>
      <c r="E300" s="195">
        <f t="shared" si="41"/>
        <v>-1.1689474340399133</v>
      </c>
      <c r="F300" s="195">
        <f t="shared" si="41"/>
        <v>-1.3060603410359741</v>
      </c>
      <c r="G300" s="195">
        <f t="shared" si="41"/>
        <v>-1.0115026559224751</v>
      </c>
      <c r="H300" s="195">
        <f t="shared" si="41"/>
        <v>-1.3614367007530523</v>
      </c>
      <c r="I300" s="195">
        <f t="shared" si="41"/>
        <v>-0.86066987601656686</v>
      </c>
      <c r="J300" s="195">
        <f t="shared" si="41"/>
        <v>-0.54370383100325215</v>
      </c>
      <c r="K300" s="195">
        <f t="shared" si="41"/>
        <v>-0.7638386381109793</v>
      </c>
      <c r="L300" s="195">
        <f t="shared" si="41"/>
        <v>-1</v>
      </c>
      <c r="M300" s="195">
        <f t="shared" si="41"/>
        <v>1.882854511281266</v>
      </c>
      <c r="N300" s="195">
        <f t="shared" si="41"/>
        <v>2.0136268397663839</v>
      </c>
      <c r="O300" s="195">
        <f t="shared" si="41"/>
        <v>-0.24710853964345894</v>
      </c>
      <c r="P300" s="195">
        <f t="shared" si="41"/>
        <v>1.99330496168007</v>
      </c>
      <c r="Q300" s="195">
        <f t="shared" si="41"/>
        <v>1.1830809426396198</v>
      </c>
      <c r="R300" s="195">
        <f t="shared" si="41"/>
        <v>1.8891389381623003</v>
      </c>
      <c r="S300" s="195">
        <f t="shared" si="41"/>
        <v>2.2277126493288502</v>
      </c>
      <c r="T300" s="195">
        <f t="shared" si="41"/>
        <v>1.4424432269978382</v>
      </c>
      <c r="U300" s="195">
        <f t="shared" si="41"/>
        <v>2.0115139773542965</v>
      </c>
      <c r="V300" s="195">
        <f t="shared" si="41"/>
        <v>2.3558591874347727</v>
      </c>
      <c r="W300" s="195">
        <f t="shared" si="41"/>
        <v>0.96734395881114699</v>
      </c>
      <c r="X300" s="195">
        <f t="shared" si="41"/>
        <v>1.157455522515771</v>
      </c>
      <c r="Y300" s="195">
        <f t="shared" si="41"/>
        <v>1.7463120469241</v>
      </c>
      <c r="Z300" s="195">
        <f t="shared" si="41"/>
        <v>2.4001684420205085</v>
      </c>
      <c r="AA300" s="195">
        <f t="shared" si="41"/>
        <v>0.34701309944861924</v>
      </c>
      <c r="AB300" s="195">
        <f t="shared" si="41"/>
        <v>0.50354162051922946</v>
      </c>
      <c r="AC300" s="195">
        <f t="shared" si="41"/>
        <v>2.4918260696646075</v>
      </c>
      <c r="AD300" s="195">
        <f t="shared" si="41"/>
        <v>2.4044329073721067</v>
      </c>
      <c r="AE300" s="195">
        <f t="shared" si="41"/>
        <v>2.2752090423801667</v>
      </c>
      <c r="AF300" s="195">
        <f t="shared" si="41"/>
        <v>1.5145627228639749</v>
      </c>
      <c r="AG300" s="195">
        <f t="shared" si="41"/>
        <v>1.3117547669853222</v>
      </c>
      <c r="AH300" s="195">
        <f t="shared" si="41"/>
        <v>2.0704529154161553</v>
      </c>
      <c r="AI300" s="195">
        <f t="shared" si="41"/>
        <v>0.30066853661690734</v>
      </c>
      <c r="AJ300" s="195">
        <f t="shared" si="41"/>
        <v>-0.50812319534980344</v>
      </c>
      <c r="AK300" s="195">
        <f t="shared" si="41"/>
        <v>-0.82389963655059484</v>
      </c>
      <c r="AL300" s="195">
        <f t="shared" si="41"/>
        <v>-0.2423297960541819</v>
      </c>
      <c r="AM300" s="195">
        <f t="shared" si="41"/>
        <v>2.1650917483934351</v>
      </c>
      <c r="AN300" s="195">
        <f t="shared" si="41"/>
        <v>0.12470666714795556</v>
      </c>
      <c r="AO300" s="195">
        <f t="shared" si="41"/>
        <v>1.3491298491654196</v>
      </c>
      <c r="AP300" s="195">
        <f t="shared" si="41"/>
        <v>1.0841232356815682</v>
      </c>
      <c r="AQ300" s="195">
        <f t="shared" si="41"/>
        <v>0.55023625222129047</v>
      </c>
      <c r="AR300" s="195">
        <f t="shared" si="41"/>
        <v>1.1958208010659981</v>
      </c>
      <c r="AS300" s="195">
        <f t="shared" si="41"/>
        <v>-1</v>
      </c>
      <c r="AT300" s="195">
        <f t="shared" si="41"/>
        <v>-4.8867005397066864E-2</v>
      </c>
      <c r="AU300" s="195">
        <f t="shared" si="41"/>
        <v>0.49414833103917705</v>
      </c>
      <c r="AV300" s="195">
        <f t="shared" si="41"/>
        <v>-0.72712878594619923</v>
      </c>
      <c r="AW300" s="195">
        <f t="shared" si="41"/>
        <v>-4.3883979154251095E-2</v>
      </c>
      <c r="AX300" s="195">
        <f t="shared" si="41"/>
        <v>-8.4443994842578821E-2</v>
      </c>
      <c r="AY300" s="195">
        <f t="shared" si="41"/>
        <v>-1.6712906909051803</v>
      </c>
      <c r="AZ300" s="195">
        <f t="shared" si="41"/>
        <v>-3.3063572983554104</v>
      </c>
      <c r="BA300" s="195">
        <f t="shared" si="41"/>
        <v>0.4559381612382653</v>
      </c>
      <c r="BB300" s="195" t="e">
        <f t="shared" si="41"/>
        <v>#DIV/0!</v>
      </c>
      <c r="BC300" s="195" t="e">
        <f t="shared" si="41"/>
        <v>#DIV/0!</v>
      </c>
      <c r="BD300" s="195" t="e">
        <f t="shared" si="41"/>
        <v>#DIV/0!</v>
      </c>
      <c r="BE300" s="195" t="e">
        <f t="shared" si="41"/>
        <v>#DIV/0!</v>
      </c>
      <c r="BF300" s="195" t="e">
        <f t="shared" si="41"/>
        <v>#DIV/0!</v>
      </c>
      <c r="BG300" s="195" t="e">
        <f t="shared" si="41"/>
        <v>#DIV/0!</v>
      </c>
      <c r="BH300" s="195" t="e">
        <f t="shared" si="41"/>
        <v>#DIV/0!</v>
      </c>
      <c r="BI300" s="195" t="e">
        <f t="shared" si="41"/>
        <v>#DIV/0!</v>
      </c>
      <c r="BJ300" s="195" t="e">
        <f t="shared" si="41"/>
        <v>#DIV/0!</v>
      </c>
      <c r="BK300" s="195" t="e">
        <f t="shared" si="41"/>
        <v>#DIV/0!</v>
      </c>
      <c r="BL300" s="195" t="e">
        <f t="shared" si="41"/>
        <v>#DIV/0!</v>
      </c>
      <c r="BM300" s="195" t="e">
        <f t="shared" si="41"/>
        <v>#DIV/0!</v>
      </c>
      <c r="BN300" s="195" t="e">
        <f t="shared" si="41"/>
        <v>#DIV/0!</v>
      </c>
      <c r="BO300" s="195" t="e">
        <f t="shared" si="41"/>
        <v>#DIV/0!</v>
      </c>
      <c r="BP300" s="195" t="e">
        <f t="shared" si="40"/>
        <v>#DIV/0!</v>
      </c>
      <c r="BQ300" s="195" t="e">
        <f t="shared" si="40"/>
        <v>#DIV/0!</v>
      </c>
      <c r="BR300" s="195" t="e">
        <f t="shared" si="40"/>
        <v>#DIV/0!</v>
      </c>
      <c r="BS300" s="195" t="e">
        <f t="shared" si="40"/>
        <v>#DIV/0!</v>
      </c>
      <c r="BT300" s="195" t="e">
        <f t="shared" si="40"/>
        <v>#DIV/0!</v>
      </c>
      <c r="BU300" s="195" t="e">
        <f t="shared" si="40"/>
        <v>#DIV/0!</v>
      </c>
      <c r="BV300" s="195" t="e">
        <f t="shared" si="40"/>
        <v>#DIV/0!</v>
      </c>
    </row>
    <row r="301" spans="1:74" x14ac:dyDescent="0.2">
      <c r="A301" s="90"/>
      <c r="B301" s="102">
        <f t="shared" si="12"/>
        <v>37652</v>
      </c>
      <c r="C301" s="195">
        <f t="shared" si="13"/>
        <v>-0.8355887358221652</v>
      </c>
      <c r="D301" s="195">
        <f t="shared" si="41"/>
        <v>-0.8369305051795275</v>
      </c>
      <c r="E301" s="195">
        <f t="shared" si="41"/>
        <v>-0.70890844160122224</v>
      </c>
      <c r="F301" s="195">
        <f t="shared" si="41"/>
        <v>-0.74130637961627022</v>
      </c>
      <c r="G301" s="195">
        <f t="shared" si="41"/>
        <v>-9.2878101416411465E-2</v>
      </c>
      <c r="H301" s="195">
        <f t="shared" si="41"/>
        <v>-0.89630818469444706</v>
      </c>
      <c r="I301" s="195">
        <f t="shared" si="41"/>
        <v>-0.9231201387803204</v>
      </c>
      <c r="J301" s="195">
        <f t="shared" si="41"/>
        <v>-0.42622949316181818</v>
      </c>
      <c r="K301" s="195">
        <f t="shared" si="41"/>
        <v>-0.25506506967169479</v>
      </c>
      <c r="L301" s="195">
        <f t="shared" si="41"/>
        <v>-1</v>
      </c>
      <c r="M301" s="195">
        <f t="shared" si="41"/>
        <v>-0.31689090581598511</v>
      </c>
      <c r="N301" s="195">
        <f t="shared" si="41"/>
        <v>-0.56961054860335913</v>
      </c>
      <c r="O301" s="195">
        <f t="shared" si="41"/>
        <v>-0.36405113771422609</v>
      </c>
      <c r="P301" s="195">
        <f t="shared" si="41"/>
        <v>-0.74961770492753177</v>
      </c>
      <c r="Q301" s="195">
        <f t="shared" si="41"/>
        <v>-0.28182792444745625</v>
      </c>
      <c r="R301" s="195">
        <f t="shared" si="41"/>
        <v>-8.3021328762298105E-2</v>
      </c>
      <c r="S301" s="195">
        <f t="shared" si="41"/>
        <v>-0.12560557091763513</v>
      </c>
      <c r="T301" s="195">
        <f t="shared" si="41"/>
        <v>-2.7936219114656161E-2</v>
      </c>
      <c r="U301" s="195">
        <f t="shared" si="41"/>
        <v>0.1424878164003977</v>
      </c>
      <c r="V301" s="195">
        <f t="shared" si="41"/>
        <v>-0.64240210773956186</v>
      </c>
      <c r="W301" s="195">
        <f t="shared" si="41"/>
        <v>-0.18106783828607836</v>
      </c>
      <c r="X301" s="195">
        <f t="shared" si="41"/>
        <v>-0.21344276487905817</v>
      </c>
      <c r="Y301" s="195">
        <f t="shared" si="41"/>
        <v>-0.62378331568182421</v>
      </c>
      <c r="Z301" s="195">
        <f t="shared" si="41"/>
        <v>5.9425997204344022E-2</v>
      </c>
      <c r="AA301" s="195">
        <f t="shared" si="41"/>
        <v>1.1788766736476575</v>
      </c>
      <c r="AB301" s="195">
        <f t="shared" si="41"/>
        <v>0.50981658851463529</v>
      </c>
      <c r="AC301" s="195">
        <f t="shared" si="41"/>
        <v>0.77541981074061916</v>
      </c>
      <c r="AD301" s="195">
        <f t="shared" si="41"/>
        <v>0.71027765683879784</v>
      </c>
      <c r="AE301" s="195">
        <f t="shared" si="41"/>
        <v>0.72926610869383834</v>
      </c>
      <c r="AF301" s="195">
        <f t="shared" si="41"/>
        <v>0.47130975721593921</v>
      </c>
      <c r="AG301" s="195">
        <f t="shared" si="41"/>
        <v>0.40819888897412832</v>
      </c>
      <c r="AH301" s="195">
        <f t="shared" si="41"/>
        <v>0.64429465096472394</v>
      </c>
      <c r="AI301" s="195">
        <f t="shared" si="41"/>
        <v>0.62456702702266753</v>
      </c>
      <c r="AJ301" s="195">
        <f t="shared" si="41"/>
        <v>5.2456828508683349E-2</v>
      </c>
      <c r="AK301" s="195">
        <f t="shared" si="41"/>
        <v>-0.29603619757809924</v>
      </c>
      <c r="AL301" s="195">
        <f t="shared" si="41"/>
        <v>0.42126156684973387</v>
      </c>
      <c r="AM301" s="195">
        <f t="shared" si="41"/>
        <v>1.5157940019229881</v>
      </c>
      <c r="AN301" s="195">
        <f t="shared" si="41"/>
        <v>0.43514488319242828</v>
      </c>
      <c r="AO301" s="195">
        <f t="shared" si="41"/>
        <v>1.6855154246830062</v>
      </c>
      <c r="AP301" s="195">
        <f t="shared" si="41"/>
        <v>1.7357048402277004</v>
      </c>
      <c r="AQ301" s="195">
        <f t="shared" si="41"/>
        <v>-0.84939728273375403</v>
      </c>
      <c r="AR301" s="195">
        <f t="shared" si="41"/>
        <v>0.34977453283306792</v>
      </c>
      <c r="AS301" s="195">
        <f t="shared" si="41"/>
        <v>-1</v>
      </c>
      <c r="AT301" s="195">
        <f t="shared" si="41"/>
        <v>0.13627053197099701</v>
      </c>
      <c r="AU301" s="195">
        <f t="shared" si="41"/>
        <v>0.25540995137215133</v>
      </c>
      <c r="AV301" s="195">
        <f t="shared" si="41"/>
        <v>-0.8715216843671918</v>
      </c>
      <c r="AW301" s="195">
        <f t="shared" si="41"/>
        <v>-0.70937598693009585</v>
      </c>
      <c r="AX301" s="195">
        <f t="shared" si="41"/>
        <v>-0.63650560227144193</v>
      </c>
      <c r="AY301" s="195">
        <f t="shared" si="41"/>
        <v>-1.0402179759317087</v>
      </c>
      <c r="AZ301" s="195">
        <f t="shared" si="41"/>
        <v>-1.5659455971710099</v>
      </c>
      <c r="BA301" s="195">
        <f t="shared" si="41"/>
        <v>0.67823114161139475</v>
      </c>
      <c r="BB301" s="195" t="e">
        <f t="shared" si="41"/>
        <v>#DIV/0!</v>
      </c>
      <c r="BC301" s="195" t="e">
        <f t="shared" si="41"/>
        <v>#DIV/0!</v>
      </c>
      <c r="BD301" s="195" t="e">
        <f t="shared" si="41"/>
        <v>#DIV/0!</v>
      </c>
      <c r="BE301" s="195" t="e">
        <f t="shared" si="41"/>
        <v>#DIV/0!</v>
      </c>
      <c r="BF301" s="195" t="e">
        <f t="shared" si="41"/>
        <v>#DIV/0!</v>
      </c>
      <c r="BG301" s="195" t="e">
        <f t="shared" si="41"/>
        <v>#DIV/0!</v>
      </c>
      <c r="BH301" s="195" t="e">
        <f t="shared" si="41"/>
        <v>#DIV/0!</v>
      </c>
      <c r="BI301" s="195" t="e">
        <f t="shared" si="41"/>
        <v>#DIV/0!</v>
      </c>
      <c r="BJ301" s="195" t="e">
        <f t="shared" si="41"/>
        <v>#DIV/0!</v>
      </c>
      <c r="BK301" s="195" t="e">
        <f t="shared" si="41"/>
        <v>#DIV/0!</v>
      </c>
      <c r="BL301" s="195" t="e">
        <f t="shared" si="41"/>
        <v>#DIV/0!</v>
      </c>
      <c r="BM301" s="195" t="e">
        <f t="shared" si="41"/>
        <v>#DIV/0!</v>
      </c>
      <c r="BN301" s="195" t="e">
        <f t="shared" si="41"/>
        <v>#DIV/0!</v>
      </c>
      <c r="BO301" s="195" t="e">
        <f t="shared" si="41"/>
        <v>#DIV/0!</v>
      </c>
      <c r="BP301" s="195" t="e">
        <f t="shared" si="40"/>
        <v>#DIV/0!</v>
      </c>
      <c r="BQ301" s="195" t="e">
        <f t="shared" si="40"/>
        <v>#DIV/0!</v>
      </c>
      <c r="BR301" s="195" t="e">
        <f t="shared" si="40"/>
        <v>#DIV/0!</v>
      </c>
      <c r="BS301" s="195" t="e">
        <f t="shared" si="40"/>
        <v>#DIV/0!</v>
      </c>
      <c r="BT301" s="195" t="e">
        <f t="shared" si="40"/>
        <v>#DIV/0!</v>
      </c>
      <c r="BU301" s="195" t="e">
        <f t="shared" si="40"/>
        <v>#DIV/0!</v>
      </c>
      <c r="BV301" s="195" t="e">
        <f t="shared" si="40"/>
        <v>#DIV/0!</v>
      </c>
    </row>
    <row r="302" spans="1:74" x14ac:dyDescent="0.2">
      <c r="A302" s="90"/>
      <c r="B302" s="102">
        <f t="shared" si="12"/>
        <v>37680</v>
      </c>
      <c r="C302" s="195">
        <f t="shared" si="13"/>
        <v>-0.6241718819332539</v>
      </c>
      <c r="D302" s="195">
        <f t="shared" si="41"/>
        <v>-0.60275443627278991</v>
      </c>
      <c r="E302" s="195">
        <f t="shared" si="41"/>
        <v>-0.54146883753084951</v>
      </c>
      <c r="F302" s="195">
        <f t="shared" si="41"/>
        <v>-0.7924918081090464</v>
      </c>
      <c r="G302" s="195">
        <f t="shared" si="41"/>
        <v>-0.62003778200437565</v>
      </c>
      <c r="H302" s="195">
        <f t="shared" si="41"/>
        <v>-0.60291749335904887</v>
      </c>
      <c r="I302" s="195">
        <f t="shared" si="41"/>
        <v>-0.59192624793889215</v>
      </c>
      <c r="J302" s="195">
        <f t="shared" si="41"/>
        <v>-0.3482523304420897</v>
      </c>
      <c r="K302" s="195">
        <f t="shared" si="41"/>
        <v>-0.65395595429030873</v>
      </c>
      <c r="L302" s="195">
        <f t="shared" si="41"/>
        <v>-1</v>
      </c>
      <c r="M302" s="195">
        <f t="shared" si="41"/>
        <v>1.1261260888432958</v>
      </c>
      <c r="N302" s="195">
        <f t="shared" si="41"/>
        <v>1.2324080085423228</v>
      </c>
      <c r="O302" s="195">
        <f t="shared" si="41"/>
        <v>-0.55787864832875733</v>
      </c>
      <c r="P302" s="195">
        <f t="shared" si="41"/>
        <v>0.99647053014643494</v>
      </c>
      <c r="Q302" s="195">
        <f t="shared" si="41"/>
        <v>0.82976928839673725</v>
      </c>
      <c r="R302" s="195">
        <f t="shared" si="41"/>
        <v>1.1762682591832272</v>
      </c>
      <c r="S302" s="195">
        <f t="shared" si="41"/>
        <v>1.3761671127274939</v>
      </c>
      <c r="T302" s="195">
        <f t="shared" si="41"/>
        <v>0.91551627833244087</v>
      </c>
      <c r="U302" s="195">
        <f t="shared" si="41"/>
        <v>2.1586341088992618</v>
      </c>
      <c r="V302" s="195">
        <f t="shared" si="41"/>
        <v>1.4345541736635139</v>
      </c>
      <c r="W302" s="195">
        <f t="shared" si="41"/>
        <v>0.43058627103744379</v>
      </c>
      <c r="X302" s="195">
        <f t="shared" si="41"/>
        <v>0.68266462238819736</v>
      </c>
      <c r="Y302" s="195">
        <f t="shared" si="41"/>
        <v>1.0877038561032382</v>
      </c>
      <c r="Z302" s="195">
        <f t="shared" si="41"/>
        <v>0.81281927274842736</v>
      </c>
      <c r="AA302" s="195">
        <f t="shared" si="41"/>
        <v>0.27625470798390611</v>
      </c>
      <c r="AB302" s="195">
        <f t="shared" si="41"/>
        <v>1.523502014945234E-2</v>
      </c>
      <c r="AC302" s="195">
        <f t="shared" si="41"/>
        <v>0.42290694623344843</v>
      </c>
      <c r="AD302" s="195">
        <f t="shared" si="41"/>
        <v>0.43921463261697014</v>
      </c>
      <c r="AE302" s="195">
        <f t="shared" si="41"/>
        <v>0.21377848846609773</v>
      </c>
      <c r="AF302" s="195">
        <f t="shared" si="41"/>
        <v>1.1236114564165833</v>
      </c>
      <c r="AG302" s="195">
        <f t="shared" si="41"/>
        <v>0.94833878131837135</v>
      </c>
      <c r="AH302" s="195">
        <f t="shared" si="41"/>
        <v>0.35139247094265869</v>
      </c>
      <c r="AI302" s="195">
        <f t="shared" si="41"/>
        <v>0.2110795924621226</v>
      </c>
      <c r="AJ302" s="195">
        <f t="shared" si="41"/>
        <v>-0.3578981541533876</v>
      </c>
      <c r="AK302" s="195">
        <f t="shared" si="41"/>
        <v>-0.6587083298508688</v>
      </c>
      <c r="AL302" s="195">
        <f t="shared" si="41"/>
        <v>-0.46478729947781183</v>
      </c>
      <c r="AM302" s="195">
        <f t="shared" si="41"/>
        <v>1.0727608639509827</v>
      </c>
      <c r="AN302" s="195">
        <f t="shared" si="41"/>
        <v>0.12470666714795556</v>
      </c>
      <c r="AO302" s="195">
        <f t="shared" si="41"/>
        <v>0.42532468654995731</v>
      </c>
      <c r="AP302" s="195">
        <f t="shared" si="41"/>
        <v>0.72776337355511667</v>
      </c>
      <c r="AQ302" s="195">
        <f t="shared" si="41"/>
        <v>1.2325286186323564E-2</v>
      </c>
      <c r="AR302" s="195">
        <f t="shared" si="41"/>
        <v>0.40759207487103571</v>
      </c>
      <c r="AS302" s="195">
        <f t="shared" si="41"/>
        <v>-1</v>
      </c>
      <c r="AT302" s="195">
        <f t="shared" si="41"/>
        <v>0.13614990904847407</v>
      </c>
      <c r="AU302" s="195">
        <f t="shared" si="41"/>
        <v>0.64987407800158925</v>
      </c>
      <c r="AV302" s="195">
        <f t="shared" si="41"/>
        <v>-0.38536530100773703</v>
      </c>
      <c r="AW302" s="195">
        <f t="shared" si="41"/>
        <v>0.12241608416544707</v>
      </c>
      <c r="AX302" s="195">
        <f t="shared" si="41"/>
        <v>-8.2334635193225078E-2</v>
      </c>
      <c r="AY302" s="195">
        <f t="shared" si="41"/>
        <v>-0.68192091409402589</v>
      </c>
      <c r="AZ302" s="195">
        <f t="shared" si="41"/>
        <v>-1.5959052627683086</v>
      </c>
      <c r="BA302" s="195">
        <f t="shared" si="41"/>
        <v>3.6960446457304043E-2</v>
      </c>
      <c r="BB302" s="195" t="e">
        <f t="shared" si="41"/>
        <v>#DIV/0!</v>
      </c>
      <c r="BC302" s="195" t="e">
        <f t="shared" si="41"/>
        <v>#DIV/0!</v>
      </c>
      <c r="BD302" s="195" t="e">
        <f t="shared" si="41"/>
        <v>#DIV/0!</v>
      </c>
      <c r="BE302" s="195" t="e">
        <f t="shared" si="41"/>
        <v>#DIV/0!</v>
      </c>
      <c r="BF302" s="195" t="e">
        <f t="shared" si="41"/>
        <v>#DIV/0!</v>
      </c>
      <c r="BG302" s="195" t="e">
        <f t="shared" si="41"/>
        <v>#DIV/0!</v>
      </c>
      <c r="BH302" s="195" t="e">
        <f t="shared" si="41"/>
        <v>#DIV/0!</v>
      </c>
      <c r="BI302" s="195" t="e">
        <f t="shared" si="41"/>
        <v>#DIV/0!</v>
      </c>
      <c r="BJ302" s="195" t="e">
        <f t="shared" si="41"/>
        <v>#DIV/0!</v>
      </c>
      <c r="BK302" s="195" t="e">
        <f t="shared" si="41"/>
        <v>#DIV/0!</v>
      </c>
      <c r="BL302" s="195" t="e">
        <f t="shared" si="41"/>
        <v>#DIV/0!</v>
      </c>
      <c r="BM302" s="195" t="e">
        <f t="shared" si="41"/>
        <v>#DIV/0!</v>
      </c>
      <c r="BN302" s="195" t="e">
        <f t="shared" si="41"/>
        <v>#DIV/0!</v>
      </c>
      <c r="BO302" s="195" t="e">
        <f t="shared" si="41"/>
        <v>#DIV/0!</v>
      </c>
      <c r="BP302" s="195" t="e">
        <f t="shared" si="40"/>
        <v>#DIV/0!</v>
      </c>
      <c r="BQ302" s="195" t="e">
        <f t="shared" si="40"/>
        <v>#DIV/0!</v>
      </c>
      <c r="BR302" s="195" t="e">
        <f t="shared" si="40"/>
        <v>#DIV/0!</v>
      </c>
      <c r="BS302" s="195" t="e">
        <f t="shared" si="40"/>
        <v>#DIV/0!</v>
      </c>
      <c r="BT302" s="195" t="e">
        <f t="shared" si="40"/>
        <v>#DIV/0!</v>
      </c>
      <c r="BU302" s="195" t="e">
        <f t="shared" si="40"/>
        <v>#DIV/0!</v>
      </c>
      <c r="BV302" s="195" t="e">
        <f t="shared" si="40"/>
        <v>#DIV/0!</v>
      </c>
    </row>
    <row r="303" spans="1:74" x14ac:dyDescent="0.2">
      <c r="A303" s="90"/>
      <c r="B303" s="102">
        <f t="shared" si="12"/>
        <v>37711</v>
      </c>
      <c r="C303" s="195">
        <f t="shared" si="13"/>
        <v>8.7233302019825584E-2</v>
      </c>
      <c r="D303" s="195">
        <f t="shared" si="41"/>
        <v>8.6900496586445525E-2</v>
      </c>
      <c r="E303" s="195">
        <f t="shared" si="41"/>
        <v>1.3279830640968724E-2</v>
      </c>
      <c r="F303" s="195">
        <f t="shared" si="41"/>
        <v>7.6571424598088134E-2</v>
      </c>
      <c r="G303" s="195">
        <f t="shared" si="41"/>
        <v>5.1114589114560217E-2</v>
      </c>
      <c r="H303" s="195">
        <f t="shared" si="41"/>
        <v>-0.25717783274739564</v>
      </c>
      <c r="I303" s="195">
        <f t="shared" si="41"/>
        <v>-0.57269361967795773</v>
      </c>
      <c r="J303" s="195">
        <f t="shared" si="41"/>
        <v>-0.37179913950094756</v>
      </c>
      <c r="K303" s="195">
        <f t="shared" si="41"/>
        <v>-0.67802969063337781</v>
      </c>
      <c r="L303" s="195">
        <f t="shared" si="41"/>
        <v>-1</v>
      </c>
      <c r="M303" s="195">
        <f t="shared" si="41"/>
        <v>-0.49776799753952294</v>
      </c>
      <c r="N303" s="195">
        <f t="shared" si="41"/>
        <v>-0.6692875924596986</v>
      </c>
      <c r="O303" s="195">
        <f t="shared" si="41"/>
        <v>-0.28845840857455879</v>
      </c>
      <c r="P303" s="195">
        <f t="shared" si="41"/>
        <v>-0.38801464227821009</v>
      </c>
      <c r="Q303" s="195">
        <f t="shared" si="41"/>
        <v>-0.58539319207012774</v>
      </c>
      <c r="R303" s="195">
        <f t="shared" si="41"/>
        <v>-0.27315526117508815</v>
      </c>
      <c r="S303" s="195">
        <f t="shared" si="41"/>
        <v>-0.19385421875463268</v>
      </c>
      <c r="T303" s="195">
        <f t="shared" si="41"/>
        <v>-0.38131085578767843</v>
      </c>
      <c r="U303" s="195">
        <f t="shared" si="41"/>
        <v>-1.4053412871742754</v>
      </c>
      <c r="V303" s="195">
        <f t="shared" si="41"/>
        <v>-0.51178504498601152</v>
      </c>
      <c r="W303" s="195">
        <f t="shared" si="41"/>
        <v>-0.51881913393411283</v>
      </c>
      <c r="X303" s="195">
        <f t="shared" si="41"/>
        <v>-0.30201882689878473</v>
      </c>
      <c r="Y303" s="195">
        <f t="shared" si="41"/>
        <v>-0.37856495693887465</v>
      </c>
      <c r="Z303" s="195">
        <f t="shared" si="41"/>
        <v>-0.78493221260784085</v>
      </c>
      <c r="AA303" s="195">
        <f t="shared" si="41"/>
        <v>0.98353697297193021</v>
      </c>
      <c r="AB303" s="195">
        <f t="shared" si="41"/>
        <v>-6.9255205485660901E-2</v>
      </c>
      <c r="AC303" s="195">
        <f t="shared" si="41"/>
        <v>9.7661024629144125E-2</v>
      </c>
      <c r="AD303" s="195">
        <f t="shared" si="41"/>
        <v>7.6405104969868146E-2</v>
      </c>
      <c r="AE303" s="195">
        <f t="shared" si="41"/>
        <v>9.5995026477526391E-2</v>
      </c>
      <c r="AF303" s="195">
        <f t="shared" si="41"/>
        <v>0.54598666584598599</v>
      </c>
      <c r="AG303" s="195">
        <f t="shared" si="41"/>
        <v>0.10449604937221875</v>
      </c>
      <c r="AH303" s="195">
        <f t="shared" si="41"/>
        <v>8.1146335062284886E-2</v>
      </c>
      <c r="AI303" s="195">
        <f t="shared" si="41"/>
        <v>7.325044760860755E-2</v>
      </c>
      <c r="AJ303" s="195">
        <f t="shared" si="41"/>
        <v>-0.279208846860027</v>
      </c>
      <c r="AK303" s="195">
        <f t="shared" si="41"/>
        <v>-0.32317811199335167</v>
      </c>
      <c r="AL303" s="195">
        <f t="shared" si="41"/>
        <v>0.19565310728695909</v>
      </c>
      <c r="AM303" s="195">
        <f t="shared" si="41"/>
        <v>-1.9347804874294656</v>
      </c>
      <c r="AN303" s="195">
        <f t="shared" si="41"/>
        <v>0.14055486436343914</v>
      </c>
      <c r="AO303" s="195">
        <f t="shared" si="41"/>
        <v>-1.3809180621247783</v>
      </c>
      <c r="AP303" s="195">
        <f t="shared" si="41"/>
        <v>-1.8102828386403054</v>
      </c>
      <c r="AQ303" s="195">
        <f t="shared" si="41"/>
        <v>-0.54629240393870671</v>
      </c>
      <c r="AR303" s="195">
        <f t="shared" si="41"/>
        <v>-0.30671159446832885</v>
      </c>
      <c r="AS303" s="195">
        <f t="shared" si="41"/>
        <v>-1</v>
      </c>
      <c r="AT303" s="195">
        <f t="shared" si="41"/>
        <v>-0.61732921935757634</v>
      </c>
      <c r="AU303" s="195">
        <f t="shared" si="41"/>
        <v>0.15205595851371778</v>
      </c>
      <c r="AV303" s="195">
        <f t="shared" si="41"/>
        <v>0.57833530648030085</v>
      </c>
      <c r="AW303" s="195">
        <f t="shared" si="41"/>
        <v>0.18576327933788467</v>
      </c>
      <c r="AX303" s="195">
        <f t="shared" si="41"/>
        <v>-0.20666029292613503</v>
      </c>
      <c r="AY303" s="195">
        <f t="shared" si="41"/>
        <v>-0.14381102754820813</v>
      </c>
      <c r="AZ303" s="195">
        <f t="shared" si="41"/>
        <v>-0.12775936030553781</v>
      </c>
      <c r="BA303" s="195">
        <f t="shared" si="41"/>
        <v>4.8394459282456156E-2</v>
      </c>
      <c r="BB303" s="195" t="e">
        <f t="shared" si="41"/>
        <v>#DIV/0!</v>
      </c>
      <c r="BC303" s="195" t="e">
        <f t="shared" si="41"/>
        <v>#DIV/0!</v>
      </c>
      <c r="BD303" s="195" t="e">
        <f t="shared" si="41"/>
        <v>#DIV/0!</v>
      </c>
      <c r="BE303" s="195" t="e">
        <f t="shared" si="41"/>
        <v>#DIV/0!</v>
      </c>
      <c r="BF303" s="195" t="e">
        <f t="shared" si="41"/>
        <v>#DIV/0!</v>
      </c>
      <c r="BG303" s="195" t="e">
        <f t="shared" si="41"/>
        <v>#DIV/0!</v>
      </c>
      <c r="BH303" s="195" t="e">
        <f t="shared" si="41"/>
        <v>#DIV/0!</v>
      </c>
      <c r="BI303" s="195" t="e">
        <f t="shared" si="41"/>
        <v>#DIV/0!</v>
      </c>
      <c r="BJ303" s="195" t="e">
        <f t="shared" si="41"/>
        <v>#DIV/0!</v>
      </c>
      <c r="BK303" s="195" t="e">
        <f t="shared" si="41"/>
        <v>#DIV/0!</v>
      </c>
      <c r="BL303" s="195" t="e">
        <f t="shared" si="41"/>
        <v>#DIV/0!</v>
      </c>
      <c r="BM303" s="195" t="e">
        <f t="shared" si="41"/>
        <v>#DIV/0!</v>
      </c>
      <c r="BN303" s="195" t="e">
        <f t="shared" si="41"/>
        <v>#DIV/0!</v>
      </c>
      <c r="BO303" s="195" t="e">
        <f t="shared" ref="BO303:BV306" si="42">(BO56-BO$246)/BO$247</f>
        <v>#DIV/0!</v>
      </c>
      <c r="BP303" s="195" t="e">
        <f t="shared" si="42"/>
        <v>#DIV/0!</v>
      </c>
      <c r="BQ303" s="195" t="e">
        <f t="shared" si="42"/>
        <v>#DIV/0!</v>
      </c>
      <c r="BR303" s="195" t="e">
        <f t="shared" si="42"/>
        <v>#DIV/0!</v>
      </c>
      <c r="BS303" s="195" t="e">
        <f t="shared" si="42"/>
        <v>#DIV/0!</v>
      </c>
      <c r="BT303" s="195" t="e">
        <f t="shared" si="42"/>
        <v>#DIV/0!</v>
      </c>
      <c r="BU303" s="195" t="e">
        <f t="shared" si="42"/>
        <v>#DIV/0!</v>
      </c>
      <c r="BV303" s="195" t="e">
        <f t="shared" si="42"/>
        <v>#DIV/0!</v>
      </c>
    </row>
    <row r="304" spans="1:74" x14ac:dyDescent="0.2">
      <c r="A304" s="90"/>
      <c r="B304" s="102">
        <f t="shared" si="12"/>
        <v>37741</v>
      </c>
      <c r="C304" s="195">
        <f t="shared" si="13"/>
        <v>1.9637656042669904</v>
      </c>
      <c r="D304" s="195">
        <f t="shared" ref="D304:BO307" si="43">(D57-D$246)/D$247</f>
        <v>1.9665587285114432</v>
      </c>
      <c r="E304" s="195">
        <f t="shared" si="43"/>
        <v>1.5192524576201409</v>
      </c>
      <c r="F304" s="195">
        <f t="shared" si="43"/>
        <v>1.7291064957951221</v>
      </c>
      <c r="G304" s="195">
        <f t="shared" si="43"/>
        <v>1.6614860364491395</v>
      </c>
      <c r="H304" s="195">
        <f t="shared" si="43"/>
        <v>2.084363137061533</v>
      </c>
      <c r="I304" s="195">
        <f t="shared" si="43"/>
        <v>2.0101457222504591</v>
      </c>
      <c r="J304" s="195">
        <f t="shared" si="43"/>
        <v>1.8099382450711066</v>
      </c>
      <c r="K304" s="195">
        <f t="shared" si="43"/>
        <v>1.3914657056286435</v>
      </c>
      <c r="L304" s="195">
        <f t="shared" si="43"/>
        <v>-1</v>
      </c>
      <c r="M304" s="195">
        <f t="shared" si="43"/>
        <v>0.50516658906267364</v>
      </c>
      <c r="N304" s="195">
        <f t="shared" si="43"/>
        <v>0.11522414110604542</v>
      </c>
      <c r="O304" s="195">
        <f t="shared" si="43"/>
        <v>-0.5591708317328542</v>
      </c>
      <c r="P304" s="195">
        <f t="shared" si="43"/>
        <v>-0.12881470683395763</v>
      </c>
      <c r="Q304" s="195">
        <f t="shared" si="43"/>
        <v>0.16512981616215922</v>
      </c>
      <c r="R304" s="195">
        <f t="shared" si="43"/>
        <v>1.063721601681469</v>
      </c>
      <c r="S304" s="195">
        <f t="shared" si="43"/>
        <v>0.98048625192953909</v>
      </c>
      <c r="T304" s="195">
        <f t="shared" si="43"/>
        <v>1.1969292007531349</v>
      </c>
      <c r="U304" s="195">
        <f t="shared" si="43"/>
        <v>-0.42876124805458826</v>
      </c>
      <c r="V304" s="195">
        <f t="shared" si="43"/>
        <v>0.15803928691463773</v>
      </c>
      <c r="W304" s="195">
        <f t="shared" si="43"/>
        <v>6.8443420478548622E-2</v>
      </c>
      <c r="X304" s="195">
        <f t="shared" si="43"/>
        <v>0.18558465861919682</v>
      </c>
      <c r="Y304" s="195">
        <f t="shared" si="43"/>
        <v>0.27490677485478837</v>
      </c>
      <c r="Z304" s="195">
        <f t="shared" si="43"/>
        <v>4.3490534266866443E-2</v>
      </c>
      <c r="AA304" s="195">
        <f t="shared" si="43"/>
        <v>2.3015736120338746</v>
      </c>
      <c r="AB304" s="195">
        <f t="shared" si="43"/>
        <v>0.3887540746638728</v>
      </c>
      <c r="AC304" s="195">
        <f t="shared" si="43"/>
        <v>0.62551990593404461</v>
      </c>
      <c r="AD304" s="195">
        <f t="shared" si="43"/>
        <v>0.52197261170864528</v>
      </c>
      <c r="AE304" s="195">
        <f t="shared" si="43"/>
        <v>0.78001898246752155</v>
      </c>
      <c r="AF304" s="195">
        <f t="shared" si="43"/>
        <v>2.4573870215711278</v>
      </c>
      <c r="AG304" s="195">
        <f t="shared" si="43"/>
        <v>1.4134501550207721</v>
      </c>
      <c r="AH304" s="195">
        <f t="shared" si="43"/>
        <v>0.51974314285358558</v>
      </c>
      <c r="AI304" s="195">
        <f t="shared" si="43"/>
        <v>1.0104886326125095</v>
      </c>
      <c r="AJ304" s="195">
        <f t="shared" si="43"/>
        <v>1.3427013381783328</v>
      </c>
      <c r="AK304" s="195">
        <f t="shared" si="43"/>
        <v>0.84532809998742964</v>
      </c>
      <c r="AL304" s="195">
        <f t="shared" si="43"/>
        <v>1.5827039997385439</v>
      </c>
      <c r="AM304" s="195">
        <f t="shared" si="43"/>
        <v>0.5767090061888851</v>
      </c>
      <c r="AN304" s="195">
        <f t="shared" si="43"/>
        <v>0.76795702471758354</v>
      </c>
      <c r="AO304" s="195">
        <f t="shared" si="43"/>
        <v>-0.13009690329719109</v>
      </c>
      <c r="AP304" s="195">
        <f t="shared" si="43"/>
        <v>-0.19989359878410851</v>
      </c>
      <c r="AQ304" s="195">
        <f t="shared" si="43"/>
        <v>0.2270369449409935</v>
      </c>
      <c r="AR304" s="195">
        <f t="shared" si="43"/>
        <v>0.78739334249390736</v>
      </c>
      <c r="AS304" s="195">
        <f t="shared" si="43"/>
        <v>-1</v>
      </c>
      <c r="AT304" s="195">
        <f t="shared" si="43"/>
        <v>1.0077289565089733</v>
      </c>
      <c r="AU304" s="195">
        <f t="shared" si="43"/>
        <v>2.5732645185315102</v>
      </c>
      <c r="AV304" s="195">
        <f t="shared" si="43"/>
        <v>1.6434331929965564</v>
      </c>
      <c r="AW304" s="195">
        <f t="shared" si="43"/>
        <v>0.62248329211274978</v>
      </c>
      <c r="AX304" s="195">
        <f t="shared" si="43"/>
        <v>0.69300269111973223</v>
      </c>
      <c r="AY304" s="195">
        <f t="shared" si="43"/>
        <v>2.1976441641634308</v>
      </c>
      <c r="AZ304" s="195">
        <f t="shared" si="43"/>
        <v>1.4393614321646784</v>
      </c>
      <c r="BA304" s="195">
        <f t="shared" si="43"/>
        <v>1.3955577358679627</v>
      </c>
      <c r="BB304" s="195" t="e">
        <f t="shared" si="43"/>
        <v>#DIV/0!</v>
      </c>
      <c r="BC304" s="195" t="e">
        <f t="shared" si="43"/>
        <v>#DIV/0!</v>
      </c>
      <c r="BD304" s="195" t="e">
        <f t="shared" si="43"/>
        <v>#DIV/0!</v>
      </c>
      <c r="BE304" s="195" t="e">
        <f t="shared" si="43"/>
        <v>#DIV/0!</v>
      </c>
      <c r="BF304" s="195" t="e">
        <f t="shared" si="43"/>
        <v>#DIV/0!</v>
      </c>
      <c r="BG304" s="195" t="e">
        <f t="shared" si="43"/>
        <v>#DIV/0!</v>
      </c>
      <c r="BH304" s="195" t="e">
        <f t="shared" si="43"/>
        <v>#DIV/0!</v>
      </c>
      <c r="BI304" s="195" t="e">
        <f t="shared" si="43"/>
        <v>#DIV/0!</v>
      </c>
      <c r="BJ304" s="195" t="e">
        <f t="shared" si="43"/>
        <v>#DIV/0!</v>
      </c>
      <c r="BK304" s="195" t="e">
        <f t="shared" si="43"/>
        <v>#DIV/0!</v>
      </c>
      <c r="BL304" s="195" t="e">
        <f t="shared" si="43"/>
        <v>#DIV/0!</v>
      </c>
      <c r="BM304" s="195" t="e">
        <f t="shared" si="43"/>
        <v>#DIV/0!</v>
      </c>
      <c r="BN304" s="195" t="e">
        <f t="shared" si="43"/>
        <v>#DIV/0!</v>
      </c>
      <c r="BO304" s="195" t="e">
        <f t="shared" si="43"/>
        <v>#DIV/0!</v>
      </c>
      <c r="BP304" s="195" t="e">
        <f t="shared" si="42"/>
        <v>#DIV/0!</v>
      </c>
      <c r="BQ304" s="195" t="e">
        <f t="shared" si="42"/>
        <v>#DIV/0!</v>
      </c>
      <c r="BR304" s="195" t="e">
        <f t="shared" si="42"/>
        <v>#DIV/0!</v>
      </c>
      <c r="BS304" s="195" t="e">
        <f t="shared" si="42"/>
        <v>#DIV/0!</v>
      </c>
      <c r="BT304" s="195" t="e">
        <f t="shared" si="42"/>
        <v>#DIV/0!</v>
      </c>
      <c r="BU304" s="195" t="e">
        <f t="shared" si="42"/>
        <v>#DIV/0!</v>
      </c>
      <c r="BV304" s="195" t="e">
        <f t="shared" si="42"/>
        <v>#DIV/0!</v>
      </c>
    </row>
    <row r="305" spans="1:74" x14ac:dyDescent="0.2">
      <c r="A305" s="90"/>
      <c r="B305" s="102">
        <f t="shared" si="12"/>
        <v>37772</v>
      </c>
      <c r="C305" s="195">
        <f t="shared" si="13"/>
        <v>1.4021063316710347</v>
      </c>
      <c r="D305" s="195">
        <f t="shared" si="43"/>
        <v>1.3332043377661902</v>
      </c>
      <c r="E305" s="195">
        <f t="shared" si="43"/>
        <v>1.9725007639092311</v>
      </c>
      <c r="F305" s="195">
        <f t="shared" si="43"/>
        <v>1.9811211192961977</v>
      </c>
      <c r="G305" s="195">
        <f t="shared" si="43"/>
        <v>2.4681267058160579</v>
      </c>
      <c r="H305" s="195">
        <f t="shared" si="43"/>
        <v>1.301870566995607</v>
      </c>
      <c r="I305" s="195">
        <f t="shared" si="43"/>
        <v>1.2814254535377205</v>
      </c>
      <c r="J305" s="195">
        <f t="shared" si="43"/>
        <v>1.7341253111251702</v>
      </c>
      <c r="K305" s="195">
        <f t="shared" si="43"/>
        <v>1.0865610844928901</v>
      </c>
      <c r="L305" s="195">
        <f t="shared" si="43"/>
        <v>-1</v>
      </c>
      <c r="M305" s="195">
        <f t="shared" si="43"/>
        <v>1.6596468471089154</v>
      </c>
      <c r="N305" s="195">
        <f t="shared" si="43"/>
        <v>2.2678922989606365</v>
      </c>
      <c r="O305" s="195">
        <f t="shared" si="43"/>
        <v>-0.36728159622446827</v>
      </c>
      <c r="P305" s="195">
        <f t="shared" si="43"/>
        <v>1.5990146165313746</v>
      </c>
      <c r="Q305" s="195">
        <f t="shared" si="43"/>
        <v>1.6872503310754015</v>
      </c>
      <c r="R305" s="195">
        <f t="shared" si="43"/>
        <v>2.0445390323881747</v>
      </c>
      <c r="S305" s="195">
        <f t="shared" si="43"/>
        <v>2.1717628715599671</v>
      </c>
      <c r="T305" s="195">
        <f t="shared" si="43"/>
        <v>1.8804835252000804</v>
      </c>
      <c r="U305" s="195">
        <f t="shared" si="43"/>
        <v>2.8453470210485889</v>
      </c>
      <c r="V305" s="195">
        <f t="shared" si="43"/>
        <v>2.3146047569182628</v>
      </c>
      <c r="W305" s="195">
        <f t="shared" si="43"/>
        <v>-0.41264413020448432</v>
      </c>
      <c r="X305" s="195">
        <f t="shared" si="43"/>
        <v>1.2487391497500739</v>
      </c>
      <c r="Y305" s="195">
        <f t="shared" si="43"/>
        <v>2.0291026522548954</v>
      </c>
      <c r="Z305" s="195">
        <f t="shared" si="43"/>
        <v>1.1811055273034667</v>
      </c>
      <c r="AA305" s="195">
        <f t="shared" si="43"/>
        <v>0.18925032773588205</v>
      </c>
      <c r="AB305" s="195">
        <f t="shared" si="43"/>
        <v>0.57554529367863561</v>
      </c>
      <c r="AC305" s="195">
        <f t="shared" si="43"/>
        <v>2.0997101328277319</v>
      </c>
      <c r="AD305" s="195">
        <f t="shared" si="43"/>
        <v>1.9501492558249907</v>
      </c>
      <c r="AE305" s="195">
        <f t="shared" si="43"/>
        <v>1.9540941302218511</v>
      </c>
      <c r="AF305" s="195">
        <f t="shared" si="43"/>
        <v>1.5650801836884782</v>
      </c>
      <c r="AG305" s="195">
        <f t="shared" si="43"/>
        <v>1.405367590381404</v>
      </c>
      <c r="AH305" s="195">
        <f t="shared" si="43"/>
        <v>1.7446446278761185</v>
      </c>
      <c r="AI305" s="195">
        <f t="shared" si="43"/>
        <v>1.6238283272106513</v>
      </c>
      <c r="AJ305" s="195">
        <f t="shared" si="43"/>
        <v>1.9540067006226221</v>
      </c>
      <c r="AK305" s="195">
        <f t="shared" si="43"/>
        <v>1.61606487657227</v>
      </c>
      <c r="AL305" s="195">
        <f t="shared" si="43"/>
        <v>2.2091140802005498</v>
      </c>
      <c r="AM305" s="195">
        <f t="shared" si="43"/>
        <v>3.7999566558934084</v>
      </c>
      <c r="AN305" s="195">
        <f t="shared" si="43"/>
        <v>0.38946478533603435</v>
      </c>
      <c r="AO305" s="195">
        <f t="shared" si="43"/>
        <v>1.656593477996714</v>
      </c>
      <c r="AP305" s="195">
        <f t="shared" si="43"/>
        <v>1.3049463073165255</v>
      </c>
      <c r="AQ305" s="195">
        <f t="shared" si="43"/>
        <v>1.3833479174255279</v>
      </c>
      <c r="AR305" s="195">
        <f t="shared" si="43"/>
        <v>2.11798069589784</v>
      </c>
      <c r="AS305" s="195">
        <f t="shared" si="43"/>
        <v>-1</v>
      </c>
      <c r="AT305" s="195">
        <f t="shared" si="43"/>
        <v>1.6595848656703573</v>
      </c>
      <c r="AU305" s="195">
        <f t="shared" si="43"/>
        <v>1.8099703085305727</v>
      </c>
      <c r="AV305" s="195">
        <f t="shared" si="43"/>
        <v>1.3160415785522708</v>
      </c>
      <c r="AW305" s="195">
        <f t="shared" si="43"/>
        <v>0.92193281402460103</v>
      </c>
      <c r="AX305" s="195">
        <f t="shared" si="43"/>
        <v>1.410627937426371</v>
      </c>
      <c r="AY305" s="195">
        <f t="shared" si="43"/>
        <v>1.4690417552046835</v>
      </c>
      <c r="AZ305" s="195">
        <f t="shared" si="43"/>
        <v>-9.672528324677046E-2</v>
      </c>
      <c r="BA305" s="195">
        <f t="shared" si="43"/>
        <v>0.44460271748919217</v>
      </c>
      <c r="BB305" s="195" t="e">
        <f t="shared" si="43"/>
        <v>#DIV/0!</v>
      </c>
      <c r="BC305" s="195" t="e">
        <f t="shared" si="43"/>
        <v>#DIV/0!</v>
      </c>
      <c r="BD305" s="195" t="e">
        <f t="shared" si="43"/>
        <v>#DIV/0!</v>
      </c>
      <c r="BE305" s="195" t="e">
        <f t="shared" si="43"/>
        <v>#DIV/0!</v>
      </c>
      <c r="BF305" s="195" t="e">
        <f t="shared" si="43"/>
        <v>#DIV/0!</v>
      </c>
      <c r="BG305" s="195" t="e">
        <f t="shared" si="43"/>
        <v>#DIV/0!</v>
      </c>
      <c r="BH305" s="195" t="e">
        <f t="shared" si="43"/>
        <v>#DIV/0!</v>
      </c>
      <c r="BI305" s="195" t="e">
        <f t="shared" si="43"/>
        <v>#DIV/0!</v>
      </c>
      <c r="BJ305" s="195" t="e">
        <f t="shared" si="43"/>
        <v>#DIV/0!</v>
      </c>
      <c r="BK305" s="195" t="e">
        <f t="shared" si="43"/>
        <v>#DIV/0!</v>
      </c>
      <c r="BL305" s="195" t="e">
        <f t="shared" si="43"/>
        <v>#DIV/0!</v>
      </c>
      <c r="BM305" s="195" t="e">
        <f t="shared" si="43"/>
        <v>#DIV/0!</v>
      </c>
      <c r="BN305" s="195" t="e">
        <f t="shared" si="43"/>
        <v>#DIV/0!</v>
      </c>
      <c r="BO305" s="195" t="e">
        <f t="shared" si="43"/>
        <v>#DIV/0!</v>
      </c>
      <c r="BP305" s="195" t="e">
        <f t="shared" si="42"/>
        <v>#DIV/0!</v>
      </c>
      <c r="BQ305" s="195" t="e">
        <f t="shared" si="42"/>
        <v>#DIV/0!</v>
      </c>
      <c r="BR305" s="195" t="e">
        <f t="shared" si="42"/>
        <v>#DIV/0!</v>
      </c>
      <c r="BS305" s="195" t="e">
        <f t="shared" si="42"/>
        <v>#DIV/0!</v>
      </c>
      <c r="BT305" s="195" t="e">
        <f t="shared" si="42"/>
        <v>#DIV/0!</v>
      </c>
      <c r="BU305" s="195" t="e">
        <f t="shared" si="42"/>
        <v>#DIV/0!</v>
      </c>
      <c r="BV305" s="195" t="e">
        <f t="shared" si="42"/>
        <v>#DIV/0!</v>
      </c>
    </row>
    <row r="306" spans="1:74" x14ac:dyDescent="0.2">
      <c r="A306" s="90"/>
      <c r="B306" s="102">
        <f t="shared" si="12"/>
        <v>37802</v>
      </c>
      <c r="C306" s="195">
        <f t="shared" si="13"/>
        <v>0.16578593968435176</v>
      </c>
      <c r="D306" s="195">
        <f t="shared" si="43"/>
        <v>0.16165629230610321</v>
      </c>
      <c r="E306" s="195">
        <f t="shared" si="43"/>
        <v>1.8798762847358177E-2</v>
      </c>
      <c r="F306" s="195">
        <f t="shared" si="43"/>
        <v>0.1818464193704645</v>
      </c>
      <c r="G306" s="195">
        <f t="shared" si="43"/>
        <v>0.91247999028040672</v>
      </c>
      <c r="H306" s="195">
        <f t="shared" si="43"/>
        <v>0.32102546317510522</v>
      </c>
      <c r="I306" s="195">
        <f t="shared" si="43"/>
        <v>0.47773809554802205</v>
      </c>
      <c r="J306" s="195">
        <f t="shared" si="43"/>
        <v>0.94247206795976646</v>
      </c>
      <c r="K306" s="195">
        <f t="shared" si="43"/>
        <v>0.82610299560986045</v>
      </c>
      <c r="L306" s="195">
        <f t="shared" si="43"/>
        <v>-1</v>
      </c>
      <c r="M306" s="195">
        <f t="shared" si="43"/>
        <v>-0.63253698541461589</v>
      </c>
      <c r="N306" s="195">
        <f t="shared" si="43"/>
        <v>-0.84398941129005101</v>
      </c>
      <c r="O306" s="195">
        <f t="shared" si="43"/>
        <v>-0.17603845241813076</v>
      </c>
      <c r="P306" s="195">
        <f t="shared" si="43"/>
        <v>-0.58681971591697901</v>
      </c>
      <c r="Q306" s="195">
        <f t="shared" si="43"/>
        <v>-0.67401839479391734</v>
      </c>
      <c r="R306" s="195">
        <f t="shared" si="43"/>
        <v>-0.51215714774695831</v>
      </c>
      <c r="S306" s="195">
        <f t="shared" si="43"/>
        <v>-0.3490014403515887</v>
      </c>
      <c r="T306" s="195">
        <f t="shared" si="43"/>
        <v>-0.72140781853259461</v>
      </c>
      <c r="U306" s="195">
        <f t="shared" si="43"/>
        <v>-0.9307581121683105</v>
      </c>
      <c r="V306" s="195">
        <f t="shared" si="43"/>
        <v>-0.89915492130557229</v>
      </c>
      <c r="W306" s="195">
        <f t="shared" si="43"/>
        <v>-0.29699946398005106</v>
      </c>
      <c r="X306" s="195">
        <f t="shared" si="43"/>
        <v>-0.31763567626143296</v>
      </c>
      <c r="Y306" s="195">
        <f t="shared" si="43"/>
        <v>-0.76427498203688105</v>
      </c>
      <c r="Z306" s="195">
        <f t="shared" si="43"/>
        <v>-0.73203532869038024</v>
      </c>
      <c r="AA306" s="195">
        <f t="shared" si="43"/>
        <v>0.98418336509858684</v>
      </c>
      <c r="AB306" s="195">
        <f t="shared" si="43"/>
        <v>0.47888543314334092</v>
      </c>
      <c r="AC306" s="195">
        <f t="shared" si="43"/>
        <v>-0.9375723902239127</v>
      </c>
      <c r="AD306" s="195">
        <f t="shared" si="43"/>
        <v>-0.98306045511872886</v>
      </c>
      <c r="AE306" s="195">
        <f t="shared" si="43"/>
        <v>-0.68305558679085443</v>
      </c>
      <c r="AF306" s="195">
        <f t="shared" si="43"/>
        <v>-0.17877898228266662</v>
      </c>
      <c r="AG306" s="195">
        <f t="shared" si="43"/>
        <v>0.47763473255745059</v>
      </c>
      <c r="AH306" s="195">
        <f t="shared" si="43"/>
        <v>-0.77902688007998389</v>
      </c>
      <c r="AI306" s="195">
        <f t="shared" si="43"/>
        <v>0.34201728007296178</v>
      </c>
      <c r="AJ306" s="195">
        <f t="shared" si="43"/>
        <v>0.50378227695159505</v>
      </c>
      <c r="AK306" s="195">
        <f t="shared" si="43"/>
        <v>0.41807692996802498</v>
      </c>
      <c r="AL306" s="195">
        <f t="shared" si="43"/>
        <v>1.1440909051695738</v>
      </c>
      <c r="AM306" s="195">
        <f t="shared" si="43"/>
        <v>7.121545860115458E-2</v>
      </c>
      <c r="AN306" s="195">
        <f t="shared" si="43"/>
        <v>-7.6658662178188786E-2</v>
      </c>
      <c r="AO306" s="195">
        <f t="shared" si="43"/>
        <v>-0.75948513430292608</v>
      </c>
      <c r="AP306" s="195">
        <f t="shared" si="43"/>
        <v>-0.63021011332601817</v>
      </c>
      <c r="AQ306" s="195">
        <f t="shared" si="43"/>
        <v>0.4500795348035832</v>
      </c>
      <c r="AR306" s="195">
        <f t="shared" si="43"/>
        <v>0.17373804011091848</v>
      </c>
      <c r="AS306" s="195">
        <f t="shared" si="43"/>
        <v>-1</v>
      </c>
      <c r="AT306" s="195">
        <f t="shared" si="43"/>
        <v>8.0859643034926501E-2</v>
      </c>
      <c r="AU306" s="195">
        <f t="shared" si="43"/>
        <v>-7.6850623811574759E-2</v>
      </c>
      <c r="AV306" s="195">
        <f t="shared" si="43"/>
        <v>-0.44073297633856601</v>
      </c>
      <c r="AW306" s="195">
        <f t="shared" si="43"/>
        <v>0.21736393829984044</v>
      </c>
      <c r="AX306" s="195">
        <f t="shared" si="43"/>
        <v>0.25881210089675671</v>
      </c>
      <c r="AY306" s="195">
        <f t="shared" si="43"/>
        <v>0.43927177954683511</v>
      </c>
      <c r="AZ306" s="195">
        <f t="shared" si="43"/>
        <v>1.0319739663025529</v>
      </c>
      <c r="BA306" s="195">
        <f t="shared" si="43"/>
        <v>0.51393620560308861</v>
      </c>
      <c r="BB306" s="195" t="e">
        <f t="shared" si="43"/>
        <v>#DIV/0!</v>
      </c>
      <c r="BC306" s="195" t="e">
        <f t="shared" si="43"/>
        <v>#DIV/0!</v>
      </c>
      <c r="BD306" s="195" t="e">
        <f t="shared" si="43"/>
        <v>#DIV/0!</v>
      </c>
      <c r="BE306" s="195" t="e">
        <f t="shared" si="43"/>
        <v>#DIV/0!</v>
      </c>
      <c r="BF306" s="195" t="e">
        <f t="shared" si="43"/>
        <v>#DIV/0!</v>
      </c>
      <c r="BG306" s="195" t="e">
        <f t="shared" si="43"/>
        <v>#DIV/0!</v>
      </c>
      <c r="BH306" s="195" t="e">
        <f t="shared" si="43"/>
        <v>#DIV/0!</v>
      </c>
      <c r="BI306" s="195" t="e">
        <f t="shared" si="43"/>
        <v>#DIV/0!</v>
      </c>
      <c r="BJ306" s="195" t="e">
        <f t="shared" si="43"/>
        <v>#DIV/0!</v>
      </c>
      <c r="BK306" s="195" t="e">
        <f t="shared" si="43"/>
        <v>#DIV/0!</v>
      </c>
      <c r="BL306" s="195" t="e">
        <f t="shared" si="43"/>
        <v>#DIV/0!</v>
      </c>
      <c r="BM306" s="195" t="e">
        <f t="shared" si="43"/>
        <v>#DIV/0!</v>
      </c>
      <c r="BN306" s="195" t="e">
        <f t="shared" si="43"/>
        <v>#DIV/0!</v>
      </c>
      <c r="BO306" s="195" t="e">
        <f t="shared" si="43"/>
        <v>#DIV/0!</v>
      </c>
      <c r="BP306" s="195" t="e">
        <f t="shared" si="42"/>
        <v>#DIV/0!</v>
      </c>
      <c r="BQ306" s="195" t="e">
        <f t="shared" si="42"/>
        <v>#DIV/0!</v>
      </c>
      <c r="BR306" s="195" t="e">
        <f t="shared" si="42"/>
        <v>#DIV/0!</v>
      </c>
      <c r="BS306" s="195" t="e">
        <f t="shared" si="42"/>
        <v>#DIV/0!</v>
      </c>
      <c r="BT306" s="195" t="e">
        <f t="shared" si="42"/>
        <v>#DIV/0!</v>
      </c>
      <c r="BU306" s="195" t="e">
        <f t="shared" si="42"/>
        <v>#DIV/0!</v>
      </c>
      <c r="BV306" s="195" t="e">
        <f t="shared" si="42"/>
        <v>#DIV/0!</v>
      </c>
    </row>
    <row r="307" spans="1:74" x14ac:dyDescent="0.2">
      <c r="A307" s="90"/>
      <c r="B307" s="102">
        <f t="shared" si="12"/>
        <v>37833</v>
      </c>
      <c r="C307" s="195">
        <f t="shared" si="13"/>
        <v>0.41494920878412145</v>
      </c>
      <c r="D307" s="195">
        <f t="shared" si="43"/>
        <v>0.34260324336029424</v>
      </c>
      <c r="E307" s="195">
        <f t="shared" si="43"/>
        <v>0.56723665201795714</v>
      </c>
      <c r="F307" s="195">
        <f t="shared" si="43"/>
        <v>1.0787611401581836</v>
      </c>
      <c r="G307" s="195">
        <f t="shared" si="43"/>
        <v>1.4237385223833996</v>
      </c>
      <c r="H307" s="195">
        <f t="shared" si="43"/>
        <v>0.39611516682220832</v>
      </c>
      <c r="I307" s="195">
        <f t="shared" si="43"/>
        <v>0.45457861975353253</v>
      </c>
      <c r="J307" s="195">
        <f t="shared" si="43"/>
        <v>0.46164536128638095</v>
      </c>
      <c r="K307" s="195">
        <f t="shared" si="43"/>
        <v>0.92541156390648904</v>
      </c>
      <c r="L307" s="195">
        <f t="shared" si="43"/>
        <v>-1</v>
      </c>
      <c r="M307" s="195">
        <f t="shared" si="43"/>
        <v>-4.147196641177759</v>
      </c>
      <c r="N307" s="195">
        <f t="shared" si="43"/>
        <v>-4.2079116467203397</v>
      </c>
      <c r="O307" s="195">
        <f t="shared" si="43"/>
        <v>-0.675467338101573</v>
      </c>
      <c r="P307" s="195">
        <f t="shared" si="43"/>
        <v>-3.1772868539923453</v>
      </c>
      <c r="Q307" s="195">
        <f t="shared" si="43"/>
        <v>-3.1243417410670147</v>
      </c>
      <c r="R307" s="195">
        <f t="shared" si="43"/>
        <v>-3.5329485294574781</v>
      </c>
      <c r="S307" s="195">
        <f t="shared" si="43"/>
        <v>-3.495294348760293</v>
      </c>
      <c r="T307" s="195">
        <f t="shared" si="43"/>
        <v>-3.561354742044184</v>
      </c>
      <c r="U307" s="195">
        <f t="shared" si="43"/>
        <v>-3.4144383453311451</v>
      </c>
      <c r="V307" s="195">
        <f t="shared" si="43"/>
        <v>-5.15626946204919</v>
      </c>
      <c r="W307" s="195">
        <f t="shared" si="43"/>
        <v>-3.2192512220359211</v>
      </c>
      <c r="X307" s="195">
        <f t="shared" si="43"/>
        <v>-2.3762555281587674</v>
      </c>
      <c r="Y307" s="195">
        <f t="shared" si="43"/>
        <v>-3.6674206481321341</v>
      </c>
      <c r="Z307" s="195">
        <f t="shared" si="43"/>
        <v>-2.5192417623033276</v>
      </c>
      <c r="AA307" s="195">
        <f t="shared" si="43"/>
        <v>-0.72961762671118036</v>
      </c>
      <c r="AB307" s="195">
        <f t="shared" si="43"/>
        <v>0.14910100405144727</v>
      </c>
      <c r="AC307" s="195">
        <f t="shared" si="43"/>
        <v>-1.3183081338625973</v>
      </c>
      <c r="AD307" s="195">
        <f t="shared" si="43"/>
        <v>-1.2938908900286024</v>
      </c>
      <c r="AE307" s="195">
        <f t="shared" si="43"/>
        <v>-1.0853990936176889</v>
      </c>
      <c r="AF307" s="195">
        <f t="shared" si="43"/>
        <v>-1.8422829936087126</v>
      </c>
      <c r="AG307" s="195">
        <f t="shared" si="43"/>
        <v>-0.50418618816123106</v>
      </c>
      <c r="AH307" s="195">
        <f t="shared" si="43"/>
        <v>-1.0953793895976154</v>
      </c>
      <c r="AI307" s="195">
        <f t="shared" si="43"/>
        <v>4.3358751818501117E-3</v>
      </c>
      <c r="AJ307" s="195">
        <f t="shared" si="43"/>
        <v>0.47646863309770121</v>
      </c>
      <c r="AK307" s="195">
        <f t="shared" si="43"/>
        <v>0.83690474723786856</v>
      </c>
      <c r="AL307" s="195">
        <f t="shared" si="43"/>
        <v>0.51642044225190986</v>
      </c>
      <c r="AM307" s="195">
        <f t="shared" si="43"/>
        <v>0.212840805985648</v>
      </c>
      <c r="AN307" s="195">
        <f t="shared" si="43"/>
        <v>-0.48777954288573361</v>
      </c>
      <c r="AO307" s="195">
        <f t="shared" si="43"/>
        <v>-1.1674330815724148</v>
      </c>
      <c r="AP307" s="195">
        <f t="shared" si="43"/>
        <v>8.4882551646097301E-2</v>
      </c>
      <c r="AQ307" s="195">
        <f t="shared" si="43"/>
        <v>0.19093005866925242</v>
      </c>
      <c r="AR307" s="195">
        <f t="shared" si="43"/>
        <v>-1.1045464240435754</v>
      </c>
      <c r="AS307" s="195">
        <f t="shared" si="43"/>
        <v>-1</v>
      </c>
      <c r="AT307" s="195">
        <f t="shared" si="43"/>
        <v>0.53580864139654039</v>
      </c>
      <c r="AU307" s="195">
        <f t="shared" si="43"/>
        <v>-2.1993104476360492</v>
      </c>
      <c r="AV307" s="195">
        <f t="shared" si="43"/>
        <v>0.71144103744379028</v>
      </c>
      <c r="AW307" s="195">
        <f t="shared" si="43"/>
        <v>0.79660602288465743</v>
      </c>
      <c r="AX307" s="195">
        <f t="shared" si="43"/>
        <v>0.63423593128873701</v>
      </c>
      <c r="AY307" s="195">
        <f t="shared" si="43"/>
        <v>0.36746815598659471</v>
      </c>
      <c r="AZ307" s="195">
        <f t="shared" si="43"/>
        <v>2.2561020084754166</v>
      </c>
      <c r="BA307" s="195">
        <f t="shared" si="43"/>
        <v>0.18020102781515779</v>
      </c>
      <c r="BB307" s="195" t="e">
        <f t="shared" si="43"/>
        <v>#DIV/0!</v>
      </c>
      <c r="BC307" s="195" t="e">
        <f t="shared" si="43"/>
        <v>#DIV/0!</v>
      </c>
      <c r="BD307" s="195" t="e">
        <f t="shared" si="43"/>
        <v>#DIV/0!</v>
      </c>
      <c r="BE307" s="195" t="e">
        <f t="shared" si="43"/>
        <v>#DIV/0!</v>
      </c>
      <c r="BF307" s="195" t="e">
        <f t="shared" si="43"/>
        <v>#DIV/0!</v>
      </c>
      <c r="BG307" s="195" t="e">
        <f t="shared" si="43"/>
        <v>#DIV/0!</v>
      </c>
      <c r="BH307" s="195" t="e">
        <f t="shared" si="43"/>
        <v>#DIV/0!</v>
      </c>
      <c r="BI307" s="195" t="e">
        <f t="shared" si="43"/>
        <v>#DIV/0!</v>
      </c>
      <c r="BJ307" s="195" t="e">
        <f t="shared" si="43"/>
        <v>#DIV/0!</v>
      </c>
      <c r="BK307" s="195" t="e">
        <f t="shared" si="43"/>
        <v>#DIV/0!</v>
      </c>
      <c r="BL307" s="195" t="e">
        <f t="shared" si="43"/>
        <v>#DIV/0!</v>
      </c>
      <c r="BM307" s="195" t="e">
        <f t="shared" si="43"/>
        <v>#DIV/0!</v>
      </c>
      <c r="BN307" s="195" t="e">
        <f t="shared" si="43"/>
        <v>#DIV/0!</v>
      </c>
      <c r="BO307" s="195" t="e">
        <f t="shared" ref="BO307:BV310" si="44">(BO60-BO$246)/BO$247</f>
        <v>#DIV/0!</v>
      </c>
      <c r="BP307" s="195" t="e">
        <f t="shared" si="44"/>
        <v>#DIV/0!</v>
      </c>
      <c r="BQ307" s="195" t="e">
        <f t="shared" si="44"/>
        <v>#DIV/0!</v>
      </c>
      <c r="BR307" s="195" t="e">
        <f t="shared" si="44"/>
        <v>#DIV/0!</v>
      </c>
      <c r="BS307" s="195" t="e">
        <f t="shared" si="44"/>
        <v>#DIV/0!</v>
      </c>
      <c r="BT307" s="195" t="e">
        <f t="shared" si="44"/>
        <v>#DIV/0!</v>
      </c>
      <c r="BU307" s="195" t="e">
        <f t="shared" si="44"/>
        <v>#DIV/0!</v>
      </c>
      <c r="BV307" s="195" t="e">
        <f t="shared" si="44"/>
        <v>#DIV/0!</v>
      </c>
    </row>
    <row r="308" spans="1:74" x14ac:dyDescent="0.2">
      <c r="A308" s="90"/>
      <c r="B308" s="102">
        <f t="shared" si="12"/>
        <v>37864</v>
      </c>
      <c r="C308" s="195">
        <f t="shared" si="13"/>
        <v>0.39434826519245098</v>
      </c>
      <c r="D308" s="195">
        <f t="shared" ref="D308:BO311" si="45">(D61-D$246)/D$247</f>
        <v>0.35245850903394688</v>
      </c>
      <c r="E308" s="195">
        <f t="shared" si="45"/>
        <v>0.81842005348093527</v>
      </c>
      <c r="F308" s="195">
        <f t="shared" si="45"/>
        <v>0.74153830728674575</v>
      </c>
      <c r="G308" s="195">
        <f t="shared" si="45"/>
        <v>0.71248597043341311</v>
      </c>
      <c r="H308" s="195">
        <f t="shared" si="45"/>
        <v>0.43508131454393789</v>
      </c>
      <c r="I308" s="195">
        <f t="shared" si="45"/>
        <v>0.52503875902038988</v>
      </c>
      <c r="J308" s="195">
        <f t="shared" si="45"/>
        <v>1.2319376664544568</v>
      </c>
      <c r="K308" s="195">
        <f t="shared" si="45"/>
        <v>1.0045764421298173</v>
      </c>
      <c r="L308" s="195">
        <f t="shared" si="45"/>
        <v>-1</v>
      </c>
      <c r="M308" s="195">
        <f t="shared" si="45"/>
        <v>0.32551163985078113</v>
      </c>
      <c r="N308" s="195">
        <f t="shared" si="45"/>
        <v>0.22914076265614786</v>
      </c>
      <c r="O308" s="195">
        <f t="shared" si="45"/>
        <v>-0.56110910683899951</v>
      </c>
      <c r="P308" s="195">
        <f t="shared" si="45"/>
        <v>-0.20261646185207488</v>
      </c>
      <c r="Q308" s="195">
        <f t="shared" si="45"/>
        <v>0.35658403717859061</v>
      </c>
      <c r="R308" s="195">
        <f t="shared" si="45"/>
        <v>0.26168570172905919</v>
      </c>
      <c r="S308" s="195">
        <f t="shared" si="45"/>
        <v>-9.6874603955235922E-2</v>
      </c>
      <c r="T308" s="195">
        <f t="shared" si="45"/>
        <v>0.76376557908621545</v>
      </c>
      <c r="U308" s="195">
        <f t="shared" si="45"/>
        <v>0.97429746875578405</v>
      </c>
      <c r="V308" s="195">
        <f t="shared" si="45"/>
        <v>0.19388978244336202</v>
      </c>
      <c r="W308" s="195">
        <f t="shared" si="45"/>
        <v>0.48984340149735811</v>
      </c>
      <c r="X308" s="195">
        <f t="shared" si="45"/>
        <v>7.6105951396044187E-3</v>
      </c>
      <c r="Y308" s="195">
        <f t="shared" si="45"/>
        <v>0.4680947060444432</v>
      </c>
      <c r="Z308" s="195">
        <f t="shared" si="45"/>
        <v>0.44010650071075502</v>
      </c>
      <c r="AA308" s="195">
        <f t="shared" si="45"/>
        <v>0.23975509923201094</v>
      </c>
      <c r="AB308" s="195">
        <f t="shared" si="45"/>
        <v>-9.3024023650077628E-2</v>
      </c>
      <c r="AC308" s="195">
        <f t="shared" si="45"/>
        <v>-0.54786905434505329</v>
      </c>
      <c r="AD308" s="195">
        <f t="shared" si="45"/>
        <v>-0.50221979985870591</v>
      </c>
      <c r="AE308" s="195">
        <f t="shared" si="45"/>
        <v>-0.52179822898510919</v>
      </c>
      <c r="AF308" s="195">
        <f t="shared" si="45"/>
        <v>0.77855968379926133</v>
      </c>
      <c r="AG308" s="195">
        <f t="shared" si="45"/>
        <v>-0.13173701285992631</v>
      </c>
      <c r="AH308" s="195">
        <f t="shared" si="45"/>
        <v>-0.45522321748069938</v>
      </c>
      <c r="AI308" s="195">
        <f t="shared" si="45"/>
        <v>0.28688562213155583</v>
      </c>
      <c r="AJ308" s="195">
        <f t="shared" si="45"/>
        <v>0.81853950612503756</v>
      </c>
      <c r="AK308" s="195">
        <f t="shared" si="45"/>
        <v>0.82146193386367306</v>
      </c>
      <c r="AL308" s="195">
        <f t="shared" si="45"/>
        <v>0.82395376143245214</v>
      </c>
      <c r="AM308" s="195">
        <f t="shared" si="45"/>
        <v>1.0335415369829692</v>
      </c>
      <c r="AN308" s="195">
        <f t="shared" si="45"/>
        <v>-0.17547683305120412</v>
      </c>
      <c r="AO308" s="195">
        <f t="shared" si="45"/>
        <v>0.38515924469711121</v>
      </c>
      <c r="AP308" s="195">
        <f t="shared" si="45"/>
        <v>0.86371891829117775</v>
      </c>
      <c r="AQ308" s="195">
        <f t="shared" si="45"/>
        <v>0.99656263930594202</v>
      </c>
      <c r="AR308" s="195">
        <f t="shared" si="45"/>
        <v>-0.20138704692374029</v>
      </c>
      <c r="AS308" s="195">
        <f t="shared" si="45"/>
        <v>-1</v>
      </c>
      <c r="AT308" s="195">
        <f t="shared" si="45"/>
        <v>0.53874842960758995</v>
      </c>
      <c r="AU308" s="195">
        <f t="shared" si="45"/>
        <v>9.6980612676414071E-2</v>
      </c>
      <c r="AV308" s="195">
        <f t="shared" si="45"/>
        <v>-0.20528342430782165</v>
      </c>
      <c r="AW308" s="195">
        <f t="shared" si="45"/>
        <v>-8.1611482554301049E-2</v>
      </c>
      <c r="AX308" s="195">
        <f t="shared" si="45"/>
        <v>0.4158117395981562</v>
      </c>
      <c r="AY308" s="195">
        <f t="shared" si="45"/>
        <v>0.57089152638497909</v>
      </c>
      <c r="AZ308" s="195">
        <f t="shared" si="45"/>
        <v>0.87614656590118478</v>
      </c>
      <c r="BA308" s="195">
        <f t="shared" si="45"/>
        <v>-8.8222280162895655E-2</v>
      </c>
      <c r="BB308" s="195" t="e">
        <f t="shared" si="45"/>
        <v>#DIV/0!</v>
      </c>
      <c r="BC308" s="195" t="e">
        <f t="shared" si="45"/>
        <v>#DIV/0!</v>
      </c>
      <c r="BD308" s="195" t="e">
        <f t="shared" si="45"/>
        <v>#DIV/0!</v>
      </c>
      <c r="BE308" s="195" t="e">
        <f t="shared" si="45"/>
        <v>#DIV/0!</v>
      </c>
      <c r="BF308" s="195" t="e">
        <f t="shared" si="45"/>
        <v>#DIV/0!</v>
      </c>
      <c r="BG308" s="195" t="e">
        <f t="shared" si="45"/>
        <v>#DIV/0!</v>
      </c>
      <c r="BH308" s="195" t="e">
        <f t="shared" si="45"/>
        <v>#DIV/0!</v>
      </c>
      <c r="BI308" s="195" t="e">
        <f t="shared" si="45"/>
        <v>#DIV/0!</v>
      </c>
      <c r="BJ308" s="195" t="e">
        <f t="shared" si="45"/>
        <v>#DIV/0!</v>
      </c>
      <c r="BK308" s="195" t="e">
        <f t="shared" si="45"/>
        <v>#DIV/0!</v>
      </c>
      <c r="BL308" s="195" t="e">
        <f t="shared" si="45"/>
        <v>#DIV/0!</v>
      </c>
      <c r="BM308" s="195" t="e">
        <f t="shared" si="45"/>
        <v>#DIV/0!</v>
      </c>
      <c r="BN308" s="195" t="e">
        <f t="shared" si="45"/>
        <v>#DIV/0!</v>
      </c>
      <c r="BO308" s="195" t="e">
        <f t="shared" si="45"/>
        <v>#DIV/0!</v>
      </c>
      <c r="BP308" s="195" t="e">
        <f t="shared" si="44"/>
        <v>#DIV/0!</v>
      </c>
      <c r="BQ308" s="195" t="e">
        <f t="shared" si="44"/>
        <v>#DIV/0!</v>
      </c>
      <c r="BR308" s="195" t="e">
        <f t="shared" si="44"/>
        <v>#DIV/0!</v>
      </c>
      <c r="BS308" s="195" t="e">
        <f t="shared" si="44"/>
        <v>#DIV/0!</v>
      </c>
      <c r="BT308" s="195" t="e">
        <f t="shared" si="44"/>
        <v>#DIV/0!</v>
      </c>
      <c r="BU308" s="195" t="e">
        <f t="shared" si="44"/>
        <v>#DIV/0!</v>
      </c>
      <c r="BV308" s="195" t="e">
        <f t="shared" si="44"/>
        <v>#DIV/0!</v>
      </c>
    </row>
    <row r="309" spans="1:74" x14ac:dyDescent="0.2">
      <c r="A309" s="90"/>
      <c r="B309" s="102">
        <f t="shared" si="12"/>
        <v>37894</v>
      </c>
      <c r="C309" s="195">
        <f t="shared" si="13"/>
        <v>-0.47664169306230203</v>
      </c>
      <c r="D309" s="195">
        <f t="shared" si="45"/>
        <v>-0.46312481854418319</v>
      </c>
      <c r="E309" s="195">
        <f t="shared" si="45"/>
        <v>-0.52428816161878478</v>
      </c>
      <c r="F309" s="195">
        <f t="shared" si="45"/>
        <v>-0.55538105838896412</v>
      </c>
      <c r="G309" s="195">
        <f t="shared" si="45"/>
        <v>0.52955705563109401</v>
      </c>
      <c r="H309" s="195">
        <f t="shared" si="45"/>
        <v>-1.4451937938109629E-3</v>
      </c>
      <c r="I309" s="195">
        <f t="shared" si="45"/>
        <v>0.484877818336304</v>
      </c>
      <c r="J309" s="195">
        <f t="shared" si="45"/>
        <v>1.0510514255409151</v>
      </c>
      <c r="K309" s="195">
        <f t="shared" si="45"/>
        <v>-4.9098922789228616E-2</v>
      </c>
      <c r="L309" s="195">
        <f t="shared" si="45"/>
        <v>-1</v>
      </c>
      <c r="M309" s="195">
        <f t="shared" si="45"/>
        <v>2.5289234844829691</v>
      </c>
      <c r="N309" s="195">
        <f t="shared" si="45"/>
        <v>2.3846568360494911</v>
      </c>
      <c r="O309" s="195">
        <f t="shared" si="45"/>
        <v>-0.36986596303266195</v>
      </c>
      <c r="P309" s="195">
        <f t="shared" si="45"/>
        <v>2.2616981953272717</v>
      </c>
      <c r="Q309" s="195">
        <f t="shared" si="45"/>
        <v>1.5497045449621478</v>
      </c>
      <c r="R309" s="195">
        <f t="shared" si="45"/>
        <v>2.2990283013550767</v>
      </c>
      <c r="S309" s="195">
        <f t="shared" si="45"/>
        <v>2.5989973908113639</v>
      </c>
      <c r="T309" s="195">
        <f t="shared" si="45"/>
        <v>1.9182265427549745</v>
      </c>
      <c r="U309" s="195">
        <f t="shared" si="45"/>
        <v>1.9042089657039312</v>
      </c>
      <c r="V309" s="195">
        <f t="shared" si="45"/>
        <v>3.0805136889675881</v>
      </c>
      <c r="W309" s="195">
        <f t="shared" si="45"/>
        <v>1.9135928096177686</v>
      </c>
      <c r="X309" s="195">
        <f t="shared" si="45"/>
        <v>1.4466331573083389</v>
      </c>
      <c r="Y309" s="195">
        <f t="shared" si="45"/>
        <v>2.6352048174643889</v>
      </c>
      <c r="Z309" s="195">
        <f t="shared" si="45"/>
        <v>2.5770078154516844</v>
      </c>
      <c r="AA309" s="195">
        <f t="shared" si="45"/>
        <v>0.92243137059862712</v>
      </c>
      <c r="AB309" s="195">
        <f t="shared" si="45"/>
        <v>0.27992457922839681</v>
      </c>
      <c r="AC309" s="195">
        <f t="shared" si="45"/>
        <v>2.7990457652429774</v>
      </c>
      <c r="AD309" s="195">
        <f t="shared" si="45"/>
        <v>2.7257953505920556</v>
      </c>
      <c r="AE309" s="195">
        <f t="shared" si="45"/>
        <v>2.5674480090187037</v>
      </c>
      <c r="AF309" s="195">
        <f t="shared" si="45"/>
        <v>1.1412425127488222</v>
      </c>
      <c r="AG309" s="195">
        <f t="shared" si="45"/>
        <v>0.48564068520971576</v>
      </c>
      <c r="AH309" s="195">
        <f t="shared" si="45"/>
        <v>2.3257210989090416</v>
      </c>
      <c r="AI309" s="195">
        <f t="shared" si="45"/>
        <v>0.23864542143282552</v>
      </c>
      <c r="AJ309" s="195">
        <f t="shared" si="45"/>
        <v>0.38477282873105767</v>
      </c>
      <c r="AK309" s="195">
        <f t="shared" si="45"/>
        <v>7.3655395319304554E-2</v>
      </c>
      <c r="AL309" s="195">
        <f t="shared" si="45"/>
        <v>0.39605391773657472</v>
      </c>
      <c r="AM309" s="195">
        <f t="shared" si="45"/>
        <v>1.325507637744848</v>
      </c>
      <c r="AN309" s="195">
        <f t="shared" si="45"/>
        <v>0.27573066414256386</v>
      </c>
      <c r="AO309" s="195">
        <f t="shared" si="45"/>
        <v>0.48914389653621382</v>
      </c>
      <c r="AP309" s="195">
        <f t="shared" si="45"/>
        <v>-3.557908604098755E-2</v>
      </c>
      <c r="AQ309" s="195">
        <f t="shared" si="45"/>
        <v>-0.22133042749303686</v>
      </c>
      <c r="AR309" s="195">
        <f t="shared" si="45"/>
        <v>0.9299215842377877</v>
      </c>
      <c r="AS309" s="195">
        <f t="shared" si="45"/>
        <v>-1</v>
      </c>
      <c r="AT309" s="195">
        <f t="shared" si="45"/>
        <v>0.18230555701890777</v>
      </c>
      <c r="AU309" s="195">
        <f t="shared" si="45"/>
        <v>1.5064745098685344</v>
      </c>
      <c r="AV309" s="195">
        <f t="shared" si="45"/>
        <v>0.52799760121244144</v>
      </c>
      <c r="AW309" s="195">
        <f t="shared" si="45"/>
        <v>0.44073847510535602</v>
      </c>
      <c r="AX309" s="195">
        <f t="shared" si="45"/>
        <v>0.79703630902585931</v>
      </c>
      <c r="AY309" s="195">
        <f t="shared" si="45"/>
        <v>-0.3548627916857402</v>
      </c>
      <c r="AZ309" s="195">
        <f t="shared" si="45"/>
        <v>-1.9334098829983577</v>
      </c>
      <c r="BA309" s="195">
        <f t="shared" si="45"/>
        <v>0.11354861857060732</v>
      </c>
      <c r="BB309" s="195" t="e">
        <f t="shared" si="45"/>
        <v>#DIV/0!</v>
      </c>
      <c r="BC309" s="195" t="e">
        <f t="shared" si="45"/>
        <v>#DIV/0!</v>
      </c>
      <c r="BD309" s="195" t="e">
        <f t="shared" si="45"/>
        <v>#DIV/0!</v>
      </c>
      <c r="BE309" s="195" t="e">
        <f t="shared" si="45"/>
        <v>#DIV/0!</v>
      </c>
      <c r="BF309" s="195" t="e">
        <f t="shared" si="45"/>
        <v>#DIV/0!</v>
      </c>
      <c r="BG309" s="195" t="e">
        <f t="shared" si="45"/>
        <v>#DIV/0!</v>
      </c>
      <c r="BH309" s="195" t="e">
        <f t="shared" si="45"/>
        <v>#DIV/0!</v>
      </c>
      <c r="BI309" s="195" t="e">
        <f t="shared" si="45"/>
        <v>#DIV/0!</v>
      </c>
      <c r="BJ309" s="195" t="e">
        <f t="shared" si="45"/>
        <v>#DIV/0!</v>
      </c>
      <c r="BK309" s="195" t="e">
        <f t="shared" si="45"/>
        <v>#DIV/0!</v>
      </c>
      <c r="BL309" s="195" t="e">
        <f t="shared" si="45"/>
        <v>#DIV/0!</v>
      </c>
      <c r="BM309" s="195" t="e">
        <f t="shared" si="45"/>
        <v>#DIV/0!</v>
      </c>
      <c r="BN309" s="195" t="e">
        <f t="shared" si="45"/>
        <v>#DIV/0!</v>
      </c>
      <c r="BO309" s="195" t="e">
        <f t="shared" si="45"/>
        <v>#DIV/0!</v>
      </c>
      <c r="BP309" s="195" t="e">
        <f t="shared" si="44"/>
        <v>#DIV/0!</v>
      </c>
      <c r="BQ309" s="195" t="e">
        <f t="shared" si="44"/>
        <v>#DIV/0!</v>
      </c>
      <c r="BR309" s="195" t="e">
        <f t="shared" si="44"/>
        <v>#DIV/0!</v>
      </c>
      <c r="BS309" s="195" t="e">
        <f t="shared" si="44"/>
        <v>#DIV/0!</v>
      </c>
      <c r="BT309" s="195" t="e">
        <f t="shared" si="44"/>
        <v>#DIV/0!</v>
      </c>
      <c r="BU309" s="195" t="e">
        <f t="shared" si="44"/>
        <v>#DIV/0!</v>
      </c>
      <c r="BV309" s="195" t="e">
        <f t="shared" si="44"/>
        <v>#DIV/0!</v>
      </c>
    </row>
    <row r="310" spans="1:74" x14ac:dyDescent="0.2">
      <c r="A310" s="90"/>
      <c r="B310" s="102">
        <f t="shared" si="12"/>
        <v>37925</v>
      </c>
      <c r="C310" s="195">
        <f t="shared" si="13"/>
        <v>1.4062740001569296</v>
      </c>
      <c r="D310" s="195">
        <f t="shared" si="45"/>
        <v>1.3764179417227485</v>
      </c>
      <c r="E310" s="195">
        <f t="shared" si="45"/>
        <v>1.6078673125688203</v>
      </c>
      <c r="F310" s="195">
        <f t="shared" si="45"/>
        <v>1.5104894568425249</v>
      </c>
      <c r="G310" s="195">
        <f t="shared" si="45"/>
        <v>1.4782191987746482</v>
      </c>
      <c r="H310" s="195">
        <f t="shared" si="45"/>
        <v>1.3639547842823907</v>
      </c>
      <c r="I310" s="195">
        <f t="shared" si="45"/>
        <v>1.3063921716629943</v>
      </c>
      <c r="J310" s="195">
        <f t="shared" si="45"/>
        <v>1.5343886375918996</v>
      </c>
      <c r="K310" s="195">
        <f t="shared" si="45"/>
        <v>1.3213945667559914</v>
      </c>
      <c r="L310" s="195">
        <f t="shared" si="45"/>
        <v>-1</v>
      </c>
      <c r="M310" s="195">
        <f t="shared" si="45"/>
        <v>-1.4473727290880964</v>
      </c>
      <c r="N310" s="195">
        <f t="shared" si="45"/>
        <v>-1.6567133081615624</v>
      </c>
      <c r="O310" s="195">
        <f t="shared" si="45"/>
        <v>-0.56240129024309637</v>
      </c>
      <c r="P310" s="195">
        <f t="shared" si="45"/>
        <v>-1.6321743324106217</v>
      </c>
      <c r="Q310" s="195">
        <f t="shared" si="45"/>
        <v>-1.0891661949551505</v>
      </c>
      <c r="R310" s="195">
        <f t="shared" si="45"/>
        <v>-1.1278933701513674</v>
      </c>
      <c r="S310" s="195">
        <f t="shared" si="45"/>
        <v>-1.3030711643240327</v>
      </c>
      <c r="T310" s="195">
        <f t="shared" si="45"/>
        <v>-0.89426346244849475</v>
      </c>
      <c r="U310" s="195">
        <f t="shared" si="45"/>
        <v>4.3276370105656159E-2</v>
      </c>
      <c r="V310" s="195">
        <f t="shared" si="45"/>
        <v>-2.0143425781751896</v>
      </c>
      <c r="W310" s="195">
        <f t="shared" si="45"/>
        <v>-1.0283156721015601</v>
      </c>
      <c r="X310" s="195">
        <f t="shared" si="45"/>
        <v>-0.76017754070824362</v>
      </c>
      <c r="Y310" s="195">
        <f t="shared" si="45"/>
        <v>-0.94747535400698224</v>
      </c>
      <c r="Z310" s="195">
        <f t="shared" si="45"/>
        <v>-1.4597548028351939</v>
      </c>
      <c r="AA310" s="195">
        <f t="shared" si="45"/>
        <v>0.61466253269303617</v>
      </c>
      <c r="AB310" s="195">
        <f t="shared" si="45"/>
        <v>0.40022649089789797</v>
      </c>
      <c r="AC310" s="195">
        <f t="shared" si="45"/>
        <v>-0.26627755384901031</v>
      </c>
      <c r="AD310" s="195">
        <f t="shared" si="45"/>
        <v>-0.24141640442169363</v>
      </c>
      <c r="AE310" s="195">
        <f t="shared" si="45"/>
        <v>-0.25147618498485319</v>
      </c>
      <c r="AF310" s="195">
        <f t="shared" si="45"/>
        <v>4.3916951756736641E-2</v>
      </c>
      <c r="AG310" s="195">
        <f t="shared" si="45"/>
        <v>0.22653894482732076</v>
      </c>
      <c r="AH310" s="195">
        <f t="shared" si="45"/>
        <v>-0.22124944609427349</v>
      </c>
      <c r="AI310" s="195">
        <f t="shared" si="45"/>
        <v>0.47984642492647678</v>
      </c>
      <c r="AJ310" s="195">
        <f t="shared" si="45"/>
        <v>1.2204402656894746</v>
      </c>
      <c r="AK310" s="195">
        <f t="shared" si="45"/>
        <v>1.1658834685123938</v>
      </c>
      <c r="AL310" s="195">
        <f t="shared" si="45"/>
        <v>1.1787514227001679</v>
      </c>
      <c r="AM310" s="195">
        <f t="shared" si="45"/>
        <v>0.94130349022486315</v>
      </c>
      <c r="AN310" s="195">
        <f t="shared" si="45"/>
        <v>0.46218004314825312</v>
      </c>
      <c r="AO310" s="195">
        <f t="shared" si="45"/>
        <v>1.7144020144662593</v>
      </c>
      <c r="AP310" s="195">
        <f t="shared" si="45"/>
        <v>1.0559969089214898</v>
      </c>
      <c r="AQ310" s="195">
        <f t="shared" si="45"/>
        <v>1.142344656488403</v>
      </c>
      <c r="AR310" s="195">
        <f t="shared" si="45"/>
        <v>0.14956719372744368</v>
      </c>
      <c r="AS310" s="195">
        <f t="shared" si="45"/>
        <v>-1</v>
      </c>
      <c r="AT310" s="195">
        <f t="shared" si="45"/>
        <v>0.9857742714341704</v>
      </c>
      <c r="AU310" s="195">
        <f t="shared" si="45"/>
        <v>0.45939617402217003</v>
      </c>
      <c r="AV310" s="195">
        <f t="shared" si="45"/>
        <v>1.0370763630359303</v>
      </c>
      <c r="AW310" s="195">
        <f t="shared" si="45"/>
        <v>0.15015099604146248</v>
      </c>
      <c r="AX310" s="195">
        <f t="shared" si="45"/>
        <v>0.44572245942599237</v>
      </c>
      <c r="AY310" s="195">
        <f t="shared" si="45"/>
        <v>1.439758647610287</v>
      </c>
      <c r="AZ310" s="195">
        <f t="shared" si="45"/>
        <v>1.8226440814904892</v>
      </c>
      <c r="BA310" s="195">
        <f t="shared" si="45"/>
        <v>0.27673958092682988</v>
      </c>
      <c r="BB310" s="195" t="e">
        <f t="shared" si="45"/>
        <v>#DIV/0!</v>
      </c>
      <c r="BC310" s="195" t="e">
        <f t="shared" si="45"/>
        <v>#DIV/0!</v>
      </c>
      <c r="BD310" s="195" t="e">
        <f t="shared" si="45"/>
        <v>#DIV/0!</v>
      </c>
      <c r="BE310" s="195" t="e">
        <f t="shared" si="45"/>
        <v>#DIV/0!</v>
      </c>
      <c r="BF310" s="195" t="e">
        <f t="shared" si="45"/>
        <v>#DIV/0!</v>
      </c>
      <c r="BG310" s="195" t="e">
        <f t="shared" si="45"/>
        <v>#DIV/0!</v>
      </c>
      <c r="BH310" s="195" t="e">
        <f t="shared" si="45"/>
        <v>#DIV/0!</v>
      </c>
      <c r="BI310" s="195" t="e">
        <f t="shared" si="45"/>
        <v>#DIV/0!</v>
      </c>
      <c r="BJ310" s="195" t="e">
        <f t="shared" si="45"/>
        <v>#DIV/0!</v>
      </c>
      <c r="BK310" s="195" t="e">
        <f t="shared" si="45"/>
        <v>#DIV/0!</v>
      </c>
      <c r="BL310" s="195" t="e">
        <f t="shared" si="45"/>
        <v>#DIV/0!</v>
      </c>
      <c r="BM310" s="195" t="e">
        <f t="shared" si="45"/>
        <v>#DIV/0!</v>
      </c>
      <c r="BN310" s="195" t="e">
        <f t="shared" si="45"/>
        <v>#DIV/0!</v>
      </c>
      <c r="BO310" s="195" t="e">
        <f t="shared" si="45"/>
        <v>#DIV/0!</v>
      </c>
      <c r="BP310" s="195" t="e">
        <f t="shared" si="44"/>
        <v>#DIV/0!</v>
      </c>
      <c r="BQ310" s="195" t="e">
        <f t="shared" si="44"/>
        <v>#DIV/0!</v>
      </c>
      <c r="BR310" s="195" t="e">
        <f t="shared" si="44"/>
        <v>#DIV/0!</v>
      </c>
      <c r="BS310" s="195" t="e">
        <f t="shared" si="44"/>
        <v>#DIV/0!</v>
      </c>
      <c r="BT310" s="195" t="e">
        <f t="shared" si="44"/>
        <v>#DIV/0!</v>
      </c>
      <c r="BU310" s="195" t="e">
        <f t="shared" si="44"/>
        <v>#DIV/0!</v>
      </c>
      <c r="BV310" s="195" t="e">
        <f t="shared" si="44"/>
        <v>#DIV/0!</v>
      </c>
    </row>
    <row r="311" spans="1:74" x14ac:dyDescent="0.2">
      <c r="A311" s="90"/>
      <c r="B311" s="102">
        <f t="shared" si="12"/>
        <v>37955</v>
      </c>
      <c r="C311" s="195">
        <f t="shared" si="13"/>
        <v>0.17309254835899032</v>
      </c>
      <c r="D311" s="195">
        <f t="shared" si="45"/>
        <v>0.13064826128412305</v>
      </c>
      <c r="E311" s="195">
        <f t="shared" si="45"/>
        <v>0.44987535888121405</v>
      </c>
      <c r="F311" s="195">
        <f t="shared" si="45"/>
        <v>0.53258156000004242</v>
      </c>
      <c r="G311" s="195">
        <f t="shared" si="45"/>
        <v>0.61621549885025506</v>
      </c>
      <c r="H311" s="195">
        <f t="shared" si="45"/>
        <v>0.22337111491445052</v>
      </c>
      <c r="I311" s="195">
        <f t="shared" si="45"/>
        <v>0.34665724748190846</v>
      </c>
      <c r="J311" s="195">
        <f t="shared" si="45"/>
        <v>-0.17418341016599304</v>
      </c>
      <c r="K311" s="195">
        <f t="shared" si="45"/>
        <v>3.8260894965232349E-2</v>
      </c>
      <c r="L311" s="195">
        <f t="shared" si="45"/>
        <v>-1</v>
      </c>
      <c r="M311" s="195">
        <f t="shared" si="45"/>
        <v>-0.14623536964439177</v>
      </c>
      <c r="N311" s="195">
        <f t="shared" si="45"/>
        <v>-0.1878118716893441</v>
      </c>
      <c r="O311" s="195">
        <f t="shared" si="45"/>
        <v>-0.52428187982223862</v>
      </c>
      <c r="P311" s="195">
        <f t="shared" si="45"/>
        <v>-0.41674369916242526</v>
      </c>
      <c r="Q311" s="195">
        <f t="shared" si="45"/>
        <v>-1.0336854307006173E-2</v>
      </c>
      <c r="R311" s="195">
        <f t="shared" si="45"/>
        <v>1.8022564145092158E-2</v>
      </c>
      <c r="S311" s="195">
        <f t="shared" si="45"/>
        <v>-9.8991622573517943E-2</v>
      </c>
      <c r="T311" s="195">
        <f t="shared" si="45"/>
        <v>0.16922084652768526</v>
      </c>
      <c r="U311" s="195">
        <f t="shared" si="45"/>
        <v>-0.2606239548603419</v>
      </c>
      <c r="V311" s="195">
        <f t="shared" si="45"/>
        <v>-0.3160571557942633</v>
      </c>
      <c r="W311" s="195">
        <f t="shared" si="45"/>
        <v>-0.23128574545549727</v>
      </c>
      <c r="X311" s="195">
        <f t="shared" si="45"/>
        <v>-0.14541518886281618</v>
      </c>
      <c r="Y311" s="195">
        <f t="shared" si="45"/>
        <v>0.41206925480332718</v>
      </c>
      <c r="Z311" s="195">
        <f t="shared" si="45"/>
        <v>-0.22276449231348971</v>
      </c>
      <c r="AA311" s="195">
        <f t="shared" si="45"/>
        <v>0.3979918918376299</v>
      </c>
      <c r="AB311" s="195">
        <f t="shared" si="45"/>
        <v>0.12533218588703054</v>
      </c>
      <c r="AC311" s="195">
        <f t="shared" si="45"/>
        <v>0.81215507438438006</v>
      </c>
      <c r="AD311" s="195">
        <f t="shared" si="45"/>
        <v>0.77129067049716937</v>
      </c>
      <c r="AE311" s="195">
        <f t="shared" si="45"/>
        <v>0.74962325034143862</v>
      </c>
      <c r="AF311" s="195">
        <f t="shared" si="45"/>
        <v>0.25872044958458801</v>
      </c>
      <c r="AG311" s="195">
        <f t="shared" si="45"/>
        <v>0.4957151615137621</v>
      </c>
      <c r="AH311" s="195">
        <f t="shared" si="45"/>
        <v>0.67481790242105077</v>
      </c>
      <c r="AI311" s="195">
        <f t="shared" si="45"/>
        <v>-0.16105909864236789</v>
      </c>
      <c r="AJ311" s="195">
        <f t="shared" si="45"/>
        <v>0.31453774453533073</v>
      </c>
      <c r="AK311" s="195">
        <f t="shared" si="45"/>
        <v>0.23837873797738829</v>
      </c>
      <c r="AL311" s="195">
        <f t="shared" si="45"/>
        <v>0.62292275975500744</v>
      </c>
      <c r="AM311" s="195">
        <f t="shared" si="45"/>
        <v>-0.17426847686530078</v>
      </c>
      <c r="AN311" s="195">
        <f t="shared" si="45"/>
        <v>-7.2929674598074992E-2</v>
      </c>
      <c r="AO311" s="195">
        <f t="shared" si="45"/>
        <v>-8.8163616292371058E-2</v>
      </c>
      <c r="AP311" s="195">
        <f t="shared" si="45"/>
        <v>-0.12826335883846651</v>
      </c>
      <c r="AQ311" s="195">
        <f t="shared" si="45"/>
        <v>0.19861158534782428</v>
      </c>
      <c r="AR311" s="195">
        <f t="shared" si="45"/>
        <v>0.41653141254156356</v>
      </c>
      <c r="AS311" s="195">
        <f t="shared" si="45"/>
        <v>-1</v>
      </c>
      <c r="AT311" s="195">
        <f t="shared" si="45"/>
        <v>0.29258285814863932</v>
      </c>
      <c r="AU311" s="195">
        <f t="shared" si="45"/>
        <v>0.56209236696625231</v>
      </c>
      <c r="AV311" s="195">
        <f t="shared" si="45"/>
        <v>0.92451436181224145</v>
      </c>
      <c r="AW311" s="195">
        <f t="shared" si="45"/>
        <v>0.61566353074415692</v>
      </c>
      <c r="AX311" s="195">
        <f t="shared" si="45"/>
        <v>0.5742035556681292</v>
      </c>
      <c r="AY311" s="195">
        <f t="shared" si="45"/>
        <v>0.16962035977462125</v>
      </c>
      <c r="AZ311" s="195">
        <f t="shared" si="45"/>
        <v>-0.41871710925410277</v>
      </c>
      <c r="BA311" s="195">
        <f t="shared" si="45"/>
        <v>0.57019943422892327</v>
      </c>
      <c r="BB311" s="195" t="e">
        <f t="shared" si="45"/>
        <v>#DIV/0!</v>
      </c>
      <c r="BC311" s="195" t="e">
        <f t="shared" si="45"/>
        <v>#DIV/0!</v>
      </c>
      <c r="BD311" s="195" t="e">
        <f t="shared" si="45"/>
        <v>#DIV/0!</v>
      </c>
      <c r="BE311" s="195" t="e">
        <f t="shared" si="45"/>
        <v>#DIV/0!</v>
      </c>
      <c r="BF311" s="195" t="e">
        <f t="shared" si="45"/>
        <v>#DIV/0!</v>
      </c>
      <c r="BG311" s="195" t="e">
        <f t="shared" si="45"/>
        <v>#DIV/0!</v>
      </c>
      <c r="BH311" s="195" t="e">
        <f t="shared" si="45"/>
        <v>#DIV/0!</v>
      </c>
      <c r="BI311" s="195" t="e">
        <f t="shared" si="45"/>
        <v>#DIV/0!</v>
      </c>
      <c r="BJ311" s="195" t="e">
        <f t="shared" si="45"/>
        <v>#DIV/0!</v>
      </c>
      <c r="BK311" s="195" t="e">
        <f t="shared" si="45"/>
        <v>#DIV/0!</v>
      </c>
      <c r="BL311" s="195" t="e">
        <f t="shared" si="45"/>
        <v>#DIV/0!</v>
      </c>
      <c r="BM311" s="195" t="e">
        <f t="shared" si="45"/>
        <v>#DIV/0!</v>
      </c>
      <c r="BN311" s="195" t="e">
        <f t="shared" si="45"/>
        <v>#DIV/0!</v>
      </c>
      <c r="BO311" s="195" t="e">
        <f t="shared" ref="BO311:BV318" si="46">(BO64-BO$246)/BO$247</f>
        <v>#DIV/0!</v>
      </c>
      <c r="BP311" s="195" t="e">
        <f t="shared" si="46"/>
        <v>#DIV/0!</v>
      </c>
      <c r="BQ311" s="195" t="e">
        <f t="shared" si="46"/>
        <v>#DIV/0!</v>
      </c>
      <c r="BR311" s="195" t="e">
        <f t="shared" si="46"/>
        <v>#DIV/0!</v>
      </c>
      <c r="BS311" s="195" t="e">
        <f t="shared" si="46"/>
        <v>#DIV/0!</v>
      </c>
      <c r="BT311" s="195" t="e">
        <f t="shared" si="46"/>
        <v>#DIV/0!</v>
      </c>
      <c r="BU311" s="195" t="e">
        <f t="shared" si="46"/>
        <v>#DIV/0!</v>
      </c>
      <c r="BV311" s="195" t="e">
        <f t="shared" si="46"/>
        <v>#DIV/0!</v>
      </c>
    </row>
    <row r="312" spans="1:74" x14ac:dyDescent="0.2">
      <c r="A312" s="90"/>
      <c r="B312" s="102">
        <f t="shared" si="12"/>
        <v>37986</v>
      </c>
      <c r="C312" s="195">
        <f t="shared" si="13"/>
        <v>1.0163068425906587</v>
      </c>
      <c r="D312" s="195">
        <f t="shared" ref="D312:BO315" si="47">(D65-D$246)/D$247</f>
        <v>1.0893599594451917</v>
      </c>
      <c r="E312" s="195">
        <f t="shared" si="47"/>
        <v>0.49549053333489407</v>
      </c>
      <c r="F312" s="195">
        <f t="shared" si="47"/>
        <v>0.22603368250193506</v>
      </c>
      <c r="G312" s="195">
        <f t="shared" si="47"/>
        <v>0.31704111602084639</v>
      </c>
      <c r="H312" s="195">
        <f t="shared" si="47"/>
        <v>1.4330071248221894</v>
      </c>
      <c r="I312" s="195">
        <f t="shared" si="47"/>
        <v>1.5635337502097106</v>
      </c>
      <c r="J312" s="195">
        <f t="shared" si="47"/>
        <v>1.1332488343695379</v>
      </c>
      <c r="K312" s="195">
        <f t="shared" si="47"/>
        <v>1.099302893699361</v>
      </c>
      <c r="L312" s="195">
        <f t="shared" si="47"/>
        <v>-1</v>
      </c>
      <c r="M312" s="195">
        <f t="shared" si="47"/>
        <v>0.71870821700655552</v>
      </c>
      <c r="N312" s="195">
        <f t="shared" si="47"/>
        <v>0.48910205292790471</v>
      </c>
      <c r="O312" s="195">
        <f t="shared" si="47"/>
        <v>-0.41056974026171345</v>
      </c>
      <c r="P312" s="195">
        <f t="shared" si="47"/>
        <v>0.58443201207815776</v>
      </c>
      <c r="Q312" s="195">
        <f t="shared" si="47"/>
        <v>0.22267178528062428</v>
      </c>
      <c r="R312" s="195">
        <f t="shared" si="47"/>
        <v>0.51083708647243053</v>
      </c>
      <c r="S312" s="195">
        <f t="shared" si="47"/>
        <v>0.59710426119969917</v>
      </c>
      <c r="T312" s="195">
        <f t="shared" si="47"/>
        <v>0.3941216938037545</v>
      </c>
      <c r="U312" s="195">
        <f t="shared" si="47"/>
        <v>0.31362756125882696</v>
      </c>
      <c r="V312" s="195">
        <f t="shared" si="47"/>
        <v>0.72663869026359496</v>
      </c>
      <c r="W312" s="195">
        <f t="shared" si="47"/>
        <v>1.0102443995073078</v>
      </c>
      <c r="X312" s="195">
        <f t="shared" si="47"/>
        <v>0.30046278272338373</v>
      </c>
      <c r="Y312" s="195">
        <f t="shared" si="47"/>
        <v>0.44555135809173607</v>
      </c>
      <c r="Z312" s="195">
        <f t="shared" si="47"/>
        <v>-5.6327434966500639E-2</v>
      </c>
      <c r="AA312" s="195">
        <f t="shared" si="47"/>
        <v>0.71985207810434226</v>
      </c>
      <c r="AB312" s="195">
        <f t="shared" si="47"/>
        <v>0.15518582150153792</v>
      </c>
      <c r="AC312" s="195">
        <f t="shared" si="47"/>
        <v>2.0861449425354879</v>
      </c>
      <c r="AD312" s="195">
        <f t="shared" si="47"/>
        <v>1.9681717010797326</v>
      </c>
      <c r="AE312" s="195">
        <f t="shared" si="47"/>
        <v>2.0400420622467883</v>
      </c>
      <c r="AF312" s="195">
        <f t="shared" si="47"/>
        <v>1.0717798431676198</v>
      </c>
      <c r="AG312" s="195">
        <f t="shared" si="47"/>
        <v>0.47487670102174206</v>
      </c>
      <c r="AH312" s="195">
        <f t="shared" si="47"/>
        <v>1.7333733404734086</v>
      </c>
      <c r="AI312" s="195">
        <f t="shared" si="47"/>
        <v>0.9829228036418064</v>
      </c>
      <c r="AJ312" s="195">
        <f t="shared" si="47"/>
        <v>0.84715379968625959</v>
      </c>
      <c r="AK312" s="195">
        <f t="shared" si="47"/>
        <v>0.60947422299971887</v>
      </c>
      <c r="AL312" s="195">
        <f t="shared" si="47"/>
        <v>0.93171646139120767</v>
      </c>
      <c r="AM312" s="195">
        <f t="shared" si="47"/>
        <v>2.1418506657457232</v>
      </c>
      <c r="AN312" s="195">
        <f t="shared" si="47"/>
        <v>0.62625549667325975</v>
      </c>
      <c r="AO312" s="195">
        <f t="shared" si="47"/>
        <v>1.9835387604027603</v>
      </c>
      <c r="AP312" s="195">
        <f t="shared" si="47"/>
        <v>1.6608176228243157</v>
      </c>
      <c r="AQ312" s="195">
        <f t="shared" si="47"/>
        <v>2.0255532348137613</v>
      </c>
      <c r="AR312" s="195">
        <f t="shared" si="47"/>
        <v>0.67222096880047078</v>
      </c>
      <c r="AS312" s="195">
        <f t="shared" si="47"/>
        <v>-1</v>
      </c>
      <c r="AT312" s="195">
        <f t="shared" si="47"/>
        <v>1.2815754069905576</v>
      </c>
      <c r="AU312" s="195">
        <f t="shared" si="47"/>
        <v>1.7643839284767502</v>
      </c>
      <c r="AV312" s="195">
        <f t="shared" si="47"/>
        <v>1.6806479487187158</v>
      </c>
      <c r="AW312" s="195">
        <f t="shared" si="47"/>
        <v>0.45857196873766587</v>
      </c>
      <c r="AX312" s="195">
        <f t="shared" si="47"/>
        <v>0.82677828008174703</v>
      </c>
      <c r="AY312" s="195">
        <f t="shared" si="47"/>
        <v>1.1319499588921853</v>
      </c>
      <c r="AZ312" s="195">
        <f t="shared" si="47"/>
        <v>0.4136388870708872</v>
      </c>
      <c r="BA312" s="195">
        <f t="shared" si="47"/>
        <v>0.82776043002308219</v>
      </c>
      <c r="BB312" s="195" t="e">
        <f t="shared" si="47"/>
        <v>#DIV/0!</v>
      </c>
      <c r="BC312" s="195" t="e">
        <f t="shared" si="47"/>
        <v>#DIV/0!</v>
      </c>
      <c r="BD312" s="195" t="e">
        <f t="shared" si="47"/>
        <v>#DIV/0!</v>
      </c>
      <c r="BE312" s="195" t="e">
        <f t="shared" si="47"/>
        <v>#DIV/0!</v>
      </c>
      <c r="BF312" s="195" t="e">
        <f t="shared" si="47"/>
        <v>#DIV/0!</v>
      </c>
      <c r="BG312" s="195" t="e">
        <f t="shared" si="47"/>
        <v>#DIV/0!</v>
      </c>
      <c r="BH312" s="195" t="e">
        <f t="shared" si="47"/>
        <v>#DIV/0!</v>
      </c>
      <c r="BI312" s="195" t="e">
        <f t="shared" si="47"/>
        <v>#DIV/0!</v>
      </c>
      <c r="BJ312" s="195" t="e">
        <f t="shared" si="47"/>
        <v>#DIV/0!</v>
      </c>
      <c r="BK312" s="195" t="e">
        <f t="shared" si="47"/>
        <v>#DIV/0!</v>
      </c>
      <c r="BL312" s="195" t="e">
        <f t="shared" si="47"/>
        <v>#DIV/0!</v>
      </c>
      <c r="BM312" s="195" t="e">
        <f t="shared" si="47"/>
        <v>#DIV/0!</v>
      </c>
      <c r="BN312" s="195" t="e">
        <f t="shared" si="47"/>
        <v>#DIV/0!</v>
      </c>
      <c r="BO312" s="195" t="e">
        <f t="shared" si="47"/>
        <v>#DIV/0!</v>
      </c>
      <c r="BP312" s="195" t="e">
        <f t="shared" si="46"/>
        <v>#DIV/0!</v>
      </c>
      <c r="BQ312" s="195" t="e">
        <f t="shared" si="46"/>
        <v>#DIV/0!</v>
      </c>
      <c r="BR312" s="195" t="e">
        <f t="shared" si="46"/>
        <v>#DIV/0!</v>
      </c>
      <c r="BS312" s="195" t="e">
        <f t="shared" si="46"/>
        <v>#DIV/0!</v>
      </c>
      <c r="BT312" s="195" t="e">
        <f t="shared" si="46"/>
        <v>#DIV/0!</v>
      </c>
      <c r="BU312" s="195" t="e">
        <f t="shared" si="46"/>
        <v>#DIV/0!</v>
      </c>
      <c r="BV312" s="195" t="e">
        <f t="shared" si="46"/>
        <v>#DIV/0!</v>
      </c>
    </row>
    <row r="313" spans="1:74" x14ac:dyDescent="0.2">
      <c r="A313" s="90"/>
      <c r="B313" s="102">
        <f t="shared" si="12"/>
        <v>38017</v>
      </c>
      <c r="C313" s="195">
        <f t="shared" si="13"/>
        <v>0.36008369960271974</v>
      </c>
      <c r="D313" s="195">
        <f t="shared" si="47"/>
        <v>0.31808526534291459</v>
      </c>
      <c r="E313" s="195">
        <f t="shared" si="47"/>
        <v>0.47343879986675519</v>
      </c>
      <c r="F313" s="195">
        <f t="shared" si="47"/>
        <v>0.69307550796911732</v>
      </c>
      <c r="G313" s="195">
        <f t="shared" si="47"/>
        <v>1.2710349311475555</v>
      </c>
      <c r="H313" s="195">
        <f t="shared" si="47"/>
        <v>0.26895320637460157</v>
      </c>
      <c r="I313" s="195">
        <f t="shared" si="47"/>
        <v>0.21840997689739411</v>
      </c>
      <c r="J313" s="195">
        <f t="shared" si="47"/>
        <v>0.73723825334106408</v>
      </c>
      <c r="K313" s="195">
        <f t="shared" si="47"/>
        <v>0.44756728337502766</v>
      </c>
      <c r="L313" s="195">
        <f t="shared" si="47"/>
        <v>-1</v>
      </c>
      <c r="M313" s="195">
        <f t="shared" si="47"/>
        <v>0.48216808907079867</v>
      </c>
      <c r="N313" s="195">
        <f t="shared" si="47"/>
        <v>0.45946593185276091</v>
      </c>
      <c r="O313" s="195">
        <f t="shared" si="47"/>
        <v>-0.56369347364719324</v>
      </c>
      <c r="P313" s="195">
        <f t="shared" si="47"/>
        <v>0.24849357357873503</v>
      </c>
      <c r="Q313" s="195">
        <f t="shared" si="47"/>
        <v>0.3965198814175252</v>
      </c>
      <c r="R313" s="195">
        <f t="shared" si="47"/>
        <v>0.43249799688202833</v>
      </c>
      <c r="S313" s="195">
        <f t="shared" si="47"/>
        <v>0.40828636253101919</v>
      </c>
      <c r="T313" s="195">
        <f t="shared" si="47"/>
        <v>0.46112477057058643</v>
      </c>
      <c r="U313" s="195">
        <f t="shared" si="47"/>
        <v>0.57653789393989241</v>
      </c>
      <c r="V313" s="195">
        <f t="shared" si="47"/>
        <v>0.57282424805028187</v>
      </c>
      <c r="W313" s="195">
        <f t="shared" si="47"/>
        <v>0.36788562694305516</v>
      </c>
      <c r="X313" s="195">
        <f t="shared" si="47"/>
        <v>0.24118644427568464</v>
      </c>
      <c r="Y313" s="195">
        <f t="shared" si="47"/>
        <v>0.14145395975922662</v>
      </c>
      <c r="Z313" s="195">
        <f t="shared" si="47"/>
        <v>0.2066077035018809</v>
      </c>
      <c r="AA313" s="195">
        <f t="shared" si="47"/>
        <v>0.56708807217108548</v>
      </c>
      <c r="AB313" s="195">
        <f t="shared" si="47"/>
        <v>0.27802307377524349</v>
      </c>
      <c r="AC313" s="195">
        <f t="shared" si="47"/>
        <v>-0.10299454184136304</v>
      </c>
      <c r="AD313" s="195">
        <f t="shared" si="47"/>
        <v>-4.8026941486676765E-2</v>
      </c>
      <c r="AE313" s="195">
        <f t="shared" si="47"/>
        <v>-0.1584892413096653</v>
      </c>
      <c r="AF313" s="195">
        <f t="shared" si="47"/>
        <v>-0.11245482534699354</v>
      </c>
      <c r="AG313" s="195">
        <f t="shared" si="47"/>
        <v>-3.1437925075165499E-3</v>
      </c>
      <c r="AH313" s="195">
        <f t="shared" si="47"/>
        <v>-8.5577943028785908E-2</v>
      </c>
      <c r="AI313" s="195">
        <f t="shared" si="47"/>
        <v>0.52808662562520703</v>
      </c>
      <c r="AJ313" s="195">
        <f t="shared" si="47"/>
        <v>0.91348693476000165</v>
      </c>
      <c r="AK313" s="195">
        <f t="shared" si="47"/>
        <v>0.6197694319158491</v>
      </c>
      <c r="AL313" s="195">
        <f t="shared" si="47"/>
        <v>1.3602464963149141</v>
      </c>
      <c r="AM313" s="195">
        <f t="shared" si="47"/>
        <v>0.15473809936636868</v>
      </c>
      <c r="AN313" s="195">
        <f t="shared" si="47"/>
        <v>0.60574606498263395</v>
      </c>
      <c r="AO313" s="195">
        <f t="shared" si="47"/>
        <v>0.49165423665201669</v>
      </c>
      <c r="AP313" s="195">
        <f t="shared" si="47"/>
        <v>0.36677395061373091</v>
      </c>
      <c r="AQ313" s="195">
        <f t="shared" si="47"/>
        <v>-0.84516687673685931</v>
      </c>
      <c r="AR313" s="195">
        <f t="shared" si="47"/>
        <v>0.58769916840303948</v>
      </c>
      <c r="AS313" s="195">
        <f t="shared" si="47"/>
        <v>-1</v>
      </c>
      <c r="AT313" s="195">
        <f t="shared" si="47"/>
        <v>0.66644738562521666</v>
      </c>
      <c r="AU313" s="195">
        <f t="shared" si="47"/>
        <v>0.19073685484638556</v>
      </c>
      <c r="AV313" s="195">
        <f t="shared" si="47"/>
        <v>-0.3216990929711952</v>
      </c>
      <c r="AW313" s="195">
        <f t="shared" si="47"/>
        <v>0.60957315561819436</v>
      </c>
      <c r="AX313" s="195">
        <f t="shared" si="47"/>
        <v>0.77879034805894931</v>
      </c>
      <c r="AY313" s="195">
        <f t="shared" si="47"/>
        <v>0.35545867334603032</v>
      </c>
      <c r="AZ313" s="195">
        <f t="shared" si="47"/>
        <v>0.26805616284663331</v>
      </c>
      <c r="BA313" s="195">
        <f t="shared" si="47"/>
        <v>-0.46885662434916586</v>
      </c>
      <c r="BB313" s="195" t="e">
        <f t="shared" si="47"/>
        <v>#DIV/0!</v>
      </c>
      <c r="BC313" s="195" t="e">
        <f t="shared" si="47"/>
        <v>#DIV/0!</v>
      </c>
      <c r="BD313" s="195" t="e">
        <f t="shared" si="47"/>
        <v>#DIV/0!</v>
      </c>
      <c r="BE313" s="195" t="e">
        <f t="shared" si="47"/>
        <v>#DIV/0!</v>
      </c>
      <c r="BF313" s="195" t="e">
        <f t="shared" si="47"/>
        <v>#DIV/0!</v>
      </c>
      <c r="BG313" s="195" t="e">
        <f t="shared" si="47"/>
        <v>#DIV/0!</v>
      </c>
      <c r="BH313" s="195" t="e">
        <f t="shared" si="47"/>
        <v>#DIV/0!</v>
      </c>
      <c r="BI313" s="195" t="e">
        <f t="shared" si="47"/>
        <v>#DIV/0!</v>
      </c>
      <c r="BJ313" s="195" t="e">
        <f t="shared" si="47"/>
        <v>#DIV/0!</v>
      </c>
      <c r="BK313" s="195" t="e">
        <f t="shared" si="47"/>
        <v>#DIV/0!</v>
      </c>
      <c r="BL313" s="195" t="e">
        <f t="shared" si="47"/>
        <v>#DIV/0!</v>
      </c>
      <c r="BM313" s="195" t="e">
        <f t="shared" si="47"/>
        <v>#DIV/0!</v>
      </c>
      <c r="BN313" s="195" t="e">
        <f t="shared" si="47"/>
        <v>#DIV/0!</v>
      </c>
      <c r="BO313" s="195" t="e">
        <f t="shared" si="47"/>
        <v>#DIV/0!</v>
      </c>
      <c r="BP313" s="195" t="e">
        <f t="shared" si="46"/>
        <v>#DIV/0!</v>
      </c>
      <c r="BQ313" s="195" t="e">
        <f t="shared" si="46"/>
        <v>#DIV/0!</v>
      </c>
      <c r="BR313" s="195" t="e">
        <f t="shared" si="46"/>
        <v>#DIV/0!</v>
      </c>
      <c r="BS313" s="195" t="e">
        <f t="shared" si="46"/>
        <v>#DIV/0!</v>
      </c>
      <c r="BT313" s="195" t="e">
        <f t="shared" si="46"/>
        <v>#DIV/0!</v>
      </c>
      <c r="BU313" s="195" t="e">
        <f t="shared" si="46"/>
        <v>#DIV/0!</v>
      </c>
      <c r="BV313" s="195" t="e">
        <f t="shared" si="46"/>
        <v>#DIV/0!</v>
      </c>
    </row>
    <row r="314" spans="1:74" x14ac:dyDescent="0.2">
      <c r="A314" s="90"/>
      <c r="B314" s="102">
        <f t="shared" ref="B314:B377" si="48">B67</f>
        <v>38046</v>
      </c>
      <c r="C314" s="195">
        <f t="shared" ref="C314:C377" si="49">(C67-C$246)/C$247</f>
        <v>0.16523200906280874</v>
      </c>
      <c r="D314" s="195">
        <f t="shared" si="47"/>
        <v>0.18032521020822564</v>
      </c>
      <c r="E314" s="195">
        <f t="shared" si="47"/>
        <v>0.29308969350491493</v>
      </c>
      <c r="F314" s="195">
        <f t="shared" si="47"/>
        <v>-2.3444862341549335E-3</v>
      </c>
      <c r="G314" s="195">
        <f t="shared" si="47"/>
        <v>-0.10061278049056536</v>
      </c>
      <c r="H314" s="195">
        <f t="shared" si="47"/>
        <v>0.30213354778516399</v>
      </c>
      <c r="I314" s="195">
        <f t="shared" si="47"/>
        <v>0.42740304989063438</v>
      </c>
      <c r="J314" s="195">
        <f t="shared" si="47"/>
        <v>0.46309539456482168</v>
      </c>
      <c r="K314" s="195">
        <f t="shared" si="47"/>
        <v>0.63467625757295221</v>
      </c>
      <c r="L314" s="195">
        <f t="shared" si="47"/>
        <v>-1</v>
      </c>
      <c r="M314" s="195">
        <f t="shared" si="47"/>
        <v>0.79025910587016635</v>
      </c>
      <c r="N314" s="195">
        <f t="shared" si="47"/>
        <v>0.80406371204182081</v>
      </c>
      <c r="O314" s="195">
        <f t="shared" si="47"/>
        <v>-0.56433956534924168</v>
      </c>
      <c r="P314" s="195">
        <f t="shared" si="47"/>
        <v>0.80072988924198218</v>
      </c>
      <c r="Q314" s="195">
        <f t="shared" si="47"/>
        <v>0.48808494364277494</v>
      </c>
      <c r="R314" s="195">
        <f t="shared" si="47"/>
        <v>0.61819622268653274</v>
      </c>
      <c r="S314" s="195">
        <f t="shared" si="47"/>
        <v>0.71444757889876143</v>
      </c>
      <c r="T314" s="195">
        <f t="shared" si="47"/>
        <v>0.48751619652645167</v>
      </c>
      <c r="U314" s="195">
        <f t="shared" si="47"/>
        <v>1.2169086173594383</v>
      </c>
      <c r="V314" s="195">
        <f t="shared" si="47"/>
        <v>1.0231960981298802</v>
      </c>
      <c r="W314" s="195">
        <f t="shared" si="47"/>
        <v>0.67808881351529415</v>
      </c>
      <c r="X314" s="195">
        <f t="shared" si="47"/>
        <v>0.33817529821213188</v>
      </c>
      <c r="Y314" s="195">
        <f t="shared" si="47"/>
        <v>1.183964903057414</v>
      </c>
      <c r="Z314" s="195">
        <f t="shared" si="47"/>
        <v>1.2078859580733947</v>
      </c>
      <c r="AA314" s="195">
        <f t="shared" si="47"/>
        <v>-0.36406133268245866</v>
      </c>
      <c r="AB314" s="195">
        <f t="shared" si="47"/>
        <v>-7.4452653724280046E-2</v>
      </c>
      <c r="AC314" s="195">
        <f t="shared" si="47"/>
        <v>-8.3193005676510348E-2</v>
      </c>
      <c r="AD314" s="195">
        <f t="shared" si="47"/>
        <v>-0.20146740738347418</v>
      </c>
      <c r="AE314" s="195">
        <f t="shared" si="47"/>
        <v>0.11619219058762095</v>
      </c>
      <c r="AF314" s="195">
        <f t="shared" si="47"/>
        <v>-0.14873233916149528</v>
      </c>
      <c r="AG314" s="195">
        <f t="shared" si="47"/>
        <v>-1.6091218327925982E-2</v>
      </c>
      <c r="AH314" s="195">
        <f t="shared" si="47"/>
        <v>-6.91248892697989E-2</v>
      </c>
      <c r="AI314" s="195">
        <f t="shared" si="47"/>
        <v>5.2576075880580359E-2</v>
      </c>
      <c r="AJ314" s="195">
        <f t="shared" si="47"/>
        <v>0.40103095007266115</v>
      </c>
      <c r="AK314" s="195">
        <f t="shared" si="47"/>
        <v>0.2266796369363312</v>
      </c>
      <c r="AL314" s="195">
        <f t="shared" si="47"/>
        <v>0.35383110547203306</v>
      </c>
      <c r="AM314" s="195">
        <f t="shared" si="47"/>
        <v>1.137400125064931</v>
      </c>
      <c r="AN314" s="195">
        <f t="shared" si="47"/>
        <v>-1.0469132631169054E-2</v>
      </c>
      <c r="AO314" s="195">
        <f t="shared" si="47"/>
        <v>1.2283860252856047</v>
      </c>
      <c r="AP314" s="195">
        <f t="shared" si="47"/>
        <v>1.4543950443775207</v>
      </c>
      <c r="AQ314" s="195">
        <f t="shared" si="47"/>
        <v>0.93459090233388875</v>
      </c>
      <c r="AR314" s="195">
        <f t="shared" si="47"/>
        <v>0.16900761472095827</v>
      </c>
      <c r="AS314" s="195">
        <f t="shared" si="47"/>
        <v>-1</v>
      </c>
      <c r="AT314" s="195">
        <f t="shared" si="47"/>
        <v>0.68978657343750038</v>
      </c>
      <c r="AU314" s="195">
        <f t="shared" si="47"/>
        <v>1.5493688679608654E-2</v>
      </c>
      <c r="AV314" s="195">
        <f t="shared" si="47"/>
        <v>-0.37869300696550318</v>
      </c>
      <c r="AW314" s="195">
        <f t="shared" si="47"/>
        <v>0.13957489552332378</v>
      </c>
      <c r="AX314" s="195">
        <f t="shared" si="47"/>
        <v>0.5541224518062815</v>
      </c>
      <c r="AY314" s="195">
        <f t="shared" si="47"/>
        <v>0.23494619626963295</v>
      </c>
      <c r="AZ314" s="195">
        <f t="shared" si="47"/>
        <v>3.3128752693287009E-2</v>
      </c>
      <c r="BA314" s="195">
        <f t="shared" si="47"/>
        <v>1.7128348350229885E-2</v>
      </c>
      <c r="BB314" s="195" t="e">
        <f t="shared" si="47"/>
        <v>#DIV/0!</v>
      </c>
      <c r="BC314" s="195" t="e">
        <f t="shared" si="47"/>
        <v>#DIV/0!</v>
      </c>
      <c r="BD314" s="195" t="e">
        <f t="shared" si="47"/>
        <v>#DIV/0!</v>
      </c>
      <c r="BE314" s="195" t="e">
        <f t="shared" si="47"/>
        <v>#DIV/0!</v>
      </c>
      <c r="BF314" s="195" t="e">
        <f t="shared" si="47"/>
        <v>#DIV/0!</v>
      </c>
      <c r="BG314" s="195" t="e">
        <f t="shared" si="47"/>
        <v>#DIV/0!</v>
      </c>
      <c r="BH314" s="195" t="e">
        <f t="shared" si="47"/>
        <v>#DIV/0!</v>
      </c>
      <c r="BI314" s="195" t="e">
        <f t="shared" si="47"/>
        <v>#DIV/0!</v>
      </c>
      <c r="BJ314" s="195" t="e">
        <f t="shared" si="47"/>
        <v>#DIV/0!</v>
      </c>
      <c r="BK314" s="195" t="e">
        <f t="shared" si="47"/>
        <v>#DIV/0!</v>
      </c>
      <c r="BL314" s="195" t="e">
        <f t="shared" si="47"/>
        <v>#DIV/0!</v>
      </c>
      <c r="BM314" s="195" t="e">
        <f t="shared" si="47"/>
        <v>#DIV/0!</v>
      </c>
      <c r="BN314" s="195" t="e">
        <f t="shared" si="47"/>
        <v>#DIV/0!</v>
      </c>
      <c r="BO314" s="195" t="e">
        <f t="shared" si="47"/>
        <v>#DIV/0!</v>
      </c>
      <c r="BP314" s="195" t="e">
        <f t="shared" si="46"/>
        <v>#DIV/0!</v>
      </c>
      <c r="BQ314" s="195" t="e">
        <f t="shared" si="46"/>
        <v>#DIV/0!</v>
      </c>
      <c r="BR314" s="195" t="e">
        <f t="shared" si="46"/>
        <v>#DIV/0!</v>
      </c>
      <c r="BS314" s="195" t="e">
        <f t="shared" si="46"/>
        <v>#DIV/0!</v>
      </c>
      <c r="BT314" s="195" t="e">
        <f t="shared" si="46"/>
        <v>#DIV/0!</v>
      </c>
      <c r="BU314" s="195" t="e">
        <f t="shared" si="46"/>
        <v>#DIV/0!</v>
      </c>
      <c r="BV314" s="195" t="e">
        <f t="shared" si="46"/>
        <v>#DIV/0!</v>
      </c>
    </row>
    <row r="315" spans="1:74" x14ac:dyDescent="0.2">
      <c r="A315" s="90"/>
      <c r="B315" s="102">
        <f t="shared" si="48"/>
        <v>38077</v>
      </c>
      <c r="C315" s="195">
        <f t="shared" si="49"/>
        <v>-0.50336225113959054</v>
      </c>
      <c r="D315" s="195">
        <f t="shared" ref="D315:R315" si="50">(D68-D$246)/D$247</f>
        <v>-0.55393214453447848</v>
      </c>
      <c r="E315" s="195">
        <f t="shared" si="50"/>
        <v>-0.21861130345706536</v>
      </c>
      <c r="F315" s="195">
        <f t="shared" si="50"/>
        <v>4.8351877388270632E-3</v>
      </c>
      <c r="G315" s="195">
        <f t="shared" si="50"/>
        <v>-0.33674577416704021</v>
      </c>
      <c r="H315" s="195">
        <f t="shared" si="50"/>
        <v>-0.29604335775067009</v>
      </c>
      <c r="I315" s="195">
        <f t="shared" si="50"/>
        <v>-2.5867550336451865E-3</v>
      </c>
      <c r="J315" s="195">
        <f t="shared" si="50"/>
        <v>0.65971557866383179</v>
      </c>
      <c r="K315" s="195">
        <f t="shared" si="50"/>
        <v>4.8130069454338252E-2</v>
      </c>
      <c r="L315" s="195">
        <f t="shared" si="50"/>
        <v>-1</v>
      </c>
      <c r="M315" s="195">
        <f t="shared" si="50"/>
        <v>0.42094985962382725</v>
      </c>
      <c r="N315" s="195">
        <f t="shared" si="50"/>
        <v>0.53644864875966614</v>
      </c>
      <c r="O315" s="195">
        <f t="shared" si="50"/>
        <v>-0.56433956534924168</v>
      </c>
      <c r="P315" s="195">
        <f t="shared" si="50"/>
        <v>0.51790828480404172</v>
      </c>
      <c r="Q315" s="195">
        <f t="shared" si="50"/>
        <v>0.33138052257618589</v>
      </c>
      <c r="R315" s="195">
        <f t="shared" si="50"/>
        <v>0.39971887686147611</v>
      </c>
      <c r="S315" s="195">
        <f t="shared" si="47"/>
        <v>0.48893469084652591</v>
      </c>
      <c r="T315" s="195">
        <f t="shared" si="47"/>
        <v>0.27851577358404034</v>
      </c>
      <c r="U315" s="195">
        <f t="shared" si="47"/>
        <v>0.74226017166512193</v>
      </c>
      <c r="V315" s="195">
        <f t="shared" si="47"/>
        <v>0.5671567064777262</v>
      </c>
      <c r="W315" s="195">
        <f t="shared" si="47"/>
        <v>9.7713286371581498E-2</v>
      </c>
      <c r="X315" s="195">
        <f t="shared" si="47"/>
        <v>0.33981917709241066</v>
      </c>
      <c r="Y315" s="195">
        <f t="shared" si="47"/>
        <v>-1.0154858763115628</v>
      </c>
      <c r="Z315" s="195">
        <f t="shared" si="47"/>
        <v>-1.0186523356908468</v>
      </c>
      <c r="AA315" s="195">
        <f t="shared" si="47"/>
        <v>3.739127077994487E-2</v>
      </c>
      <c r="AB315" s="195">
        <f t="shared" si="47"/>
        <v>-6.4184524277252047E-2</v>
      </c>
      <c r="AC315" s="195">
        <f t="shared" si="47"/>
        <v>0.4794892668148551</v>
      </c>
      <c r="AD315" s="195">
        <f t="shared" si="47"/>
        <v>0.59238271898850703</v>
      </c>
      <c r="AE315" s="195">
        <f t="shared" si="47"/>
        <v>0.23057612990419618</v>
      </c>
      <c r="AF315" s="195">
        <f t="shared" si="47"/>
        <v>0.83583753958017315</v>
      </c>
      <c r="AG315" s="195">
        <f t="shared" si="47"/>
        <v>0.64867099376493043</v>
      </c>
      <c r="AH315" s="195">
        <f t="shared" si="47"/>
        <v>0.39840659927006605</v>
      </c>
      <c r="AI315" s="195">
        <f t="shared" si="47"/>
        <v>-7.8361611730258879E-2</v>
      </c>
      <c r="AJ315" s="195">
        <f t="shared" si="47"/>
        <v>-4.2490600126280788E-2</v>
      </c>
      <c r="AK315" s="195">
        <f t="shared" si="47"/>
        <v>-0.12476135833702356</v>
      </c>
      <c r="AL315" s="195">
        <f t="shared" si="47"/>
        <v>-0.36710765916431992</v>
      </c>
      <c r="AM315" s="195">
        <f t="shared" si="47"/>
        <v>0.50117548758382191</v>
      </c>
      <c r="AN315" s="195">
        <f t="shared" si="47"/>
        <v>-0.11954201934949735</v>
      </c>
      <c r="AO315" s="195">
        <f t="shared" si="47"/>
        <v>-0.24267328257488674</v>
      </c>
      <c r="AP315" s="195">
        <f t="shared" si="47"/>
        <v>0.6632984840165087</v>
      </c>
      <c r="AQ315" s="195">
        <f t="shared" si="47"/>
        <v>-2.3169304480603829E-2</v>
      </c>
      <c r="AR315" s="195">
        <f t="shared" si="47"/>
        <v>7.7008649995655959E-2</v>
      </c>
      <c r="AS315" s="195">
        <f t="shared" si="47"/>
        <v>-1</v>
      </c>
      <c r="AT315" s="195">
        <f t="shared" si="47"/>
        <v>0.51559398383732358</v>
      </c>
      <c r="AU315" s="195">
        <f t="shared" si="47"/>
        <v>0.4085909134788811</v>
      </c>
      <c r="AV315" s="195">
        <f t="shared" si="47"/>
        <v>0.14569959728872681</v>
      </c>
      <c r="AW315" s="195">
        <f t="shared" si="47"/>
        <v>0.82846196703153396</v>
      </c>
      <c r="AX315" s="195">
        <f t="shared" si="47"/>
        <v>0.83215714718759914</v>
      </c>
      <c r="AY315" s="195">
        <f t="shared" si="47"/>
        <v>-0.34450686982248946</v>
      </c>
      <c r="AZ315" s="195">
        <f t="shared" si="47"/>
        <v>-0.61346225788908193</v>
      </c>
      <c r="BA315" s="195">
        <f t="shared" si="47"/>
        <v>0.3718981669733975</v>
      </c>
      <c r="BB315" s="195" t="e">
        <f t="shared" si="47"/>
        <v>#DIV/0!</v>
      </c>
      <c r="BC315" s="195" t="e">
        <f t="shared" si="47"/>
        <v>#DIV/0!</v>
      </c>
      <c r="BD315" s="195" t="e">
        <f t="shared" si="47"/>
        <v>#DIV/0!</v>
      </c>
      <c r="BE315" s="195" t="e">
        <f t="shared" si="47"/>
        <v>#DIV/0!</v>
      </c>
      <c r="BF315" s="195" t="e">
        <f t="shared" si="47"/>
        <v>#DIV/0!</v>
      </c>
      <c r="BG315" s="195" t="e">
        <f t="shared" si="47"/>
        <v>#DIV/0!</v>
      </c>
      <c r="BH315" s="195" t="e">
        <f t="shared" si="47"/>
        <v>#DIV/0!</v>
      </c>
      <c r="BI315" s="195" t="e">
        <f t="shared" si="47"/>
        <v>#DIV/0!</v>
      </c>
      <c r="BJ315" s="195" t="e">
        <f t="shared" si="47"/>
        <v>#DIV/0!</v>
      </c>
      <c r="BK315" s="195" t="e">
        <f t="shared" si="47"/>
        <v>#DIV/0!</v>
      </c>
      <c r="BL315" s="195" t="e">
        <f t="shared" si="47"/>
        <v>#DIV/0!</v>
      </c>
      <c r="BM315" s="195" t="e">
        <f t="shared" si="47"/>
        <v>#DIV/0!</v>
      </c>
      <c r="BN315" s="195" t="e">
        <f t="shared" si="47"/>
        <v>#DIV/0!</v>
      </c>
      <c r="BO315" s="195" t="e">
        <f t="shared" si="47"/>
        <v>#DIV/0!</v>
      </c>
      <c r="BP315" s="195" t="e">
        <f t="shared" si="46"/>
        <v>#DIV/0!</v>
      </c>
      <c r="BQ315" s="195" t="e">
        <f t="shared" si="46"/>
        <v>#DIV/0!</v>
      </c>
      <c r="BR315" s="195" t="e">
        <f t="shared" si="46"/>
        <v>#DIV/0!</v>
      </c>
      <c r="BS315" s="195" t="e">
        <f t="shared" si="46"/>
        <v>#DIV/0!</v>
      </c>
      <c r="BT315" s="195" t="e">
        <f t="shared" si="46"/>
        <v>#DIV/0!</v>
      </c>
      <c r="BU315" s="195" t="e">
        <f t="shared" si="46"/>
        <v>#DIV/0!</v>
      </c>
      <c r="BV315" s="195" t="e">
        <f t="shared" si="46"/>
        <v>#DIV/0!</v>
      </c>
    </row>
    <row r="316" spans="1:74" x14ac:dyDescent="0.2">
      <c r="A316" s="90"/>
      <c r="B316" s="102">
        <f t="shared" si="48"/>
        <v>38107</v>
      </c>
      <c r="C316" s="195">
        <f t="shared" si="49"/>
        <v>-0.73551193686339666</v>
      </c>
      <c r="D316" s="195">
        <f t="shared" ref="D316:BO319" si="51">(D69-D$246)/D$247</f>
        <v>-0.67238228887770157</v>
      </c>
      <c r="E316" s="195">
        <f t="shared" si="51"/>
        <v>-1.1046638715141854</v>
      </c>
      <c r="F316" s="195">
        <f t="shared" si="51"/>
        <v>-1.2113531809878746</v>
      </c>
      <c r="G316" s="195">
        <f t="shared" si="51"/>
        <v>-0.80846733022593542</v>
      </c>
      <c r="H316" s="195">
        <f t="shared" si="51"/>
        <v>-0.7395128336618193</v>
      </c>
      <c r="I316" s="195">
        <f t="shared" si="51"/>
        <v>-0.83322656654910832</v>
      </c>
      <c r="J316" s="195">
        <f t="shared" si="51"/>
        <v>-0.95787229144384178</v>
      </c>
      <c r="K316" s="195">
        <f t="shared" si="51"/>
        <v>-1.6191612193248692</v>
      </c>
      <c r="L316" s="195">
        <f t="shared" si="51"/>
        <v>-1</v>
      </c>
      <c r="M316" s="195">
        <f t="shared" si="51"/>
        <v>-3.3030294772247846</v>
      </c>
      <c r="N316" s="195">
        <f t="shared" si="51"/>
        <v>-3.1613916835893598</v>
      </c>
      <c r="O316" s="195">
        <f t="shared" si="51"/>
        <v>-0.64122447789300574</v>
      </c>
      <c r="P316" s="195">
        <f t="shared" si="51"/>
        <v>-3.2690921513245708</v>
      </c>
      <c r="Q316" s="195">
        <f t="shared" si="51"/>
        <v>-2.0231496489302359</v>
      </c>
      <c r="R316" s="195">
        <f t="shared" si="51"/>
        <v>-2.696103609850216</v>
      </c>
      <c r="S316" s="195">
        <f t="shared" si="51"/>
        <v>-2.9760199248188246</v>
      </c>
      <c r="T316" s="195">
        <f t="shared" si="51"/>
        <v>-2.3049343563595981</v>
      </c>
      <c r="U316" s="195">
        <f t="shared" si="51"/>
        <v>-3.4167228194234585</v>
      </c>
      <c r="V316" s="195">
        <f t="shared" si="51"/>
        <v>-3.8241335859138386</v>
      </c>
      <c r="W316" s="195">
        <f t="shared" si="51"/>
        <v>-3.0856715889652673</v>
      </c>
      <c r="X316" s="195">
        <f t="shared" si="51"/>
        <v>-1.7846525287737383</v>
      </c>
      <c r="Y316" s="195">
        <f t="shared" si="51"/>
        <v>-2.7263072108153215</v>
      </c>
      <c r="Z316" s="195">
        <f t="shared" si="51"/>
        <v>-2.7522979077639382</v>
      </c>
      <c r="AA316" s="195">
        <f t="shared" si="51"/>
        <v>-0.54897257371478736</v>
      </c>
      <c r="AB316" s="195">
        <f t="shared" si="51"/>
        <v>9.9471711724145179E-2</v>
      </c>
      <c r="AC316" s="195">
        <f t="shared" si="51"/>
        <v>-2.1393663127256959</v>
      </c>
      <c r="AD316" s="195">
        <f t="shared" si="51"/>
        <v>-2.2128994082578233</v>
      </c>
      <c r="AE316" s="195">
        <f t="shared" si="51"/>
        <v>-1.7351078678127114</v>
      </c>
      <c r="AF316" s="195">
        <f t="shared" si="51"/>
        <v>-2.7560978740327839</v>
      </c>
      <c r="AG316" s="195">
        <f t="shared" si="51"/>
        <v>-1.5644194776798481</v>
      </c>
      <c r="AH316" s="195">
        <f t="shared" si="51"/>
        <v>-1.7775948623581983</v>
      </c>
      <c r="AI316" s="195">
        <f t="shared" si="51"/>
        <v>-1.0982972836462697</v>
      </c>
      <c r="AJ316" s="195">
        <f t="shared" si="51"/>
        <v>-1.3353364092105866</v>
      </c>
      <c r="AK316" s="195">
        <f t="shared" si="51"/>
        <v>-1.2651897278192679</v>
      </c>
      <c r="AL316" s="195">
        <f t="shared" si="51"/>
        <v>-0.75782622041828751</v>
      </c>
      <c r="AM316" s="195">
        <f t="shared" si="51"/>
        <v>-2.3770873415687301</v>
      </c>
      <c r="AN316" s="195">
        <f t="shared" si="51"/>
        <v>-0.99492185378120834</v>
      </c>
      <c r="AO316" s="195">
        <f t="shared" si="51"/>
        <v>-2.8637158617943768</v>
      </c>
      <c r="AP316" s="195">
        <f t="shared" si="51"/>
        <v>-0.46766367405995757</v>
      </c>
      <c r="AQ316" s="195">
        <f t="shared" si="51"/>
        <v>-0.6965460344775346</v>
      </c>
      <c r="AR316" s="195">
        <f t="shared" si="51"/>
        <v>-0.76010168521471877</v>
      </c>
      <c r="AS316" s="195">
        <f t="shared" si="51"/>
        <v>-1</v>
      </c>
      <c r="AT316" s="195">
        <f t="shared" si="51"/>
        <v>-1.9790884940898512</v>
      </c>
      <c r="AU316" s="195">
        <f t="shared" si="51"/>
        <v>-0.63277912199992969</v>
      </c>
      <c r="AV316" s="195">
        <f t="shared" si="51"/>
        <v>4.5334887167239657E-2</v>
      </c>
      <c r="AW316" s="195">
        <f t="shared" si="51"/>
        <v>-2.8381444400146925</v>
      </c>
      <c r="AX316" s="195">
        <f t="shared" si="51"/>
        <v>-2.4913499163341677</v>
      </c>
      <c r="AY316" s="195">
        <f t="shared" si="51"/>
        <v>-0.99614330777623694</v>
      </c>
      <c r="AZ316" s="195">
        <f t="shared" si="51"/>
        <v>-0.64195200511189043</v>
      </c>
      <c r="BA316" s="195">
        <f t="shared" si="51"/>
        <v>-1.8304306998574071</v>
      </c>
      <c r="BB316" s="195" t="e">
        <f t="shared" si="51"/>
        <v>#DIV/0!</v>
      </c>
      <c r="BC316" s="195" t="e">
        <f t="shared" si="51"/>
        <v>#DIV/0!</v>
      </c>
      <c r="BD316" s="195" t="e">
        <f t="shared" si="51"/>
        <v>#DIV/0!</v>
      </c>
      <c r="BE316" s="195" t="e">
        <f t="shared" si="51"/>
        <v>#DIV/0!</v>
      </c>
      <c r="BF316" s="195" t="e">
        <f t="shared" si="51"/>
        <v>#DIV/0!</v>
      </c>
      <c r="BG316" s="195" t="e">
        <f t="shared" si="51"/>
        <v>#DIV/0!</v>
      </c>
      <c r="BH316" s="195" t="e">
        <f t="shared" si="51"/>
        <v>#DIV/0!</v>
      </c>
      <c r="BI316" s="195" t="e">
        <f t="shared" si="51"/>
        <v>#DIV/0!</v>
      </c>
      <c r="BJ316" s="195" t="e">
        <f t="shared" si="51"/>
        <v>#DIV/0!</v>
      </c>
      <c r="BK316" s="195" t="e">
        <f t="shared" si="51"/>
        <v>#DIV/0!</v>
      </c>
      <c r="BL316" s="195" t="e">
        <f t="shared" si="51"/>
        <v>#DIV/0!</v>
      </c>
      <c r="BM316" s="195" t="e">
        <f t="shared" si="51"/>
        <v>#DIV/0!</v>
      </c>
      <c r="BN316" s="195" t="e">
        <f t="shared" si="51"/>
        <v>#DIV/0!</v>
      </c>
      <c r="BO316" s="195" t="e">
        <f t="shared" si="51"/>
        <v>#DIV/0!</v>
      </c>
      <c r="BP316" s="195" t="e">
        <f t="shared" si="46"/>
        <v>#DIV/0!</v>
      </c>
      <c r="BQ316" s="195" t="e">
        <f t="shared" si="46"/>
        <v>#DIV/0!</v>
      </c>
      <c r="BR316" s="195" t="e">
        <f t="shared" si="46"/>
        <v>#DIV/0!</v>
      </c>
      <c r="BS316" s="195" t="e">
        <f t="shared" si="46"/>
        <v>#DIV/0!</v>
      </c>
      <c r="BT316" s="195" t="e">
        <f t="shared" si="46"/>
        <v>#DIV/0!</v>
      </c>
      <c r="BU316" s="195" t="e">
        <f t="shared" si="46"/>
        <v>#DIV/0!</v>
      </c>
      <c r="BV316" s="195" t="e">
        <f t="shared" si="46"/>
        <v>#DIV/0!</v>
      </c>
    </row>
    <row r="317" spans="1:74" x14ac:dyDescent="0.2">
      <c r="A317" s="90"/>
      <c r="B317" s="102">
        <f t="shared" si="48"/>
        <v>38138</v>
      </c>
      <c r="C317" s="195">
        <f t="shared" si="49"/>
        <v>0.19319231662640773</v>
      </c>
      <c r="D317" s="195">
        <f t="shared" si="51"/>
        <v>0.19565562347835194</v>
      </c>
      <c r="E317" s="195">
        <f t="shared" si="51"/>
        <v>0.37177047048209355</v>
      </c>
      <c r="F317" s="195">
        <f t="shared" si="51"/>
        <v>0.13786083247418995</v>
      </c>
      <c r="G317" s="195">
        <f t="shared" si="51"/>
        <v>-0.3252751700060984</v>
      </c>
      <c r="H317" s="195">
        <f t="shared" si="51"/>
        <v>5.0123949414417342E-2</v>
      </c>
      <c r="I317" s="195">
        <f t="shared" si="51"/>
        <v>-6.93208514703679E-2</v>
      </c>
      <c r="J317" s="195">
        <f t="shared" si="51"/>
        <v>-0.41538670700511998</v>
      </c>
      <c r="K317" s="195">
        <f t="shared" si="51"/>
        <v>-0.5254099565697038</v>
      </c>
      <c r="L317" s="195">
        <f t="shared" si="51"/>
        <v>-1</v>
      </c>
      <c r="M317" s="195">
        <f t="shared" si="51"/>
        <v>-0.85663348050452726</v>
      </c>
      <c r="N317" s="195">
        <f t="shared" si="51"/>
        <v>-0.604764506034836</v>
      </c>
      <c r="O317" s="195">
        <f t="shared" si="51"/>
        <v>-0.67934388831386361</v>
      </c>
      <c r="P317" s="195">
        <f t="shared" si="51"/>
        <v>-0.74897928144121584</v>
      </c>
      <c r="Q317" s="195">
        <f t="shared" si="51"/>
        <v>-0.33240011429841487</v>
      </c>
      <c r="R317" s="195">
        <f t="shared" si="51"/>
        <v>-0.85475909713607834</v>
      </c>
      <c r="S317" s="195">
        <f t="shared" si="51"/>
        <v>-1.0415689597610023</v>
      </c>
      <c r="T317" s="195">
        <f t="shared" si="51"/>
        <v>-0.60834268776825862</v>
      </c>
      <c r="U317" s="195">
        <f t="shared" si="51"/>
        <v>0.84016620419282739</v>
      </c>
      <c r="V317" s="195">
        <f t="shared" si="51"/>
        <v>-0.98377263501675227</v>
      </c>
      <c r="W317" s="195">
        <f t="shared" si="51"/>
        <v>-0.84509205080056593</v>
      </c>
      <c r="X317" s="195">
        <f t="shared" si="51"/>
        <v>-0.39934612648705409</v>
      </c>
      <c r="Y317" s="195">
        <f t="shared" si="51"/>
        <v>-0.49879614601997951</v>
      </c>
      <c r="Z317" s="195">
        <f t="shared" si="51"/>
        <v>-1.331385795838846</v>
      </c>
      <c r="AA317" s="195">
        <f t="shared" si="51"/>
        <v>-0.9854165376335533</v>
      </c>
      <c r="AB317" s="195">
        <f t="shared" si="51"/>
        <v>-0.21598804295399343</v>
      </c>
      <c r="AC317" s="195">
        <f t="shared" si="51"/>
        <v>0.37652127875762126</v>
      </c>
      <c r="AD317" s="195">
        <f t="shared" si="51"/>
        <v>0.32713045797223861</v>
      </c>
      <c r="AE317" s="195">
        <f t="shared" si="51"/>
        <v>0.4086711235324163</v>
      </c>
      <c r="AF317" s="195">
        <f t="shared" si="51"/>
        <v>-0.93308357295747846</v>
      </c>
      <c r="AG317" s="195">
        <f t="shared" si="51"/>
        <v>-0.35870002465260664</v>
      </c>
      <c r="AH317" s="195">
        <f t="shared" si="51"/>
        <v>0.31285071972333262</v>
      </c>
      <c r="AI317" s="195">
        <f t="shared" si="51"/>
        <v>-0.67791839184304903</v>
      </c>
      <c r="AJ317" s="195">
        <f t="shared" si="51"/>
        <v>-0.57055438130156066</v>
      </c>
      <c r="AK317" s="195">
        <f t="shared" si="51"/>
        <v>-0.38214158124027936</v>
      </c>
      <c r="AL317" s="195">
        <f t="shared" si="51"/>
        <v>-0.60027841346104249</v>
      </c>
      <c r="AM317" s="195">
        <f t="shared" si="51"/>
        <v>-0.8192085203393018</v>
      </c>
      <c r="AN317" s="195">
        <f t="shared" si="51"/>
        <v>-0.84483010368162847</v>
      </c>
      <c r="AO317" s="195">
        <f t="shared" si="51"/>
        <v>-0.93690607375502311</v>
      </c>
      <c r="AP317" s="195">
        <f t="shared" si="51"/>
        <v>0.339415339968692</v>
      </c>
      <c r="AQ317" s="195">
        <f t="shared" si="51"/>
        <v>0.37903469023292718</v>
      </c>
      <c r="AR317" s="195">
        <f t="shared" si="51"/>
        <v>0.44771398861611267</v>
      </c>
      <c r="AS317" s="195">
        <f t="shared" si="51"/>
        <v>-1</v>
      </c>
      <c r="AT317" s="195">
        <f t="shared" si="51"/>
        <v>0.46714678206354759</v>
      </c>
      <c r="AU317" s="195">
        <f t="shared" si="51"/>
        <v>-0.32927755950806081</v>
      </c>
      <c r="AV317" s="195">
        <f t="shared" si="51"/>
        <v>1.1741259902295105</v>
      </c>
      <c r="AW317" s="195">
        <f t="shared" si="51"/>
        <v>1.1204899839246221</v>
      </c>
      <c r="AX317" s="195">
        <f t="shared" si="51"/>
        <v>0.87449199535012878</v>
      </c>
      <c r="AY317" s="195">
        <f t="shared" si="51"/>
        <v>-2.7547008280981545E-2</v>
      </c>
      <c r="AZ317" s="195">
        <f t="shared" si="51"/>
        <v>-0.42494007566905773</v>
      </c>
      <c r="BA317" s="195">
        <f t="shared" si="51"/>
        <v>-0.29616360305893763</v>
      </c>
      <c r="BB317" s="195" t="e">
        <f t="shared" si="51"/>
        <v>#DIV/0!</v>
      </c>
      <c r="BC317" s="195" t="e">
        <f t="shared" si="51"/>
        <v>#DIV/0!</v>
      </c>
      <c r="BD317" s="195" t="e">
        <f t="shared" si="51"/>
        <v>#DIV/0!</v>
      </c>
      <c r="BE317" s="195" t="e">
        <f t="shared" si="51"/>
        <v>#DIV/0!</v>
      </c>
      <c r="BF317" s="195" t="e">
        <f t="shared" si="51"/>
        <v>#DIV/0!</v>
      </c>
      <c r="BG317" s="195" t="e">
        <f t="shared" si="51"/>
        <v>#DIV/0!</v>
      </c>
      <c r="BH317" s="195" t="e">
        <f t="shared" si="51"/>
        <v>#DIV/0!</v>
      </c>
      <c r="BI317" s="195" t="e">
        <f t="shared" si="51"/>
        <v>#DIV/0!</v>
      </c>
      <c r="BJ317" s="195" t="e">
        <f t="shared" si="51"/>
        <v>#DIV/0!</v>
      </c>
      <c r="BK317" s="195" t="e">
        <f t="shared" si="51"/>
        <v>#DIV/0!</v>
      </c>
      <c r="BL317" s="195" t="e">
        <f t="shared" si="51"/>
        <v>#DIV/0!</v>
      </c>
      <c r="BM317" s="195" t="e">
        <f t="shared" si="51"/>
        <v>#DIV/0!</v>
      </c>
      <c r="BN317" s="195" t="e">
        <f t="shared" si="51"/>
        <v>#DIV/0!</v>
      </c>
      <c r="BO317" s="195" t="e">
        <f t="shared" si="51"/>
        <v>#DIV/0!</v>
      </c>
      <c r="BP317" s="195" t="e">
        <f t="shared" si="46"/>
        <v>#DIV/0!</v>
      </c>
      <c r="BQ317" s="195" t="e">
        <f t="shared" si="46"/>
        <v>#DIV/0!</v>
      </c>
      <c r="BR317" s="195" t="e">
        <f t="shared" si="46"/>
        <v>#DIV/0!</v>
      </c>
      <c r="BS317" s="195" t="e">
        <f t="shared" si="46"/>
        <v>#DIV/0!</v>
      </c>
      <c r="BT317" s="195" t="e">
        <f t="shared" si="46"/>
        <v>#DIV/0!</v>
      </c>
      <c r="BU317" s="195" t="e">
        <f t="shared" si="46"/>
        <v>#DIV/0!</v>
      </c>
      <c r="BV317" s="195" t="e">
        <f t="shared" si="46"/>
        <v>#DIV/0!</v>
      </c>
    </row>
    <row r="318" spans="1:74" x14ac:dyDescent="0.2">
      <c r="A318" s="90"/>
      <c r="B318" s="102">
        <f t="shared" si="48"/>
        <v>38168</v>
      </c>
      <c r="C318" s="195">
        <f t="shared" si="49"/>
        <v>0.33402258274155394</v>
      </c>
      <c r="D318" s="195">
        <f t="shared" si="51"/>
        <v>0.29188468099100884</v>
      </c>
      <c r="E318" s="195">
        <f t="shared" si="51"/>
        <v>0.44013324376906565</v>
      </c>
      <c r="F318" s="195">
        <f t="shared" si="51"/>
        <v>0.66619206581747403</v>
      </c>
      <c r="G318" s="195">
        <f t="shared" si="51"/>
        <v>0.16157782132893281</v>
      </c>
      <c r="H318" s="195">
        <f t="shared" si="51"/>
        <v>0.34630692118694395</v>
      </c>
      <c r="I318" s="195">
        <f t="shared" si="51"/>
        <v>0.34373442346545546</v>
      </c>
      <c r="J318" s="195">
        <f t="shared" si="51"/>
        <v>0.90602645540910776</v>
      </c>
      <c r="K318" s="195">
        <f t="shared" si="51"/>
        <v>-9.7827971829189175E-2</v>
      </c>
      <c r="L318" s="195">
        <f t="shared" si="51"/>
        <v>-1</v>
      </c>
      <c r="M318" s="195">
        <f t="shared" si="51"/>
        <v>0.21585212539676898</v>
      </c>
      <c r="N318" s="195">
        <f t="shared" si="51"/>
        <v>5.8621819773338274E-2</v>
      </c>
      <c r="O318" s="195">
        <f t="shared" si="51"/>
        <v>-0.75558270915557924</v>
      </c>
      <c r="P318" s="195">
        <f t="shared" si="51"/>
        <v>-0.11298180437332347</v>
      </c>
      <c r="Q318" s="195">
        <f t="shared" si="51"/>
        <v>0.1320646548030413</v>
      </c>
      <c r="R318" s="195">
        <f t="shared" si="51"/>
        <v>-1.0847119542733668E-2</v>
      </c>
      <c r="S318" s="195">
        <f t="shared" si="51"/>
        <v>-3.8706997157676698E-2</v>
      </c>
      <c r="T318" s="195">
        <f t="shared" si="51"/>
        <v>2.6936637026498511E-2</v>
      </c>
      <c r="U318" s="195">
        <f t="shared" si="51"/>
        <v>-0.25807839801462157</v>
      </c>
      <c r="V318" s="195">
        <f t="shared" si="51"/>
        <v>8.7260918903884335E-2</v>
      </c>
      <c r="W318" s="195">
        <f t="shared" si="51"/>
        <v>0.73806334264905726</v>
      </c>
      <c r="X318" s="195">
        <f t="shared" si="51"/>
        <v>-9.4599991710669573E-2</v>
      </c>
      <c r="Y318" s="195">
        <f t="shared" si="51"/>
        <v>-1.2925169891590703E-2</v>
      </c>
      <c r="Z318" s="195">
        <f t="shared" si="51"/>
        <v>-0.11918398321988483</v>
      </c>
      <c r="AA318" s="195">
        <f t="shared" si="51"/>
        <v>0.36192321117017262</v>
      </c>
      <c r="AB318" s="195">
        <f t="shared" si="51"/>
        <v>9.7570206270991819E-2</v>
      </c>
      <c r="AC318" s="195">
        <f t="shared" si="51"/>
        <v>-9.3071013372540326E-2</v>
      </c>
      <c r="AD318" s="195">
        <f t="shared" si="51"/>
        <v>-8.5206746684746898E-2</v>
      </c>
      <c r="AE318" s="195">
        <f t="shared" si="51"/>
        <v>-9.7257838829358761E-2</v>
      </c>
      <c r="AF318" s="195">
        <f t="shared" si="51"/>
        <v>0.29624413753775591</v>
      </c>
      <c r="AG318" s="195">
        <f t="shared" si="51"/>
        <v>-6.2041946406126094</v>
      </c>
      <c r="AH318" s="195">
        <f t="shared" si="51"/>
        <v>-7.7332504593247628E-2</v>
      </c>
      <c r="AI318" s="195">
        <f t="shared" si="51"/>
        <v>-0.36780281592264036</v>
      </c>
      <c r="AJ318" s="195">
        <f t="shared" si="51"/>
        <v>0.11748931387509706</v>
      </c>
      <c r="AK318" s="195">
        <f t="shared" si="51"/>
        <v>0.20562125506242843</v>
      </c>
      <c r="AL318" s="195">
        <f t="shared" si="51"/>
        <v>0.70421742814494581</v>
      </c>
      <c r="AM318" s="195">
        <f t="shared" si="51"/>
        <v>-0.39433247818582146</v>
      </c>
      <c r="AN318" s="195">
        <f t="shared" si="51"/>
        <v>-0.37311317479723466</v>
      </c>
      <c r="AO318" s="195">
        <f t="shared" si="51"/>
        <v>-0.73452316075705515</v>
      </c>
      <c r="AP318" s="195">
        <f t="shared" si="51"/>
        <v>-1.0196050325238604</v>
      </c>
      <c r="AQ318" s="195">
        <f t="shared" si="51"/>
        <v>0.26822774017391504</v>
      </c>
      <c r="AR318" s="195">
        <f t="shared" si="51"/>
        <v>0.38555719320240989</v>
      </c>
      <c r="AS318" s="195">
        <f t="shared" si="51"/>
        <v>-1</v>
      </c>
      <c r="AT318" s="195">
        <f t="shared" si="51"/>
        <v>-0.13681624489044403</v>
      </c>
      <c r="AU318" s="195">
        <f t="shared" si="51"/>
        <v>0.17514883180917862</v>
      </c>
      <c r="AV318" s="195">
        <f t="shared" si="51"/>
        <v>0.81208364622451445</v>
      </c>
      <c r="AW318" s="195">
        <f t="shared" si="51"/>
        <v>0.35545498868581354</v>
      </c>
      <c r="AX318" s="195">
        <f t="shared" si="51"/>
        <v>0.33350452608037295</v>
      </c>
      <c r="AY318" s="195">
        <f t="shared" si="51"/>
        <v>0.40360397075013388</v>
      </c>
      <c r="AZ318" s="195">
        <f t="shared" si="51"/>
        <v>0.28446619227802389</v>
      </c>
      <c r="BA318" s="195">
        <f t="shared" si="51"/>
        <v>0.24740542388575001</v>
      </c>
      <c r="BB318" s="195" t="e">
        <f t="shared" si="51"/>
        <v>#DIV/0!</v>
      </c>
      <c r="BC318" s="195" t="e">
        <f t="shared" si="51"/>
        <v>#DIV/0!</v>
      </c>
      <c r="BD318" s="195" t="e">
        <f t="shared" si="51"/>
        <v>#DIV/0!</v>
      </c>
      <c r="BE318" s="195" t="e">
        <f t="shared" si="51"/>
        <v>#DIV/0!</v>
      </c>
      <c r="BF318" s="195" t="e">
        <f t="shared" si="51"/>
        <v>#DIV/0!</v>
      </c>
      <c r="BG318" s="195" t="e">
        <f t="shared" si="51"/>
        <v>#DIV/0!</v>
      </c>
      <c r="BH318" s="195" t="e">
        <f t="shared" si="51"/>
        <v>#DIV/0!</v>
      </c>
      <c r="BI318" s="195" t="e">
        <f t="shared" si="51"/>
        <v>#DIV/0!</v>
      </c>
      <c r="BJ318" s="195" t="e">
        <f t="shared" si="51"/>
        <v>#DIV/0!</v>
      </c>
      <c r="BK318" s="195" t="e">
        <f t="shared" si="51"/>
        <v>#DIV/0!</v>
      </c>
      <c r="BL318" s="195" t="e">
        <f t="shared" si="51"/>
        <v>#DIV/0!</v>
      </c>
      <c r="BM318" s="195" t="e">
        <f t="shared" si="51"/>
        <v>#DIV/0!</v>
      </c>
      <c r="BN318" s="195" t="e">
        <f t="shared" si="51"/>
        <v>#DIV/0!</v>
      </c>
      <c r="BO318" s="195" t="e">
        <f t="shared" si="51"/>
        <v>#DIV/0!</v>
      </c>
      <c r="BP318" s="195" t="e">
        <f t="shared" si="46"/>
        <v>#DIV/0!</v>
      </c>
      <c r="BQ318" s="195" t="e">
        <f t="shared" si="46"/>
        <v>#DIV/0!</v>
      </c>
      <c r="BR318" s="195" t="e">
        <f t="shared" si="46"/>
        <v>#DIV/0!</v>
      </c>
      <c r="BS318" s="195" t="e">
        <f t="shared" si="46"/>
        <v>#DIV/0!</v>
      </c>
      <c r="BT318" s="195" t="e">
        <f t="shared" si="46"/>
        <v>#DIV/0!</v>
      </c>
      <c r="BU318" s="195" t="e">
        <f t="shared" si="46"/>
        <v>#DIV/0!</v>
      </c>
      <c r="BV318" s="195" t="e">
        <f t="shared" si="46"/>
        <v>#DIV/0!</v>
      </c>
    </row>
    <row r="319" spans="1:74" x14ac:dyDescent="0.2">
      <c r="A319" s="90"/>
      <c r="B319" s="102">
        <f t="shared" si="48"/>
        <v>38199</v>
      </c>
      <c r="C319" s="195">
        <f t="shared" si="49"/>
        <v>-1.187677589934353</v>
      </c>
      <c r="D319" s="195">
        <f t="shared" si="51"/>
        <v>-1.1275406563855279</v>
      </c>
      <c r="E319" s="195">
        <f t="shared" si="51"/>
        <v>-1.2727753455922926</v>
      </c>
      <c r="F319" s="195">
        <f t="shared" si="51"/>
        <v>-1.5410736579100166</v>
      </c>
      <c r="G319" s="195">
        <f t="shared" si="51"/>
        <v>-1.5737687682305066</v>
      </c>
      <c r="H319" s="195">
        <f t="shared" si="51"/>
        <v>-0.96005267683574003</v>
      </c>
      <c r="I319" s="195">
        <f t="shared" si="51"/>
        <v>-0.79009817858114262</v>
      </c>
      <c r="J319" s="195">
        <f t="shared" si="51"/>
        <v>-1.1458355604476835</v>
      </c>
      <c r="K319" s="195">
        <f t="shared" si="51"/>
        <v>-0.48993379898654266</v>
      </c>
      <c r="L319" s="195">
        <f t="shared" si="51"/>
        <v>-1</v>
      </c>
      <c r="M319" s="195">
        <f t="shared" si="51"/>
        <v>0.6894879005917578</v>
      </c>
      <c r="N319" s="195">
        <f t="shared" si="51"/>
        <v>0.54828529771760637</v>
      </c>
      <c r="O319" s="195">
        <f t="shared" si="51"/>
        <v>-0.14825650923004791</v>
      </c>
      <c r="P319" s="195">
        <f t="shared" si="51"/>
        <v>0.48624247988277347</v>
      </c>
      <c r="Q319" s="195">
        <f t="shared" si="51"/>
        <v>0.38849307401466238</v>
      </c>
      <c r="R319" s="195">
        <f t="shared" si="51"/>
        <v>0.60097966652894919</v>
      </c>
      <c r="S319" s="195">
        <f t="shared" si="51"/>
        <v>0.62512955528933778</v>
      </c>
      <c r="T319" s="195">
        <f t="shared" si="51"/>
        <v>0.59414739270216821</v>
      </c>
      <c r="U319" s="195">
        <f t="shared" si="51"/>
        <v>0.34117179174328816</v>
      </c>
      <c r="V319" s="195">
        <f t="shared" si="51"/>
        <v>0.71780786967379906</v>
      </c>
      <c r="W319" s="195">
        <f t="shared" si="51"/>
        <v>0.75470699188235035</v>
      </c>
      <c r="X319" s="195">
        <f t="shared" si="51"/>
        <v>0.28794029360596601</v>
      </c>
      <c r="Y319" s="195">
        <f t="shared" si="51"/>
        <v>0.72653469080184974</v>
      </c>
      <c r="Z319" s="195">
        <f t="shared" si="51"/>
        <v>0.96929666575949258</v>
      </c>
      <c r="AA319" s="195">
        <f t="shared" si="51"/>
        <v>0.33068092504842056</v>
      </c>
      <c r="AB319" s="195">
        <f t="shared" si="51"/>
        <v>-6.7424214193060228E-4</v>
      </c>
      <c r="AC319" s="195">
        <f t="shared" si="51"/>
        <v>-0.46379218699681679</v>
      </c>
      <c r="AD319" s="195">
        <f t="shared" si="51"/>
        <v>-0.5382192937806467</v>
      </c>
      <c r="AE319" s="195">
        <f t="shared" si="51"/>
        <v>-0.29151056374565454</v>
      </c>
      <c r="AF319" s="195">
        <f t="shared" si="51"/>
        <v>0.98971696840657108</v>
      </c>
      <c r="AG319" s="195">
        <f t="shared" si="51"/>
        <v>0.42883289677283049</v>
      </c>
      <c r="AH319" s="195">
        <f t="shared" si="51"/>
        <v>-0.3853639294511601</v>
      </c>
      <c r="AI319" s="195">
        <f t="shared" si="51"/>
        <v>-0.88466210912332155</v>
      </c>
      <c r="AJ319" s="195">
        <f t="shared" si="51"/>
        <v>-0.99716748530523502</v>
      </c>
      <c r="AK319" s="195">
        <f t="shared" si="51"/>
        <v>-1.1734687756573803</v>
      </c>
      <c r="AL319" s="195">
        <f t="shared" si="51"/>
        <v>-0.9903667834871811</v>
      </c>
      <c r="AM319" s="195">
        <f t="shared" si="51"/>
        <v>-0.55338863755609868</v>
      </c>
      <c r="AN319" s="195">
        <f t="shared" si="51"/>
        <v>8.4620050661732477E-2</v>
      </c>
      <c r="AO319" s="195">
        <f t="shared" si="51"/>
        <v>-0.61834037736933267</v>
      </c>
      <c r="AP319" s="195">
        <f t="shared" si="51"/>
        <v>0.35597939675378359</v>
      </c>
      <c r="AQ319" s="195">
        <f t="shared" si="51"/>
        <v>0.23848501730978292</v>
      </c>
      <c r="AR319" s="195">
        <f t="shared" si="51"/>
        <v>-0.30872666836322477</v>
      </c>
      <c r="AS319" s="195">
        <f t="shared" si="51"/>
        <v>-1</v>
      </c>
      <c r="AT319" s="195">
        <f t="shared" si="51"/>
        <v>-0.39828067313199833</v>
      </c>
      <c r="AU319" s="195">
        <f t="shared" si="51"/>
        <v>9.5711507422733599E-2</v>
      </c>
      <c r="AV319" s="195">
        <f t="shared" si="51"/>
        <v>-1.0884660235443253</v>
      </c>
      <c r="AW319" s="195">
        <f t="shared" si="51"/>
        <v>-0.11921134336189068</v>
      </c>
      <c r="AX319" s="195">
        <f t="shared" si="51"/>
        <v>-1.7556200361571458E-2</v>
      </c>
      <c r="AY319" s="195">
        <f t="shared" si="51"/>
        <v>-1.0349009877841857</v>
      </c>
      <c r="AZ319" s="195">
        <f t="shared" si="51"/>
        <v>-1.280839423523557</v>
      </c>
      <c r="BA319" s="195">
        <f t="shared" si="51"/>
        <v>0.57737526296746711</v>
      </c>
      <c r="BB319" s="195" t="e">
        <f t="shared" si="51"/>
        <v>#DIV/0!</v>
      </c>
      <c r="BC319" s="195" t="e">
        <f t="shared" si="51"/>
        <v>#DIV/0!</v>
      </c>
      <c r="BD319" s="195" t="e">
        <f t="shared" si="51"/>
        <v>#DIV/0!</v>
      </c>
      <c r="BE319" s="195" t="e">
        <f t="shared" si="51"/>
        <v>#DIV/0!</v>
      </c>
      <c r="BF319" s="195" t="e">
        <f t="shared" si="51"/>
        <v>#DIV/0!</v>
      </c>
      <c r="BG319" s="195" t="e">
        <f t="shared" si="51"/>
        <v>#DIV/0!</v>
      </c>
      <c r="BH319" s="195" t="e">
        <f t="shared" si="51"/>
        <v>#DIV/0!</v>
      </c>
      <c r="BI319" s="195" t="e">
        <f t="shared" si="51"/>
        <v>#DIV/0!</v>
      </c>
      <c r="BJ319" s="195" t="e">
        <f t="shared" si="51"/>
        <v>#DIV/0!</v>
      </c>
      <c r="BK319" s="195" t="e">
        <f t="shared" si="51"/>
        <v>#DIV/0!</v>
      </c>
      <c r="BL319" s="195" t="e">
        <f t="shared" si="51"/>
        <v>#DIV/0!</v>
      </c>
      <c r="BM319" s="195" t="e">
        <f t="shared" si="51"/>
        <v>#DIV/0!</v>
      </c>
      <c r="BN319" s="195" t="e">
        <f t="shared" si="51"/>
        <v>#DIV/0!</v>
      </c>
      <c r="BO319" s="195" t="e">
        <f t="shared" ref="BO319:BV322" si="52">(BO72-BO$246)/BO$247</f>
        <v>#DIV/0!</v>
      </c>
      <c r="BP319" s="195" t="e">
        <f t="shared" si="52"/>
        <v>#DIV/0!</v>
      </c>
      <c r="BQ319" s="195" t="e">
        <f t="shared" si="52"/>
        <v>#DIV/0!</v>
      </c>
      <c r="BR319" s="195" t="e">
        <f t="shared" si="52"/>
        <v>#DIV/0!</v>
      </c>
      <c r="BS319" s="195" t="e">
        <f t="shared" si="52"/>
        <v>#DIV/0!</v>
      </c>
      <c r="BT319" s="195" t="e">
        <f t="shared" si="52"/>
        <v>#DIV/0!</v>
      </c>
      <c r="BU319" s="195" t="e">
        <f t="shared" si="52"/>
        <v>#DIV/0!</v>
      </c>
      <c r="BV319" s="195" t="e">
        <f t="shared" si="52"/>
        <v>#DIV/0!</v>
      </c>
    </row>
    <row r="320" spans="1:74" x14ac:dyDescent="0.2">
      <c r="A320" s="90"/>
      <c r="B320" s="102">
        <f t="shared" si="48"/>
        <v>38230</v>
      </c>
      <c r="C320" s="195">
        <f t="shared" si="49"/>
        <v>-8.1504516361629753E-2</v>
      </c>
      <c r="D320" s="195">
        <f t="shared" ref="D320:BO323" si="53">(D73-D$246)/D$247</f>
        <v>-5.7803648182795327E-2</v>
      </c>
      <c r="E320" s="195">
        <f t="shared" si="53"/>
        <v>-0.11972643553301753</v>
      </c>
      <c r="F320" s="195">
        <f t="shared" si="53"/>
        <v>-0.28676848073124755</v>
      </c>
      <c r="G320" s="195">
        <f t="shared" si="53"/>
        <v>-0.4861264571598618</v>
      </c>
      <c r="H320" s="195">
        <f t="shared" si="53"/>
        <v>1.2213082452486716E-3</v>
      </c>
      <c r="I320" s="195">
        <f t="shared" si="53"/>
        <v>3.8801325504676652E-2</v>
      </c>
      <c r="J320" s="195">
        <f t="shared" si="53"/>
        <v>-7.8524498364383286E-2</v>
      </c>
      <c r="K320" s="195">
        <f t="shared" si="53"/>
        <v>0.55942380209351927</v>
      </c>
      <c r="L320" s="195">
        <f t="shared" si="53"/>
        <v>-1</v>
      </c>
      <c r="M320" s="195">
        <f t="shared" si="53"/>
        <v>1.7076437166571758</v>
      </c>
      <c r="N320" s="195">
        <f t="shared" si="53"/>
        <v>1.5418518312999054</v>
      </c>
      <c r="O320" s="195">
        <f t="shared" si="53"/>
        <v>-0.22578751347586046</v>
      </c>
      <c r="P320" s="195">
        <f t="shared" si="53"/>
        <v>1.4866520829397776</v>
      </c>
      <c r="Q320" s="195">
        <f t="shared" si="53"/>
        <v>1.0558081487168613</v>
      </c>
      <c r="R320" s="195">
        <f t="shared" si="53"/>
        <v>1.4472974510962788</v>
      </c>
      <c r="S320" s="195">
        <f t="shared" si="53"/>
        <v>1.5534926246112144</v>
      </c>
      <c r="T320" s="195">
        <f t="shared" si="53"/>
        <v>1.3437212625138637</v>
      </c>
      <c r="U320" s="195">
        <f t="shared" si="53"/>
        <v>1.4417008680430505</v>
      </c>
      <c r="V320" s="195">
        <f t="shared" si="53"/>
        <v>1.7710479791224587</v>
      </c>
      <c r="W320" s="195">
        <f t="shared" si="53"/>
        <v>1.6811556392907443</v>
      </c>
      <c r="X320" s="195">
        <f t="shared" si="53"/>
        <v>1.0005134388279802</v>
      </c>
      <c r="Y320" s="195">
        <f t="shared" si="53"/>
        <v>1.5863208601880101</v>
      </c>
      <c r="Z320" s="195">
        <f t="shared" si="53"/>
        <v>1.7446012028426077</v>
      </c>
      <c r="AA320" s="195">
        <f t="shared" si="53"/>
        <v>0.58984107502940974</v>
      </c>
      <c r="AB320" s="195">
        <f t="shared" si="53"/>
        <v>-0.1655347649303249</v>
      </c>
      <c r="AC320" s="195">
        <f t="shared" si="53"/>
        <v>0.94439291934736203</v>
      </c>
      <c r="AD320" s="195">
        <f t="shared" si="53"/>
        <v>0.98533558076444749</v>
      </c>
      <c r="AE320" s="195">
        <f t="shared" si="53"/>
        <v>0.73786490133476967</v>
      </c>
      <c r="AF320" s="195">
        <f t="shared" si="53"/>
        <v>1.6030654176189298</v>
      </c>
      <c r="AG320" s="195">
        <f t="shared" si="53"/>
        <v>0.96837281594580971</v>
      </c>
      <c r="AH320" s="195">
        <f t="shared" si="53"/>
        <v>0.78469404304141288</v>
      </c>
      <c r="AI320" s="195">
        <f t="shared" si="53"/>
        <v>-0.42293447386404637</v>
      </c>
      <c r="AJ320" s="195">
        <f t="shared" si="53"/>
        <v>-0.29676761790895867</v>
      </c>
      <c r="AK320" s="195">
        <f t="shared" si="53"/>
        <v>-0.46450325256932118</v>
      </c>
      <c r="AL320" s="195">
        <f t="shared" si="53"/>
        <v>-9.4234857514371606E-2</v>
      </c>
      <c r="AM320" s="195">
        <f t="shared" si="53"/>
        <v>-0.4836653896129634</v>
      </c>
      <c r="AN320" s="195">
        <f t="shared" si="53"/>
        <v>0.24589876350165366</v>
      </c>
      <c r="AO320" s="195">
        <f t="shared" si="53"/>
        <v>-0.90027632220612452</v>
      </c>
      <c r="AP320" s="195">
        <f t="shared" si="53"/>
        <v>-0.47903983103735898</v>
      </c>
      <c r="AQ320" s="195">
        <f t="shared" si="53"/>
        <v>-6.4545643836196126E-2</v>
      </c>
      <c r="AR320" s="195">
        <f t="shared" si="53"/>
        <v>-0.15985941287798885</v>
      </c>
      <c r="AS320" s="195">
        <f t="shared" si="53"/>
        <v>-1</v>
      </c>
      <c r="AT320" s="195">
        <f t="shared" si="53"/>
        <v>0.3234473524850614</v>
      </c>
      <c r="AU320" s="195">
        <f t="shared" si="53"/>
        <v>4.8707822816947188E-2</v>
      </c>
      <c r="AV320" s="195">
        <f t="shared" si="53"/>
        <v>-0.17790573665483042</v>
      </c>
      <c r="AW320" s="195">
        <f t="shared" si="53"/>
        <v>1.2679171782162624</v>
      </c>
      <c r="AX320" s="195">
        <f t="shared" si="53"/>
        <v>0.98888256913458283</v>
      </c>
      <c r="AY320" s="195">
        <f t="shared" si="53"/>
        <v>3.5382213676322015E-2</v>
      </c>
      <c r="AZ320" s="195">
        <f t="shared" si="53"/>
        <v>1.5831779270529544E-2</v>
      </c>
      <c r="BA320" s="195">
        <f t="shared" si="53"/>
        <v>0.41948731690428914</v>
      </c>
      <c r="BB320" s="195" t="e">
        <f t="shared" si="53"/>
        <v>#DIV/0!</v>
      </c>
      <c r="BC320" s="195" t="e">
        <f t="shared" si="53"/>
        <v>#DIV/0!</v>
      </c>
      <c r="BD320" s="195" t="e">
        <f t="shared" si="53"/>
        <v>#DIV/0!</v>
      </c>
      <c r="BE320" s="195" t="e">
        <f t="shared" si="53"/>
        <v>#DIV/0!</v>
      </c>
      <c r="BF320" s="195" t="e">
        <f t="shared" si="53"/>
        <v>#DIV/0!</v>
      </c>
      <c r="BG320" s="195" t="e">
        <f t="shared" si="53"/>
        <v>#DIV/0!</v>
      </c>
      <c r="BH320" s="195" t="e">
        <f t="shared" si="53"/>
        <v>#DIV/0!</v>
      </c>
      <c r="BI320" s="195" t="e">
        <f t="shared" si="53"/>
        <v>#DIV/0!</v>
      </c>
      <c r="BJ320" s="195" t="e">
        <f t="shared" si="53"/>
        <v>#DIV/0!</v>
      </c>
      <c r="BK320" s="195" t="e">
        <f t="shared" si="53"/>
        <v>#DIV/0!</v>
      </c>
      <c r="BL320" s="195" t="e">
        <f t="shared" si="53"/>
        <v>#DIV/0!</v>
      </c>
      <c r="BM320" s="195" t="e">
        <f t="shared" si="53"/>
        <v>#DIV/0!</v>
      </c>
      <c r="BN320" s="195" t="e">
        <f t="shared" si="53"/>
        <v>#DIV/0!</v>
      </c>
      <c r="BO320" s="195" t="e">
        <f t="shared" si="53"/>
        <v>#DIV/0!</v>
      </c>
      <c r="BP320" s="195" t="e">
        <f t="shared" si="52"/>
        <v>#DIV/0!</v>
      </c>
      <c r="BQ320" s="195" t="e">
        <f t="shared" si="52"/>
        <v>#DIV/0!</v>
      </c>
      <c r="BR320" s="195" t="e">
        <f t="shared" si="52"/>
        <v>#DIV/0!</v>
      </c>
      <c r="BS320" s="195" t="e">
        <f t="shared" si="52"/>
        <v>#DIV/0!</v>
      </c>
      <c r="BT320" s="195" t="e">
        <f t="shared" si="52"/>
        <v>#DIV/0!</v>
      </c>
      <c r="BU320" s="195" t="e">
        <f t="shared" si="52"/>
        <v>#DIV/0!</v>
      </c>
      <c r="BV320" s="195" t="e">
        <f t="shared" si="52"/>
        <v>#DIV/0!</v>
      </c>
    </row>
    <row r="321" spans="1:74" x14ac:dyDescent="0.2">
      <c r="A321" s="90"/>
      <c r="B321" s="102">
        <f t="shared" si="48"/>
        <v>38260</v>
      </c>
      <c r="C321" s="195">
        <f t="shared" si="49"/>
        <v>0.21527040854219293</v>
      </c>
      <c r="D321" s="195">
        <f t="shared" si="53"/>
        <v>0.14752774070349553</v>
      </c>
      <c r="E321" s="195">
        <f t="shared" si="53"/>
        <v>0.55531095938067199</v>
      </c>
      <c r="F321" s="195">
        <f t="shared" si="53"/>
        <v>0.7636621902877605</v>
      </c>
      <c r="G321" s="195">
        <f t="shared" si="53"/>
        <v>0.55041440624125171</v>
      </c>
      <c r="H321" s="195">
        <f t="shared" si="53"/>
        <v>0.3679408056547861</v>
      </c>
      <c r="I321" s="195">
        <f t="shared" si="53"/>
        <v>0.57749340988054865</v>
      </c>
      <c r="J321" s="195">
        <f t="shared" si="53"/>
        <v>0.40567840519611792</v>
      </c>
      <c r="K321" s="195">
        <f t="shared" si="53"/>
        <v>0.8395673693771406</v>
      </c>
      <c r="L321" s="195">
        <f t="shared" si="53"/>
        <v>-1</v>
      </c>
      <c r="M321" s="195">
        <f t="shared" si="53"/>
        <v>-0.11068213294197647</v>
      </c>
      <c r="N321" s="195">
        <f t="shared" si="53"/>
        <v>-7.0068363634042979E-2</v>
      </c>
      <c r="O321" s="195">
        <f t="shared" si="53"/>
        <v>-0.37826515515929166</v>
      </c>
      <c r="P321" s="195">
        <f t="shared" si="53"/>
        <v>-0.32353387016030494</v>
      </c>
      <c r="Q321" s="195">
        <f t="shared" si="53"/>
        <v>0.1090082286005794</v>
      </c>
      <c r="R321" s="195">
        <f t="shared" si="53"/>
        <v>9.4858024376753433E-2</v>
      </c>
      <c r="S321" s="195">
        <f t="shared" si="53"/>
        <v>-2.5097591754434927E-2</v>
      </c>
      <c r="T321" s="195">
        <f t="shared" si="53"/>
        <v>0.26388574397807157</v>
      </c>
      <c r="U321" s="195">
        <f t="shared" si="53"/>
        <v>-0.13811087282400636</v>
      </c>
      <c r="V321" s="195">
        <f t="shared" si="53"/>
        <v>-0.322120107243974</v>
      </c>
      <c r="W321" s="195">
        <f t="shared" si="53"/>
        <v>-0.31263875506995592</v>
      </c>
      <c r="X321" s="195">
        <f t="shared" si="53"/>
        <v>-0.10953994976967367</v>
      </c>
      <c r="Y321" s="195">
        <f t="shared" si="53"/>
        <v>-7.5608993945742692E-2</v>
      </c>
      <c r="Z321" s="195">
        <f t="shared" si="53"/>
        <v>-0.33497671049822825</v>
      </c>
      <c r="AA321" s="195">
        <f t="shared" si="53"/>
        <v>0.36976610230694357</v>
      </c>
      <c r="AB321" s="195">
        <f t="shared" si="53"/>
        <v>-4.0732623688360857E-2</v>
      </c>
      <c r="AC321" s="195">
        <f t="shared" si="53"/>
        <v>0.68574388833887245</v>
      </c>
      <c r="AD321" s="195">
        <f t="shared" si="53"/>
        <v>0.61803179095054561</v>
      </c>
      <c r="AE321" s="195">
        <f t="shared" si="53"/>
        <v>0.66347534639461947</v>
      </c>
      <c r="AF321" s="195">
        <f t="shared" si="53"/>
        <v>0.40281510369257084</v>
      </c>
      <c r="AG321" s="195">
        <f t="shared" si="53"/>
        <v>0.35256566361177955</v>
      </c>
      <c r="AH321" s="195">
        <f t="shared" si="53"/>
        <v>0.56978312014816068</v>
      </c>
      <c r="AI321" s="195">
        <f t="shared" si="53"/>
        <v>0.26621125040352855</v>
      </c>
      <c r="AJ321" s="195">
        <f t="shared" si="53"/>
        <v>0.70083070761182875</v>
      </c>
      <c r="AK321" s="195">
        <f t="shared" si="53"/>
        <v>0.63708410145661376</v>
      </c>
      <c r="AL321" s="195">
        <f t="shared" si="53"/>
        <v>0.45655227560815681</v>
      </c>
      <c r="AM321" s="195">
        <f t="shared" si="53"/>
        <v>0.29200574375441612</v>
      </c>
      <c r="AN321" s="195">
        <f t="shared" si="53"/>
        <v>-0.19132503026668771</v>
      </c>
      <c r="AO321" s="195">
        <f t="shared" si="53"/>
        <v>1.6125741337125648</v>
      </c>
      <c r="AP321" s="195">
        <f t="shared" si="53"/>
        <v>1.5377736672957347</v>
      </c>
      <c r="AQ321" s="195">
        <f t="shared" si="53"/>
        <v>1.3077943506739711</v>
      </c>
      <c r="AR321" s="195">
        <f t="shared" si="53"/>
        <v>2.871210231675873E-2</v>
      </c>
      <c r="AS321" s="195">
        <f t="shared" si="53"/>
        <v>-1</v>
      </c>
      <c r="AT321" s="195">
        <f t="shared" si="53"/>
        <v>0.64269489528709167</v>
      </c>
      <c r="AU321" s="195">
        <f t="shared" si="53"/>
        <v>0.72725781553951863</v>
      </c>
      <c r="AV321" s="195">
        <f t="shared" si="53"/>
        <v>0.2801656105564499</v>
      </c>
      <c r="AW321" s="195">
        <f t="shared" si="53"/>
        <v>-0.19012592080161722</v>
      </c>
      <c r="AX321" s="195">
        <f t="shared" si="53"/>
        <v>4.002931806578592E-2</v>
      </c>
      <c r="AY321" s="195">
        <f t="shared" si="53"/>
        <v>0.27345833624907179</v>
      </c>
      <c r="AZ321" s="195">
        <f t="shared" si="53"/>
        <v>-6.3188711206630635E-4</v>
      </c>
      <c r="BA321" s="195">
        <f t="shared" si="53"/>
        <v>0.84619284724983612</v>
      </c>
      <c r="BB321" s="195" t="e">
        <f t="shared" si="53"/>
        <v>#DIV/0!</v>
      </c>
      <c r="BC321" s="195" t="e">
        <f t="shared" si="53"/>
        <v>#DIV/0!</v>
      </c>
      <c r="BD321" s="195" t="e">
        <f t="shared" si="53"/>
        <v>#DIV/0!</v>
      </c>
      <c r="BE321" s="195" t="e">
        <f t="shared" si="53"/>
        <v>#DIV/0!</v>
      </c>
      <c r="BF321" s="195" t="e">
        <f t="shared" si="53"/>
        <v>#DIV/0!</v>
      </c>
      <c r="BG321" s="195" t="e">
        <f t="shared" si="53"/>
        <v>#DIV/0!</v>
      </c>
      <c r="BH321" s="195" t="e">
        <f t="shared" si="53"/>
        <v>#DIV/0!</v>
      </c>
      <c r="BI321" s="195" t="e">
        <f t="shared" si="53"/>
        <v>#DIV/0!</v>
      </c>
      <c r="BJ321" s="195" t="e">
        <f t="shared" si="53"/>
        <v>#DIV/0!</v>
      </c>
      <c r="BK321" s="195" t="e">
        <f t="shared" si="53"/>
        <v>#DIV/0!</v>
      </c>
      <c r="BL321" s="195" t="e">
        <f t="shared" si="53"/>
        <v>#DIV/0!</v>
      </c>
      <c r="BM321" s="195" t="e">
        <f t="shared" si="53"/>
        <v>#DIV/0!</v>
      </c>
      <c r="BN321" s="195" t="e">
        <f t="shared" si="53"/>
        <v>#DIV/0!</v>
      </c>
      <c r="BO321" s="195" t="e">
        <f t="shared" si="53"/>
        <v>#DIV/0!</v>
      </c>
      <c r="BP321" s="195" t="e">
        <f t="shared" si="52"/>
        <v>#DIV/0!</v>
      </c>
      <c r="BQ321" s="195" t="e">
        <f t="shared" si="52"/>
        <v>#DIV/0!</v>
      </c>
      <c r="BR321" s="195" t="e">
        <f t="shared" si="52"/>
        <v>#DIV/0!</v>
      </c>
      <c r="BS321" s="195" t="e">
        <f t="shared" si="52"/>
        <v>#DIV/0!</v>
      </c>
      <c r="BT321" s="195" t="e">
        <f t="shared" si="52"/>
        <v>#DIV/0!</v>
      </c>
      <c r="BU321" s="195" t="e">
        <f t="shared" si="52"/>
        <v>#DIV/0!</v>
      </c>
      <c r="BV321" s="195" t="e">
        <f t="shared" si="52"/>
        <v>#DIV/0!</v>
      </c>
    </row>
    <row r="322" spans="1:74" x14ac:dyDescent="0.2">
      <c r="B322" s="102">
        <f t="shared" si="48"/>
        <v>38291</v>
      </c>
      <c r="C322" s="195">
        <f t="shared" si="49"/>
        <v>0.24312520551121233</v>
      </c>
      <c r="D322" s="195">
        <f t="shared" si="53"/>
        <v>0.24121953469583529</v>
      </c>
      <c r="E322" s="195">
        <f t="shared" si="53"/>
        <v>0.4381176337458626</v>
      </c>
      <c r="F322" s="195">
        <f t="shared" si="53"/>
        <v>0.21385243789608921</v>
      </c>
      <c r="G322" s="195">
        <f t="shared" si="53"/>
        <v>5.4399950371785813E-2</v>
      </c>
      <c r="H322" s="195">
        <f t="shared" si="53"/>
        <v>0.45867734202165394</v>
      </c>
      <c r="I322" s="195">
        <f t="shared" si="53"/>
        <v>0.63617300654674092</v>
      </c>
      <c r="J322" s="195">
        <f t="shared" si="53"/>
        <v>0.7136914442822061</v>
      </c>
      <c r="K322" s="195">
        <f t="shared" si="53"/>
        <v>0.24389219485610392</v>
      </c>
      <c r="L322" s="195">
        <f t="shared" si="53"/>
        <v>-1</v>
      </c>
      <c r="M322" s="195">
        <f t="shared" si="53"/>
        <v>0.51972119533772476</v>
      </c>
      <c r="N322" s="195">
        <f t="shared" si="53"/>
        <v>0.40669049702525256</v>
      </c>
      <c r="O322" s="195">
        <f t="shared" si="53"/>
        <v>-0.26519910730081508</v>
      </c>
      <c r="P322" s="195">
        <f t="shared" si="53"/>
        <v>0.31935858055979899</v>
      </c>
      <c r="Q322" s="195">
        <f t="shared" si="53"/>
        <v>0.3157563254504489</v>
      </c>
      <c r="R322" s="195">
        <f t="shared" si="53"/>
        <v>0.40077141741259475</v>
      </c>
      <c r="S322" s="195">
        <f t="shared" si="53"/>
        <v>0.36786138796287132</v>
      </c>
      <c r="T322" s="195">
        <f t="shared" si="53"/>
        <v>0.45276475365288998</v>
      </c>
      <c r="U322" s="195">
        <f t="shared" si="53"/>
        <v>0.35409538803694529</v>
      </c>
      <c r="V322" s="195">
        <f t="shared" si="53"/>
        <v>0.60656589090084601</v>
      </c>
      <c r="W322" s="195">
        <f t="shared" si="53"/>
        <v>0.62457087244617049</v>
      </c>
      <c r="X322" s="195">
        <f t="shared" si="53"/>
        <v>0.18369903284475947</v>
      </c>
      <c r="Y322" s="195">
        <f t="shared" si="53"/>
        <v>0.32589088668032012</v>
      </c>
      <c r="Z322" s="195">
        <f t="shared" si="53"/>
        <v>4.8138377623630713E-2</v>
      </c>
      <c r="AA322" s="195">
        <f t="shared" si="53"/>
        <v>0.52274557228241947</v>
      </c>
      <c r="AB322" s="195">
        <f t="shared" si="53"/>
        <v>0.1003590809356167</v>
      </c>
      <c r="AC322" s="195">
        <f t="shared" si="53"/>
        <v>1.4385209080128236</v>
      </c>
      <c r="AD322" s="195">
        <f t="shared" si="53"/>
        <v>1.448426170294989</v>
      </c>
      <c r="AE322" s="195">
        <f t="shared" si="53"/>
        <v>1.1808027083036756</v>
      </c>
      <c r="AF322" s="195">
        <f t="shared" si="53"/>
        <v>0.44149265658894798</v>
      </c>
      <c r="AG322" s="195">
        <f t="shared" si="53"/>
        <v>0.46173774523357514</v>
      </c>
      <c r="AH322" s="195">
        <f t="shared" si="53"/>
        <v>1.1952639247743035</v>
      </c>
      <c r="AI322" s="195">
        <f t="shared" si="53"/>
        <v>-0.14038472691434065</v>
      </c>
      <c r="AJ322" s="195">
        <f t="shared" si="53"/>
        <v>0.17601855070486952</v>
      </c>
      <c r="AK322" s="195">
        <f t="shared" si="53"/>
        <v>-7.0477529506518713E-2</v>
      </c>
      <c r="AL322" s="195">
        <f t="shared" si="53"/>
        <v>0.53469598785895034</v>
      </c>
      <c r="AM322" s="195">
        <f t="shared" si="53"/>
        <v>0.29418459525263913</v>
      </c>
      <c r="AN322" s="195">
        <f t="shared" si="53"/>
        <v>-0.23327614054296777</v>
      </c>
      <c r="AO322" s="195">
        <f t="shared" si="53"/>
        <v>0.60002314446801452</v>
      </c>
      <c r="AP322" s="195">
        <f t="shared" si="53"/>
        <v>0.3386476238536526</v>
      </c>
      <c r="AQ322" s="195">
        <f t="shared" si="53"/>
        <v>-3.000658346285981E-3</v>
      </c>
      <c r="AR322" s="195">
        <f t="shared" si="53"/>
        <v>0.33271552099059398</v>
      </c>
      <c r="AS322" s="195">
        <f t="shared" si="53"/>
        <v>-1</v>
      </c>
      <c r="AT322" s="195">
        <f t="shared" si="53"/>
        <v>0.54677048080235813</v>
      </c>
      <c r="AU322" s="195">
        <f t="shared" si="53"/>
        <v>0.97407679552145077</v>
      </c>
      <c r="AV322" s="195">
        <f t="shared" si="53"/>
        <v>0.9444463323876795</v>
      </c>
      <c r="AW322" s="195">
        <f t="shared" si="53"/>
        <v>0.79797362208958922</v>
      </c>
      <c r="AX322" s="195">
        <f t="shared" si="53"/>
        <v>0.7451249680552634</v>
      </c>
      <c r="AY322" s="195">
        <f t="shared" si="53"/>
        <v>0.26241871934416655</v>
      </c>
      <c r="AZ322" s="195">
        <f t="shared" si="53"/>
        <v>-0.28643559558422482</v>
      </c>
      <c r="BA322" s="195">
        <f t="shared" si="53"/>
        <v>-0.18125177416615904</v>
      </c>
      <c r="BB322" s="195" t="e">
        <f t="shared" si="53"/>
        <v>#DIV/0!</v>
      </c>
      <c r="BC322" s="195" t="e">
        <f t="shared" si="53"/>
        <v>#DIV/0!</v>
      </c>
      <c r="BD322" s="195" t="e">
        <f t="shared" si="53"/>
        <v>#DIV/0!</v>
      </c>
      <c r="BE322" s="195" t="e">
        <f t="shared" si="53"/>
        <v>#DIV/0!</v>
      </c>
      <c r="BF322" s="195" t="e">
        <f t="shared" si="53"/>
        <v>#DIV/0!</v>
      </c>
      <c r="BG322" s="195" t="e">
        <f t="shared" si="53"/>
        <v>#DIV/0!</v>
      </c>
      <c r="BH322" s="195" t="e">
        <f t="shared" si="53"/>
        <v>#DIV/0!</v>
      </c>
      <c r="BI322" s="195" t="e">
        <f t="shared" si="53"/>
        <v>#DIV/0!</v>
      </c>
      <c r="BJ322" s="195" t="e">
        <f t="shared" si="53"/>
        <v>#DIV/0!</v>
      </c>
      <c r="BK322" s="195" t="e">
        <f t="shared" si="53"/>
        <v>#DIV/0!</v>
      </c>
      <c r="BL322" s="195" t="e">
        <f t="shared" si="53"/>
        <v>#DIV/0!</v>
      </c>
      <c r="BM322" s="195" t="e">
        <f t="shared" si="53"/>
        <v>#DIV/0!</v>
      </c>
      <c r="BN322" s="195" t="e">
        <f t="shared" si="53"/>
        <v>#DIV/0!</v>
      </c>
      <c r="BO322" s="195" t="e">
        <f t="shared" si="53"/>
        <v>#DIV/0!</v>
      </c>
      <c r="BP322" s="195" t="e">
        <f t="shared" si="52"/>
        <v>#DIV/0!</v>
      </c>
      <c r="BQ322" s="195" t="e">
        <f t="shared" si="52"/>
        <v>#DIV/0!</v>
      </c>
      <c r="BR322" s="195" t="e">
        <f t="shared" si="52"/>
        <v>#DIV/0!</v>
      </c>
      <c r="BS322" s="195" t="e">
        <f t="shared" si="52"/>
        <v>#DIV/0!</v>
      </c>
      <c r="BT322" s="195" t="e">
        <f t="shared" si="52"/>
        <v>#DIV/0!</v>
      </c>
      <c r="BU322" s="195" t="e">
        <f t="shared" si="52"/>
        <v>#DIV/0!</v>
      </c>
      <c r="BV322" s="195" t="e">
        <f t="shared" si="52"/>
        <v>#DIV/0!</v>
      </c>
    </row>
    <row r="323" spans="1:74" x14ac:dyDescent="0.2">
      <c r="A323" s="91"/>
      <c r="B323" s="102">
        <f t="shared" si="48"/>
        <v>38321</v>
      </c>
      <c r="C323" s="195">
        <f t="shared" si="49"/>
        <v>1.0359581908311126</v>
      </c>
      <c r="D323" s="195">
        <f t="shared" si="53"/>
        <v>0.95387008746026025</v>
      </c>
      <c r="E323" s="195">
        <f t="shared" si="53"/>
        <v>1.2384107943871741</v>
      </c>
      <c r="F323" s="195">
        <f t="shared" si="53"/>
        <v>1.5661722653801742</v>
      </c>
      <c r="G323" s="195">
        <f t="shared" si="53"/>
        <v>1.4005720321467348</v>
      </c>
      <c r="H323" s="195">
        <f t="shared" si="53"/>
        <v>1.2196869616974206</v>
      </c>
      <c r="I323" s="195">
        <f t="shared" si="53"/>
        <v>1.408735635506273</v>
      </c>
      <c r="J323" s="195">
        <f t="shared" si="53"/>
        <v>1.4317609091386794</v>
      </c>
      <c r="K323" s="195">
        <f t="shared" si="53"/>
        <v>1.4540644695309726</v>
      </c>
      <c r="L323" s="195">
        <f t="shared" si="53"/>
        <v>-1</v>
      </c>
      <c r="M323" s="195">
        <f t="shared" si="53"/>
        <v>-1.2980491349379522</v>
      </c>
      <c r="N323" s="195">
        <f t="shared" si="53"/>
        <v>-1.4944711198132528</v>
      </c>
      <c r="O323" s="195">
        <f t="shared" si="53"/>
        <v>-0.34208401984457909</v>
      </c>
      <c r="P323" s="195">
        <f t="shared" si="53"/>
        <v>-1.6933353023996842</v>
      </c>
      <c r="Q323" s="195">
        <f t="shared" si="53"/>
        <v>-0.90540846004928321</v>
      </c>
      <c r="R323" s="195">
        <f t="shared" si="53"/>
        <v>-1.0809801341586505</v>
      </c>
      <c r="S323" s="195">
        <f t="shared" si="53"/>
        <v>-1.2934941753365665</v>
      </c>
      <c r="T323" s="195">
        <f t="shared" si="53"/>
        <v>-0.80615544101198788</v>
      </c>
      <c r="U323" s="195">
        <f t="shared" si="53"/>
        <v>-0.48985461235187644</v>
      </c>
      <c r="V323" s="195">
        <f t="shared" si="53"/>
        <v>-1.5472317099626938</v>
      </c>
      <c r="W323" s="195">
        <f t="shared" si="53"/>
        <v>-0.88856641043580564</v>
      </c>
      <c r="X323" s="195">
        <f t="shared" si="53"/>
        <v>-0.70820195846413547</v>
      </c>
      <c r="Y323" s="195">
        <f t="shared" si="53"/>
        <v>-1.2359731360346649</v>
      </c>
      <c r="Z323" s="195">
        <f t="shared" si="53"/>
        <v>-1.468165186052196</v>
      </c>
      <c r="AA323" s="195">
        <f t="shared" si="53"/>
        <v>0.26397325757742429</v>
      </c>
      <c r="AB323" s="195">
        <f t="shared" si="53"/>
        <v>1.0164338941043427E-2</v>
      </c>
      <c r="AC323" s="195">
        <f t="shared" si="53"/>
        <v>2.1083590796583573</v>
      </c>
      <c r="AD323" s="195">
        <f t="shared" si="53"/>
        <v>2.0633229485707645</v>
      </c>
      <c r="AE323" s="195">
        <f t="shared" si="53"/>
        <v>1.9638527600096987</v>
      </c>
      <c r="AF323" s="195">
        <f t="shared" si="53"/>
        <v>6.3532655791295481E-2</v>
      </c>
      <c r="AG323" s="195">
        <f t="shared" si="53"/>
        <v>0.27779236419923747</v>
      </c>
      <c r="AH323" s="195">
        <f t="shared" si="53"/>
        <v>1.7518310191731465</v>
      </c>
      <c r="AI323" s="195">
        <f t="shared" si="53"/>
        <v>1.0725117477965911</v>
      </c>
      <c r="AJ323" s="195">
        <f t="shared" si="53"/>
        <v>1.4753676083258167</v>
      </c>
      <c r="AK323" s="195">
        <f t="shared" si="53"/>
        <v>1.2842783710478913</v>
      </c>
      <c r="AL323" s="195">
        <f t="shared" si="53"/>
        <v>2.1379024714558756</v>
      </c>
      <c r="AM323" s="195">
        <f t="shared" si="53"/>
        <v>1.7227848942541708</v>
      </c>
      <c r="AN323" s="195">
        <f t="shared" si="53"/>
        <v>0.4715025120985375</v>
      </c>
      <c r="AO323" s="195">
        <f t="shared" si="53"/>
        <v>1.7599063486780664</v>
      </c>
      <c r="AP323" s="195">
        <f t="shared" si="53"/>
        <v>-0.33368557992324038</v>
      </c>
      <c r="AQ323" s="195">
        <f t="shared" si="53"/>
        <v>1.3052895050179152</v>
      </c>
      <c r="AR323" s="195">
        <f t="shared" si="53"/>
        <v>-0.39613966769099529</v>
      </c>
      <c r="AS323" s="195">
        <f t="shared" si="53"/>
        <v>-1</v>
      </c>
      <c r="AT323" s="195">
        <f t="shared" si="53"/>
        <v>0.70552202410949894</v>
      </c>
      <c r="AU323" s="195">
        <f t="shared" si="53"/>
        <v>-0.3926566655529008</v>
      </c>
      <c r="AV323" s="195">
        <f t="shared" si="53"/>
        <v>2.0507268083133479</v>
      </c>
      <c r="AW323" s="195">
        <f t="shared" si="53"/>
        <v>0.60539741937913616</v>
      </c>
      <c r="AX323" s="195">
        <f t="shared" si="53"/>
        <v>1.2930944177643804</v>
      </c>
      <c r="AY323" s="195">
        <f t="shared" si="53"/>
        <v>1.0192847160766727</v>
      </c>
      <c r="AZ323" s="195">
        <f t="shared" si="53"/>
        <v>1.7687677849755259</v>
      </c>
      <c r="BA323" s="195">
        <f t="shared" si="53"/>
        <v>0.80993914106801745</v>
      </c>
      <c r="BB323" s="195" t="e">
        <f t="shared" si="53"/>
        <v>#DIV/0!</v>
      </c>
      <c r="BC323" s="195" t="e">
        <f t="shared" si="53"/>
        <v>#DIV/0!</v>
      </c>
      <c r="BD323" s="195" t="e">
        <f t="shared" si="53"/>
        <v>#DIV/0!</v>
      </c>
      <c r="BE323" s="195" t="e">
        <f t="shared" si="53"/>
        <v>#DIV/0!</v>
      </c>
      <c r="BF323" s="195" t="e">
        <f t="shared" si="53"/>
        <v>#DIV/0!</v>
      </c>
      <c r="BG323" s="195" t="e">
        <f t="shared" si="53"/>
        <v>#DIV/0!</v>
      </c>
      <c r="BH323" s="195" t="e">
        <f t="shared" si="53"/>
        <v>#DIV/0!</v>
      </c>
      <c r="BI323" s="195" t="e">
        <f t="shared" si="53"/>
        <v>#DIV/0!</v>
      </c>
      <c r="BJ323" s="195" t="e">
        <f t="shared" si="53"/>
        <v>#DIV/0!</v>
      </c>
      <c r="BK323" s="195" t="e">
        <f t="shared" si="53"/>
        <v>#DIV/0!</v>
      </c>
      <c r="BL323" s="195" t="e">
        <f t="shared" si="53"/>
        <v>#DIV/0!</v>
      </c>
      <c r="BM323" s="195" t="e">
        <f t="shared" si="53"/>
        <v>#DIV/0!</v>
      </c>
      <c r="BN323" s="195" t="e">
        <f t="shared" si="53"/>
        <v>#DIV/0!</v>
      </c>
      <c r="BO323" s="195" t="e">
        <f t="shared" ref="BO323:BV326" si="54">(BO76-BO$246)/BO$247</f>
        <v>#DIV/0!</v>
      </c>
      <c r="BP323" s="195" t="e">
        <f t="shared" si="54"/>
        <v>#DIV/0!</v>
      </c>
      <c r="BQ323" s="195" t="e">
        <f t="shared" si="54"/>
        <v>#DIV/0!</v>
      </c>
      <c r="BR323" s="195" t="e">
        <f t="shared" si="54"/>
        <v>#DIV/0!</v>
      </c>
      <c r="BS323" s="195" t="e">
        <f t="shared" si="54"/>
        <v>#DIV/0!</v>
      </c>
      <c r="BT323" s="195" t="e">
        <f t="shared" si="54"/>
        <v>#DIV/0!</v>
      </c>
      <c r="BU323" s="195" t="e">
        <f t="shared" si="54"/>
        <v>#DIV/0!</v>
      </c>
      <c r="BV323" s="195" t="e">
        <f t="shared" si="54"/>
        <v>#DIV/0!</v>
      </c>
    </row>
    <row r="324" spans="1:74" x14ac:dyDescent="0.2">
      <c r="A324" s="90"/>
      <c r="B324" s="102">
        <f t="shared" si="48"/>
        <v>38352</v>
      </c>
      <c r="C324" s="195">
        <f t="shared" si="49"/>
        <v>0.74968157008796188</v>
      </c>
      <c r="D324" s="195">
        <f t="shared" ref="D324:BO327" si="55">(D77-D$246)/D$247</f>
        <v>0.77746350270558395</v>
      </c>
      <c r="E324" s="195">
        <f t="shared" si="55"/>
        <v>0.79776005074310341</v>
      </c>
      <c r="F324" s="195">
        <f t="shared" si="55"/>
        <v>0.41383459271656509</v>
      </c>
      <c r="G324" s="195">
        <f t="shared" si="55"/>
        <v>1.0082998980340028</v>
      </c>
      <c r="H324" s="195">
        <f t="shared" si="55"/>
        <v>0.81842871617817714</v>
      </c>
      <c r="I324" s="195">
        <f t="shared" si="55"/>
        <v>0.81816900274679005</v>
      </c>
      <c r="J324" s="195">
        <f t="shared" si="55"/>
        <v>0.82086405316038968</v>
      </c>
      <c r="K324" s="195">
        <f t="shared" si="55"/>
        <v>0.67011716810436639</v>
      </c>
      <c r="L324" s="195">
        <f t="shared" si="55"/>
        <v>-1</v>
      </c>
      <c r="M324" s="195">
        <f t="shared" si="55"/>
        <v>0.61060415665827383</v>
      </c>
      <c r="N324" s="195">
        <f t="shared" si="55"/>
        <v>0.58335025778849736</v>
      </c>
      <c r="O324" s="195">
        <f t="shared" si="55"/>
        <v>0.10953407988727856</v>
      </c>
      <c r="P324" s="195">
        <f t="shared" si="55"/>
        <v>0.32689197769832651</v>
      </c>
      <c r="Q324" s="195">
        <f t="shared" si="55"/>
        <v>0.57314267640973693</v>
      </c>
      <c r="R324" s="195">
        <f t="shared" si="55"/>
        <v>0.6551103234436223</v>
      </c>
      <c r="S324" s="195">
        <f t="shared" si="55"/>
        <v>0.49891492147556971</v>
      </c>
      <c r="T324" s="195">
        <f t="shared" si="55"/>
        <v>0.89051818852952502</v>
      </c>
      <c r="U324" s="195">
        <f t="shared" si="55"/>
        <v>0.9138568113420138</v>
      </c>
      <c r="V324" s="195">
        <f t="shared" si="55"/>
        <v>0.45090620259414238</v>
      </c>
      <c r="W324" s="195">
        <f t="shared" si="55"/>
        <v>0.47936938085916514</v>
      </c>
      <c r="X324" s="195">
        <f t="shared" si="55"/>
        <v>0.1923052222768071</v>
      </c>
      <c r="Y324" s="195">
        <f t="shared" si="55"/>
        <v>0.67602617703439205</v>
      </c>
      <c r="Z324" s="195">
        <f t="shared" si="55"/>
        <v>0.45692726714475934</v>
      </c>
      <c r="AA324" s="195">
        <f t="shared" si="55"/>
        <v>0.38700322568446199</v>
      </c>
      <c r="AB324" s="195">
        <f t="shared" si="55"/>
        <v>3.9067221828974187E-2</v>
      </c>
      <c r="AC324" s="195">
        <f t="shared" si="55"/>
        <v>0.73481528140947272</v>
      </c>
      <c r="AD324" s="195">
        <f t="shared" si="55"/>
        <v>0.7013799256802854</v>
      </c>
      <c r="AE324" s="195">
        <f t="shared" si="55"/>
        <v>0.69019159515807116</v>
      </c>
      <c r="AF324" s="195">
        <f t="shared" si="55"/>
        <v>0.82019113095025431</v>
      </c>
      <c r="AG324" s="195">
        <f t="shared" si="55"/>
        <v>0.33218687504237771</v>
      </c>
      <c r="AH324" s="195">
        <f t="shared" si="55"/>
        <v>0.61055643498077505</v>
      </c>
      <c r="AI324" s="195">
        <f t="shared" si="55"/>
        <v>0.6038926552946402</v>
      </c>
      <c r="AJ324" s="195">
        <f t="shared" si="55"/>
        <v>0.69953005790450029</v>
      </c>
      <c r="AK324" s="195">
        <f t="shared" si="55"/>
        <v>0.53132422804545765</v>
      </c>
      <c r="AL324" s="195">
        <f t="shared" si="55"/>
        <v>1.3602464963149141</v>
      </c>
      <c r="AM324" s="195">
        <f t="shared" si="55"/>
        <v>0.12568674605672892</v>
      </c>
      <c r="AN324" s="195">
        <f t="shared" si="55"/>
        <v>0.17225125879440634</v>
      </c>
      <c r="AO324" s="195">
        <f t="shared" si="55"/>
        <v>3.2085210944891113E-2</v>
      </c>
      <c r="AP324" s="195">
        <f t="shared" si="55"/>
        <v>-1.1974360017166135</v>
      </c>
      <c r="AQ324" s="195">
        <f t="shared" si="55"/>
        <v>-0.31764638157145825</v>
      </c>
      <c r="AR324" s="195">
        <f t="shared" si="55"/>
        <v>8.86104813899566E-2</v>
      </c>
      <c r="AS324" s="195">
        <f t="shared" si="55"/>
        <v>-1</v>
      </c>
      <c r="AT324" s="195">
        <f t="shared" si="55"/>
        <v>0.25494605649107727</v>
      </c>
      <c r="AU324" s="195">
        <f t="shared" si="55"/>
        <v>0.26729641540940413</v>
      </c>
      <c r="AV324" s="195">
        <f t="shared" si="55"/>
        <v>0.77269081176459242</v>
      </c>
      <c r="AW324" s="195">
        <f t="shared" si="55"/>
        <v>0.70572449705292761</v>
      </c>
      <c r="AX324" s="195">
        <f t="shared" si="55"/>
        <v>0.96774678544805826</v>
      </c>
      <c r="AY324" s="195">
        <f t="shared" si="55"/>
        <v>0.86556782283553757</v>
      </c>
      <c r="AZ324" s="195">
        <f t="shared" si="55"/>
        <v>0.96082583021841195</v>
      </c>
      <c r="BA324" s="195">
        <f t="shared" si="55"/>
        <v>0.2722448310576322</v>
      </c>
      <c r="BB324" s="195" t="e">
        <f t="shared" si="55"/>
        <v>#DIV/0!</v>
      </c>
      <c r="BC324" s="195" t="e">
        <f t="shared" si="55"/>
        <v>#DIV/0!</v>
      </c>
      <c r="BD324" s="195" t="e">
        <f t="shared" si="55"/>
        <v>#DIV/0!</v>
      </c>
      <c r="BE324" s="195" t="e">
        <f t="shared" si="55"/>
        <v>#DIV/0!</v>
      </c>
      <c r="BF324" s="195" t="e">
        <f t="shared" si="55"/>
        <v>#DIV/0!</v>
      </c>
      <c r="BG324" s="195" t="e">
        <f t="shared" si="55"/>
        <v>#DIV/0!</v>
      </c>
      <c r="BH324" s="195" t="e">
        <f t="shared" si="55"/>
        <v>#DIV/0!</v>
      </c>
      <c r="BI324" s="195" t="e">
        <f t="shared" si="55"/>
        <v>#DIV/0!</v>
      </c>
      <c r="BJ324" s="195" t="e">
        <f t="shared" si="55"/>
        <v>#DIV/0!</v>
      </c>
      <c r="BK324" s="195" t="e">
        <f t="shared" si="55"/>
        <v>#DIV/0!</v>
      </c>
      <c r="BL324" s="195" t="e">
        <f t="shared" si="55"/>
        <v>#DIV/0!</v>
      </c>
      <c r="BM324" s="195" t="e">
        <f t="shared" si="55"/>
        <v>#DIV/0!</v>
      </c>
      <c r="BN324" s="195" t="e">
        <f t="shared" si="55"/>
        <v>#DIV/0!</v>
      </c>
      <c r="BO324" s="195" t="e">
        <f t="shared" si="55"/>
        <v>#DIV/0!</v>
      </c>
      <c r="BP324" s="195" t="e">
        <f t="shared" si="54"/>
        <v>#DIV/0!</v>
      </c>
      <c r="BQ324" s="195" t="e">
        <f t="shared" si="54"/>
        <v>#DIV/0!</v>
      </c>
      <c r="BR324" s="195" t="e">
        <f t="shared" si="54"/>
        <v>#DIV/0!</v>
      </c>
      <c r="BS324" s="195" t="e">
        <f t="shared" si="54"/>
        <v>#DIV/0!</v>
      </c>
      <c r="BT324" s="195" t="e">
        <f t="shared" si="54"/>
        <v>#DIV/0!</v>
      </c>
      <c r="BU324" s="195" t="e">
        <f t="shared" si="54"/>
        <v>#DIV/0!</v>
      </c>
      <c r="BV324" s="195" t="e">
        <f t="shared" si="54"/>
        <v>#DIV/0!</v>
      </c>
    </row>
    <row r="325" spans="1:74" x14ac:dyDescent="0.2">
      <c r="A325" s="90"/>
      <c r="B325" s="102">
        <f t="shared" si="48"/>
        <v>38383</v>
      </c>
      <c r="C325" s="195">
        <f t="shared" si="49"/>
        <v>-0.89266996748973892</v>
      </c>
      <c r="D325" s="195">
        <f t="shared" si="55"/>
        <v>-0.86254351271620189</v>
      </c>
      <c r="E325" s="195">
        <f t="shared" si="55"/>
        <v>-0.81755941999483739</v>
      </c>
      <c r="F325" s="195">
        <f t="shared" si="55"/>
        <v>-1.0245808195727448</v>
      </c>
      <c r="G325" s="195">
        <f t="shared" si="55"/>
        <v>-0.98184053714295294</v>
      </c>
      <c r="H325" s="195">
        <f t="shared" si="55"/>
        <v>-0.690258012978058</v>
      </c>
      <c r="I325" s="195">
        <f t="shared" si="55"/>
        <v>-0.52416581635135395</v>
      </c>
      <c r="J325" s="195">
        <f t="shared" si="55"/>
        <v>0.13958647745838212</v>
      </c>
      <c r="K325" s="195">
        <f t="shared" si="55"/>
        <v>-0.12253615510370083</v>
      </c>
      <c r="L325" s="195">
        <f t="shared" si="55"/>
        <v>-1</v>
      </c>
      <c r="M325" s="195">
        <f t="shared" si="55"/>
        <v>0.28529204083117382</v>
      </c>
      <c r="N325" s="195">
        <f t="shared" si="55"/>
        <v>0.35062215985606165</v>
      </c>
      <c r="O325" s="195">
        <f t="shared" si="55"/>
        <v>0.10759580478113327</v>
      </c>
      <c r="P325" s="195">
        <f t="shared" si="55"/>
        <v>-0.24385861906808151</v>
      </c>
      <c r="Q325" s="195">
        <f t="shared" si="55"/>
        <v>0.66269277875196331</v>
      </c>
      <c r="R325" s="195">
        <f t="shared" si="55"/>
        <v>0.26837685237545633</v>
      </c>
      <c r="S325" s="195">
        <f t="shared" si="55"/>
        <v>-0.1106856301792664</v>
      </c>
      <c r="T325" s="195">
        <f t="shared" si="55"/>
        <v>0.7967138810559603</v>
      </c>
      <c r="U325" s="195">
        <f t="shared" si="55"/>
        <v>-0.32204367259938915</v>
      </c>
      <c r="V325" s="195">
        <f t="shared" si="55"/>
        <v>6.8413048092827167E-2</v>
      </c>
      <c r="W325" s="195">
        <f t="shared" si="55"/>
        <v>0.23244075732039388</v>
      </c>
      <c r="X325" s="195">
        <f t="shared" si="55"/>
        <v>7.2737208425942626E-2</v>
      </c>
      <c r="Y325" s="195">
        <f t="shared" si="55"/>
        <v>9.0469847933694836E-2</v>
      </c>
      <c r="Z325" s="195">
        <f t="shared" si="55"/>
        <v>-0.75040537624330594</v>
      </c>
      <c r="AA325" s="195">
        <f t="shared" si="55"/>
        <v>-0.31178975604013415</v>
      </c>
      <c r="AB325" s="195">
        <f t="shared" si="55"/>
        <v>-3.553517544974176E-2</v>
      </c>
      <c r="AC325" s="195">
        <f t="shared" si="55"/>
        <v>-1.0791419936094109</v>
      </c>
      <c r="AD325" s="195">
        <f t="shared" si="55"/>
        <v>-0.98782709681078917</v>
      </c>
      <c r="AE325" s="195">
        <f t="shared" si="55"/>
        <v>-1.0264473710468387</v>
      </c>
      <c r="AF325" s="195">
        <f t="shared" si="55"/>
        <v>-1.0730091953657863E-2</v>
      </c>
      <c r="AG325" s="195">
        <f t="shared" si="55"/>
        <v>7.7835077860369709E-2</v>
      </c>
      <c r="AH325" s="195">
        <f t="shared" si="55"/>
        <v>-0.89665675867872119</v>
      </c>
      <c r="AI325" s="195">
        <f t="shared" si="55"/>
        <v>-0.90533648085134877</v>
      </c>
      <c r="AJ325" s="195">
        <f t="shared" si="55"/>
        <v>-0.50487157108148273</v>
      </c>
      <c r="AK325" s="195">
        <f t="shared" si="55"/>
        <v>-0.56511552152241218</v>
      </c>
      <c r="AL325" s="195">
        <f t="shared" si="55"/>
        <v>-0.49692705209708982</v>
      </c>
      <c r="AM325" s="195">
        <f t="shared" si="55"/>
        <v>-0.73278074424312378</v>
      </c>
      <c r="AN325" s="195">
        <f t="shared" si="55"/>
        <v>-0.24259860949325221</v>
      </c>
      <c r="AO325" s="195">
        <f t="shared" si="55"/>
        <v>-1.0365064696172306</v>
      </c>
      <c r="AP325" s="195">
        <f t="shared" si="55"/>
        <v>0.18770998281197507</v>
      </c>
      <c r="AQ325" s="195">
        <f t="shared" si="55"/>
        <v>-4.3003971194114227E-2</v>
      </c>
      <c r="AR325" s="195">
        <f t="shared" si="55"/>
        <v>-0.38210580818928541</v>
      </c>
      <c r="AS325" s="195">
        <f t="shared" si="55"/>
        <v>-1</v>
      </c>
      <c r="AT325" s="195">
        <f t="shared" si="55"/>
        <v>-1.0453948287611396</v>
      </c>
      <c r="AU325" s="195">
        <f t="shared" si="55"/>
        <v>-0.74081538338370867</v>
      </c>
      <c r="AV325" s="195">
        <f t="shared" si="55"/>
        <v>-1.4992785011623533</v>
      </c>
      <c r="AW325" s="195">
        <f t="shared" si="55"/>
        <v>-1.7104403702840552</v>
      </c>
      <c r="AX325" s="195">
        <f t="shared" si="55"/>
        <v>-1.1511682631172631</v>
      </c>
      <c r="AY325" s="195">
        <f t="shared" si="55"/>
        <v>-0.7218752844553733</v>
      </c>
      <c r="AZ325" s="195">
        <f t="shared" si="55"/>
        <v>-0.30451970448448717</v>
      </c>
      <c r="BA325" s="195">
        <f t="shared" si="55"/>
        <v>0.79475950335186729</v>
      </c>
      <c r="BB325" s="195" t="e">
        <f t="shared" si="55"/>
        <v>#DIV/0!</v>
      </c>
      <c r="BC325" s="195" t="e">
        <f t="shared" si="55"/>
        <v>#DIV/0!</v>
      </c>
      <c r="BD325" s="195" t="e">
        <f t="shared" si="55"/>
        <v>#DIV/0!</v>
      </c>
      <c r="BE325" s="195" t="e">
        <f t="shared" si="55"/>
        <v>#DIV/0!</v>
      </c>
      <c r="BF325" s="195" t="e">
        <f t="shared" si="55"/>
        <v>#DIV/0!</v>
      </c>
      <c r="BG325" s="195" t="e">
        <f t="shared" si="55"/>
        <v>#DIV/0!</v>
      </c>
      <c r="BH325" s="195" t="e">
        <f t="shared" si="55"/>
        <v>#DIV/0!</v>
      </c>
      <c r="BI325" s="195" t="e">
        <f t="shared" si="55"/>
        <v>#DIV/0!</v>
      </c>
      <c r="BJ325" s="195" t="e">
        <f t="shared" si="55"/>
        <v>#DIV/0!</v>
      </c>
      <c r="BK325" s="195" t="e">
        <f t="shared" si="55"/>
        <v>#DIV/0!</v>
      </c>
      <c r="BL325" s="195" t="e">
        <f t="shared" si="55"/>
        <v>#DIV/0!</v>
      </c>
      <c r="BM325" s="195" t="e">
        <f t="shared" si="55"/>
        <v>#DIV/0!</v>
      </c>
      <c r="BN325" s="195" t="e">
        <f t="shared" si="55"/>
        <v>#DIV/0!</v>
      </c>
      <c r="BO325" s="195" t="e">
        <f t="shared" si="55"/>
        <v>#DIV/0!</v>
      </c>
      <c r="BP325" s="195" t="e">
        <f t="shared" si="54"/>
        <v>#DIV/0!</v>
      </c>
      <c r="BQ325" s="195" t="e">
        <f t="shared" si="54"/>
        <v>#DIV/0!</v>
      </c>
      <c r="BR325" s="195" t="e">
        <f t="shared" si="54"/>
        <v>#DIV/0!</v>
      </c>
      <c r="BS325" s="195" t="e">
        <f t="shared" si="54"/>
        <v>#DIV/0!</v>
      </c>
      <c r="BT325" s="195" t="e">
        <f t="shared" si="54"/>
        <v>#DIV/0!</v>
      </c>
      <c r="BU325" s="195" t="e">
        <f t="shared" si="54"/>
        <v>#DIV/0!</v>
      </c>
      <c r="BV325" s="195" t="e">
        <f t="shared" si="54"/>
        <v>#DIV/0!</v>
      </c>
    </row>
    <row r="326" spans="1:74" x14ac:dyDescent="0.2">
      <c r="A326" s="90"/>
      <c r="B326" s="102">
        <f t="shared" si="48"/>
        <v>38411</v>
      </c>
      <c r="C326" s="195">
        <f t="shared" si="49"/>
        <v>0.39044437319300501</v>
      </c>
      <c r="D326" s="195">
        <f t="shared" si="55"/>
        <v>0.41102923429768723</v>
      </c>
      <c r="E326" s="195">
        <f t="shared" si="55"/>
        <v>0.5174702807307755</v>
      </c>
      <c r="F326" s="195">
        <f t="shared" si="55"/>
        <v>0.15847214371123372</v>
      </c>
      <c r="G326" s="195">
        <f t="shared" si="55"/>
        <v>-0.18466170819684441</v>
      </c>
      <c r="H326" s="195">
        <f t="shared" si="55"/>
        <v>0.72107623607288773</v>
      </c>
      <c r="I326" s="195">
        <f t="shared" si="55"/>
        <v>0.96062878400672824</v>
      </c>
      <c r="J326" s="195">
        <f t="shared" si="55"/>
        <v>0.72760743529768923</v>
      </c>
      <c r="K326" s="195">
        <f t="shared" si="55"/>
        <v>1.3691895689246618</v>
      </c>
      <c r="L326" s="195">
        <f t="shared" si="55"/>
        <v>-1</v>
      </c>
      <c r="M326" s="195">
        <f t="shared" si="55"/>
        <v>-1.067175304101643</v>
      </c>
      <c r="N326" s="195">
        <f t="shared" si="55"/>
        <v>-1.0253660321643547</v>
      </c>
      <c r="O326" s="195">
        <f t="shared" si="55"/>
        <v>-0.12047456604196505</v>
      </c>
      <c r="P326" s="195">
        <f t="shared" si="55"/>
        <v>-1.2117086243229749</v>
      </c>
      <c r="Q326" s="195">
        <f t="shared" si="55"/>
        <v>-0.59629379471599064</v>
      </c>
      <c r="R326" s="195">
        <f t="shared" si="55"/>
        <v>-0.76987921983515295</v>
      </c>
      <c r="S326" s="195">
        <f t="shared" si="55"/>
        <v>-0.94277475757450668</v>
      </c>
      <c r="T326" s="195">
        <f t="shared" si="55"/>
        <v>-0.54355255665611113</v>
      </c>
      <c r="U326" s="195">
        <f t="shared" si="55"/>
        <v>-0.57092080728481664</v>
      </c>
      <c r="V326" s="195">
        <f t="shared" si="55"/>
        <v>-1.0279267379657324</v>
      </c>
      <c r="W326" s="195">
        <f t="shared" si="55"/>
        <v>-1.1961869617821888</v>
      </c>
      <c r="X326" s="195">
        <f t="shared" si="55"/>
        <v>-0.59332383435994873</v>
      </c>
      <c r="Y326" s="195">
        <f t="shared" si="55"/>
        <v>-0.91399325071857318</v>
      </c>
      <c r="Z326" s="195">
        <f t="shared" si="55"/>
        <v>-1.1359550489806127</v>
      </c>
      <c r="AA326" s="195">
        <f t="shared" si="55"/>
        <v>0.37821229276192747</v>
      </c>
      <c r="AB326" s="195">
        <f t="shared" si="55"/>
        <v>7.3104169440418934E-2</v>
      </c>
      <c r="AC326" s="195">
        <f t="shared" si="55"/>
        <v>0.16735332777486703</v>
      </c>
      <c r="AD326" s="195">
        <f t="shared" si="55"/>
        <v>6.3557870695077109E-2</v>
      </c>
      <c r="AE326" s="195">
        <f t="shared" si="55"/>
        <v>0.36355745795580907</v>
      </c>
      <c r="AF326" s="195">
        <f t="shared" si="55"/>
        <v>0.22022751507912433</v>
      </c>
      <c r="AG326" s="195">
        <f t="shared" si="55"/>
        <v>0.32965867946797828</v>
      </c>
      <c r="AH326" s="195">
        <f t="shared" si="55"/>
        <v>0.13905351967150198</v>
      </c>
      <c r="AI326" s="195">
        <f t="shared" si="55"/>
        <v>0.35580019455831335</v>
      </c>
      <c r="AJ326" s="195">
        <f t="shared" si="55"/>
        <v>0.82114080553969426</v>
      </c>
      <c r="AK326" s="195">
        <f t="shared" si="55"/>
        <v>0.70306703132817561</v>
      </c>
      <c r="AL326" s="195">
        <f t="shared" si="55"/>
        <v>0.46915610016473636</v>
      </c>
      <c r="AM326" s="195">
        <f t="shared" si="55"/>
        <v>0.99722734534591961</v>
      </c>
      <c r="AN326" s="195">
        <f t="shared" si="55"/>
        <v>0.2067443939104589</v>
      </c>
      <c r="AO326" s="195">
        <f t="shared" si="55"/>
        <v>2.7594884258877551E-2</v>
      </c>
      <c r="AP326" s="195">
        <f t="shared" si="55"/>
        <v>1.5884661950130305</v>
      </c>
      <c r="AQ326" s="195">
        <f t="shared" si="55"/>
        <v>2.3574916702718536</v>
      </c>
      <c r="AR326" s="195">
        <f t="shared" si="55"/>
        <v>6.0503499975793504E-2</v>
      </c>
      <c r="AS326" s="195">
        <f t="shared" si="55"/>
        <v>-1</v>
      </c>
      <c r="AT326" s="195">
        <f t="shared" si="55"/>
        <v>1.0334505266923824</v>
      </c>
      <c r="AU326" s="195">
        <f t="shared" si="55"/>
        <v>0.84210157524187323</v>
      </c>
      <c r="AV326" s="195">
        <f t="shared" si="55"/>
        <v>0.55474358398527845</v>
      </c>
      <c r="AW326" s="195">
        <f t="shared" si="55"/>
        <v>0.37996236643819009</v>
      </c>
      <c r="AX326" s="195">
        <f t="shared" si="55"/>
        <v>0.26355816010780264</v>
      </c>
      <c r="AY326" s="195">
        <f t="shared" si="55"/>
        <v>0.66021679237614395</v>
      </c>
      <c r="AZ326" s="195">
        <f t="shared" si="55"/>
        <v>0.72406592398710368</v>
      </c>
      <c r="BA326" s="195">
        <f t="shared" si="55"/>
        <v>-2.6143476048406063E-2</v>
      </c>
      <c r="BB326" s="195" t="e">
        <f t="shared" si="55"/>
        <v>#DIV/0!</v>
      </c>
      <c r="BC326" s="195" t="e">
        <f t="shared" si="55"/>
        <v>#DIV/0!</v>
      </c>
      <c r="BD326" s="195" t="e">
        <f t="shared" si="55"/>
        <v>#DIV/0!</v>
      </c>
      <c r="BE326" s="195" t="e">
        <f t="shared" si="55"/>
        <v>#DIV/0!</v>
      </c>
      <c r="BF326" s="195" t="e">
        <f t="shared" si="55"/>
        <v>#DIV/0!</v>
      </c>
      <c r="BG326" s="195" t="e">
        <f t="shared" si="55"/>
        <v>#DIV/0!</v>
      </c>
      <c r="BH326" s="195" t="e">
        <f t="shared" si="55"/>
        <v>#DIV/0!</v>
      </c>
      <c r="BI326" s="195" t="e">
        <f t="shared" si="55"/>
        <v>#DIV/0!</v>
      </c>
      <c r="BJ326" s="195" t="e">
        <f t="shared" si="55"/>
        <v>#DIV/0!</v>
      </c>
      <c r="BK326" s="195" t="e">
        <f t="shared" si="55"/>
        <v>#DIV/0!</v>
      </c>
      <c r="BL326" s="195" t="e">
        <f t="shared" si="55"/>
        <v>#DIV/0!</v>
      </c>
      <c r="BM326" s="195" t="e">
        <f t="shared" si="55"/>
        <v>#DIV/0!</v>
      </c>
      <c r="BN326" s="195" t="e">
        <f t="shared" si="55"/>
        <v>#DIV/0!</v>
      </c>
      <c r="BO326" s="195" t="e">
        <f t="shared" si="55"/>
        <v>#DIV/0!</v>
      </c>
      <c r="BP326" s="195" t="e">
        <f t="shared" si="54"/>
        <v>#DIV/0!</v>
      </c>
      <c r="BQ326" s="195" t="e">
        <f t="shared" si="54"/>
        <v>#DIV/0!</v>
      </c>
      <c r="BR326" s="195" t="e">
        <f t="shared" si="54"/>
        <v>#DIV/0!</v>
      </c>
      <c r="BS326" s="195" t="e">
        <f t="shared" si="54"/>
        <v>#DIV/0!</v>
      </c>
      <c r="BT326" s="195" t="e">
        <f t="shared" si="54"/>
        <v>#DIV/0!</v>
      </c>
      <c r="BU326" s="195" t="e">
        <f t="shared" si="54"/>
        <v>#DIV/0!</v>
      </c>
      <c r="BV326" s="195" t="e">
        <f t="shared" si="54"/>
        <v>#DIV/0!</v>
      </c>
    </row>
    <row r="327" spans="1:74" x14ac:dyDescent="0.2">
      <c r="A327" s="90"/>
      <c r="B327" s="102">
        <f t="shared" si="48"/>
        <v>38442</v>
      </c>
      <c r="C327" s="195">
        <f t="shared" si="49"/>
        <v>-0.63633197795855501</v>
      </c>
      <c r="D327" s="195">
        <f t="shared" si="55"/>
        <v>-0.61236932961293888</v>
      </c>
      <c r="E327" s="195">
        <f t="shared" si="55"/>
        <v>-0.41225383782907854</v>
      </c>
      <c r="F327" s="195">
        <f t="shared" si="55"/>
        <v>-0.76046562195990186</v>
      </c>
      <c r="G327" s="195">
        <f t="shared" si="55"/>
        <v>-1.0150883930660755</v>
      </c>
      <c r="H327" s="195">
        <f t="shared" si="55"/>
        <v>-0.70630733657164324</v>
      </c>
      <c r="I327" s="195">
        <f t="shared" si="55"/>
        <v>-0.74509561338125319</v>
      </c>
      <c r="J327" s="195">
        <f t="shared" si="55"/>
        <v>-0.5291602136433694</v>
      </c>
      <c r="K327" s="195">
        <f t="shared" si="55"/>
        <v>-1.3393701225587158</v>
      </c>
      <c r="L327" s="195">
        <f t="shared" si="55"/>
        <v>-1</v>
      </c>
      <c r="M327" s="195">
        <f t="shared" si="55"/>
        <v>-0.98306967852749161</v>
      </c>
      <c r="N327" s="195">
        <f t="shared" si="55"/>
        <v>-0.58856698640818084</v>
      </c>
      <c r="O327" s="195">
        <f t="shared" si="55"/>
        <v>0.44097912303812697</v>
      </c>
      <c r="P327" s="195">
        <f t="shared" si="55"/>
        <v>-0.65449260546646371</v>
      </c>
      <c r="Q327" s="195">
        <f t="shared" si="55"/>
        <v>-0.39053666174301793</v>
      </c>
      <c r="R327" s="195">
        <f t="shared" si="55"/>
        <v>-1.2635207383097991</v>
      </c>
      <c r="S327" s="195">
        <f t="shared" si="55"/>
        <v>-1.3341207707255029</v>
      </c>
      <c r="T327" s="195">
        <f t="shared" si="55"/>
        <v>-1.1818234561322007</v>
      </c>
      <c r="U327" s="195">
        <f t="shared" si="55"/>
        <v>-0.19117594245402278</v>
      </c>
      <c r="V327" s="195">
        <f t="shared" si="55"/>
        <v>-0.94027754852969714</v>
      </c>
      <c r="W327" s="195">
        <f t="shared" si="55"/>
        <v>-0.79745677885700272</v>
      </c>
      <c r="X327" s="195">
        <f t="shared" si="55"/>
        <v>-0.53163002697066319</v>
      </c>
      <c r="Y327" s="195">
        <f t="shared" si="55"/>
        <v>-1.1114615644308943</v>
      </c>
      <c r="Z327" s="195">
        <f t="shared" si="55"/>
        <v>-1.290219183250362</v>
      </c>
      <c r="AA327" s="195">
        <f t="shared" si="55"/>
        <v>-1.5085201393327932</v>
      </c>
      <c r="AB327" s="195">
        <f t="shared" si="55"/>
        <v>-8.0100917214078664E-4</v>
      </c>
      <c r="AC327" s="195">
        <f t="shared" si="55"/>
        <v>-0.87825882327493987</v>
      </c>
      <c r="AD327" s="195">
        <f t="shared" si="55"/>
        <v>-0.86589186266913298</v>
      </c>
      <c r="AE327" s="195">
        <f t="shared" si="55"/>
        <v>-0.9263414269526471</v>
      </c>
      <c r="AF327" s="195">
        <f t="shared" si="55"/>
        <v>-1.588663479091299</v>
      </c>
      <c r="AG327" s="195">
        <f t="shared" si="55"/>
        <v>-0.57551194815413753</v>
      </c>
      <c r="AH327" s="195">
        <f t="shared" si="55"/>
        <v>-0.72974336502720327</v>
      </c>
      <c r="AI327" s="195">
        <f t="shared" si="55"/>
        <v>-0.91911939533670028</v>
      </c>
      <c r="AJ327" s="195">
        <f t="shared" si="55"/>
        <v>-0.9347362993534778</v>
      </c>
      <c r="AK327" s="195">
        <f t="shared" si="55"/>
        <v>-0.78552658513592755</v>
      </c>
      <c r="AL327" s="195">
        <f t="shared" si="55"/>
        <v>-0.52843661348853888</v>
      </c>
      <c r="AM327" s="195">
        <f t="shared" si="55"/>
        <v>-0.75093784006164865</v>
      </c>
      <c r="AN327" s="195">
        <f t="shared" si="55"/>
        <v>-0.8494913381567708</v>
      </c>
      <c r="AO327" s="195">
        <f t="shared" si="55"/>
        <v>-0.93959319838602329</v>
      </c>
      <c r="AP327" s="195">
        <f t="shared" si="55"/>
        <v>0.77438467945023404</v>
      </c>
      <c r="AQ327" s="195">
        <f t="shared" si="55"/>
        <v>-0.86531696845891015</v>
      </c>
      <c r="AR327" s="195">
        <f t="shared" si="55"/>
        <v>0.69304080198537144</v>
      </c>
      <c r="AS327" s="195">
        <f t="shared" si="55"/>
        <v>-1</v>
      </c>
      <c r="AT327" s="195">
        <f t="shared" si="55"/>
        <v>-0.33202844590908137</v>
      </c>
      <c r="AU327" s="195">
        <f t="shared" si="55"/>
        <v>-0.38407767978888452</v>
      </c>
      <c r="AV327" s="195">
        <f t="shared" si="55"/>
        <v>-0.14141702909954235</v>
      </c>
      <c r="AW327" s="195">
        <f t="shared" si="55"/>
        <v>-0.46187700014958449</v>
      </c>
      <c r="AX327" s="195">
        <f t="shared" si="55"/>
        <v>-0.70510197806842578</v>
      </c>
      <c r="AY327" s="195">
        <f t="shared" si="55"/>
        <v>-0.73472107271391074</v>
      </c>
      <c r="AZ327" s="195">
        <f t="shared" si="55"/>
        <v>-0.95283194845333974</v>
      </c>
      <c r="BA327" s="195">
        <f t="shared" si="55"/>
        <v>-0.95697068909186589</v>
      </c>
      <c r="BB327" s="195" t="e">
        <f t="shared" si="55"/>
        <v>#DIV/0!</v>
      </c>
      <c r="BC327" s="195" t="e">
        <f t="shared" si="55"/>
        <v>#DIV/0!</v>
      </c>
      <c r="BD327" s="195" t="e">
        <f t="shared" si="55"/>
        <v>#DIV/0!</v>
      </c>
      <c r="BE327" s="195" t="e">
        <f t="shared" si="55"/>
        <v>#DIV/0!</v>
      </c>
      <c r="BF327" s="195" t="e">
        <f t="shared" si="55"/>
        <v>#DIV/0!</v>
      </c>
      <c r="BG327" s="195" t="e">
        <f t="shared" si="55"/>
        <v>#DIV/0!</v>
      </c>
      <c r="BH327" s="195" t="e">
        <f t="shared" si="55"/>
        <v>#DIV/0!</v>
      </c>
      <c r="BI327" s="195" t="e">
        <f t="shared" si="55"/>
        <v>#DIV/0!</v>
      </c>
      <c r="BJ327" s="195" t="e">
        <f t="shared" si="55"/>
        <v>#DIV/0!</v>
      </c>
      <c r="BK327" s="195" t="e">
        <f t="shared" si="55"/>
        <v>#DIV/0!</v>
      </c>
      <c r="BL327" s="195" t="e">
        <f t="shared" si="55"/>
        <v>#DIV/0!</v>
      </c>
      <c r="BM327" s="195" t="e">
        <f t="shared" si="55"/>
        <v>#DIV/0!</v>
      </c>
      <c r="BN327" s="195" t="e">
        <f t="shared" si="55"/>
        <v>#DIV/0!</v>
      </c>
      <c r="BO327" s="195" t="e">
        <f t="shared" ref="BO327:BV330" si="56">(BO80-BO$246)/BO$247</f>
        <v>#DIV/0!</v>
      </c>
      <c r="BP327" s="195" t="e">
        <f t="shared" si="56"/>
        <v>#DIV/0!</v>
      </c>
      <c r="BQ327" s="195" t="e">
        <f t="shared" si="56"/>
        <v>#DIV/0!</v>
      </c>
      <c r="BR327" s="195" t="e">
        <f t="shared" si="56"/>
        <v>#DIV/0!</v>
      </c>
      <c r="BS327" s="195" t="e">
        <f t="shared" si="56"/>
        <v>#DIV/0!</v>
      </c>
      <c r="BT327" s="195" t="e">
        <f t="shared" si="56"/>
        <v>#DIV/0!</v>
      </c>
      <c r="BU327" s="195" t="e">
        <f t="shared" si="56"/>
        <v>#DIV/0!</v>
      </c>
      <c r="BV327" s="195" t="e">
        <f t="shared" si="56"/>
        <v>#DIV/0!</v>
      </c>
    </row>
    <row r="328" spans="1:74" x14ac:dyDescent="0.2">
      <c r="A328" s="90"/>
      <c r="B328" s="102">
        <f t="shared" si="48"/>
        <v>38472</v>
      </c>
      <c r="C328" s="195">
        <f t="shared" si="49"/>
        <v>-0.76328760088648129</v>
      </c>
      <c r="D328" s="195">
        <f t="shared" ref="D328:BO331" si="57">(D81-D$246)/D$247</f>
        <v>-0.68210401436607437</v>
      </c>
      <c r="E328" s="195">
        <f t="shared" si="57"/>
        <v>-0.98823839731678675</v>
      </c>
      <c r="F328" s="195">
        <f t="shared" si="57"/>
        <v>-1.3381066948086382</v>
      </c>
      <c r="G328" s="195">
        <f t="shared" si="57"/>
        <v>-1.3615719779995321</v>
      </c>
      <c r="H328" s="195">
        <f t="shared" si="57"/>
        <v>-0.70014419506626957</v>
      </c>
      <c r="I328" s="195">
        <f t="shared" si="57"/>
        <v>-0.69014205954519559</v>
      </c>
      <c r="J328" s="195">
        <f t="shared" si="57"/>
        <v>-0.79090204154578314</v>
      </c>
      <c r="K328" s="195">
        <f t="shared" si="57"/>
        <v>-0.64803444959684509</v>
      </c>
      <c r="L328" s="195">
        <f t="shared" si="57"/>
        <v>-1</v>
      </c>
      <c r="M328" s="195">
        <f t="shared" si="57"/>
        <v>1.0916838907878308</v>
      </c>
      <c r="N328" s="195">
        <f t="shared" si="57"/>
        <v>1.2656930214014932</v>
      </c>
      <c r="O328" s="195">
        <f t="shared" si="57"/>
        <v>0.54952252898226461</v>
      </c>
      <c r="P328" s="195">
        <f t="shared" si="57"/>
        <v>1.1729307817641477</v>
      </c>
      <c r="Q328" s="195">
        <f t="shared" si="57"/>
        <v>0.95984981330403629</v>
      </c>
      <c r="R328" s="195">
        <f t="shared" si="57"/>
        <v>0.68134865575365144</v>
      </c>
      <c r="S328" s="195">
        <f t="shared" si="57"/>
        <v>0.71081840412456365</v>
      </c>
      <c r="T328" s="195">
        <f t="shared" si="57"/>
        <v>0.65320025730217102</v>
      </c>
      <c r="U328" s="195">
        <f t="shared" si="57"/>
        <v>0.96391942930784735</v>
      </c>
      <c r="V328" s="195">
        <f t="shared" si="57"/>
        <v>1.2066662811298219</v>
      </c>
      <c r="W328" s="195">
        <f t="shared" si="57"/>
        <v>1.0570187930422523</v>
      </c>
      <c r="X328" s="195">
        <f t="shared" si="57"/>
        <v>0.51237811014284951</v>
      </c>
      <c r="Y328" s="195">
        <f t="shared" si="57"/>
        <v>1.2948743702002685</v>
      </c>
      <c r="Z328" s="195">
        <f t="shared" si="57"/>
        <v>0.69640186295518758</v>
      </c>
      <c r="AA328" s="195">
        <f t="shared" si="57"/>
        <v>-0.67566543053954753</v>
      </c>
      <c r="AB328" s="195">
        <f t="shared" si="57"/>
        <v>-0.27702636800021552</v>
      </c>
      <c r="AC328" s="195">
        <f t="shared" si="57"/>
        <v>0.43833848821019572</v>
      </c>
      <c r="AD328" s="195">
        <f t="shared" si="57"/>
        <v>0.51484534746432653</v>
      </c>
      <c r="AE328" s="195">
        <f t="shared" si="57"/>
        <v>0.25977203049898634</v>
      </c>
      <c r="AF328" s="195">
        <f t="shared" si="57"/>
        <v>0.30810586915394789</v>
      </c>
      <c r="AG328" s="195">
        <f t="shared" si="57"/>
        <v>8.2316879105896079E-2</v>
      </c>
      <c r="AH328" s="195">
        <f t="shared" si="57"/>
        <v>0.36421450594104193</v>
      </c>
      <c r="AI328" s="195">
        <f t="shared" si="57"/>
        <v>-1.4635445175080846</v>
      </c>
      <c r="AJ328" s="195">
        <f t="shared" si="57"/>
        <v>-1.3437906323082205</v>
      </c>
      <c r="AK328" s="195">
        <f t="shared" si="57"/>
        <v>-1.3372561902321796</v>
      </c>
      <c r="AL328" s="195">
        <f t="shared" si="57"/>
        <v>-1.4787649850546403</v>
      </c>
      <c r="AM328" s="195">
        <f t="shared" si="57"/>
        <v>-1.085028403122505</v>
      </c>
      <c r="AN328" s="195">
        <f t="shared" si="57"/>
        <v>-1.3100213043008233</v>
      </c>
      <c r="AO328" s="195">
        <f t="shared" si="57"/>
        <v>-0.95914556576685417</v>
      </c>
      <c r="AP328" s="195">
        <f t="shared" si="57"/>
        <v>-1.4123965139276342</v>
      </c>
      <c r="AQ328" s="195">
        <f t="shared" si="57"/>
        <v>-1.1431136289216579</v>
      </c>
      <c r="AR328" s="195">
        <f t="shared" si="57"/>
        <v>-3.7652808811247482E-2</v>
      </c>
      <c r="AS328" s="195">
        <f t="shared" si="57"/>
        <v>-1</v>
      </c>
      <c r="AT328" s="195">
        <f t="shared" si="57"/>
        <v>-0.64831541151730776</v>
      </c>
      <c r="AU328" s="195">
        <f t="shared" si="57"/>
        <v>-0.75353686391845953</v>
      </c>
      <c r="AV328" s="195">
        <f t="shared" si="57"/>
        <v>-0.32730508554390431</v>
      </c>
      <c r="AW328" s="195">
        <f t="shared" si="57"/>
        <v>0.79067975966328674</v>
      </c>
      <c r="AX328" s="195">
        <f t="shared" si="57"/>
        <v>0.49982753443191602</v>
      </c>
      <c r="AY328" s="195">
        <f t="shared" si="57"/>
        <v>-0.69404572304612067</v>
      </c>
      <c r="AZ328" s="195">
        <f t="shared" si="57"/>
        <v>-0.54619365750959192</v>
      </c>
      <c r="BA328" s="195">
        <f t="shared" si="57"/>
        <v>0.40286857067738696</v>
      </c>
      <c r="BB328" s="195" t="e">
        <f t="shared" si="57"/>
        <v>#DIV/0!</v>
      </c>
      <c r="BC328" s="195" t="e">
        <f t="shared" si="57"/>
        <v>#DIV/0!</v>
      </c>
      <c r="BD328" s="195" t="e">
        <f t="shared" si="57"/>
        <v>#DIV/0!</v>
      </c>
      <c r="BE328" s="195" t="e">
        <f t="shared" si="57"/>
        <v>#DIV/0!</v>
      </c>
      <c r="BF328" s="195" t="e">
        <f t="shared" si="57"/>
        <v>#DIV/0!</v>
      </c>
      <c r="BG328" s="195" t="e">
        <f t="shared" si="57"/>
        <v>#DIV/0!</v>
      </c>
      <c r="BH328" s="195" t="e">
        <f t="shared" si="57"/>
        <v>#DIV/0!</v>
      </c>
      <c r="BI328" s="195" t="e">
        <f t="shared" si="57"/>
        <v>#DIV/0!</v>
      </c>
      <c r="BJ328" s="195" t="e">
        <f t="shared" si="57"/>
        <v>#DIV/0!</v>
      </c>
      <c r="BK328" s="195" t="e">
        <f t="shared" si="57"/>
        <v>#DIV/0!</v>
      </c>
      <c r="BL328" s="195" t="e">
        <f t="shared" si="57"/>
        <v>#DIV/0!</v>
      </c>
      <c r="BM328" s="195" t="e">
        <f t="shared" si="57"/>
        <v>#DIV/0!</v>
      </c>
      <c r="BN328" s="195" t="e">
        <f t="shared" si="57"/>
        <v>#DIV/0!</v>
      </c>
      <c r="BO328" s="195" t="e">
        <f t="shared" si="57"/>
        <v>#DIV/0!</v>
      </c>
      <c r="BP328" s="195" t="e">
        <f t="shared" si="56"/>
        <v>#DIV/0!</v>
      </c>
      <c r="BQ328" s="195" t="e">
        <f t="shared" si="56"/>
        <v>#DIV/0!</v>
      </c>
      <c r="BR328" s="195" t="e">
        <f t="shared" si="56"/>
        <v>#DIV/0!</v>
      </c>
      <c r="BS328" s="195" t="e">
        <f t="shared" si="56"/>
        <v>#DIV/0!</v>
      </c>
      <c r="BT328" s="195" t="e">
        <f t="shared" si="56"/>
        <v>#DIV/0!</v>
      </c>
      <c r="BU328" s="195" t="e">
        <f t="shared" si="56"/>
        <v>#DIV/0!</v>
      </c>
      <c r="BV328" s="195" t="e">
        <f t="shared" si="56"/>
        <v>#DIV/0!</v>
      </c>
    </row>
    <row r="329" spans="1:74" x14ac:dyDescent="0.2">
      <c r="A329" s="90"/>
      <c r="B329" s="102">
        <f t="shared" si="48"/>
        <v>38503</v>
      </c>
      <c r="C329" s="195">
        <f t="shared" si="49"/>
        <v>0.8092950560254466</v>
      </c>
      <c r="D329" s="195">
        <f t="shared" si="57"/>
        <v>0.75713868650599148</v>
      </c>
      <c r="E329" s="195">
        <f t="shared" si="57"/>
        <v>0.92608722222036821</v>
      </c>
      <c r="F329" s="195">
        <f t="shared" si="57"/>
        <v>1.1368640635181866</v>
      </c>
      <c r="G329" s="195">
        <f t="shared" si="57"/>
        <v>0.63896897224315441</v>
      </c>
      <c r="H329" s="195">
        <f t="shared" si="57"/>
        <v>0.32648424565129325</v>
      </c>
      <c r="I329" s="195">
        <f t="shared" si="57"/>
        <v>-4.3228790319738364E-5</v>
      </c>
      <c r="J329" s="195">
        <f t="shared" si="57"/>
        <v>-0.12962193971361421</v>
      </c>
      <c r="K329" s="195">
        <f t="shared" si="57"/>
        <v>0.44219210798363962</v>
      </c>
      <c r="L329" s="195">
        <f t="shared" si="57"/>
        <v>-1</v>
      </c>
      <c r="M329" s="195">
        <f t="shared" si="57"/>
        <v>0.7901480020054712</v>
      </c>
      <c r="N329" s="195">
        <f t="shared" si="57"/>
        <v>0.7881331844969236</v>
      </c>
      <c r="O329" s="195">
        <f t="shared" si="57"/>
        <v>0.69489316194316297</v>
      </c>
      <c r="P329" s="195">
        <f t="shared" si="57"/>
        <v>0.59924343696068638</v>
      </c>
      <c r="Q329" s="195">
        <f t="shared" si="57"/>
        <v>0.6873017150282299</v>
      </c>
      <c r="R329" s="195">
        <f t="shared" si="57"/>
        <v>0.72510427009301248</v>
      </c>
      <c r="S329" s="195">
        <f t="shared" si="57"/>
        <v>0.66363913205999225</v>
      </c>
      <c r="T329" s="195">
        <f t="shared" si="57"/>
        <v>0.81896627902806418</v>
      </c>
      <c r="U329" s="195">
        <f t="shared" si="57"/>
        <v>0.17936575531916682</v>
      </c>
      <c r="V329" s="195">
        <f t="shared" si="57"/>
        <v>0.9048367415681362</v>
      </c>
      <c r="W329" s="195">
        <f t="shared" si="57"/>
        <v>0.59903147965715187</v>
      </c>
      <c r="X329" s="195">
        <f t="shared" si="57"/>
        <v>0.35543602645505895</v>
      </c>
      <c r="Y329" s="195">
        <f t="shared" si="57"/>
        <v>0.1008378855997078</v>
      </c>
      <c r="Z329" s="195">
        <f t="shared" si="57"/>
        <v>-0.12051193846467462</v>
      </c>
      <c r="AA329" s="195">
        <f t="shared" si="57"/>
        <v>0.50934370885639879</v>
      </c>
      <c r="AB329" s="195">
        <f t="shared" si="57"/>
        <v>-0.28691419635661292</v>
      </c>
      <c r="AC329" s="195">
        <f t="shared" si="57"/>
        <v>-1.431927982753338</v>
      </c>
      <c r="AD329" s="195">
        <f t="shared" si="57"/>
        <v>-1.4028880967203807</v>
      </c>
      <c r="AE329" s="195">
        <f t="shared" si="57"/>
        <v>-1.3796777738594237</v>
      </c>
      <c r="AF329" s="195">
        <f t="shared" si="57"/>
        <v>0.98662461035877025</v>
      </c>
      <c r="AG329" s="195">
        <f t="shared" si="57"/>
        <v>0.23488965142154933</v>
      </c>
      <c r="AH329" s="195">
        <f t="shared" si="57"/>
        <v>-1.1897858773733225</v>
      </c>
      <c r="AI329" s="195">
        <f t="shared" si="57"/>
        <v>-0.15416764139969211</v>
      </c>
      <c r="AJ329" s="195">
        <f t="shared" si="57"/>
        <v>0.30673384629136119</v>
      </c>
      <c r="AK329" s="195">
        <f t="shared" si="57"/>
        <v>0.43351974334222043</v>
      </c>
      <c r="AL329" s="195">
        <f t="shared" si="57"/>
        <v>0.35257072301637515</v>
      </c>
      <c r="AM329" s="195">
        <f t="shared" si="57"/>
        <v>-6.3873334288669995E-2</v>
      </c>
      <c r="AN329" s="195">
        <f t="shared" si="57"/>
        <v>-0.62015860197977302</v>
      </c>
      <c r="AO329" s="195">
        <f t="shared" si="57"/>
        <v>0.15728400460768016</v>
      </c>
      <c r="AP329" s="195">
        <f t="shared" si="57"/>
        <v>-0.23560403019578777</v>
      </c>
      <c r="AQ329" s="195">
        <f t="shared" si="57"/>
        <v>0.17206022139363034</v>
      </c>
      <c r="AR329" s="195">
        <f t="shared" si="57"/>
        <v>-0.22075575780107534</v>
      </c>
      <c r="AS329" s="195">
        <f t="shared" si="57"/>
        <v>-1</v>
      </c>
      <c r="AT329" s="195">
        <f t="shared" si="57"/>
        <v>0.33082935323540308</v>
      </c>
      <c r="AU329" s="195">
        <f t="shared" si="57"/>
        <v>0.2589557198523158</v>
      </c>
      <c r="AV329" s="195">
        <f t="shared" si="57"/>
        <v>-1.0213939433792567</v>
      </c>
      <c r="AW329" s="195">
        <f t="shared" si="57"/>
        <v>0.45273687879662383</v>
      </c>
      <c r="AX329" s="195">
        <f t="shared" si="57"/>
        <v>0.2125116565934419</v>
      </c>
      <c r="AY329" s="195">
        <f t="shared" si="57"/>
        <v>0.82164892363751929</v>
      </c>
      <c r="AZ329" s="195">
        <f t="shared" si="57"/>
        <v>1.4454443472792029</v>
      </c>
      <c r="BA329" s="195">
        <f t="shared" si="57"/>
        <v>-2.2575275494349997E-2</v>
      </c>
      <c r="BB329" s="195" t="e">
        <f t="shared" si="57"/>
        <v>#DIV/0!</v>
      </c>
      <c r="BC329" s="195" t="e">
        <f t="shared" si="57"/>
        <v>#DIV/0!</v>
      </c>
      <c r="BD329" s="195" t="e">
        <f t="shared" si="57"/>
        <v>#DIV/0!</v>
      </c>
      <c r="BE329" s="195" t="e">
        <f t="shared" si="57"/>
        <v>#DIV/0!</v>
      </c>
      <c r="BF329" s="195" t="e">
        <f t="shared" si="57"/>
        <v>#DIV/0!</v>
      </c>
      <c r="BG329" s="195" t="e">
        <f t="shared" si="57"/>
        <v>#DIV/0!</v>
      </c>
      <c r="BH329" s="195" t="e">
        <f t="shared" si="57"/>
        <v>#DIV/0!</v>
      </c>
      <c r="BI329" s="195" t="e">
        <f t="shared" si="57"/>
        <v>#DIV/0!</v>
      </c>
      <c r="BJ329" s="195" t="e">
        <f t="shared" si="57"/>
        <v>#DIV/0!</v>
      </c>
      <c r="BK329" s="195" t="e">
        <f t="shared" si="57"/>
        <v>#DIV/0!</v>
      </c>
      <c r="BL329" s="195" t="e">
        <f t="shared" si="57"/>
        <v>#DIV/0!</v>
      </c>
      <c r="BM329" s="195" t="e">
        <f t="shared" si="57"/>
        <v>#DIV/0!</v>
      </c>
      <c r="BN329" s="195" t="e">
        <f t="shared" si="57"/>
        <v>#DIV/0!</v>
      </c>
      <c r="BO329" s="195" t="e">
        <f t="shared" si="57"/>
        <v>#DIV/0!</v>
      </c>
      <c r="BP329" s="195" t="e">
        <f t="shared" si="56"/>
        <v>#DIV/0!</v>
      </c>
      <c r="BQ329" s="195" t="e">
        <f t="shared" si="56"/>
        <v>#DIV/0!</v>
      </c>
      <c r="BR329" s="195" t="e">
        <f t="shared" si="56"/>
        <v>#DIV/0!</v>
      </c>
      <c r="BS329" s="195" t="e">
        <f t="shared" si="56"/>
        <v>#DIV/0!</v>
      </c>
      <c r="BT329" s="195" t="e">
        <f t="shared" si="56"/>
        <v>#DIV/0!</v>
      </c>
      <c r="BU329" s="195" t="e">
        <f t="shared" si="56"/>
        <v>#DIV/0!</v>
      </c>
      <c r="BV329" s="195" t="e">
        <f t="shared" si="56"/>
        <v>#DIV/0!</v>
      </c>
    </row>
    <row r="330" spans="1:74" x14ac:dyDescent="0.2">
      <c r="A330" s="90"/>
      <c r="B330" s="102">
        <f t="shared" si="48"/>
        <v>38533</v>
      </c>
      <c r="C330" s="195">
        <f t="shared" si="49"/>
        <v>-5.9325529939777966E-3</v>
      </c>
      <c r="D330" s="195">
        <f t="shared" si="57"/>
        <v>-8.0478771643313143E-2</v>
      </c>
      <c r="E330" s="195">
        <f t="shared" si="57"/>
        <v>0.42153684176927503</v>
      </c>
      <c r="F330" s="195">
        <f t="shared" si="57"/>
        <v>0.5947583433110073</v>
      </c>
      <c r="G330" s="195">
        <f t="shared" si="57"/>
        <v>0.6013281189817985</v>
      </c>
      <c r="H330" s="195">
        <f t="shared" si="57"/>
        <v>0.10330305611792683</v>
      </c>
      <c r="I330" s="195">
        <f t="shared" si="57"/>
        <v>0.28001239758003915</v>
      </c>
      <c r="J330" s="195">
        <f t="shared" si="57"/>
        <v>0.3874339566330508</v>
      </c>
      <c r="K330" s="195">
        <f t="shared" si="57"/>
        <v>0.43001425160511775</v>
      </c>
      <c r="L330" s="195">
        <f t="shared" si="57"/>
        <v>-1</v>
      </c>
      <c r="M330" s="195">
        <f t="shared" si="57"/>
        <v>0.19396466405184465</v>
      </c>
      <c r="N330" s="195">
        <f t="shared" si="57"/>
        <v>0.2465842453310072</v>
      </c>
      <c r="O330" s="195">
        <f t="shared" si="57"/>
        <v>0.28010228922806629</v>
      </c>
      <c r="P330" s="195">
        <f t="shared" si="57"/>
        <v>1.9554911385855838E-2</v>
      </c>
      <c r="Q330" s="195">
        <f t="shared" si="57"/>
        <v>0.32484016098866803</v>
      </c>
      <c r="R330" s="195">
        <f t="shared" si="57"/>
        <v>0.27025638907388244</v>
      </c>
      <c r="S330" s="195">
        <f t="shared" si="57"/>
        <v>0.17642241862393737</v>
      </c>
      <c r="T330" s="195">
        <f t="shared" si="57"/>
        <v>0.39662150278404618</v>
      </c>
      <c r="U330" s="195">
        <f t="shared" si="57"/>
        <v>-4.9930172860719553E-2</v>
      </c>
      <c r="V330" s="195">
        <f t="shared" si="57"/>
        <v>0.1613343692242632</v>
      </c>
      <c r="W330" s="195">
        <f t="shared" si="57"/>
        <v>-1.0900872849133181E-2</v>
      </c>
      <c r="X330" s="195">
        <f t="shared" si="57"/>
        <v>4.9771253480871615E-2</v>
      </c>
      <c r="Y330" s="195">
        <f t="shared" si="57"/>
        <v>0.10683042113144005</v>
      </c>
      <c r="Z330" s="195">
        <f t="shared" si="57"/>
        <v>0.52575961399969751</v>
      </c>
      <c r="AA330" s="195">
        <f t="shared" si="57"/>
        <v>0.59022891030540392</v>
      </c>
      <c r="AB330" s="195">
        <f t="shared" si="57"/>
        <v>0.14910100405144727</v>
      </c>
      <c r="AC330" s="195">
        <f t="shared" si="57"/>
        <v>-0.630352694645543</v>
      </c>
      <c r="AD330" s="195">
        <f t="shared" si="57"/>
        <v>-0.69070643133903209</v>
      </c>
      <c r="AE330" s="195">
        <f t="shared" si="57"/>
        <v>-0.49308226100283609</v>
      </c>
      <c r="AF330" s="195">
        <f t="shared" si="57"/>
        <v>0.53380185204569552</v>
      </c>
      <c r="AG330" s="195">
        <f t="shared" si="57"/>
        <v>0.33184212110041417</v>
      </c>
      <c r="AH330" s="195">
        <f t="shared" si="57"/>
        <v>-0.52375869658710084</v>
      </c>
      <c r="AI330" s="195">
        <f t="shared" si="57"/>
        <v>0.37647456628634057</v>
      </c>
      <c r="AJ330" s="195">
        <f t="shared" si="57"/>
        <v>0.66376219095297284</v>
      </c>
      <c r="AK330" s="195">
        <f t="shared" si="57"/>
        <v>0.62444907233227198</v>
      </c>
      <c r="AL330" s="195">
        <f t="shared" si="57"/>
        <v>0.43134462649499755</v>
      </c>
      <c r="AM330" s="195">
        <f t="shared" si="57"/>
        <v>0.45178818695743433</v>
      </c>
      <c r="AN330" s="195">
        <f t="shared" si="57"/>
        <v>0.37081984743546537</v>
      </c>
      <c r="AO330" s="195">
        <f t="shared" si="57"/>
        <v>0.42599646770770744</v>
      </c>
      <c r="AP330" s="195">
        <f t="shared" si="57"/>
        <v>0.33657711675551621</v>
      </c>
      <c r="AQ330" s="195">
        <f t="shared" si="57"/>
        <v>0.78411461884785583</v>
      </c>
      <c r="AR330" s="195">
        <f t="shared" si="57"/>
        <v>0.15942534880152931</v>
      </c>
      <c r="AS330" s="195">
        <f t="shared" si="57"/>
        <v>-1</v>
      </c>
      <c r="AT330" s="195">
        <f t="shared" si="57"/>
        <v>0.63591165176002207</v>
      </c>
      <c r="AU330" s="195">
        <f t="shared" si="57"/>
        <v>0.77470091249781825</v>
      </c>
      <c r="AV330" s="195">
        <f t="shared" si="57"/>
        <v>-0.52810352684384809</v>
      </c>
      <c r="AW330" s="195">
        <f t="shared" si="57"/>
        <v>0.73745279860734381</v>
      </c>
      <c r="AX330" s="195">
        <f t="shared" si="57"/>
        <v>0.62870940900743022</v>
      </c>
      <c r="AY330" s="195">
        <f t="shared" si="57"/>
        <v>0.23447104909747332</v>
      </c>
      <c r="AZ330" s="195">
        <f t="shared" si="57"/>
        <v>0.25274905273069098</v>
      </c>
      <c r="BA330" s="195">
        <f t="shared" si="57"/>
        <v>0.60207667343283866</v>
      </c>
      <c r="BB330" s="195" t="e">
        <f t="shared" si="57"/>
        <v>#DIV/0!</v>
      </c>
      <c r="BC330" s="195" t="e">
        <f t="shared" si="57"/>
        <v>#DIV/0!</v>
      </c>
      <c r="BD330" s="195" t="e">
        <f t="shared" si="57"/>
        <v>#DIV/0!</v>
      </c>
      <c r="BE330" s="195" t="e">
        <f t="shared" si="57"/>
        <v>#DIV/0!</v>
      </c>
      <c r="BF330" s="195" t="e">
        <f t="shared" si="57"/>
        <v>#DIV/0!</v>
      </c>
      <c r="BG330" s="195" t="e">
        <f t="shared" si="57"/>
        <v>#DIV/0!</v>
      </c>
      <c r="BH330" s="195" t="e">
        <f t="shared" si="57"/>
        <v>#DIV/0!</v>
      </c>
      <c r="BI330" s="195" t="e">
        <f t="shared" si="57"/>
        <v>#DIV/0!</v>
      </c>
      <c r="BJ330" s="195" t="e">
        <f t="shared" si="57"/>
        <v>#DIV/0!</v>
      </c>
      <c r="BK330" s="195" t="e">
        <f t="shared" si="57"/>
        <v>#DIV/0!</v>
      </c>
      <c r="BL330" s="195" t="e">
        <f t="shared" si="57"/>
        <v>#DIV/0!</v>
      </c>
      <c r="BM330" s="195" t="e">
        <f t="shared" si="57"/>
        <v>#DIV/0!</v>
      </c>
      <c r="BN330" s="195" t="e">
        <f t="shared" si="57"/>
        <v>#DIV/0!</v>
      </c>
      <c r="BO330" s="195" t="e">
        <f t="shared" si="57"/>
        <v>#DIV/0!</v>
      </c>
      <c r="BP330" s="195" t="e">
        <f t="shared" si="56"/>
        <v>#DIV/0!</v>
      </c>
      <c r="BQ330" s="195" t="e">
        <f t="shared" si="56"/>
        <v>#DIV/0!</v>
      </c>
      <c r="BR330" s="195" t="e">
        <f t="shared" si="56"/>
        <v>#DIV/0!</v>
      </c>
      <c r="BS330" s="195" t="e">
        <f t="shared" si="56"/>
        <v>#DIV/0!</v>
      </c>
      <c r="BT330" s="195" t="e">
        <f t="shared" si="56"/>
        <v>#DIV/0!</v>
      </c>
      <c r="BU330" s="195" t="e">
        <f t="shared" si="56"/>
        <v>#DIV/0!</v>
      </c>
      <c r="BV330" s="195" t="e">
        <f t="shared" si="56"/>
        <v>#DIV/0!</v>
      </c>
    </row>
    <row r="331" spans="1:74" x14ac:dyDescent="0.2">
      <c r="A331" s="90"/>
      <c r="B331" s="102">
        <f t="shared" si="48"/>
        <v>38564</v>
      </c>
      <c r="C331" s="195">
        <f t="shared" si="49"/>
        <v>0.89204173982451263</v>
      </c>
      <c r="D331" s="195">
        <f t="shared" si="57"/>
        <v>0.84914787416380533</v>
      </c>
      <c r="E331" s="195">
        <f t="shared" si="57"/>
        <v>1.0413609192616509</v>
      </c>
      <c r="F331" s="195">
        <f t="shared" si="57"/>
        <v>1.094612892244599</v>
      </c>
      <c r="G331" s="195">
        <f t="shared" si="57"/>
        <v>1.242142525576869</v>
      </c>
      <c r="H331" s="195">
        <f t="shared" si="57"/>
        <v>0.77480876772790008</v>
      </c>
      <c r="I331" s="195">
        <f t="shared" si="57"/>
        <v>0.68333980021682839</v>
      </c>
      <c r="J331" s="195">
        <f t="shared" si="57"/>
        <v>0.74728027485145909</v>
      </c>
      <c r="K331" s="195">
        <f t="shared" si="57"/>
        <v>1.068690829257259</v>
      </c>
      <c r="L331" s="195">
        <f t="shared" si="57"/>
        <v>-1</v>
      </c>
      <c r="M331" s="195">
        <f t="shared" si="57"/>
        <v>-1.4224854633964057</v>
      </c>
      <c r="N331" s="195">
        <f t="shared" si="57"/>
        <v>-1.5055067925259189</v>
      </c>
      <c r="O331" s="195">
        <f t="shared" si="57"/>
        <v>0.27751792241987217</v>
      </c>
      <c r="P331" s="195">
        <f t="shared" si="57"/>
        <v>-1.5683319837790324</v>
      </c>
      <c r="Q331" s="195">
        <f t="shared" si="57"/>
        <v>-1.036479948833479</v>
      </c>
      <c r="R331" s="195">
        <f t="shared" si="57"/>
        <v>-1.0814312229662728</v>
      </c>
      <c r="S331" s="195">
        <f t="shared" si="57"/>
        <v>-1.2048818245999033</v>
      </c>
      <c r="T331" s="195">
        <f t="shared" si="57"/>
        <v>-0.92090077125488057</v>
      </c>
      <c r="U331" s="195">
        <f t="shared" si="57"/>
        <v>-1.6227579500741336</v>
      </c>
      <c r="V331" s="195">
        <f t="shared" si="57"/>
        <v>-1.5575123667687254</v>
      </c>
      <c r="W331" s="195">
        <f t="shared" si="57"/>
        <v>-1.2502788217903915</v>
      </c>
      <c r="X331" s="195">
        <f t="shared" si="57"/>
        <v>-0.85624775644688822</v>
      </c>
      <c r="Y331" s="195">
        <f t="shared" si="57"/>
        <v>-1.0761721885218041</v>
      </c>
      <c r="Z331" s="195">
        <f t="shared" si="57"/>
        <v>-1.0651307692584899</v>
      </c>
      <c r="AA331" s="195">
        <f t="shared" si="57"/>
        <v>0.4978810218103491</v>
      </c>
      <c r="AB331" s="195">
        <f t="shared" si="57"/>
        <v>0.26769156081311035</v>
      </c>
      <c r="AC331" s="195">
        <f t="shared" si="57"/>
        <v>-0.4723045715090638</v>
      </c>
      <c r="AD331" s="195">
        <f t="shared" si="57"/>
        <v>-0.51928891677503586</v>
      </c>
      <c r="AE331" s="195">
        <f t="shared" si="57"/>
        <v>-0.35430174721664165</v>
      </c>
      <c r="AF331" s="195">
        <f t="shared" si="57"/>
        <v>-0.25738026221408705</v>
      </c>
      <c r="AG331" s="195">
        <f t="shared" si="57"/>
        <v>6.3943998868087196E-3</v>
      </c>
      <c r="AH331" s="195">
        <f t="shared" si="57"/>
        <v>-0.39243685141192025</v>
      </c>
      <c r="AI331" s="195">
        <f t="shared" si="57"/>
        <v>0.90022531672969741</v>
      </c>
      <c r="AJ331" s="195">
        <f t="shared" si="57"/>
        <v>1.12224121278619</v>
      </c>
      <c r="AK331" s="195">
        <f t="shared" si="57"/>
        <v>1.08726550951649</v>
      </c>
      <c r="AL331" s="195">
        <f t="shared" si="57"/>
        <v>1.0779208262475308</v>
      </c>
      <c r="AM331" s="195">
        <f t="shared" si="57"/>
        <v>0.22373506347676289</v>
      </c>
      <c r="AN331" s="195">
        <f t="shared" si="57"/>
        <v>0.72600591444130347</v>
      </c>
      <c r="AO331" s="195">
        <f t="shared" si="57"/>
        <v>0.24376698944224157</v>
      </c>
      <c r="AP331" s="195">
        <f t="shared" si="57"/>
        <v>0.98794934417936497</v>
      </c>
      <c r="AQ331" s="195">
        <f t="shared" si="57"/>
        <v>0.97973378737969885</v>
      </c>
      <c r="AR331" s="195">
        <f t="shared" si="57"/>
        <v>-4.00872696452187E-2</v>
      </c>
      <c r="AS331" s="195">
        <f t="shared" si="57"/>
        <v>-1</v>
      </c>
      <c r="AT331" s="195">
        <f t="shared" si="57"/>
        <v>1.3124352752902178</v>
      </c>
      <c r="AU331" s="195">
        <f t="shared" si="57"/>
        <v>0.19042653295427917</v>
      </c>
      <c r="AV331" s="195">
        <f t="shared" si="57"/>
        <v>0.10562715696825652</v>
      </c>
      <c r="AW331" s="195">
        <f t="shared" si="57"/>
        <v>1.1220034603780802</v>
      </c>
      <c r="AX331" s="195">
        <f t="shared" si="57"/>
        <v>0.85504369938308744</v>
      </c>
      <c r="AY331" s="195">
        <f t="shared" si="57"/>
        <v>0.89033191508387644</v>
      </c>
      <c r="AZ331" s="195">
        <f t="shared" si="57"/>
        <v>1.449184487635109</v>
      </c>
      <c r="BA331" s="195">
        <f t="shared" si="57"/>
        <v>0.81983547630633891</v>
      </c>
      <c r="BB331" s="195" t="e">
        <f t="shared" si="57"/>
        <v>#DIV/0!</v>
      </c>
      <c r="BC331" s="195" t="e">
        <f t="shared" si="57"/>
        <v>#DIV/0!</v>
      </c>
      <c r="BD331" s="195" t="e">
        <f t="shared" si="57"/>
        <v>#DIV/0!</v>
      </c>
      <c r="BE331" s="195" t="e">
        <f t="shared" si="57"/>
        <v>#DIV/0!</v>
      </c>
      <c r="BF331" s="195" t="e">
        <f t="shared" si="57"/>
        <v>#DIV/0!</v>
      </c>
      <c r="BG331" s="195" t="e">
        <f t="shared" si="57"/>
        <v>#DIV/0!</v>
      </c>
      <c r="BH331" s="195" t="e">
        <f t="shared" si="57"/>
        <v>#DIV/0!</v>
      </c>
      <c r="BI331" s="195" t="e">
        <f t="shared" si="57"/>
        <v>#DIV/0!</v>
      </c>
      <c r="BJ331" s="195" t="e">
        <f t="shared" si="57"/>
        <v>#DIV/0!</v>
      </c>
      <c r="BK331" s="195" t="e">
        <f t="shared" si="57"/>
        <v>#DIV/0!</v>
      </c>
      <c r="BL331" s="195" t="e">
        <f t="shared" si="57"/>
        <v>#DIV/0!</v>
      </c>
      <c r="BM331" s="195" t="e">
        <f t="shared" si="57"/>
        <v>#DIV/0!</v>
      </c>
      <c r="BN331" s="195" t="e">
        <f t="shared" si="57"/>
        <v>#DIV/0!</v>
      </c>
      <c r="BO331" s="195" t="e">
        <f t="shared" ref="BO331:BV334" si="58">(BO84-BO$246)/BO$247</f>
        <v>#DIV/0!</v>
      </c>
      <c r="BP331" s="195" t="e">
        <f t="shared" si="58"/>
        <v>#DIV/0!</v>
      </c>
      <c r="BQ331" s="195" t="e">
        <f t="shared" si="58"/>
        <v>#DIV/0!</v>
      </c>
      <c r="BR331" s="195" t="e">
        <f t="shared" si="58"/>
        <v>#DIV/0!</v>
      </c>
      <c r="BS331" s="195" t="e">
        <f t="shared" si="58"/>
        <v>#DIV/0!</v>
      </c>
      <c r="BT331" s="195" t="e">
        <f t="shared" si="58"/>
        <v>#DIV/0!</v>
      </c>
      <c r="BU331" s="195" t="e">
        <f t="shared" si="58"/>
        <v>#DIV/0!</v>
      </c>
      <c r="BV331" s="195" t="e">
        <f t="shared" si="58"/>
        <v>#DIV/0!</v>
      </c>
    </row>
    <row r="332" spans="1:74" x14ac:dyDescent="0.2">
      <c r="A332" s="90"/>
      <c r="B332" s="102">
        <f t="shared" si="48"/>
        <v>38595</v>
      </c>
      <c r="C332" s="195">
        <f t="shared" si="49"/>
        <v>-0.44169130860780337</v>
      </c>
      <c r="D332" s="195">
        <f t="shared" ref="D332:BO335" si="59">(D85-D$246)/D$247</f>
        <v>-0.42071245569930421</v>
      </c>
      <c r="E332" s="195">
        <f t="shared" si="59"/>
        <v>-0.39164182580608486</v>
      </c>
      <c r="F332" s="195">
        <f t="shared" si="59"/>
        <v>-0.5570348035175724</v>
      </c>
      <c r="G332" s="195">
        <f t="shared" si="59"/>
        <v>-0.3993553729833102</v>
      </c>
      <c r="H332" s="195">
        <f t="shared" si="59"/>
        <v>4.0615102520412283E-2</v>
      </c>
      <c r="I332" s="195">
        <f t="shared" si="59"/>
        <v>0.43112909272076905</v>
      </c>
      <c r="J332" s="195">
        <f t="shared" si="59"/>
        <v>0.47365683098092698</v>
      </c>
      <c r="K332" s="195">
        <f t="shared" si="59"/>
        <v>-1.9667634580644848E-2</v>
      </c>
      <c r="L332" s="195">
        <f t="shared" si="59"/>
        <v>-1</v>
      </c>
      <c r="M332" s="195">
        <f t="shared" si="59"/>
        <v>1.0123557313955667</v>
      </c>
      <c r="N332" s="195">
        <f t="shared" si="59"/>
        <v>1.1145755031264357</v>
      </c>
      <c r="O332" s="195">
        <f t="shared" si="59"/>
        <v>0.79374519235657415</v>
      </c>
      <c r="P332" s="195">
        <f t="shared" si="59"/>
        <v>1.0829130701936067</v>
      </c>
      <c r="Q332" s="195">
        <f t="shared" si="59"/>
        <v>0.79158414700698665</v>
      </c>
      <c r="R332" s="195">
        <f t="shared" si="59"/>
        <v>0.81629939070064961</v>
      </c>
      <c r="S332" s="195">
        <f t="shared" si="59"/>
        <v>0.8693931796749288</v>
      </c>
      <c r="T332" s="195">
        <f t="shared" si="59"/>
        <v>0.74802907665290452</v>
      </c>
      <c r="U332" s="195">
        <f t="shared" si="59"/>
        <v>1.1960219970868611</v>
      </c>
      <c r="V332" s="195">
        <f t="shared" si="59"/>
        <v>1.1565810300235158</v>
      </c>
      <c r="W332" s="195">
        <f t="shared" si="59"/>
        <v>0.73992857920106436</v>
      </c>
      <c r="X332" s="195">
        <f t="shared" si="59"/>
        <v>0.59321827154949958</v>
      </c>
      <c r="Y332" s="195">
        <f t="shared" si="59"/>
        <v>0.59403307182243592</v>
      </c>
      <c r="Z332" s="195">
        <f t="shared" si="59"/>
        <v>0.24843829371275986</v>
      </c>
      <c r="AA332" s="195">
        <f t="shared" si="59"/>
        <v>-0.17341874812710517</v>
      </c>
      <c r="AB332" s="195">
        <f t="shared" si="59"/>
        <v>9.0407869064114285E-2</v>
      </c>
      <c r="AC332" s="195">
        <f t="shared" si="59"/>
        <v>0.71942926020551834</v>
      </c>
      <c r="AD332" s="195">
        <f t="shared" si="59"/>
        <v>0.65829856410156906</v>
      </c>
      <c r="AE332" s="195">
        <f t="shared" si="59"/>
        <v>0.73982462616921463</v>
      </c>
      <c r="AF332" s="195">
        <f t="shared" si="59"/>
        <v>0.49221655949243065</v>
      </c>
      <c r="AG332" s="195">
        <f t="shared" si="59"/>
        <v>0.42833491885666075</v>
      </c>
      <c r="AH332" s="195">
        <f t="shared" si="59"/>
        <v>0.5977722230944833</v>
      </c>
      <c r="AI332" s="195">
        <f t="shared" si="59"/>
        <v>4.5684618637904593E-2</v>
      </c>
      <c r="AJ332" s="195">
        <f t="shared" si="59"/>
        <v>0.1617114039242584</v>
      </c>
      <c r="AK332" s="195">
        <f t="shared" si="59"/>
        <v>5.4000905570328647E-2</v>
      </c>
      <c r="AL332" s="195">
        <f t="shared" si="59"/>
        <v>0.15532086870590436</v>
      </c>
      <c r="AM332" s="195">
        <f t="shared" si="59"/>
        <v>0.21211452215290699</v>
      </c>
      <c r="AN332" s="195">
        <f t="shared" si="59"/>
        <v>0.12097767956784176</v>
      </c>
      <c r="AO332" s="195">
        <f t="shared" si="59"/>
        <v>0.40156484770742862</v>
      </c>
      <c r="AP332" s="195">
        <f t="shared" si="59"/>
        <v>1.700948237928646</v>
      </c>
      <c r="AQ332" s="195">
        <f t="shared" si="59"/>
        <v>0.72743088937192102</v>
      </c>
      <c r="AR332" s="195">
        <f t="shared" si="59"/>
        <v>0.91699182890965125</v>
      </c>
      <c r="AS332" s="195">
        <f t="shared" si="59"/>
        <v>-1</v>
      </c>
      <c r="AT332" s="195">
        <f t="shared" si="59"/>
        <v>0.21217388359558553</v>
      </c>
      <c r="AU332" s="195">
        <f t="shared" si="59"/>
        <v>1.5610548542947178</v>
      </c>
      <c r="AV332" s="195">
        <f t="shared" si="59"/>
        <v>-0.10375798085162194</v>
      </c>
      <c r="AW332" s="195">
        <f t="shared" si="59"/>
        <v>-0.8459900301747425</v>
      </c>
      <c r="AX332" s="195">
        <f t="shared" si="59"/>
        <v>-0.3961440702275823</v>
      </c>
      <c r="AY332" s="195">
        <f t="shared" si="59"/>
        <v>-0.14810718412770638</v>
      </c>
      <c r="AZ332" s="195">
        <f t="shared" si="59"/>
        <v>-1.3479691464856256</v>
      </c>
      <c r="BA332" s="195">
        <f t="shared" si="59"/>
        <v>-0.67654166764740276</v>
      </c>
      <c r="BB332" s="195" t="e">
        <f t="shared" si="59"/>
        <v>#DIV/0!</v>
      </c>
      <c r="BC332" s="195" t="e">
        <f t="shared" si="59"/>
        <v>#DIV/0!</v>
      </c>
      <c r="BD332" s="195" t="e">
        <f t="shared" si="59"/>
        <v>#DIV/0!</v>
      </c>
      <c r="BE332" s="195" t="e">
        <f t="shared" si="59"/>
        <v>#DIV/0!</v>
      </c>
      <c r="BF332" s="195" t="e">
        <f t="shared" si="59"/>
        <v>#DIV/0!</v>
      </c>
      <c r="BG332" s="195" t="e">
        <f t="shared" si="59"/>
        <v>#DIV/0!</v>
      </c>
      <c r="BH332" s="195" t="e">
        <f t="shared" si="59"/>
        <v>#DIV/0!</v>
      </c>
      <c r="BI332" s="195" t="e">
        <f t="shared" si="59"/>
        <v>#DIV/0!</v>
      </c>
      <c r="BJ332" s="195" t="e">
        <f t="shared" si="59"/>
        <v>#DIV/0!</v>
      </c>
      <c r="BK332" s="195" t="e">
        <f t="shared" si="59"/>
        <v>#DIV/0!</v>
      </c>
      <c r="BL332" s="195" t="e">
        <f t="shared" si="59"/>
        <v>#DIV/0!</v>
      </c>
      <c r="BM332" s="195" t="e">
        <f t="shared" si="59"/>
        <v>#DIV/0!</v>
      </c>
      <c r="BN332" s="195" t="e">
        <f t="shared" si="59"/>
        <v>#DIV/0!</v>
      </c>
      <c r="BO332" s="195" t="e">
        <f t="shared" si="59"/>
        <v>#DIV/0!</v>
      </c>
      <c r="BP332" s="195" t="e">
        <f t="shared" si="58"/>
        <v>#DIV/0!</v>
      </c>
      <c r="BQ332" s="195" t="e">
        <f t="shared" si="58"/>
        <v>#DIV/0!</v>
      </c>
      <c r="BR332" s="195" t="e">
        <f t="shared" si="58"/>
        <v>#DIV/0!</v>
      </c>
      <c r="BS332" s="195" t="e">
        <f t="shared" si="58"/>
        <v>#DIV/0!</v>
      </c>
      <c r="BT332" s="195" t="e">
        <f t="shared" si="58"/>
        <v>#DIV/0!</v>
      </c>
      <c r="BU332" s="195" t="e">
        <f t="shared" si="58"/>
        <v>#DIV/0!</v>
      </c>
      <c r="BV332" s="195" t="e">
        <f t="shared" si="58"/>
        <v>#DIV/0!</v>
      </c>
    </row>
    <row r="333" spans="1:74" x14ac:dyDescent="0.2">
      <c r="A333" s="90"/>
      <c r="B333" s="102">
        <f t="shared" si="48"/>
        <v>38625</v>
      </c>
      <c r="C333" s="195">
        <f t="shared" si="49"/>
        <v>4.0676752161568776E-2</v>
      </c>
      <c r="D333" s="195">
        <f t="shared" si="59"/>
        <v>5.8616685344174253E-2</v>
      </c>
      <c r="E333" s="195">
        <f t="shared" si="59"/>
        <v>9.4648087649084792E-2</v>
      </c>
      <c r="F333" s="195">
        <f t="shared" si="59"/>
        <v>-0.11986122848293597</v>
      </c>
      <c r="G333" s="195">
        <f t="shared" si="59"/>
        <v>-7.0913114725246293E-2</v>
      </c>
      <c r="H333" s="195">
        <f t="shared" si="59"/>
        <v>0.60181315902400478</v>
      </c>
      <c r="I333" s="195">
        <f t="shared" si="59"/>
        <v>1.0110307645652559</v>
      </c>
      <c r="J333" s="195">
        <f t="shared" si="59"/>
        <v>0.69018791979882443</v>
      </c>
      <c r="K333" s="195">
        <f t="shared" si="59"/>
        <v>1.4650263026242294</v>
      </c>
      <c r="L333" s="195">
        <f t="shared" si="59"/>
        <v>-1</v>
      </c>
      <c r="M333" s="195">
        <f t="shared" si="59"/>
        <v>-1.5572544512714985</v>
      </c>
      <c r="N333" s="195">
        <f t="shared" si="59"/>
        <v>-1.4798755526771459</v>
      </c>
      <c r="O333" s="195">
        <f t="shared" si="59"/>
        <v>0.75110314002137724</v>
      </c>
      <c r="P333" s="195">
        <f t="shared" si="59"/>
        <v>-1.4304325107347999</v>
      </c>
      <c r="Q333" s="195">
        <f t="shared" si="59"/>
        <v>-1.1185317578405212</v>
      </c>
      <c r="R333" s="195">
        <f t="shared" si="59"/>
        <v>-1.4534291263187777</v>
      </c>
      <c r="S333" s="195">
        <f t="shared" si="59"/>
        <v>-1.3853324592058496</v>
      </c>
      <c r="T333" s="195">
        <f t="shared" si="59"/>
        <v>-1.5523279313914835</v>
      </c>
      <c r="U333" s="195">
        <f t="shared" si="59"/>
        <v>-0.38822815058811816</v>
      </c>
      <c r="V333" s="195">
        <f t="shared" si="59"/>
        <v>-1.5235071173333912</v>
      </c>
      <c r="W333" s="195">
        <f t="shared" si="59"/>
        <v>-1.2860052757480638</v>
      </c>
      <c r="X333" s="195">
        <f t="shared" si="59"/>
        <v>-0.8717679070518729</v>
      </c>
      <c r="Y333" s="195">
        <f t="shared" si="59"/>
        <v>-0.9314001396440813</v>
      </c>
      <c r="Z333" s="195">
        <f t="shared" si="59"/>
        <v>-0.46445234686523434</v>
      </c>
      <c r="AA333" s="195">
        <f t="shared" si="59"/>
        <v>-0.68566296209850819</v>
      </c>
      <c r="AB333" s="195">
        <f t="shared" si="59"/>
        <v>4.8194448004110158E-2</v>
      </c>
      <c r="AC333" s="195">
        <f t="shared" si="59"/>
        <v>-1.0343495531813305</v>
      </c>
      <c r="AD333" s="195">
        <f t="shared" si="59"/>
        <v>-1.052335647710005</v>
      </c>
      <c r="AE333" s="195">
        <f t="shared" si="59"/>
        <v>-0.92774123040582201</v>
      </c>
      <c r="AF333" s="195">
        <f t="shared" si="59"/>
        <v>0.81612952635015756</v>
      </c>
      <c r="AG333" s="195">
        <f t="shared" si="59"/>
        <v>0.22401074925292128</v>
      </c>
      <c r="AH333" s="195">
        <f t="shared" si="59"/>
        <v>-0.8594388163825295</v>
      </c>
      <c r="AI333" s="195">
        <f t="shared" si="59"/>
        <v>0.51430371113985551</v>
      </c>
      <c r="AJ333" s="195">
        <f t="shared" si="59"/>
        <v>0.88227134178412303</v>
      </c>
      <c r="AK333" s="195">
        <f t="shared" si="59"/>
        <v>0.76156253653346095</v>
      </c>
      <c r="AL333" s="195">
        <f t="shared" si="59"/>
        <v>0.22527209499492112</v>
      </c>
      <c r="AM333" s="195">
        <f t="shared" si="59"/>
        <v>1.2165650628336993</v>
      </c>
      <c r="AN333" s="195">
        <f t="shared" si="59"/>
        <v>0.57218517676160985</v>
      </c>
      <c r="AO333" s="195">
        <f t="shared" si="59"/>
        <v>0.9377876392041411</v>
      </c>
      <c r="AP333" s="195">
        <f t="shared" si="59"/>
        <v>1.0273587714180519</v>
      </c>
      <c r="AQ333" s="195">
        <f t="shared" si="59"/>
        <v>1.3664448478502165</v>
      </c>
      <c r="AR333" s="195">
        <f t="shared" si="59"/>
        <v>-0.22193129709458223</v>
      </c>
      <c r="AS333" s="195">
        <f t="shared" si="59"/>
        <v>-1</v>
      </c>
      <c r="AT333" s="195">
        <f t="shared" si="59"/>
        <v>0.66594710085366748</v>
      </c>
      <c r="AU333" s="195">
        <f t="shared" si="59"/>
        <v>-0.10157293647752605</v>
      </c>
      <c r="AV333" s="195">
        <f t="shared" si="59"/>
        <v>0.32178185691739225</v>
      </c>
      <c r="AW333" s="195">
        <f t="shared" si="59"/>
        <v>-7.0670688914847207E-2</v>
      </c>
      <c r="AX333" s="195">
        <f t="shared" si="59"/>
        <v>0.25358088896635939</v>
      </c>
      <c r="AY333" s="195">
        <f t="shared" si="59"/>
        <v>0.69670824324192226</v>
      </c>
      <c r="AZ333" s="195">
        <f t="shared" si="59"/>
        <v>1.5741982625178952</v>
      </c>
      <c r="BA333" s="195">
        <f t="shared" si="59"/>
        <v>4.4077133750200441E-2</v>
      </c>
      <c r="BB333" s="195" t="e">
        <f t="shared" si="59"/>
        <v>#DIV/0!</v>
      </c>
      <c r="BC333" s="195" t="e">
        <f t="shared" si="59"/>
        <v>#DIV/0!</v>
      </c>
      <c r="BD333" s="195" t="e">
        <f t="shared" si="59"/>
        <v>#DIV/0!</v>
      </c>
      <c r="BE333" s="195" t="e">
        <f t="shared" si="59"/>
        <v>#DIV/0!</v>
      </c>
      <c r="BF333" s="195" t="e">
        <f t="shared" si="59"/>
        <v>#DIV/0!</v>
      </c>
      <c r="BG333" s="195" t="e">
        <f t="shared" si="59"/>
        <v>#DIV/0!</v>
      </c>
      <c r="BH333" s="195" t="e">
        <f t="shared" si="59"/>
        <v>#DIV/0!</v>
      </c>
      <c r="BI333" s="195" t="e">
        <f t="shared" si="59"/>
        <v>#DIV/0!</v>
      </c>
      <c r="BJ333" s="195" t="e">
        <f t="shared" si="59"/>
        <v>#DIV/0!</v>
      </c>
      <c r="BK333" s="195" t="e">
        <f t="shared" si="59"/>
        <v>#DIV/0!</v>
      </c>
      <c r="BL333" s="195" t="e">
        <f t="shared" si="59"/>
        <v>#DIV/0!</v>
      </c>
      <c r="BM333" s="195" t="e">
        <f t="shared" si="59"/>
        <v>#DIV/0!</v>
      </c>
      <c r="BN333" s="195" t="e">
        <f t="shared" si="59"/>
        <v>#DIV/0!</v>
      </c>
      <c r="BO333" s="195" t="e">
        <f t="shared" si="59"/>
        <v>#DIV/0!</v>
      </c>
      <c r="BP333" s="195" t="e">
        <f t="shared" si="58"/>
        <v>#DIV/0!</v>
      </c>
      <c r="BQ333" s="195" t="e">
        <f t="shared" si="58"/>
        <v>#DIV/0!</v>
      </c>
      <c r="BR333" s="195" t="e">
        <f t="shared" si="58"/>
        <v>#DIV/0!</v>
      </c>
      <c r="BS333" s="195" t="e">
        <f t="shared" si="58"/>
        <v>#DIV/0!</v>
      </c>
      <c r="BT333" s="195" t="e">
        <f t="shared" si="58"/>
        <v>#DIV/0!</v>
      </c>
      <c r="BU333" s="195" t="e">
        <f t="shared" si="58"/>
        <v>#DIV/0!</v>
      </c>
      <c r="BV333" s="195" t="e">
        <f t="shared" si="58"/>
        <v>#DIV/0!</v>
      </c>
    </row>
    <row r="334" spans="1:74" x14ac:dyDescent="0.2">
      <c r="A334" s="90"/>
      <c r="B334" s="102">
        <f t="shared" si="48"/>
        <v>38656</v>
      </c>
      <c r="C334" s="195">
        <f t="shared" si="49"/>
        <v>-0.68423378789770195</v>
      </c>
      <c r="D334" s="195">
        <f t="shared" si="59"/>
        <v>-0.6580400729786462</v>
      </c>
      <c r="E334" s="195">
        <f t="shared" si="59"/>
        <v>-0.94444687002695704</v>
      </c>
      <c r="F334" s="195">
        <f t="shared" si="59"/>
        <v>-0.80931160612440312</v>
      </c>
      <c r="G334" s="195">
        <f t="shared" si="59"/>
        <v>-0.87828595031520318</v>
      </c>
      <c r="H334" s="195">
        <f t="shared" si="59"/>
        <v>-0.83497863779607617</v>
      </c>
      <c r="I334" s="195">
        <f t="shared" si="59"/>
        <v>-0.95210295097400233</v>
      </c>
      <c r="J334" s="195">
        <f t="shared" si="59"/>
        <v>-0.9809862547479411</v>
      </c>
      <c r="K334" s="195">
        <f t="shared" si="59"/>
        <v>-1.3297653009577111</v>
      </c>
      <c r="L334" s="195">
        <f t="shared" si="59"/>
        <v>-1</v>
      </c>
      <c r="M334" s="195">
        <f t="shared" si="59"/>
        <v>-1.2908273837327739</v>
      </c>
      <c r="N334" s="195">
        <f t="shared" si="59"/>
        <v>-0.99501793220452273</v>
      </c>
      <c r="O334" s="195">
        <f t="shared" si="59"/>
        <v>0.63545272535470676</v>
      </c>
      <c r="P334" s="195">
        <f t="shared" si="59"/>
        <v>-0.94829509386903754</v>
      </c>
      <c r="Q334" s="195">
        <f t="shared" si="59"/>
        <v>-0.77839992316036366</v>
      </c>
      <c r="R334" s="195">
        <f t="shared" si="59"/>
        <v>-1.1478916406226218</v>
      </c>
      <c r="S334" s="195">
        <f t="shared" si="59"/>
        <v>-1.1613317273095298</v>
      </c>
      <c r="T334" s="195">
        <f t="shared" si="59"/>
        <v>-1.1357614021346967</v>
      </c>
      <c r="U334" s="195">
        <f t="shared" si="59"/>
        <v>-1.1226539359226135</v>
      </c>
      <c r="V334" s="195">
        <f t="shared" si="59"/>
        <v>-1.1282290434707294</v>
      </c>
      <c r="W334" s="195">
        <f t="shared" si="59"/>
        <v>-1.5307817032652886</v>
      </c>
      <c r="X334" s="195">
        <f t="shared" si="59"/>
        <v>-0.59559625516503989</v>
      </c>
      <c r="Y334" s="195">
        <f t="shared" si="59"/>
        <v>-0.97686731399595472</v>
      </c>
      <c r="Z334" s="195">
        <f t="shared" si="59"/>
        <v>-0.90289890352000202</v>
      </c>
      <c r="AA334" s="195">
        <f t="shared" si="59"/>
        <v>-0.55625525834178891</v>
      </c>
      <c r="AB334" s="195">
        <f t="shared" si="59"/>
        <v>-9.5559364254282089E-2</v>
      </c>
      <c r="AC334" s="195">
        <f t="shared" si="59"/>
        <v>-1.0178255126575566</v>
      </c>
      <c r="AD334" s="195">
        <f t="shared" si="59"/>
        <v>-1.0754425107696113</v>
      </c>
      <c r="AE334" s="195">
        <f t="shared" si="59"/>
        <v>-0.7746427270128674</v>
      </c>
      <c r="AF334" s="195">
        <f t="shared" si="59"/>
        <v>-1.0209157724345739</v>
      </c>
      <c r="AG334" s="195">
        <f t="shared" si="59"/>
        <v>-0.585969484393699</v>
      </c>
      <c r="AH334" s="195">
        <f t="shared" si="59"/>
        <v>-0.84570902669399561</v>
      </c>
      <c r="AI334" s="195">
        <f t="shared" si="59"/>
        <v>-1.5255676326921663</v>
      </c>
      <c r="AJ334" s="195">
        <f t="shared" si="59"/>
        <v>-1.2865620451857764</v>
      </c>
      <c r="AK334" s="195">
        <f t="shared" si="59"/>
        <v>-1.1692570992825997</v>
      </c>
      <c r="AL334" s="195">
        <f t="shared" si="59"/>
        <v>-1.5367425780149067</v>
      </c>
      <c r="AM334" s="195">
        <f t="shared" si="59"/>
        <v>-0.77490520654210138</v>
      </c>
      <c r="AN334" s="195">
        <f t="shared" si="59"/>
        <v>-0.85415257263191302</v>
      </c>
      <c r="AO334" s="195">
        <f t="shared" si="59"/>
        <v>-1.3930101229642797</v>
      </c>
      <c r="AP334" s="195">
        <f t="shared" si="59"/>
        <v>-1.5169454903211756</v>
      </c>
      <c r="AQ334" s="195">
        <f t="shared" si="59"/>
        <v>-1.7254809667485531</v>
      </c>
      <c r="AR334" s="195">
        <f t="shared" si="59"/>
        <v>0.1041760251987284</v>
      </c>
      <c r="AS334" s="195">
        <f t="shared" si="59"/>
        <v>-1</v>
      </c>
      <c r="AT334" s="195">
        <f t="shared" si="59"/>
        <v>-1.3179335512726176</v>
      </c>
      <c r="AU334" s="195">
        <f t="shared" si="59"/>
        <v>-9.4090372700530917E-2</v>
      </c>
      <c r="AV334" s="195">
        <f t="shared" si="59"/>
        <v>0.15953082024779447</v>
      </c>
      <c r="AW334" s="195">
        <f t="shared" si="59"/>
        <v>-0.61070826295828806</v>
      </c>
      <c r="AX334" s="195">
        <f t="shared" si="59"/>
        <v>-0.8178261577298902</v>
      </c>
      <c r="AY334" s="195">
        <f t="shared" si="59"/>
        <v>-0.6886110897613138</v>
      </c>
      <c r="AZ334" s="195">
        <f t="shared" si="59"/>
        <v>-0.81538566757298037</v>
      </c>
      <c r="BA334" s="195">
        <f t="shared" si="59"/>
        <v>-0.54370998072348053</v>
      </c>
      <c r="BB334" s="195" t="e">
        <f t="shared" si="59"/>
        <v>#DIV/0!</v>
      </c>
      <c r="BC334" s="195" t="e">
        <f t="shared" si="59"/>
        <v>#DIV/0!</v>
      </c>
      <c r="BD334" s="195" t="e">
        <f t="shared" si="59"/>
        <v>#DIV/0!</v>
      </c>
      <c r="BE334" s="195" t="e">
        <f t="shared" si="59"/>
        <v>#DIV/0!</v>
      </c>
      <c r="BF334" s="195" t="e">
        <f t="shared" si="59"/>
        <v>#DIV/0!</v>
      </c>
      <c r="BG334" s="195" t="e">
        <f t="shared" si="59"/>
        <v>#DIV/0!</v>
      </c>
      <c r="BH334" s="195" t="e">
        <f t="shared" si="59"/>
        <v>#DIV/0!</v>
      </c>
      <c r="BI334" s="195" t="e">
        <f t="shared" si="59"/>
        <v>#DIV/0!</v>
      </c>
      <c r="BJ334" s="195" t="e">
        <f t="shared" si="59"/>
        <v>#DIV/0!</v>
      </c>
      <c r="BK334" s="195" t="e">
        <f t="shared" si="59"/>
        <v>#DIV/0!</v>
      </c>
      <c r="BL334" s="195" t="e">
        <f t="shared" si="59"/>
        <v>#DIV/0!</v>
      </c>
      <c r="BM334" s="195" t="e">
        <f t="shared" si="59"/>
        <v>#DIV/0!</v>
      </c>
      <c r="BN334" s="195" t="e">
        <f t="shared" si="59"/>
        <v>#DIV/0!</v>
      </c>
      <c r="BO334" s="195" t="e">
        <f t="shared" si="59"/>
        <v>#DIV/0!</v>
      </c>
      <c r="BP334" s="195" t="e">
        <f t="shared" si="58"/>
        <v>#DIV/0!</v>
      </c>
      <c r="BQ334" s="195" t="e">
        <f t="shared" si="58"/>
        <v>#DIV/0!</v>
      </c>
      <c r="BR334" s="195" t="e">
        <f t="shared" si="58"/>
        <v>#DIV/0!</v>
      </c>
      <c r="BS334" s="195" t="e">
        <f t="shared" si="58"/>
        <v>#DIV/0!</v>
      </c>
      <c r="BT334" s="195" t="e">
        <f t="shared" si="58"/>
        <v>#DIV/0!</v>
      </c>
      <c r="BU334" s="195" t="e">
        <f t="shared" si="58"/>
        <v>#DIV/0!</v>
      </c>
      <c r="BV334" s="195" t="e">
        <f t="shared" si="58"/>
        <v>#DIV/0!</v>
      </c>
    </row>
    <row r="335" spans="1:74" x14ac:dyDescent="0.2">
      <c r="A335" s="90"/>
      <c r="B335" s="102">
        <f t="shared" si="48"/>
        <v>38686</v>
      </c>
      <c r="C335" s="195">
        <f t="shared" si="49"/>
        <v>0.83588372585951043</v>
      </c>
      <c r="D335" s="195">
        <f t="shared" si="59"/>
        <v>0.82484356044287332</v>
      </c>
      <c r="E335" s="195">
        <f t="shared" si="59"/>
        <v>0.84099968481229392</v>
      </c>
      <c r="F335" s="195">
        <f t="shared" si="59"/>
        <v>0.79593038791914017</v>
      </c>
      <c r="G335" s="195">
        <f t="shared" si="59"/>
        <v>0.46959451931350288</v>
      </c>
      <c r="H335" s="195">
        <f t="shared" si="59"/>
        <v>0.76688472864956259</v>
      </c>
      <c r="I335" s="195">
        <f t="shared" si="59"/>
        <v>0.61029151143921878</v>
      </c>
      <c r="J335" s="195">
        <f t="shared" si="59"/>
        <v>0.52955886020797638</v>
      </c>
      <c r="K335" s="195">
        <f t="shared" si="59"/>
        <v>1.2808604572471634</v>
      </c>
      <c r="L335" s="195">
        <f t="shared" si="59"/>
        <v>-1</v>
      </c>
      <c r="M335" s="195">
        <f t="shared" si="59"/>
        <v>7.9749891145335483E-2</v>
      </c>
      <c r="N335" s="195">
        <f t="shared" si="59"/>
        <v>0.13284561850207682</v>
      </c>
      <c r="O335" s="195">
        <f t="shared" si="59"/>
        <v>1.1820463052876848</v>
      </c>
      <c r="P335" s="195">
        <f t="shared" si="59"/>
        <v>0.17941615235935535</v>
      </c>
      <c r="Q335" s="195">
        <f t="shared" si="59"/>
        <v>3.6271480036365891E-2</v>
      </c>
      <c r="R335" s="195">
        <f t="shared" si="59"/>
        <v>0.12944149962779469</v>
      </c>
      <c r="S335" s="195">
        <f t="shared" si="59"/>
        <v>7.9039562182963138E-2</v>
      </c>
      <c r="T335" s="195">
        <f t="shared" si="59"/>
        <v>0.20237405087286381</v>
      </c>
      <c r="U335" s="195">
        <f t="shared" si="59"/>
        <v>-0.15384110871679105</v>
      </c>
      <c r="V335" s="195">
        <f t="shared" si="59"/>
        <v>8.1725180623713742E-2</v>
      </c>
      <c r="W335" s="195">
        <f t="shared" si="59"/>
        <v>-6.4418813918256754E-2</v>
      </c>
      <c r="X335" s="195">
        <f t="shared" si="59"/>
        <v>-1.3518083409860958E-2</v>
      </c>
      <c r="Y335" s="195">
        <f t="shared" si="59"/>
        <v>0.15676821722920908</v>
      </c>
      <c r="Z335" s="195">
        <f t="shared" si="59"/>
        <v>-0.31085219021788013</v>
      </c>
      <c r="AA335" s="195">
        <f t="shared" si="59"/>
        <v>-3.0738459369696575E-2</v>
      </c>
      <c r="AB335" s="195">
        <f t="shared" si="59"/>
        <v>-4.4789168655087988E-2</v>
      </c>
      <c r="AC335" s="195">
        <f t="shared" si="59"/>
        <v>-0.80615391917120072</v>
      </c>
      <c r="AD335" s="195">
        <f t="shared" si="59"/>
        <v>-0.82013210242535439</v>
      </c>
      <c r="AE335" s="195">
        <f t="shared" si="59"/>
        <v>-0.734128415639549</v>
      </c>
      <c r="AF335" s="195">
        <f t="shared" si="59"/>
        <v>0.45206205946874556</v>
      </c>
      <c r="AG335" s="195">
        <f t="shared" si="59"/>
        <v>0.32452567633207624</v>
      </c>
      <c r="AH335" s="195">
        <f t="shared" si="59"/>
        <v>-0.66983155547723627</v>
      </c>
      <c r="AI335" s="195">
        <f t="shared" si="59"/>
        <v>0.91400823121504882</v>
      </c>
      <c r="AJ335" s="195">
        <f t="shared" si="59"/>
        <v>0.70993525556312653</v>
      </c>
      <c r="AK335" s="195">
        <f t="shared" si="59"/>
        <v>0.7063427796196714</v>
      </c>
      <c r="AL335" s="195">
        <f t="shared" si="59"/>
        <v>0.4092879335209833</v>
      </c>
      <c r="AM335" s="195">
        <f t="shared" si="59"/>
        <v>0.74738570688301809</v>
      </c>
      <c r="AN335" s="195">
        <f t="shared" si="59"/>
        <v>0.24496651660662508</v>
      </c>
      <c r="AO335" s="195">
        <f t="shared" si="59"/>
        <v>1.6068816723232091</v>
      </c>
      <c r="AP335" s="195">
        <f t="shared" si="59"/>
        <v>5.0633398067021409E-3</v>
      </c>
      <c r="AQ335" s="195">
        <f t="shared" si="59"/>
        <v>0.31305520021118444</v>
      </c>
      <c r="AR335" s="195">
        <f t="shared" si="59"/>
        <v>-0.17012151128143169</v>
      </c>
      <c r="AS335" s="195">
        <f t="shared" si="59"/>
        <v>-1</v>
      </c>
      <c r="AT335" s="195">
        <f t="shared" si="59"/>
        <v>0.70119553684880642</v>
      </c>
      <c r="AU335" s="195">
        <f t="shared" si="59"/>
        <v>-0.29505546808238131</v>
      </c>
      <c r="AV335" s="195">
        <f t="shared" si="59"/>
        <v>-0.73217332932318346</v>
      </c>
      <c r="AW335" s="195">
        <f t="shared" si="59"/>
        <v>0.58904093288815262</v>
      </c>
      <c r="AX335" s="195">
        <f t="shared" si="59"/>
        <v>0.56717938803578127</v>
      </c>
      <c r="AY335" s="195">
        <f t="shared" si="59"/>
        <v>1.0150325120734995</v>
      </c>
      <c r="AZ335" s="195">
        <f t="shared" si="59"/>
        <v>1.8786247572986272</v>
      </c>
      <c r="BA335" s="195">
        <f t="shared" si="59"/>
        <v>-0.94163334085398942</v>
      </c>
      <c r="BB335" s="195" t="e">
        <f t="shared" si="59"/>
        <v>#DIV/0!</v>
      </c>
      <c r="BC335" s="195" t="e">
        <f t="shared" si="59"/>
        <v>#DIV/0!</v>
      </c>
      <c r="BD335" s="195" t="e">
        <f t="shared" si="59"/>
        <v>#DIV/0!</v>
      </c>
      <c r="BE335" s="195" t="e">
        <f t="shared" si="59"/>
        <v>#DIV/0!</v>
      </c>
      <c r="BF335" s="195" t="e">
        <f t="shared" si="59"/>
        <v>#DIV/0!</v>
      </c>
      <c r="BG335" s="195" t="e">
        <f t="shared" si="59"/>
        <v>#DIV/0!</v>
      </c>
      <c r="BH335" s="195" t="e">
        <f t="shared" si="59"/>
        <v>#DIV/0!</v>
      </c>
      <c r="BI335" s="195" t="e">
        <f t="shared" si="59"/>
        <v>#DIV/0!</v>
      </c>
      <c r="BJ335" s="195" t="e">
        <f t="shared" si="59"/>
        <v>#DIV/0!</v>
      </c>
      <c r="BK335" s="195" t="e">
        <f t="shared" si="59"/>
        <v>#DIV/0!</v>
      </c>
      <c r="BL335" s="195" t="e">
        <f t="shared" si="59"/>
        <v>#DIV/0!</v>
      </c>
      <c r="BM335" s="195" t="e">
        <f t="shared" si="59"/>
        <v>#DIV/0!</v>
      </c>
      <c r="BN335" s="195" t="e">
        <f t="shared" si="59"/>
        <v>#DIV/0!</v>
      </c>
      <c r="BO335" s="195" t="e">
        <f t="shared" ref="BO335:BV338" si="60">(BO88-BO$246)/BO$247</f>
        <v>#DIV/0!</v>
      </c>
      <c r="BP335" s="195" t="e">
        <f t="shared" si="60"/>
        <v>#DIV/0!</v>
      </c>
      <c r="BQ335" s="195" t="e">
        <f t="shared" si="60"/>
        <v>#DIV/0!</v>
      </c>
      <c r="BR335" s="195" t="e">
        <f t="shared" si="60"/>
        <v>#DIV/0!</v>
      </c>
      <c r="BS335" s="195" t="e">
        <f t="shared" si="60"/>
        <v>#DIV/0!</v>
      </c>
      <c r="BT335" s="195" t="e">
        <f t="shared" si="60"/>
        <v>#DIV/0!</v>
      </c>
      <c r="BU335" s="195" t="e">
        <f t="shared" si="60"/>
        <v>#DIV/0!</v>
      </c>
      <c r="BV335" s="195" t="e">
        <f t="shared" si="60"/>
        <v>#DIV/0!</v>
      </c>
    </row>
    <row r="336" spans="1:74" x14ac:dyDescent="0.2">
      <c r="A336" s="90"/>
      <c r="B336" s="102">
        <f t="shared" si="48"/>
        <v>38717</v>
      </c>
      <c r="C336" s="195">
        <f t="shared" si="49"/>
        <v>-0.16646692264686774</v>
      </c>
      <c r="D336" s="195">
        <f t="shared" ref="D336:BO339" si="61">(D89-D$246)/D$247</f>
        <v>-0.15170910647158289</v>
      </c>
      <c r="E336" s="195">
        <f t="shared" si="61"/>
        <v>2.4269704338909497E-2</v>
      </c>
      <c r="F336" s="195">
        <f t="shared" si="61"/>
        <v>-0.27529310294858816</v>
      </c>
      <c r="G336" s="195">
        <f t="shared" si="61"/>
        <v>-5.0919344788416483E-2</v>
      </c>
      <c r="H336" s="195">
        <f t="shared" si="61"/>
        <v>0.46277771779869853</v>
      </c>
      <c r="I336" s="195">
        <f t="shared" si="61"/>
        <v>0.93358708394611023</v>
      </c>
      <c r="J336" s="195">
        <f t="shared" si="61"/>
        <v>1.4919048267623609</v>
      </c>
      <c r="K336" s="195">
        <f t="shared" si="61"/>
        <v>0.86566781119565117</v>
      </c>
      <c r="L336" s="195">
        <f t="shared" si="61"/>
        <v>-1</v>
      </c>
      <c r="M336" s="195">
        <f t="shared" si="61"/>
        <v>0.64382421220209318</v>
      </c>
      <c r="N336" s="195">
        <f t="shared" si="61"/>
        <v>0.6233990700522053</v>
      </c>
      <c r="O336" s="195">
        <f t="shared" si="61"/>
        <v>1.063811523812821</v>
      </c>
      <c r="P336" s="195">
        <f t="shared" si="61"/>
        <v>0.42329392413202638</v>
      </c>
      <c r="Q336" s="195">
        <f t="shared" si="61"/>
        <v>0.59907289785519879</v>
      </c>
      <c r="R336" s="195">
        <f t="shared" si="61"/>
        <v>0.41347708549395562</v>
      </c>
      <c r="S336" s="195">
        <f t="shared" si="61"/>
        <v>0.26967204823874202</v>
      </c>
      <c r="T336" s="195">
        <f t="shared" si="61"/>
        <v>0.61271154791646487</v>
      </c>
      <c r="U336" s="195">
        <f t="shared" si="61"/>
        <v>0.43627118467186615</v>
      </c>
      <c r="V336" s="195">
        <f t="shared" si="61"/>
        <v>0.46000062976870854</v>
      </c>
      <c r="W336" s="195">
        <f t="shared" si="61"/>
        <v>0.8725038541283302</v>
      </c>
      <c r="X336" s="195">
        <f t="shared" si="61"/>
        <v>0.19008115085054764</v>
      </c>
      <c r="Y336" s="195">
        <f t="shared" si="61"/>
        <v>0.3015402661069318</v>
      </c>
      <c r="Z336" s="195">
        <f t="shared" si="61"/>
        <v>0.26636568951742223</v>
      </c>
      <c r="AA336" s="195">
        <f t="shared" si="61"/>
        <v>0.11465667631967109</v>
      </c>
      <c r="AB336" s="195">
        <f t="shared" si="61"/>
        <v>0.11176811365453675</v>
      </c>
      <c r="AC336" s="195">
        <f t="shared" si="61"/>
        <v>0.32435447313711274</v>
      </c>
      <c r="AD336" s="195">
        <f t="shared" si="61"/>
        <v>0.39250154403477949</v>
      </c>
      <c r="AE336" s="195">
        <f t="shared" si="61"/>
        <v>0.13302982641009586</v>
      </c>
      <c r="AF336" s="195">
        <f t="shared" si="61"/>
        <v>0.81668338152289788</v>
      </c>
      <c r="AG336" s="195">
        <f t="shared" si="61"/>
        <v>0.44013316487052512</v>
      </c>
      <c r="AH336" s="195">
        <f t="shared" si="61"/>
        <v>0.2695054332686192</v>
      </c>
      <c r="AI336" s="195">
        <f t="shared" si="61"/>
        <v>0.76928762911885828</v>
      </c>
      <c r="AJ336" s="195">
        <f t="shared" si="61"/>
        <v>0.81398723214938862</v>
      </c>
      <c r="AK336" s="195">
        <f t="shared" si="61"/>
        <v>0.79104427115692477</v>
      </c>
      <c r="AL336" s="195">
        <f t="shared" si="61"/>
        <v>0.58385090362961067</v>
      </c>
      <c r="AM336" s="195">
        <f t="shared" si="61"/>
        <v>0.61157063016045254</v>
      </c>
      <c r="AN336" s="195">
        <f t="shared" si="61"/>
        <v>0.85185924527014389</v>
      </c>
      <c r="AO336" s="195">
        <f t="shared" si="61"/>
        <v>0.52471294099392796</v>
      </c>
      <c r="AP336" s="195">
        <f t="shared" si="61"/>
        <v>0.68672545758755832</v>
      </c>
      <c r="AQ336" s="195">
        <f t="shared" si="61"/>
        <v>0.15124217082996458</v>
      </c>
      <c r="AR336" s="195">
        <f t="shared" si="61"/>
        <v>0.2183541308771362</v>
      </c>
      <c r="AS336" s="195">
        <f t="shared" si="61"/>
        <v>-1</v>
      </c>
      <c r="AT336" s="195">
        <f t="shared" si="61"/>
        <v>0.42440536200712514</v>
      </c>
      <c r="AU336" s="195">
        <f t="shared" si="61"/>
        <v>1.1033868911703379</v>
      </c>
      <c r="AV336" s="195">
        <f t="shared" si="61"/>
        <v>-6.0851435123259592E-2</v>
      </c>
      <c r="AW336" s="195">
        <f t="shared" si="61"/>
        <v>-0.21574561257400493</v>
      </c>
      <c r="AX336" s="195">
        <f t="shared" si="61"/>
        <v>0.68831991269816695</v>
      </c>
      <c r="AY336" s="195">
        <f t="shared" si="61"/>
        <v>0.36196598211547887</v>
      </c>
      <c r="AZ336" s="195">
        <f t="shared" si="61"/>
        <v>0.21946872273483722</v>
      </c>
      <c r="BA336" s="195">
        <f t="shared" si="61"/>
        <v>-0.59261995627382946</v>
      </c>
      <c r="BB336" s="195" t="e">
        <f t="shared" si="61"/>
        <v>#DIV/0!</v>
      </c>
      <c r="BC336" s="195" t="e">
        <f t="shared" si="61"/>
        <v>#DIV/0!</v>
      </c>
      <c r="BD336" s="195" t="e">
        <f t="shared" si="61"/>
        <v>#DIV/0!</v>
      </c>
      <c r="BE336" s="195" t="e">
        <f t="shared" si="61"/>
        <v>#DIV/0!</v>
      </c>
      <c r="BF336" s="195" t="e">
        <f t="shared" si="61"/>
        <v>#DIV/0!</v>
      </c>
      <c r="BG336" s="195" t="e">
        <f t="shared" si="61"/>
        <v>#DIV/0!</v>
      </c>
      <c r="BH336" s="195" t="e">
        <f t="shared" si="61"/>
        <v>#DIV/0!</v>
      </c>
      <c r="BI336" s="195" t="e">
        <f t="shared" si="61"/>
        <v>#DIV/0!</v>
      </c>
      <c r="BJ336" s="195" t="e">
        <f t="shared" si="61"/>
        <v>#DIV/0!</v>
      </c>
      <c r="BK336" s="195" t="e">
        <f t="shared" si="61"/>
        <v>#DIV/0!</v>
      </c>
      <c r="BL336" s="195" t="e">
        <f t="shared" si="61"/>
        <v>#DIV/0!</v>
      </c>
      <c r="BM336" s="195" t="e">
        <f t="shared" si="61"/>
        <v>#DIV/0!</v>
      </c>
      <c r="BN336" s="195" t="e">
        <f t="shared" si="61"/>
        <v>#DIV/0!</v>
      </c>
      <c r="BO336" s="195" t="e">
        <f t="shared" si="61"/>
        <v>#DIV/0!</v>
      </c>
      <c r="BP336" s="195" t="e">
        <f t="shared" si="60"/>
        <v>#DIV/0!</v>
      </c>
      <c r="BQ336" s="195" t="e">
        <f t="shared" si="60"/>
        <v>#DIV/0!</v>
      </c>
      <c r="BR336" s="195" t="e">
        <f t="shared" si="60"/>
        <v>#DIV/0!</v>
      </c>
      <c r="BS336" s="195" t="e">
        <f t="shared" si="60"/>
        <v>#DIV/0!</v>
      </c>
      <c r="BT336" s="195" t="e">
        <f t="shared" si="60"/>
        <v>#DIV/0!</v>
      </c>
      <c r="BU336" s="195" t="e">
        <f t="shared" si="60"/>
        <v>#DIV/0!</v>
      </c>
      <c r="BV336" s="195" t="e">
        <f t="shared" si="60"/>
        <v>#DIV/0!</v>
      </c>
    </row>
    <row r="337" spans="1:74" x14ac:dyDescent="0.2">
      <c r="A337" s="90"/>
      <c r="B337" s="102">
        <f t="shared" si="48"/>
        <v>38748</v>
      </c>
      <c r="C337" s="195">
        <f t="shared" si="49"/>
        <v>0.6910440571503389</v>
      </c>
      <c r="D337" s="195">
        <f t="shared" si="61"/>
        <v>0.55923213192126009</v>
      </c>
      <c r="E337" s="195">
        <f t="shared" si="61"/>
        <v>1.00939910317943</v>
      </c>
      <c r="F337" s="195">
        <f t="shared" si="61"/>
        <v>1.6253440727867168</v>
      </c>
      <c r="G337" s="195">
        <f t="shared" si="61"/>
        <v>1.4742767652659778</v>
      </c>
      <c r="H337" s="195">
        <f t="shared" si="61"/>
        <v>1.0818338374139613</v>
      </c>
      <c r="I337" s="195">
        <f t="shared" si="61"/>
        <v>1.4157638001259878</v>
      </c>
      <c r="J337" s="195">
        <f t="shared" si="61"/>
        <v>1.3489791585411324</v>
      </c>
      <c r="K337" s="195">
        <f t="shared" si="61"/>
        <v>1.8008954587195525</v>
      </c>
      <c r="L337" s="195">
        <f t="shared" si="61"/>
        <v>-1</v>
      </c>
      <c r="M337" s="195">
        <f t="shared" si="61"/>
        <v>-0.40510737438385314</v>
      </c>
      <c r="N337" s="195">
        <f t="shared" si="61"/>
        <v>-0.56409271224702606</v>
      </c>
      <c r="O337" s="195">
        <f t="shared" si="61"/>
        <v>0.8376794280958676</v>
      </c>
      <c r="P337" s="195">
        <f t="shared" si="61"/>
        <v>-0.51225185271528284</v>
      </c>
      <c r="Q337" s="195">
        <f t="shared" si="61"/>
        <v>-0.47265453500851962</v>
      </c>
      <c r="R337" s="195">
        <f t="shared" si="61"/>
        <v>-0.47885175745084679</v>
      </c>
      <c r="S337" s="195">
        <f t="shared" si="61"/>
        <v>-0.43096030400222229</v>
      </c>
      <c r="T337" s="195">
        <f t="shared" si="61"/>
        <v>-0.54174941575229418</v>
      </c>
      <c r="U337" s="195">
        <f t="shared" si="61"/>
        <v>-0.21989504532881643</v>
      </c>
      <c r="V337" s="195">
        <f t="shared" si="61"/>
        <v>-0.28824666110102498</v>
      </c>
      <c r="W337" s="195">
        <f t="shared" si="61"/>
        <v>-6.9297124900428844E-2</v>
      </c>
      <c r="X337" s="195">
        <f t="shared" si="61"/>
        <v>-0.20865617637471703</v>
      </c>
      <c r="Y337" s="195">
        <f t="shared" si="61"/>
        <v>-0.10852037956446287</v>
      </c>
      <c r="Z337" s="195">
        <f t="shared" si="61"/>
        <v>-2.7555071329388194E-2</v>
      </c>
      <c r="AA337" s="195">
        <f t="shared" si="61"/>
        <v>0.43216448893356024</v>
      </c>
      <c r="AB337" s="195">
        <f t="shared" si="61"/>
        <v>0.13610738345489945</v>
      </c>
      <c r="AC337" s="195">
        <f t="shared" si="61"/>
        <v>0.80878653719771565</v>
      </c>
      <c r="AD337" s="195">
        <f t="shared" si="61"/>
        <v>0.73583593562574956</v>
      </c>
      <c r="AE337" s="195">
        <f t="shared" si="61"/>
        <v>0.8678866449425271</v>
      </c>
      <c r="AF337" s="195">
        <f t="shared" si="61"/>
        <v>0.32389074157705172</v>
      </c>
      <c r="AG337" s="195">
        <f t="shared" si="61"/>
        <v>-0.17268611996648756</v>
      </c>
      <c r="AH337" s="195">
        <f t="shared" si="61"/>
        <v>0.67201899212641913</v>
      </c>
      <c r="AI337" s="195">
        <f t="shared" si="61"/>
        <v>1.437758981658406</v>
      </c>
      <c r="AJ337" s="195">
        <f t="shared" si="61"/>
        <v>1.8954774637928498</v>
      </c>
      <c r="AK337" s="195">
        <f t="shared" si="61"/>
        <v>1.5566334432837001</v>
      </c>
      <c r="AL337" s="195">
        <f t="shared" si="61"/>
        <v>1.6898365084694704</v>
      </c>
      <c r="AM337" s="195">
        <f t="shared" si="61"/>
        <v>1.4293662258268096</v>
      </c>
      <c r="AN337" s="195">
        <f t="shared" si="61"/>
        <v>1.5268059972707386</v>
      </c>
      <c r="AO337" s="195">
        <f t="shared" si="61"/>
        <v>1.0976715547486573</v>
      </c>
      <c r="AP337" s="195">
        <f t="shared" si="61"/>
        <v>0.37524209200386199</v>
      </c>
      <c r="AQ337" s="195">
        <f t="shared" si="61"/>
        <v>2.1146700769325553</v>
      </c>
      <c r="AR337" s="195">
        <f t="shared" si="61"/>
        <v>9.5319806254626466E-2</v>
      </c>
      <c r="AS337" s="195">
        <f t="shared" si="61"/>
        <v>-1</v>
      </c>
      <c r="AT337" s="195">
        <f t="shared" si="61"/>
        <v>1.3121282674874437</v>
      </c>
      <c r="AU337" s="195">
        <f t="shared" si="61"/>
        <v>0.50156316532425493</v>
      </c>
      <c r="AV337" s="195">
        <f t="shared" si="61"/>
        <v>0.62851778041831086</v>
      </c>
      <c r="AW337" s="195">
        <f t="shared" si="61"/>
        <v>1.1528382637852739</v>
      </c>
      <c r="AX337" s="195">
        <f t="shared" si="61"/>
        <v>1.2104918938956875</v>
      </c>
      <c r="AY337" s="195">
        <f t="shared" si="61"/>
        <v>1.0664752026871029</v>
      </c>
      <c r="AZ337" s="195">
        <f t="shared" si="61"/>
        <v>1.5426717660794234</v>
      </c>
      <c r="BA337" s="195">
        <f t="shared" si="61"/>
        <v>0.88936610257239301</v>
      </c>
      <c r="BB337" s="195" t="e">
        <f t="shared" si="61"/>
        <v>#DIV/0!</v>
      </c>
      <c r="BC337" s="195" t="e">
        <f t="shared" si="61"/>
        <v>#DIV/0!</v>
      </c>
      <c r="BD337" s="195" t="e">
        <f t="shared" si="61"/>
        <v>#DIV/0!</v>
      </c>
      <c r="BE337" s="195" t="e">
        <f t="shared" si="61"/>
        <v>#DIV/0!</v>
      </c>
      <c r="BF337" s="195" t="e">
        <f t="shared" si="61"/>
        <v>#DIV/0!</v>
      </c>
      <c r="BG337" s="195" t="e">
        <f t="shared" si="61"/>
        <v>#DIV/0!</v>
      </c>
      <c r="BH337" s="195" t="e">
        <f t="shared" si="61"/>
        <v>#DIV/0!</v>
      </c>
      <c r="BI337" s="195" t="e">
        <f t="shared" si="61"/>
        <v>#DIV/0!</v>
      </c>
      <c r="BJ337" s="195" t="e">
        <f t="shared" si="61"/>
        <v>#DIV/0!</v>
      </c>
      <c r="BK337" s="195" t="e">
        <f t="shared" si="61"/>
        <v>#DIV/0!</v>
      </c>
      <c r="BL337" s="195" t="e">
        <f t="shared" si="61"/>
        <v>#DIV/0!</v>
      </c>
      <c r="BM337" s="195" t="e">
        <f t="shared" si="61"/>
        <v>#DIV/0!</v>
      </c>
      <c r="BN337" s="195" t="e">
        <f t="shared" si="61"/>
        <v>#DIV/0!</v>
      </c>
      <c r="BO337" s="195" t="e">
        <f t="shared" si="61"/>
        <v>#DIV/0!</v>
      </c>
      <c r="BP337" s="195" t="e">
        <f t="shared" si="60"/>
        <v>#DIV/0!</v>
      </c>
      <c r="BQ337" s="195" t="e">
        <f t="shared" si="60"/>
        <v>#DIV/0!</v>
      </c>
      <c r="BR337" s="195" t="e">
        <f t="shared" si="60"/>
        <v>#DIV/0!</v>
      </c>
      <c r="BS337" s="195" t="e">
        <f t="shared" si="60"/>
        <v>#DIV/0!</v>
      </c>
      <c r="BT337" s="195" t="e">
        <f t="shared" si="60"/>
        <v>#DIV/0!</v>
      </c>
      <c r="BU337" s="195" t="e">
        <f t="shared" si="60"/>
        <v>#DIV/0!</v>
      </c>
      <c r="BV337" s="195" t="e">
        <f t="shared" si="60"/>
        <v>#DIV/0!</v>
      </c>
    </row>
    <row r="338" spans="1:74" x14ac:dyDescent="0.2">
      <c r="A338" s="90"/>
      <c r="B338" s="102">
        <f t="shared" si="48"/>
        <v>38776</v>
      </c>
      <c r="C338" s="195">
        <f t="shared" si="49"/>
        <v>-0.14320183654206181</v>
      </c>
      <c r="D338" s="195">
        <f t="shared" si="61"/>
        <v>-0.12983522412274415</v>
      </c>
      <c r="E338" s="195">
        <f t="shared" si="61"/>
        <v>-0.25246875277539382</v>
      </c>
      <c r="F338" s="195">
        <f t="shared" si="61"/>
        <v>-0.23864853101345257</v>
      </c>
      <c r="G338" s="195">
        <f t="shared" si="61"/>
        <v>-0.16605717673449852</v>
      </c>
      <c r="H338" s="195">
        <f t="shared" si="61"/>
        <v>-0.18882985123678281</v>
      </c>
      <c r="I338" s="195">
        <f t="shared" si="61"/>
        <v>-0.20430623543632326</v>
      </c>
      <c r="J338" s="195">
        <f t="shared" si="61"/>
        <v>-0.46451470017020002</v>
      </c>
      <c r="K338" s="195">
        <f t="shared" si="61"/>
        <v>-0.19519795227974329</v>
      </c>
      <c r="L338" s="195">
        <f t="shared" si="61"/>
        <v>-1</v>
      </c>
      <c r="M338" s="195">
        <f t="shared" si="61"/>
        <v>-4.3464294801472542E-2</v>
      </c>
      <c r="N338" s="195">
        <f t="shared" si="61"/>
        <v>-0.1693894180480385</v>
      </c>
      <c r="O338" s="195">
        <f t="shared" si="61"/>
        <v>0.90487296510890536</v>
      </c>
      <c r="P338" s="195">
        <f t="shared" si="61"/>
        <v>-0.42146803296116286</v>
      </c>
      <c r="Q338" s="195">
        <f t="shared" si="61"/>
        <v>6.4084532847931641E-2</v>
      </c>
      <c r="R338" s="195">
        <f t="shared" si="61"/>
        <v>5.8431663392906064E-3</v>
      </c>
      <c r="S338" s="195">
        <f t="shared" si="61"/>
        <v>-0.23992457630486583</v>
      </c>
      <c r="T338" s="195">
        <f t="shared" si="61"/>
        <v>0.33736373580860957</v>
      </c>
      <c r="U338" s="195">
        <f t="shared" si="61"/>
        <v>-0.31375429517871012</v>
      </c>
      <c r="V338" s="195">
        <f t="shared" si="61"/>
        <v>-0.18913058522749329</v>
      </c>
      <c r="W338" s="195">
        <f t="shared" si="61"/>
        <v>0.13745717290280723</v>
      </c>
      <c r="X338" s="195">
        <f t="shared" si="61"/>
        <v>-0.13008843577315829</v>
      </c>
      <c r="Y338" s="195">
        <f t="shared" si="61"/>
        <v>2.2459325629114148E-2</v>
      </c>
      <c r="Z338" s="195">
        <f t="shared" si="61"/>
        <v>-0.32103318042793533</v>
      </c>
      <c r="AA338" s="195">
        <f t="shared" si="61"/>
        <v>3.19615769160266E-2</v>
      </c>
      <c r="AB338" s="195">
        <f t="shared" si="61"/>
        <v>0.13560031533405853</v>
      </c>
      <c r="AC338" s="195">
        <f t="shared" si="61"/>
        <v>-0.49765964195463369</v>
      </c>
      <c r="AD338" s="195">
        <f t="shared" si="61"/>
        <v>-0.4223672023698104</v>
      </c>
      <c r="AE338" s="195">
        <f t="shared" si="61"/>
        <v>-0.60358674503489818</v>
      </c>
      <c r="AF338" s="195">
        <f t="shared" si="61"/>
        <v>0.75317465504865566</v>
      </c>
      <c r="AG338" s="195">
        <f t="shared" si="61"/>
        <v>0.41515765707494229</v>
      </c>
      <c r="AH338" s="195">
        <f t="shared" si="61"/>
        <v>-0.41350432484584176</v>
      </c>
      <c r="AI338" s="195">
        <f t="shared" si="61"/>
        <v>-0.13349326967166486</v>
      </c>
      <c r="AJ338" s="195">
        <f t="shared" si="61"/>
        <v>-7.8258467077808383E-2</v>
      </c>
      <c r="AK338" s="195">
        <f t="shared" si="61"/>
        <v>-0.28340116845375762</v>
      </c>
      <c r="AL338" s="195">
        <f t="shared" si="61"/>
        <v>0.20447578447656475</v>
      </c>
      <c r="AM338" s="195">
        <f t="shared" si="61"/>
        <v>-0.65724722563806048</v>
      </c>
      <c r="AN338" s="195">
        <f t="shared" si="61"/>
        <v>5.7584890705907499E-2</v>
      </c>
      <c r="AO338" s="195">
        <f t="shared" si="61"/>
        <v>-0.36900349713493902</v>
      </c>
      <c r="AP338" s="195">
        <f t="shared" si="61"/>
        <v>-1.5114318927677115</v>
      </c>
      <c r="AQ338" s="195">
        <f t="shared" si="61"/>
        <v>-1.1597383823129634</v>
      </c>
      <c r="AR338" s="195">
        <f t="shared" si="61"/>
        <v>-0.1290104249891488</v>
      </c>
      <c r="AS338" s="195">
        <f t="shared" si="61"/>
        <v>-1</v>
      </c>
      <c r="AT338" s="195">
        <f t="shared" si="61"/>
        <v>-0.49558619218284855</v>
      </c>
      <c r="AU338" s="195">
        <f t="shared" si="61"/>
        <v>-0.56307331710574171</v>
      </c>
      <c r="AV338" s="195">
        <f t="shared" si="61"/>
        <v>-0.33513978314739801</v>
      </c>
      <c r="AW338" s="195">
        <f t="shared" si="61"/>
        <v>0.14695993122995515</v>
      </c>
      <c r="AX338" s="195">
        <f t="shared" si="61"/>
        <v>0.28891266309303476</v>
      </c>
      <c r="AY338" s="195">
        <f t="shared" si="61"/>
        <v>-2.0834551543248907E-3</v>
      </c>
      <c r="AZ338" s="195">
        <f t="shared" si="61"/>
        <v>0.41020548304687832</v>
      </c>
      <c r="BA338" s="195">
        <f t="shared" si="61"/>
        <v>-0.37273206135702514</v>
      </c>
      <c r="BB338" s="195" t="e">
        <f t="shared" si="61"/>
        <v>#DIV/0!</v>
      </c>
      <c r="BC338" s="195" t="e">
        <f t="shared" si="61"/>
        <v>#DIV/0!</v>
      </c>
      <c r="BD338" s="195" t="e">
        <f t="shared" si="61"/>
        <v>#DIV/0!</v>
      </c>
      <c r="BE338" s="195" t="e">
        <f t="shared" si="61"/>
        <v>#DIV/0!</v>
      </c>
      <c r="BF338" s="195" t="e">
        <f t="shared" si="61"/>
        <v>#DIV/0!</v>
      </c>
      <c r="BG338" s="195" t="e">
        <f t="shared" si="61"/>
        <v>#DIV/0!</v>
      </c>
      <c r="BH338" s="195" t="e">
        <f t="shared" si="61"/>
        <v>#DIV/0!</v>
      </c>
      <c r="BI338" s="195" t="e">
        <f t="shared" si="61"/>
        <v>#DIV/0!</v>
      </c>
      <c r="BJ338" s="195" t="e">
        <f t="shared" si="61"/>
        <v>#DIV/0!</v>
      </c>
      <c r="BK338" s="195" t="e">
        <f t="shared" si="61"/>
        <v>#DIV/0!</v>
      </c>
      <c r="BL338" s="195" t="e">
        <f t="shared" si="61"/>
        <v>#DIV/0!</v>
      </c>
      <c r="BM338" s="195" t="e">
        <f t="shared" si="61"/>
        <v>#DIV/0!</v>
      </c>
      <c r="BN338" s="195" t="e">
        <f t="shared" si="61"/>
        <v>#DIV/0!</v>
      </c>
      <c r="BO338" s="195" t="e">
        <f t="shared" si="61"/>
        <v>#DIV/0!</v>
      </c>
      <c r="BP338" s="195" t="e">
        <f t="shared" si="60"/>
        <v>#DIV/0!</v>
      </c>
      <c r="BQ338" s="195" t="e">
        <f t="shared" si="60"/>
        <v>#DIV/0!</v>
      </c>
      <c r="BR338" s="195" t="e">
        <f t="shared" si="60"/>
        <v>#DIV/0!</v>
      </c>
      <c r="BS338" s="195" t="e">
        <f t="shared" si="60"/>
        <v>#DIV/0!</v>
      </c>
      <c r="BT338" s="195" t="e">
        <f t="shared" si="60"/>
        <v>#DIV/0!</v>
      </c>
      <c r="BU338" s="195" t="e">
        <f t="shared" si="60"/>
        <v>#DIV/0!</v>
      </c>
      <c r="BV338" s="195" t="e">
        <f t="shared" si="60"/>
        <v>#DIV/0!</v>
      </c>
    </row>
    <row r="339" spans="1:74" x14ac:dyDescent="0.2">
      <c r="A339" s="90"/>
      <c r="B339" s="102">
        <f t="shared" si="48"/>
        <v>38807</v>
      </c>
      <c r="C339" s="195">
        <f t="shared" si="49"/>
        <v>0.26573085039989564</v>
      </c>
      <c r="D339" s="195">
        <f t="shared" si="61"/>
        <v>0.18852457758440819</v>
      </c>
      <c r="E339" s="195">
        <f t="shared" si="61"/>
        <v>0.37100261904468279</v>
      </c>
      <c r="F339" s="195">
        <f t="shared" si="61"/>
        <v>0.7953455268370716</v>
      </c>
      <c r="G339" s="195">
        <f t="shared" si="61"/>
        <v>0.62117170097544117</v>
      </c>
      <c r="H339" s="195">
        <f t="shared" si="61"/>
        <v>0.37790245478183893</v>
      </c>
      <c r="I339" s="195">
        <f t="shared" si="61"/>
        <v>0.50823809883421389</v>
      </c>
      <c r="J339" s="195">
        <f t="shared" si="61"/>
        <v>0.83713905353930618</v>
      </c>
      <c r="K339" s="195">
        <f t="shared" si="61"/>
        <v>-2.0337328563834176E-2</v>
      </c>
      <c r="L339" s="195">
        <f t="shared" si="61"/>
        <v>-1</v>
      </c>
      <c r="M339" s="195">
        <f t="shared" si="61"/>
        <v>-1.5019247266533648</v>
      </c>
      <c r="N339" s="195">
        <f t="shared" si="61"/>
        <v>-1.2591620984238225</v>
      </c>
      <c r="O339" s="195">
        <f t="shared" si="61"/>
        <v>1.4430673529152536</v>
      </c>
      <c r="P339" s="195">
        <f t="shared" si="61"/>
        <v>-0.82699463146901786</v>
      </c>
      <c r="Q339" s="195">
        <f t="shared" si="61"/>
        <v>-1.2967070629065371</v>
      </c>
      <c r="R339" s="195">
        <f t="shared" si="61"/>
        <v>-1.3833599982014508</v>
      </c>
      <c r="S339" s="195">
        <f t="shared" si="61"/>
        <v>-1.0688885809778803</v>
      </c>
      <c r="T339" s="195">
        <f t="shared" si="61"/>
        <v>-1.7888262531171024</v>
      </c>
      <c r="U339" s="195">
        <f t="shared" si="61"/>
        <v>-1.6920754211037488</v>
      </c>
      <c r="V339" s="195">
        <f t="shared" si="61"/>
        <v>-1.1146533043550726</v>
      </c>
      <c r="W339" s="195">
        <f t="shared" si="61"/>
        <v>-1.7478665419719477</v>
      </c>
      <c r="X339" s="195">
        <f t="shared" si="61"/>
        <v>-0.5248127645553895</v>
      </c>
      <c r="Y339" s="195">
        <f t="shared" si="61"/>
        <v>-1.0335586025183745</v>
      </c>
      <c r="Z339" s="195">
        <f t="shared" si="61"/>
        <v>-0.92658077205208689</v>
      </c>
      <c r="AA339" s="195">
        <f t="shared" si="61"/>
        <v>2.572281557357713E-3</v>
      </c>
      <c r="AB339" s="195">
        <f t="shared" si="61"/>
        <v>0.17889125615084953</v>
      </c>
      <c r="AC339" s="195">
        <f t="shared" si="61"/>
        <v>-0.59243389090916998</v>
      </c>
      <c r="AD339" s="195">
        <f t="shared" si="61"/>
        <v>-0.65938278593406463</v>
      </c>
      <c r="AE339" s="195">
        <f t="shared" si="61"/>
        <v>-0.43876988701965103</v>
      </c>
      <c r="AF339" s="195">
        <f t="shared" si="61"/>
        <v>-1.1469639788307624</v>
      </c>
      <c r="AG339" s="195">
        <f t="shared" si="61"/>
        <v>-0.92765894687314343</v>
      </c>
      <c r="AH339" s="195">
        <f t="shared" si="61"/>
        <v>-0.49225204421644037</v>
      </c>
      <c r="AI339" s="195">
        <f t="shared" si="61"/>
        <v>0.54186954011055855</v>
      </c>
      <c r="AJ339" s="195">
        <f t="shared" si="61"/>
        <v>0.89722881341839822</v>
      </c>
      <c r="AK339" s="195">
        <f t="shared" si="61"/>
        <v>0.8986760007346497</v>
      </c>
      <c r="AL339" s="195">
        <f t="shared" si="61"/>
        <v>1.1566947297261534</v>
      </c>
      <c r="AM339" s="195">
        <f t="shared" si="61"/>
        <v>0.5186062995696058</v>
      </c>
      <c r="AN339" s="195">
        <f t="shared" si="61"/>
        <v>0.7204124330711329</v>
      </c>
      <c r="AO339" s="195">
        <f t="shared" si="61"/>
        <v>1.4855014241886835</v>
      </c>
      <c r="AP339" s="195">
        <f t="shared" si="61"/>
        <v>0.46241276724787655</v>
      </c>
      <c r="AQ339" s="195">
        <f t="shared" si="61"/>
        <v>0.68462586027176353</v>
      </c>
      <c r="AR339" s="195">
        <f t="shared" si="61"/>
        <v>0.67210004863915429</v>
      </c>
      <c r="AS339" s="195">
        <f t="shared" si="61"/>
        <v>-1</v>
      </c>
      <c r="AT339" s="195">
        <f t="shared" si="61"/>
        <v>0.78883405541092777</v>
      </c>
      <c r="AU339" s="195">
        <f t="shared" si="61"/>
        <v>1.5990819808914611</v>
      </c>
      <c r="AV339" s="195">
        <f t="shared" si="61"/>
        <v>0.51478287766392217</v>
      </c>
      <c r="AW339" s="195">
        <f t="shared" si="61"/>
        <v>0.74166500415853354</v>
      </c>
      <c r="AX339" s="195">
        <f t="shared" si="61"/>
        <v>0.77020525428607967</v>
      </c>
      <c r="AY339" s="195">
        <f t="shared" si="61"/>
        <v>0.48218397609758756</v>
      </c>
      <c r="AZ339" s="195">
        <f t="shared" si="61"/>
        <v>0.18526929499145234</v>
      </c>
      <c r="BA339" s="195">
        <f t="shared" si="61"/>
        <v>2.3160775806258419E-2</v>
      </c>
      <c r="BB339" s="195" t="e">
        <f t="shared" si="61"/>
        <v>#DIV/0!</v>
      </c>
      <c r="BC339" s="195" t="e">
        <f t="shared" si="61"/>
        <v>#DIV/0!</v>
      </c>
      <c r="BD339" s="195" t="e">
        <f t="shared" si="61"/>
        <v>#DIV/0!</v>
      </c>
      <c r="BE339" s="195" t="e">
        <f t="shared" si="61"/>
        <v>#DIV/0!</v>
      </c>
      <c r="BF339" s="195" t="e">
        <f t="shared" si="61"/>
        <v>#DIV/0!</v>
      </c>
      <c r="BG339" s="195" t="e">
        <f t="shared" si="61"/>
        <v>#DIV/0!</v>
      </c>
      <c r="BH339" s="195" t="e">
        <f t="shared" si="61"/>
        <v>#DIV/0!</v>
      </c>
      <c r="BI339" s="195" t="e">
        <f t="shared" si="61"/>
        <v>#DIV/0!</v>
      </c>
      <c r="BJ339" s="195" t="e">
        <f t="shared" si="61"/>
        <v>#DIV/0!</v>
      </c>
      <c r="BK339" s="195" t="e">
        <f t="shared" si="61"/>
        <v>#DIV/0!</v>
      </c>
      <c r="BL339" s="195" t="e">
        <f t="shared" si="61"/>
        <v>#DIV/0!</v>
      </c>
      <c r="BM339" s="195" t="e">
        <f t="shared" si="61"/>
        <v>#DIV/0!</v>
      </c>
      <c r="BN339" s="195" t="e">
        <f t="shared" si="61"/>
        <v>#DIV/0!</v>
      </c>
      <c r="BO339" s="195" t="e">
        <f t="shared" ref="BO339:BV342" si="62">(BO92-BO$246)/BO$247</f>
        <v>#DIV/0!</v>
      </c>
      <c r="BP339" s="195" t="e">
        <f t="shared" si="62"/>
        <v>#DIV/0!</v>
      </c>
      <c r="BQ339" s="195" t="e">
        <f t="shared" si="62"/>
        <v>#DIV/0!</v>
      </c>
      <c r="BR339" s="195" t="e">
        <f t="shared" si="62"/>
        <v>#DIV/0!</v>
      </c>
      <c r="BS339" s="195" t="e">
        <f t="shared" si="62"/>
        <v>#DIV/0!</v>
      </c>
      <c r="BT339" s="195" t="e">
        <f t="shared" si="62"/>
        <v>#DIV/0!</v>
      </c>
      <c r="BU339" s="195" t="e">
        <f t="shared" si="62"/>
        <v>#DIV/0!</v>
      </c>
      <c r="BV339" s="195" t="e">
        <f t="shared" si="62"/>
        <v>#DIV/0!</v>
      </c>
    </row>
    <row r="340" spans="1:74" x14ac:dyDescent="0.2">
      <c r="A340" s="90"/>
      <c r="B340" s="102">
        <f t="shared" si="48"/>
        <v>38837</v>
      </c>
      <c r="C340" s="195">
        <f t="shared" si="49"/>
        <v>9.5990681369933911E-2</v>
      </c>
      <c r="D340" s="195">
        <f t="shared" ref="D340:BO343" si="63">(D93-D$246)/D$247</f>
        <v>0.13091534165468274</v>
      </c>
      <c r="E340" s="195">
        <f t="shared" si="63"/>
        <v>-5.5394882292451562E-2</v>
      </c>
      <c r="F340" s="195">
        <f t="shared" si="63"/>
        <v>-0.18641438609765665</v>
      </c>
      <c r="G340" s="195">
        <f t="shared" si="63"/>
        <v>-0.20247775295745618</v>
      </c>
      <c r="H340" s="195">
        <f t="shared" si="63"/>
        <v>0.68794620602155276</v>
      </c>
      <c r="I340" s="195">
        <f t="shared" si="63"/>
        <v>1.0105175969898479</v>
      </c>
      <c r="J340" s="195">
        <f t="shared" si="63"/>
        <v>0.82324470481156131</v>
      </c>
      <c r="K340" s="195">
        <f t="shared" si="63"/>
        <v>1.0793530624106682</v>
      </c>
      <c r="L340" s="195">
        <f t="shared" si="63"/>
        <v>-1</v>
      </c>
      <c r="M340" s="195">
        <f t="shared" si="63"/>
        <v>-0.61298270522828757</v>
      </c>
      <c r="N340" s="195">
        <f t="shared" si="63"/>
        <v>-0.66563870067567199</v>
      </c>
      <c r="O340" s="195">
        <f t="shared" si="63"/>
        <v>1.2162891654962518</v>
      </c>
      <c r="P340" s="195">
        <f t="shared" si="63"/>
        <v>-0.32110786091230459</v>
      </c>
      <c r="Q340" s="195">
        <f t="shared" si="63"/>
        <v>-0.81344701227327487</v>
      </c>
      <c r="R340" s="195">
        <f t="shared" si="63"/>
        <v>-0.60357781275840661</v>
      </c>
      <c r="S340" s="195">
        <f t="shared" si="63"/>
        <v>-0.41472982792872665</v>
      </c>
      <c r="T340" s="195">
        <f t="shared" si="63"/>
        <v>-0.85225847548457867</v>
      </c>
      <c r="U340" s="195">
        <f t="shared" si="63"/>
        <v>-0.41028964325102779</v>
      </c>
      <c r="V340" s="195">
        <f t="shared" si="63"/>
        <v>-0.41082372301908954</v>
      </c>
      <c r="W340" s="195">
        <f t="shared" si="63"/>
        <v>-0.52326700571197571</v>
      </c>
      <c r="X340" s="195">
        <f t="shared" si="63"/>
        <v>-0.20604530991780368</v>
      </c>
      <c r="Y340" s="195">
        <f t="shared" si="63"/>
        <v>-0.28211367076146937</v>
      </c>
      <c r="Z340" s="195">
        <f t="shared" si="63"/>
        <v>-0.10723238601677657</v>
      </c>
      <c r="AA340" s="195">
        <f t="shared" si="63"/>
        <v>9.8980589928030337E-3</v>
      </c>
      <c r="AB340" s="195">
        <f t="shared" si="63"/>
        <v>2.7911723170474616E-2</v>
      </c>
      <c r="AC340" s="195">
        <f t="shared" si="63"/>
        <v>1.3350066706820765</v>
      </c>
      <c r="AD340" s="195">
        <f t="shared" si="63"/>
        <v>1.2534932233834954</v>
      </c>
      <c r="AE340" s="195">
        <f t="shared" si="63"/>
        <v>1.3251024471338166</v>
      </c>
      <c r="AF340" s="195">
        <f t="shared" si="63"/>
        <v>-0.34456629732298505</v>
      </c>
      <c r="AG340" s="195">
        <f t="shared" si="63"/>
        <v>-0.34912352626472981</v>
      </c>
      <c r="AH340" s="195">
        <f t="shared" si="63"/>
        <v>1.109254167882495</v>
      </c>
      <c r="AI340" s="195">
        <f t="shared" si="63"/>
        <v>0.54186954011055855</v>
      </c>
      <c r="AJ340" s="195">
        <f t="shared" si="63"/>
        <v>0.84260152571061064</v>
      </c>
      <c r="AK340" s="195">
        <f t="shared" si="63"/>
        <v>0.53085626400381536</v>
      </c>
      <c r="AL340" s="195">
        <f t="shared" si="63"/>
        <v>0.62292275975500744</v>
      </c>
      <c r="AM340" s="195">
        <f t="shared" si="63"/>
        <v>1.69300725711179</v>
      </c>
      <c r="AN340" s="195">
        <f t="shared" si="63"/>
        <v>0.51625036305990302</v>
      </c>
      <c r="AO340" s="195">
        <f t="shared" si="63"/>
        <v>2.6202812272407061</v>
      </c>
      <c r="AP340" s="195">
        <f t="shared" si="63"/>
        <v>1.5222564961220604</v>
      </c>
      <c r="AQ340" s="195">
        <f t="shared" si="63"/>
        <v>1.4130906402896601</v>
      </c>
      <c r="AR340" s="195">
        <f t="shared" si="63"/>
        <v>0.13819182065312968</v>
      </c>
      <c r="AS340" s="195">
        <f t="shared" si="63"/>
        <v>-1</v>
      </c>
      <c r="AT340" s="195">
        <f t="shared" si="63"/>
        <v>0.40193765492243538</v>
      </c>
      <c r="AU340" s="195">
        <f t="shared" si="63"/>
        <v>1.0104419830297608</v>
      </c>
      <c r="AV340" s="195">
        <f t="shared" si="63"/>
        <v>0.5293171979528396</v>
      </c>
      <c r="AW340" s="195">
        <f t="shared" si="63"/>
        <v>-0.85694905847026226</v>
      </c>
      <c r="AX340" s="195">
        <f t="shared" si="63"/>
        <v>-0.2882925113561251</v>
      </c>
      <c r="AY340" s="195">
        <f t="shared" si="63"/>
        <v>0.33990615326568502</v>
      </c>
      <c r="AZ340" s="195">
        <f t="shared" si="63"/>
        <v>0.11296575336779748</v>
      </c>
      <c r="BA340" s="195">
        <f t="shared" si="63"/>
        <v>0.12484463468924897</v>
      </c>
      <c r="BB340" s="195" t="e">
        <f t="shared" si="63"/>
        <v>#DIV/0!</v>
      </c>
      <c r="BC340" s="195" t="e">
        <f t="shared" si="63"/>
        <v>#DIV/0!</v>
      </c>
      <c r="BD340" s="195" t="e">
        <f t="shared" si="63"/>
        <v>#DIV/0!</v>
      </c>
      <c r="BE340" s="195" t="e">
        <f t="shared" si="63"/>
        <v>#DIV/0!</v>
      </c>
      <c r="BF340" s="195" t="e">
        <f t="shared" si="63"/>
        <v>#DIV/0!</v>
      </c>
      <c r="BG340" s="195" t="e">
        <f t="shared" si="63"/>
        <v>#DIV/0!</v>
      </c>
      <c r="BH340" s="195" t="e">
        <f t="shared" si="63"/>
        <v>#DIV/0!</v>
      </c>
      <c r="BI340" s="195" t="e">
        <f t="shared" si="63"/>
        <v>#DIV/0!</v>
      </c>
      <c r="BJ340" s="195" t="e">
        <f t="shared" si="63"/>
        <v>#DIV/0!</v>
      </c>
      <c r="BK340" s="195" t="e">
        <f t="shared" si="63"/>
        <v>#DIV/0!</v>
      </c>
      <c r="BL340" s="195" t="e">
        <f t="shared" si="63"/>
        <v>#DIV/0!</v>
      </c>
      <c r="BM340" s="195" t="e">
        <f t="shared" si="63"/>
        <v>#DIV/0!</v>
      </c>
      <c r="BN340" s="195" t="e">
        <f t="shared" si="63"/>
        <v>#DIV/0!</v>
      </c>
      <c r="BO340" s="195" t="e">
        <f t="shared" si="63"/>
        <v>#DIV/0!</v>
      </c>
      <c r="BP340" s="195" t="e">
        <f t="shared" si="62"/>
        <v>#DIV/0!</v>
      </c>
      <c r="BQ340" s="195" t="e">
        <f t="shared" si="62"/>
        <v>#DIV/0!</v>
      </c>
      <c r="BR340" s="195" t="e">
        <f t="shared" si="62"/>
        <v>#DIV/0!</v>
      </c>
      <c r="BS340" s="195" t="e">
        <f t="shared" si="62"/>
        <v>#DIV/0!</v>
      </c>
      <c r="BT340" s="195" t="e">
        <f t="shared" si="62"/>
        <v>#DIV/0!</v>
      </c>
      <c r="BU340" s="195" t="e">
        <f t="shared" si="62"/>
        <v>#DIV/0!</v>
      </c>
      <c r="BV340" s="195" t="e">
        <f t="shared" si="62"/>
        <v>#DIV/0!</v>
      </c>
    </row>
    <row r="341" spans="1:74" x14ac:dyDescent="0.2">
      <c r="A341" s="90"/>
      <c r="B341" s="102">
        <f t="shared" si="48"/>
        <v>38868</v>
      </c>
      <c r="C341" s="195">
        <f t="shared" si="49"/>
        <v>-1.0346608501452605</v>
      </c>
      <c r="D341" s="195">
        <f t="shared" si="63"/>
        <v>-0.97824272924266042</v>
      </c>
      <c r="E341" s="195">
        <f t="shared" si="63"/>
        <v>-1.0311900870969481</v>
      </c>
      <c r="F341" s="195">
        <f t="shared" si="63"/>
        <v>-1.3157408003253881</v>
      </c>
      <c r="G341" s="195">
        <f t="shared" si="63"/>
        <v>-1.2514091216715348</v>
      </c>
      <c r="H341" s="195">
        <f t="shared" si="63"/>
        <v>-1.1325703276269738</v>
      </c>
      <c r="I341" s="195">
        <f t="shared" si="63"/>
        <v>-1.1684811747263717</v>
      </c>
      <c r="J341" s="195">
        <f t="shared" si="63"/>
        <v>-1.3793125605643728</v>
      </c>
      <c r="K341" s="195">
        <f t="shared" si="63"/>
        <v>-2.021100973919582</v>
      </c>
      <c r="L341" s="195">
        <f t="shared" si="63"/>
        <v>-1</v>
      </c>
      <c r="M341" s="195">
        <f t="shared" si="63"/>
        <v>-0.53087694921864725</v>
      </c>
      <c r="N341" s="195">
        <f t="shared" si="63"/>
        <v>-0.2694224513467221</v>
      </c>
      <c r="O341" s="195">
        <f t="shared" si="63"/>
        <v>1.532228007797938</v>
      </c>
      <c r="P341" s="195">
        <f t="shared" si="63"/>
        <v>-0.33042884381251658</v>
      </c>
      <c r="Q341" s="195">
        <f t="shared" si="63"/>
        <v>-0.16786707860434238</v>
      </c>
      <c r="R341" s="195">
        <f t="shared" si="63"/>
        <v>-0.45847757963990721</v>
      </c>
      <c r="S341" s="195">
        <f t="shared" si="63"/>
        <v>-0.43700892862588531</v>
      </c>
      <c r="T341" s="195">
        <f t="shared" si="63"/>
        <v>-0.49072872426929376</v>
      </c>
      <c r="U341" s="195">
        <f t="shared" si="63"/>
        <v>-6.9511379366260687E-2</v>
      </c>
      <c r="V341" s="195">
        <f t="shared" si="63"/>
        <v>-0.46552208935887096</v>
      </c>
      <c r="W341" s="195">
        <f t="shared" si="63"/>
        <v>-0.8034829277173331</v>
      </c>
      <c r="X341" s="195">
        <f t="shared" si="63"/>
        <v>-0.29259069802659765</v>
      </c>
      <c r="Y341" s="195">
        <f t="shared" si="63"/>
        <v>0.15848037023827552</v>
      </c>
      <c r="Z341" s="195">
        <f t="shared" si="63"/>
        <v>0.22918294266330752</v>
      </c>
      <c r="AA341" s="195">
        <f t="shared" si="63"/>
        <v>-0.26175900543688696</v>
      </c>
      <c r="AB341" s="195">
        <f t="shared" si="63"/>
        <v>-0.12458901417242303</v>
      </c>
      <c r="AC341" s="195">
        <f t="shared" si="63"/>
        <v>0.84702398634363807</v>
      </c>
      <c r="AD341" s="195">
        <f t="shared" si="63"/>
        <v>0.80002671041216145</v>
      </c>
      <c r="AE341" s="195">
        <f t="shared" si="63"/>
        <v>0.83913068257587764</v>
      </c>
      <c r="AF341" s="195">
        <f t="shared" si="63"/>
        <v>-1.322028368014484</v>
      </c>
      <c r="AG341" s="195">
        <f t="shared" si="63"/>
        <v>-0.48323280968855664</v>
      </c>
      <c r="AH341" s="195">
        <f t="shared" si="63"/>
        <v>0.70379040628170386</v>
      </c>
      <c r="AI341" s="195">
        <f t="shared" si="63"/>
        <v>-1.1534289415876757</v>
      </c>
      <c r="AJ341" s="195">
        <f t="shared" si="63"/>
        <v>-1.3860617477963895</v>
      </c>
      <c r="AK341" s="195">
        <f t="shared" si="63"/>
        <v>-1.3798409180216273</v>
      </c>
      <c r="AL341" s="195">
        <f t="shared" si="63"/>
        <v>-0.7452223958617078</v>
      </c>
      <c r="AM341" s="195">
        <f t="shared" si="63"/>
        <v>-1.3050924044430257</v>
      </c>
      <c r="AN341" s="195">
        <f t="shared" si="63"/>
        <v>-0.33302655831101152</v>
      </c>
      <c r="AO341" s="195">
        <f t="shared" si="63"/>
        <v>-0.60812223239092389</v>
      </c>
      <c r="AP341" s="195">
        <f t="shared" si="63"/>
        <v>0.1675167225739701</v>
      </c>
      <c r="AQ341" s="195">
        <f t="shared" si="63"/>
        <v>-0.67544966772986259</v>
      </c>
      <c r="AR341" s="195">
        <f t="shared" si="63"/>
        <v>0.23097171756623439</v>
      </c>
      <c r="AS341" s="195">
        <f t="shared" si="63"/>
        <v>-1</v>
      </c>
      <c r="AT341" s="195">
        <f t="shared" si="63"/>
        <v>-0.88892620408269152</v>
      </c>
      <c r="AU341" s="195">
        <f t="shared" si="63"/>
        <v>0.87109483916732378</v>
      </c>
      <c r="AV341" s="195">
        <f t="shared" si="63"/>
        <v>-0.25786066312706607</v>
      </c>
      <c r="AW341" s="195">
        <f t="shared" si="63"/>
        <v>-0.69834402001031315</v>
      </c>
      <c r="AX341" s="195">
        <f t="shared" si="63"/>
        <v>-0.90295991317780744</v>
      </c>
      <c r="AY341" s="195">
        <f t="shared" si="63"/>
        <v>-1.3846756886386511</v>
      </c>
      <c r="AZ341" s="195">
        <f t="shared" si="63"/>
        <v>-2.2369861225563952</v>
      </c>
      <c r="BA341" s="195">
        <f t="shared" si="63"/>
        <v>3.1085729523001798E-2</v>
      </c>
      <c r="BB341" s="195" t="e">
        <f t="shared" si="63"/>
        <v>#DIV/0!</v>
      </c>
      <c r="BC341" s="195" t="e">
        <f t="shared" si="63"/>
        <v>#DIV/0!</v>
      </c>
      <c r="BD341" s="195" t="e">
        <f t="shared" si="63"/>
        <v>#DIV/0!</v>
      </c>
      <c r="BE341" s="195" t="e">
        <f t="shared" si="63"/>
        <v>#DIV/0!</v>
      </c>
      <c r="BF341" s="195" t="e">
        <f t="shared" si="63"/>
        <v>#DIV/0!</v>
      </c>
      <c r="BG341" s="195" t="e">
        <f t="shared" si="63"/>
        <v>#DIV/0!</v>
      </c>
      <c r="BH341" s="195" t="e">
        <f t="shared" si="63"/>
        <v>#DIV/0!</v>
      </c>
      <c r="BI341" s="195" t="e">
        <f t="shared" si="63"/>
        <v>#DIV/0!</v>
      </c>
      <c r="BJ341" s="195" t="e">
        <f t="shared" si="63"/>
        <v>#DIV/0!</v>
      </c>
      <c r="BK341" s="195" t="e">
        <f t="shared" si="63"/>
        <v>#DIV/0!</v>
      </c>
      <c r="BL341" s="195" t="e">
        <f t="shared" si="63"/>
        <v>#DIV/0!</v>
      </c>
      <c r="BM341" s="195" t="e">
        <f t="shared" si="63"/>
        <v>#DIV/0!</v>
      </c>
      <c r="BN341" s="195" t="e">
        <f t="shared" si="63"/>
        <v>#DIV/0!</v>
      </c>
      <c r="BO341" s="195" t="e">
        <f t="shared" si="63"/>
        <v>#DIV/0!</v>
      </c>
      <c r="BP341" s="195" t="e">
        <f t="shared" si="62"/>
        <v>#DIV/0!</v>
      </c>
      <c r="BQ341" s="195" t="e">
        <f t="shared" si="62"/>
        <v>#DIV/0!</v>
      </c>
      <c r="BR341" s="195" t="e">
        <f t="shared" si="62"/>
        <v>#DIV/0!</v>
      </c>
      <c r="BS341" s="195" t="e">
        <f t="shared" si="62"/>
        <v>#DIV/0!</v>
      </c>
      <c r="BT341" s="195" t="e">
        <f t="shared" si="62"/>
        <v>#DIV/0!</v>
      </c>
      <c r="BU341" s="195" t="e">
        <f t="shared" si="62"/>
        <v>#DIV/0!</v>
      </c>
      <c r="BV341" s="195" t="e">
        <f t="shared" si="62"/>
        <v>#DIV/0!</v>
      </c>
    </row>
    <row r="342" spans="1:74" x14ac:dyDescent="0.2">
      <c r="A342" s="90"/>
      <c r="B342" s="102">
        <f t="shared" si="48"/>
        <v>38898</v>
      </c>
      <c r="C342" s="195">
        <f t="shared" si="49"/>
        <v>-0.14359750127173537</v>
      </c>
      <c r="D342" s="195">
        <f t="shared" si="63"/>
        <v>-0.15470040662185142</v>
      </c>
      <c r="E342" s="195">
        <f t="shared" si="63"/>
        <v>-0.19583970926635408</v>
      </c>
      <c r="F342" s="195">
        <f t="shared" si="63"/>
        <v>-5.3469411856372162E-2</v>
      </c>
      <c r="G342" s="195">
        <f t="shared" si="63"/>
        <v>-0.36053178966935334</v>
      </c>
      <c r="H342" s="195">
        <f t="shared" si="63"/>
        <v>-0.16271825579768967</v>
      </c>
      <c r="I342" s="195">
        <f t="shared" si="63"/>
        <v>-0.16211493608431968</v>
      </c>
      <c r="J342" s="195">
        <f t="shared" si="63"/>
        <v>-0.71430998524128153</v>
      </c>
      <c r="K342" s="195">
        <f t="shared" si="63"/>
        <v>-0.21567648934463809</v>
      </c>
      <c r="L342" s="195">
        <f t="shared" si="63"/>
        <v>-1</v>
      </c>
      <c r="M342" s="195">
        <f t="shared" si="63"/>
        <v>-0.17612230924735958</v>
      </c>
      <c r="N342" s="195">
        <f t="shared" si="63"/>
        <v>-1.5245989513056233E-2</v>
      </c>
      <c r="O342" s="195">
        <f t="shared" si="63"/>
        <v>1.3060959120809847</v>
      </c>
      <c r="P342" s="195">
        <f t="shared" si="63"/>
        <v>-0.13379441002722162</v>
      </c>
      <c r="Q342" s="195">
        <f t="shared" si="63"/>
        <v>8.3111039284347155E-2</v>
      </c>
      <c r="R342" s="195">
        <f t="shared" si="63"/>
        <v>-0.2119575462743325</v>
      </c>
      <c r="S342" s="195">
        <f t="shared" si="63"/>
        <v>-0.30131811623504534</v>
      </c>
      <c r="T342" s="195">
        <f t="shared" si="63"/>
        <v>-9.4570471605707321E-2</v>
      </c>
      <c r="U342" s="195">
        <f t="shared" si="63"/>
        <v>-0.10240780629556977</v>
      </c>
      <c r="V342" s="195">
        <f t="shared" si="63"/>
        <v>-0.17977255146815718</v>
      </c>
      <c r="W342" s="195">
        <f t="shared" si="63"/>
        <v>-0.25381206381435084</v>
      </c>
      <c r="X342" s="195">
        <f t="shared" si="63"/>
        <v>-0.1474458627737488</v>
      </c>
      <c r="Y342" s="195">
        <f t="shared" si="63"/>
        <v>-0.79376206163746843</v>
      </c>
      <c r="Z342" s="195">
        <f t="shared" si="63"/>
        <v>-0.94716407834632876</v>
      </c>
      <c r="AA342" s="195">
        <f t="shared" si="63"/>
        <v>-0.40668012023337302</v>
      </c>
      <c r="AB342" s="195">
        <f t="shared" si="63"/>
        <v>-4.1556609384727328E-2</v>
      </c>
      <c r="AC342" s="195">
        <f t="shared" si="63"/>
        <v>-0.77378864971554495</v>
      </c>
      <c r="AD342" s="195">
        <f t="shared" si="63"/>
        <v>-0.8075118510882805</v>
      </c>
      <c r="AE342" s="195">
        <f t="shared" si="63"/>
        <v>-0.68613515438783912</v>
      </c>
      <c r="AF342" s="195">
        <f t="shared" si="63"/>
        <v>-0.33376612145454559</v>
      </c>
      <c r="AG342" s="195">
        <f t="shared" si="63"/>
        <v>-0.28090055174949546</v>
      </c>
      <c r="AH342" s="195">
        <f t="shared" si="63"/>
        <v>-0.64293932278151189</v>
      </c>
      <c r="AI342" s="195">
        <f t="shared" si="63"/>
        <v>-0.58832944768826434</v>
      </c>
      <c r="AJ342" s="195">
        <f t="shared" si="63"/>
        <v>-0.52438131669140686</v>
      </c>
      <c r="AK342" s="195">
        <f t="shared" si="63"/>
        <v>-0.54312121156522486</v>
      </c>
      <c r="AL342" s="195">
        <f t="shared" si="63"/>
        <v>-0.4767609328065624</v>
      </c>
      <c r="AM342" s="195">
        <f t="shared" si="63"/>
        <v>-0.66596263163095248</v>
      </c>
      <c r="AN342" s="195">
        <f t="shared" si="63"/>
        <v>-8.6046388411121569E-3</v>
      </c>
      <c r="AO342" s="195">
        <f t="shared" si="63"/>
        <v>-1.2576992550322001</v>
      </c>
      <c r="AP342" s="195">
        <f t="shared" si="63"/>
        <v>-0.41648259972400031</v>
      </c>
      <c r="AQ342" s="195">
        <f t="shared" si="63"/>
        <v>-1.089553882776565E-3</v>
      </c>
      <c r="AR342" s="195">
        <f t="shared" si="63"/>
        <v>0.23352251689542658</v>
      </c>
      <c r="AS342" s="195">
        <f t="shared" si="63"/>
        <v>-1</v>
      </c>
      <c r="AT342" s="195">
        <f t="shared" si="63"/>
        <v>6.6062775347244043E-2</v>
      </c>
      <c r="AU342" s="195">
        <f t="shared" si="63"/>
        <v>0.16579117819019773</v>
      </c>
      <c r="AV342" s="195">
        <f t="shared" si="63"/>
        <v>-0.48696884646493688</v>
      </c>
      <c r="AW342" s="195">
        <f t="shared" si="63"/>
        <v>0.76939991603454905</v>
      </c>
      <c r="AX342" s="195">
        <f t="shared" si="63"/>
        <v>0.57707228479125028</v>
      </c>
      <c r="AY342" s="195">
        <f t="shared" si="63"/>
        <v>1.1492322537547747E-2</v>
      </c>
      <c r="AZ342" s="195">
        <f t="shared" si="63"/>
        <v>-3.340651870195767E-3</v>
      </c>
      <c r="BA342" s="195">
        <f t="shared" si="63"/>
        <v>-0.50412463977019539</v>
      </c>
      <c r="BB342" s="195" t="e">
        <f t="shared" si="63"/>
        <v>#DIV/0!</v>
      </c>
      <c r="BC342" s="195" t="e">
        <f t="shared" si="63"/>
        <v>#DIV/0!</v>
      </c>
      <c r="BD342" s="195" t="e">
        <f t="shared" si="63"/>
        <v>#DIV/0!</v>
      </c>
      <c r="BE342" s="195" t="e">
        <f t="shared" si="63"/>
        <v>#DIV/0!</v>
      </c>
      <c r="BF342" s="195" t="e">
        <f t="shared" si="63"/>
        <v>#DIV/0!</v>
      </c>
      <c r="BG342" s="195" t="e">
        <f t="shared" si="63"/>
        <v>#DIV/0!</v>
      </c>
      <c r="BH342" s="195" t="e">
        <f t="shared" si="63"/>
        <v>#DIV/0!</v>
      </c>
      <c r="BI342" s="195" t="e">
        <f t="shared" si="63"/>
        <v>#DIV/0!</v>
      </c>
      <c r="BJ342" s="195" t="e">
        <f t="shared" si="63"/>
        <v>#DIV/0!</v>
      </c>
      <c r="BK342" s="195" t="e">
        <f t="shared" si="63"/>
        <v>#DIV/0!</v>
      </c>
      <c r="BL342" s="195" t="e">
        <f t="shared" si="63"/>
        <v>#DIV/0!</v>
      </c>
      <c r="BM342" s="195" t="e">
        <f t="shared" si="63"/>
        <v>#DIV/0!</v>
      </c>
      <c r="BN342" s="195" t="e">
        <f t="shared" si="63"/>
        <v>#DIV/0!</v>
      </c>
      <c r="BO342" s="195" t="e">
        <f t="shared" si="63"/>
        <v>#DIV/0!</v>
      </c>
      <c r="BP342" s="195" t="e">
        <f t="shared" si="62"/>
        <v>#DIV/0!</v>
      </c>
      <c r="BQ342" s="195" t="e">
        <f t="shared" si="62"/>
        <v>#DIV/0!</v>
      </c>
      <c r="BR342" s="195" t="e">
        <f t="shared" si="62"/>
        <v>#DIV/0!</v>
      </c>
      <c r="BS342" s="195" t="e">
        <f t="shared" si="62"/>
        <v>#DIV/0!</v>
      </c>
      <c r="BT342" s="195" t="e">
        <f t="shared" si="62"/>
        <v>#DIV/0!</v>
      </c>
      <c r="BU342" s="195" t="e">
        <f t="shared" si="62"/>
        <v>#DIV/0!</v>
      </c>
      <c r="BV342" s="195" t="e">
        <f t="shared" si="62"/>
        <v>#DIV/0!</v>
      </c>
    </row>
    <row r="343" spans="1:74" x14ac:dyDescent="0.2">
      <c r="A343" s="90"/>
      <c r="B343" s="102">
        <f t="shared" si="48"/>
        <v>38929</v>
      </c>
      <c r="C343" s="195">
        <f t="shared" si="49"/>
        <v>-0.21486990791026783</v>
      </c>
      <c r="D343" s="195">
        <f t="shared" si="63"/>
        <v>-0.13095696167909485</v>
      </c>
      <c r="E343" s="195">
        <f t="shared" si="63"/>
        <v>-0.74876473027432178</v>
      </c>
      <c r="F343" s="195">
        <f t="shared" si="63"/>
        <v>-0.83936136516862525</v>
      </c>
      <c r="G343" s="195">
        <f t="shared" si="63"/>
        <v>-0.93370530135137386</v>
      </c>
      <c r="H343" s="195">
        <f t="shared" si="63"/>
        <v>1.58116024212352E-2</v>
      </c>
      <c r="I343" s="195">
        <f t="shared" si="63"/>
        <v>8.837777561580934E-2</v>
      </c>
      <c r="J343" s="195">
        <f t="shared" si="63"/>
        <v>-0.72125715960515413</v>
      </c>
      <c r="K343" s="195">
        <f t="shared" si="63"/>
        <v>8.0856957001248453E-2</v>
      </c>
      <c r="L343" s="195">
        <f t="shared" si="63"/>
        <v>-1</v>
      </c>
      <c r="M343" s="195">
        <f t="shared" si="63"/>
        <v>1.0901284366821002</v>
      </c>
      <c r="N343" s="195">
        <f t="shared" si="63"/>
        <v>0.8033517331571326</v>
      </c>
      <c r="O343" s="195">
        <f t="shared" si="63"/>
        <v>1.7977716973398457</v>
      </c>
      <c r="P343" s="195">
        <f t="shared" si="63"/>
        <v>0.9605911302154817</v>
      </c>
      <c r="Q343" s="195">
        <f t="shared" si="63"/>
        <v>0.46304658968651985</v>
      </c>
      <c r="R343" s="195">
        <f t="shared" si="63"/>
        <v>0.77961083434737111</v>
      </c>
      <c r="S343" s="195">
        <f t="shared" si="63"/>
        <v>0.85648944714444775</v>
      </c>
      <c r="T343" s="195">
        <f t="shared" si="63"/>
        <v>0.67655912810161722</v>
      </c>
      <c r="U343" s="195">
        <f t="shared" si="63"/>
        <v>0.73867028380577282</v>
      </c>
      <c r="V343" s="195">
        <f t="shared" si="63"/>
        <v>1.0343993779826066</v>
      </c>
      <c r="W343" s="195">
        <f t="shared" si="63"/>
        <v>1.5240453297178476</v>
      </c>
      <c r="X343" s="195">
        <f t="shared" si="63"/>
        <v>0.50411036636262396</v>
      </c>
      <c r="Y343" s="195">
        <f t="shared" si="63"/>
        <v>0.79739880145487441</v>
      </c>
      <c r="Z343" s="195">
        <f t="shared" si="63"/>
        <v>0.91971966995400667</v>
      </c>
      <c r="AA343" s="195">
        <f t="shared" si="63"/>
        <v>0.16636804645222636</v>
      </c>
      <c r="AB343" s="195">
        <f t="shared" si="63"/>
        <v>5.9159796117294425E-2</v>
      </c>
      <c r="AC343" s="195">
        <f t="shared" si="63"/>
        <v>0.21373899525069434</v>
      </c>
      <c r="AD343" s="195">
        <f t="shared" si="63"/>
        <v>0.19184862709281367</v>
      </c>
      <c r="AE343" s="195">
        <f t="shared" si="63"/>
        <v>0.24585398473599052</v>
      </c>
      <c r="AF343" s="195">
        <f t="shared" si="63"/>
        <v>1.2062743409481007</v>
      </c>
      <c r="AG343" s="195">
        <f t="shared" si="63"/>
        <v>0.75064154859904264</v>
      </c>
      <c r="AH343" s="195">
        <f t="shared" si="63"/>
        <v>0.17759527089083077</v>
      </c>
      <c r="AI343" s="195">
        <f t="shared" si="63"/>
        <v>-0.64346110562967018</v>
      </c>
      <c r="AJ343" s="195">
        <f t="shared" si="63"/>
        <v>-0.48666247517888689</v>
      </c>
      <c r="AK343" s="195">
        <f t="shared" si="63"/>
        <v>-0.54639695985672077</v>
      </c>
      <c r="AL343" s="195">
        <f t="shared" si="63"/>
        <v>-0.67905231693966506</v>
      </c>
      <c r="AM343" s="195">
        <f t="shared" si="63"/>
        <v>-0.50327505309697018</v>
      </c>
      <c r="AN343" s="195">
        <f t="shared" si="63"/>
        <v>-0.13352572277492405</v>
      </c>
      <c r="AO343" s="195">
        <f t="shared" si="63"/>
        <v>-0.43879802373486715</v>
      </c>
      <c r="AP343" s="195">
        <f t="shared" si="63"/>
        <v>0.69177377264705964</v>
      </c>
      <c r="AQ343" s="195">
        <f t="shared" si="63"/>
        <v>0.36606515605823708</v>
      </c>
      <c r="AR343" s="195">
        <f t="shared" si="63"/>
        <v>8.0362050675683902E-2</v>
      </c>
      <c r="AS343" s="195">
        <f t="shared" si="63"/>
        <v>-1</v>
      </c>
      <c r="AT343" s="195">
        <f t="shared" si="63"/>
        <v>0.29987840647542446</v>
      </c>
      <c r="AU343" s="195">
        <f t="shared" si="63"/>
        <v>0.60878106144147481</v>
      </c>
      <c r="AV343" s="195">
        <f t="shared" si="63"/>
        <v>-0.92800089191201074</v>
      </c>
      <c r="AW343" s="195">
        <f t="shared" si="63"/>
        <v>0.43577864865547039</v>
      </c>
      <c r="AX343" s="195">
        <f t="shared" si="63"/>
        <v>0.5697106196150058</v>
      </c>
      <c r="AY343" s="195">
        <f t="shared" si="63"/>
        <v>-1.5847566324666575E-2</v>
      </c>
      <c r="AZ343" s="195">
        <f t="shared" si="63"/>
        <v>-0.16588909591600626</v>
      </c>
      <c r="BA343" s="195">
        <f t="shared" si="63"/>
        <v>0.65743306655874745</v>
      </c>
      <c r="BB343" s="195" t="e">
        <f t="shared" si="63"/>
        <v>#DIV/0!</v>
      </c>
      <c r="BC343" s="195" t="e">
        <f t="shared" si="63"/>
        <v>#DIV/0!</v>
      </c>
      <c r="BD343" s="195" t="e">
        <f t="shared" si="63"/>
        <v>#DIV/0!</v>
      </c>
      <c r="BE343" s="195" t="e">
        <f t="shared" si="63"/>
        <v>#DIV/0!</v>
      </c>
      <c r="BF343" s="195" t="e">
        <f t="shared" si="63"/>
        <v>#DIV/0!</v>
      </c>
      <c r="BG343" s="195" t="e">
        <f t="shared" si="63"/>
        <v>#DIV/0!</v>
      </c>
      <c r="BH343" s="195" t="e">
        <f t="shared" si="63"/>
        <v>#DIV/0!</v>
      </c>
      <c r="BI343" s="195" t="e">
        <f t="shared" si="63"/>
        <v>#DIV/0!</v>
      </c>
      <c r="BJ343" s="195" t="e">
        <f t="shared" si="63"/>
        <v>#DIV/0!</v>
      </c>
      <c r="BK343" s="195" t="e">
        <f t="shared" si="63"/>
        <v>#DIV/0!</v>
      </c>
      <c r="BL343" s="195" t="e">
        <f t="shared" si="63"/>
        <v>#DIV/0!</v>
      </c>
      <c r="BM343" s="195" t="e">
        <f t="shared" si="63"/>
        <v>#DIV/0!</v>
      </c>
      <c r="BN343" s="195" t="e">
        <f t="shared" si="63"/>
        <v>#DIV/0!</v>
      </c>
      <c r="BO343" s="195" t="e">
        <f t="shared" ref="BO343:BV346" si="64">(BO96-BO$246)/BO$247</f>
        <v>#DIV/0!</v>
      </c>
      <c r="BP343" s="195" t="e">
        <f t="shared" si="64"/>
        <v>#DIV/0!</v>
      </c>
      <c r="BQ343" s="195" t="e">
        <f t="shared" si="64"/>
        <v>#DIV/0!</v>
      </c>
      <c r="BR343" s="195" t="e">
        <f t="shared" si="64"/>
        <v>#DIV/0!</v>
      </c>
      <c r="BS343" s="195" t="e">
        <f t="shared" si="64"/>
        <v>#DIV/0!</v>
      </c>
      <c r="BT343" s="195" t="e">
        <f t="shared" si="64"/>
        <v>#DIV/0!</v>
      </c>
      <c r="BU343" s="195" t="e">
        <f t="shared" si="64"/>
        <v>#DIV/0!</v>
      </c>
      <c r="BV343" s="195" t="e">
        <f t="shared" si="64"/>
        <v>#DIV/0!</v>
      </c>
    </row>
    <row r="344" spans="1:74" x14ac:dyDescent="0.2">
      <c r="A344" s="90"/>
      <c r="B344" s="102">
        <f t="shared" si="48"/>
        <v>38960</v>
      </c>
      <c r="C344" s="195">
        <f t="shared" si="49"/>
        <v>0.45514874531895622</v>
      </c>
      <c r="D344" s="195">
        <f t="shared" ref="D344:BO347" si="65">(D97-D$246)/D$247</f>
        <v>0.45063725325168946</v>
      </c>
      <c r="E344" s="195">
        <f t="shared" si="65"/>
        <v>0.38561579171290539</v>
      </c>
      <c r="F344" s="195">
        <f t="shared" si="65"/>
        <v>0.4139757660812024</v>
      </c>
      <c r="G344" s="195">
        <f t="shared" si="65"/>
        <v>0.20246648886171723</v>
      </c>
      <c r="H344" s="195">
        <f t="shared" si="65"/>
        <v>0.50280040406420645</v>
      </c>
      <c r="I344" s="195">
        <f t="shared" si="65"/>
        <v>0.49250839706628019</v>
      </c>
      <c r="J344" s="195">
        <f t="shared" si="65"/>
        <v>0.44166952970428014</v>
      </c>
      <c r="K344" s="195">
        <f t="shared" si="65"/>
        <v>0.27952696417212564</v>
      </c>
      <c r="L344" s="195">
        <f t="shared" si="65"/>
        <v>-1</v>
      </c>
      <c r="M344" s="195">
        <f t="shared" si="65"/>
        <v>1.2892265622156256</v>
      </c>
      <c r="N344" s="195">
        <f t="shared" si="65"/>
        <v>1.0073336836202846</v>
      </c>
      <c r="O344" s="195">
        <f t="shared" si="65"/>
        <v>1.8203849069115412</v>
      </c>
      <c r="P344" s="195">
        <f t="shared" si="65"/>
        <v>1.0437138681338112</v>
      </c>
      <c r="Q344" s="195">
        <f t="shared" si="65"/>
        <v>0.7373784229407403</v>
      </c>
      <c r="R344" s="195">
        <f t="shared" si="65"/>
        <v>1.0653755939760841</v>
      </c>
      <c r="S344" s="195">
        <f t="shared" si="65"/>
        <v>1.0900671680282339</v>
      </c>
      <c r="T344" s="195">
        <f t="shared" si="65"/>
        <v>1.020918060255555</v>
      </c>
      <c r="U344" s="195">
        <f t="shared" si="65"/>
        <v>0.8688200363792693</v>
      </c>
      <c r="V344" s="195">
        <f t="shared" si="65"/>
        <v>1.2774446491405751</v>
      </c>
      <c r="W344" s="195">
        <f t="shared" si="65"/>
        <v>1.5540325942847295</v>
      </c>
      <c r="X344" s="195">
        <f t="shared" si="65"/>
        <v>0.55623099674322729</v>
      </c>
      <c r="Y344" s="195">
        <f t="shared" si="65"/>
        <v>0.97413103983516913</v>
      </c>
      <c r="Z344" s="195">
        <f t="shared" si="65"/>
        <v>1.1749084028277812</v>
      </c>
      <c r="AA344" s="195">
        <f t="shared" si="65"/>
        <v>0.44323934070361565</v>
      </c>
      <c r="AB344" s="195">
        <f t="shared" si="65"/>
        <v>8.356244943276224E-2</v>
      </c>
      <c r="AC344" s="195">
        <f t="shared" si="65"/>
        <v>0.28070005202885134</v>
      </c>
      <c r="AD344" s="195">
        <f t="shared" si="65"/>
        <v>0.20419649890462693</v>
      </c>
      <c r="AE344" s="195">
        <f t="shared" si="65"/>
        <v>0.3551986316211363</v>
      </c>
      <c r="AF344" s="195">
        <f t="shared" si="65"/>
        <v>0.86246874246944483</v>
      </c>
      <c r="AG344" s="195">
        <f t="shared" si="65"/>
        <v>0.57278682053939456</v>
      </c>
      <c r="AH344" s="195">
        <f t="shared" si="65"/>
        <v>0.23323306877466957</v>
      </c>
      <c r="AI344" s="195">
        <f t="shared" si="65"/>
        <v>0.27310270764620431</v>
      </c>
      <c r="AJ344" s="195">
        <f t="shared" si="65"/>
        <v>0.28527312612044459</v>
      </c>
      <c r="AK344" s="195">
        <f t="shared" si="65"/>
        <v>0.18924251360494851</v>
      </c>
      <c r="AL344" s="195">
        <f t="shared" si="65"/>
        <v>0.26119299498117293</v>
      </c>
      <c r="AM344" s="195">
        <f t="shared" si="65"/>
        <v>-0.14594340738840211</v>
      </c>
      <c r="AN344" s="195">
        <f t="shared" si="65"/>
        <v>0.13962261746841073</v>
      </c>
      <c r="AO344" s="195">
        <f t="shared" si="65"/>
        <v>0.57834936290481509</v>
      </c>
      <c r="AP344" s="195">
        <f t="shared" si="65"/>
        <v>-0.8933971560363293</v>
      </c>
      <c r="AQ344" s="195">
        <f t="shared" si="65"/>
        <v>-0.28237444385173582</v>
      </c>
      <c r="AR344" s="195">
        <f t="shared" si="65"/>
        <v>0.15667395184373389</v>
      </c>
      <c r="AS344" s="195">
        <f t="shared" si="65"/>
        <v>-1</v>
      </c>
      <c r="AT344" s="195">
        <f t="shared" si="65"/>
        <v>0.1177326230607029</v>
      </c>
      <c r="AU344" s="195">
        <f t="shared" si="65"/>
        <v>0.38837947974460413</v>
      </c>
      <c r="AV344" s="195">
        <f t="shared" si="65"/>
        <v>-0.61863757538616848</v>
      </c>
      <c r="AW344" s="195">
        <f t="shared" si="65"/>
        <v>0.51088719699032081</v>
      </c>
      <c r="AX344" s="195">
        <f t="shared" si="65"/>
        <v>0.6086283051455823</v>
      </c>
      <c r="AY344" s="195">
        <f t="shared" si="65"/>
        <v>0.58423876447479828</v>
      </c>
      <c r="AZ344" s="195">
        <f t="shared" si="65"/>
        <v>0.65374116436242347</v>
      </c>
      <c r="BA344" s="195">
        <f t="shared" si="65"/>
        <v>0.2854136596217729</v>
      </c>
      <c r="BB344" s="195" t="e">
        <f t="shared" si="65"/>
        <v>#DIV/0!</v>
      </c>
      <c r="BC344" s="195" t="e">
        <f t="shared" si="65"/>
        <v>#DIV/0!</v>
      </c>
      <c r="BD344" s="195" t="e">
        <f t="shared" si="65"/>
        <v>#DIV/0!</v>
      </c>
      <c r="BE344" s="195" t="e">
        <f t="shared" si="65"/>
        <v>#DIV/0!</v>
      </c>
      <c r="BF344" s="195" t="e">
        <f t="shared" si="65"/>
        <v>#DIV/0!</v>
      </c>
      <c r="BG344" s="195" t="e">
        <f t="shared" si="65"/>
        <v>#DIV/0!</v>
      </c>
      <c r="BH344" s="195" t="e">
        <f t="shared" si="65"/>
        <v>#DIV/0!</v>
      </c>
      <c r="BI344" s="195" t="e">
        <f t="shared" si="65"/>
        <v>#DIV/0!</v>
      </c>
      <c r="BJ344" s="195" t="e">
        <f t="shared" si="65"/>
        <v>#DIV/0!</v>
      </c>
      <c r="BK344" s="195" t="e">
        <f t="shared" si="65"/>
        <v>#DIV/0!</v>
      </c>
      <c r="BL344" s="195" t="e">
        <f t="shared" si="65"/>
        <v>#DIV/0!</v>
      </c>
      <c r="BM344" s="195" t="e">
        <f t="shared" si="65"/>
        <v>#DIV/0!</v>
      </c>
      <c r="BN344" s="195" t="e">
        <f t="shared" si="65"/>
        <v>#DIV/0!</v>
      </c>
      <c r="BO344" s="195" t="e">
        <f t="shared" si="65"/>
        <v>#DIV/0!</v>
      </c>
      <c r="BP344" s="195" t="e">
        <f t="shared" si="64"/>
        <v>#DIV/0!</v>
      </c>
      <c r="BQ344" s="195" t="e">
        <f t="shared" si="64"/>
        <v>#DIV/0!</v>
      </c>
      <c r="BR344" s="195" t="e">
        <f t="shared" si="64"/>
        <v>#DIV/0!</v>
      </c>
      <c r="BS344" s="195" t="e">
        <f t="shared" si="64"/>
        <v>#DIV/0!</v>
      </c>
      <c r="BT344" s="195" t="e">
        <f t="shared" si="64"/>
        <v>#DIV/0!</v>
      </c>
      <c r="BU344" s="195" t="e">
        <f t="shared" si="64"/>
        <v>#DIV/0!</v>
      </c>
      <c r="BV344" s="195" t="e">
        <f t="shared" si="64"/>
        <v>#DIV/0!</v>
      </c>
    </row>
    <row r="345" spans="1:74" x14ac:dyDescent="0.2">
      <c r="A345" s="90"/>
      <c r="B345" s="102">
        <f t="shared" si="48"/>
        <v>38990</v>
      </c>
      <c r="C345" s="195">
        <f t="shared" si="49"/>
        <v>0.40025685848890957</v>
      </c>
      <c r="D345" s="195">
        <f t="shared" si="65"/>
        <v>0.44428074043236881</v>
      </c>
      <c r="E345" s="195">
        <f t="shared" si="65"/>
        <v>0.21090559434454995</v>
      </c>
      <c r="F345" s="195">
        <f t="shared" si="65"/>
        <v>-1.5211430039667592E-2</v>
      </c>
      <c r="G345" s="195">
        <f t="shared" si="65"/>
        <v>-0.16735254774449032</v>
      </c>
      <c r="H345" s="195">
        <f t="shared" si="65"/>
        <v>0.13791727126647424</v>
      </c>
      <c r="I345" s="195">
        <f t="shared" si="65"/>
        <v>-0.12538998699209447</v>
      </c>
      <c r="J345" s="195">
        <f t="shared" si="65"/>
        <v>-0.24452084531423554</v>
      </c>
      <c r="K345" s="195">
        <f t="shared" si="65"/>
        <v>-3.0171256001193296E-2</v>
      </c>
      <c r="L345" s="195">
        <f t="shared" si="65"/>
        <v>-1</v>
      </c>
      <c r="M345" s="195">
        <f t="shared" si="65"/>
        <v>0.56405163735104891</v>
      </c>
      <c r="N345" s="195">
        <f t="shared" si="65"/>
        <v>0.52745991534047831</v>
      </c>
      <c r="O345" s="195">
        <f t="shared" si="65"/>
        <v>1.8778870683938524</v>
      </c>
      <c r="P345" s="195">
        <f t="shared" si="65"/>
        <v>0.54676502638552005</v>
      </c>
      <c r="Q345" s="195">
        <f t="shared" si="65"/>
        <v>0.3697638567413159</v>
      </c>
      <c r="R345" s="195">
        <f t="shared" si="65"/>
        <v>0.51256626023498264</v>
      </c>
      <c r="S345" s="195">
        <f t="shared" si="65"/>
        <v>0.50224166501858458</v>
      </c>
      <c r="T345" s="195">
        <f t="shared" si="65"/>
        <v>0.5138666420072302</v>
      </c>
      <c r="U345" s="195">
        <f t="shared" si="65"/>
        <v>-0.16062926030537863</v>
      </c>
      <c r="V345" s="195">
        <f t="shared" si="65"/>
        <v>0.6256773682966732</v>
      </c>
      <c r="W345" s="195">
        <f t="shared" si="65"/>
        <v>0.47233887385544643</v>
      </c>
      <c r="X345" s="195">
        <f t="shared" si="65"/>
        <v>0.27251684175864466</v>
      </c>
      <c r="Y345" s="195">
        <f t="shared" si="65"/>
        <v>0.27690428669869915</v>
      </c>
      <c r="Z345" s="195">
        <f t="shared" si="65"/>
        <v>0.47529731469768494</v>
      </c>
      <c r="AA345" s="195">
        <f t="shared" si="65"/>
        <v>0.35515764024449659</v>
      </c>
      <c r="AB345" s="195">
        <f t="shared" si="65"/>
        <v>0.15055882489886485</v>
      </c>
      <c r="AC345" s="195">
        <f t="shared" si="65"/>
        <v>-0.39419092539667938</v>
      </c>
      <c r="AD345" s="195">
        <f t="shared" si="65"/>
        <v>-0.36312465562563268</v>
      </c>
      <c r="AE345" s="195">
        <f t="shared" si="65"/>
        <v>-0.45048824164194357</v>
      </c>
      <c r="AF345" s="195">
        <f t="shared" si="65"/>
        <v>-6.0069356925289363E-2</v>
      </c>
      <c r="AG345" s="195">
        <f t="shared" si="65"/>
        <v>2.4474828843120137E-2</v>
      </c>
      <c r="AH345" s="195">
        <f t="shared" si="65"/>
        <v>-0.3275323910661222</v>
      </c>
      <c r="AI345" s="195">
        <f t="shared" si="65"/>
        <v>9.3924819336634852E-2</v>
      </c>
      <c r="AJ345" s="195">
        <f t="shared" si="65"/>
        <v>-0.25709780183544628</v>
      </c>
      <c r="AK345" s="195">
        <f t="shared" si="65"/>
        <v>-0.2188221307071225</v>
      </c>
      <c r="AL345" s="195">
        <f t="shared" si="65"/>
        <v>-0.25682419429424841</v>
      </c>
      <c r="AM345" s="195">
        <f t="shared" si="65"/>
        <v>-0.86641696946746627</v>
      </c>
      <c r="AN345" s="195">
        <f t="shared" si="65"/>
        <v>-0.17827357373628941</v>
      </c>
      <c r="AO345" s="195">
        <f t="shared" si="65"/>
        <v>-0.27000416862440269</v>
      </c>
      <c r="AP345" s="195">
        <f t="shared" si="65"/>
        <v>-1.455807370614405</v>
      </c>
      <c r="AQ345" s="195">
        <f t="shared" si="65"/>
        <v>-0.95204029139525015</v>
      </c>
      <c r="AR345" s="195">
        <f t="shared" si="65"/>
        <v>-7.6702027657849545E-2</v>
      </c>
      <c r="AS345" s="195">
        <f t="shared" si="65"/>
        <v>-1</v>
      </c>
      <c r="AT345" s="195">
        <f t="shared" si="65"/>
        <v>-0.38342369712382046</v>
      </c>
      <c r="AU345" s="195">
        <f t="shared" si="65"/>
        <v>-6.3343507158865969E-2</v>
      </c>
      <c r="AV345" s="195">
        <f t="shared" si="65"/>
        <v>-1.0107119543943881</v>
      </c>
      <c r="AW345" s="195">
        <f t="shared" si="65"/>
        <v>0.15771837830875141</v>
      </c>
      <c r="AX345" s="195">
        <f t="shared" si="65"/>
        <v>0.28741501774199357</v>
      </c>
      <c r="AY345" s="195">
        <f t="shared" si="65"/>
        <v>0.35862576681620045</v>
      </c>
      <c r="AZ345" s="195">
        <f t="shared" si="65"/>
        <v>0.87206874719525396</v>
      </c>
      <c r="BA345" s="195">
        <f t="shared" si="65"/>
        <v>-0.47124199599027522</v>
      </c>
      <c r="BB345" s="195" t="e">
        <f t="shared" si="65"/>
        <v>#DIV/0!</v>
      </c>
      <c r="BC345" s="195" t="e">
        <f t="shared" si="65"/>
        <v>#DIV/0!</v>
      </c>
      <c r="BD345" s="195" t="e">
        <f t="shared" si="65"/>
        <v>#DIV/0!</v>
      </c>
      <c r="BE345" s="195" t="e">
        <f t="shared" si="65"/>
        <v>#DIV/0!</v>
      </c>
      <c r="BF345" s="195" t="e">
        <f t="shared" si="65"/>
        <v>#DIV/0!</v>
      </c>
      <c r="BG345" s="195" t="e">
        <f t="shared" si="65"/>
        <v>#DIV/0!</v>
      </c>
      <c r="BH345" s="195" t="e">
        <f t="shared" si="65"/>
        <v>#DIV/0!</v>
      </c>
      <c r="BI345" s="195" t="e">
        <f t="shared" si="65"/>
        <v>#DIV/0!</v>
      </c>
      <c r="BJ345" s="195" t="e">
        <f t="shared" si="65"/>
        <v>#DIV/0!</v>
      </c>
      <c r="BK345" s="195" t="e">
        <f t="shared" si="65"/>
        <v>#DIV/0!</v>
      </c>
      <c r="BL345" s="195" t="e">
        <f t="shared" si="65"/>
        <v>#DIV/0!</v>
      </c>
      <c r="BM345" s="195" t="e">
        <f t="shared" si="65"/>
        <v>#DIV/0!</v>
      </c>
      <c r="BN345" s="195" t="e">
        <f t="shared" si="65"/>
        <v>#DIV/0!</v>
      </c>
      <c r="BO345" s="195" t="e">
        <f t="shared" si="65"/>
        <v>#DIV/0!</v>
      </c>
      <c r="BP345" s="195" t="e">
        <f t="shared" si="64"/>
        <v>#DIV/0!</v>
      </c>
      <c r="BQ345" s="195" t="e">
        <f t="shared" si="64"/>
        <v>#DIV/0!</v>
      </c>
      <c r="BR345" s="195" t="e">
        <f t="shared" si="64"/>
        <v>#DIV/0!</v>
      </c>
      <c r="BS345" s="195" t="e">
        <f t="shared" si="64"/>
        <v>#DIV/0!</v>
      </c>
      <c r="BT345" s="195" t="e">
        <f t="shared" si="64"/>
        <v>#DIV/0!</v>
      </c>
      <c r="BU345" s="195" t="e">
        <f t="shared" si="64"/>
        <v>#DIV/0!</v>
      </c>
      <c r="BV345" s="195" t="e">
        <f t="shared" si="64"/>
        <v>#DIV/0!</v>
      </c>
    </row>
    <row r="346" spans="1:74" x14ac:dyDescent="0.2">
      <c r="A346" s="90"/>
      <c r="B346" s="102">
        <f t="shared" si="48"/>
        <v>39021</v>
      </c>
      <c r="C346" s="195">
        <f t="shared" si="49"/>
        <v>0.75936216714064209</v>
      </c>
      <c r="D346" s="195">
        <f t="shared" si="65"/>
        <v>0.71731700325554149</v>
      </c>
      <c r="E346" s="195">
        <f t="shared" si="65"/>
        <v>0.7212628512910616</v>
      </c>
      <c r="F346" s="195">
        <f t="shared" si="65"/>
        <v>0.97806419592475913</v>
      </c>
      <c r="G346" s="195">
        <f t="shared" si="65"/>
        <v>0.79493915124332559</v>
      </c>
      <c r="H346" s="195">
        <f t="shared" si="65"/>
        <v>0.78638038035023428</v>
      </c>
      <c r="I346" s="195">
        <f t="shared" si="65"/>
        <v>0.76863717590308422</v>
      </c>
      <c r="J346" s="195">
        <f t="shared" si="65"/>
        <v>0.66692246048055936</v>
      </c>
      <c r="K346" s="195">
        <f t="shared" si="65"/>
        <v>0.65968404078731169</v>
      </c>
      <c r="L346" s="195">
        <f t="shared" si="65"/>
        <v>-1</v>
      </c>
      <c r="M346" s="195">
        <f t="shared" si="65"/>
        <v>0.32317845869218514</v>
      </c>
      <c r="N346" s="195">
        <f t="shared" si="65"/>
        <v>0.15295902199451689</v>
      </c>
      <c r="O346" s="195">
        <f t="shared" si="65"/>
        <v>1.3707050822858287</v>
      </c>
      <c r="P346" s="195">
        <f t="shared" si="65"/>
        <v>0.18248058509367168</v>
      </c>
      <c r="Q346" s="195">
        <f t="shared" si="65"/>
        <v>7.2606822189242776E-2</v>
      </c>
      <c r="R346" s="195">
        <f t="shared" si="65"/>
        <v>0.2713841110929382</v>
      </c>
      <c r="S346" s="195">
        <f t="shared" si="65"/>
        <v>0.22128305124943798</v>
      </c>
      <c r="T346" s="195">
        <f t="shared" si="65"/>
        <v>0.32662685133588182</v>
      </c>
      <c r="U346" s="195">
        <f t="shared" si="65"/>
        <v>-0.4025224313371632</v>
      </c>
      <c r="V346" s="195">
        <f t="shared" si="65"/>
        <v>0.30724061389447538</v>
      </c>
      <c r="W346" s="195">
        <f t="shared" si="65"/>
        <v>0.50906968595650703</v>
      </c>
      <c r="X346" s="195">
        <f t="shared" si="65"/>
        <v>9.4107633869566637E-2</v>
      </c>
      <c r="Y346" s="195">
        <f t="shared" si="65"/>
        <v>0.13355903199519839</v>
      </c>
      <c r="Z346" s="195">
        <f t="shared" si="65"/>
        <v>0.14972695385005091</v>
      </c>
      <c r="AA346" s="195">
        <f t="shared" si="65"/>
        <v>0.33059473943153295</v>
      </c>
      <c r="AB346" s="195">
        <f t="shared" si="65"/>
        <v>0.13502986369811251</v>
      </c>
      <c r="AC346" s="195">
        <f t="shared" si="65"/>
        <v>0.39017751059545069</v>
      </c>
      <c r="AD346" s="195">
        <f t="shared" si="65"/>
        <v>0.36558136762152482</v>
      </c>
      <c r="AE346" s="195">
        <f t="shared" si="65"/>
        <v>0.45438470487467009</v>
      </c>
      <c r="AF346" s="195">
        <f t="shared" si="65"/>
        <v>0.55092520780292198</v>
      </c>
      <c r="AG346" s="195">
        <f t="shared" si="65"/>
        <v>0.27714116230886182</v>
      </c>
      <c r="AH346" s="195">
        <f t="shared" si="65"/>
        <v>0.32419765335021861</v>
      </c>
      <c r="AI346" s="195">
        <f t="shared" si="65"/>
        <v>1.1414263202233486</v>
      </c>
      <c r="AJ346" s="195">
        <f t="shared" si="65"/>
        <v>0.77821936519786117</v>
      </c>
      <c r="AK346" s="195">
        <f t="shared" si="65"/>
        <v>0.57905656029297048</v>
      </c>
      <c r="AL346" s="195">
        <f t="shared" si="65"/>
        <v>1.0640566192352934</v>
      </c>
      <c r="AM346" s="195">
        <f t="shared" si="65"/>
        <v>0.51134346124219576</v>
      </c>
      <c r="AN346" s="195">
        <f t="shared" si="65"/>
        <v>0.62066201530308918</v>
      </c>
      <c r="AO346" s="195">
        <f t="shared" si="65"/>
        <v>-4.6725325930103694E-2</v>
      </c>
      <c r="AP346" s="195">
        <f t="shared" si="65"/>
        <v>1.0485291248933797</v>
      </c>
      <c r="AQ346" s="195">
        <f t="shared" si="65"/>
        <v>0.78695344392471933</v>
      </c>
      <c r="AR346" s="195">
        <f t="shared" si="65"/>
        <v>0.36133576892563662</v>
      </c>
      <c r="AS346" s="195">
        <f t="shared" si="65"/>
        <v>-1</v>
      </c>
      <c r="AT346" s="195">
        <f t="shared" si="65"/>
        <v>1.2323198195376506</v>
      </c>
      <c r="AU346" s="195">
        <f t="shared" si="65"/>
        <v>0.90873894225019869</v>
      </c>
      <c r="AV346" s="195">
        <f t="shared" si="65"/>
        <v>-0.12441072685209154</v>
      </c>
      <c r="AW346" s="195">
        <f t="shared" si="65"/>
        <v>0.96296079017255298</v>
      </c>
      <c r="AX346" s="195">
        <f t="shared" si="65"/>
        <v>1.0094066385227947</v>
      </c>
      <c r="AY346" s="195">
        <f t="shared" si="65"/>
        <v>0.82555523458493296</v>
      </c>
      <c r="AZ346" s="195">
        <f t="shared" si="65"/>
        <v>0.70663110170821097</v>
      </c>
      <c r="BA346" s="195">
        <f t="shared" si="65"/>
        <v>0.81812037438256613</v>
      </c>
      <c r="BB346" s="195" t="e">
        <f t="shared" si="65"/>
        <v>#DIV/0!</v>
      </c>
      <c r="BC346" s="195" t="e">
        <f t="shared" si="65"/>
        <v>#DIV/0!</v>
      </c>
      <c r="BD346" s="195" t="e">
        <f t="shared" si="65"/>
        <v>#DIV/0!</v>
      </c>
      <c r="BE346" s="195" t="e">
        <f t="shared" si="65"/>
        <v>#DIV/0!</v>
      </c>
      <c r="BF346" s="195" t="e">
        <f t="shared" si="65"/>
        <v>#DIV/0!</v>
      </c>
      <c r="BG346" s="195" t="e">
        <f t="shared" si="65"/>
        <v>#DIV/0!</v>
      </c>
      <c r="BH346" s="195" t="e">
        <f t="shared" si="65"/>
        <v>#DIV/0!</v>
      </c>
      <c r="BI346" s="195" t="e">
        <f t="shared" si="65"/>
        <v>#DIV/0!</v>
      </c>
      <c r="BJ346" s="195" t="e">
        <f t="shared" si="65"/>
        <v>#DIV/0!</v>
      </c>
      <c r="BK346" s="195" t="e">
        <f t="shared" si="65"/>
        <v>#DIV/0!</v>
      </c>
      <c r="BL346" s="195" t="e">
        <f t="shared" si="65"/>
        <v>#DIV/0!</v>
      </c>
      <c r="BM346" s="195" t="e">
        <f t="shared" si="65"/>
        <v>#DIV/0!</v>
      </c>
      <c r="BN346" s="195" t="e">
        <f t="shared" si="65"/>
        <v>#DIV/0!</v>
      </c>
      <c r="BO346" s="195" t="e">
        <f t="shared" si="65"/>
        <v>#DIV/0!</v>
      </c>
      <c r="BP346" s="195" t="e">
        <f t="shared" si="64"/>
        <v>#DIV/0!</v>
      </c>
      <c r="BQ346" s="195" t="e">
        <f t="shared" si="64"/>
        <v>#DIV/0!</v>
      </c>
      <c r="BR346" s="195" t="e">
        <f t="shared" si="64"/>
        <v>#DIV/0!</v>
      </c>
      <c r="BS346" s="195" t="e">
        <f t="shared" si="64"/>
        <v>#DIV/0!</v>
      </c>
      <c r="BT346" s="195" t="e">
        <f t="shared" si="64"/>
        <v>#DIV/0!</v>
      </c>
      <c r="BU346" s="195" t="e">
        <f t="shared" si="64"/>
        <v>#DIV/0!</v>
      </c>
      <c r="BV346" s="195" t="e">
        <f t="shared" si="64"/>
        <v>#DIV/0!</v>
      </c>
    </row>
    <row r="347" spans="1:74" x14ac:dyDescent="0.2">
      <c r="A347" s="90"/>
      <c r="B347" s="102">
        <f t="shared" si="48"/>
        <v>39051</v>
      </c>
      <c r="C347" s="195">
        <f t="shared" si="49"/>
        <v>0.38369169513990942</v>
      </c>
      <c r="D347" s="195">
        <f t="shared" si="65"/>
        <v>0.37988766309042721</v>
      </c>
      <c r="E347" s="195">
        <f t="shared" si="65"/>
        <v>0.63975062213843092</v>
      </c>
      <c r="F347" s="195">
        <f t="shared" si="65"/>
        <v>0.34738227321944248</v>
      </c>
      <c r="G347" s="195">
        <f t="shared" si="65"/>
        <v>0.26856795735709549</v>
      </c>
      <c r="H347" s="195">
        <f t="shared" si="65"/>
        <v>0.56146344892351785</v>
      </c>
      <c r="I347" s="195">
        <f t="shared" si="65"/>
        <v>0.67022055959336035</v>
      </c>
      <c r="J347" s="195">
        <f t="shared" si="65"/>
        <v>0.73816887171379442</v>
      </c>
      <c r="K347" s="195">
        <f t="shared" si="65"/>
        <v>1.1342150984545731</v>
      </c>
      <c r="L347" s="195">
        <f t="shared" si="65"/>
        <v>-1</v>
      </c>
      <c r="M347" s="195">
        <f t="shared" si="65"/>
        <v>0.8772534319263886</v>
      </c>
      <c r="N347" s="195">
        <f t="shared" si="65"/>
        <v>0.63087484834143059</v>
      </c>
      <c r="O347" s="195">
        <f t="shared" si="65"/>
        <v>1.6775986407588366</v>
      </c>
      <c r="P347" s="195">
        <f t="shared" si="65"/>
        <v>0.61903456503647902</v>
      </c>
      <c r="Q347" s="195">
        <f t="shared" si="65"/>
        <v>0.47827440126149823</v>
      </c>
      <c r="R347" s="195">
        <f t="shared" si="65"/>
        <v>0.73525376826451372</v>
      </c>
      <c r="S347" s="195">
        <f t="shared" si="65"/>
        <v>0.70527383155287249</v>
      </c>
      <c r="T347" s="195">
        <f t="shared" si="65"/>
        <v>0.75278281176296724</v>
      </c>
      <c r="U347" s="195">
        <f t="shared" si="65"/>
        <v>0.51022287457445992</v>
      </c>
      <c r="V347" s="195">
        <f t="shared" si="65"/>
        <v>0.81692394554733072</v>
      </c>
      <c r="W347" s="195">
        <f t="shared" si="65"/>
        <v>1.1142672072153899</v>
      </c>
      <c r="X347" s="195">
        <f t="shared" si="65"/>
        <v>0.3835270155562932</v>
      </c>
      <c r="Y347" s="195">
        <f t="shared" si="65"/>
        <v>0.244944097196127</v>
      </c>
      <c r="Z347" s="195">
        <f t="shared" si="65"/>
        <v>0.22099388532043712</v>
      </c>
      <c r="AA347" s="195">
        <f t="shared" si="65"/>
        <v>0.4689226545361182</v>
      </c>
      <c r="AB347" s="195">
        <f t="shared" si="65"/>
        <v>4.2426548129545036E-2</v>
      </c>
      <c r="AC347" s="195">
        <f t="shared" si="65"/>
        <v>1.3411519750090997</v>
      </c>
      <c r="AD347" s="195">
        <f t="shared" si="65"/>
        <v>1.2830010052867256</v>
      </c>
      <c r="AE347" s="195">
        <f t="shared" si="65"/>
        <v>1.2891075011950339</v>
      </c>
      <c r="AF347" s="195">
        <f t="shared" si="65"/>
        <v>0.210673513349351</v>
      </c>
      <c r="AG347" s="195">
        <f t="shared" si="65"/>
        <v>0.31299557227307256</v>
      </c>
      <c r="AH347" s="195">
        <f t="shared" si="65"/>
        <v>1.1143602880145944</v>
      </c>
      <c r="AI347" s="195">
        <f t="shared" si="65"/>
        <v>0.81063637257491272</v>
      </c>
      <c r="AJ347" s="195">
        <f t="shared" si="65"/>
        <v>0.97461747100443064</v>
      </c>
      <c r="AK347" s="195">
        <f t="shared" si="65"/>
        <v>0.64316763399796328</v>
      </c>
      <c r="AL347" s="195">
        <f t="shared" si="65"/>
        <v>0.77416865443396254</v>
      </c>
      <c r="AM347" s="195">
        <f t="shared" si="65"/>
        <v>1.3974097371862062</v>
      </c>
      <c r="AN347" s="195">
        <f t="shared" si="65"/>
        <v>0.75677006197724206</v>
      </c>
      <c r="AO347" s="195">
        <f t="shared" si="65"/>
        <v>1.2870431274280976</v>
      </c>
      <c r="AP347" s="195">
        <f t="shared" si="65"/>
        <v>1.2172638213291513</v>
      </c>
      <c r="AQ347" s="195">
        <f t="shared" si="65"/>
        <v>0.98995726853886079</v>
      </c>
      <c r="AR347" s="195">
        <f t="shared" si="65"/>
        <v>-4.3061401007297349E-2</v>
      </c>
      <c r="AS347" s="195">
        <f t="shared" si="65"/>
        <v>-1</v>
      </c>
      <c r="AT347" s="195">
        <f t="shared" si="65"/>
        <v>1.0472760735369633</v>
      </c>
      <c r="AU347" s="195">
        <f t="shared" si="65"/>
        <v>0.42310104136904042</v>
      </c>
      <c r="AV347" s="195">
        <f t="shared" si="65"/>
        <v>-0.80509842727379355</v>
      </c>
      <c r="AW347" s="195">
        <f t="shared" si="65"/>
        <v>0.66837992143025871</v>
      </c>
      <c r="AX347" s="195">
        <f t="shared" si="65"/>
        <v>0.87664354219246976</v>
      </c>
      <c r="AY347" s="195">
        <f t="shared" si="65"/>
        <v>0.4043811656167724</v>
      </c>
      <c r="AZ347" s="195">
        <f t="shared" si="65"/>
        <v>0.50832373331321423</v>
      </c>
      <c r="BA347" s="195">
        <f t="shared" si="65"/>
        <v>0.64099174466878728</v>
      </c>
      <c r="BB347" s="195" t="e">
        <f t="shared" si="65"/>
        <v>#DIV/0!</v>
      </c>
      <c r="BC347" s="195" t="e">
        <f t="shared" si="65"/>
        <v>#DIV/0!</v>
      </c>
      <c r="BD347" s="195" t="e">
        <f t="shared" si="65"/>
        <v>#DIV/0!</v>
      </c>
      <c r="BE347" s="195" t="e">
        <f t="shared" si="65"/>
        <v>#DIV/0!</v>
      </c>
      <c r="BF347" s="195" t="e">
        <f t="shared" si="65"/>
        <v>#DIV/0!</v>
      </c>
      <c r="BG347" s="195" t="e">
        <f t="shared" si="65"/>
        <v>#DIV/0!</v>
      </c>
      <c r="BH347" s="195" t="e">
        <f t="shared" si="65"/>
        <v>#DIV/0!</v>
      </c>
      <c r="BI347" s="195" t="e">
        <f t="shared" si="65"/>
        <v>#DIV/0!</v>
      </c>
      <c r="BJ347" s="195" t="e">
        <f t="shared" si="65"/>
        <v>#DIV/0!</v>
      </c>
      <c r="BK347" s="195" t="e">
        <f t="shared" si="65"/>
        <v>#DIV/0!</v>
      </c>
      <c r="BL347" s="195" t="e">
        <f t="shared" si="65"/>
        <v>#DIV/0!</v>
      </c>
      <c r="BM347" s="195" t="e">
        <f t="shared" si="65"/>
        <v>#DIV/0!</v>
      </c>
      <c r="BN347" s="195" t="e">
        <f t="shared" si="65"/>
        <v>#DIV/0!</v>
      </c>
      <c r="BO347" s="195" t="e">
        <f t="shared" ref="BO347:BV350" si="66">(BO100-BO$246)/BO$247</f>
        <v>#DIV/0!</v>
      </c>
      <c r="BP347" s="195" t="e">
        <f t="shared" si="66"/>
        <v>#DIV/0!</v>
      </c>
      <c r="BQ347" s="195" t="e">
        <f t="shared" si="66"/>
        <v>#DIV/0!</v>
      </c>
      <c r="BR347" s="195" t="e">
        <f t="shared" si="66"/>
        <v>#DIV/0!</v>
      </c>
      <c r="BS347" s="195" t="e">
        <f t="shared" si="66"/>
        <v>#DIV/0!</v>
      </c>
      <c r="BT347" s="195" t="e">
        <f t="shared" si="66"/>
        <v>#DIV/0!</v>
      </c>
      <c r="BU347" s="195" t="e">
        <f t="shared" si="66"/>
        <v>#DIV/0!</v>
      </c>
      <c r="BV347" s="195" t="e">
        <f t="shared" si="66"/>
        <v>#DIV/0!</v>
      </c>
    </row>
    <row r="348" spans="1:74" x14ac:dyDescent="0.2">
      <c r="A348" s="90"/>
      <c r="B348" s="102">
        <f t="shared" si="48"/>
        <v>39082</v>
      </c>
      <c r="C348" s="195">
        <f t="shared" si="49"/>
        <v>0.12574466904138643</v>
      </c>
      <c r="D348" s="195">
        <f t="shared" ref="D348:BO351" si="67">(D101-D$246)/D$247</f>
        <v>0.15260226774412966</v>
      </c>
      <c r="E348" s="195">
        <f t="shared" si="67"/>
        <v>-0.22633780854601065</v>
      </c>
      <c r="F348" s="195">
        <f t="shared" si="67"/>
        <v>-0.11558569229677815</v>
      </c>
      <c r="G348" s="195">
        <f t="shared" si="67"/>
        <v>9.2998251770961521E-2</v>
      </c>
      <c r="H348" s="195">
        <f t="shared" si="67"/>
        <v>0.40562401371621343</v>
      </c>
      <c r="I348" s="195">
        <f t="shared" si="67"/>
        <v>0.55544951577172819</v>
      </c>
      <c r="J348" s="195">
        <f t="shared" si="67"/>
        <v>0.45188468951657879</v>
      </c>
      <c r="K348" s="195">
        <f t="shared" si="67"/>
        <v>0.61691174349256139</v>
      </c>
      <c r="L348" s="195">
        <f t="shared" si="67"/>
        <v>-1</v>
      </c>
      <c r="M348" s="195">
        <f t="shared" si="67"/>
        <v>-1.0569537485496985</v>
      </c>
      <c r="N348" s="195">
        <f t="shared" si="67"/>
        <v>-1.0305278790783436</v>
      </c>
      <c r="O348" s="195">
        <f t="shared" si="67"/>
        <v>1.7357468939431959</v>
      </c>
      <c r="P348" s="195">
        <f t="shared" si="67"/>
        <v>-0.96744779845851436</v>
      </c>
      <c r="Q348" s="195">
        <f t="shared" si="67"/>
        <v>-0.88624982509594818</v>
      </c>
      <c r="R348" s="195">
        <f t="shared" si="67"/>
        <v>-0.97527499023916353</v>
      </c>
      <c r="S348" s="195">
        <f t="shared" si="67"/>
        <v>-0.85133971534680097</v>
      </c>
      <c r="T348" s="195">
        <f t="shared" si="67"/>
        <v>-1.089494445761759</v>
      </c>
      <c r="U348" s="195">
        <f t="shared" si="67"/>
        <v>-1.8273815580570381</v>
      </c>
      <c r="V348" s="195">
        <f t="shared" si="67"/>
        <v>-0.95055820533572832</v>
      </c>
      <c r="W348" s="195">
        <f t="shared" si="67"/>
        <v>-0.92601462121071532</v>
      </c>
      <c r="X348" s="195">
        <f t="shared" si="67"/>
        <v>-0.55923752228358015</v>
      </c>
      <c r="Y348" s="195">
        <f t="shared" si="67"/>
        <v>-0.71338598982296397</v>
      </c>
      <c r="Z348" s="195">
        <f t="shared" si="67"/>
        <v>-0.56028645036423208</v>
      </c>
      <c r="AA348" s="195">
        <f t="shared" si="67"/>
        <v>0.21726065322434943</v>
      </c>
      <c r="AB348" s="195">
        <f t="shared" si="67"/>
        <v>0.22452738702652963</v>
      </c>
      <c r="AC348" s="195">
        <f t="shared" si="67"/>
        <v>-0.9556896577954328</v>
      </c>
      <c r="AD348" s="195">
        <f t="shared" si="67"/>
        <v>-0.98864423538657098</v>
      </c>
      <c r="AE348" s="195">
        <f t="shared" si="67"/>
        <v>-0.77964202505992053</v>
      </c>
      <c r="AF348" s="195">
        <f t="shared" si="67"/>
        <v>0.14527244836824535</v>
      </c>
      <c r="AG348" s="195">
        <f t="shared" si="67"/>
        <v>-9.2818123411594955E-2</v>
      </c>
      <c r="AH348" s="195">
        <f t="shared" si="67"/>
        <v>-0.79408047869165543</v>
      </c>
      <c r="AI348" s="195">
        <f t="shared" si="67"/>
        <v>0.83820220154561587</v>
      </c>
      <c r="AJ348" s="195">
        <f t="shared" si="67"/>
        <v>0.59222645704991761</v>
      </c>
      <c r="AK348" s="195">
        <f t="shared" si="67"/>
        <v>0.33711915076391008</v>
      </c>
      <c r="AL348" s="195">
        <f t="shared" si="67"/>
        <v>0.63615677553941608</v>
      </c>
      <c r="AM348" s="195">
        <f t="shared" si="67"/>
        <v>0.60793921099674775</v>
      </c>
      <c r="AN348" s="195">
        <f t="shared" si="67"/>
        <v>0.97864482299401223</v>
      </c>
      <c r="AO348" s="195">
        <f t="shared" si="67"/>
        <v>-4.9447807464143435E-2</v>
      </c>
      <c r="AP348" s="195">
        <f t="shared" si="67"/>
        <v>-1.1235258775505519</v>
      </c>
      <c r="AQ348" s="195">
        <f t="shared" si="67"/>
        <v>0.13749335134005702</v>
      </c>
      <c r="AR348" s="195">
        <f t="shared" si="67"/>
        <v>0.11990859441432666</v>
      </c>
      <c r="AS348" s="195">
        <f t="shared" si="67"/>
        <v>-1</v>
      </c>
      <c r="AT348" s="195">
        <f t="shared" si="67"/>
        <v>-0.28981221390904072</v>
      </c>
      <c r="AU348" s="195">
        <f t="shared" si="67"/>
        <v>0.55413785272851013</v>
      </c>
      <c r="AV348" s="195">
        <f t="shared" si="67"/>
        <v>5.2842597292795612E-2</v>
      </c>
      <c r="AW348" s="195">
        <f t="shared" si="67"/>
        <v>-0.46432044406239587</v>
      </c>
      <c r="AX348" s="195">
        <f t="shared" si="67"/>
        <v>0.38938146319175382</v>
      </c>
      <c r="AY348" s="195">
        <f t="shared" si="67"/>
        <v>0.62089284494358454</v>
      </c>
      <c r="AZ348" s="195">
        <f t="shared" si="67"/>
        <v>1.1566201801739724</v>
      </c>
      <c r="BA348" s="195">
        <f t="shared" si="67"/>
        <v>0.12937881218887828</v>
      </c>
      <c r="BB348" s="195" t="e">
        <f t="shared" si="67"/>
        <v>#DIV/0!</v>
      </c>
      <c r="BC348" s="195" t="e">
        <f t="shared" si="67"/>
        <v>#DIV/0!</v>
      </c>
      <c r="BD348" s="195" t="e">
        <f t="shared" si="67"/>
        <v>#DIV/0!</v>
      </c>
      <c r="BE348" s="195" t="e">
        <f t="shared" si="67"/>
        <v>#DIV/0!</v>
      </c>
      <c r="BF348" s="195" t="e">
        <f t="shared" si="67"/>
        <v>#DIV/0!</v>
      </c>
      <c r="BG348" s="195" t="e">
        <f t="shared" si="67"/>
        <v>#DIV/0!</v>
      </c>
      <c r="BH348" s="195" t="e">
        <f t="shared" si="67"/>
        <v>#DIV/0!</v>
      </c>
      <c r="BI348" s="195" t="e">
        <f t="shared" si="67"/>
        <v>#DIV/0!</v>
      </c>
      <c r="BJ348" s="195" t="e">
        <f t="shared" si="67"/>
        <v>#DIV/0!</v>
      </c>
      <c r="BK348" s="195" t="e">
        <f t="shared" si="67"/>
        <v>#DIV/0!</v>
      </c>
      <c r="BL348" s="195" t="e">
        <f t="shared" si="67"/>
        <v>#DIV/0!</v>
      </c>
      <c r="BM348" s="195" t="e">
        <f t="shared" si="67"/>
        <v>#DIV/0!</v>
      </c>
      <c r="BN348" s="195" t="e">
        <f t="shared" si="67"/>
        <v>#DIV/0!</v>
      </c>
      <c r="BO348" s="195" t="e">
        <f t="shared" si="67"/>
        <v>#DIV/0!</v>
      </c>
      <c r="BP348" s="195" t="e">
        <f t="shared" si="66"/>
        <v>#DIV/0!</v>
      </c>
      <c r="BQ348" s="195" t="e">
        <f t="shared" si="66"/>
        <v>#DIV/0!</v>
      </c>
      <c r="BR348" s="195" t="e">
        <f t="shared" si="66"/>
        <v>#DIV/0!</v>
      </c>
      <c r="BS348" s="195" t="e">
        <f t="shared" si="66"/>
        <v>#DIV/0!</v>
      </c>
      <c r="BT348" s="195" t="e">
        <f t="shared" si="66"/>
        <v>#DIV/0!</v>
      </c>
      <c r="BU348" s="195" t="e">
        <f t="shared" si="66"/>
        <v>#DIV/0!</v>
      </c>
      <c r="BV348" s="195" t="e">
        <f t="shared" si="66"/>
        <v>#DIV/0!</v>
      </c>
    </row>
    <row r="349" spans="1:74" x14ac:dyDescent="0.2">
      <c r="A349" s="90"/>
      <c r="B349" s="102">
        <f t="shared" si="48"/>
        <v>39113</v>
      </c>
      <c r="C349" s="195">
        <f t="shared" si="49"/>
        <v>0.31194449082576864</v>
      </c>
      <c r="D349" s="195">
        <f t="shared" si="67"/>
        <v>0.32481569068101879</v>
      </c>
      <c r="E349" s="195">
        <f t="shared" si="67"/>
        <v>0.58720078939063558</v>
      </c>
      <c r="F349" s="195">
        <f t="shared" si="67"/>
        <v>0.15435794851323284</v>
      </c>
      <c r="G349" s="195">
        <f t="shared" si="67"/>
        <v>0.13773548534792446</v>
      </c>
      <c r="H349" s="195">
        <f t="shared" si="67"/>
        <v>9.3643275146239213E-2</v>
      </c>
      <c r="I349" s="195">
        <f t="shared" si="67"/>
        <v>-5.6558596986313936E-2</v>
      </c>
      <c r="J349" s="195">
        <f t="shared" si="67"/>
        <v>0.24864196536976488</v>
      </c>
      <c r="K349" s="195">
        <f t="shared" si="67"/>
        <v>-0.3563122258143977</v>
      </c>
      <c r="L349" s="195">
        <f t="shared" si="67"/>
        <v>-1</v>
      </c>
      <c r="M349" s="195">
        <f t="shared" si="67"/>
        <v>-0.45777060624930571</v>
      </c>
      <c r="N349" s="195">
        <f t="shared" si="67"/>
        <v>-0.44065337311421976</v>
      </c>
      <c r="O349" s="195">
        <f t="shared" si="67"/>
        <v>1.4792484882299664</v>
      </c>
      <c r="P349" s="195">
        <f t="shared" si="67"/>
        <v>-0.38163040741505116</v>
      </c>
      <c r="Q349" s="195">
        <f t="shared" si="67"/>
        <v>-0.42370091948982552</v>
      </c>
      <c r="R349" s="195">
        <f t="shared" si="67"/>
        <v>-0.3439762039717858</v>
      </c>
      <c r="S349" s="195">
        <f t="shared" si="67"/>
        <v>-0.32934341032468395</v>
      </c>
      <c r="T349" s="195">
        <f t="shared" si="67"/>
        <v>-0.35483746888163964</v>
      </c>
      <c r="U349" s="195">
        <f t="shared" si="67"/>
        <v>-0.21245418685671077</v>
      </c>
      <c r="V349" s="195">
        <f t="shared" si="67"/>
        <v>-0.48542438650900838</v>
      </c>
      <c r="W349" s="195">
        <f t="shared" si="67"/>
        <v>-0.43890092166735195</v>
      </c>
      <c r="X349" s="195">
        <f t="shared" si="67"/>
        <v>-0.35878099764723392</v>
      </c>
      <c r="Y349" s="195">
        <f t="shared" si="67"/>
        <v>-0.69474254594646356</v>
      </c>
      <c r="Z349" s="195">
        <f t="shared" si="67"/>
        <v>-0.52775154686688186</v>
      </c>
      <c r="AA349" s="195">
        <f t="shared" si="67"/>
        <v>0.22540519402022688</v>
      </c>
      <c r="AB349" s="195">
        <f t="shared" si="67"/>
        <v>0.32543394307386669</v>
      </c>
      <c r="AC349" s="195">
        <f t="shared" si="67"/>
        <v>-0.85517979146900847</v>
      </c>
      <c r="AD349" s="195">
        <f t="shared" si="67"/>
        <v>-0.88781841445261034</v>
      </c>
      <c r="AE349" s="195">
        <f t="shared" si="67"/>
        <v>-0.64966027583653974</v>
      </c>
      <c r="AF349" s="195">
        <f t="shared" si="67"/>
        <v>-0.44019862381617542</v>
      </c>
      <c r="AG349" s="195">
        <f t="shared" si="67"/>
        <v>-0.23274991785525087</v>
      </c>
      <c r="AH349" s="195">
        <f t="shared" si="67"/>
        <v>-0.71056704719776242</v>
      </c>
      <c r="AI349" s="195">
        <f t="shared" si="67"/>
        <v>0.78307054360420969</v>
      </c>
      <c r="AJ349" s="195">
        <f t="shared" si="67"/>
        <v>0.34510301265754534</v>
      </c>
      <c r="AK349" s="195">
        <f t="shared" si="67"/>
        <v>0.24886113251017536</v>
      </c>
      <c r="AL349" s="195">
        <f t="shared" si="67"/>
        <v>0.58845129959276232</v>
      </c>
      <c r="AM349" s="195">
        <f t="shared" si="67"/>
        <v>-4.4408927571211378E-2</v>
      </c>
      <c r="AN349" s="195">
        <f t="shared" si="67"/>
        <v>0.75108335591756858</v>
      </c>
      <c r="AO349" s="195">
        <f t="shared" si="67"/>
        <v>1.041850076230091E-3</v>
      </c>
      <c r="AP349" s="195">
        <f t="shared" si="67"/>
        <v>-6.0569117990194737E-3</v>
      </c>
      <c r="AQ349" s="195">
        <f t="shared" si="67"/>
        <v>-0.59067455808156621</v>
      </c>
      <c r="AR349" s="195">
        <f t="shared" si="67"/>
        <v>0.38904883417267849</v>
      </c>
      <c r="AS349" s="195">
        <f t="shared" si="67"/>
        <v>-1</v>
      </c>
      <c r="AT349" s="195">
        <f t="shared" si="67"/>
        <v>0.81509559479043647</v>
      </c>
      <c r="AU349" s="195">
        <f t="shared" si="67"/>
        <v>0.66094861854891873</v>
      </c>
      <c r="AV349" s="195">
        <f t="shared" si="67"/>
        <v>-0.59263529134963377</v>
      </c>
      <c r="AW349" s="195">
        <f t="shared" si="67"/>
        <v>1.3563187908230496</v>
      </c>
      <c r="AX349" s="195">
        <f t="shared" si="67"/>
        <v>0.82703140323966973</v>
      </c>
      <c r="AY349" s="195">
        <f t="shared" si="67"/>
        <v>0.28895618145163732</v>
      </c>
      <c r="AZ349" s="195">
        <f t="shared" si="67"/>
        <v>0.22481478985924222</v>
      </c>
      <c r="BA349" s="195">
        <f t="shared" si="67"/>
        <v>0.7791855893314017</v>
      </c>
      <c r="BB349" s="195" t="e">
        <f t="shared" si="67"/>
        <v>#DIV/0!</v>
      </c>
      <c r="BC349" s="195" t="e">
        <f t="shared" si="67"/>
        <v>#DIV/0!</v>
      </c>
      <c r="BD349" s="195" t="e">
        <f t="shared" si="67"/>
        <v>#DIV/0!</v>
      </c>
      <c r="BE349" s="195" t="e">
        <f t="shared" si="67"/>
        <v>#DIV/0!</v>
      </c>
      <c r="BF349" s="195" t="e">
        <f t="shared" si="67"/>
        <v>#DIV/0!</v>
      </c>
      <c r="BG349" s="195" t="e">
        <f t="shared" si="67"/>
        <v>#DIV/0!</v>
      </c>
      <c r="BH349" s="195" t="e">
        <f t="shared" si="67"/>
        <v>#DIV/0!</v>
      </c>
      <c r="BI349" s="195" t="e">
        <f t="shared" si="67"/>
        <v>#DIV/0!</v>
      </c>
      <c r="BJ349" s="195" t="e">
        <f t="shared" si="67"/>
        <v>#DIV/0!</v>
      </c>
      <c r="BK349" s="195" t="e">
        <f t="shared" si="67"/>
        <v>#DIV/0!</v>
      </c>
      <c r="BL349" s="195" t="e">
        <f t="shared" si="67"/>
        <v>#DIV/0!</v>
      </c>
      <c r="BM349" s="195" t="e">
        <f t="shared" si="67"/>
        <v>#DIV/0!</v>
      </c>
      <c r="BN349" s="195" t="e">
        <f t="shared" si="67"/>
        <v>#DIV/0!</v>
      </c>
      <c r="BO349" s="195" t="e">
        <f t="shared" si="67"/>
        <v>#DIV/0!</v>
      </c>
      <c r="BP349" s="195" t="e">
        <f t="shared" si="66"/>
        <v>#DIV/0!</v>
      </c>
      <c r="BQ349" s="195" t="e">
        <f t="shared" si="66"/>
        <v>#DIV/0!</v>
      </c>
      <c r="BR349" s="195" t="e">
        <f t="shared" si="66"/>
        <v>#DIV/0!</v>
      </c>
      <c r="BS349" s="195" t="e">
        <f t="shared" si="66"/>
        <v>#DIV/0!</v>
      </c>
      <c r="BT349" s="195" t="e">
        <f t="shared" si="66"/>
        <v>#DIV/0!</v>
      </c>
      <c r="BU349" s="195" t="e">
        <f t="shared" si="66"/>
        <v>#DIV/0!</v>
      </c>
      <c r="BV349" s="195" t="e">
        <f t="shared" si="66"/>
        <v>#DIV/0!</v>
      </c>
    </row>
    <row r="350" spans="1:74" x14ac:dyDescent="0.2">
      <c r="A350" s="90"/>
      <c r="B350" s="102">
        <f t="shared" si="48"/>
        <v>39141</v>
      </c>
      <c r="C350" s="195">
        <f t="shared" si="49"/>
        <v>-0.6228529995010087</v>
      </c>
      <c r="D350" s="195">
        <f t="shared" si="67"/>
        <v>-0.64909288056489645</v>
      </c>
      <c r="E350" s="195">
        <f t="shared" si="67"/>
        <v>-0.18484983556841328</v>
      </c>
      <c r="F350" s="195">
        <f t="shared" si="67"/>
        <v>-0.34315715609208364</v>
      </c>
      <c r="G350" s="195">
        <f t="shared" si="67"/>
        <v>-0.27531890540337151</v>
      </c>
      <c r="H350" s="195">
        <f t="shared" si="67"/>
        <v>-0.28472330192447359</v>
      </c>
      <c r="I350" s="195">
        <f t="shared" si="67"/>
        <v>-3.5238436496071793E-3</v>
      </c>
      <c r="J350" s="195">
        <f t="shared" si="67"/>
        <v>0.18808684427906255</v>
      </c>
      <c r="K350" s="195">
        <f t="shared" si="67"/>
        <v>-0.28040769987764902</v>
      </c>
      <c r="L350" s="195">
        <f t="shared" si="67"/>
        <v>-1</v>
      </c>
      <c r="M350" s="195">
        <f t="shared" si="67"/>
        <v>1.3014479873320812</v>
      </c>
      <c r="N350" s="195">
        <f t="shared" si="67"/>
        <v>1.1769626528972339</v>
      </c>
      <c r="O350" s="195">
        <f t="shared" si="67"/>
        <v>1.4695571126992395</v>
      </c>
      <c r="P350" s="195">
        <f t="shared" si="67"/>
        <v>1.2998493708437475</v>
      </c>
      <c r="Q350" s="195">
        <f t="shared" si="67"/>
        <v>0.81080884621878135</v>
      </c>
      <c r="R350" s="195">
        <f t="shared" si="67"/>
        <v>1.1908534639630142</v>
      </c>
      <c r="S350" s="195">
        <f t="shared" si="67"/>
        <v>1.2165842330731851</v>
      </c>
      <c r="T350" s="195">
        <f t="shared" si="67"/>
        <v>1.1121405977986547</v>
      </c>
      <c r="U350" s="195">
        <f t="shared" si="67"/>
        <v>1.0800359838857059</v>
      </c>
      <c r="V350" s="195">
        <f t="shared" si="67"/>
        <v>1.2767856326786502</v>
      </c>
      <c r="W350" s="195">
        <f t="shared" si="67"/>
        <v>1.2383771777912393</v>
      </c>
      <c r="X350" s="195">
        <f t="shared" si="67"/>
        <v>0.5638701985986404</v>
      </c>
      <c r="Y350" s="195">
        <f t="shared" si="67"/>
        <v>0.78132358709197358</v>
      </c>
      <c r="Z350" s="195">
        <f t="shared" si="67"/>
        <v>0.90533348813545045</v>
      </c>
      <c r="AA350" s="195">
        <f t="shared" si="67"/>
        <v>0.34701309944861924</v>
      </c>
      <c r="AB350" s="195">
        <f t="shared" si="67"/>
        <v>0.17451779360859684</v>
      </c>
      <c r="AC350" s="195">
        <f t="shared" si="67"/>
        <v>0.94808010194357584</v>
      </c>
      <c r="AD350" s="195">
        <f t="shared" si="67"/>
        <v>0.94134628743486259</v>
      </c>
      <c r="AE350" s="195">
        <f t="shared" si="67"/>
        <v>0.81913349038766503</v>
      </c>
      <c r="AF350" s="195">
        <f t="shared" si="67"/>
        <v>0.40756902725859329</v>
      </c>
      <c r="AG350" s="195">
        <f t="shared" si="67"/>
        <v>0.52337208885795039</v>
      </c>
      <c r="AH350" s="195">
        <f t="shared" si="67"/>
        <v>0.78775771512067216</v>
      </c>
      <c r="AI350" s="195">
        <f t="shared" si="67"/>
        <v>-0.39536864489334328</v>
      </c>
      <c r="AJ350" s="195">
        <f t="shared" si="67"/>
        <v>7.1316249264943302E-2</v>
      </c>
      <c r="AK350" s="195">
        <f t="shared" si="67"/>
        <v>6.5300482310837497E-4</v>
      </c>
      <c r="AL350" s="195">
        <f t="shared" si="67"/>
        <v>0.24159404779569174</v>
      </c>
      <c r="AM350" s="195">
        <f t="shared" si="67"/>
        <v>-0.15218944834997464</v>
      </c>
      <c r="AN350" s="195">
        <f t="shared" si="67"/>
        <v>0.18185340181319931</v>
      </c>
      <c r="AO350" s="195">
        <f t="shared" si="67"/>
        <v>-0.4474251080764996</v>
      </c>
      <c r="AP350" s="195">
        <f t="shared" si="67"/>
        <v>0.72839150492196725</v>
      </c>
      <c r="AQ350" s="195">
        <f t="shared" si="67"/>
        <v>-0.1841102764852709</v>
      </c>
      <c r="AR350" s="195">
        <f t="shared" si="67"/>
        <v>0.18432388343113756</v>
      </c>
      <c r="AS350" s="195">
        <f t="shared" si="67"/>
        <v>-1</v>
      </c>
      <c r="AT350" s="195">
        <f t="shared" si="67"/>
        <v>-0.16924768618604083</v>
      </c>
      <c r="AU350" s="195">
        <f t="shared" si="67"/>
        <v>0.91570250793676522</v>
      </c>
      <c r="AV350" s="195">
        <f t="shared" si="67"/>
        <v>-1.0381491460394643</v>
      </c>
      <c r="AW350" s="195">
        <f t="shared" si="67"/>
        <v>-0.58758671906690885</v>
      </c>
      <c r="AX350" s="195">
        <f t="shared" si="67"/>
        <v>-3.6013097293416736E-2</v>
      </c>
      <c r="AY350" s="195">
        <f t="shared" si="67"/>
        <v>-0.53618740245216734</v>
      </c>
      <c r="AZ350" s="195">
        <f t="shared" si="67"/>
        <v>-1.1692191387532369</v>
      </c>
      <c r="BA350" s="195">
        <f t="shared" si="67"/>
        <v>0.34516623354080045</v>
      </c>
      <c r="BB350" s="195" t="e">
        <f t="shared" si="67"/>
        <v>#DIV/0!</v>
      </c>
      <c r="BC350" s="195" t="e">
        <f t="shared" si="67"/>
        <v>#DIV/0!</v>
      </c>
      <c r="BD350" s="195" t="e">
        <f t="shared" si="67"/>
        <v>#DIV/0!</v>
      </c>
      <c r="BE350" s="195" t="e">
        <f t="shared" si="67"/>
        <v>#DIV/0!</v>
      </c>
      <c r="BF350" s="195" t="e">
        <f t="shared" si="67"/>
        <v>#DIV/0!</v>
      </c>
      <c r="BG350" s="195" t="e">
        <f t="shared" si="67"/>
        <v>#DIV/0!</v>
      </c>
      <c r="BH350" s="195" t="e">
        <f t="shared" si="67"/>
        <v>#DIV/0!</v>
      </c>
      <c r="BI350" s="195" t="e">
        <f t="shared" si="67"/>
        <v>#DIV/0!</v>
      </c>
      <c r="BJ350" s="195" t="e">
        <f t="shared" si="67"/>
        <v>#DIV/0!</v>
      </c>
      <c r="BK350" s="195" t="e">
        <f t="shared" si="67"/>
        <v>#DIV/0!</v>
      </c>
      <c r="BL350" s="195" t="e">
        <f t="shared" si="67"/>
        <v>#DIV/0!</v>
      </c>
      <c r="BM350" s="195" t="e">
        <f t="shared" si="67"/>
        <v>#DIV/0!</v>
      </c>
      <c r="BN350" s="195" t="e">
        <f t="shared" si="67"/>
        <v>#DIV/0!</v>
      </c>
      <c r="BO350" s="195" t="e">
        <f t="shared" si="67"/>
        <v>#DIV/0!</v>
      </c>
      <c r="BP350" s="195" t="e">
        <f t="shared" si="66"/>
        <v>#DIV/0!</v>
      </c>
      <c r="BQ350" s="195" t="e">
        <f t="shared" si="66"/>
        <v>#DIV/0!</v>
      </c>
      <c r="BR350" s="195" t="e">
        <f t="shared" si="66"/>
        <v>#DIV/0!</v>
      </c>
      <c r="BS350" s="195" t="e">
        <f t="shared" si="66"/>
        <v>#DIV/0!</v>
      </c>
      <c r="BT350" s="195" t="e">
        <f t="shared" si="66"/>
        <v>#DIV/0!</v>
      </c>
      <c r="BU350" s="195" t="e">
        <f t="shared" si="66"/>
        <v>#DIV/0!</v>
      </c>
      <c r="BV350" s="195" t="e">
        <f t="shared" si="66"/>
        <v>#DIV/0!</v>
      </c>
    </row>
    <row r="351" spans="1:74" x14ac:dyDescent="0.2">
      <c r="A351" s="90"/>
      <c r="B351" s="102">
        <f t="shared" si="48"/>
        <v>39172</v>
      </c>
      <c r="C351" s="195">
        <f t="shared" si="49"/>
        <v>8.4358138317530931E-2</v>
      </c>
      <c r="D351" s="195">
        <f t="shared" si="67"/>
        <v>8.767502966106866E-2</v>
      </c>
      <c r="E351" s="195">
        <f t="shared" si="67"/>
        <v>-3.1231557371433332E-2</v>
      </c>
      <c r="F351" s="195">
        <f t="shared" si="67"/>
        <v>3.2767346313490119E-2</v>
      </c>
      <c r="G351" s="195">
        <f t="shared" si="67"/>
        <v>-0.16316605882814003</v>
      </c>
      <c r="H351" s="195">
        <f t="shared" si="67"/>
        <v>0.35304864332343427</v>
      </c>
      <c r="I351" s="195">
        <f t="shared" si="67"/>
        <v>0.48876004260243222</v>
      </c>
      <c r="J351" s="195">
        <f t="shared" si="67"/>
        <v>0.5383023444540963</v>
      </c>
      <c r="K351" s="195">
        <f t="shared" si="67"/>
        <v>0.52764858494377287</v>
      </c>
      <c r="L351" s="195">
        <f t="shared" si="67"/>
        <v>-1</v>
      </c>
      <c r="M351" s="195">
        <f t="shared" si="67"/>
        <v>-0.40832938646000949</v>
      </c>
      <c r="N351" s="195">
        <f t="shared" si="67"/>
        <v>-0.34222229230608442</v>
      </c>
      <c r="O351" s="195">
        <f t="shared" si="67"/>
        <v>1.7699897541517631</v>
      </c>
      <c r="P351" s="195">
        <f t="shared" si="67"/>
        <v>-8.2082107635634269E-2</v>
      </c>
      <c r="Q351" s="195">
        <f t="shared" si="67"/>
        <v>-0.53412732750534142</v>
      </c>
      <c r="R351" s="195">
        <f t="shared" si="67"/>
        <v>-0.68868323446314306</v>
      </c>
      <c r="S351" s="195">
        <f t="shared" si="67"/>
        <v>-0.39315640010432862</v>
      </c>
      <c r="T351" s="195">
        <f t="shared" si="67"/>
        <v>-1.0260566703274743</v>
      </c>
      <c r="U351" s="195">
        <f t="shared" si="67"/>
        <v>-0.14894580709040578</v>
      </c>
      <c r="V351" s="195">
        <f t="shared" si="67"/>
        <v>-0.18346304365493762</v>
      </c>
      <c r="W351" s="195">
        <f t="shared" si="67"/>
        <v>-0.15294581027120377</v>
      </c>
      <c r="X351" s="195">
        <f t="shared" si="67"/>
        <v>-0.17331278044872353</v>
      </c>
      <c r="Y351" s="195">
        <f t="shared" si="67"/>
        <v>-0.29600113405722994</v>
      </c>
      <c r="Z351" s="195">
        <f t="shared" si="67"/>
        <v>0.10236321678588121</v>
      </c>
      <c r="AA351" s="195">
        <f t="shared" si="67"/>
        <v>-0.20987526407055657</v>
      </c>
      <c r="AB351" s="195">
        <f t="shared" si="67"/>
        <v>-2.1210501035986616E-2</v>
      </c>
      <c r="AC351" s="195">
        <f t="shared" si="67"/>
        <v>3.6572147541253812E-2</v>
      </c>
      <c r="AD351" s="195">
        <f t="shared" si="67"/>
        <v>3.0690741313632933E-2</v>
      </c>
      <c r="AE351" s="195">
        <f t="shared" si="67"/>
        <v>-4.3305414305561563E-2</v>
      </c>
      <c r="AF351" s="195">
        <f t="shared" si="67"/>
        <v>0.12025665639946684</v>
      </c>
      <c r="AG351" s="195">
        <f t="shared" si="67"/>
        <v>-0.28216464953669523</v>
      </c>
      <c r="AH351" s="195">
        <f t="shared" si="67"/>
        <v>3.0387718638007068E-2</v>
      </c>
      <c r="AI351" s="195">
        <f t="shared" si="67"/>
        <v>-5.7687240002231611E-2</v>
      </c>
      <c r="AJ351" s="195">
        <f t="shared" si="67"/>
        <v>0.24950525916891703</v>
      </c>
      <c r="AK351" s="195">
        <f t="shared" si="67"/>
        <v>0.17932167592213211</v>
      </c>
      <c r="AL351" s="195">
        <f t="shared" si="67"/>
        <v>0.45207791789057111</v>
      </c>
      <c r="AM351" s="195">
        <f t="shared" si="67"/>
        <v>-0.37958891638117931</v>
      </c>
      <c r="AN351" s="195">
        <f t="shared" si="67"/>
        <v>0.17924311050711964</v>
      </c>
      <c r="AO351" s="195">
        <f t="shared" si="67"/>
        <v>-0.34093011612159407</v>
      </c>
      <c r="AP351" s="195">
        <f t="shared" si="67"/>
        <v>0.17175079326903564</v>
      </c>
      <c r="AQ351" s="195">
        <f t="shared" si="67"/>
        <v>0.90978365313280052</v>
      </c>
      <c r="AR351" s="195">
        <f t="shared" si="67"/>
        <v>0.44400509913405872</v>
      </c>
      <c r="AS351" s="195">
        <f t="shared" si="67"/>
        <v>-1</v>
      </c>
      <c r="AT351" s="195">
        <f t="shared" si="67"/>
        <v>-8.8087456637877287E-2</v>
      </c>
      <c r="AU351" s="195">
        <f t="shared" si="67"/>
        <v>0.75609655645028295</v>
      </c>
      <c r="AV351" s="195">
        <f t="shared" si="67"/>
        <v>0.23628605206347844</v>
      </c>
      <c r="AW351" s="195">
        <f t="shared" si="67"/>
        <v>-0.614519306076031</v>
      </c>
      <c r="AX351" s="195">
        <f t="shared" si="67"/>
        <v>-5.5355925277990624E-2</v>
      </c>
      <c r="AY351" s="195">
        <f t="shared" si="67"/>
        <v>0.45245357600407976</v>
      </c>
      <c r="AZ351" s="195">
        <f t="shared" si="67"/>
        <v>0.59828845143662501</v>
      </c>
      <c r="BA351" s="195">
        <f t="shared" si="67"/>
        <v>0.72930963683547945</v>
      </c>
      <c r="BB351" s="195" t="e">
        <f t="shared" si="67"/>
        <v>#DIV/0!</v>
      </c>
      <c r="BC351" s="195" t="e">
        <f t="shared" si="67"/>
        <v>#DIV/0!</v>
      </c>
      <c r="BD351" s="195" t="e">
        <f t="shared" si="67"/>
        <v>#DIV/0!</v>
      </c>
      <c r="BE351" s="195" t="e">
        <f t="shared" si="67"/>
        <v>#DIV/0!</v>
      </c>
      <c r="BF351" s="195" t="e">
        <f t="shared" si="67"/>
        <v>#DIV/0!</v>
      </c>
      <c r="BG351" s="195" t="e">
        <f t="shared" si="67"/>
        <v>#DIV/0!</v>
      </c>
      <c r="BH351" s="195" t="e">
        <f t="shared" si="67"/>
        <v>#DIV/0!</v>
      </c>
      <c r="BI351" s="195" t="e">
        <f t="shared" si="67"/>
        <v>#DIV/0!</v>
      </c>
      <c r="BJ351" s="195" t="e">
        <f t="shared" si="67"/>
        <v>#DIV/0!</v>
      </c>
      <c r="BK351" s="195" t="e">
        <f t="shared" si="67"/>
        <v>#DIV/0!</v>
      </c>
      <c r="BL351" s="195" t="e">
        <f t="shared" si="67"/>
        <v>#DIV/0!</v>
      </c>
      <c r="BM351" s="195" t="e">
        <f t="shared" si="67"/>
        <v>#DIV/0!</v>
      </c>
      <c r="BN351" s="195" t="e">
        <f t="shared" si="67"/>
        <v>#DIV/0!</v>
      </c>
      <c r="BO351" s="195" t="e">
        <f t="shared" ref="BO351:BV354" si="68">(BO104-BO$246)/BO$247</f>
        <v>#DIV/0!</v>
      </c>
      <c r="BP351" s="195" t="e">
        <f t="shared" si="68"/>
        <v>#DIV/0!</v>
      </c>
      <c r="BQ351" s="195" t="e">
        <f t="shared" si="68"/>
        <v>#DIV/0!</v>
      </c>
      <c r="BR351" s="195" t="e">
        <f t="shared" si="68"/>
        <v>#DIV/0!</v>
      </c>
      <c r="BS351" s="195" t="e">
        <f t="shared" si="68"/>
        <v>#DIV/0!</v>
      </c>
      <c r="BT351" s="195" t="e">
        <f t="shared" si="68"/>
        <v>#DIV/0!</v>
      </c>
      <c r="BU351" s="195" t="e">
        <f t="shared" si="68"/>
        <v>#DIV/0!</v>
      </c>
      <c r="BV351" s="195" t="e">
        <f t="shared" si="68"/>
        <v>#DIV/0!</v>
      </c>
    </row>
    <row r="352" spans="1:74" x14ac:dyDescent="0.2">
      <c r="A352" s="90"/>
      <c r="B352" s="102">
        <f t="shared" si="48"/>
        <v>39202</v>
      </c>
      <c r="C352" s="195">
        <f t="shared" si="49"/>
        <v>0.86350112399072576</v>
      </c>
      <c r="D352" s="195">
        <f t="shared" ref="D352:BO355" si="69">(D105-D$246)/D$247</f>
        <v>0.93325148285305215</v>
      </c>
      <c r="E352" s="195">
        <f t="shared" si="69"/>
        <v>0.69030884022044237</v>
      </c>
      <c r="F352" s="195">
        <f t="shared" si="69"/>
        <v>0.17912379019531677</v>
      </c>
      <c r="G352" s="195">
        <f t="shared" si="69"/>
        <v>0.15990698046097235</v>
      </c>
      <c r="H352" s="195">
        <f t="shared" si="69"/>
        <v>0.96853265643354214</v>
      </c>
      <c r="I352" s="195">
        <f t="shared" si="69"/>
        <v>0.8947871529185405</v>
      </c>
      <c r="J352" s="195">
        <f t="shared" si="69"/>
        <v>0.65259526599805595</v>
      </c>
      <c r="K352" s="195">
        <f t="shared" si="69"/>
        <v>0.66030086419288059</v>
      </c>
      <c r="L352" s="195">
        <f t="shared" si="69"/>
        <v>-1</v>
      </c>
      <c r="M352" s="195">
        <f t="shared" si="69"/>
        <v>0.18729843217014175</v>
      </c>
      <c r="N352" s="195">
        <f t="shared" si="69"/>
        <v>0.15954482667788214</v>
      </c>
      <c r="O352" s="195">
        <f t="shared" si="69"/>
        <v>1.722825059902227</v>
      </c>
      <c r="P352" s="195">
        <f t="shared" si="69"/>
        <v>0.18605575661704074</v>
      </c>
      <c r="Q352" s="195">
        <f t="shared" si="69"/>
        <v>8.7900698022680954E-2</v>
      </c>
      <c r="R352" s="195">
        <f t="shared" si="69"/>
        <v>0.21687754683857957</v>
      </c>
      <c r="S352" s="195">
        <f t="shared" si="69"/>
        <v>0.14849793494469321</v>
      </c>
      <c r="T352" s="195">
        <f t="shared" si="69"/>
        <v>0.28347441106953675</v>
      </c>
      <c r="U352" s="195">
        <f t="shared" si="69"/>
        <v>0.17890886050070423</v>
      </c>
      <c r="V352" s="195">
        <f t="shared" si="69"/>
        <v>0.19085830671850662</v>
      </c>
      <c r="W352" s="195">
        <f t="shared" si="69"/>
        <v>0.17677062022972373</v>
      </c>
      <c r="X352" s="195">
        <f t="shared" si="69"/>
        <v>-5.9014848890517446E-2</v>
      </c>
      <c r="Y352" s="195">
        <f t="shared" si="69"/>
        <v>-0.14704382226845605</v>
      </c>
      <c r="Z352" s="195">
        <f t="shared" si="69"/>
        <v>-0.11409348811485723</v>
      </c>
      <c r="AA352" s="195">
        <f t="shared" si="69"/>
        <v>0.304609775939924</v>
      </c>
      <c r="AB352" s="195">
        <f t="shared" si="69"/>
        <v>0.12843797812718102</v>
      </c>
      <c r="AC352" s="195">
        <f t="shared" si="69"/>
        <v>0.54526678350040036</v>
      </c>
      <c r="AD352" s="195">
        <f t="shared" si="69"/>
        <v>0.39018631807006454</v>
      </c>
      <c r="AE352" s="195">
        <f t="shared" si="69"/>
        <v>0.64195836760010283</v>
      </c>
      <c r="AF352" s="195">
        <f t="shared" si="69"/>
        <v>0.12224130410178689</v>
      </c>
      <c r="AG352" s="195">
        <f t="shared" si="69"/>
        <v>0.21167621932933597</v>
      </c>
      <c r="AH352" s="195">
        <f t="shared" si="69"/>
        <v>0.45306099623957385</v>
      </c>
      <c r="AI352" s="195">
        <f t="shared" si="69"/>
        <v>1.2723640078341876</v>
      </c>
      <c r="AJ352" s="195">
        <f t="shared" si="69"/>
        <v>0.78277163917350989</v>
      </c>
      <c r="AK352" s="195">
        <f t="shared" si="69"/>
        <v>0.57666994368059488</v>
      </c>
      <c r="AL352" s="195">
        <f t="shared" si="69"/>
        <v>0.84859423844056514</v>
      </c>
      <c r="AM352" s="195">
        <f t="shared" si="69"/>
        <v>0.86744042443510427</v>
      </c>
      <c r="AN352" s="195">
        <f t="shared" si="69"/>
        <v>0.79974664383805372</v>
      </c>
      <c r="AO352" s="195">
        <f t="shared" si="69"/>
        <v>1.5610237690810069</v>
      </c>
      <c r="AP352" s="195">
        <f t="shared" si="69"/>
        <v>0.21369601009982245</v>
      </c>
      <c r="AQ352" s="195">
        <f t="shared" si="69"/>
        <v>0.61358101570110757</v>
      </c>
      <c r="AR352" s="195">
        <f t="shared" si="69"/>
        <v>0.34321543078817163</v>
      </c>
      <c r="AS352" s="195">
        <f t="shared" si="69"/>
        <v>-1</v>
      </c>
      <c r="AT352" s="195">
        <f t="shared" si="69"/>
        <v>0.46223191767281585</v>
      </c>
      <c r="AU352" s="195">
        <f t="shared" si="69"/>
        <v>1.0358343283580083</v>
      </c>
      <c r="AV352" s="195">
        <f t="shared" si="69"/>
        <v>0.13111230187560591</v>
      </c>
      <c r="AW352" s="195">
        <f t="shared" si="69"/>
        <v>-0.18288676234351195</v>
      </c>
      <c r="AX352" s="195">
        <f t="shared" si="69"/>
        <v>-2.7617845888988822E-2</v>
      </c>
      <c r="AY352" s="195">
        <f t="shared" si="69"/>
        <v>0.94563475727437696</v>
      </c>
      <c r="AZ352" s="195">
        <f t="shared" si="69"/>
        <v>0.83365802045544957</v>
      </c>
      <c r="BA352" s="195">
        <f t="shared" si="69"/>
        <v>1.0324884010389521</v>
      </c>
      <c r="BB352" s="195" t="e">
        <f t="shared" si="69"/>
        <v>#DIV/0!</v>
      </c>
      <c r="BC352" s="195" t="e">
        <f t="shared" si="69"/>
        <v>#DIV/0!</v>
      </c>
      <c r="BD352" s="195" t="e">
        <f t="shared" si="69"/>
        <v>#DIV/0!</v>
      </c>
      <c r="BE352" s="195" t="e">
        <f t="shared" si="69"/>
        <v>#DIV/0!</v>
      </c>
      <c r="BF352" s="195" t="e">
        <f t="shared" si="69"/>
        <v>#DIV/0!</v>
      </c>
      <c r="BG352" s="195" t="e">
        <f t="shared" si="69"/>
        <v>#DIV/0!</v>
      </c>
      <c r="BH352" s="195" t="e">
        <f t="shared" si="69"/>
        <v>#DIV/0!</v>
      </c>
      <c r="BI352" s="195" t="e">
        <f t="shared" si="69"/>
        <v>#DIV/0!</v>
      </c>
      <c r="BJ352" s="195" t="e">
        <f t="shared" si="69"/>
        <v>#DIV/0!</v>
      </c>
      <c r="BK352" s="195" t="e">
        <f t="shared" si="69"/>
        <v>#DIV/0!</v>
      </c>
      <c r="BL352" s="195" t="e">
        <f t="shared" si="69"/>
        <v>#DIV/0!</v>
      </c>
      <c r="BM352" s="195" t="e">
        <f t="shared" si="69"/>
        <v>#DIV/0!</v>
      </c>
      <c r="BN352" s="195" t="e">
        <f t="shared" si="69"/>
        <v>#DIV/0!</v>
      </c>
      <c r="BO352" s="195" t="e">
        <f t="shared" si="69"/>
        <v>#DIV/0!</v>
      </c>
      <c r="BP352" s="195" t="e">
        <f t="shared" si="68"/>
        <v>#DIV/0!</v>
      </c>
      <c r="BQ352" s="195" t="e">
        <f t="shared" si="68"/>
        <v>#DIV/0!</v>
      </c>
      <c r="BR352" s="195" t="e">
        <f t="shared" si="68"/>
        <v>#DIV/0!</v>
      </c>
      <c r="BS352" s="195" t="e">
        <f t="shared" si="68"/>
        <v>#DIV/0!</v>
      </c>
      <c r="BT352" s="195" t="e">
        <f t="shared" si="68"/>
        <v>#DIV/0!</v>
      </c>
      <c r="BU352" s="195" t="e">
        <f t="shared" si="68"/>
        <v>#DIV/0!</v>
      </c>
      <c r="BV352" s="195" t="e">
        <f t="shared" si="68"/>
        <v>#DIV/0!</v>
      </c>
    </row>
    <row r="353" spans="1:74" x14ac:dyDescent="0.2">
      <c r="A353" s="90"/>
      <c r="B353" s="102">
        <f t="shared" si="48"/>
        <v>39233</v>
      </c>
      <c r="C353" s="195">
        <f t="shared" si="49"/>
        <v>0.7709683325444</v>
      </c>
      <c r="D353" s="195">
        <f t="shared" si="69"/>
        <v>0.77244239173906171</v>
      </c>
      <c r="E353" s="195">
        <f t="shared" si="69"/>
        <v>0.68135857190312366</v>
      </c>
      <c r="F353" s="195">
        <f t="shared" si="69"/>
        <v>0.64283795778176311</v>
      </c>
      <c r="G353" s="195">
        <f t="shared" si="69"/>
        <v>0.18339262007691054</v>
      </c>
      <c r="H353" s="195">
        <f t="shared" si="69"/>
        <v>0.60920892883045297</v>
      </c>
      <c r="I353" s="195">
        <f t="shared" si="69"/>
        <v>0.47169164281169579</v>
      </c>
      <c r="J353" s="195">
        <f t="shared" si="69"/>
        <v>0.13547444278817722</v>
      </c>
      <c r="K353" s="195">
        <f t="shared" si="69"/>
        <v>0.68240076563812857</v>
      </c>
      <c r="L353" s="195">
        <f t="shared" si="69"/>
        <v>-1</v>
      </c>
      <c r="M353" s="195">
        <f t="shared" si="69"/>
        <v>-1.2543853161127982</v>
      </c>
      <c r="N353" s="195">
        <f t="shared" si="69"/>
        <v>-1.097809883681373</v>
      </c>
      <c r="O353" s="195">
        <f t="shared" si="69"/>
        <v>1.9502493390232769</v>
      </c>
      <c r="P353" s="195">
        <f t="shared" si="69"/>
        <v>-1.2039198577899211</v>
      </c>
      <c r="Q353" s="195">
        <f t="shared" si="69"/>
        <v>-0.78672401972629535</v>
      </c>
      <c r="R353" s="195">
        <f t="shared" si="69"/>
        <v>-1.064064303872815</v>
      </c>
      <c r="S353" s="195">
        <f t="shared" si="69"/>
        <v>-1.1741346494296165</v>
      </c>
      <c r="T353" s="195">
        <f t="shared" si="69"/>
        <v>-0.8889769811623045</v>
      </c>
      <c r="U353" s="195">
        <f t="shared" si="69"/>
        <v>-1.096872014023651</v>
      </c>
      <c r="V353" s="195">
        <f t="shared" si="69"/>
        <v>-1.1652657686309187</v>
      </c>
      <c r="W353" s="195">
        <f t="shared" si="69"/>
        <v>-1.3554494673766315</v>
      </c>
      <c r="X353" s="195">
        <f t="shared" si="69"/>
        <v>-0.69829033580363109</v>
      </c>
      <c r="Y353" s="195">
        <f t="shared" si="69"/>
        <v>-0.76104091524197803</v>
      </c>
      <c r="Z353" s="195">
        <f t="shared" si="69"/>
        <v>-0.56847550770710242</v>
      </c>
      <c r="AA353" s="195">
        <f t="shared" si="69"/>
        <v>6.6565102096394796E-2</v>
      </c>
      <c r="AB353" s="195">
        <f t="shared" si="69"/>
        <v>0.12463496722087433</v>
      </c>
      <c r="AC353" s="195">
        <f t="shared" si="69"/>
        <v>-1.0724049192360818</v>
      </c>
      <c r="AD353" s="195">
        <f t="shared" si="69"/>
        <v>-1.1205667187877819</v>
      </c>
      <c r="AE353" s="195">
        <f t="shared" si="69"/>
        <v>-0.88902666632944272</v>
      </c>
      <c r="AF353" s="195">
        <f t="shared" si="69"/>
        <v>-0.51399982558384505</v>
      </c>
      <c r="AG353" s="195">
        <f t="shared" si="69"/>
        <v>-0.36348827384654503</v>
      </c>
      <c r="AH353" s="195">
        <f t="shared" si="69"/>
        <v>-0.89105893808945802</v>
      </c>
      <c r="AI353" s="195">
        <f t="shared" si="69"/>
        <v>1.5066735540851632</v>
      </c>
      <c r="AJ353" s="195">
        <f t="shared" si="69"/>
        <v>0.92454245727229201</v>
      </c>
      <c r="AK353" s="195">
        <f t="shared" si="69"/>
        <v>0.75430909388800549</v>
      </c>
      <c r="AL353" s="195">
        <f t="shared" si="69"/>
        <v>0.96694415102684772</v>
      </c>
      <c r="AM353" s="195">
        <f t="shared" si="69"/>
        <v>1.0006408793598021</v>
      </c>
      <c r="AN353" s="195">
        <f t="shared" si="69"/>
        <v>0.86332588207899352</v>
      </c>
      <c r="AO353" s="195">
        <f t="shared" si="69"/>
        <v>0.66140272814454715</v>
      </c>
      <c r="AP353" s="195">
        <f t="shared" si="69"/>
        <v>-2.4924116929229179E-2</v>
      </c>
      <c r="AQ353" s="195">
        <f t="shared" si="69"/>
        <v>1.0578664174363799</v>
      </c>
      <c r="AR353" s="195">
        <f t="shared" si="69"/>
        <v>0.2043695245135152</v>
      </c>
      <c r="AS353" s="195">
        <f t="shared" si="69"/>
        <v>-1</v>
      </c>
      <c r="AT353" s="195">
        <f t="shared" si="69"/>
        <v>0.41897242869620016</v>
      </c>
      <c r="AU353" s="195">
        <f t="shared" si="69"/>
        <v>0.38746455129683721</v>
      </c>
      <c r="AV353" s="195">
        <f t="shared" si="69"/>
        <v>-0.38342494392834398</v>
      </c>
      <c r="AW353" s="195">
        <f t="shared" si="69"/>
        <v>-0.16973957532010159</v>
      </c>
      <c r="AX353" s="195">
        <f t="shared" si="69"/>
        <v>-1.5425747115724163E-2</v>
      </c>
      <c r="AY353" s="195">
        <f t="shared" si="69"/>
        <v>0.89941181054772112</v>
      </c>
      <c r="AZ353" s="195">
        <f t="shared" si="69"/>
        <v>1.5417117331719343</v>
      </c>
      <c r="BA353" s="195">
        <f t="shared" si="69"/>
        <v>-0.24952071625840339</v>
      </c>
      <c r="BB353" s="195" t="e">
        <f t="shared" si="69"/>
        <v>#DIV/0!</v>
      </c>
      <c r="BC353" s="195" t="e">
        <f t="shared" si="69"/>
        <v>#DIV/0!</v>
      </c>
      <c r="BD353" s="195" t="e">
        <f t="shared" si="69"/>
        <v>#DIV/0!</v>
      </c>
      <c r="BE353" s="195" t="e">
        <f t="shared" si="69"/>
        <v>#DIV/0!</v>
      </c>
      <c r="BF353" s="195" t="e">
        <f t="shared" si="69"/>
        <v>#DIV/0!</v>
      </c>
      <c r="BG353" s="195" t="e">
        <f t="shared" si="69"/>
        <v>#DIV/0!</v>
      </c>
      <c r="BH353" s="195" t="e">
        <f t="shared" si="69"/>
        <v>#DIV/0!</v>
      </c>
      <c r="BI353" s="195" t="e">
        <f t="shared" si="69"/>
        <v>#DIV/0!</v>
      </c>
      <c r="BJ353" s="195" t="e">
        <f t="shared" si="69"/>
        <v>#DIV/0!</v>
      </c>
      <c r="BK353" s="195" t="e">
        <f t="shared" si="69"/>
        <v>#DIV/0!</v>
      </c>
      <c r="BL353" s="195" t="e">
        <f t="shared" si="69"/>
        <v>#DIV/0!</v>
      </c>
      <c r="BM353" s="195" t="e">
        <f t="shared" si="69"/>
        <v>#DIV/0!</v>
      </c>
      <c r="BN353" s="195" t="e">
        <f t="shared" si="69"/>
        <v>#DIV/0!</v>
      </c>
      <c r="BO353" s="195" t="e">
        <f t="shared" si="69"/>
        <v>#DIV/0!</v>
      </c>
      <c r="BP353" s="195" t="e">
        <f t="shared" si="68"/>
        <v>#DIV/0!</v>
      </c>
      <c r="BQ353" s="195" t="e">
        <f t="shared" si="68"/>
        <v>#DIV/0!</v>
      </c>
      <c r="BR353" s="195" t="e">
        <f t="shared" si="68"/>
        <v>#DIV/0!</v>
      </c>
      <c r="BS353" s="195" t="e">
        <f t="shared" si="68"/>
        <v>#DIV/0!</v>
      </c>
      <c r="BT353" s="195" t="e">
        <f t="shared" si="68"/>
        <v>#DIV/0!</v>
      </c>
      <c r="BU353" s="195" t="e">
        <f t="shared" si="68"/>
        <v>#DIV/0!</v>
      </c>
      <c r="BV353" s="195" t="e">
        <f t="shared" si="68"/>
        <v>#DIV/0!</v>
      </c>
    </row>
    <row r="354" spans="1:74" x14ac:dyDescent="0.2">
      <c r="A354" s="90"/>
      <c r="B354" s="102">
        <f t="shared" si="48"/>
        <v>39263</v>
      </c>
      <c r="C354" s="195">
        <f t="shared" si="49"/>
        <v>-0.68412827730312231</v>
      </c>
      <c r="D354" s="195">
        <f t="shared" si="69"/>
        <v>-0.69973131882301398</v>
      </c>
      <c r="E354" s="195">
        <f t="shared" si="69"/>
        <v>-0.76464965688575581</v>
      </c>
      <c r="F354" s="195">
        <f t="shared" si="69"/>
        <v>-0.47815922793236859</v>
      </c>
      <c r="G354" s="195">
        <f t="shared" si="69"/>
        <v>-0.33068193596084677</v>
      </c>
      <c r="H354" s="195">
        <f t="shared" si="69"/>
        <v>-0.22704132857009926</v>
      </c>
      <c r="I354" s="195">
        <f t="shared" si="69"/>
        <v>5.0113323797360859E-2</v>
      </c>
      <c r="J354" s="195">
        <f t="shared" si="69"/>
        <v>-0.23395940889813019</v>
      </c>
      <c r="K354" s="195">
        <f t="shared" si="69"/>
        <v>0.65527815931896072</v>
      </c>
      <c r="L354" s="195">
        <f t="shared" si="69"/>
        <v>-1</v>
      </c>
      <c r="M354" s="195">
        <f t="shared" si="69"/>
        <v>-0.74030773416881224</v>
      </c>
      <c r="N354" s="195">
        <f t="shared" si="69"/>
        <v>-0.33759442955561153</v>
      </c>
      <c r="O354" s="195">
        <f t="shared" si="69"/>
        <v>1.4592196454664643</v>
      </c>
      <c r="P354" s="195">
        <f t="shared" si="69"/>
        <v>-0.17644109891312323</v>
      </c>
      <c r="Q354" s="195">
        <f t="shared" si="69"/>
        <v>-0.44870624131685077</v>
      </c>
      <c r="R354" s="195">
        <f t="shared" si="69"/>
        <v>-0.67936073243894923</v>
      </c>
      <c r="S354" s="195">
        <f t="shared" si="69"/>
        <v>-0.58368807574971315</v>
      </c>
      <c r="T354" s="195">
        <f t="shared" si="69"/>
        <v>-0.77279733429137565</v>
      </c>
      <c r="U354" s="195">
        <f t="shared" si="69"/>
        <v>-0.39547319699516836</v>
      </c>
      <c r="V354" s="195">
        <f t="shared" si="69"/>
        <v>-0.49965914208659001</v>
      </c>
      <c r="W354" s="195">
        <f t="shared" si="69"/>
        <v>-1.1339167568921094</v>
      </c>
      <c r="X354" s="195">
        <f t="shared" si="69"/>
        <v>-0.39373759854257356</v>
      </c>
      <c r="Y354" s="195">
        <f t="shared" si="69"/>
        <v>-0.70682273662154294</v>
      </c>
      <c r="Z354" s="195">
        <f t="shared" si="69"/>
        <v>-0.41421137343735337</v>
      </c>
      <c r="AA354" s="195">
        <f t="shared" si="69"/>
        <v>-1.0298883159475507</v>
      </c>
      <c r="AB354" s="195">
        <f t="shared" si="69"/>
        <v>-0.1339063908928744</v>
      </c>
      <c r="AC354" s="195">
        <f t="shared" si="69"/>
        <v>-0.37529980468768198</v>
      </c>
      <c r="AD354" s="195">
        <f t="shared" si="69"/>
        <v>-0.46122668130698746</v>
      </c>
      <c r="AE354" s="195">
        <f t="shared" si="69"/>
        <v>-0.20264304166123839</v>
      </c>
      <c r="AF354" s="195">
        <f t="shared" si="69"/>
        <v>-1.1740567276973177</v>
      </c>
      <c r="AG354" s="195">
        <f t="shared" si="69"/>
        <v>-0.52345410291763916</v>
      </c>
      <c r="AH354" s="195">
        <f t="shared" si="69"/>
        <v>-0.31183579954892759</v>
      </c>
      <c r="AI354" s="195">
        <f t="shared" si="69"/>
        <v>-0.29888824349588289</v>
      </c>
      <c r="AJ354" s="195">
        <f t="shared" si="69"/>
        <v>0.10318216709448605</v>
      </c>
      <c r="AK354" s="195">
        <f t="shared" si="69"/>
        <v>0.12283841609590852</v>
      </c>
      <c r="AL354" s="195">
        <f t="shared" si="69"/>
        <v>-0.40145308108099931</v>
      </c>
      <c r="AM354" s="195">
        <f t="shared" si="69"/>
        <v>0.77970533743999237</v>
      </c>
      <c r="AN354" s="195">
        <f t="shared" si="69"/>
        <v>9.0427948817796357E-4</v>
      </c>
      <c r="AO354" s="195">
        <f t="shared" si="69"/>
        <v>0.56707051083522186</v>
      </c>
      <c r="AP354" s="195">
        <f t="shared" si="69"/>
        <v>-0.38000445219728168</v>
      </c>
      <c r="AQ354" s="195">
        <f t="shared" si="69"/>
        <v>0.77587645980127173</v>
      </c>
      <c r="AR354" s="195">
        <f t="shared" si="69"/>
        <v>-0.17899549126856992</v>
      </c>
      <c r="AS354" s="195">
        <f t="shared" si="69"/>
        <v>-1</v>
      </c>
      <c r="AT354" s="195">
        <f t="shared" si="69"/>
        <v>-1.0619979933299504</v>
      </c>
      <c r="AU354" s="195">
        <f t="shared" si="69"/>
        <v>-0.80367292399829771</v>
      </c>
      <c r="AV354" s="195">
        <f t="shared" si="69"/>
        <v>-0.783281187147707</v>
      </c>
      <c r="AW354" s="195">
        <f t="shared" si="69"/>
        <v>-1.8329225550777408</v>
      </c>
      <c r="AX354" s="195">
        <f t="shared" si="69"/>
        <v>-1.7304195164262963</v>
      </c>
      <c r="AY354" s="195">
        <f t="shared" si="69"/>
        <v>-0.32952603808768999</v>
      </c>
      <c r="AZ354" s="195">
        <f t="shared" si="69"/>
        <v>0.27228068044381337</v>
      </c>
      <c r="BA354" s="195">
        <f t="shared" si="69"/>
        <v>-3.3102452819576238E-2</v>
      </c>
      <c r="BB354" s="195" t="e">
        <f t="shared" si="69"/>
        <v>#DIV/0!</v>
      </c>
      <c r="BC354" s="195" t="e">
        <f t="shared" si="69"/>
        <v>#DIV/0!</v>
      </c>
      <c r="BD354" s="195" t="e">
        <f t="shared" si="69"/>
        <v>#DIV/0!</v>
      </c>
      <c r="BE354" s="195" t="e">
        <f t="shared" si="69"/>
        <v>#DIV/0!</v>
      </c>
      <c r="BF354" s="195" t="e">
        <f t="shared" si="69"/>
        <v>#DIV/0!</v>
      </c>
      <c r="BG354" s="195" t="e">
        <f t="shared" si="69"/>
        <v>#DIV/0!</v>
      </c>
      <c r="BH354" s="195" t="e">
        <f t="shared" si="69"/>
        <v>#DIV/0!</v>
      </c>
      <c r="BI354" s="195" t="e">
        <f t="shared" si="69"/>
        <v>#DIV/0!</v>
      </c>
      <c r="BJ354" s="195" t="e">
        <f t="shared" si="69"/>
        <v>#DIV/0!</v>
      </c>
      <c r="BK354" s="195" t="e">
        <f t="shared" si="69"/>
        <v>#DIV/0!</v>
      </c>
      <c r="BL354" s="195" t="e">
        <f t="shared" si="69"/>
        <v>#DIV/0!</v>
      </c>
      <c r="BM354" s="195" t="e">
        <f t="shared" si="69"/>
        <v>#DIV/0!</v>
      </c>
      <c r="BN354" s="195" t="e">
        <f t="shared" si="69"/>
        <v>#DIV/0!</v>
      </c>
      <c r="BO354" s="195" t="e">
        <f t="shared" si="69"/>
        <v>#DIV/0!</v>
      </c>
      <c r="BP354" s="195" t="e">
        <f t="shared" si="68"/>
        <v>#DIV/0!</v>
      </c>
      <c r="BQ354" s="195" t="e">
        <f t="shared" si="68"/>
        <v>#DIV/0!</v>
      </c>
      <c r="BR354" s="195" t="e">
        <f t="shared" si="68"/>
        <v>#DIV/0!</v>
      </c>
      <c r="BS354" s="195" t="e">
        <f t="shared" si="68"/>
        <v>#DIV/0!</v>
      </c>
      <c r="BT354" s="195" t="e">
        <f t="shared" si="68"/>
        <v>#DIV/0!</v>
      </c>
      <c r="BU354" s="195" t="e">
        <f t="shared" si="68"/>
        <v>#DIV/0!</v>
      </c>
      <c r="BV354" s="195" t="e">
        <f t="shared" si="68"/>
        <v>#DIV/0!</v>
      </c>
    </row>
    <row r="355" spans="1:74" x14ac:dyDescent="0.2">
      <c r="A355" s="90"/>
      <c r="B355" s="102">
        <f t="shared" si="48"/>
        <v>39294</v>
      </c>
      <c r="C355" s="195">
        <f t="shared" si="49"/>
        <v>-1.0896846252185319</v>
      </c>
      <c r="D355" s="195">
        <f t="shared" si="69"/>
        <v>-1.0145389516017225</v>
      </c>
      <c r="E355" s="195">
        <f t="shared" si="69"/>
        <v>-1.1169494945127567</v>
      </c>
      <c r="F355" s="195">
        <f t="shared" si="69"/>
        <v>-1.5624916740878447</v>
      </c>
      <c r="G355" s="195">
        <f t="shared" si="69"/>
        <v>-1.311690807368399</v>
      </c>
      <c r="H355" s="195">
        <f t="shared" si="69"/>
        <v>-0.54040562951883075</v>
      </c>
      <c r="I355" s="195">
        <f t="shared" si="69"/>
        <v>-0.20343608172150138</v>
      </c>
      <c r="J355" s="195">
        <f t="shared" si="69"/>
        <v>-0.32518165171346619</v>
      </c>
      <c r="K355" s="195">
        <f t="shared" si="69"/>
        <v>0.76068446756778685</v>
      </c>
      <c r="L355" s="195">
        <f t="shared" si="69"/>
        <v>-1</v>
      </c>
      <c r="M355" s="195">
        <f t="shared" si="69"/>
        <v>0.51494372915583775</v>
      </c>
      <c r="N355" s="195">
        <f t="shared" si="69"/>
        <v>1.1767846581760617</v>
      </c>
      <c r="O355" s="195">
        <f t="shared" si="69"/>
        <v>1.4488821782336896</v>
      </c>
      <c r="P355" s="195">
        <f t="shared" si="69"/>
        <v>1.4087644176092387</v>
      </c>
      <c r="Q355" s="195">
        <f t="shared" si="69"/>
        <v>0.71359528989522081</v>
      </c>
      <c r="R355" s="195">
        <f t="shared" si="69"/>
        <v>-7.0315660680937253E-2</v>
      </c>
      <c r="S355" s="195">
        <f t="shared" si="69"/>
        <v>7.7426595616652966E-2</v>
      </c>
      <c r="T355" s="195">
        <f t="shared" si="69"/>
        <v>-0.25607452392257857</v>
      </c>
      <c r="U355" s="195">
        <f t="shared" si="69"/>
        <v>1.2022879831686346</v>
      </c>
      <c r="V355" s="195">
        <f t="shared" si="69"/>
        <v>0.77830558087852109</v>
      </c>
      <c r="W355" s="195">
        <f t="shared" si="69"/>
        <v>0.44048637273655783</v>
      </c>
      <c r="X355" s="195">
        <f t="shared" si="69"/>
        <v>-0.15846952114738289</v>
      </c>
      <c r="Y355" s="195">
        <f t="shared" si="69"/>
        <v>0.52583231029462574</v>
      </c>
      <c r="Z355" s="195">
        <f t="shared" si="69"/>
        <v>0.86151096505738678</v>
      </c>
      <c r="AA355" s="195">
        <f t="shared" si="69"/>
        <v>-1.7811252455482462</v>
      </c>
      <c r="AB355" s="195">
        <f t="shared" si="69"/>
        <v>-2.3701401873163035</v>
      </c>
      <c r="AC355" s="195">
        <f t="shared" si="69"/>
        <v>1.1309825670249047</v>
      </c>
      <c r="AD355" s="195">
        <f t="shared" si="69"/>
        <v>1.2822292632984875</v>
      </c>
      <c r="AE355" s="195">
        <f t="shared" si="69"/>
        <v>0.6529168289192433</v>
      </c>
      <c r="AF355" s="195">
        <f t="shared" si="69"/>
        <v>-0.88102118671987306</v>
      </c>
      <c r="AG355" s="195">
        <f t="shared" si="69"/>
        <v>-0.77849540798357431</v>
      </c>
      <c r="AH355" s="195">
        <f t="shared" si="69"/>
        <v>0.93973097949678996</v>
      </c>
      <c r="AI355" s="195">
        <f t="shared" si="69"/>
        <v>-0.89155356636599736</v>
      </c>
      <c r="AJ355" s="195">
        <f t="shared" si="69"/>
        <v>-0.32017931264086763</v>
      </c>
      <c r="AK355" s="195">
        <f t="shared" si="69"/>
        <v>-0.21447006511984926</v>
      </c>
      <c r="AL355" s="195">
        <f t="shared" si="69"/>
        <v>-0.95967647069190964</v>
      </c>
      <c r="AM355" s="195">
        <f t="shared" si="69"/>
        <v>0.26157445116256861</v>
      </c>
      <c r="AN355" s="195">
        <f t="shared" si="69"/>
        <v>-1.0642810227713249</v>
      </c>
      <c r="AO355" s="195">
        <f t="shared" si="69"/>
        <v>-1.6321995720263434</v>
      </c>
      <c r="AP355" s="195">
        <f t="shared" si="69"/>
        <v>0.42772595732291641</v>
      </c>
      <c r="AQ355" s="195">
        <f t="shared" si="69"/>
        <v>-1.6990685195665607E-2</v>
      </c>
      <c r="AR355" s="195">
        <f t="shared" si="69"/>
        <v>-2.612446167821072</v>
      </c>
      <c r="AS355" s="195">
        <f t="shared" si="69"/>
        <v>-1</v>
      </c>
      <c r="AT355" s="195">
        <f t="shared" si="69"/>
        <v>-0.9363351165521997</v>
      </c>
      <c r="AU355" s="195">
        <f t="shared" si="69"/>
        <v>-0.32245371482843832</v>
      </c>
      <c r="AV355" s="195">
        <f t="shared" si="69"/>
        <v>-0.23786449183619537</v>
      </c>
      <c r="AW355" s="195">
        <f t="shared" si="69"/>
        <v>-1.601980636004936</v>
      </c>
      <c r="AX355" s="195">
        <f t="shared" si="69"/>
        <v>-1.2334121958455657</v>
      </c>
      <c r="AY355" s="195">
        <f t="shared" si="69"/>
        <v>-0.93951683695577815</v>
      </c>
      <c r="AZ355" s="195">
        <f t="shared" si="69"/>
        <v>0.25939717785617011</v>
      </c>
      <c r="BA355" s="195">
        <f t="shared" si="69"/>
        <v>-0.41109514576693207</v>
      </c>
      <c r="BB355" s="195" t="e">
        <f t="shared" si="69"/>
        <v>#DIV/0!</v>
      </c>
      <c r="BC355" s="195" t="e">
        <f t="shared" si="69"/>
        <v>#DIV/0!</v>
      </c>
      <c r="BD355" s="195" t="e">
        <f t="shared" si="69"/>
        <v>#DIV/0!</v>
      </c>
      <c r="BE355" s="195" t="e">
        <f t="shared" si="69"/>
        <v>#DIV/0!</v>
      </c>
      <c r="BF355" s="195" t="e">
        <f t="shared" si="69"/>
        <v>#DIV/0!</v>
      </c>
      <c r="BG355" s="195" t="e">
        <f t="shared" si="69"/>
        <v>#DIV/0!</v>
      </c>
      <c r="BH355" s="195" t="e">
        <f t="shared" si="69"/>
        <v>#DIV/0!</v>
      </c>
      <c r="BI355" s="195" t="e">
        <f t="shared" si="69"/>
        <v>#DIV/0!</v>
      </c>
      <c r="BJ355" s="195" t="e">
        <f t="shared" si="69"/>
        <v>#DIV/0!</v>
      </c>
      <c r="BK355" s="195" t="e">
        <f t="shared" si="69"/>
        <v>#DIV/0!</v>
      </c>
      <c r="BL355" s="195" t="e">
        <f t="shared" si="69"/>
        <v>#DIV/0!</v>
      </c>
      <c r="BM355" s="195" t="e">
        <f t="shared" si="69"/>
        <v>#DIV/0!</v>
      </c>
      <c r="BN355" s="195" t="e">
        <f t="shared" si="69"/>
        <v>#DIV/0!</v>
      </c>
      <c r="BO355" s="195" t="e">
        <f t="shared" ref="BO355:BV358" si="70">(BO108-BO$246)/BO$247</f>
        <v>#DIV/0!</v>
      </c>
      <c r="BP355" s="195" t="e">
        <f t="shared" si="70"/>
        <v>#DIV/0!</v>
      </c>
      <c r="BQ355" s="195" t="e">
        <f t="shared" si="70"/>
        <v>#DIV/0!</v>
      </c>
      <c r="BR355" s="195" t="e">
        <f t="shared" si="70"/>
        <v>#DIV/0!</v>
      </c>
      <c r="BS355" s="195" t="e">
        <f t="shared" si="70"/>
        <v>#DIV/0!</v>
      </c>
      <c r="BT355" s="195" t="e">
        <f t="shared" si="70"/>
        <v>#DIV/0!</v>
      </c>
      <c r="BU355" s="195" t="e">
        <f t="shared" si="70"/>
        <v>#DIV/0!</v>
      </c>
      <c r="BV355" s="195" t="e">
        <f t="shared" si="70"/>
        <v>#DIV/0!</v>
      </c>
    </row>
    <row r="356" spans="1:74" x14ac:dyDescent="0.2">
      <c r="A356" s="90"/>
      <c r="B356" s="102">
        <f t="shared" si="48"/>
        <v>39325</v>
      </c>
      <c r="C356" s="195">
        <f t="shared" si="49"/>
        <v>0.18847071751896977</v>
      </c>
      <c r="D356" s="195">
        <f t="shared" ref="D356:BO359" si="71">(D109-D$246)/D$247</f>
        <v>0.1738885732777371</v>
      </c>
      <c r="E356" s="195">
        <f t="shared" si="71"/>
        <v>-0.18261826732843839</v>
      </c>
      <c r="F356" s="195">
        <f t="shared" si="71"/>
        <v>0.27399229123157315</v>
      </c>
      <c r="G356" s="195">
        <f t="shared" si="71"/>
        <v>-0.38520015933789259</v>
      </c>
      <c r="H356" s="195">
        <f t="shared" si="71"/>
        <v>-0.22100396546279452</v>
      </c>
      <c r="I356" s="195">
        <f t="shared" si="71"/>
        <v>-0.48244306130733144</v>
      </c>
      <c r="J356" s="195">
        <f t="shared" si="71"/>
        <v>-1.3312883240739266</v>
      </c>
      <c r="K356" s="195">
        <f t="shared" si="71"/>
        <v>-0.54706926986811666</v>
      </c>
      <c r="L356" s="195">
        <f t="shared" si="71"/>
        <v>-1</v>
      </c>
      <c r="M356" s="195">
        <f t="shared" si="71"/>
        <v>0.94991535943694994</v>
      </c>
      <c r="N356" s="195">
        <f t="shared" si="71"/>
        <v>1.0962420468457164</v>
      </c>
      <c r="O356" s="195">
        <f t="shared" si="71"/>
        <v>3.0621731582486382</v>
      </c>
      <c r="P356" s="195">
        <f t="shared" si="71"/>
        <v>1.5236806451460991</v>
      </c>
      <c r="Q356" s="195">
        <f t="shared" si="71"/>
        <v>0.4452092399023802</v>
      </c>
      <c r="R356" s="195">
        <f t="shared" si="71"/>
        <v>0.36528576454630901</v>
      </c>
      <c r="S356" s="195">
        <f t="shared" si="71"/>
        <v>0.46020372388412661</v>
      </c>
      <c r="T356" s="195">
        <f t="shared" si="71"/>
        <v>0.23204391483566891</v>
      </c>
      <c r="U356" s="195">
        <f t="shared" si="71"/>
        <v>0.30984186133442243</v>
      </c>
      <c r="V356" s="195">
        <f t="shared" si="71"/>
        <v>1.3979128583804796</v>
      </c>
      <c r="W356" s="195">
        <f t="shared" si="71"/>
        <v>1.1575980871158598</v>
      </c>
      <c r="X356" s="195">
        <f t="shared" si="71"/>
        <v>0.25259689767997257</v>
      </c>
      <c r="Y356" s="195">
        <f t="shared" si="71"/>
        <v>0.23143711234682562</v>
      </c>
      <c r="Z356" s="195">
        <f t="shared" si="71"/>
        <v>0.73469123917996038</v>
      </c>
      <c r="AA356" s="195">
        <f t="shared" si="71"/>
        <v>0.33180133806795914</v>
      </c>
      <c r="AB356" s="195">
        <f t="shared" si="71"/>
        <v>-0.1141941176951848</v>
      </c>
      <c r="AC356" s="195">
        <f t="shared" si="71"/>
        <v>0.41107154530732959</v>
      </c>
      <c r="AD356" s="195">
        <f t="shared" si="71"/>
        <v>0.54744009732051013</v>
      </c>
      <c r="AE356" s="195">
        <f t="shared" si="71"/>
        <v>2.4881558054449322E-3</v>
      </c>
      <c r="AF356" s="195">
        <f t="shared" si="71"/>
        <v>0.22751994152020738</v>
      </c>
      <c r="AG356" s="195">
        <f t="shared" si="71"/>
        <v>7.2089178827643624E-2</v>
      </c>
      <c r="AH356" s="195">
        <f t="shared" si="71"/>
        <v>0.34155846179935823</v>
      </c>
      <c r="AI356" s="195">
        <f t="shared" si="71"/>
        <v>-2.0079696396794686</v>
      </c>
      <c r="AJ356" s="195">
        <f t="shared" si="71"/>
        <v>-1.3678526518937937</v>
      </c>
      <c r="AK356" s="195">
        <f t="shared" si="71"/>
        <v>-1.0730436923209465</v>
      </c>
      <c r="AL356" s="195">
        <f t="shared" si="71"/>
        <v>-1.47397553172314</v>
      </c>
      <c r="AM356" s="195">
        <f t="shared" si="71"/>
        <v>-1.8475537991172726</v>
      </c>
      <c r="AN356" s="195">
        <f t="shared" si="71"/>
        <v>-1.1646840133658884</v>
      </c>
      <c r="AO356" s="195">
        <f t="shared" si="71"/>
        <v>-1.2206805775498675</v>
      </c>
      <c r="AP356" s="195">
        <f t="shared" si="71"/>
        <v>-0.89974826207892755</v>
      </c>
      <c r="AQ356" s="195">
        <f t="shared" si="71"/>
        <v>-0.31875964630748316</v>
      </c>
      <c r="AR356" s="195">
        <f t="shared" si="71"/>
        <v>0.58226572967011592</v>
      </c>
      <c r="AS356" s="195">
        <f t="shared" si="71"/>
        <v>-1</v>
      </c>
      <c r="AT356" s="195">
        <f t="shared" si="71"/>
        <v>-0.23233734802183176</v>
      </c>
      <c r="AU356" s="195">
        <f t="shared" si="71"/>
        <v>1.0951091972590847</v>
      </c>
      <c r="AV356" s="195">
        <f t="shared" si="71"/>
        <v>-0.65144348568334443</v>
      </c>
      <c r="AW356" s="195">
        <f t="shared" si="71"/>
        <v>1.0189776536065565</v>
      </c>
      <c r="AX356" s="195">
        <f t="shared" si="71"/>
        <v>0.42739212407310834</v>
      </c>
      <c r="AY356" s="195">
        <f t="shared" si="71"/>
        <v>0.17136003817841181</v>
      </c>
      <c r="AZ356" s="195">
        <f t="shared" si="71"/>
        <v>0.30179898892929624</v>
      </c>
      <c r="BA356" s="195">
        <f t="shared" si="71"/>
        <v>-1.3498275987119195</v>
      </c>
      <c r="BB356" s="195" t="e">
        <f t="shared" si="71"/>
        <v>#DIV/0!</v>
      </c>
      <c r="BC356" s="195" t="e">
        <f t="shared" si="71"/>
        <v>#DIV/0!</v>
      </c>
      <c r="BD356" s="195" t="e">
        <f t="shared" si="71"/>
        <v>#DIV/0!</v>
      </c>
      <c r="BE356" s="195" t="e">
        <f t="shared" si="71"/>
        <v>#DIV/0!</v>
      </c>
      <c r="BF356" s="195" t="e">
        <f t="shared" si="71"/>
        <v>#DIV/0!</v>
      </c>
      <c r="BG356" s="195" t="e">
        <f t="shared" si="71"/>
        <v>#DIV/0!</v>
      </c>
      <c r="BH356" s="195" t="e">
        <f t="shared" si="71"/>
        <v>#DIV/0!</v>
      </c>
      <c r="BI356" s="195" t="e">
        <f t="shared" si="71"/>
        <v>#DIV/0!</v>
      </c>
      <c r="BJ356" s="195" t="e">
        <f t="shared" si="71"/>
        <v>#DIV/0!</v>
      </c>
      <c r="BK356" s="195" t="e">
        <f t="shared" si="71"/>
        <v>#DIV/0!</v>
      </c>
      <c r="BL356" s="195" t="e">
        <f t="shared" si="71"/>
        <v>#DIV/0!</v>
      </c>
      <c r="BM356" s="195" t="e">
        <f t="shared" si="71"/>
        <v>#DIV/0!</v>
      </c>
      <c r="BN356" s="195" t="e">
        <f t="shared" si="71"/>
        <v>#DIV/0!</v>
      </c>
      <c r="BO356" s="195" t="e">
        <f t="shared" si="71"/>
        <v>#DIV/0!</v>
      </c>
      <c r="BP356" s="195" t="e">
        <f t="shared" si="70"/>
        <v>#DIV/0!</v>
      </c>
      <c r="BQ356" s="195" t="e">
        <f t="shared" si="70"/>
        <v>#DIV/0!</v>
      </c>
      <c r="BR356" s="195" t="e">
        <f t="shared" si="70"/>
        <v>#DIV/0!</v>
      </c>
      <c r="BS356" s="195" t="e">
        <f t="shared" si="70"/>
        <v>#DIV/0!</v>
      </c>
      <c r="BT356" s="195" t="e">
        <f t="shared" si="70"/>
        <v>#DIV/0!</v>
      </c>
      <c r="BU356" s="195" t="e">
        <f t="shared" si="70"/>
        <v>#DIV/0!</v>
      </c>
      <c r="BV356" s="195" t="e">
        <f t="shared" si="70"/>
        <v>#DIV/0!</v>
      </c>
    </row>
    <row r="357" spans="1:74" x14ac:dyDescent="0.2">
      <c r="A357" s="90"/>
      <c r="B357" s="102">
        <f t="shared" si="48"/>
        <v>39355</v>
      </c>
      <c r="C357" s="195">
        <f t="shared" si="49"/>
        <v>0.77144313022000843</v>
      </c>
      <c r="D357" s="195">
        <f t="shared" si="71"/>
        <v>0.83037212411345895</v>
      </c>
      <c r="E357" s="195">
        <f t="shared" si="71"/>
        <v>0.56558097235604032</v>
      </c>
      <c r="F357" s="195">
        <f t="shared" si="71"/>
        <v>0.16305019425018577</v>
      </c>
      <c r="G357" s="195">
        <f t="shared" si="71"/>
        <v>0.21395586651555742</v>
      </c>
      <c r="H357" s="195">
        <f t="shared" si="71"/>
        <v>1.1962418682973872</v>
      </c>
      <c r="I357" s="195">
        <f t="shared" si="71"/>
        <v>1.3376284588617278</v>
      </c>
      <c r="J357" s="195">
        <f t="shared" si="71"/>
        <v>0.30205513150695329</v>
      </c>
      <c r="K357" s="195">
        <f t="shared" si="71"/>
        <v>1.7694374650355273</v>
      </c>
      <c r="L357" s="195">
        <f t="shared" si="71"/>
        <v>-1</v>
      </c>
      <c r="M357" s="195">
        <f t="shared" si="71"/>
        <v>0.43072699971699141</v>
      </c>
      <c r="N357" s="195">
        <f t="shared" si="71"/>
        <v>0.18108218793969838</v>
      </c>
      <c r="O357" s="195">
        <f t="shared" si="71"/>
        <v>1.5903762609822971</v>
      </c>
      <c r="P357" s="195">
        <f t="shared" si="71"/>
        <v>0.38818063238465228</v>
      </c>
      <c r="Q357" s="195">
        <f t="shared" si="71"/>
        <v>-7.7193883868299631E-2</v>
      </c>
      <c r="R357" s="195">
        <f t="shared" si="71"/>
        <v>0.27506800302185336</v>
      </c>
      <c r="S357" s="195">
        <f t="shared" si="71"/>
        <v>0.30576217515993126</v>
      </c>
      <c r="T357" s="195">
        <f t="shared" si="71"/>
        <v>0.21782368998056759</v>
      </c>
      <c r="U357" s="195">
        <f t="shared" si="71"/>
        <v>0.53535208958990432</v>
      </c>
      <c r="V357" s="195">
        <f t="shared" si="71"/>
        <v>0.68103475109837974</v>
      </c>
      <c r="W357" s="195">
        <f t="shared" si="71"/>
        <v>0.57076597190750733</v>
      </c>
      <c r="X357" s="195">
        <f t="shared" si="71"/>
        <v>0.38381711182928357</v>
      </c>
      <c r="Y357" s="195">
        <f t="shared" si="71"/>
        <v>0.78902827563277222</v>
      </c>
      <c r="Z357" s="195">
        <f t="shared" si="71"/>
        <v>1.0124552112151615</v>
      </c>
      <c r="AA357" s="195">
        <f t="shared" si="71"/>
        <v>0.87227134157004882</v>
      </c>
      <c r="AB357" s="195">
        <f t="shared" si="71"/>
        <v>0.94893758116284566</v>
      </c>
      <c r="AC357" s="195">
        <f t="shared" si="71"/>
        <v>1.3132022205143421</v>
      </c>
      <c r="AD357" s="195">
        <f t="shared" si="71"/>
        <v>1.1649698776738049</v>
      </c>
      <c r="AE357" s="195">
        <f t="shared" si="71"/>
        <v>1.1423681049179315</v>
      </c>
      <c r="AF357" s="195">
        <f t="shared" si="71"/>
        <v>0.80569858726354515</v>
      </c>
      <c r="AG357" s="195">
        <f t="shared" si="71"/>
        <v>0.21803501425888616</v>
      </c>
      <c r="AH357" s="195">
        <f t="shared" si="71"/>
        <v>1.0911368971915643</v>
      </c>
      <c r="AI357" s="195">
        <f t="shared" si="71"/>
        <v>0.63145848426534334</v>
      </c>
      <c r="AJ357" s="195">
        <f t="shared" si="71"/>
        <v>1.3804201796908526</v>
      </c>
      <c r="AK357" s="195">
        <f t="shared" si="71"/>
        <v>1.1936805325859452</v>
      </c>
      <c r="AL357" s="195">
        <f t="shared" si="71"/>
        <v>0.57181425117807716</v>
      </c>
      <c r="AM357" s="195">
        <f t="shared" si="71"/>
        <v>2.0308744961028995</v>
      </c>
      <c r="AN357" s="195">
        <f t="shared" si="71"/>
        <v>0.73551483277059349</v>
      </c>
      <c r="AO357" s="195">
        <f t="shared" si="71"/>
        <v>1.5765100926122979</v>
      </c>
      <c r="AP357" s="195">
        <f t="shared" si="71"/>
        <v>1.8071722313004555</v>
      </c>
      <c r="AQ357" s="195">
        <f t="shared" si="71"/>
        <v>2.2263119755435863</v>
      </c>
      <c r="AR357" s="195">
        <f t="shared" si="71"/>
        <v>1.2338817168958094</v>
      </c>
      <c r="AS357" s="195">
        <f t="shared" si="71"/>
        <v>-1</v>
      </c>
      <c r="AT357" s="195">
        <f t="shared" si="71"/>
        <v>1.4251762114690907</v>
      </c>
      <c r="AU357" s="195">
        <f t="shared" si="71"/>
        <v>1.253732390811565</v>
      </c>
      <c r="AV357" s="195">
        <f t="shared" si="71"/>
        <v>-9.5187272757933733E-2</v>
      </c>
      <c r="AW357" s="195">
        <f t="shared" si="71"/>
        <v>0.62410617650260214</v>
      </c>
      <c r="AX357" s="195">
        <f t="shared" si="71"/>
        <v>1.0729405511613297</v>
      </c>
      <c r="AY357" s="195">
        <f t="shared" si="71"/>
        <v>1.0942684888723559</v>
      </c>
      <c r="AZ357" s="195">
        <f t="shared" si="71"/>
        <v>0.77924483396777311</v>
      </c>
      <c r="BA357" s="195">
        <f t="shared" si="71"/>
        <v>-0.79949673314821956</v>
      </c>
      <c r="BB357" s="195" t="e">
        <f t="shared" si="71"/>
        <v>#DIV/0!</v>
      </c>
      <c r="BC357" s="195" t="e">
        <f t="shared" si="71"/>
        <v>#DIV/0!</v>
      </c>
      <c r="BD357" s="195" t="e">
        <f t="shared" si="71"/>
        <v>#DIV/0!</v>
      </c>
      <c r="BE357" s="195" t="e">
        <f t="shared" si="71"/>
        <v>#DIV/0!</v>
      </c>
      <c r="BF357" s="195" t="e">
        <f t="shared" si="71"/>
        <v>#DIV/0!</v>
      </c>
      <c r="BG357" s="195" t="e">
        <f t="shared" si="71"/>
        <v>#DIV/0!</v>
      </c>
      <c r="BH357" s="195" t="e">
        <f t="shared" si="71"/>
        <v>#DIV/0!</v>
      </c>
      <c r="BI357" s="195" t="e">
        <f t="shared" si="71"/>
        <v>#DIV/0!</v>
      </c>
      <c r="BJ357" s="195" t="e">
        <f t="shared" si="71"/>
        <v>#DIV/0!</v>
      </c>
      <c r="BK357" s="195" t="e">
        <f t="shared" si="71"/>
        <v>#DIV/0!</v>
      </c>
      <c r="BL357" s="195" t="e">
        <f t="shared" si="71"/>
        <v>#DIV/0!</v>
      </c>
      <c r="BM357" s="195" t="e">
        <f t="shared" si="71"/>
        <v>#DIV/0!</v>
      </c>
      <c r="BN357" s="195" t="e">
        <f t="shared" si="71"/>
        <v>#DIV/0!</v>
      </c>
      <c r="BO357" s="195" t="e">
        <f t="shared" si="71"/>
        <v>#DIV/0!</v>
      </c>
      <c r="BP357" s="195" t="e">
        <f t="shared" si="70"/>
        <v>#DIV/0!</v>
      </c>
      <c r="BQ357" s="195" t="e">
        <f t="shared" si="70"/>
        <v>#DIV/0!</v>
      </c>
      <c r="BR357" s="195" t="e">
        <f t="shared" si="70"/>
        <v>#DIV/0!</v>
      </c>
      <c r="BS357" s="195" t="e">
        <f t="shared" si="70"/>
        <v>#DIV/0!</v>
      </c>
      <c r="BT357" s="195" t="e">
        <f t="shared" si="70"/>
        <v>#DIV/0!</v>
      </c>
      <c r="BU357" s="195" t="e">
        <f t="shared" si="70"/>
        <v>#DIV/0!</v>
      </c>
      <c r="BV357" s="195" t="e">
        <f t="shared" si="70"/>
        <v>#DIV/0!</v>
      </c>
    </row>
    <row r="358" spans="1:74" x14ac:dyDescent="0.2">
      <c r="A358" s="90"/>
      <c r="B358" s="102">
        <f t="shared" si="48"/>
        <v>39386</v>
      </c>
      <c r="C358" s="195">
        <f t="shared" si="49"/>
        <v>0.2936911579634946</v>
      </c>
      <c r="D358" s="195">
        <f t="shared" si="71"/>
        <v>0.27602010697976315</v>
      </c>
      <c r="E358" s="195">
        <f t="shared" si="71"/>
        <v>0.1636107448715341</v>
      </c>
      <c r="F358" s="195">
        <f t="shared" si="71"/>
        <v>0.39550222293723752</v>
      </c>
      <c r="G358" s="195">
        <f t="shared" si="71"/>
        <v>3.9437476531735641E-2</v>
      </c>
      <c r="H358" s="195">
        <f t="shared" si="71"/>
        <v>0.82441576792625437</v>
      </c>
      <c r="I358" s="195">
        <f t="shared" si="71"/>
        <v>1.1055428449751379</v>
      </c>
      <c r="J358" s="195">
        <f t="shared" si="71"/>
        <v>1.2699631660099835</v>
      </c>
      <c r="K358" s="195">
        <f t="shared" si="71"/>
        <v>1.7884356259270564</v>
      </c>
      <c r="L358" s="195">
        <f t="shared" si="71"/>
        <v>-1</v>
      </c>
      <c r="M358" s="195">
        <f t="shared" si="71"/>
        <v>0.58627241029005828</v>
      </c>
      <c r="N358" s="195">
        <f t="shared" si="71"/>
        <v>0.40108366330833356</v>
      </c>
      <c r="O358" s="195">
        <f t="shared" si="71"/>
        <v>1.1445729865688752</v>
      </c>
      <c r="P358" s="195">
        <f t="shared" si="71"/>
        <v>0.42188939246213147</v>
      </c>
      <c r="Q358" s="195">
        <f t="shared" si="71"/>
        <v>0.29633343346327468</v>
      </c>
      <c r="R358" s="195">
        <f t="shared" si="71"/>
        <v>0.55278834558130241</v>
      </c>
      <c r="S358" s="195">
        <f t="shared" si="71"/>
        <v>0.54044881055805571</v>
      </c>
      <c r="T358" s="195">
        <f t="shared" si="71"/>
        <v>0.53181609009522557</v>
      </c>
      <c r="U358" s="195">
        <f t="shared" si="71"/>
        <v>0.46701367888556572</v>
      </c>
      <c r="V358" s="195">
        <f t="shared" si="71"/>
        <v>0.40635668976800715</v>
      </c>
      <c r="W358" s="195">
        <f t="shared" si="71"/>
        <v>0.9182738895198862</v>
      </c>
      <c r="X358" s="195">
        <f t="shared" si="71"/>
        <v>-0.1833211018668913</v>
      </c>
      <c r="Y358" s="195">
        <f t="shared" si="71"/>
        <v>-4.0700096483111764E-2</v>
      </c>
      <c r="Z358" s="195">
        <f t="shared" si="71"/>
        <v>0.44077047833314997</v>
      </c>
      <c r="AA358" s="195">
        <f t="shared" si="71"/>
        <v>2.9170240249080893E-3</v>
      </c>
      <c r="AB358" s="195">
        <f t="shared" si="71"/>
        <v>0.37183067613080811</v>
      </c>
      <c r="AC358" s="195">
        <f t="shared" si="71"/>
        <v>0.804234459918439</v>
      </c>
      <c r="AD358" s="195">
        <f t="shared" si="71"/>
        <v>0.69325393651001121</v>
      </c>
      <c r="AE358" s="195">
        <f t="shared" si="71"/>
        <v>0.87404578013649659</v>
      </c>
      <c r="AF358" s="195">
        <f t="shared" si="71"/>
        <v>0.76392867631936701</v>
      </c>
      <c r="AG358" s="195">
        <f t="shared" si="71"/>
        <v>0.10759883484989081</v>
      </c>
      <c r="AH358" s="195">
        <f t="shared" si="71"/>
        <v>0.66823668091745703</v>
      </c>
      <c r="AI358" s="195">
        <f t="shared" si="71"/>
        <v>1.6927428996374085</v>
      </c>
      <c r="AJ358" s="195">
        <f t="shared" si="71"/>
        <v>1.4805702071551297</v>
      </c>
      <c r="AK358" s="195">
        <f t="shared" si="71"/>
        <v>1.1545587387046505</v>
      </c>
      <c r="AL358" s="195">
        <f t="shared" si="71"/>
        <v>1.0199432332872649</v>
      </c>
      <c r="AM358" s="195">
        <f t="shared" si="71"/>
        <v>2.051500956952744</v>
      </c>
      <c r="AN358" s="195">
        <f t="shared" si="71"/>
        <v>1.4347932287314309</v>
      </c>
      <c r="AO358" s="195">
        <f t="shared" si="71"/>
        <v>1.4630497907586153</v>
      </c>
      <c r="AP358" s="195">
        <f t="shared" si="71"/>
        <v>0.7205049666492902</v>
      </c>
      <c r="AQ358" s="195">
        <f t="shared" si="71"/>
        <v>0.94551945115920011</v>
      </c>
      <c r="AR358" s="195">
        <f t="shared" si="71"/>
        <v>-0.12922544126508456</v>
      </c>
      <c r="AS358" s="195">
        <f t="shared" si="71"/>
        <v>-1</v>
      </c>
      <c r="AT358" s="195">
        <f t="shared" si="71"/>
        <v>0.79367567488789392</v>
      </c>
      <c r="AU358" s="195">
        <f t="shared" si="71"/>
        <v>-0.61895878717353126</v>
      </c>
      <c r="AV358" s="195">
        <f t="shared" si="71"/>
        <v>-0.74090820337406615</v>
      </c>
      <c r="AW358" s="195">
        <f t="shared" si="71"/>
        <v>2.5061255430373772E-2</v>
      </c>
      <c r="AX358" s="195">
        <f t="shared" si="71"/>
        <v>0.35719263494261561</v>
      </c>
      <c r="AY358" s="195">
        <f t="shared" si="71"/>
        <v>0.59399216513957342</v>
      </c>
      <c r="AZ358" s="195">
        <f t="shared" si="71"/>
        <v>1.2014539827303583</v>
      </c>
      <c r="BA358" s="195">
        <f t="shared" si="71"/>
        <v>1.1521315455835179</v>
      </c>
      <c r="BB358" s="195" t="e">
        <f t="shared" si="71"/>
        <v>#DIV/0!</v>
      </c>
      <c r="BC358" s="195" t="e">
        <f t="shared" si="71"/>
        <v>#DIV/0!</v>
      </c>
      <c r="BD358" s="195" t="e">
        <f t="shared" si="71"/>
        <v>#DIV/0!</v>
      </c>
      <c r="BE358" s="195" t="e">
        <f t="shared" si="71"/>
        <v>#DIV/0!</v>
      </c>
      <c r="BF358" s="195" t="e">
        <f t="shared" si="71"/>
        <v>#DIV/0!</v>
      </c>
      <c r="BG358" s="195" t="e">
        <f t="shared" si="71"/>
        <v>#DIV/0!</v>
      </c>
      <c r="BH358" s="195" t="e">
        <f t="shared" si="71"/>
        <v>#DIV/0!</v>
      </c>
      <c r="BI358" s="195" t="e">
        <f t="shared" si="71"/>
        <v>#DIV/0!</v>
      </c>
      <c r="BJ358" s="195" t="e">
        <f t="shared" si="71"/>
        <v>#DIV/0!</v>
      </c>
      <c r="BK358" s="195" t="e">
        <f t="shared" si="71"/>
        <v>#DIV/0!</v>
      </c>
      <c r="BL358" s="195" t="e">
        <f t="shared" si="71"/>
        <v>#DIV/0!</v>
      </c>
      <c r="BM358" s="195" t="e">
        <f t="shared" si="71"/>
        <v>#DIV/0!</v>
      </c>
      <c r="BN358" s="195" t="e">
        <f t="shared" si="71"/>
        <v>#DIV/0!</v>
      </c>
      <c r="BO358" s="195" t="e">
        <f t="shared" si="71"/>
        <v>#DIV/0!</v>
      </c>
      <c r="BP358" s="195" t="e">
        <f t="shared" si="70"/>
        <v>#DIV/0!</v>
      </c>
      <c r="BQ358" s="195" t="e">
        <f t="shared" si="70"/>
        <v>#DIV/0!</v>
      </c>
      <c r="BR358" s="195" t="e">
        <f t="shared" si="70"/>
        <v>#DIV/0!</v>
      </c>
      <c r="BS358" s="195" t="e">
        <f t="shared" si="70"/>
        <v>#DIV/0!</v>
      </c>
      <c r="BT358" s="195" t="e">
        <f t="shared" si="70"/>
        <v>#DIV/0!</v>
      </c>
      <c r="BU358" s="195" t="e">
        <f t="shared" si="70"/>
        <v>#DIV/0!</v>
      </c>
      <c r="BV358" s="195" t="e">
        <f t="shared" si="70"/>
        <v>#DIV/0!</v>
      </c>
    </row>
    <row r="359" spans="1:74" x14ac:dyDescent="0.2">
      <c r="A359" s="90"/>
      <c r="B359" s="102">
        <f t="shared" si="48"/>
        <v>39416</v>
      </c>
      <c r="C359" s="195">
        <f t="shared" si="49"/>
        <v>-1.3776757931236014</v>
      </c>
      <c r="D359" s="195">
        <f t="shared" si="71"/>
        <v>-1.3281714307499681</v>
      </c>
      <c r="E359" s="195">
        <f t="shared" si="71"/>
        <v>-1.369548622063461</v>
      </c>
      <c r="F359" s="195">
        <f t="shared" si="71"/>
        <v>-1.6312834379132424</v>
      </c>
      <c r="G359" s="195">
        <f t="shared" si="71"/>
        <v>-1.8813912228642093</v>
      </c>
      <c r="H359" s="195">
        <f t="shared" si="71"/>
        <v>-1.2640339092885353</v>
      </c>
      <c r="I359" s="195">
        <f t="shared" si="71"/>
        <v>-1.1424434981828562</v>
      </c>
      <c r="J359" s="195">
        <f t="shared" si="71"/>
        <v>-1.9708612113049608</v>
      </c>
      <c r="K359" s="195">
        <f t="shared" si="71"/>
        <v>-1.4268180579425438</v>
      </c>
      <c r="L359" s="195">
        <f t="shared" si="71"/>
        <v>-1</v>
      </c>
      <c r="M359" s="195">
        <f t="shared" si="71"/>
        <v>1.5859849848160985</v>
      </c>
      <c r="N359" s="195">
        <f t="shared" si="71"/>
        <v>2.4324484186841824</v>
      </c>
      <c r="O359" s="195">
        <f t="shared" si="71"/>
        <v>2.6370448183007658</v>
      </c>
      <c r="P359" s="195">
        <f t="shared" si="71"/>
        <v>3.0419793803025557</v>
      </c>
      <c r="Q359" s="195">
        <f t="shared" si="71"/>
        <v>1.348604942210589</v>
      </c>
      <c r="R359" s="195">
        <f t="shared" si="71"/>
        <v>0.31461345515673977</v>
      </c>
      <c r="S359" s="195">
        <f t="shared" si="71"/>
        <v>0.67452665638258558</v>
      </c>
      <c r="T359" s="195">
        <f t="shared" si="71"/>
        <v>-0.13206760631008113</v>
      </c>
      <c r="U359" s="195">
        <f t="shared" si="71"/>
        <v>2.3282726279256001</v>
      </c>
      <c r="V359" s="195">
        <f t="shared" si="71"/>
        <v>2.2497575370648351</v>
      </c>
      <c r="W359" s="195">
        <f t="shared" si="71"/>
        <v>1.9701238251170574</v>
      </c>
      <c r="X359" s="195">
        <f t="shared" si="71"/>
        <v>0.1081289537307679</v>
      </c>
      <c r="Y359" s="195">
        <f t="shared" si="71"/>
        <v>0.75706808613019994</v>
      </c>
      <c r="Z359" s="195">
        <f t="shared" si="71"/>
        <v>1.1625141538764094</v>
      </c>
      <c r="AA359" s="195">
        <f t="shared" si="71"/>
        <v>-1.1904090274006907</v>
      </c>
      <c r="AB359" s="195">
        <f t="shared" si="71"/>
        <v>-1.141133829428197</v>
      </c>
      <c r="AC359" s="195">
        <f t="shared" si="71"/>
        <v>0.74314558283054888</v>
      </c>
      <c r="AD359" s="195">
        <f t="shared" si="71"/>
        <v>0.98406447631323135</v>
      </c>
      <c r="AE359" s="195">
        <f t="shared" si="71"/>
        <v>5.3281023963504578E-2</v>
      </c>
      <c r="AF359" s="195">
        <f t="shared" si="71"/>
        <v>-0.52553847501593842</v>
      </c>
      <c r="AG359" s="195">
        <f t="shared" si="71"/>
        <v>-0.61354979975078427</v>
      </c>
      <c r="AH359" s="195">
        <f t="shared" si="71"/>
        <v>0.61747806449317943</v>
      </c>
      <c r="AI359" s="195">
        <f t="shared" si="71"/>
        <v>-1.9114892382820083</v>
      </c>
      <c r="AJ359" s="195">
        <f t="shared" si="71"/>
        <v>-1.8016193292877734</v>
      </c>
      <c r="AK359" s="195">
        <f t="shared" si="71"/>
        <v>-1.6452701224411304</v>
      </c>
      <c r="AL359" s="195">
        <f t="shared" si="71"/>
        <v>-1.9939463138048314</v>
      </c>
      <c r="AM359" s="195">
        <f t="shared" si="71"/>
        <v>-0.96257694892237367</v>
      </c>
      <c r="AN359" s="195">
        <f t="shared" si="71"/>
        <v>-1.0191602730519478</v>
      </c>
      <c r="AO359" s="195">
        <f t="shared" si="71"/>
        <v>-0.89567992481099257</v>
      </c>
      <c r="AP359" s="195">
        <f t="shared" si="71"/>
        <v>-0.78461410894772199</v>
      </c>
      <c r="AQ359" s="195">
        <f t="shared" si="71"/>
        <v>-0.73048205451402703</v>
      </c>
      <c r="AR359" s="195">
        <f t="shared" si="71"/>
        <v>0.57377793819899447</v>
      </c>
      <c r="AS359" s="195">
        <f t="shared" si="71"/>
        <v>-1</v>
      </c>
      <c r="AT359" s="195">
        <f t="shared" si="71"/>
        <v>-1.8019092460345154</v>
      </c>
      <c r="AU359" s="195">
        <f t="shared" si="71"/>
        <v>1.6690757442005684</v>
      </c>
      <c r="AV359" s="195">
        <f t="shared" si="71"/>
        <v>3.0062114474705911E-2</v>
      </c>
      <c r="AW359" s="195">
        <f t="shared" si="71"/>
        <v>-1.8330866669823325</v>
      </c>
      <c r="AX359" s="195">
        <f t="shared" si="71"/>
        <v>-1.8146884344179786</v>
      </c>
      <c r="AY359" s="195">
        <f t="shared" si="71"/>
        <v>-1.0331948083840243</v>
      </c>
      <c r="AZ359" s="195">
        <f t="shared" si="71"/>
        <v>-1.4744403154117687</v>
      </c>
      <c r="BA359" s="195">
        <f t="shared" si="71"/>
        <v>-1.0143773190002157</v>
      </c>
      <c r="BB359" s="195" t="e">
        <f t="shared" si="71"/>
        <v>#DIV/0!</v>
      </c>
      <c r="BC359" s="195" t="e">
        <f t="shared" si="71"/>
        <v>#DIV/0!</v>
      </c>
      <c r="BD359" s="195" t="e">
        <f t="shared" si="71"/>
        <v>#DIV/0!</v>
      </c>
      <c r="BE359" s="195" t="e">
        <f t="shared" si="71"/>
        <v>#DIV/0!</v>
      </c>
      <c r="BF359" s="195" t="e">
        <f t="shared" si="71"/>
        <v>#DIV/0!</v>
      </c>
      <c r="BG359" s="195" t="e">
        <f t="shared" si="71"/>
        <v>#DIV/0!</v>
      </c>
      <c r="BH359" s="195" t="e">
        <f t="shared" si="71"/>
        <v>#DIV/0!</v>
      </c>
      <c r="BI359" s="195" t="e">
        <f t="shared" si="71"/>
        <v>#DIV/0!</v>
      </c>
      <c r="BJ359" s="195" t="e">
        <f t="shared" si="71"/>
        <v>#DIV/0!</v>
      </c>
      <c r="BK359" s="195" t="e">
        <f t="shared" si="71"/>
        <v>#DIV/0!</v>
      </c>
      <c r="BL359" s="195" t="e">
        <f t="shared" si="71"/>
        <v>#DIV/0!</v>
      </c>
      <c r="BM359" s="195" t="e">
        <f t="shared" si="71"/>
        <v>#DIV/0!</v>
      </c>
      <c r="BN359" s="195" t="e">
        <f t="shared" si="71"/>
        <v>#DIV/0!</v>
      </c>
      <c r="BO359" s="195" t="e">
        <f t="shared" ref="BO359:BV362" si="72">(BO112-BO$246)/BO$247</f>
        <v>#DIV/0!</v>
      </c>
      <c r="BP359" s="195" t="e">
        <f t="shared" si="72"/>
        <v>#DIV/0!</v>
      </c>
      <c r="BQ359" s="195" t="e">
        <f t="shared" si="72"/>
        <v>#DIV/0!</v>
      </c>
      <c r="BR359" s="195" t="e">
        <f t="shared" si="72"/>
        <v>#DIV/0!</v>
      </c>
      <c r="BS359" s="195" t="e">
        <f t="shared" si="72"/>
        <v>#DIV/0!</v>
      </c>
      <c r="BT359" s="195" t="e">
        <f t="shared" si="72"/>
        <v>#DIV/0!</v>
      </c>
      <c r="BU359" s="195" t="e">
        <f t="shared" si="72"/>
        <v>#DIV/0!</v>
      </c>
      <c r="BV359" s="195" t="e">
        <f t="shared" si="72"/>
        <v>#DIV/0!</v>
      </c>
    </row>
    <row r="360" spans="1:74" x14ac:dyDescent="0.2">
      <c r="A360" s="90"/>
      <c r="B360" s="102">
        <f t="shared" si="48"/>
        <v>39447</v>
      </c>
      <c r="C360" s="195">
        <f t="shared" si="49"/>
        <v>-0.34979158072895539</v>
      </c>
      <c r="D360" s="195">
        <f t="shared" ref="D360:BO363" si="73">(D113-D$246)/D$247</f>
        <v>-0.36347713228836231</v>
      </c>
      <c r="E360" s="195">
        <f t="shared" si="73"/>
        <v>-0.29957163938905701</v>
      </c>
      <c r="F360" s="195">
        <f t="shared" si="73"/>
        <v>-0.19571166054019792</v>
      </c>
      <c r="G360" s="195">
        <f t="shared" si="73"/>
        <v>-0.3302876926099797</v>
      </c>
      <c r="H360" s="195">
        <f t="shared" si="73"/>
        <v>-0.43389648203412906</v>
      </c>
      <c r="I360" s="195">
        <f t="shared" si="73"/>
        <v>-0.46234027933157507</v>
      </c>
      <c r="J360" s="195">
        <f t="shared" si="73"/>
        <v>-0.82195872444969942</v>
      </c>
      <c r="K360" s="195">
        <f t="shared" si="73"/>
        <v>-0.11502853308163095</v>
      </c>
      <c r="L360" s="195">
        <f t="shared" si="73"/>
        <v>-1</v>
      </c>
      <c r="M360" s="195">
        <f t="shared" si="73"/>
        <v>-9.9682850337166673E-2</v>
      </c>
      <c r="N360" s="195">
        <f t="shared" si="73"/>
        <v>-0.22759369187129391</v>
      </c>
      <c r="O360" s="195">
        <f t="shared" si="73"/>
        <v>0.5269093194105694</v>
      </c>
      <c r="P360" s="195">
        <f t="shared" si="73"/>
        <v>-0.1177061381720611</v>
      </c>
      <c r="Q360" s="195">
        <f t="shared" si="73"/>
        <v>-0.30253906947459602</v>
      </c>
      <c r="R360" s="195">
        <f t="shared" si="73"/>
        <v>-0.21473926058800322</v>
      </c>
      <c r="S360" s="195">
        <f t="shared" si="73"/>
        <v>-0.24617482174931765</v>
      </c>
      <c r="T360" s="195">
        <f t="shared" si="73"/>
        <v>-0.17337592519752246</v>
      </c>
      <c r="U360" s="195">
        <f t="shared" si="73"/>
        <v>-0.3344451033862319</v>
      </c>
      <c r="V360" s="195">
        <f t="shared" si="73"/>
        <v>0.24120716440958262</v>
      </c>
      <c r="W360" s="195">
        <f t="shared" si="73"/>
        <v>-0.12439334305201989</v>
      </c>
      <c r="X360" s="195">
        <f t="shared" si="73"/>
        <v>0.31375886190210911</v>
      </c>
      <c r="Y360" s="195">
        <f t="shared" si="73"/>
        <v>-9.5008638734580108E-3</v>
      </c>
      <c r="Z360" s="195">
        <f t="shared" si="73"/>
        <v>0.56692622658818159</v>
      </c>
      <c r="AA360" s="195">
        <f t="shared" si="73"/>
        <v>-0.13006738283264638</v>
      </c>
      <c r="AB360" s="195">
        <f t="shared" si="73"/>
        <v>-6.3487305611095779E-2</v>
      </c>
      <c r="AC360" s="195">
        <f t="shared" si="73"/>
        <v>-0.42764869339936146</v>
      </c>
      <c r="AD360" s="195">
        <f t="shared" si="73"/>
        <v>-0.43344396973040755</v>
      </c>
      <c r="AE360" s="195">
        <f t="shared" si="73"/>
        <v>-0.50008127826871041</v>
      </c>
      <c r="AF360" s="195">
        <f t="shared" si="73"/>
        <v>-2.074563966071493E-2</v>
      </c>
      <c r="AG360" s="195">
        <f t="shared" si="73"/>
        <v>-0.14261591502855436</v>
      </c>
      <c r="AH360" s="195">
        <f t="shared" si="73"/>
        <v>-0.3553323784519975</v>
      </c>
      <c r="AI360" s="195">
        <f t="shared" si="73"/>
        <v>-0.34712844419461314</v>
      </c>
      <c r="AJ360" s="195">
        <f t="shared" si="73"/>
        <v>-2.4931829077349053E-2</v>
      </c>
      <c r="AK360" s="195">
        <f t="shared" si="73"/>
        <v>-4.5628638895313454E-2</v>
      </c>
      <c r="AL360" s="195">
        <f t="shared" si="73"/>
        <v>-0.57267603768213315</v>
      </c>
      <c r="AM360" s="195">
        <f t="shared" si="73"/>
        <v>0.40065780513246863</v>
      </c>
      <c r="AN360" s="195">
        <f t="shared" si="73"/>
        <v>7.6789176743493448E-2</v>
      </c>
      <c r="AO360" s="195">
        <f t="shared" si="73"/>
        <v>-0.17015627444091885</v>
      </c>
      <c r="AP360" s="195">
        <f t="shared" si="73"/>
        <v>1.022636154104325</v>
      </c>
      <c r="AQ360" s="195">
        <f t="shared" si="73"/>
        <v>0.33806654794721069</v>
      </c>
      <c r="AR360" s="195">
        <f t="shared" si="73"/>
        <v>-0.17747742571774791</v>
      </c>
      <c r="AS360" s="195">
        <f t="shared" si="73"/>
        <v>-1</v>
      </c>
      <c r="AT360" s="195">
        <f t="shared" si="73"/>
        <v>-0.27557401916682595</v>
      </c>
      <c r="AU360" s="195">
        <f t="shared" si="73"/>
        <v>-0.20181648582847087</v>
      </c>
      <c r="AV360" s="195">
        <f t="shared" si="73"/>
        <v>-0.90752293077206736</v>
      </c>
      <c r="AW360" s="195">
        <f t="shared" si="73"/>
        <v>-1.0961695113969199</v>
      </c>
      <c r="AX360" s="195">
        <f t="shared" si="73"/>
        <v>-1.2823493397105727</v>
      </c>
      <c r="AY360" s="195">
        <f t="shared" si="73"/>
        <v>-0.42420392865428685</v>
      </c>
      <c r="AZ360" s="195">
        <f t="shared" si="73"/>
        <v>-0.31015225286459858</v>
      </c>
      <c r="BA360" s="195">
        <f t="shared" si="73"/>
        <v>-4.7178116883642776E-2</v>
      </c>
      <c r="BB360" s="195" t="e">
        <f t="shared" si="73"/>
        <v>#DIV/0!</v>
      </c>
      <c r="BC360" s="195" t="e">
        <f t="shared" si="73"/>
        <v>#DIV/0!</v>
      </c>
      <c r="BD360" s="195" t="e">
        <f t="shared" si="73"/>
        <v>#DIV/0!</v>
      </c>
      <c r="BE360" s="195" t="e">
        <f t="shared" si="73"/>
        <v>#DIV/0!</v>
      </c>
      <c r="BF360" s="195" t="e">
        <f t="shared" si="73"/>
        <v>#DIV/0!</v>
      </c>
      <c r="BG360" s="195" t="e">
        <f t="shared" si="73"/>
        <v>#DIV/0!</v>
      </c>
      <c r="BH360" s="195" t="e">
        <f t="shared" si="73"/>
        <v>#DIV/0!</v>
      </c>
      <c r="BI360" s="195" t="e">
        <f t="shared" si="73"/>
        <v>#DIV/0!</v>
      </c>
      <c r="BJ360" s="195" t="e">
        <f t="shared" si="73"/>
        <v>#DIV/0!</v>
      </c>
      <c r="BK360" s="195" t="e">
        <f t="shared" si="73"/>
        <v>#DIV/0!</v>
      </c>
      <c r="BL360" s="195" t="e">
        <f t="shared" si="73"/>
        <v>#DIV/0!</v>
      </c>
      <c r="BM360" s="195" t="e">
        <f t="shared" si="73"/>
        <v>#DIV/0!</v>
      </c>
      <c r="BN360" s="195" t="e">
        <f t="shared" si="73"/>
        <v>#DIV/0!</v>
      </c>
      <c r="BO360" s="195" t="e">
        <f t="shared" si="73"/>
        <v>#DIV/0!</v>
      </c>
      <c r="BP360" s="195" t="e">
        <f t="shared" si="72"/>
        <v>#DIV/0!</v>
      </c>
      <c r="BQ360" s="195" t="e">
        <f t="shared" si="72"/>
        <v>#DIV/0!</v>
      </c>
      <c r="BR360" s="195" t="e">
        <f t="shared" si="72"/>
        <v>#DIV/0!</v>
      </c>
      <c r="BS360" s="195" t="e">
        <f t="shared" si="72"/>
        <v>#DIV/0!</v>
      </c>
      <c r="BT360" s="195" t="e">
        <f t="shared" si="72"/>
        <v>#DIV/0!</v>
      </c>
      <c r="BU360" s="195" t="e">
        <f t="shared" si="72"/>
        <v>#DIV/0!</v>
      </c>
      <c r="BV360" s="195" t="e">
        <f t="shared" si="72"/>
        <v>#DIV/0!</v>
      </c>
    </row>
    <row r="361" spans="1:74" x14ac:dyDescent="0.2">
      <c r="A361" s="90"/>
      <c r="B361" s="102">
        <f t="shared" si="48"/>
        <v>39478</v>
      </c>
      <c r="C361" s="195">
        <f t="shared" si="49"/>
        <v>-1.7889824684436006</v>
      </c>
      <c r="D361" s="195">
        <f t="shared" si="73"/>
        <v>-1.7907279245222982</v>
      </c>
      <c r="E361" s="195">
        <f t="shared" si="73"/>
        <v>-1.7869478643684384</v>
      </c>
      <c r="F361" s="195">
        <f t="shared" si="73"/>
        <v>-1.5584379817604028</v>
      </c>
      <c r="G361" s="195">
        <f t="shared" si="73"/>
        <v>-1.6102268914392612</v>
      </c>
      <c r="H361" s="195">
        <f t="shared" si="73"/>
        <v>-2.2166794962620004</v>
      </c>
      <c r="I361" s="195">
        <f t="shared" si="73"/>
        <v>-2.2987439153788287</v>
      </c>
      <c r="J361" s="195">
        <f t="shared" si="73"/>
        <v>-2.2907991509346433</v>
      </c>
      <c r="K361" s="195">
        <f t="shared" si="73"/>
        <v>-2.3724612092576267</v>
      </c>
      <c r="L361" s="195">
        <f t="shared" si="73"/>
        <v>-1</v>
      </c>
      <c r="M361" s="195">
        <f t="shared" si="73"/>
        <v>1.4548824244759417</v>
      </c>
      <c r="N361" s="195">
        <f t="shared" si="73"/>
        <v>1.9604954154965319</v>
      </c>
      <c r="O361" s="195">
        <f t="shared" si="73"/>
        <v>3.2676303195000411</v>
      </c>
      <c r="P361" s="195">
        <f t="shared" si="73"/>
        <v>2.8251707643496786</v>
      </c>
      <c r="Q361" s="195">
        <f t="shared" si="73"/>
        <v>0.7017697876309209</v>
      </c>
      <c r="R361" s="195">
        <f t="shared" si="73"/>
        <v>0.58699591349265845</v>
      </c>
      <c r="S361" s="195">
        <f t="shared" si="73"/>
        <v>1.3863489641773268</v>
      </c>
      <c r="T361" s="195">
        <f t="shared" si="73"/>
        <v>-0.38532694234617965</v>
      </c>
      <c r="U361" s="195">
        <f t="shared" si="73"/>
        <v>2.1288706750108397</v>
      </c>
      <c r="V361" s="195">
        <f t="shared" si="73"/>
        <v>2.3305529552968496</v>
      </c>
      <c r="W361" s="195">
        <f t="shared" si="73"/>
        <v>2.1170470735212996</v>
      </c>
      <c r="X361" s="195">
        <f t="shared" si="73"/>
        <v>-1.0407489860687638</v>
      </c>
      <c r="Y361" s="195">
        <f t="shared" si="73"/>
        <v>1.9533874414095158</v>
      </c>
      <c r="Z361" s="195">
        <f t="shared" si="73"/>
        <v>3.9861896560478005</v>
      </c>
      <c r="AA361" s="195">
        <f t="shared" si="73"/>
        <v>-0.83084263374565703</v>
      </c>
      <c r="AB361" s="195">
        <f t="shared" si="73"/>
        <v>-2.3057425359695105</v>
      </c>
      <c r="AC361" s="195">
        <f t="shared" si="73"/>
        <v>1.4066563670578882</v>
      </c>
      <c r="AD361" s="195">
        <f t="shared" si="73"/>
        <v>1.6117176956887111</v>
      </c>
      <c r="AE361" s="195">
        <f t="shared" si="73"/>
        <v>0.66047576756638748</v>
      </c>
      <c r="AF361" s="195">
        <f t="shared" si="73"/>
        <v>-7.1761879285730549E-3</v>
      </c>
      <c r="AG361" s="195">
        <f t="shared" si="73"/>
        <v>-0.34536953889668209</v>
      </c>
      <c r="AH361" s="195">
        <f t="shared" si="73"/>
        <v>1.168787746311563</v>
      </c>
      <c r="AI361" s="195">
        <f t="shared" si="73"/>
        <v>-1.6702882347883568</v>
      </c>
      <c r="AJ361" s="195">
        <f t="shared" si="73"/>
        <v>-2.1222294821441934</v>
      </c>
      <c r="AK361" s="195">
        <f t="shared" si="73"/>
        <v>-2.3863847751900145</v>
      </c>
      <c r="AL361" s="195">
        <f t="shared" si="73"/>
        <v>-1.996971231698411</v>
      </c>
      <c r="AM361" s="195">
        <f t="shared" si="73"/>
        <v>0.47183362074108587</v>
      </c>
      <c r="AN361" s="195">
        <f t="shared" si="73"/>
        <v>-1.7275746885840644</v>
      </c>
      <c r="AO361" s="195">
        <f t="shared" si="73"/>
        <v>1.8668609803724852</v>
      </c>
      <c r="AP361" s="195">
        <f t="shared" si="73"/>
        <v>0.92757894058763346</v>
      </c>
      <c r="AQ361" s="195">
        <f t="shared" si="73"/>
        <v>-1.8347850094139313</v>
      </c>
      <c r="AR361" s="195">
        <f t="shared" si="73"/>
        <v>-1.5918163745509597</v>
      </c>
      <c r="AS361" s="195">
        <f t="shared" si="73"/>
        <v>-1</v>
      </c>
      <c r="AT361" s="195">
        <f t="shared" si="73"/>
        <v>-0.80793505147776123</v>
      </c>
      <c r="AU361" s="195">
        <f t="shared" si="73"/>
        <v>1.777659133743297</v>
      </c>
      <c r="AV361" s="195">
        <f t="shared" si="73"/>
        <v>-0.94409306543617522</v>
      </c>
      <c r="AW361" s="195">
        <f t="shared" si="73"/>
        <v>-0.36630916770895533</v>
      </c>
      <c r="AX361" s="195">
        <f t="shared" si="73"/>
        <v>-1.0852507740749586</v>
      </c>
      <c r="AY361" s="195">
        <f t="shared" si="73"/>
        <v>-2.1809901921769566</v>
      </c>
      <c r="AZ361" s="195">
        <f t="shared" si="73"/>
        <v>-2.7105809673016834</v>
      </c>
      <c r="BA361" s="195">
        <f t="shared" si="73"/>
        <v>-0.3176122340137057</v>
      </c>
      <c r="BB361" s="195" t="e">
        <f t="shared" si="73"/>
        <v>#DIV/0!</v>
      </c>
      <c r="BC361" s="195" t="e">
        <f t="shared" si="73"/>
        <v>#DIV/0!</v>
      </c>
      <c r="BD361" s="195" t="e">
        <f t="shared" si="73"/>
        <v>#DIV/0!</v>
      </c>
      <c r="BE361" s="195" t="e">
        <f t="shared" si="73"/>
        <v>#DIV/0!</v>
      </c>
      <c r="BF361" s="195" t="e">
        <f t="shared" si="73"/>
        <v>#DIV/0!</v>
      </c>
      <c r="BG361" s="195" t="e">
        <f t="shared" si="73"/>
        <v>#DIV/0!</v>
      </c>
      <c r="BH361" s="195" t="e">
        <f t="shared" si="73"/>
        <v>#DIV/0!</v>
      </c>
      <c r="BI361" s="195" t="e">
        <f t="shared" si="73"/>
        <v>#DIV/0!</v>
      </c>
      <c r="BJ361" s="195" t="e">
        <f t="shared" si="73"/>
        <v>#DIV/0!</v>
      </c>
      <c r="BK361" s="195" t="e">
        <f t="shared" si="73"/>
        <v>#DIV/0!</v>
      </c>
      <c r="BL361" s="195" t="e">
        <f t="shared" si="73"/>
        <v>#DIV/0!</v>
      </c>
      <c r="BM361" s="195" t="e">
        <f t="shared" si="73"/>
        <v>#DIV/0!</v>
      </c>
      <c r="BN361" s="195" t="e">
        <f t="shared" si="73"/>
        <v>#DIV/0!</v>
      </c>
      <c r="BO361" s="195" t="e">
        <f t="shared" si="73"/>
        <v>#DIV/0!</v>
      </c>
      <c r="BP361" s="195" t="e">
        <f t="shared" si="72"/>
        <v>#DIV/0!</v>
      </c>
      <c r="BQ361" s="195" t="e">
        <f t="shared" si="72"/>
        <v>#DIV/0!</v>
      </c>
      <c r="BR361" s="195" t="e">
        <f t="shared" si="72"/>
        <v>#DIV/0!</v>
      </c>
      <c r="BS361" s="195" t="e">
        <f t="shared" si="72"/>
        <v>#DIV/0!</v>
      </c>
      <c r="BT361" s="195" t="e">
        <f t="shared" si="72"/>
        <v>#DIV/0!</v>
      </c>
      <c r="BU361" s="195" t="e">
        <f t="shared" si="72"/>
        <v>#DIV/0!</v>
      </c>
      <c r="BV361" s="195" t="e">
        <f t="shared" si="72"/>
        <v>#DIV/0!</v>
      </c>
    </row>
    <row r="362" spans="1:74" x14ac:dyDescent="0.2">
      <c r="A362" s="90"/>
      <c r="B362" s="102">
        <f t="shared" si="48"/>
        <v>39507</v>
      </c>
      <c r="C362" s="195">
        <f t="shared" si="49"/>
        <v>-1.0094438180407319</v>
      </c>
      <c r="D362" s="195">
        <f t="shared" si="73"/>
        <v>-1.0055383431138607</v>
      </c>
      <c r="E362" s="195">
        <f t="shared" si="73"/>
        <v>-0.77254412947663453</v>
      </c>
      <c r="F362" s="195">
        <f t="shared" si="73"/>
        <v>-0.93068036446543001</v>
      </c>
      <c r="G362" s="195">
        <f t="shared" si="73"/>
        <v>-0.75023195525500008</v>
      </c>
      <c r="H362" s="195">
        <f t="shared" si="73"/>
        <v>-7.9125932441132363E-2</v>
      </c>
      <c r="I362" s="195">
        <f t="shared" si="73"/>
        <v>0.50672090774170409</v>
      </c>
      <c r="J362" s="195">
        <f t="shared" si="73"/>
        <v>0.83796146047334708</v>
      </c>
      <c r="K362" s="195">
        <f t="shared" si="73"/>
        <v>1.1289280406925524</v>
      </c>
      <c r="L362" s="195">
        <f t="shared" si="73"/>
        <v>-1</v>
      </c>
      <c r="M362" s="195">
        <f t="shared" si="73"/>
        <v>-0.25811696139230483</v>
      </c>
      <c r="N362" s="195">
        <f t="shared" si="73"/>
        <v>0.71533334353756128</v>
      </c>
      <c r="O362" s="195">
        <f t="shared" si="73"/>
        <v>0.34794191794315227</v>
      </c>
      <c r="P362" s="195">
        <f t="shared" si="73"/>
        <v>1.3127455252673286</v>
      </c>
      <c r="Q362" s="195">
        <f t="shared" si="73"/>
        <v>-2.9231232226502167E-2</v>
      </c>
      <c r="R362" s="195">
        <f t="shared" si="73"/>
        <v>-0.18677175451542199</v>
      </c>
      <c r="S362" s="195">
        <f t="shared" si="73"/>
        <v>0.11946453675111081</v>
      </c>
      <c r="T362" s="195">
        <f t="shared" si="73"/>
        <v>-0.54752766273952558</v>
      </c>
      <c r="U362" s="195">
        <f t="shared" si="73"/>
        <v>0.59148488157245538</v>
      </c>
      <c r="V362" s="195">
        <f t="shared" si="73"/>
        <v>0.23909831173142232</v>
      </c>
      <c r="W362" s="195">
        <f t="shared" si="73"/>
        <v>-0.50748423488730121</v>
      </c>
      <c r="X362" s="195">
        <f t="shared" si="73"/>
        <v>-2.2345434988029718</v>
      </c>
      <c r="Y362" s="195">
        <f t="shared" si="73"/>
        <v>-3.5196047716827379</v>
      </c>
      <c r="Z362" s="195">
        <f t="shared" si="73"/>
        <v>-3.576515463030145</v>
      </c>
      <c r="AA362" s="195">
        <f t="shared" si="73"/>
        <v>-0.84325336257747019</v>
      </c>
      <c r="AB362" s="195">
        <f t="shared" si="73"/>
        <v>-1.8511559656356531</v>
      </c>
      <c r="AC362" s="195">
        <f t="shared" si="73"/>
        <v>1.0294257229242463</v>
      </c>
      <c r="AD362" s="195">
        <f t="shared" si="73"/>
        <v>1.078670964753742</v>
      </c>
      <c r="AE362" s="195">
        <f t="shared" si="73"/>
        <v>0.4994583760669008</v>
      </c>
      <c r="AF362" s="195">
        <f t="shared" si="73"/>
        <v>-0.4232137318521339</v>
      </c>
      <c r="AG362" s="195">
        <f t="shared" si="73"/>
        <v>0.14510040253681641</v>
      </c>
      <c r="AH362" s="195">
        <f t="shared" si="73"/>
        <v>0.85534761642483448</v>
      </c>
      <c r="AI362" s="195">
        <f t="shared" si="73"/>
        <v>0.96913988915645499</v>
      </c>
      <c r="AJ362" s="195">
        <f t="shared" si="73"/>
        <v>0.60198132985487973</v>
      </c>
      <c r="AK362" s="195">
        <f t="shared" si="73"/>
        <v>0.31980448122314553</v>
      </c>
      <c r="AL362" s="195">
        <f t="shared" si="73"/>
        <v>-0.14666676766974276</v>
      </c>
      <c r="AM362" s="195">
        <f t="shared" si="73"/>
        <v>2.7498954905164821</v>
      </c>
      <c r="AN362" s="195">
        <f t="shared" si="73"/>
        <v>-0.60915808861843734</v>
      </c>
      <c r="AO362" s="195">
        <f t="shared" si="73"/>
        <v>2.2349263410134435</v>
      </c>
      <c r="AP362" s="195">
        <f t="shared" si="73"/>
        <v>2.8027371836336168</v>
      </c>
      <c r="AQ362" s="195">
        <f t="shared" si="73"/>
        <v>1.1470574772042419</v>
      </c>
      <c r="AR362" s="195">
        <f t="shared" si="73"/>
        <v>-1.6366210773710144</v>
      </c>
      <c r="AS362" s="195">
        <f t="shared" si="73"/>
        <v>-1</v>
      </c>
      <c r="AT362" s="195">
        <f t="shared" si="73"/>
        <v>0.65894255441785787</v>
      </c>
      <c r="AU362" s="195">
        <f t="shared" si="73"/>
        <v>1.6489368070511743</v>
      </c>
      <c r="AV362" s="195">
        <f t="shared" si="73"/>
        <v>0.2236390879600588</v>
      </c>
      <c r="AW362" s="195">
        <f t="shared" si="73"/>
        <v>-0.82810183257423553</v>
      </c>
      <c r="AX362" s="195">
        <f t="shared" si="73"/>
        <v>-0.57111545314147572</v>
      </c>
      <c r="AY362" s="195">
        <f t="shared" si="73"/>
        <v>-0.6610657268985608</v>
      </c>
      <c r="AZ362" s="195">
        <f t="shared" si="73"/>
        <v>-0.57940687479778652</v>
      </c>
      <c r="BA362" s="195">
        <f t="shared" si="73"/>
        <v>-0.30736105010150039</v>
      </c>
      <c r="BB362" s="195" t="e">
        <f t="shared" si="73"/>
        <v>#DIV/0!</v>
      </c>
      <c r="BC362" s="195" t="e">
        <f t="shared" si="73"/>
        <v>#DIV/0!</v>
      </c>
      <c r="BD362" s="195" t="e">
        <f t="shared" si="73"/>
        <v>#DIV/0!</v>
      </c>
      <c r="BE362" s="195" t="e">
        <f t="shared" si="73"/>
        <v>#DIV/0!</v>
      </c>
      <c r="BF362" s="195" t="e">
        <f t="shared" si="73"/>
        <v>#DIV/0!</v>
      </c>
      <c r="BG362" s="195" t="e">
        <f t="shared" si="73"/>
        <v>#DIV/0!</v>
      </c>
      <c r="BH362" s="195" t="e">
        <f t="shared" si="73"/>
        <v>#DIV/0!</v>
      </c>
      <c r="BI362" s="195" t="e">
        <f t="shared" si="73"/>
        <v>#DIV/0!</v>
      </c>
      <c r="BJ362" s="195" t="e">
        <f t="shared" si="73"/>
        <v>#DIV/0!</v>
      </c>
      <c r="BK362" s="195" t="e">
        <f t="shared" si="73"/>
        <v>#DIV/0!</v>
      </c>
      <c r="BL362" s="195" t="e">
        <f t="shared" si="73"/>
        <v>#DIV/0!</v>
      </c>
      <c r="BM362" s="195" t="e">
        <f t="shared" si="73"/>
        <v>#DIV/0!</v>
      </c>
      <c r="BN362" s="195" t="e">
        <f t="shared" si="73"/>
        <v>#DIV/0!</v>
      </c>
      <c r="BO362" s="195" t="e">
        <f t="shared" si="73"/>
        <v>#DIV/0!</v>
      </c>
      <c r="BP362" s="195" t="e">
        <f t="shared" si="72"/>
        <v>#DIV/0!</v>
      </c>
      <c r="BQ362" s="195" t="e">
        <f t="shared" si="72"/>
        <v>#DIV/0!</v>
      </c>
      <c r="BR362" s="195" t="e">
        <f t="shared" si="72"/>
        <v>#DIV/0!</v>
      </c>
      <c r="BS362" s="195" t="e">
        <f t="shared" si="72"/>
        <v>#DIV/0!</v>
      </c>
      <c r="BT362" s="195" t="e">
        <f t="shared" si="72"/>
        <v>#DIV/0!</v>
      </c>
      <c r="BU362" s="195" t="e">
        <f t="shared" si="72"/>
        <v>#DIV/0!</v>
      </c>
      <c r="BV362" s="195" t="e">
        <f t="shared" si="72"/>
        <v>#DIV/0!</v>
      </c>
    </row>
    <row r="363" spans="1:74" x14ac:dyDescent="0.2">
      <c r="A363" s="90"/>
      <c r="B363" s="102">
        <f t="shared" si="48"/>
        <v>39538</v>
      </c>
      <c r="C363" s="195">
        <f t="shared" si="49"/>
        <v>-0.34646799699969738</v>
      </c>
      <c r="D363" s="195">
        <f t="shared" si="73"/>
        <v>-0.37055476210819416</v>
      </c>
      <c r="E363" s="195">
        <f t="shared" si="73"/>
        <v>-0.5709831271563236</v>
      </c>
      <c r="F363" s="195">
        <f t="shared" si="73"/>
        <v>-9.8644888540303788E-2</v>
      </c>
      <c r="G363" s="195">
        <f t="shared" si="73"/>
        <v>-0.68200908206209909</v>
      </c>
      <c r="H363" s="195">
        <f t="shared" si="73"/>
        <v>-0.51997921767244959</v>
      </c>
      <c r="I363" s="195">
        <f t="shared" si="73"/>
        <v>-0.62099830666742761</v>
      </c>
      <c r="J363" s="195">
        <f t="shared" si="73"/>
        <v>-0.42016965259520045</v>
      </c>
      <c r="K363" s="195">
        <f t="shared" si="73"/>
        <v>-1.1093478628590538</v>
      </c>
      <c r="L363" s="195">
        <f t="shared" si="73"/>
        <v>-1</v>
      </c>
      <c r="M363" s="195">
        <f t="shared" si="73"/>
        <v>-3.2909427655442997E-2</v>
      </c>
      <c r="N363" s="195">
        <f t="shared" si="73"/>
        <v>0.31849411268450928</v>
      </c>
      <c r="O363" s="195">
        <f t="shared" si="73"/>
        <v>0.73818130598040843</v>
      </c>
      <c r="P363" s="195">
        <f t="shared" si="73"/>
        <v>0.4438511603913981</v>
      </c>
      <c r="Q363" s="195">
        <f t="shared" si="73"/>
        <v>0.11677077896960313</v>
      </c>
      <c r="R363" s="195">
        <f t="shared" si="73"/>
        <v>-1.0494039176250909</v>
      </c>
      <c r="S363" s="195">
        <f t="shared" si="73"/>
        <v>-1.4018653665105285</v>
      </c>
      <c r="T363" s="195">
        <f t="shared" si="73"/>
        <v>-0.58453303174285831</v>
      </c>
      <c r="U363" s="195">
        <f t="shared" si="73"/>
        <v>-0.28098840962610472</v>
      </c>
      <c r="V363" s="195">
        <f t="shared" si="73"/>
        <v>0.34375012588512477</v>
      </c>
      <c r="W363" s="195">
        <f t="shared" si="73"/>
        <v>0.275054238547015</v>
      </c>
      <c r="X363" s="195">
        <f t="shared" si="73"/>
        <v>0.79149907413841791</v>
      </c>
      <c r="Y363" s="195">
        <f t="shared" si="73"/>
        <v>1.8633091692103019</v>
      </c>
      <c r="Z363" s="195">
        <f t="shared" si="73"/>
        <v>2.5334066182477528</v>
      </c>
      <c r="AA363" s="195">
        <f t="shared" si="73"/>
        <v>-0.40405145891830135</v>
      </c>
      <c r="AB363" s="195">
        <f t="shared" si="73"/>
        <v>-0.32152159560400362</v>
      </c>
      <c r="AC363" s="195">
        <f t="shared" si="73"/>
        <v>1.2690015501325675</v>
      </c>
      <c r="AD363" s="195">
        <f t="shared" si="73"/>
        <v>1.4394830425489331</v>
      </c>
      <c r="AE363" s="195">
        <f t="shared" si="73"/>
        <v>0.52533474275844794</v>
      </c>
      <c r="AF363" s="195">
        <f t="shared" si="73"/>
        <v>-0.35818190365285529</v>
      </c>
      <c r="AG363" s="195">
        <f t="shared" si="73"/>
        <v>-0.34418205309658534</v>
      </c>
      <c r="AH363" s="195">
        <f t="shared" si="73"/>
        <v>1.0544106553525361</v>
      </c>
      <c r="AI363" s="195">
        <f t="shared" si="73"/>
        <v>-1.9459465244953871</v>
      </c>
      <c r="AJ363" s="195">
        <f t="shared" si="73"/>
        <v>-1.8263316737270108</v>
      </c>
      <c r="AK363" s="195">
        <f t="shared" si="73"/>
        <v>-1.6230418304631218</v>
      </c>
      <c r="AL363" s="195">
        <f t="shared" si="73"/>
        <v>-1.2943710317918808</v>
      </c>
      <c r="AM363" s="195">
        <f t="shared" si="73"/>
        <v>-1.2013790731276119</v>
      </c>
      <c r="AN363" s="195">
        <f t="shared" si="73"/>
        <v>-2.381079761999005</v>
      </c>
      <c r="AO363" s="195">
        <f t="shared" si="73"/>
        <v>-0.59171662938060643</v>
      </c>
      <c r="AP363" s="195">
        <f t="shared" si="73"/>
        <v>-1.5304386826461098</v>
      </c>
      <c r="AQ363" s="195">
        <f t="shared" si="73"/>
        <v>-1.3310327163626618</v>
      </c>
      <c r="AR363" s="195">
        <f t="shared" si="73"/>
        <v>0.96308411405909189</v>
      </c>
      <c r="AS363" s="195">
        <f t="shared" si="73"/>
        <v>-1</v>
      </c>
      <c r="AT363" s="195">
        <f t="shared" si="73"/>
        <v>-0.62522934025647592</v>
      </c>
      <c r="AU363" s="195">
        <f t="shared" si="73"/>
        <v>1.3538835035900654</v>
      </c>
      <c r="AV363" s="195">
        <f t="shared" si="73"/>
        <v>2.1629394010916942</v>
      </c>
      <c r="AW363" s="195">
        <f t="shared" si="73"/>
        <v>0.95699805763905066</v>
      </c>
      <c r="AX363" s="195">
        <f t="shared" si="73"/>
        <v>-0.10469384747637481</v>
      </c>
      <c r="AY363" s="195">
        <f t="shared" si="73"/>
        <v>-0.22231379486336966</v>
      </c>
      <c r="AZ363" s="195">
        <f t="shared" si="73"/>
        <v>-0.63103236292563136</v>
      </c>
      <c r="BA363" s="195">
        <f t="shared" si="73"/>
        <v>-1.4422459644434937</v>
      </c>
      <c r="BB363" s="195" t="e">
        <f t="shared" si="73"/>
        <v>#DIV/0!</v>
      </c>
      <c r="BC363" s="195" t="e">
        <f t="shared" si="73"/>
        <v>#DIV/0!</v>
      </c>
      <c r="BD363" s="195" t="e">
        <f t="shared" si="73"/>
        <v>#DIV/0!</v>
      </c>
      <c r="BE363" s="195" t="e">
        <f t="shared" si="73"/>
        <v>#DIV/0!</v>
      </c>
      <c r="BF363" s="195" t="e">
        <f t="shared" si="73"/>
        <v>#DIV/0!</v>
      </c>
      <c r="BG363" s="195" t="e">
        <f t="shared" si="73"/>
        <v>#DIV/0!</v>
      </c>
      <c r="BH363" s="195" t="e">
        <f t="shared" si="73"/>
        <v>#DIV/0!</v>
      </c>
      <c r="BI363" s="195" t="e">
        <f t="shared" si="73"/>
        <v>#DIV/0!</v>
      </c>
      <c r="BJ363" s="195" t="e">
        <f t="shared" si="73"/>
        <v>#DIV/0!</v>
      </c>
      <c r="BK363" s="195" t="e">
        <f t="shared" si="73"/>
        <v>#DIV/0!</v>
      </c>
      <c r="BL363" s="195" t="e">
        <f t="shared" si="73"/>
        <v>#DIV/0!</v>
      </c>
      <c r="BM363" s="195" t="e">
        <f t="shared" si="73"/>
        <v>#DIV/0!</v>
      </c>
      <c r="BN363" s="195" t="e">
        <f t="shared" si="73"/>
        <v>#DIV/0!</v>
      </c>
      <c r="BO363" s="195" t="e">
        <f t="shared" ref="BO363:BV366" si="74">(BO116-BO$246)/BO$247</f>
        <v>#DIV/0!</v>
      </c>
      <c r="BP363" s="195" t="e">
        <f t="shared" si="74"/>
        <v>#DIV/0!</v>
      </c>
      <c r="BQ363" s="195" t="e">
        <f t="shared" si="74"/>
        <v>#DIV/0!</v>
      </c>
      <c r="BR363" s="195" t="e">
        <f t="shared" si="74"/>
        <v>#DIV/0!</v>
      </c>
      <c r="BS363" s="195" t="e">
        <f t="shared" si="74"/>
        <v>#DIV/0!</v>
      </c>
      <c r="BT363" s="195" t="e">
        <f t="shared" si="74"/>
        <v>#DIV/0!</v>
      </c>
      <c r="BU363" s="195" t="e">
        <f t="shared" si="74"/>
        <v>#DIV/0!</v>
      </c>
      <c r="BV363" s="195" t="e">
        <f t="shared" si="74"/>
        <v>#DIV/0!</v>
      </c>
    </row>
    <row r="364" spans="1:74" x14ac:dyDescent="0.2">
      <c r="A364" s="90"/>
      <c r="B364" s="102">
        <f t="shared" si="48"/>
        <v>39568</v>
      </c>
      <c r="C364" s="195">
        <f t="shared" si="49"/>
        <v>1.1289394023044017</v>
      </c>
      <c r="D364" s="195">
        <f t="shared" ref="D364:BO367" si="75">(D117-D$246)/D$247</f>
        <v>1.1646499159059689</v>
      </c>
      <c r="E364" s="195">
        <f t="shared" si="75"/>
        <v>1.3978599444369915</v>
      </c>
      <c r="F364" s="195">
        <f t="shared" si="75"/>
        <v>0.66131150092572788</v>
      </c>
      <c r="G364" s="195">
        <f t="shared" si="75"/>
        <v>6.4537636536938975E-2</v>
      </c>
      <c r="H364" s="195">
        <f t="shared" si="75"/>
        <v>1.259659336603701</v>
      </c>
      <c r="I364" s="195">
        <f t="shared" si="75"/>
        <v>1.2332323247168178</v>
      </c>
      <c r="J364" s="195">
        <f t="shared" si="75"/>
        <v>0.35155104356357814</v>
      </c>
      <c r="K364" s="195">
        <f t="shared" si="75"/>
        <v>1.2547423919027796</v>
      </c>
      <c r="L364" s="195">
        <f t="shared" si="75"/>
        <v>-1</v>
      </c>
      <c r="M364" s="195">
        <f t="shared" si="75"/>
        <v>-0.64386957961351077</v>
      </c>
      <c r="N364" s="195">
        <f t="shared" si="75"/>
        <v>-1.8283892167319902</v>
      </c>
      <c r="O364" s="195">
        <f t="shared" si="75"/>
        <v>-0.31300989325239947</v>
      </c>
      <c r="P364" s="195">
        <f t="shared" si="75"/>
        <v>-2.5093682026086586</v>
      </c>
      <c r="Q364" s="195">
        <f t="shared" si="75"/>
        <v>-0.80403285544275671</v>
      </c>
      <c r="R364" s="195">
        <f t="shared" si="75"/>
        <v>0.10335353025363968</v>
      </c>
      <c r="S364" s="195">
        <f t="shared" si="75"/>
        <v>-0.20111256830302829</v>
      </c>
      <c r="T364" s="195">
        <f t="shared" si="75"/>
        <v>0.46641125185677684</v>
      </c>
      <c r="U364" s="195">
        <f t="shared" si="75"/>
        <v>-1.6719067784030415</v>
      </c>
      <c r="V364" s="195">
        <f t="shared" si="75"/>
        <v>-1.394735300673231</v>
      </c>
      <c r="W364" s="195">
        <f t="shared" si="75"/>
        <v>-0.39399176468441449</v>
      </c>
      <c r="X364" s="195">
        <f t="shared" si="75"/>
        <v>0.84057369365262236</v>
      </c>
      <c r="Y364" s="195">
        <f t="shared" si="75"/>
        <v>-0.16102640517583142</v>
      </c>
      <c r="Z364" s="195">
        <f t="shared" si="75"/>
        <v>-0.71676384337529742</v>
      </c>
      <c r="AA364" s="195">
        <f t="shared" si="75"/>
        <v>1.6016602172897398</v>
      </c>
      <c r="AB364" s="195">
        <f t="shared" si="75"/>
        <v>2.0867350608146973</v>
      </c>
      <c r="AC364" s="195">
        <f t="shared" si="75"/>
        <v>-1.4452200484088256</v>
      </c>
      <c r="AD364" s="195">
        <f t="shared" si="75"/>
        <v>-1.6991462270288127</v>
      </c>
      <c r="AE364" s="195">
        <f t="shared" si="75"/>
        <v>-0.52123830760383916</v>
      </c>
      <c r="AF364" s="195">
        <f t="shared" si="75"/>
        <v>0.18288844551687003</v>
      </c>
      <c r="AG364" s="195">
        <f t="shared" si="75"/>
        <v>0.33935009583650955</v>
      </c>
      <c r="AH364" s="195">
        <f t="shared" si="75"/>
        <v>-1.2008302261034927</v>
      </c>
      <c r="AI364" s="195">
        <f t="shared" si="75"/>
        <v>0.57632682632393728</v>
      </c>
      <c r="AJ364" s="195">
        <f t="shared" si="75"/>
        <v>0.68912486024587427</v>
      </c>
      <c r="AK364" s="195">
        <f t="shared" si="75"/>
        <v>0.85155202174127209</v>
      </c>
      <c r="AL364" s="195">
        <f t="shared" si="75"/>
        <v>0.226595496573362</v>
      </c>
      <c r="AM364" s="195">
        <f t="shared" si="75"/>
        <v>-0.33826336629821685</v>
      </c>
      <c r="AN364" s="195">
        <f t="shared" si="75"/>
        <v>0.7685163728546005</v>
      </c>
      <c r="AO364" s="195">
        <f t="shared" si="75"/>
        <v>-1.9502702717694811</v>
      </c>
      <c r="AP364" s="195">
        <f t="shared" si="75"/>
        <v>0.77401245345506364</v>
      </c>
      <c r="AQ364" s="195">
        <f t="shared" si="75"/>
        <v>2.1466764380932712</v>
      </c>
      <c r="AR364" s="195">
        <f t="shared" si="75"/>
        <v>0.59254764759606438</v>
      </c>
      <c r="AS364" s="195">
        <f t="shared" si="75"/>
        <v>-1</v>
      </c>
      <c r="AT364" s="195">
        <f t="shared" si="75"/>
        <v>1.0917004535779495</v>
      </c>
      <c r="AU364" s="195">
        <f t="shared" si="75"/>
        <v>-0.84940656132678227</v>
      </c>
      <c r="AV364" s="195">
        <f t="shared" si="75"/>
        <v>-1.5246551366666603</v>
      </c>
      <c r="AW364" s="195">
        <f t="shared" si="75"/>
        <v>0.88912866776230548</v>
      </c>
      <c r="AX364" s="195">
        <f t="shared" si="75"/>
        <v>1.1317284045888185</v>
      </c>
      <c r="AY364" s="195">
        <f t="shared" si="75"/>
        <v>1.1250688081167231</v>
      </c>
      <c r="AZ364" s="195">
        <f t="shared" si="75"/>
        <v>1.2065088834119972</v>
      </c>
      <c r="BA364" s="195">
        <f t="shared" si="75"/>
        <v>1.2453778915541549</v>
      </c>
      <c r="BB364" s="195" t="e">
        <f t="shared" si="75"/>
        <v>#DIV/0!</v>
      </c>
      <c r="BC364" s="195" t="e">
        <f t="shared" si="75"/>
        <v>#DIV/0!</v>
      </c>
      <c r="BD364" s="195" t="e">
        <f t="shared" si="75"/>
        <v>#DIV/0!</v>
      </c>
      <c r="BE364" s="195" t="e">
        <f t="shared" si="75"/>
        <v>#DIV/0!</v>
      </c>
      <c r="BF364" s="195" t="e">
        <f t="shared" si="75"/>
        <v>#DIV/0!</v>
      </c>
      <c r="BG364" s="195" t="e">
        <f t="shared" si="75"/>
        <v>#DIV/0!</v>
      </c>
      <c r="BH364" s="195" t="e">
        <f t="shared" si="75"/>
        <v>#DIV/0!</v>
      </c>
      <c r="BI364" s="195" t="e">
        <f t="shared" si="75"/>
        <v>#DIV/0!</v>
      </c>
      <c r="BJ364" s="195" t="e">
        <f t="shared" si="75"/>
        <v>#DIV/0!</v>
      </c>
      <c r="BK364" s="195" t="e">
        <f t="shared" si="75"/>
        <v>#DIV/0!</v>
      </c>
      <c r="BL364" s="195" t="e">
        <f t="shared" si="75"/>
        <v>#DIV/0!</v>
      </c>
      <c r="BM364" s="195" t="e">
        <f t="shared" si="75"/>
        <v>#DIV/0!</v>
      </c>
      <c r="BN364" s="195" t="e">
        <f t="shared" si="75"/>
        <v>#DIV/0!</v>
      </c>
      <c r="BO364" s="195" t="e">
        <f t="shared" si="75"/>
        <v>#DIV/0!</v>
      </c>
      <c r="BP364" s="195" t="e">
        <f t="shared" si="74"/>
        <v>#DIV/0!</v>
      </c>
      <c r="BQ364" s="195" t="e">
        <f t="shared" si="74"/>
        <v>#DIV/0!</v>
      </c>
      <c r="BR364" s="195" t="e">
        <f t="shared" si="74"/>
        <v>#DIV/0!</v>
      </c>
      <c r="BS364" s="195" t="e">
        <f t="shared" si="74"/>
        <v>#DIV/0!</v>
      </c>
      <c r="BT364" s="195" t="e">
        <f t="shared" si="74"/>
        <v>#DIV/0!</v>
      </c>
      <c r="BU364" s="195" t="e">
        <f t="shared" si="74"/>
        <v>#DIV/0!</v>
      </c>
      <c r="BV364" s="195" t="e">
        <f t="shared" si="74"/>
        <v>#DIV/0!</v>
      </c>
    </row>
    <row r="365" spans="1:74" x14ac:dyDescent="0.2">
      <c r="A365" s="90"/>
      <c r="B365" s="102">
        <f t="shared" si="48"/>
        <v>39599</v>
      </c>
      <c r="C365" s="195">
        <f t="shared" si="49"/>
        <v>0.35021845900952542</v>
      </c>
      <c r="D365" s="195">
        <f t="shared" si="75"/>
        <v>0.3001641724783593</v>
      </c>
      <c r="E365" s="195">
        <f t="shared" si="75"/>
        <v>0.86374728364558628</v>
      </c>
      <c r="F365" s="195">
        <f t="shared" si="75"/>
        <v>0.74331305815647164</v>
      </c>
      <c r="G365" s="195">
        <f t="shared" si="75"/>
        <v>0.51406892398988779</v>
      </c>
      <c r="H365" s="195">
        <f t="shared" si="75"/>
        <v>0.25964560491750677</v>
      </c>
      <c r="I365" s="195">
        <f t="shared" si="75"/>
        <v>0.24679037498081485</v>
      </c>
      <c r="J365" s="195">
        <f t="shared" si="75"/>
        <v>0.26123777683323474</v>
      </c>
      <c r="K365" s="195">
        <f t="shared" si="75"/>
        <v>0.15374786001364521</v>
      </c>
      <c r="L365" s="195">
        <f t="shared" si="75"/>
        <v>-1</v>
      </c>
      <c r="M365" s="195">
        <f t="shared" si="75"/>
        <v>-1.2267204538037315</v>
      </c>
      <c r="N365" s="195">
        <f t="shared" si="75"/>
        <v>-1.337835765181862</v>
      </c>
      <c r="O365" s="195">
        <f t="shared" si="75"/>
        <v>-1.0644145427347322</v>
      </c>
      <c r="P365" s="195">
        <f t="shared" si="75"/>
        <v>-1.6010192662784064</v>
      </c>
      <c r="Q365" s="195">
        <f t="shared" si="75"/>
        <v>-0.82784902061750598</v>
      </c>
      <c r="R365" s="195">
        <f t="shared" si="75"/>
        <v>-1.036397523671982</v>
      </c>
      <c r="S365" s="195">
        <f t="shared" si="75"/>
        <v>-1.0687877705674858</v>
      </c>
      <c r="T365" s="195">
        <f t="shared" si="75"/>
        <v>-0.95868476928486157</v>
      </c>
      <c r="U365" s="195">
        <f t="shared" si="75"/>
        <v>-0.17166000663683348</v>
      </c>
      <c r="V365" s="195">
        <f t="shared" si="75"/>
        <v>-1.6303995874576387</v>
      </c>
      <c r="W365" s="195">
        <f t="shared" si="75"/>
        <v>-1.2918879448736245</v>
      </c>
      <c r="X365" s="195">
        <f t="shared" si="75"/>
        <v>0.2609129908390298</v>
      </c>
      <c r="Y365" s="195">
        <f t="shared" si="75"/>
        <v>7.1450681591316819E-3</v>
      </c>
      <c r="Z365" s="195">
        <f t="shared" si="75"/>
        <v>0.23670802238378313</v>
      </c>
      <c r="AA365" s="195">
        <f t="shared" si="75"/>
        <v>-0.10011788096420815</v>
      </c>
      <c r="AB365" s="195">
        <f t="shared" si="75"/>
        <v>0.32416627277176452</v>
      </c>
      <c r="AC365" s="195">
        <f t="shared" si="75"/>
        <v>-0.72371579964350363</v>
      </c>
      <c r="AD365" s="195">
        <f t="shared" si="75"/>
        <v>-0.83447742408907866</v>
      </c>
      <c r="AE365" s="195">
        <f t="shared" si="75"/>
        <v>-0.40773424474354536</v>
      </c>
      <c r="AF365" s="195">
        <f t="shared" si="75"/>
        <v>-0.23670300243177561</v>
      </c>
      <c r="AG365" s="195">
        <f t="shared" si="75"/>
        <v>0.25124631066804293</v>
      </c>
      <c r="AH365" s="195">
        <f t="shared" si="75"/>
        <v>-0.60133389948292326</v>
      </c>
      <c r="AI365" s="195">
        <f t="shared" si="75"/>
        <v>0.74172180014815525</v>
      </c>
      <c r="AJ365" s="195">
        <f t="shared" si="75"/>
        <v>0.84455250027160322</v>
      </c>
      <c r="AK365" s="195">
        <f t="shared" si="75"/>
        <v>0.82188310150115118</v>
      </c>
      <c r="AL365" s="195">
        <f t="shared" si="75"/>
        <v>0.55322360995712228</v>
      </c>
      <c r="AM365" s="195">
        <f t="shared" si="75"/>
        <v>0.56044024833548678</v>
      </c>
      <c r="AN365" s="195">
        <f t="shared" si="75"/>
        <v>0.66224022682135775</v>
      </c>
      <c r="AO365" s="195">
        <f t="shared" si="75"/>
        <v>-0.11963125999750583</v>
      </c>
      <c r="AP365" s="195">
        <f t="shared" si="75"/>
        <v>0.58101327495910837</v>
      </c>
      <c r="AQ365" s="195">
        <f t="shared" si="75"/>
        <v>0.74329491186027608</v>
      </c>
      <c r="AR365" s="195">
        <f t="shared" si="75"/>
        <v>0.19668051338477238</v>
      </c>
      <c r="AS365" s="195">
        <f t="shared" si="75"/>
        <v>-1</v>
      </c>
      <c r="AT365" s="195">
        <f t="shared" si="75"/>
        <v>0.4541444215551052</v>
      </c>
      <c r="AU365" s="195">
        <f t="shared" si="75"/>
        <v>-0.26019193001213281</v>
      </c>
      <c r="AV365" s="195">
        <f t="shared" si="75"/>
        <v>0.60904255724745804</v>
      </c>
      <c r="AW365" s="195">
        <f t="shared" si="75"/>
        <v>-3.8723571487642036E-2</v>
      </c>
      <c r="AX365" s="195">
        <f t="shared" si="75"/>
        <v>-0.70474338692803573</v>
      </c>
      <c r="AY365" s="195">
        <f t="shared" si="75"/>
        <v>0.30369978219868471</v>
      </c>
      <c r="AZ365" s="195">
        <f t="shared" si="75"/>
        <v>0.32225333787503019</v>
      </c>
      <c r="BA365" s="195">
        <f t="shared" si="75"/>
        <v>-3.3809193095069636E-4</v>
      </c>
      <c r="BB365" s="195" t="e">
        <f t="shared" si="75"/>
        <v>#DIV/0!</v>
      </c>
      <c r="BC365" s="195" t="e">
        <f t="shared" si="75"/>
        <v>#DIV/0!</v>
      </c>
      <c r="BD365" s="195" t="e">
        <f t="shared" si="75"/>
        <v>#DIV/0!</v>
      </c>
      <c r="BE365" s="195" t="e">
        <f t="shared" si="75"/>
        <v>#DIV/0!</v>
      </c>
      <c r="BF365" s="195" t="e">
        <f t="shared" si="75"/>
        <v>#DIV/0!</v>
      </c>
      <c r="BG365" s="195" t="e">
        <f t="shared" si="75"/>
        <v>#DIV/0!</v>
      </c>
      <c r="BH365" s="195" t="e">
        <f t="shared" si="75"/>
        <v>#DIV/0!</v>
      </c>
      <c r="BI365" s="195" t="e">
        <f t="shared" si="75"/>
        <v>#DIV/0!</v>
      </c>
      <c r="BJ365" s="195" t="e">
        <f t="shared" si="75"/>
        <v>#DIV/0!</v>
      </c>
      <c r="BK365" s="195" t="e">
        <f t="shared" si="75"/>
        <v>#DIV/0!</v>
      </c>
      <c r="BL365" s="195" t="e">
        <f t="shared" si="75"/>
        <v>#DIV/0!</v>
      </c>
      <c r="BM365" s="195" t="e">
        <f t="shared" si="75"/>
        <v>#DIV/0!</v>
      </c>
      <c r="BN365" s="195" t="e">
        <f t="shared" si="75"/>
        <v>#DIV/0!</v>
      </c>
      <c r="BO365" s="195" t="e">
        <f t="shared" si="75"/>
        <v>#DIV/0!</v>
      </c>
      <c r="BP365" s="195" t="e">
        <f t="shared" si="74"/>
        <v>#DIV/0!</v>
      </c>
      <c r="BQ365" s="195" t="e">
        <f t="shared" si="74"/>
        <v>#DIV/0!</v>
      </c>
      <c r="BR365" s="195" t="e">
        <f t="shared" si="74"/>
        <v>#DIV/0!</v>
      </c>
      <c r="BS365" s="195" t="e">
        <f t="shared" si="74"/>
        <v>#DIV/0!</v>
      </c>
      <c r="BT365" s="195" t="e">
        <f t="shared" si="74"/>
        <v>#DIV/0!</v>
      </c>
      <c r="BU365" s="195" t="e">
        <f t="shared" si="74"/>
        <v>#DIV/0!</v>
      </c>
      <c r="BV365" s="195" t="e">
        <f t="shared" si="74"/>
        <v>#DIV/0!</v>
      </c>
    </row>
    <row r="366" spans="1:74" x14ac:dyDescent="0.2">
      <c r="A366" s="90"/>
      <c r="B366" s="102">
        <f t="shared" si="48"/>
        <v>39629</v>
      </c>
      <c r="C366" s="195">
        <f t="shared" si="49"/>
        <v>-2.3668903726048174</v>
      </c>
      <c r="D366" s="195">
        <f t="shared" si="75"/>
        <v>-2.408110909108081</v>
      </c>
      <c r="E366" s="195">
        <f t="shared" si="75"/>
        <v>-2.1419831727412153</v>
      </c>
      <c r="F366" s="195">
        <f t="shared" si="75"/>
        <v>-1.7357920629918737</v>
      </c>
      <c r="G366" s="195">
        <f t="shared" si="75"/>
        <v>-1.5848826760263781</v>
      </c>
      <c r="H366" s="195">
        <f t="shared" si="75"/>
        <v>-2.2193208426214466</v>
      </c>
      <c r="I366" s="195">
        <f t="shared" si="75"/>
        <v>-1.9686432945893566</v>
      </c>
      <c r="J366" s="195">
        <f t="shared" si="75"/>
        <v>-1.8543824186994715</v>
      </c>
      <c r="K366" s="195">
        <f t="shared" si="75"/>
        <v>-1.9340407561049688</v>
      </c>
      <c r="L366" s="195">
        <f t="shared" si="75"/>
        <v>-1</v>
      </c>
      <c r="M366" s="195">
        <f t="shared" si="75"/>
        <v>-0.50099000961567941</v>
      </c>
      <c r="N366" s="195">
        <f t="shared" si="75"/>
        <v>0.40028268706305936</v>
      </c>
      <c r="O366" s="195">
        <f t="shared" si="75"/>
        <v>-2.0330352224457386E-2</v>
      </c>
      <c r="P366" s="195">
        <f t="shared" si="75"/>
        <v>0.31820941828443056</v>
      </c>
      <c r="Q366" s="195">
        <f t="shared" si="75"/>
        <v>0.39625562438368606</v>
      </c>
      <c r="R366" s="195">
        <f t="shared" si="75"/>
        <v>-0.72589806109198096</v>
      </c>
      <c r="S366" s="195">
        <f t="shared" si="75"/>
        <v>-0.9519485049203954</v>
      </c>
      <c r="T366" s="195">
        <f t="shared" si="75"/>
        <v>-0.42749585121044265</v>
      </c>
      <c r="U366" s="195">
        <f t="shared" si="75"/>
        <v>0.79741390332239603</v>
      </c>
      <c r="V366" s="195">
        <f t="shared" si="75"/>
        <v>-0.24198370547388454</v>
      </c>
      <c r="W366" s="195">
        <f t="shared" si="75"/>
        <v>-0.61279836020831102</v>
      </c>
      <c r="X366" s="195">
        <f t="shared" si="75"/>
        <v>-1.3288145851482021</v>
      </c>
      <c r="Y366" s="195">
        <f t="shared" si="75"/>
        <v>-1.3726600179251298</v>
      </c>
      <c r="Z366" s="195">
        <f t="shared" si="75"/>
        <v>-1.8072364252218598</v>
      </c>
      <c r="AA366" s="195">
        <f t="shared" si="75"/>
        <v>-1.46012691545041</v>
      </c>
      <c r="AB366" s="195">
        <f t="shared" si="75"/>
        <v>-9.3087407165182753E-2</v>
      </c>
      <c r="AC366" s="195">
        <f t="shared" si="75"/>
        <v>-5.9522203824272653E-2</v>
      </c>
      <c r="AD366" s="195">
        <f t="shared" si="75"/>
        <v>-2.7961649792480173E-2</v>
      </c>
      <c r="AE366" s="195">
        <f t="shared" si="75"/>
        <v>-0.17160739938513267</v>
      </c>
      <c r="AF366" s="195">
        <f t="shared" si="75"/>
        <v>-1.3320439157215411</v>
      </c>
      <c r="AG366" s="195">
        <f t="shared" si="75"/>
        <v>-0.59592904271709091</v>
      </c>
      <c r="AH366" s="195">
        <f t="shared" si="75"/>
        <v>-4.9456870983193214E-2</v>
      </c>
      <c r="AI366" s="195">
        <f t="shared" si="75"/>
        <v>-0.82263899393923978</v>
      </c>
      <c r="AJ366" s="195">
        <f t="shared" si="75"/>
        <v>-1.2358367065999736</v>
      </c>
      <c r="AK366" s="195">
        <f t="shared" si="75"/>
        <v>-1.4344523216812819</v>
      </c>
      <c r="AL366" s="195">
        <f t="shared" si="75"/>
        <v>-1.4113345236769397</v>
      </c>
      <c r="AM366" s="195">
        <f t="shared" si="75"/>
        <v>0.55150695719277265</v>
      </c>
      <c r="AN366" s="195">
        <f t="shared" si="75"/>
        <v>-1.1086559749746787</v>
      </c>
      <c r="AO366" s="195">
        <f t="shared" si="75"/>
        <v>0.74021326501954177</v>
      </c>
      <c r="AP366" s="195">
        <f t="shared" si="75"/>
        <v>2.0617748119971444</v>
      </c>
      <c r="AQ366" s="195">
        <f t="shared" si="75"/>
        <v>-0.33889118361726683</v>
      </c>
      <c r="AR366" s="195">
        <f t="shared" si="75"/>
        <v>0.92173593951499466</v>
      </c>
      <c r="AS366" s="195">
        <f t="shared" si="75"/>
        <v>-1</v>
      </c>
      <c r="AT366" s="195">
        <f t="shared" si="75"/>
        <v>-1.043595419664813</v>
      </c>
      <c r="AU366" s="195">
        <f t="shared" si="75"/>
        <v>0.36360520474493668</v>
      </c>
      <c r="AV366" s="195">
        <f t="shared" si="75"/>
        <v>-0.67637982519838047</v>
      </c>
      <c r="AW366" s="195">
        <f t="shared" si="75"/>
        <v>-2.1623863208738268</v>
      </c>
      <c r="AX366" s="195">
        <f t="shared" si="75"/>
        <v>-2.6718478215293677</v>
      </c>
      <c r="AY366" s="195">
        <f t="shared" si="75"/>
        <v>-2.3517087536540022</v>
      </c>
      <c r="AZ366" s="195">
        <f t="shared" si="75"/>
        <v>-3.5710876629289898</v>
      </c>
      <c r="BA366" s="195">
        <f t="shared" si="75"/>
        <v>-1.1671396731072909</v>
      </c>
      <c r="BB366" s="195" t="e">
        <f t="shared" si="75"/>
        <v>#DIV/0!</v>
      </c>
      <c r="BC366" s="195" t="e">
        <f t="shared" si="75"/>
        <v>#DIV/0!</v>
      </c>
      <c r="BD366" s="195" t="e">
        <f t="shared" si="75"/>
        <v>#DIV/0!</v>
      </c>
      <c r="BE366" s="195" t="e">
        <f t="shared" si="75"/>
        <v>#DIV/0!</v>
      </c>
      <c r="BF366" s="195" t="e">
        <f t="shared" si="75"/>
        <v>#DIV/0!</v>
      </c>
      <c r="BG366" s="195" t="e">
        <f t="shared" si="75"/>
        <v>#DIV/0!</v>
      </c>
      <c r="BH366" s="195" t="e">
        <f t="shared" si="75"/>
        <v>#DIV/0!</v>
      </c>
      <c r="BI366" s="195" t="e">
        <f t="shared" si="75"/>
        <v>#DIV/0!</v>
      </c>
      <c r="BJ366" s="195" t="e">
        <f t="shared" si="75"/>
        <v>#DIV/0!</v>
      </c>
      <c r="BK366" s="195" t="e">
        <f t="shared" si="75"/>
        <v>#DIV/0!</v>
      </c>
      <c r="BL366" s="195" t="e">
        <f t="shared" si="75"/>
        <v>#DIV/0!</v>
      </c>
      <c r="BM366" s="195" t="e">
        <f t="shared" si="75"/>
        <v>#DIV/0!</v>
      </c>
      <c r="BN366" s="195" t="e">
        <f t="shared" si="75"/>
        <v>#DIV/0!</v>
      </c>
      <c r="BO366" s="195" t="e">
        <f t="shared" si="75"/>
        <v>#DIV/0!</v>
      </c>
      <c r="BP366" s="195" t="e">
        <f t="shared" si="74"/>
        <v>#DIV/0!</v>
      </c>
      <c r="BQ366" s="195" t="e">
        <f t="shared" si="74"/>
        <v>#DIV/0!</v>
      </c>
      <c r="BR366" s="195" t="e">
        <f t="shared" si="74"/>
        <v>#DIV/0!</v>
      </c>
      <c r="BS366" s="195" t="e">
        <f t="shared" si="74"/>
        <v>#DIV/0!</v>
      </c>
      <c r="BT366" s="195" t="e">
        <f t="shared" si="74"/>
        <v>#DIV/0!</v>
      </c>
      <c r="BU366" s="195" t="e">
        <f t="shared" si="74"/>
        <v>#DIV/0!</v>
      </c>
      <c r="BV366" s="195" t="e">
        <f t="shared" si="74"/>
        <v>#DIV/0!</v>
      </c>
    </row>
    <row r="367" spans="1:74" x14ac:dyDescent="0.2">
      <c r="A367" s="90"/>
      <c r="B367" s="102">
        <f t="shared" si="48"/>
        <v>39660</v>
      </c>
      <c r="C367" s="195">
        <f t="shared" si="49"/>
        <v>-0.40054217672175196</v>
      </c>
      <c r="D367" s="195">
        <f t="shared" si="75"/>
        <v>-0.50016886594081245</v>
      </c>
      <c r="E367" s="195">
        <f t="shared" si="75"/>
        <v>-0.83399623982691051</v>
      </c>
      <c r="F367" s="195">
        <f t="shared" si="75"/>
        <v>0.56319601250281404</v>
      </c>
      <c r="G367" s="195">
        <f t="shared" si="75"/>
        <v>0.10567035947740297</v>
      </c>
      <c r="H367" s="195">
        <f t="shared" si="75"/>
        <v>-0.80743316861899805</v>
      </c>
      <c r="I367" s="195">
        <f t="shared" si="75"/>
        <v>-0.93780119376372506</v>
      </c>
      <c r="J367" s="195">
        <f t="shared" si="75"/>
        <v>-1.2823334692107495</v>
      </c>
      <c r="K367" s="195">
        <f t="shared" si="75"/>
        <v>-0.82913380147193905</v>
      </c>
      <c r="L367" s="195">
        <f t="shared" si="75"/>
        <v>-1</v>
      </c>
      <c r="M367" s="195">
        <f t="shared" si="75"/>
        <v>-0.502656567586105</v>
      </c>
      <c r="N367" s="195">
        <f t="shared" si="75"/>
        <v>7.7311265496401951E-2</v>
      </c>
      <c r="O367" s="195">
        <f t="shared" si="75"/>
        <v>0.62963790003627085</v>
      </c>
      <c r="P367" s="195">
        <f t="shared" si="75"/>
        <v>0.3170602560090619</v>
      </c>
      <c r="Q367" s="195">
        <f t="shared" si="75"/>
        <v>-0.19422671772979308</v>
      </c>
      <c r="R367" s="195">
        <f t="shared" si="75"/>
        <v>-0.77093176038627165</v>
      </c>
      <c r="S367" s="195">
        <f t="shared" si="75"/>
        <v>-0.72512508153303301</v>
      </c>
      <c r="T367" s="195">
        <f t="shared" si="75"/>
        <v>-0.79841013122059279</v>
      </c>
      <c r="U367" s="195">
        <f t="shared" si="75"/>
        <v>-0.72822316621266359</v>
      </c>
      <c r="V367" s="195">
        <f t="shared" si="75"/>
        <v>0.14841764657053169</v>
      </c>
      <c r="W367" s="195">
        <f t="shared" si="75"/>
        <v>-0.73102566165860006</v>
      </c>
      <c r="X367" s="195">
        <f t="shared" si="75"/>
        <v>-0.58549123498920874</v>
      </c>
      <c r="Y367" s="195">
        <f t="shared" si="75"/>
        <v>0.70912780187634172</v>
      </c>
      <c r="Z367" s="195">
        <f t="shared" si="75"/>
        <v>2.0020031944576986</v>
      </c>
      <c r="AA367" s="195">
        <f t="shared" si="75"/>
        <v>-0.83006696319366868</v>
      </c>
      <c r="AB367" s="195">
        <f t="shared" si="75"/>
        <v>-0.74606437977803863</v>
      </c>
      <c r="AC367" s="195">
        <f t="shared" si="75"/>
        <v>-1.3728306394751295E-2</v>
      </c>
      <c r="AD367" s="195">
        <f t="shared" si="75"/>
        <v>1.5255901548866326E-2</v>
      </c>
      <c r="AE367" s="195">
        <f t="shared" si="75"/>
        <v>-9.5378102763666803E-2</v>
      </c>
      <c r="AF367" s="195">
        <f t="shared" si="75"/>
        <v>0.20370416909236649</v>
      </c>
      <c r="AG367" s="195">
        <f t="shared" si="75"/>
        <v>-0.60573537706627678</v>
      </c>
      <c r="AH367" s="195">
        <f t="shared" si="75"/>
        <v>1.3503488728633031</v>
      </c>
      <c r="AI367" s="195">
        <f t="shared" si="75"/>
        <v>-2.1940389852317139</v>
      </c>
      <c r="AJ367" s="195">
        <f t="shared" si="75"/>
        <v>-1.8614492158248741</v>
      </c>
      <c r="AK367" s="195">
        <f t="shared" si="75"/>
        <v>-1.623884165738078</v>
      </c>
      <c r="AL367" s="195">
        <f t="shared" si="75"/>
        <v>-1.3058405121383685</v>
      </c>
      <c r="AM367" s="195">
        <f t="shared" si="75"/>
        <v>-2.2199921485468534</v>
      </c>
      <c r="AN367" s="195">
        <f t="shared" si="75"/>
        <v>-1.283079369034501</v>
      </c>
      <c r="AO367" s="195">
        <f t="shared" si="75"/>
        <v>-1.6656118453986495</v>
      </c>
      <c r="AP367" s="195">
        <f t="shared" si="75"/>
        <v>-2.8128037642582173</v>
      </c>
      <c r="AQ367" s="195">
        <f t="shared" si="75"/>
        <v>-2.2042961297128643</v>
      </c>
      <c r="AR367" s="195">
        <f t="shared" si="75"/>
        <v>-0.55306745756390319</v>
      </c>
      <c r="AS367" s="195">
        <f t="shared" si="75"/>
        <v>-1</v>
      </c>
      <c r="AT367" s="195">
        <f t="shared" si="75"/>
        <v>-1.371173719931037</v>
      </c>
      <c r="AU367" s="195">
        <f t="shared" si="75"/>
        <v>-0.452604355354569</v>
      </c>
      <c r="AV367" s="195">
        <f t="shared" si="75"/>
        <v>1.0795701640795312</v>
      </c>
      <c r="AW367" s="195">
        <f t="shared" si="75"/>
        <v>0.45366684625597731</v>
      </c>
      <c r="AX367" s="195">
        <f t="shared" si="75"/>
        <v>-1.4877313606892189E-2</v>
      </c>
      <c r="AY367" s="195">
        <f t="shared" si="75"/>
        <v>-0.35150136497371715</v>
      </c>
      <c r="AZ367" s="195">
        <f t="shared" si="75"/>
        <v>0.40485098688012577</v>
      </c>
      <c r="BA367" s="195">
        <f t="shared" si="75"/>
        <v>-0.54065433936503482</v>
      </c>
      <c r="BB367" s="195" t="e">
        <f t="shared" si="75"/>
        <v>#DIV/0!</v>
      </c>
      <c r="BC367" s="195" t="e">
        <f t="shared" si="75"/>
        <v>#DIV/0!</v>
      </c>
      <c r="BD367" s="195" t="e">
        <f t="shared" si="75"/>
        <v>#DIV/0!</v>
      </c>
      <c r="BE367" s="195" t="e">
        <f t="shared" si="75"/>
        <v>#DIV/0!</v>
      </c>
      <c r="BF367" s="195" t="e">
        <f t="shared" si="75"/>
        <v>#DIV/0!</v>
      </c>
      <c r="BG367" s="195" t="e">
        <f t="shared" si="75"/>
        <v>#DIV/0!</v>
      </c>
      <c r="BH367" s="195" t="e">
        <f t="shared" si="75"/>
        <v>#DIV/0!</v>
      </c>
      <c r="BI367" s="195" t="e">
        <f t="shared" si="75"/>
        <v>#DIV/0!</v>
      </c>
      <c r="BJ367" s="195" t="e">
        <f t="shared" si="75"/>
        <v>#DIV/0!</v>
      </c>
      <c r="BK367" s="195" t="e">
        <f t="shared" si="75"/>
        <v>#DIV/0!</v>
      </c>
      <c r="BL367" s="195" t="e">
        <f t="shared" si="75"/>
        <v>#DIV/0!</v>
      </c>
      <c r="BM367" s="195" t="e">
        <f t="shared" si="75"/>
        <v>#DIV/0!</v>
      </c>
      <c r="BN367" s="195" t="e">
        <f t="shared" si="75"/>
        <v>#DIV/0!</v>
      </c>
      <c r="BO367" s="195" t="e">
        <f t="shared" ref="BO367:BV370" si="76">(BO120-BO$246)/BO$247</f>
        <v>#DIV/0!</v>
      </c>
      <c r="BP367" s="195" t="e">
        <f t="shared" si="76"/>
        <v>#DIV/0!</v>
      </c>
      <c r="BQ367" s="195" t="e">
        <f t="shared" si="76"/>
        <v>#DIV/0!</v>
      </c>
      <c r="BR367" s="195" t="e">
        <f t="shared" si="76"/>
        <v>#DIV/0!</v>
      </c>
      <c r="BS367" s="195" t="e">
        <f t="shared" si="76"/>
        <v>#DIV/0!</v>
      </c>
      <c r="BT367" s="195" t="e">
        <f t="shared" si="76"/>
        <v>#DIV/0!</v>
      </c>
      <c r="BU367" s="195" t="e">
        <f t="shared" si="76"/>
        <v>#DIV/0!</v>
      </c>
      <c r="BV367" s="195" t="e">
        <f t="shared" si="76"/>
        <v>#DIV/0!</v>
      </c>
    </row>
    <row r="368" spans="1:74" x14ac:dyDescent="0.2">
      <c r="A368" s="90"/>
      <c r="B368" s="102">
        <f t="shared" si="48"/>
        <v>39691</v>
      </c>
      <c r="C368" s="195">
        <f t="shared" si="49"/>
        <v>0.21949083232537769</v>
      </c>
      <c r="D368" s="195">
        <f t="shared" ref="D368:BO371" si="77">(D121-D$246)/D$247</f>
        <v>0.17816185920669217</v>
      </c>
      <c r="E368" s="195">
        <f t="shared" si="77"/>
        <v>0.2199038533767067</v>
      </c>
      <c r="F368" s="195">
        <f t="shared" si="77"/>
        <v>0.54581152102890806</v>
      </c>
      <c r="G368" s="195">
        <f t="shared" si="77"/>
        <v>0.13097702790448898</v>
      </c>
      <c r="H368" s="195">
        <f t="shared" si="77"/>
        <v>-0.69330185021132407</v>
      </c>
      <c r="I368" s="195">
        <f t="shared" si="77"/>
        <v>-1.1776066329151447</v>
      </c>
      <c r="J368" s="195">
        <f t="shared" si="77"/>
        <v>-0.99087678024417092</v>
      </c>
      <c r="K368" s="195">
        <f t="shared" si="77"/>
        <v>-1.5802308506705207</v>
      </c>
      <c r="L368" s="195">
        <f t="shared" si="77"/>
        <v>-1</v>
      </c>
      <c r="M368" s="195">
        <f t="shared" si="77"/>
        <v>0.64215765423166749</v>
      </c>
      <c r="N368" s="195">
        <f t="shared" si="77"/>
        <v>0.81296344810042243</v>
      </c>
      <c r="O368" s="195">
        <f t="shared" si="77"/>
        <v>-9.010825604568852E-2</v>
      </c>
      <c r="P368" s="195">
        <f t="shared" si="77"/>
        <v>0.82179786429040669</v>
      </c>
      <c r="Q368" s="195">
        <f t="shared" si="77"/>
        <v>0.65004147325691619</v>
      </c>
      <c r="R368" s="195">
        <f t="shared" si="77"/>
        <v>0.26830167090751922</v>
      </c>
      <c r="S368" s="195">
        <f t="shared" si="77"/>
        <v>0.24779618918316082</v>
      </c>
      <c r="T368" s="195">
        <f t="shared" si="77"/>
        <v>0.28089264113907164</v>
      </c>
      <c r="U368" s="195">
        <f t="shared" si="77"/>
        <v>0.36701898433060243</v>
      </c>
      <c r="V368" s="195">
        <f t="shared" si="77"/>
        <v>0.32279340239590726</v>
      </c>
      <c r="W368" s="195">
        <f t="shared" si="77"/>
        <v>1.2637730908454881</v>
      </c>
      <c r="X368" s="195">
        <f t="shared" si="77"/>
        <v>-0.75877540872212357</v>
      </c>
      <c r="Y368" s="195">
        <f t="shared" si="77"/>
        <v>1.0607850060162503</v>
      </c>
      <c r="Z368" s="195">
        <f t="shared" si="77"/>
        <v>1.414161672764078</v>
      </c>
      <c r="AA368" s="195">
        <f t="shared" si="77"/>
        <v>-0.10472881146769432</v>
      </c>
      <c r="AB368" s="195">
        <f t="shared" si="77"/>
        <v>-0.36582667266247637</v>
      </c>
      <c r="AC368" s="195">
        <f t="shared" si="77"/>
        <v>-1.6370445849575361</v>
      </c>
      <c r="AD368" s="195">
        <f t="shared" si="77"/>
        <v>-1.4029788898954674</v>
      </c>
      <c r="AE368" s="195">
        <f t="shared" si="77"/>
        <v>-1.9152825694285061</v>
      </c>
      <c r="AF368" s="195">
        <f t="shared" si="77"/>
        <v>-4.7976852320455447E-2</v>
      </c>
      <c r="AG368" s="195">
        <f t="shared" si="77"/>
        <v>-0.12089641668484977</v>
      </c>
      <c r="AH368" s="195">
        <f t="shared" si="77"/>
        <v>-1.5139867143013588</v>
      </c>
      <c r="AI368" s="195">
        <f t="shared" si="77"/>
        <v>-1.1327545698596486</v>
      </c>
      <c r="AJ368" s="195">
        <f t="shared" si="77"/>
        <v>-1.3073724405030287</v>
      </c>
      <c r="AK368" s="195">
        <f t="shared" si="77"/>
        <v>-1.3103014614335839</v>
      </c>
      <c r="AL368" s="195">
        <f t="shared" si="77"/>
        <v>-0.72165324394090402</v>
      </c>
      <c r="AM368" s="195">
        <f t="shared" si="77"/>
        <v>-1.1705120102361197</v>
      </c>
      <c r="AN368" s="195">
        <f t="shared" si="77"/>
        <v>-0.65744847778091076</v>
      </c>
      <c r="AO368" s="195">
        <f t="shared" si="77"/>
        <v>4.6758325706274202E-2</v>
      </c>
      <c r="AP368" s="195">
        <f t="shared" si="77"/>
        <v>-1.7496332655521962</v>
      </c>
      <c r="AQ368" s="195">
        <f t="shared" si="77"/>
        <v>-0.99475254843407235</v>
      </c>
      <c r="AR368" s="195">
        <f t="shared" si="77"/>
        <v>-9.244646118680816E-2</v>
      </c>
      <c r="AS368" s="195">
        <f t="shared" si="77"/>
        <v>-1</v>
      </c>
      <c r="AT368" s="195">
        <f t="shared" si="77"/>
        <v>-0.84958012922652026</v>
      </c>
      <c r="AU368" s="195">
        <f t="shared" si="77"/>
        <v>-0.5898867531528883</v>
      </c>
      <c r="AV368" s="195">
        <f t="shared" si="77"/>
        <v>-0.61270425516176341</v>
      </c>
      <c r="AW368" s="195">
        <f t="shared" si="77"/>
        <v>0.22356372136219768</v>
      </c>
      <c r="AX368" s="195">
        <f t="shared" si="77"/>
        <v>-0.62441897148064496</v>
      </c>
      <c r="AY368" s="195">
        <f t="shared" si="77"/>
        <v>-0.12729382975298992</v>
      </c>
      <c r="AZ368" s="195">
        <f t="shared" si="77"/>
        <v>0.42372972058784775</v>
      </c>
      <c r="BA368" s="195">
        <f t="shared" si="77"/>
        <v>0.13156704567782981</v>
      </c>
      <c r="BB368" s="195" t="e">
        <f t="shared" si="77"/>
        <v>#DIV/0!</v>
      </c>
      <c r="BC368" s="195" t="e">
        <f t="shared" si="77"/>
        <v>#DIV/0!</v>
      </c>
      <c r="BD368" s="195" t="e">
        <f t="shared" si="77"/>
        <v>#DIV/0!</v>
      </c>
      <c r="BE368" s="195" t="e">
        <f t="shared" si="77"/>
        <v>#DIV/0!</v>
      </c>
      <c r="BF368" s="195" t="e">
        <f t="shared" si="77"/>
        <v>#DIV/0!</v>
      </c>
      <c r="BG368" s="195" t="e">
        <f t="shared" si="77"/>
        <v>#DIV/0!</v>
      </c>
      <c r="BH368" s="195" t="e">
        <f t="shared" si="77"/>
        <v>#DIV/0!</v>
      </c>
      <c r="BI368" s="195" t="e">
        <f t="shared" si="77"/>
        <v>#DIV/0!</v>
      </c>
      <c r="BJ368" s="195" t="e">
        <f t="shared" si="77"/>
        <v>#DIV/0!</v>
      </c>
      <c r="BK368" s="195" t="e">
        <f t="shared" si="77"/>
        <v>#DIV/0!</v>
      </c>
      <c r="BL368" s="195" t="e">
        <f t="shared" si="77"/>
        <v>#DIV/0!</v>
      </c>
      <c r="BM368" s="195" t="e">
        <f t="shared" si="77"/>
        <v>#DIV/0!</v>
      </c>
      <c r="BN368" s="195" t="e">
        <f t="shared" si="77"/>
        <v>#DIV/0!</v>
      </c>
      <c r="BO368" s="195" t="e">
        <f t="shared" si="77"/>
        <v>#DIV/0!</v>
      </c>
      <c r="BP368" s="195" t="e">
        <f t="shared" si="76"/>
        <v>#DIV/0!</v>
      </c>
      <c r="BQ368" s="195" t="e">
        <f t="shared" si="76"/>
        <v>#DIV/0!</v>
      </c>
      <c r="BR368" s="195" t="e">
        <f t="shared" si="76"/>
        <v>#DIV/0!</v>
      </c>
      <c r="BS368" s="195" t="e">
        <f t="shared" si="76"/>
        <v>#DIV/0!</v>
      </c>
      <c r="BT368" s="195" t="e">
        <f t="shared" si="76"/>
        <v>#DIV/0!</v>
      </c>
      <c r="BU368" s="195" t="e">
        <f t="shared" si="76"/>
        <v>#DIV/0!</v>
      </c>
      <c r="BV368" s="195" t="e">
        <f t="shared" si="76"/>
        <v>#DIV/0!</v>
      </c>
    </row>
    <row r="369" spans="1:74" x14ac:dyDescent="0.2">
      <c r="A369" s="90"/>
      <c r="B369" s="102">
        <f t="shared" si="48"/>
        <v>39721</v>
      </c>
      <c r="C369" s="195">
        <f t="shared" si="49"/>
        <v>-2.6703124649671559</v>
      </c>
      <c r="D369" s="195">
        <f t="shared" si="77"/>
        <v>-2.7340557933391287</v>
      </c>
      <c r="E369" s="195">
        <f t="shared" si="77"/>
        <v>-3.165937059885815</v>
      </c>
      <c r="F369" s="195">
        <f t="shared" si="77"/>
        <v>-1.7900833055066701</v>
      </c>
      <c r="G369" s="195">
        <f t="shared" si="77"/>
        <v>-2.1279998255780095</v>
      </c>
      <c r="H369" s="195">
        <f t="shared" si="77"/>
        <v>-3.296034241450025</v>
      </c>
      <c r="I369" s="195">
        <f t="shared" si="77"/>
        <v>-3.4844733774427512</v>
      </c>
      <c r="J369" s="195">
        <f t="shared" si="77"/>
        <v>-3.993030008385325</v>
      </c>
      <c r="K369" s="195">
        <f t="shared" si="77"/>
        <v>-3.2605811721219204</v>
      </c>
      <c r="L369" s="195">
        <f t="shared" si="77"/>
        <v>-1</v>
      </c>
      <c r="M369" s="195">
        <f t="shared" si="77"/>
        <v>-1.904009612984743</v>
      </c>
      <c r="N369" s="195">
        <f t="shared" si="77"/>
        <v>0.24587226644631904</v>
      </c>
      <c r="O369" s="195">
        <f t="shared" si="77"/>
        <v>1.368766807179683</v>
      </c>
      <c r="P369" s="195">
        <f t="shared" si="77"/>
        <v>0.46977115393582336</v>
      </c>
      <c r="Q369" s="195">
        <f t="shared" si="77"/>
        <v>-3.8777517573939796E-2</v>
      </c>
      <c r="R369" s="195">
        <f t="shared" si="77"/>
        <v>-5.2642273731117806</v>
      </c>
      <c r="S369" s="195">
        <f t="shared" si="77"/>
        <v>-6.3512532752331738</v>
      </c>
      <c r="T369" s="195">
        <f t="shared" si="77"/>
        <v>-3.7605198509657765</v>
      </c>
      <c r="U369" s="195">
        <f t="shared" si="77"/>
        <v>-2.8606165546660907</v>
      </c>
      <c r="V369" s="195">
        <f t="shared" si="77"/>
        <v>-0.34927158547528725</v>
      </c>
      <c r="W369" s="195">
        <f t="shared" si="77"/>
        <v>0.54809617381388398</v>
      </c>
      <c r="X369" s="195">
        <f t="shared" si="77"/>
        <v>-2.3528060794253789</v>
      </c>
      <c r="Y369" s="195">
        <f t="shared" si="77"/>
        <v>-3.0169927439101443</v>
      </c>
      <c r="Z369" s="195">
        <f t="shared" si="77"/>
        <v>-3.1863179469360734</v>
      </c>
      <c r="AA369" s="195">
        <f t="shared" si="77"/>
        <v>-3.6929376921572565</v>
      </c>
      <c r="AB369" s="195">
        <f t="shared" si="77"/>
        <v>-4.1384768752338008</v>
      </c>
      <c r="AC369" s="195">
        <f t="shared" si="77"/>
        <v>-1.4860977023767283</v>
      </c>
      <c r="AD369" s="195">
        <f t="shared" si="77"/>
        <v>-0.95082887796289284</v>
      </c>
      <c r="AE369" s="195">
        <f t="shared" si="77"/>
        <v>-3.0830785988357365</v>
      </c>
      <c r="AF369" s="195">
        <f t="shared" si="77"/>
        <v>-2.877853702840234</v>
      </c>
      <c r="AG369" s="195">
        <f t="shared" si="77"/>
        <v>-4.4624211138255756</v>
      </c>
      <c r="AH369" s="195">
        <f t="shared" si="77"/>
        <v>-2.4383472468233025</v>
      </c>
      <c r="AI369" s="195">
        <f t="shared" si="77"/>
        <v>-5.0057535402434201</v>
      </c>
      <c r="AJ369" s="195">
        <f t="shared" si="77"/>
        <v>-4.3560953544805061</v>
      </c>
      <c r="AK369" s="195">
        <f t="shared" si="77"/>
        <v>-4.1021749338714457</v>
      </c>
      <c r="AL369" s="195">
        <f t="shared" si="77"/>
        <v>-4.1888393412103859</v>
      </c>
      <c r="AM369" s="195">
        <f t="shared" si="77"/>
        <v>-1.196440343064973</v>
      </c>
      <c r="AN369" s="195">
        <f t="shared" si="77"/>
        <v>-6.0216903364640944</v>
      </c>
      <c r="AO369" s="195">
        <f t="shared" si="77"/>
        <v>0.96112319521019585</v>
      </c>
      <c r="AP369" s="195">
        <f t="shared" si="77"/>
        <v>-2.7368929253681133</v>
      </c>
      <c r="AQ369" s="195">
        <f t="shared" si="77"/>
        <v>-3.4715253787300142</v>
      </c>
      <c r="AR369" s="195">
        <f t="shared" si="77"/>
        <v>0.59440374411067309</v>
      </c>
      <c r="AS369" s="195">
        <f t="shared" si="77"/>
        <v>-1</v>
      </c>
      <c r="AT369" s="195">
        <f t="shared" si="77"/>
        <v>-2.6839893605943397</v>
      </c>
      <c r="AU369" s="195">
        <f t="shared" si="77"/>
        <v>1.7115077409004291</v>
      </c>
      <c r="AV369" s="195">
        <f t="shared" si="77"/>
        <v>3.7679194288316737</v>
      </c>
      <c r="AW369" s="195">
        <f t="shared" si="77"/>
        <v>-0.21452389061759927</v>
      </c>
      <c r="AX369" s="195">
        <f t="shared" si="77"/>
        <v>-2.1401837219097555</v>
      </c>
      <c r="AY369" s="195">
        <f t="shared" si="77"/>
        <v>-2.0233143801014588</v>
      </c>
      <c r="AZ369" s="195">
        <f t="shared" si="77"/>
        <v>-0.99683942959566818</v>
      </c>
      <c r="BA369" s="195">
        <f t="shared" si="77"/>
        <v>-3.5870893461050857</v>
      </c>
      <c r="BB369" s="195" t="e">
        <f t="shared" si="77"/>
        <v>#DIV/0!</v>
      </c>
      <c r="BC369" s="195" t="e">
        <f t="shared" si="77"/>
        <v>#DIV/0!</v>
      </c>
      <c r="BD369" s="195" t="e">
        <f t="shared" si="77"/>
        <v>#DIV/0!</v>
      </c>
      <c r="BE369" s="195" t="e">
        <f t="shared" si="77"/>
        <v>#DIV/0!</v>
      </c>
      <c r="BF369" s="195" t="e">
        <f t="shared" si="77"/>
        <v>#DIV/0!</v>
      </c>
      <c r="BG369" s="195" t="e">
        <f t="shared" si="77"/>
        <v>#DIV/0!</v>
      </c>
      <c r="BH369" s="195" t="e">
        <f t="shared" si="77"/>
        <v>#DIV/0!</v>
      </c>
      <c r="BI369" s="195" t="e">
        <f t="shared" si="77"/>
        <v>#DIV/0!</v>
      </c>
      <c r="BJ369" s="195" t="e">
        <f t="shared" si="77"/>
        <v>#DIV/0!</v>
      </c>
      <c r="BK369" s="195" t="e">
        <f t="shared" si="77"/>
        <v>#DIV/0!</v>
      </c>
      <c r="BL369" s="195" t="e">
        <f t="shared" si="77"/>
        <v>#DIV/0!</v>
      </c>
      <c r="BM369" s="195" t="e">
        <f t="shared" si="77"/>
        <v>#DIV/0!</v>
      </c>
      <c r="BN369" s="195" t="e">
        <f t="shared" si="77"/>
        <v>#DIV/0!</v>
      </c>
      <c r="BO369" s="195" t="e">
        <f t="shared" si="77"/>
        <v>#DIV/0!</v>
      </c>
      <c r="BP369" s="195" t="e">
        <f t="shared" si="76"/>
        <v>#DIV/0!</v>
      </c>
      <c r="BQ369" s="195" t="e">
        <f t="shared" si="76"/>
        <v>#DIV/0!</v>
      </c>
      <c r="BR369" s="195" t="e">
        <f t="shared" si="76"/>
        <v>#DIV/0!</v>
      </c>
      <c r="BS369" s="195" t="e">
        <f t="shared" si="76"/>
        <v>#DIV/0!</v>
      </c>
      <c r="BT369" s="195" t="e">
        <f t="shared" si="76"/>
        <v>#DIV/0!</v>
      </c>
      <c r="BU369" s="195" t="e">
        <f t="shared" si="76"/>
        <v>#DIV/0!</v>
      </c>
      <c r="BV369" s="195" t="e">
        <f t="shared" si="76"/>
        <v>#DIV/0!</v>
      </c>
    </row>
    <row r="370" spans="1:74" x14ac:dyDescent="0.2">
      <c r="A370" s="90"/>
      <c r="B370" s="102">
        <f t="shared" si="48"/>
        <v>39752</v>
      </c>
      <c r="C370" s="195">
        <f t="shared" si="49"/>
        <v>-4.8685201924389343</v>
      </c>
      <c r="D370" s="195">
        <f t="shared" si="77"/>
        <v>-4.8529646212114974</v>
      </c>
      <c r="E370" s="195">
        <f t="shared" si="77"/>
        <v>-5.5869726420417809</v>
      </c>
      <c r="F370" s="195">
        <f t="shared" si="77"/>
        <v>-4.3785776166253934</v>
      </c>
      <c r="G370" s="195">
        <f t="shared" si="77"/>
        <v>-4.1268136144740399</v>
      </c>
      <c r="H370" s="195">
        <f t="shared" si="77"/>
        <v>-5.1405492934500892</v>
      </c>
      <c r="I370" s="195">
        <f t="shared" si="77"/>
        <v>-5.0503484547152606</v>
      </c>
      <c r="J370" s="195">
        <f t="shared" si="77"/>
        <v>-5.5340691067639733</v>
      </c>
      <c r="K370" s="195">
        <f t="shared" si="77"/>
        <v>-4.998930517222691</v>
      </c>
      <c r="L370" s="195">
        <f t="shared" si="77"/>
        <v>-1</v>
      </c>
      <c r="M370" s="195">
        <f t="shared" si="77"/>
        <v>-3.0343803323921592</v>
      </c>
      <c r="N370" s="195">
        <f t="shared" si="77"/>
        <v>-0.39695566906648522</v>
      </c>
      <c r="O370" s="195">
        <f t="shared" si="77"/>
        <v>0.7452883147029411</v>
      </c>
      <c r="P370" s="195">
        <f t="shared" si="77"/>
        <v>0.47015420802761304</v>
      </c>
      <c r="Q370" s="195">
        <f t="shared" si="77"/>
        <v>-1.2484801542309008</v>
      </c>
      <c r="R370" s="195">
        <f t="shared" si="77"/>
        <v>-4.6931489426619768</v>
      </c>
      <c r="S370" s="195">
        <f t="shared" si="77"/>
        <v>-4.630117138569867</v>
      </c>
      <c r="T370" s="195">
        <f t="shared" si="77"/>
        <v>-4.6907766354349407</v>
      </c>
      <c r="U370" s="195">
        <f t="shared" si="77"/>
        <v>-5.6908188722886512</v>
      </c>
      <c r="V370" s="195">
        <f t="shared" si="77"/>
        <v>-1.3823457911890396</v>
      </c>
      <c r="W370" s="195">
        <f t="shared" si="77"/>
        <v>-2.3341247382412211</v>
      </c>
      <c r="X370" s="195">
        <f t="shared" si="77"/>
        <v>-5.0984222551427436</v>
      </c>
      <c r="Y370" s="195">
        <f t="shared" si="77"/>
        <v>-0.77255038824736855</v>
      </c>
      <c r="Z370" s="195">
        <f t="shared" si="77"/>
        <v>-6.7615054547214046E-2</v>
      </c>
      <c r="AA370" s="195">
        <f t="shared" si="77"/>
        <v>-7.1106714226431613</v>
      </c>
      <c r="AB370" s="195">
        <f t="shared" si="77"/>
        <v>-8.63883321472691</v>
      </c>
      <c r="AC370" s="195">
        <f t="shared" si="77"/>
        <v>-2.1499726527864103</v>
      </c>
      <c r="AD370" s="195">
        <f t="shared" si="77"/>
        <v>-1.2427289358671554</v>
      </c>
      <c r="AE370" s="195">
        <f t="shared" si="77"/>
        <v>-3.8710479598200607</v>
      </c>
      <c r="AF370" s="195">
        <f t="shared" si="77"/>
        <v>-8.5106531188064203</v>
      </c>
      <c r="AG370" s="195">
        <f t="shared" si="77"/>
        <v>-10.413678577981287</v>
      </c>
      <c r="AH370" s="195">
        <f t="shared" si="77"/>
        <v>-3.7241808578831295</v>
      </c>
      <c r="AI370" s="195">
        <f t="shared" si="77"/>
        <v>-6.6941605646989775</v>
      </c>
      <c r="AJ370" s="195">
        <f t="shared" si="77"/>
        <v>-4.8210776248503651</v>
      </c>
      <c r="AK370" s="195">
        <f t="shared" si="77"/>
        <v>-4.7189515407559748</v>
      </c>
      <c r="AL370" s="195">
        <f t="shared" si="77"/>
        <v>-5.5655550975255759</v>
      </c>
      <c r="AM370" s="195">
        <f t="shared" si="77"/>
        <v>0.87063607329916448</v>
      </c>
      <c r="AN370" s="195">
        <f t="shared" si="77"/>
        <v>-8.0102661882492718</v>
      </c>
      <c r="AO370" s="195">
        <f t="shared" si="77"/>
        <v>2.6234279916112198</v>
      </c>
      <c r="AP370" s="195">
        <f t="shared" si="77"/>
        <v>-5.0063780820479495</v>
      </c>
      <c r="AQ370" s="195">
        <f t="shared" si="77"/>
        <v>-3.4754589141306349</v>
      </c>
      <c r="AR370" s="195">
        <f t="shared" si="77"/>
        <v>-9.6992697879580572</v>
      </c>
      <c r="AS370" s="195">
        <f t="shared" si="77"/>
        <v>-1</v>
      </c>
      <c r="AT370" s="195">
        <f t="shared" si="77"/>
        <v>-7.1738670554155144</v>
      </c>
      <c r="AU370" s="195">
        <f t="shared" si="77"/>
        <v>-2.7273908292587383</v>
      </c>
      <c r="AV370" s="195">
        <f t="shared" si="77"/>
        <v>1.105960535911312</v>
      </c>
      <c r="AW370" s="195">
        <f t="shared" si="77"/>
        <v>-5.9538636526583524</v>
      </c>
      <c r="AX370" s="195">
        <f t="shared" si="77"/>
        <v>-6.0662082756729259</v>
      </c>
      <c r="AY370" s="195">
        <f t="shared" si="77"/>
        <v>-5.6260938323813887</v>
      </c>
      <c r="AZ370" s="195">
        <f t="shared" si="77"/>
        <v>-1.4781372934515409</v>
      </c>
      <c r="BA370" s="195">
        <f t="shared" si="77"/>
        <v>-0.22602184852119425</v>
      </c>
      <c r="BB370" s="195" t="e">
        <f t="shared" si="77"/>
        <v>#DIV/0!</v>
      </c>
      <c r="BC370" s="195" t="e">
        <f t="shared" si="77"/>
        <v>#DIV/0!</v>
      </c>
      <c r="BD370" s="195" t="e">
        <f t="shared" si="77"/>
        <v>#DIV/0!</v>
      </c>
      <c r="BE370" s="195" t="e">
        <f t="shared" si="77"/>
        <v>#DIV/0!</v>
      </c>
      <c r="BF370" s="195" t="e">
        <f t="shared" si="77"/>
        <v>#DIV/0!</v>
      </c>
      <c r="BG370" s="195" t="e">
        <f t="shared" si="77"/>
        <v>#DIV/0!</v>
      </c>
      <c r="BH370" s="195" t="e">
        <f t="shared" si="77"/>
        <v>#DIV/0!</v>
      </c>
      <c r="BI370" s="195" t="e">
        <f t="shared" si="77"/>
        <v>#DIV/0!</v>
      </c>
      <c r="BJ370" s="195" t="e">
        <f t="shared" si="77"/>
        <v>#DIV/0!</v>
      </c>
      <c r="BK370" s="195" t="e">
        <f t="shared" si="77"/>
        <v>#DIV/0!</v>
      </c>
      <c r="BL370" s="195" t="e">
        <f t="shared" si="77"/>
        <v>#DIV/0!</v>
      </c>
      <c r="BM370" s="195" t="e">
        <f t="shared" si="77"/>
        <v>#DIV/0!</v>
      </c>
      <c r="BN370" s="195" t="e">
        <f t="shared" si="77"/>
        <v>#DIV/0!</v>
      </c>
      <c r="BO370" s="195" t="e">
        <f t="shared" si="77"/>
        <v>#DIV/0!</v>
      </c>
      <c r="BP370" s="195" t="e">
        <f t="shared" si="76"/>
        <v>#DIV/0!</v>
      </c>
      <c r="BQ370" s="195" t="e">
        <f t="shared" si="76"/>
        <v>#DIV/0!</v>
      </c>
      <c r="BR370" s="195" t="e">
        <f t="shared" si="76"/>
        <v>#DIV/0!</v>
      </c>
      <c r="BS370" s="195" t="e">
        <f t="shared" si="76"/>
        <v>#DIV/0!</v>
      </c>
      <c r="BT370" s="195" t="e">
        <f t="shared" si="76"/>
        <v>#DIV/0!</v>
      </c>
      <c r="BU370" s="195" t="e">
        <f t="shared" si="76"/>
        <v>#DIV/0!</v>
      </c>
      <c r="BV370" s="195" t="e">
        <f t="shared" si="76"/>
        <v>#DIV/0!</v>
      </c>
    </row>
    <row r="371" spans="1:74" x14ac:dyDescent="0.2">
      <c r="A371" s="90"/>
      <c r="B371" s="102">
        <f t="shared" si="48"/>
        <v>39782</v>
      </c>
      <c r="C371" s="195">
        <f t="shared" si="49"/>
        <v>-2.2724056351587687</v>
      </c>
      <c r="D371" s="195">
        <f t="shared" si="77"/>
        <v>-2.209242865189335</v>
      </c>
      <c r="E371" s="195">
        <f t="shared" si="77"/>
        <v>-2.6656578530553188</v>
      </c>
      <c r="F371" s="195">
        <f t="shared" si="77"/>
        <v>-2.568694746728343</v>
      </c>
      <c r="G371" s="195">
        <f t="shared" si="77"/>
        <v>-2.7834763301267547</v>
      </c>
      <c r="H371" s="195">
        <f t="shared" si="77"/>
        <v>-1.7987933465180557</v>
      </c>
      <c r="I371" s="195">
        <f t="shared" si="77"/>
        <v>-1.4213612312338326</v>
      </c>
      <c r="J371" s="195">
        <f t="shared" si="77"/>
        <v>-1.2394168126264531</v>
      </c>
      <c r="K371" s="195">
        <f t="shared" si="77"/>
        <v>-1.5037095013282029</v>
      </c>
      <c r="L371" s="195">
        <f t="shared" si="77"/>
        <v>-1</v>
      </c>
      <c r="M371" s="195">
        <f t="shared" si="77"/>
        <v>3.20443498182886</v>
      </c>
      <c r="N371" s="195">
        <f t="shared" si="77"/>
        <v>4.4242983459598397</v>
      </c>
      <c r="O371" s="195">
        <f t="shared" si="77"/>
        <v>0.38541523666196159</v>
      </c>
      <c r="P371" s="195">
        <f t="shared" si="77"/>
        <v>4.3379790575238166</v>
      </c>
      <c r="Q371" s="195">
        <f t="shared" si="77"/>
        <v>3.8936644351150052</v>
      </c>
      <c r="R371" s="195">
        <f t="shared" si="77"/>
        <v>2.6251655092659831</v>
      </c>
      <c r="S371" s="195">
        <f t="shared" si="77"/>
        <v>2.617344885503142</v>
      </c>
      <c r="T371" s="195">
        <f t="shared" si="77"/>
        <v>2.6525146953593137</v>
      </c>
      <c r="U371" s="195">
        <f t="shared" si="77"/>
        <v>0.521123079529211</v>
      </c>
      <c r="V371" s="195">
        <f t="shared" si="77"/>
        <v>3.9400029586102749</v>
      </c>
      <c r="W371" s="195">
        <f t="shared" si="77"/>
        <v>5.105299509571263</v>
      </c>
      <c r="X371" s="195">
        <f t="shared" si="77"/>
        <v>-9.3085894650519929</v>
      </c>
      <c r="Y371" s="195">
        <f t="shared" si="77"/>
        <v>1.5100349316729418</v>
      </c>
      <c r="Z371" s="195">
        <f t="shared" si="77"/>
        <v>2.8167037371362444</v>
      </c>
      <c r="AA371" s="195">
        <f t="shared" si="77"/>
        <v>-4.2688730770085899</v>
      </c>
      <c r="AB371" s="195">
        <f t="shared" si="77"/>
        <v>-5.6804710307109483</v>
      </c>
      <c r="AC371" s="195">
        <f t="shared" si="77"/>
        <v>0.94639583335024346</v>
      </c>
      <c r="AD371" s="195">
        <f t="shared" si="77"/>
        <v>1.1491264686211471</v>
      </c>
      <c r="AE371" s="195">
        <f t="shared" si="77"/>
        <v>0.17730360991479821</v>
      </c>
      <c r="AF371" s="195">
        <f t="shared" si="77"/>
        <v>1.0341176914212666</v>
      </c>
      <c r="AG371" s="195">
        <f t="shared" si="77"/>
        <v>2.6621872388063563</v>
      </c>
      <c r="AH371" s="195">
        <f t="shared" si="77"/>
        <v>-1.4185938463644125</v>
      </c>
      <c r="AI371" s="195">
        <f t="shared" si="77"/>
        <v>-2.3456510445705803</v>
      </c>
      <c r="AJ371" s="195">
        <f t="shared" si="77"/>
        <v>-2.1066216856562541</v>
      </c>
      <c r="AK371" s="195">
        <f t="shared" si="77"/>
        <v>-2.057780425148803</v>
      </c>
      <c r="AL371" s="195">
        <f t="shared" si="77"/>
        <v>-2.7080159940578485</v>
      </c>
      <c r="AM371" s="195">
        <f t="shared" si="77"/>
        <v>0.21777953604828679</v>
      </c>
      <c r="AN371" s="195">
        <f t="shared" si="77"/>
        <v>-3.1357336235245321</v>
      </c>
      <c r="AO371" s="195">
        <f t="shared" si="77"/>
        <v>1.0603700220420087</v>
      </c>
      <c r="AP371" s="195">
        <f t="shared" si="77"/>
        <v>-1.6738154831608849</v>
      </c>
      <c r="AQ371" s="195">
        <f t="shared" si="77"/>
        <v>-0.18730163539520897</v>
      </c>
      <c r="AR371" s="195">
        <f t="shared" si="77"/>
        <v>-6.1171792525866415</v>
      </c>
      <c r="AS371" s="195">
        <f t="shared" si="77"/>
        <v>-1</v>
      </c>
      <c r="AT371" s="195">
        <f t="shared" si="77"/>
        <v>-3.6855247800063089</v>
      </c>
      <c r="AU371" s="195">
        <f t="shared" si="77"/>
        <v>-2.0885595115320452</v>
      </c>
      <c r="AV371" s="195">
        <f t="shared" si="77"/>
        <v>-0.21430807666635976</v>
      </c>
      <c r="AW371" s="195">
        <f t="shared" si="77"/>
        <v>-4.383349195026887</v>
      </c>
      <c r="AX371" s="195">
        <f t="shared" si="77"/>
        <v>-3.2477030058029417</v>
      </c>
      <c r="AY371" s="195">
        <f t="shared" si="77"/>
        <v>-2.4436264115333906</v>
      </c>
      <c r="AZ371" s="195">
        <f t="shared" si="77"/>
        <v>-1.2448917568698892</v>
      </c>
      <c r="BA371" s="195">
        <f t="shared" si="77"/>
        <v>-3.5725405504758405</v>
      </c>
      <c r="BB371" s="195" t="e">
        <f t="shared" si="77"/>
        <v>#DIV/0!</v>
      </c>
      <c r="BC371" s="195" t="e">
        <f t="shared" si="77"/>
        <v>#DIV/0!</v>
      </c>
      <c r="BD371" s="195" t="e">
        <f t="shared" si="77"/>
        <v>#DIV/0!</v>
      </c>
      <c r="BE371" s="195" t="e">
        <f t="shared" si="77"/>
        <v>#DIV/0!</v>
      </c>
      <c r="BF371" s="195" t="e">
        <f t="shared" si="77"/>
        <v>#DIV/0!</v>
      </c>
      <c r="BG371" s="195" t="e">
        <f t="shared" si="77"/>
        <v>#DIV/0!</v>
      </c>
      <c r="BH371" s="195" t="e">
        <f t="shared" si="77"/>
        <v>#DIV/0!</v>
      </c>
      <c r="BI371" s="195" t="e">
        <f t="shared" si="77"/>
        <v>#DIV/0!</v>
      </c>
      <c r="BJ371" s="195" t="e">
        <f t="shared" si="77"/>
        <v>#DIV/0!</v>
      </c>
      <c r="BK371" s="195" t="e">
        <f t="shared" si="77"/>
        <v>#DIV/0!</v>
      </c>
      <c r="BL371" s="195" t="e">
        <f t="shared" si="77"/>
        <v>#DIV/0!</v>
      </c>
      <c r="BM371" s="195" t="e">
        <f t="shared" si="77"/>
        <v>#DIV/0!</v>
      </c>
      <c r="BN371" s="195" t="e">
        <f t="shared" si="77"/>
        <v>#DIV/0!</v>
      </c>
      <c r="BO371" s="195" t="e">
        <f t="shared" ref="BO371:BV374" si="78">(BO124-BO$246)/BO$247</f>
        <v>#DIV/0!</v>
      </c>
      <c r="BP371" s="195" t="e">
        <f t="shared" si="78"/>
        <v>#DIV/0!</v>
      </c>
      <c r="BQ371" s="195" t="e">
        <f t="shared" si="78"/>
        <v>#DIV/0!</v>
      </c>
      <c r="BR371" s="195" t="e">
        <f t="shared" si="78"/>
        <v>#DIV/0!</v>
      </c>
      <c r="BS371" s="195" t="e">
        <f t="shared" si="78"/>
        <v>#DIV/0!</v>
      </c>
      <c r="BT371" s="195" t="e">
        <f t="shared" si="78"/>
        <v>#DIV/0!</v>
      </c>
      <c r="BU371" s="195" t="e">
        <f t="shared" si="78"/>
        <v>#DIV/0!</v>
      </c>
      <c r="BV371" s="195" t="e">
        <f t="shared" si="78"/>
        <v>#DIV/0!</v>
      </c>
    </row>
    <row r="372" spans="1:74" x14ac:dyDescent="0.2">
      <c r="A372" s="90"/>
      <c r="B372" s="102">
        <f t="shared" si="48"/>
        <v>39813</v>
      </c>
      <c r="C372" s="195">
        <f t="shared" si="49"/>
        <v>0.31445036744703453</v>
      </c>
      <c r="D372" s="195">
        <f t="shared" ref="D372:BO375" si="79">(D125-D$246)/D$247</f>
        <v>0.23718662110038399</v>
      </c>
      <c r="E372" s="195">
        <f t="shared" si="79"/>
        <v>0.80135935435596617</v>
      </c>
      <c r="F372" s="195">
        <f t="shared" si="79"/>
        <v>0.9874219732378593</v>
      </c>
      <c r="G372" s="195">
        <f t="shared" si="79"/>
        <v>0.15971924553198805</v>
      </c>
      <c r="H372" s="195">
        <f t="shared" si="79"/>
        <v>0.76200452680449138</v>
      </c>
      <c r="I372" s="195">
        <f t="shared" si="79"/>
        <v>1.135641238854489</v>
      </c>
      <c r="J372" s="195">
        <f t="shared" si="79"/>
        <v>1.2562852401596178</v>
      </c>
      <c r="K372" s="195">
        <f t="shared" si="79"/>
        <v>1.2010611320923925</v>
      </c>
      <c r="L372" s="195">
        <f t="shared" si="79"/>
        <v>-1</v>
      </c>
      <c r="M372" s="195">
        <f t="shared" si="79"/>
        <v>3.7336226893713715</v>
      </c>
      <c r="N372" s="195">
        <f t="shared" si="79"/>
        <v>2.7159940095112338</v>
      </c>
      <c r="O372" s="195">
        <f t="shared" si="79"/>
        <v>-0.58307622470864628</v>
      </c>
      <c r="P372" s="195">
        <f t="shared" si="79"/>
        <v>2.1319705429078817</v>
      </c>
      <c r="Q372" s="195">
        <f t="shared" si="79"/>
        <v>2.8776952363913382</v>
      </c>
      <c r="R372" s="195">
        <f t="shared" si="79"/>
        <v>4.3872687547744746</v>
      </c>
      <c r="S372" s="195">
        <f t="shared" si="79"/>
        <v>3.7278723664076683</v>
      </c>
      <c r="T372" s="195">
        <f t="shared" si="79"/>
        <v>5.2662903768671452</v>
      </c>
      <c r="U372" s="195">
        <f t="shared" si="79"/>
        <v>2.8629048362152241</v>
      </c>
      <c r="V372" s="195">
        <f t="shared" si="79"/>
        <v>4.0926311711921235</v>
      </c>
      <c r="W372" s="195">
        <f t="shared" si="79"/>
        <v>1.8645227403265079</v>
      </c>
      <c r="X372" s="195">
        <f t="shared" si="79"/>
        <v>7.7387246197118174</v>
      </c>
      <c r="Y372" s="195">
        <f t="shared" si="79"/>
        <v>1.5874622955273874</v>
      </c>
      <c r="Z372" s="195">
        <f t="shared" si="79"/>
        <v>1.6441192559868461</v>
      </c>
      <c r="AA372" s="195">
        <f t="shared" si="79"/>
        <v>3.0557839454171929</v>
      </c>
      <c r="AB372" s="195">
        <f t="shared" si="79"/>
        <v>-2.0986052086060072</v>
      </c>
      <c r="AC372" s="195">
        <f t="shared" si="79"/>
        <v>3.489732450827598</v>
      </c>
      <c r="AD372" s="195">
        <f t="shared" si="79"/>
        <v>3.5831553029372976</v>
      </c>
      <c r="AE372" s="195">
        <f t="shared" si="79"/>
        <v>2.5321329676143205</v>
      </c>
      <c r="AF372" s="195">
        <f t="shared" si="79"/>
        <v>3.8907642086235028</v>
      </c>
      <c r="AG372" s="195">
        <f t="shared" si="79"/>
        <v>3.5094392041785891</v>
      </c>
      <c r="AH372" s="195">
        <f t="shared" si="79"/>
        <v>3.2122481265357603</v>
      </c>
      <c r="AI372" s="195">
        <f t="shared" si="79"/>
        <v>-1.091405826403594</v>
      </c>
      <c r="AJ372" s="195">
        <f t="shared" si="79"/>
        <v>-0.27270559832338559</v>
      </c>
      <c r="AK372" s="195">
        <f t="shared" si="79"/>
        <v>-0.19008913855028631</v>
      </c>
      <c r="AL372" s="195">
        <f t="shared" si="79"/>
        <v>-1.3481893626484758</v>
      </c>
      <c r="AM372" s="195">
        <f t="shared" si="79"/>
        <v>0.49376739248986384</v>
      </c>
      <c r="AN372" s="195">
        <f t="shared" si="79"/>
        <v>-0.74312196743402514</v>
      </c>
      <c r="AO372" s="195">
        <f t="shared" si="79"/>
        <v>0.22025464892098923</v>
      </c>
      <c r="AP372" s="195">
        <f t="shared" si="79"/>
        <v>-1.0981679816295549</v>
      </c>
      <c r="AQ372" s="195">
        <f t="shared" si="79"/>
        <v>0.24553569397127406</v>
      </c>
      <c r="AR372" s="195">
        <f t="shared" si="79"/>
        <v>-4.8385442732937545</v>
      </c>
      <c r="AS372" s="195">
        <f t="shared" si="79"/>
        <v>-1</v>
      </c>
      <c r="AT372" s="195">
        <f t="shared" si="79"/>
        <v>0.72432405448588288</v>
      </c>
      <c r="AU372" s="195">
        <f t="shared" si="79"/>
        <v>3.0671156818406367</v>
      </c>
      <c r="AV372" s="195">
        <f t="shared" si="79"/>
        <v>0.57496491946299877</v>
      </c>
      <c r="AW372" s="195">
        <f t="shared" si="79"/>
        <v>2.8098032258244898</v>
      </c>
      <c r="AX372" s="195">
        <f t="shared" si="79"/>
        <v>1.8499864587902635</v>
      </c>
      <c r="AY372" s="195">
        <f t="shared" si="79"/>
        <v>3.5586038079515825E-2</v>
      </c>
      <c r="AZ372" s="195">
        <f t="shared" si="79"/>
        <v>-0.45067193196878802</v>
      </c>
      <c r="BA372" s="195">
        <f t="shared" si="79"/>
        <v>-0.93059360433315297</v>
      </c>
      <c r="BB372" s="195" t="e">
        <f t="shared" si="79"/>
        <v>#DIV/0!</v>
      </c>
      <c r="BC372" s="195" t="e">
        <f t="shared" si="79"/>
        <v>#DIV/0!</v>
      </c>
      <c r="BD372" s="195" t="e">
        <f t="shared" si="79"/>
        <v>#DIV/0!</v>
      </c>
      <c r="BE372" s="195" t="e">
        <f t="shared" si="79"/>
        <v>#DIV/0!</v>
      </c>
      <c r="BF372" s="195" t="e">
        <f t="shared" si="79"/>
        <v>#DIV/0!</v>
      </c>
      <c r="BG372" s="195" t="e">
        <f t="shared" si="79"/>
        <v>#DIV/0!</v>
      </c>
      <c r="BH372" s="195" t="e">
        <f t="shared" si="79"/>
        <v>#DIV/0!</v>
      </c>
      <c r="BI372" s="195" t="e">
        <f t="shared" si="79"/>
        <v>#DIV/0!</v>
      </c>
      <c r="BJ372" s="195" t="e">
        <f t="shared" si="79"/>
        <v>#DIV/0!</v>
      </c>
      <c r="BK372" s="195" t="e">
        <f t="shared" si="79"/>
        <v>#DIV/0!</v>
      </c>
      <c r="BL372" s="195" t="e">
        <f t="shared" si="79"/>
        <v>#DIV/0!</v>
      </c>
      <c r="BM372" s="195" t="e">
        <f t="shared" si="79"/>
        <v>#DIV/0!</v>
      </c>
      <c r="BN372" s="195" t="e">
        <f t="shared" si="79"/>
        <v>#DIV/0!</v>
      </c>
      <c r="BO372" s="195" t="e">
        <f t="shared" si="79"/>
        <v>#DIV/0!</v>
      </c>
      <c r="BP372" s="195" t="e">
        <f t="shared" si="78"/>
        <v>#DIV/0!</v>
      </c>
      <c r="BQ372" s="195" t="e">
        <f t="shared" si="78"/>
        <v>#DIV/0!</v>
      </c>
      <c r="BR372" s="195" t="e">
        <f t="shared" si="78"/>
        <v>#DIV/0!</v>
      </c>
      <c r="BS372" s="195" t="e">
        <f t="shared" si="78"/>
        <v>#DIV/0!</v>
      </c>
      <c r="BT372" s="195" t="e">
        <f t="shared" si="78"/>
        <v>#DIV/0!</v>
      </c>
      <c r="BU372" s="195" t="e">
        <f t="shared" si="78"/>
        <v>#DIV/0!</v>
      </c>
      <c r="BV372" s="195" t="e">
        <f t="shared" si="78"/>
        <v>#DIV/0!</v>
      </c>
    </row>
    <row r="373" spans="1:74" x14ac:dyDescent="0.2">
      <c r="A373" s="90"/>
      <c r="B373" s="102">
        <f t="shared" si="48"/>
        <v>39844</v>
      </c>
      <c r="C373" s="195">
        <f t="shared" si="49"/>
        <v>-2.4037927030590387</v>
      </c>
      <c r="D373" s="195">
        <f t="shared" si="79"/>
        <v>-2.3694910875251498</v>
      </c>
      <c r="E373" s="195">
        <f t="shared" si="79"/>
        <v>-1.9984189493028317</v>
      </c>
      <c r="F373" s="195">
        <f t="shared" si="79"/>
        <v>-2.4261903189387626</v>
      </c>
      <c r="G373" s="195">
        <f t="shared" si="79"/>
        <v>-1.5353957487461121</v>
      </c>
      <c r="H373" s="195">
        <f t="shared" si="79"/>
        <v>-2.3036175250071893</v>
      </c>
      <c r="I373" s="195">
        <f t="shared" si="79"/>
        <v>-2.1063953211357713</v>
      </c>
      <c r="J373" s="195">
        <f t="shared" si="79"/>
        <v>-1.4486111659011951</v>
      </c>
      <c r="K373" s="195">
        <f t="shared" si="79"/>
        <v>-1.3092515168410694</v>
      </c>
      <c r="L373" s="195">
        <f t="shared" si="79"/>
        <v>-1</v>
      </c>
      <c r="M373" s="195">
        <f t="shared" si="79"/>
        <v>-1.3924874199287429</v>
      </c>
      <c r="N373" s="195">
        <f t="shared" si="79"/>
        <v>-2.8941326097495499</v>
      </c>
      <c r="O373" s="195">
        <f t="shared" si="79"/>
        <v>-1.2582420533492635</v>
      </c>
      <c r="P373" s="195">
        <f t="shared" si="79"/>
        <v>-2.2589785112755654</v>
      </c>
      <c r="Q373" s="195">
        <f t="shared" si="79"/>
        <v>-3.0273263775188335</v>
      </c>
      <c r="R373" s="195">
        <f t="shared" si="79"/>
        <v>-0.33081944708280264</v>
      </c>
      <c r="S373" s="195">
        <f t="shared" si="79"/>
        <v>0.76404630081279801</v>
      </c>
      <c r="T373" s="195">
        <f t="shared" si="79"/>
        <v>-1.663794823627436</v>
      </c>
      <c r="U373" s="195">
        <f t="shared" si="79"/>
        <v>0.25083715906439186</v>
      </c>
      <c r="V373" s="195">
        <f t="shared" si="79"/>
        <v>-2.2601557184732433</v>
      </c>
      <c r="W373" s="195">
        <f t="shared" si="79"/>
        <v>-0.25969473293991135</v>
      </c>
      <c r="X373" s="195">
        <f t="shared" si="79"/>
        <v>-1.799979281863396</v>
      </c>
      <c r="Y373" s="195">
        <f t="shared" si="79"/>
        <v>3.4120466855224456</v>
      </c>
      <c r="Z373" s="195">
        <f t="shared" si="79"/>
        <v>3.5838192168764884</v>
      </c>
      <c r="AA373" s="195">
        <f t="shared" si="79"/>
        <v>2.3272138330579333</v>
      </c>
      <c r="AB373" s="195">
        <f t="shared" si="79"/>
        <v>4.4186145815317399</v>
      </c>
      <c r="AC373" s="195">
        <f t="shared" si="79"/>
        <v>-2.3219956531702679</v>
      </c>
      <c r="AD373" s="195">
        <f t="shared" si="79"/>
        <v>-2.2140797195339528</v>
      </c>
      <c r="AE373" s="195">
        <f t="shared" si="79"/>
        <v>-2.284430737222908</v>
      </c>
      <c r="AF373" s="195">
        <f t="shared" si="79"/>
        <v>0.19659636104219702</v>
      </c>
      <c r="AG373" s="195">
        <f t="shared" si="79"/>
        <v>1.7025454883539974</v>
      </c>
      <c r="AH373" s="195">
        <f t="shared" si="79"/>
        <v>-2.4360956970073664</v>
      </c>
      <c r="AI373" s="195">
        <f t="shared" si="79"/>
        <v>0.50741225389717981</v>
      </c>
      <c r="AJ373" s="195">
        <f t="shared" si="79"/>
        <v>-0.4300842129101069</v>
      </c>
      <c r="AK373" s="195">
        <f t="shared" si="79"/>
        <v>-0.70513036278178332</v>
      </c>
      <c r="AL373" s="195">
        <f t="shared" si="79"/>
        <v>-0.17074007257280982</v>
      </c>
      <c r="AM373" s="195">
        <f t="shared" si="79"/>
        <v>-0.38670649794204104</v>
      </c>
      <c r="AN373" s="195">
        <f t="shared" si="79"/>
        <v>1.3922827703181337</v>
      </c>
      <c r="AO373" s="195">
        <f t="shared" si="79"/>
        <v>-0.21516561201017342</v>
      </c>
      <c r="AP373" s="195">
        <f t="shared" si="79"/>
        <v>-1.305521125064276</v>
      </c>
      <c r="AQ373" s="195">
        <f t="shared" si="79"/>
        <v>-0.96734768151559258</v>
      </c>
      <c r="AR373" s="195">
        <f t="shared" si="79"/>
        <v>0.40073379568210116</v>
      </c>
      <c r="AS373" s="195">
        <f t="shared" si="79"/>
        <v>-1</v>
      </c>
      <c r="AT373" s="195">
        <f t="shared" si="79"/>
        <v>-2.5691759511137171</v>
      </c>
      <c r="AU373" s="195">
        <f t="shared" si="79"/>
        <v>-4.4349604869855996</v>
      </c>
      <c r="AV373" s="195">
        <f t="shared" si="79"/>
        <v>-4.7704173676820671</v>
      </c>
      <c r="AW373" s="195">
        <f t="shared" si="79"/>
        <v>-3.3352941029914742</v>
      </c>
      <c r="AX373" s="195">
        <f t="shared" si="79"/>
        <v>-2.8996164764665857</v>
      </c>
      <c r="AY373" s="195">
        <f t="shared" si="79"/>
        <v>-2.6258883786504006</v>
      </c>
      <c r="AZ373" s="195">
        <f t="shared" si="79"/>
        <v>-1.8222914725327395</v>
      </c>
      <c r="BA373" s="195">
        <f t="shared" si="79"/>
        <v>2.8048983856440377</v>
      </c>
      <c r="BB373" s="195" t="e">
        <f t="shared" si="79"/>
        <v>#DIV/0!</v>
      </c>
      <c r="BC373" s="195" t="e">
        <f t="shared" si="79"/>
        <v>#DIV/0!</v>
      </c>
      <c r="BD373" s="195" t="e">
        <f t="shared" si="79"/>
        <v>#DIV/0!</v>
      </c>
      <c r="BE373" s="195" t="e">
        <f t="shared" si="79"/>
        <v>#DIV/0!</v>
      </c>
      <c r="BF373" s="195" t="e">
        <f t="shared" si="79"/>
        <v>#DIV/0!</v>
      </c>
      <c r="BG373" s="195" t="e">
        <f t="shared" si="79"/>
        <v>#DIV/0!</v>
      </c>
      <c r="BH373" s="195" t="e">
        <f t="shared" si="79"/>
        <v>#DIV/0!</v>
      </c>
      <c r="BI373" s="195" t="e">
        <f t="shared" si="79"/>
        <v>#DIV/0!</v>
      </c>
      <c r="BJ373" s="195" t="e">
        <f t="shared" si="79"/>
        <v>#DIV/0!</v>
      </c>
      <c r="BK373" s="195" t="e">
        <f t="shared" si="79"/>
        <v>#DIV/0!</v>
      </c>
      <c r="BL373" s="195" t="e">
        <f t="shared" si="79"/>
        <v>#DIV/0!</v>
      </c>
      <c r="BM373" s="195" t="e">
        <f t="shared" si="79"/>
        <v>#DIV/0!</v>
      </c>
      <c r="BN373" s="195" t="e">
        <f t="shared" si="79"/>
        <v>#DIV/0!</v>
      </c>
      <c r="BO373" s="195" t="e">
        <f t="shared" si="79"/>
        <v>#DIV/0!</v>
      </c>
      <c r="BP373" s="195" t="e">
        <f t="shared" si="78"/>
        <v>#DIV/0!</v>
      </c>
      <c r="BQ373" s="195" t="e">
        <f t="shared" si="78"/>
        <v>#DIV/0!</v>
      </c>
      <c r="BR373" s="195" t="e">
        <f t="shared" si="78"/>
        <v>#DIV/0!</v>
      </c>
      <c r="BS373" s="195" t="e">
        <f t="shared" si="78"/>
        <v>#DIV/0!</v>
      </c>
      <c r="BT373" s="195" t="e">
        <f t="shared" si="78"/>
        <v>#DIV/0!</v>
      </c>
      <c r="BU373" s="195" t="e">
        <f t="shared" si="78"/>
        <v>#DIV/0!</v>
      </c>
      <c r="BV373" s="195" t="e">
        <f t="shared" si="78"/>
        <v>#DIV/0!</v>
      </c>
    </row>
    <row r="374" spans="1:74" x14ac:dyDescent="0.2">
      <c r="A374" s="90"/>
      <c r="B374" s="102">
        <f t="shared" si="48"/>
        <v>39872</v>
      </c>
      <c r="C374" s="195">
        <f t="shared" si="49"/>
        <v>-2.9533710125756278</v>
      </c>
      <c r="D374" s="195">
        <f t="shared" si="79"/>
        <v>-2.9508449301224302</v>
      </c>
      <c r="E374" s="195">
        <f t="shared" si="79"/>
        <v>-2.6112843731436728</v>
      </c>
      <c r="F374" s="195">
        <f t="shared" si="79"/>
        <v>-2.6339773440613286</v>
      </c>
      <c r="G374" s="195">
        <f t="shared" si="79"/>
        <v>-2.5255473111952007</v>
      </c>
      <c r="H374" s="195">
        <f t="shared" si="79"/>
        <v>-2.6095860561494728</v>
      </c>
      <c r="I374" s="195">
        <f t="shared" si="79"/>
        <v>-2.2152537820233573</v>
      </c>
      <c r="J374" s="195">
        <f t="shared" si="79"/>
        <v>-2.1687366480927706</v>
      </c>
      <c r="K374" s="195">
        <f t="shared" si="79"/>
        <v>-1.1695498272426001</v>
      </c>
      <c r="L374" s="195">
        <f t="shared" si="79"/>
        <v>-1</v>
      </c>
      <c r="M374" s="195">
        <f t="shared" si="79"/>
        <v>-0.83141290321875139</v>
      </c>
      <c r="N374" s="195">
        <f t="shared" si="79"/>
        <v>-0.76700669438314584</v>
      </c>
      <c r="O374" s="195">
        <f t="shared" si="79"/>
        <v>-1.0010975559339854</v>
      </c>
      <c r="P374" s="195">
        <f t="shared" si="79"/>
        <v>-0.91420327969976889</v>
      </c>
      <c r="Q374" s="195">
        <f t="shared" si="79"/>
        <v>-0.50429931481075241</v>
      </c>
      <c r="R374" s="195">
        <f t="shared" si="79"/>
        <v>-1.6111598460507011</v>
      </c>
      <c r="S374" s="195">
        <f t="shared" si="79"/>
        <v>-1.7649844647510975</v>
      </c>
      <c r="T374" s="195">
        <f t="shared" si="79"/>
        <v>-1.3723416848104892</v>
      </c>
      <c r="U374" s="195">
        <f t="shared" si="79"/>
        <v>-1.5493936963667061</v>
      </c>
      <c r="V374" s="195">
        <f t="shared" si="79"/>
        <v>-3.7161389107570324E-2</v>
      </c>
      <c r="W374" s="195">
        <f t="shared" si="79"/>
        <v>0.29557184061909197</v>
      </c>
      <c r="X374" s="195">
        <f t="shared" si="79"/>
        <v>-2.0204524493360774</v>
      </c>
      <c r="Y374" s="195">
        <f t="shared" si="79"/>
        <v>-1.6088420135646737</v>
      </c>
      <c r="Z374" s="195">
        <f t="shared" si="79"/>
        <v>-1.2428554461861923</v>
      </c>
      <c r="AA374" s="195">
        <f t="shared" si="79"/>
        <v>-1.5925080229897515</v>
      </c>
      <c r="AB374" s="195">
        <f t="shared" si="79"/>
        <v>0.23308416156571962</v>
      </c>
      <c r="AC374" s="195">
        <f t="shared" si="79"/>
        <v>-1.720893848441809</v>
      </c>
      <c r="AD374" s="195">
        <f t="shared" si="79"/>
        <v>-1.948918251692771</v>
      </c>
      <c r="AE374" s="195">
        <f t="shared" si="79"/>
        <v>-1.1801457902054395</v>
      </c>
      <c r="AF374" s="195">
        <f t="shared" si="79"/>
        <v>-0.86952869188550785</v>
      </c>
      <c r="AG374" s="195">
        <f t="shared" si="79"/>
        <v>-1.375456011490263</v>
      </c>
      <c r="AH374" s="195">
        <f t="shared" si="79"/>
        <v>-2.2579914843614683</v>
      </c>
      <c r="AI374" s="195">
        <f t="shared" si="79"/>
        <v>-0.51252341801883106</v>
      </c>
      <c r="AJ374" s="195">
        <f t="shared" si="79"/>
        <v>-1.1610493484285977</v>
      </c>
      <c r="AK374" s="195">
        <f t="shared" si="79"/>
        <v>-1.3241531970661955</v>
      </c>
      <c r="AL374" s="195">
        <f t="shared" si="79"/>
        <v>-1.2934887640729202</v>
      </c>
      <c r="AM374" s="195">
        <f t="shared" si="79"/>
        <v>-0.40341102609508378</v>
      </c>
      <c r="AN374" s="195">
        <f t="shared" si="79"/>
        <v>-4.002135920357084E-2</v>
      </c>
      <c r="AO374" s="195">
        <f t="shared" si="79"/>
        <v>1.5326038904178904E-2</v>
      </c>
      <c r="AP374" s="195">
        <f t="shared" si="79"/>
        <v>-1.0863963345322845</v>
      </c>
      <c r="AQ374" s="195">
        <f t="shared" si="79"/>
        <v>-1.4784660762368935</v>
      </c>
      <c r="AR374" s="195">
        <f t="shared" si="79"/>
        <v>-0.19096183165629912</v>
      </c>
      <c r="AS374" s="195">
        <f t="shared" si="79"/>
        <v>-1</v>
      </c>
      <c r="AT374" s="195">
        <f t="shared" si="79"/>
        <v>-2.9793430906533893</v>
      </c>
      <c r="AU374" s="195">
        <f t="shared" si="79"/>
        <v>-2.8667958067061852</v>
      </c>
      <c r="AV374" s="195">
        <f t="shared" si="79"/>
        <v>-1.2051175745757292</v>
      </c>
      <c r="AW374" s="195">
        <f t="shared" si="79"/>
        <v>-3.976534018199863</v>
      </c>
      <c r="AX374" s="195">
        <f t="shared" si="79"/>
        <v>-3.6667273001470631</v>
      </c>
      <c r="AY374" s="195">
        <f t="shared" si="79"/>
        <v>-2.5528525857784676</v>
      </c>
      <c r="AZ374" s="195">
        <f t="shared" si="79"/>
        <v>-1.8623512882174107</v>
      </c>
      <c r="BA374" s="195">
        <f t="shared" si="79"/>
        <v>-1.0216517168148385</v>
      </c>
      <c r="BB374" s="195" t="e">
        <f t="shared" si="79"/>
        <v>#DIV/0!</v>
      </c>
      <c r="BC374" s="195" t="e">
        <f t="shared" si="79"/>
        <v>#DIV/0!</v>
      </c>
      <c r="BD374" s="195" t="e">
        <f t="shared" si="79"/>
        <v>#DIV/0!</v>
      </c>
      <c r="BE374" s="195" t="e">
        <f t="shared" si="79"/>
        <v>#DIV/0!</v>
      </c>
      <c r="BF374" s="195" t="e">
        <f t="shared" si="79"/>
        <v>#DIV/0!</v>
      </c>
      <c r="BG374" s="195" t="e">
        <f t="shared" si="79"/>
        <v>#DIV/0!</v>
      </c>
      <c r="BH374" s="195" t="e">
        <f t="shared" si="79"/>
        <v>#DIV/0!</v>
      </c>
      <c r="BI374" s="195" t="e">
        <f t="shared" si="79"/>
        <v>#DIV/0!</v>
      </c>
      <c r="BJ374" s="195" t="e">
        <f t="shared" si="79"/>
        <v>#DIV/0!</v>
      </c>
      <c r="BK374" s="195" t="e">
        <f t="shared" si="79"/>
        <v>#DIV/0!</v>
      </c>
      <c r="BL374" s="195" t="e">
        <f t="shared" si="79"/>
        <v>#DIV/0!</v>
      </c>
      <c r="BM374" s="195" t="e">
        <f t="shared" si="79"/>
        <v>#DIV/0!</v>
      </c>
      <c r="BN374" s="195" t="e">
        <f t="shared" si="79"/>
        <v>#DIV/0!</v>
      </c>
      <c r="BO374" s="195" t="e">
        <f t="shared" si="79"/>
        <v>#DIV/0!</v>
      </c>
      <c r="BP374" s="195" t="e">
        <f t="shared" si="78"/>
        <v>#DIV/0!</v>
      </c>
      <c r="BQ374" s="195" t="e">
        <f t="shared" si="78"/>
        <v>#DIV/0!</v>
      </c>
      <c r="BR374" s="195" t="e">
        <f t="shared" si="78"/>
        <v>#DIV/0!</v>
      </c>
      <c r="BS374" s="195" t="e">
        <f t="shared" si="78"/>
        <v>#DIV/0!</v>
      </c>
      <c r="BT374" s="195" t="e">
        <f t="shared" si="78"/>
        <v>#DIV/0!</v>
      </c>
      <c r="BU374" s="195" t="e">
        <f t="shared" si="78"/>
        <v>#DIV/0!</v>
      </c>
      <c r="BV374" s="195" t="e">
        <f t="shared" si="78"/>
        <v>#DIV/0!</v>
      </c>
    </row>
    <row r="375" spans="1:74" x14ac:dyDescent="0.2">
      <c r="A375" s="90"/>
      <c r="B375" s="102">
        <f t="shared" si="48"/>
        <v>39903</v>
      </c>
      <c r="C375" s="195">
        <f t="shared" si="49"/>
        <v>2.1203433266231442</v>
      </c>
      <c r="D375" s="195">
        <f t="shared" si="79"/>
        <v>2.146357233972227</v>
      </c>
      <c r="E375" s="195">
        <f t="shared" si="79"/>
        <v>1.9727887081982598</v>
      </c>
      <c r="F375" s="195">
        <f t="shared" si="79"/>
        <v>1.6171761852612738</v>
      </c>
      <c r="G375" s="195">
        <f t="shared" si="79"/>
        <v>1.7737139769959647</v>
      </c>
      <c r="H375" s="195">
        <f t="shared" si="79"/>
        <v>1.923869901125681</v>
      </c>
      <c r="I375" s="195">
        <f t="shared" si="79"/>
        <v>1.66132564077546</v>
      </c>
      <c r="J375" s="195">
        <f t="shared" si="79"/>
        <v>1.2123297537639006</v>
      </c>
      <c r="K375" s="195">
        <f t="shared" si="79"/>
        <v>2.3567590882925709</v>
      </c>
      <c r="L375" s="195">
        <f t="shared" si="79"/>
        <v>-1</v>
      </c>
      <c r="M375" s="195">
        <f t="shared" si="79"/>
        <v>1.1326812168603035</v>
      </c>
      <c r="N375" s="195">
        <f t="shared" si="79"/>
        <v>1.6401939147474549</v>
      </c>
      <c r="O375" s="195">
        <f t="shared" si="79"/>
        <v>-0.64768539491349009</v>
      </c>
      <c r="P375" s="195">
        <f t="shared" si="79"/>
        <v>1.6813712462661246</v>
      </c>
      <c r="Q375" s="195">
        <f t="shared" si="79"/>
        <v>1.4166180962949289</v>
      </c>
      <c r="R375" s="195">
        <f t="shared" si="79"/>
        <v>-0.37810859041520478</v>
      </c>
      <c r="S375" s="195">
        <f t="shared" si="79"/>
        <v>-0.24163835328157041</v>
      </c>
      <c r="T375" s="195">
        <f t="shared" si="79"/>
        <v>-0.55043727647068463</v>
      </c>
      <c r="U375" s="195">
        <f t="shared" si="79"/>
        <v>3.5528160120937891</v>
      </c>
      <c r="V375" s="195">
        <f t="shared" si="79"/>
        <v>0.8262819793066668</v>
      </c>
      <c r="W375" s="195">
        <f t="shared" si="79"/>
        <v>1.5028103289719221</v>
      </c>
      <c r="X375" s="195">
        <f t="shared" si="79"/>
        <v>2.6142223067157495</v>
      </c>
      <c r="Y375" s="195">
        <f t="shared" si="79"/>
        <v>-0.47320897049559879</v>
      </c>
      <c r="Z375" s="195">
        <f t="shared" si="79"/>
        <v>0.63310266295354045</v>
      </c>
      <c r="AA375" s="195">
        <f t="shared" si="79"/>
        <v>1.1183312777841241</v>
      </c>
      <c r="AB375" s="195">
        <f t="shared" si="79"/>
        <v>0.66314131155389944</v>
      </c>
      <c r="AC375" s="195">
        <f t="shared" si="79"/>
        <v>1.1851522866482946</v>
      </c>
      <c r="AD375" s="195">
        <f t="shared" si="79"/>
        <v>1.0838007791461497</v>
      </c>
      <c r="AE375" s="195">
        <f t="shared" si="79"/>
        <v>0.8051354558559165</v>
      </c>
      <c r="AF375" s="195">
        <f t="shared" si="79"/>
        <v>1.215920651873331</v>
      </c>
      <c r="AG375" s="195">
        <f t="shared" si="79"/>
        <v>1.9192424938748738</v>
      </c>
      <c r="AH375" s="195">
        <f t="shared" si="79"/>
        <v>2.1759723237511022</v>
      </c>
      <c r="AI375" s="195">
        <f t="shared" si="79"/>
        <v>-0.27132241452517986</v>
      </c>
      <c r="AJ375" s="195">
        <f t="shared" si="79"/>
        <v>0.70603330644114182</v>
      </c>
      <c r="AK375" s="195">
        <f t="shared" si="79"/>
        <v>1.0643352714760181</v>
      </c>
      <c r="AL375" s="195">
        <f t="shared" si="79"/>
        <v>0.40090639019085778</v>
      </c>
      <c r="AM375" s="195">
        <f t="shared" si="79"/>
        <v>-0.76081530018692611</v>
      </c>
      <c r="AN375" s="195">
        <f t="shared" si="79"/>
        <v>0.40503330848300945</v>
      </c>
      <c r="AO375" s="195">
        <f t="shared" si="79"/>
        <v>-0.59390875736905402</v>
      </c>
      <c r="AP375" s="195">
        <f t="shared" si="79"/>
        <v>0.78322504683553595</v>
      </c>
      <c r="AQ375" s="195">
        <f t="shared" si="79"/>
        <v>1.2436888562912038</v>
      </c>
      <c r="AR375" s="195">
        <f t="shared" si="79"/>
        <v>3.3643930750240658</v>
      </c>
      <c r="AS375" s="195">
        <f t="shared" si="79"/>
        <v>-1</v>
      </c>
      <c r="AT375" s="195">
        <f t="shared" si="79"/>
        <v>1.2170931759999992</v>
      </c>
      <c r="AU375" s="195">
        <f t="shared" si="79"/>
        <v>2.891899111890154</v>
      </c>
      <c r="AV375" s="195">
        <f t="shared" si="79"/>
        <v>2.8989876219109538</v>
      </c>
      <c r="AW375" s="195">
        <f t="shared" si="79"/>
        <v>0.56137895963640028</v>
      </c>
      <c r="AX375" s="195">
        <f t="shared" si="79"/>
        <v>1.3016795115372501</v>
      </c>
      <c r="AY375" s="195">
        <f t="shared" si="79"/>
        <v>2.7303224036944269</v>
      </c>
      <c r="AZ375" s="195">
        <f t="shared" si="79"/>
        <v>2.4549695517148185</v>
      </c>
      <c r="BA375" s="195">
        <f t="shared" si="79"/>
        <v>-7.046013265347835E-2</v>
      </c>
      <c r="BB375" s="195" t="e">
        <f t="shared" si="79"/>
        <v>#DIV/0!</v>
      </c>
      <c r="BC375" s="195" t="e">
        <f t="shared" si="79"/>
        <v>#DIV/0!</v>
      </c>
      <c r="BD375" s="195" t="e">
        <f t="shared" si="79"/>
        <v>#DIV/0!</v>
      </c>
      <c r="BE375" s="195" t="e">
        <f t="shared" si="79"/>
        <v>#DIV/0!</v>
      </c>
      <c r="BF375" s="195" t="e">
        <f t="shared" si="79"/>
        <v>#DIV/0!</v>
      </c>
      <c r="BG375" s="195" t="e">
        <f t="shared" si="79"/>
        <v>#DIV/0!</v>
      </c>
      <c r="BH375" s="195" t="e">
        <f t="shared" si="79"/>
        <v>#DIV/0!</v>
      </c>
      <c r="BI375" s="195" t="e">
        <f t="shared" si="79"/>
        <v>#DIV/0!</v>
      </c>
      <c r="BJ375" s="195" t="e">
        <f t="shared" si="79"/>
        <v>#DIV/0!</v>
      </c>
      <c r="BK375" s="195" t="e">
        <f t="shared" si="79"/>
        <v>#DIV/0!</v>
      </c>
      <c r="BL375" s="195" t="e">
        <f t="shared" si="79"/>
        <v>#DIV/0!</v>
      </c>
      <c r="BM375" s="195" t="e">
        <f t="shared" si="79"/>
        <v>#DIV/0!</v>
      </c>
      <c r="BN375" s="195" t="e">
        <f t="shared" si="79"/>
        <v>#DIV/0!</v>
      </c>
      <c r="BO375" s="195" t="e">
        <f t="shared" ref="BO375:BV382" si="80">(BO128-BO$246)/BO$247</f>
        <v>#DIV/0!</v>
      </c>
      <c r="BP375" s="195" t="e">
        <f t="shared" si="80"/>
        <v>#DIV/0!</v>
      </c>
      <c r="BQ375" s="195" t="e">
        <f t="shared" si="80"/>
        <v>#DIV/0!</v>
      </c>
      <c r="BR375" s="195" t="e">
        <f t="shared" si="80"/>
        <v>#DIV/0!</v>
      </c>
      <c r="BS375" s="195" t="e">
        <f t="shared" si="80"/>
        <v>#DIV/0!</v>
      </c>
      <c r="BT375" s="195" t="e">
        <f t="shared" si="80"/>
        <v>#DIV/0!</v>
      </c>
      <c r="BU375" s="195" t="e">
        <f t="shared" si="80"/>
        <v>#DIV/0!</v>
      </c>
      <c r="BV375" s="195" t="e">
        <f t="shared" si="80"/>
        <v>#DIV/0!</v>
      </c>
    </row>
    <row r="376" spans="1:74" x14ac:dyDescent="0.2">
      <c r="A376" s="90"/>
      <c r="B376" s="102">
        <f t="shared" si="48"/>
        <v>39933</v>
      </c>
      <c r="C376" s="195">
        <f t="shared" si="49"/>
        <v>2.5856450487192633</v>
      </c>
      <c r="D376" s="195">
        <f t="shared" ref="D376:BO379" si="81">(D129-D$246)/D$247</f>
        <v>2.5138598238623624</v>
      </c>
      <c r="E376" s="195">
        <f t="shared" si="81"/>
        <v>3.46491601394662</v>
      </c>
      <c r="F376" s="195">
        <f t="shared" si="81"/>
        <v>2.9344446830682722</v>
      </c>
      <c r="G376" s="195">
        <f t="shared" si="81"/>
        <v>3.1160750397125314</v>
      </c>
      <c r="H376" s="195">
        <f t="shared" si="81"/>
        <v>2.8304302830467205</v>
      </c>
      <c r="I376" s="195">
        <f t="shared" si="81"/>
        <v>2.9285371891606498</v>
      </c>
      <c r="J376" s="195">
        <f t="shared" si="81"/>
        <v>3.1600057964503412</v>
      </c>
      <c r="K376" s="195">
        <f t="shared" si="81"/>
        <v>2.7571127255586774</v>
      </c>
      <c r="L376" s="195">
        <f t="shared" si="81"/>
        <v>-1</v>
      </c>
      <c r="M376" s="195">
        <f t="shared" si="81"/>
        <v>0.11985838630024775</v>
      </c>
      <c r="N376" s="195">
        <f t="shared" si="81"/>
        <v>-1.9223704295108248</v>
      </c>
      <c r="O376" s="195">
        <f t="shared" si="81"/>
        <v>-0.71229456511833389</v>
      </c>
      <c r="P376" s="195">
        <f t="shared" si="81"/>
        <v>-1.7897372488333845</v>
      </c>
      <c r="Q376" s="195">
        <f t="shared" si="81"/>
        <v>-1.8769494449587514</v>
      </c>
      <c r="R376" s="195">
        <f t="shared" si="81"/>
        <v>1.7485495931200234</v>
      </c>
      <c r="S376" s="195">
        <f t="shared" si="81"/>
        <v>2.2786219065780138</v>
      </c>
      <c r="T376" s="195">
        <f t="shared" si="81"/>
        <v>1.0384167231175963</v>
      </c>
      <c r="U376" s="195">
        <f t="shared" si="81"/>
        <v>-1.5491326136132988</v>
      </c>
      <c r="V376" s="195">
        <f t="shared" si="81"/>
        <v>-0.52865586641129347</v>
      </c>
      <c r="W376" s="195">
        <f t="shared" si="81"/>
        <v>-0.12310202543909199</v>
      </c>
      <c r="X376" s="195">
        <f t="shared" si="81"/>
        <v>3.3459901553339599</v>
      </c>
      <c r="Y376" s="195">
        <f t="shared" si="81"/>
        <v>1.0779065361069138</v>
      </c>
      <c r="Z376" s="195">
        <f t="shared" si="81"/>
        <v>0.4168672839269334</v>
      </c>
      <c r="AA376" s="195">
        <f t="shared" si="81"/>
        <v>4.9607877282920825</v>
      </c>
      <c r="AB376" s="195">
        <f t="shared" si="81"/>
        <v>5.2502062997107997</v>
      </c>
      <c r="AC376" s="195">
        <f t="shared" si="81"/>
        <v>0.4048351994347209</v>
      </c>
      <c r="AD376" s="195">
        <f t="shared" si="81"/>
        <v>0.26057906063356845</v>
      </c>
      <c r="AE376" s="195">
        <f t="shared" si="81"/>
        <v>1.08633597240656</v>
      </c>
      <c r="AF376" s="195">
        <f t="shared" si="81"/>
        <v>2.1242892897654544</v>
      </c>
      <c r="AG376" s="195">
        <f t="shared" si="81"/>
        <v>2.2338879249069539</v>
      </c>
      <c r="AH376" s="195">
        <f t="shared" si="81"/>
        <v>2.2605709969822363</v>
      </c>
      <c r="AI376" s="195">
        <f t="shared" si="81"/>
        <v>0.85887657327364297</v>
      </c>
      <c r="AJ376" s="195">
        <f t="shared" si="81"/>
        <v>1.9709151468178894</v>
      </c>
      <c r="AK376" s="195">
        <f t="shared" si="81"/>
        <v>2.2549761826264794</v>
      </c>
      <c r="AL376" s="195">
        <f t="shared" si="81"/>
        <v>1.6067773046416109</v>
      </c>
      <c r="AM376" s="195">
        <f t="shared" si="81"/>
        <v>-0.37922577446480876</v>
      </c>
      <c r="AN376" s="195">
        <f t="shared" si="81"/>
        <v>2.3664807756228603</v>
      </c>
      <c r="AO376" s="195">
        <f t="shared" si="81"/>
        <v>-0.79982736067096949</v>
      </c>
      <c r="AP376" s="195">
        <f t="shared" si="81"/>
        <v>0.11549813974887899</v>
      </c>
      <c r="AQ376" s="195">
        <f t="shared" si="81"/>
        <v>0.69869010477021154</v>
      </c>
      <c r="AR376" s="195">
        <f t="shared" si="81"/>
        <v>2.8762180619507767</v>
      </c>
      <c r="AS376" s="195">
        <f t="shared" si="81"/>
        <v>-1</v>
      </c>
      <c r="AT376" s="195">
        <f t="shared" si="81"/>
        <v>3.4717922204033846</v>
      </c>
      <c r="AU376" s="195">
        <f t="shared" si="81"/>
        <v>-0.47239499551547726</v>
      </c>
      <c r="AV376" s="195">
        <f t="shared" si="81"/>
        <v>-1.8911034876040331</v>
      </c>
      <c r="AW376" s="195">
        <f t="shared" si="81"/>
        <v>5.4770410725308727</v>
      </c>
      <c r="AX376" s="195">
        <f t="shared" si="81"/>
        <v>4.1714633144830255</v>
      </c>
      <c r="AY376" s="195">
        <f t="shared" si="81"/>
        <v>2.613480118417765</v>
      </c>
      <c r="AZ376" s="195">
        <f t="shared" si="81"/>
        <v>2.2284788176764994</v>
      </c>
      <c r="BA376" s="195">
        <f t="shared" si="81"/>
        <v>1.9695846073210297</v>
      </c>
      <c r="BB376" s="195" t="e">
        <f t="shared" si="81"/>
        <v>#DIV/0!</v>
      </c>
      <c r="BC376" s="195" t="e">
        <f t="shared" si="81"/>
        <v>#DIV/0!</v>
      </c>
      <c r="BD376" s="195" t="e">
        <f t="shared" si="81"/>
        <v>#DIV/0!</v>
      </c>
      <c r="BE376" s="195" t="e">
        <f t="shared" si="81"/>
        <v>#DIV/0!</v>
      </c>
      <c r="BF376" s="195" t="e">
        <f t="shared" si="81"/>
        <v>#DIV/0!</v>
      </c>
      <c r="BG376" s="195" t="e">
        <f t="shared" si="81"/>
        <v>#DIV/0!</v>
      </c>
      <c r="BH376" s="195" t="e">
        <f t="shared" si="81"/>
        <v>#DIV/0!</v>
      </c>
      <c r="BI376" s="195" t="e">
        <f t="shared" si="81"/>
        <v>#DIV/0!</v>
      </c>
      <c r="BJ376" s="195" t="e">
        <f t="shared" si="81"/>
        <v>#DIV/0!</v>
      </c>
      <c r="BK376" s="195" t="e">
        <f t="shared" si="81"/>
        <v>#DIV/0!</v>
      </c>
      <c r="BL376" s="195" t="e">
        <f t="shared" si="81"/>
        <v>#DIV/0!</v>
      </c>
      <c r="BM376" s="195" t="e">
        <f t="shared" si="81"/>
        <v>#DIV/0!</v>
      </c>
      <c r="BN376" s="195" t="e">
        <f t="shared" si="81"/>
        <v>#DIV/0!</v>
      </c>
      <c r="BO376" s="195" t="e">
        <f t="shared" si="81"/>
        <v>#DIV/0!</v>
      </c>
      <c r="BP376" s="195" t="e">
        <f t="shared" si="80"/>
        <v>#DIV/0!</v>
      </c>
      <c r="BQ376" s="195" t="e">
        <f t="shared" si="80"/>
        <v>#DIV/0!</v>
      </c>
      <c r="BR376" s="195" t="e">
        <f t="shared" si="80"/>
        <v>#DIV/0!</v>
      </c>
      <c r="BS376" s="195" t="e">
        <f t="shared" si="80"/>
        <v>#DIV/0!</v>
      </c>
      <c r="BT376" s="195" t="e">
        <f t="shared" si="80"/>
        <v>#DIV/0!</v>
      </c>
      <c r="BU376" s="195" t="e">
        <f t="shared" si="80"/>
        <v>#DIV/0!</v>
      </c>
      <c r="BV376" s="195" t="e">
        <f t="shared" si="80"/>
        <v>#DIV/0!</v>
      </c>
    </row>
    <row r="377" spans="1:74" x14ac:dyDescent="0.2">
      <c r="A377" s="90"/>
      <c r="B377" s="102">
        <f t="shared" si="48"/>
        <v>39964</v>
      </c>
      <c r="C377" s="195">
        <f t="shared" si="49"/>
        <v>1.217462791156702</v>
      </c>
      <c r="D377" s="195">
        <f t="shared" si="81"/>
        <v>1.2885217917715539</v>
      </c>
      <c r="E377" s="195">
        <f t="shared" si="81"/>
        <v>0.81830007669383986</v>
      </c>
      <c r="F377" s="195">
        <f t="shared" si="81"/>
        <v>0.42490661802883217</v>
      </c>
      <c r="G377" s="195">
        <f t="shared" si="81"/>
        <v>1.8243648608359337</v>
      </c>
      <c r="H377" s="195">
        <f t="shared" si="81"/>
        <v>2.3742823446102315</v>
      </c>
      <c r="I377" s="195">
        <f t="shared" si="81"/>
        <v>2.9141461854155186</v>
      </c>
      <c r="J377" s="195">
        <f t="shared" si="81"/>
        <v>3.029654297404845</v>
      </c>
      <c r="K377" s="195">
        <f t="shared" si="81"/>
        <v>2.8432388965019997</v>
      </c>
      <c r="L377" s="195">
        <f t="shared" si="81"/>
        <v>-1</v>
      </c>
      <c r="M377" s="195">
        <f t="shared" si="81"/>
        <v>0.39372941277354051</v>
      </c>
      <c r="N377" s="195">
        <f t="shared" si="81"/>
        <v>-1.1969529433741963</v>
      </c>
      <c r="O377" s="195">
        <f t="shared" si="81"/>
        <v>-0.93713447743119016</v>
      </c>
      <c r="P377" s="195">
        <f t="shared" si="81"/>
        <v>-1.2313720677015043</v>
      </c>
      <c r="Q377" s="195">
        <f t="shared" si="81"/>
        <v>-1.075127540032448</v>
      </c>
      <c r="R377" s="195">
        <f t="shared" si="81"/>
        <v>2.2134717908427182</v>
      </c>
      <c r="S377" s="195">
        <f t="shared" si="81"/>
        <v>2.5850855541769393</v>
      </c>
      <c r="T377" s="195">
        <f t="shared" si="81"/>
        <v>1.724183993219226</v>
      </c>
      <c r="U377" s="195">
        <f t="shared" si="81"/>
        <v>1.0665249513968826</v>
      </c>
      <c r="V377" s="195">
        <f t="shared" si="81"/>
        <v>-0.42400405225759108</v>
      </c>
      <c r="W377" s="195">
        <f t="shared" si="81"/>
        <v>-0.1116236466575105</v>
      </c>
      <c r="X377" s="195">
        <f t="shared" si="81"/>
        <v>1.5428967705623102</v>
      </c>
      <c r="Y377" s="195">
        <f t="shared" si="81"/>
        <v>-0.10966181490384039</v>
      </c>
      <c r="Z377" s="195">
        <f t="shared" si="81"/>
        <v>-0.34006720560325587</v>
      </c>
      <c r="AA377" s="195">
        <f t="shared" si="81"/>
        <v>2.6442045319704963</v>
      </c>
      <c r="AB377" s="195">
        <f t="shared" si="81"/>
        <v>3.5873397809282057</v>
      </c>
      <c r="AC377" s="195">
        <f t="shared" si="81"/>
        <v>2.3813926748693608</v>
      </c>
      <c r="AD377" s="195">
        <f t="shared" si="81"/>
        <v>1.8904527432053786</v>
      </c>
      <c r="AE377" s="195">
        <f t="shared" si="81"/>
        <v>3.5219539865464604</v>
      </c>
      <c r="AF377" s="195">
        <f t="shared" si="81"/>
        <v>1.3383687996467062</v>
      </c>
      <c r="AG377" s="195">
        <f t="shared" si="81"/>
        <v>3.1729593568221537</v>
      </c>
      <c r="AH377" s="195">
        <f t="shared" si="81"/>
        <v>1.3767383611471438</v>
      </c>
      <c r="AI377" s="195">
        <f t="shared" si="81"/>
        <v>1.9201609886457085</v>
      </c>
      <c r="AJ377" s="195">
        <f t="shared" si="81"/>
        <v>2.9756670457289824</v>
      </c>
      <c r="AK377" s="195">
        <f t="shared" si="81"/>
        <v>2.690229537757967</v>
      </c>
      <c r="AL377" s="195">
        <f t="shared" si="81"/>
        <v>2.5853382432144509</v>
      </c>
      <c r="AM377" s="195">
        <f t="shared" si="81"/>
        <v>2.2531173489216432</v>
      </c>
      <c r="AN377" s="195">
        <f t="shared" si="81"/>
        <v>3.1432288885605622</v>
      </c>
      <c r="AO377" s="195">
        <f t="shared" si="81"/>
        <v>0.36284903887920106</v>
      </c>
      <c r="AP377" s="195">
        <f t="shared" si="81"/>
        <v>2.9703552020838764</v>
      </c>
      <c r="AQ377" s="195">
        <f t="shared" si="81"/>
        <v>2.8569022308526257</v>
      </c>
      <c r="AR377" s="195">
        <f t="shared" si="81"/>
        <v>1.2633492105247501</v>
      </c>
      <c r="AS377" s="195">
        <f t="shared" si="81"/>
        <v>-1</v>
      </c>
      <c r="AT377" s="195">
        <f t="shared" si="81"/>
        <v>2.0153474500981616</v>
      </c>
      <c r="AU377" s="195">
        <f t="shared" si="81"/>
        <v>-1.1376167919293376</v>
      </c>
      <c r="AV377" s="195">
        <f t="shared" si="81"/>
        <v>-1.8470393589454084</v>
      </c>
      <c r="AW377" s="195">
        <f t="shared" si="81"/>
        <v>0.21400876158374132</v>
      </c>
      <c r="AX377" s="195">
        <f t="shared" si="81"/>
        <v>2.4767826785957299</v>
      </c>
      <c r="AY377" s="195">
        <f t="shared" si="81"/>
        <v>1.1243654054888299</v>
      </c>
      <c r="AZ377" s="195">
        <f t="shared" si="81"/>
        <v>4.7874819566099035E-2</v>
      </c>
      <c r="BA377" s="195">
        <f t="shared" si="81"/>
        <v>1.634331465761484</v>
      </c>
      <c r="BB377" s="195" t="e">
        <f t="shared" si="81"/>
        <v>#DIV/0!</v>
      </c>
      <c r="BC377" s="195" t="e">
        <f t="shared" si="81"/>
        <v>#DIV/0!</v>
      </c>
      <c r="BD377" s="195" t="e">
        <f t="shared" si="81"/>
        <v>#DIV/0!</v>
      </c>
      <c r="BE377" s="195" t="e">
        <f t="shared" si="81"/>
        <v>#DIV/0!</v>
      </c>
      <c r="BF377" s="195" t="e">
        <f t="shared" si="81"/>
        <v>#DIV/0!</v>
      </c>
      <c r="BG377" s="195" t="e">
        <f t="shared" si="81"/>
        <v>#DIV/0!</v>
      </c>
      <c r="BH377" s="195" t="e">
        <f t="shared" si="81"/>
        <v>#DIV/0!</v>
      </c>
      <c r="BI377" s="195" t="e">
        <f t="shared" si="81"/>
        <v>#DIV/0!</v>
      </c>
      <c r="BJ377" s="195" t="e">
        <f t="shared" si="81"/>
        <v>#DIV/0!</v>
      </c>
      <c r="BK377" s="195" t="e">
        <f t="shared" si="81"/>
        <v>#DIV/0!</v>
      </c>
      <c r="BL377" s="195" t="e">
        <f t="shared" si="81"/>
        <v>#DIV/0!</v>
      </c>
      <c r="BM377" s="195" t="e">
        <f t="shared" si="81"/>
        <v>#DIV/0!</v>
      </c>
      <c r="BN377" s="195" t="e">
        <f t="shared" si="81"/>
        <v>#DIV/0!</v>
      </c>
      <c r="BO377" s="195" t="e">
        <f t="shared" si="81"/>
        <v>#DIV/0!</v>
      </c>
      <c r="BP377" s="195" t="e">
        <f t="shared" si="80"/>
        <v>#DIV/0!</v>
      </c>
      <c r="BQ377" s="195" t="e">
        <f t="shared" si="80"/>
        <v>#DIV/0!</v>
      </c>
      <c r="BR377" s="195" t="e">
        <f t="shared" si="80"/>
        <v>#DIV/0!</v>
      </c>
      <c r="BS377" s="195" t="e">
        <f t="shared" si="80"/>
        <v>#DIV/0!</v>
      </c>
      <c r="BT377" s="195" t="e">
        <f t="shared" si="80"/>
        <v>#DIV/0!</v>
      </c>
      <c r="BU377" s="195" t="e">
        <f t="shared" si="80"/>
        <v>#DIV/0!</v>
      </c>
      <c r="BV377" s="195" t="e">
        <f t="shared" si="80"/>
        <v>#DIV/0!</v>
      </c>
    </row>
    <row r="378" spans="1:74" x14ac:dyDescent="0.2">
      <c r="A378" s="90"/>
      <c r="B378" s="102">
        <f t="shared" ref="B378:B441" si="82">B131</f>
        <v>39994</v>
      </c>
      <c r="C378" s="195">
        <f t="shared" ref="C378:C441" si="83">(C131-C$246)/C$247</f>
        <v>-0.10049642338596111</v>
      </c>
      <c r="D378" s="195">
        <f t="shared" si="81"/>
        <v>-0.12425324437804658</v>
      </c>
      <c r="E378" s="195">
        <f t="shared" si="81"/>
        <v>-0.1400744986244013</v>
      </c>
      <c r="F378" s="195">
        <f t="shared" si="81"/>
        <v>0.11309499079210605</v>
      </c>
      <c r="G378" s="195">
        <f t="shared" si="81"/>
        <v>0.78902550098031954</v>
      </c>
      <c r="H378" s="195">
        <f t="shared" si="81"/>
        <v>-0.29302467619701766</v>
      </c>
      <c r="I378" s="195">
        <f t="shared" si="81"/>
        <v>-0.37900632741209683</v>
      </c>
      <c r="J378" s="195">
        <f t="shared" si="81"/>
        <v>7.6477566414605222E-2</v>
      </c>
      <c r="K378" s="195">
        <f t="shared" si="81"/>
        <v>-0.41221404988483346</v>
      </c>
      <c r="L378" s="195">
        <f t="shared" si="81"/>
        <v>-1</v>
      </c>
      <c r="M378" s="195">
        <f t="shared" si="81"/>
        <v>0.21962965679640062</v>
      </c>
      <c r="N378" s="195">
        <f t="shared" si="81"/>
        <v>-0.48755498214305099</v>
      </c>
      <c r="O378" s="195">
        <f t="shared" si="81"/>
        <v>-0.96879297083156357</v>
      </c>
      <c r="P378" s="195">
        <f t="shared" si="81"/>
        <v>-0.87257806839197261</v>
      </c>
      <c r="Q378" s="195">
        <f t="shared" si="81"/>
        <v>5.2391159100551261E-2</v>
      </c>
      <c r="R378" s="195">
        <f t="shared" si="81"/>
        <v>1.4963909496591703</v>
      </c>
      <c r="S378" s="195">
        <f t="shared" si="81"/>
        <v>1.3934056929049337</v>
      </c>
      <c r="T378" s="195">
        <f t="shared" si="81"/>
        <v>1.6422230430457312</v>
      </c>
      <c r="U378" s="195">
        <f t="shared" si="81"/>
        <v>4.0404459818176752E-2</v>
      </c>
      <c r="V378" s="195">
        <f t="shared" si="81"/>
        <v>-0.21904993259889183</v>
      </c>
      <c r="W378" s="195">
        <f t="shared" si="81"/>
        <v>-0.35180872266210261</v>
      </c>
      <c r="X378" s="195">
        <f t="shared" si="81"/>
        <v>0.1161549506168348</v>
      </c>
      <c r="Y378" s="195">
        <f t="shared" si="81"/>
        <v>-1.2390169636063384</v>
      </c>
      <c r="Z378" s="195">
        <f t="shared" si="81"/>
        <v>-0.33077151888972722</v>
      </c>
      <c r="AA378" s="195">
        <f t="shared" si="81"/>
        <v>0.97810727910801165</v>
      </c>
      <c r="AB378" s="195">
        <f t="shared" si="81"/>
        <v>2.5349198961229393</v>
      </c>
      <c r="AC378" s="195">
        <f t="shared" si="81"/>
        <v>-7.3098774309714584E-3</v>
      </c>
      <c r="AD378" s="195">
        <f t="shared" si="81"/>
        <v>-4.4486007658289119E-2</v>
      </c>
      <c r="AE378" s="195">
        <f t="shared" si="81"/>
        <v>0.48470044823200009</v>
      </c>
      <c r="AF378" s="195">
        <f t="shared" si="81"/>
        <v>0.48967805661737013</v>
      </c>
      <c r="AG378" s="195">
        <f t="shared" si="81"/>
        <v>0.97339090110105719</v>
      </c>
      <c r="AH378" s="195">
        <f t="shared" si="81"/>
        <v>-8.5543911223334074E-2</v>
      </c>
      <c r="AI378" s="195">
        <f t="shared" si="81"/>
        <v>-0.2230822138264496</v>
      </c>
      <c r="AJ378" s="195">
        <f t="shared" si="81"/>
        <v>-0.20962408751796421</v>
      </c>
      <c r="AK378" s="195">
        <f t="shared" si="81"/>
        <v>-0.20754419730354348</v>
      </c>
      <c r="AL378" s="195">
        <f t="shared" si="81"/>
        <v>0.55914740749871472</v>
      </c>
      <c r="AM378" s="195">
        <f t="shared" si="81"/>
        <v>-1.1634670570585322</v>
      </c>
      <c r="AN378" s="195">
        <f t="shared" si="81"/>
        <v>0.9180487748171634</v>
      </c>
      <c r="AO378" s="195">
        <f t="shared" si="81"/>
        <v>-1.1111802488366067</v>
      </c>
      <c r="AP378" s="195">
        <f t="shared" si="81"/>
        <v>-0.49767439492058713</v>
      </c>
      <c r="AQ378" s="195">
        <f t="shared" si="81"/>
        <v>-1.0448680159674604</v>
      </c>
      <c r="AR378" s="195">
        <f t="shared" si="81"/>
        <v>0.62090436303068719</v>
      </c>
      <c r="AS378" s="195">
        <f t="shared" si="81"/>
        <v>-1</v>
      </c>
      <c r="AT378" s="195">
        <f t="shared" si="81"/>
        <v>-0.7495074342932041</v>
      </c>
      <c r="AU378" s="195">
        <f t="shared" si="81"/>
        <v>-2.6319185383128718</v>
      </c>
      <c r="AV378" s="195">
        <f t="shared" si="81"/>
        <v>-2.2958228589578962</v>
      </c>
      <c r="AW378" s="195">
        <f t="shared" si="81"/>
        <v>-0.85983013412865172</v>
      </c>
      <c r="AX378" s="195">
        <f t="shared" si="81"/>
        <v>-0.18731746494156115</v>
      </c>
      <c r="AY378" s="195">
        <f t="shared" si="81"/>
        <v>-0.56932376711033983</v>
      </c>
      <c r="AZ378" s="195">
        <f t="shared" si="81"/>
        <v>-0.85863841166893606</v>
      </c>
      <c r="BA378" s="195">
        <f t="shared" si="81"/>
        <v>-0.53562731648501094</v>
      </c>
      <c r="BB378" s="195" t="e">
        <f t="shared" si="81"/>
        <v>#DIV/0!</v>
      </c>
      <c r="BC378" s="195" t="e">
        <f t="shared" si="81"/>
        <v>#DIV/0!</v>
      </c>
      <c r="BD378" s="195" t="e">
        <f t="shared" si="81"/>
        <v>#DIV/0!</v>
      </c>
      <c r="BE378" s="195" t="e">
        <f t="shared" si="81"/>
        <v>#DIV/0!</v>
      </c>
      <c r="BF378" s="195" t="e">
        <f t="shared" si="81"/>
        <v>#DIV/0!</v>
      </c>
      <c r="BG378" s="195" t="e">
        <f t="shared" si="81"/>
        <v>#DIV/0!</v>
      </c>
      <c r="BH378" s="195" t="e">
        <f t="shared" si="81"/>
        <v>#DIV/0!</v>
      </c>
      <c r="BI378" s="195" t="e">
        <f t="shared" si="81"/>
        <v>#DIV/0!</v>
      </c>
      <c r="BJ378" s="195" t="e">
        <f t="shared" si="81"/>
        <v>#DIV/0!</v>
      </c>
      <c r="BK378" s="195" t="e">
        <f t="shared" si="81"/>
        <v>#DIV/0!</v>
      </c>
      <c r="BL378" s="195" t="e">
        <f t="shared" si="81"/>
        <v>#DIV/0!</v>
      </c>
      <c r="BM378" s="195" t="e">
        <f t="shared" si="81"/>
        <v>#DIV/0!</v>
      </c>
      <c r="BN378" s="195" t="e">
        <f t="shared" si="81"/>
        <v>#DIV/0!</v>
      </c>
      <c r="BO378" s="195" t="e">
        <f t="shared" si="81"/>
        <v>#DIV/0!</v>
      </c>
      <c r="BP378" s="195" t="e">
        <f t="shared" si="80"/>
        <v>#DIV/0!</v>
      </c>
      <c r="BQ378" s="195" t="e">
        <f t="shared" si="80"/>
        <v>#DIV/0!</v>
      </c>
      <c r="BR378" s="195" t="e">
        <f t="shared" si="80"/>
        <v>#DIV/0!</v>
      </c>
      <c r="BS378" s="195" t="e">
        <f t="shared" si="80"/>
        <v>#DIV/0!</v>
      </c>
      <c r="BT378" s="195" t="e">
        <f t="shared" si="80"/>
        <v>#DIV/0!</v>
      </c>
      <c r="BU378" s="195" t="e">
        <f t="shared" si="80"/>
        <v>#DIV/0!</v>
      </c>
      <c r="BV378" s="195" t="e">
        <f t="shared" si="80"/>
        <v>#DIV/0!</v>
      </c>
    </row>
    <row r="379" spans="1:74" x14ac:dyDescent="0.2">
      <c r="A379" s="90"/>
      <c r="B379" s="102">
        <f t="shared" si="82"/>
        <v>40025</v>
      </c>
      <c r="C379" s="195">
        <f t="shared" si="83"/>
        <v>1.8629502311461645</v>
      </c>
      <c r="D379" s="195">
        <f t="shared" ref="D379:R379" si="84">(D132-D$246)/D$247</f>
        <v>1.8485893288352273</v>
      </c>
      <c r="E379" s="195">
        <f t="shared" si="84"/>
        <v>1.9006346684390723</v>
      </c>
      <c r="F379" s="195">
        <f t="shared" si="84"/>
        <v>1.7592369253334228</v>
      </c>
      <c r="G379" s="195">
        <f t="shared" si="84"/>
        <v>1.503075303372172</v>
      </c>
      <c r="H379" s="195">
        <f t="shared" si="84"/>
        <v>2.0611192890984098</v>
      </c>
      <c r="I379" s="195">
        <f t="shared" si="84"/>
        <v>2.0481424344643471</v>
      </c>
      <c r="J379" s="195">
        <f t="shared" si="84"/>
        <v>1.5480882057300032</v>
      </c>
      <c r="K379" s="195">
        <f t="shared" si="84"/>
        <v>1.8160164439189328</v>
      </c>
      <c r="L379" s="195">
        <f t="shared" si="84"/>
        <v>-1</v>
      </c>
      <c r="M379" s="195">
        <f t="shared" si="84"/>
        <v>1.3806650428596501</v>
      </c>
      <c r="N379" s="195">
        <f t="shared" si="84"/>
        <v>7.3484378991203234E-2</v>
      </c>
      <c r="O379" s="195">
        <f t="shared" si="84"/>
        <v>-0.8085622287235511</v>
      </c>
      <c r="P379" s="195">
        <f t="shared" si="84"/>
        <v>0.10663587491934359</v>
      </c>
      <c r="Q379" s="195">
        <f t="shared" si="84"/>
        <v>2.9565957802698613E-2</v>
      </c>
      <c r="R379" s="195">
        <f t="shared" si="84"/>
        <v>2.5347222033377168</v>
      </c>
      <c r="S379" s="195">
        <f t="shared" si="81"/>
        <v>2.6409345215354278</v>
      </c>
      <c r="T379" s="195">
        <f t="shared" si="81"/>
        <v>2.3894610257774822</v>
      </c>
      <c r="U379" s="195">
        <f t="shared" si="81"/>
        <v>-0.20423008012438354</v>
      </c>
      <c r="V379" s="195">
        <f t="shared" si="81"/>
        <v>0.52458424303736617</v>
      </c>
      <c r="W379" s="195">
        <f t="shared" si="81"/>
        <v>0.6429362784967011</v>
      </c>
      <c r="X379" s="195">
        <f t="shared" si="81"/>
        <v>3.3339028106260273</v>
      </c>
      <c r="Y379" s="195">
        <f t="shared" si="81"/>
        <v>1.6879086053926144</v>
      </c>
      <c r="Z379" s="195">
        <f t="shared" si="81"/>
        <v>1.9043984839656478</v>
      </c>
      <c r="AA379" s="195">
        <f t="shared" si="81"/>
        <v>2.3674194233359951</v>
      </c>
      <c r="AB379" s="195">
        <f t="shared" si="81"/>
        <v>2.7409797037296557</v>
      </c>
      <c r="AC379" s="195">
        <f t="shared" si="81"/>
        <v>1.0499555914537833</v>
      </c>
      <c r="AD379" s="195">
        <f t="shared" si="81"/>
        <v>0.80783492346963148</v>
      </c>
      <c r="AE379" s="195">
        <f t="shared" si="81"/>
        <v>1.621140880288114</v>
      </c>
      <c r="AF379" s="195">
        <f t="shared" si="81"/>
        <v>1.0071172517501681</v>
      </c>
      <c r="AG379" s="195">
        <f t="shared" si="81"/>
        <v>1.8739265035034407</v>
      </c>
      <c r="AH379" s="195">
        <f t="shared" si="81"/>
        <v>1.2205536481799191</v>
      </c>
      <c r="AI379" s="195">
        <f t="shared" si="81"/>
        <v>0.84509365878829157</v>
      </c>
      <c r="AJ379" s="195">
        <f t="shared" si="81"/>
        <v>1.2542571580800099</v>
      </c>
      <c r="AK379" s="195">
        <f t="shared" si="81"/>
        <v>1.2061751724977945</v>
      </c>
      <c r="AL379" s="195">
        <f t="shared" si="81"/>
        <v>1.3584189417542101</v>
      </c>
      <c r="AM379" s="195">
        <f t="shared" si="81"/>
        <v>4.2817760740981731E-2</v>
      </c>
      <c r="AN379" s="195">
        <f t="shared" si="81"/>
        <v>2.2448225558216479</v>
      </c>
      <c r="AO379" s="195">
        <f t="shared" si="81"/>
        <v>0.21703717074439677</v>
      </c>
      <c r="AP379" s="195">
        <f t="shared" si="81"/>
        <v>0.69679882358186263</v>
      </c>
      <c r="AQ379" s="195">
        <f t="shared" si="81"/>
        <v>0.9528855528292316</v>
      </c>
      <c r="AR379" s="195">
        <f t="shared" si="81"/>
        <v>0.90497106859567189</v>
      </c>
      <c r="AS379" s="195">
        <f t="shared" si="81"/>
        <v>-1</v>
      </c>
      <c r="AT379" s="195">
        <f t="shared" si="81"/>
        <v>1.641880125359118</v>
      </c>
      <c r="AU379" s="195">
        <f t="shared" si="81"/>
        <v>-0.92130215798195003</v>
      </c>
      <c r="AV379" s="195">
        <f t="shared" si="81"/>
        <v>-1.6209155481834694</v>
      </c>
      <c r="AW379" s="195">
        <f t="shared" si="81"/>
        <v>1.7304027600120413</v>
      </c>
      <c r="AX379" s="195">
        <f t="shared" si="81"/>
        <v>1.9236031105527092</v>
      </c>
      <c r="AY379" s="195">
        <f t="shared" si="81"/>
        <v>1.5305163318007939</v>
      </c>
      <c r="AZ379" s="195">
        <f t="shared" si="81"/>
        <v>1.01586083959186</v>
      </c>
      <c r="BA379" s="195">
        <f t="shared" si="81"/>
        <v>2.2519850102870711</v>
      </c>
      <c r="BB379" s="195" t="e">
        <f t="shared" si="81"/>
        <v>#DIV/0!</v>
      </c>
      <c r="BC379" s="195" t="e">
        <f t="shared" si="81"/>
        <v>#DIV/0!</v>
      </c>
      <c r="BD379" s="195" t="e">
        <f t="shared" si="81"/>
        <v>#DIV/0!</v>
      </c>
      <c r="BE379" s="195" t="e">
        <f t="shared" si="81"/>
        <v>#DIV/0!</v>
      </c>
      <c r="BF379" s="195" t="e">
        <f t="shared" si="81"/>
        <v>#DIV/0!</v>
      </c>
      <c r="BG379" s="195" t="e">
        <f t="shared" si="81"/>
        <v>#DIV/0!</v>
      </c>
      <c r="BH379" s="195" t="e">
        <f t="shared" si="81"/>
        <v>#DIV/0!</v>
      </c>
      <c r="BI379" s="195" t="e">
        <f t="shared" si="81"/>
        <v>#DIV/0!</v>
      </c>
      <c r="BJ379" s="195" t="e">
        <f t="shared" si="81"/>
        <v>#DIV/0!</v>
      </c>
      <c r="BK379" s="195" t="e">
        <f t="shared" si="81"/>
        <v>#DIV/0!</v>
      </c>
      <c r="BL379" s="195" t="e">
        <f t="shared" si="81"/>
        <v>#DIV/0!</v>
      </c>
      <c r="BM379" s="195" t="e">
        <f t="shared" si="81"/>
        <v>#DIV/0!</v>
      </c>
      <c r="BN379" s="195" t="e">
        <f t="shared" si="81"/>
        <v>#DIV/0!</v>
      </c>
      <c r="BO379" s="195" t="e">
        <f t="shared" si="81"/>
        <v>#DIV/0!</v>
      </c>
      <c r="BP379" s="195" t="e">
        <f t="shared" si="80"/>
        <v>#DIV/0!</v>
      </c>
      <c r="BQ379" s="195" t="e">
        <f t="shared" si="80"/>
        <v>#DIV/0!</v>
      </c>
      <c r="BR379" s="195" t="e">
        <f t="shared" si="80"/>
        <v>#DIV/0!</v>
      </c>
      <c r="BS379" s="195" t="e">
        <f t="shared" si="80"/>
        <v>#DIV/0!</v>
      </c>
      <c r="BT379" s="195" t="e">
        <f t="shared" si="80"/>
        <v>#DIV/0!</v>
      </c>
      <c r="BU379" s="195" t="e">
        <f t="shared" si="80"/>
        <v>#DIV/0!</v>
      </c>
      <c r="BV379" s="195" t="e">
        <f t="shared" si="80"/>
        <v>#DIV/0!</v>
      </c>
    </row>
    <row r="380" spans="1:74" x14ac:dyDescent="0.2">
      <c r="A380" s="90"/>
      <c r="B380" s="102">
        <f t="shared" si="82"/>
        <v>40056</v>
      </c>
      <c r="C380" s="195">
        <f t="shared" si="83"/>
        <v>0.75234571260109739</v>
      </c>
      <c r="D380" s="195">
        <f t="shared" ref="D380:BO383" si="85">(D133-D$246)/D$247</f>
        <v>0.78053492696702054</v>
      </c>
      <c r="E380" s="195">
        <f t="shared" si="85"/>
        <v>0.94295595848598468</v>
      </c>
      <c r="F380" s="195">
        <f t="shared" si="85"/>
        <v>0.39517954096092367</v>
      </c>
      <c r="G380" s="195">
        <f t="shared" si="85"/>
        <v>0.56849327990244147</v>
      </c>
      <c r="H380" s="195">
        <f t="shared" si="85"/>
        <v>0.74814374733730404</v>
      </c>
      <c r="I380" s="195">
        <f t="shared" si="85"/>
        <v>0.69027871830168985</v>
      </c>
      <c r="J380" s="195">
        <f t="shared" si="85"/>
        <v>1.4764305910297475</v>
      </c>
      <c r="K380" s="195">
        <f t="shared" si="85"/>
        <v>-0.2366661086598616</v>
      </c>
      <c r="L380" s="195">
        <f t="shared" si="85"/>
        <v>-1</v>
      </c>
      <c r="M380" s="195">
        <f t="shared" si="85"/>
        <v>0.73848470492227392</v>
      </c>
      <c r="N380" s="195">
        <f t="shared" si="85"/>
        <v>0.49364091831779167</v>
      </c>
      <c r="O380" s="195">
        <f t="shared" si="85"/>
        <v>-0.84086681382597295</v>
      </c>
      <c r="P380" s="195">
        <f t="shared" si="85"/>
        <v>0.51407774388614647</v>
      </c>
      <c r="Q380" s="195">
        <f t="shared" si="85"/>
        <v>0.45244327620372571</v>
      </c>
      <c r="R380" s="195">
        <f t="shared" si="85"/>
        <v>1.0003436242105388</v>
      </c>
      <c r="S380" s="195">
        <f t="shared" si="85"/>
        <v>1.2125518166574099</v>
      </c>
      <c r="T380" s="195">
        <f t="shared" si="85"/>
        <v>0.70905664484540776</v>
      </c>
      <c r="U380" s="195">
        <f t="shared" si="85"/>
        <v>0.24169926269513936</v>
      </c>
      <c r="V380" s="195">
        <f t="shared" si="85"/>
        <v>0.3421684863765046</v>
      </c>
      <c r="W380" s="195">
        <f t="shared" si="85"/>
        <v>0.42714275740296948</v>
      </c>
      <c r="X380" s="195">
        <f t="shared" si="85"/>
        <v>0.98620202269378854</v>
      </c>
      <c r="Y380" s="195">
        <f t="shared" si="85"/>
        <v>0.27243366495280352</v>
      </c>
      <c r="Z380" s="195">
        <f t="shared" si="85"/>
        <v>-0.49211808113168864</v>
      </c>
      <c r="AA380" s="195">
        <f t="shared" si="85"/>
        <v>0.54782558679670867</v>
      </c>
      <c r="AB380" s="195">
        <f t="shared" si="85"/>
        <v>1.174075826816201</v>
      </c>
      <c r="AC380" s="195">
        <f t="shared" si="85"/>
        <v>0.87096791283263231</v>
      </c>
      <c r="AD380" s="195">
        <f t="shared" si="85"/>
        <v>0.85009914647256601</v>
      </c>
      <c r="AE380" s="195">
        <f t="shared" si="85"/>
        <v>0.90368161895942756</v>
      </c>
      <c r="AF380" s="195">
        <f t="shared" si="85"/>
        <v>0.95307021781024237</v>
      </c>
      <c r="AG380" s="195">
        <f t="shared" si="85"/>
        <v>1.3960592339483879</v>
      </c>
      <c r="AH380" s="195">
        <f t="shared" si="85"/>
        <v>-0.15643461939862094</v>
      </c>
      <c r="AI380" s="195">
        <f t="shared" si="85"/>
        <v>0.61078411253731602</v>
      </c>
      <c r="AJ380" s="195">
        <f t="shared" si="85"/>
        <v>0.47386733368304462</v>
      </c>
      <c r="AK380" s="195">
        <f t="shared" si="85"/>
        <v>0.34708678485089062</v>
      </c>
      <c r="AL380" s="195">
        <f t="shared" si="85"/>
        <v>1.0459701309966014</v>
      </c>
      <c r="AM380" s="195">
        <f t="shared" si="85"/>
        <v>-4.2302704456262538E-2</v>
      </c>
      <c r="AN380" s="195">
        <f t="shared" si="85"/>
        <v>1.1102780845720288</v>
      </c>
      <c r="AO380" s="195">
        <f t="shared" si="85"/>
        <v>-0.12168196037379553</v>
      </c>
      <c r="AP380" s="195">
        <f t="shared" si="85"/>
        <v>-0.19058794890484354</v>
      </c>
      <c r="AQ380" s="195">
        <f t="shared" si="85"/>
        <v>6.3943661113344985E-2</v>
      </c>
      <c r="AR380" s="195">
        <f t="shared" si="85"/>
        <v>1.3530354858764151</v>
      </c>
      <c r="AS380" s="195">
        <f t="shared" si="85"/>
        <v>-1</v>
      </c>
      <c r="AT380" s="195">
        <f t="shared" si="85"/>
        <v>1.2467435910251277</v>
      </c>
      <c r="AU380" s="195">
        <f t="shared" si="85"/>
        <v>0.36517569413492945</v>
      </c>
      <c r="AV380" s="195">
        <f t="shared" si="85"/>
        <v>0.74635742095283919</v>
      </c>
      <c r="AW380" s="195">
        <f t="shared" si="85"/>
        <v>2.2622529734819574</v>
      </c>
      <c r="AX380" s="195">
        <f t="shared" si="85"/>
        <v>1.4263215732175631</v>
      </c>
      <c r="AY380" s="195">
        <f t="shared" si="85"/>
        <v>0.68726950657724117</v>
      </c>
      <c r="AZ380" s="195">
        <f t="shared" si="85"/>
        <v>-0.18652145284512422</v>
      </c>
      <c r="BA380" s="195">
        <f t="shared" si="85"/>
        <v>-0.84166458389477172</v>
      </c>
      <c r="BB380" s="195" t="e">
        <f t="shared" si="85"/>
        <v>#DIV/0!</v>
      </c>
      <c r="BC380" s="195" t="e">
        <f t="shared" si="85"/>
        <v>#DIV/0!</v>
      </c>
      <c r="BD380" s="195" t="e">
        <f t="shared" si="85"/>
        <v>#DIV/0!</v>
      </c>
      <c r="BE380" s="195" t="e">
        <f t="shared" si="85"/>
        <v>#DIV/0!</v>
      </c>
      <c r="BF380" s="195" t="e">
        <f t="shared" si="85"/>
        <v>#DIV/0!</v>
      </c>
      <c r="BG380" s="195" t="e">
        <f t="shared" si="85"/>
        <v>#DIV/0!</v>
      </c>
      <c r="BH380" s="195" t="e">
        <f t="shared" si="85"/>
        <v>#DIV/0!</v>
      </c>
      <c r="BI380" s="195" t="e">
        <f t="shared" si="85"/>
        <v>#DIV/0!</v>
      </c>
      <c r="BJ380" s="195" t="e">
        <f t="shared" si="85"/>
        <v>#DIV/0!</v>
      </c>
      <c r="BK380" s="195" t="e">
        <f t="shared" si="85"/>
        <v>#DIV/0!</v>
      </c>
      <c r="BL380" s="195" t="e">
        <f t="shared" si="85"/>
        <v>#DIV/0!</v>
      </c>
      <c r="BM380" s="195" t="e">
        <f t="shared" si="85"/>
        <v>#DIV/0!</v>
      </c>
      <c r="BN380" s="195" t="e">
        <f t="shared" si="85"/>
        <v>#DIV/0!</v>
      </c>
      <c r="BO380" s="195" t="e">
        <f t="shared" si="85"/>
        <v>#DIV/0!</v>
      </c>
      <c r="BP380" s="195" t="e">
        <f t="shared" si="80"/>
        <v>#DIV/0!</v>
      </c>
      <c r="BQ380" s="195" t="e">
        <f t="shared" si="80"/>
        <v>#DIV/0!</v>
      </c>
      <c r="BR380" s="195" t="e">
        <f t="shared" si="80"/>
        <v>#DIV/0!</v>
      </c>
      <c r="BS380" s="195" t="e">
        <f t="shared" si="80"/>
        <v>#DIV/0!</v>
      </c>
      <c r="BT380" s="195" t="e">
        <f t="shared" si="80"/>
        <v>#DIV/0!</v>
      </c>
      <c r="BU380" s="195" t="e">
        <f t="shared" si="80"/>
        <v>#DIV/0!</v>
      </c>
      <c r="BV380" s="195" t="e">
        <f t="shared" si="80"/>
        <v>#DIV/0!</v>
      </c>
    </row>
    <row r="381" spans="1:74" x14ac:dyDescent="0.2">
      <c r="A381" s="90"/>
      <c r="B381" s="102">
        <f t="shared" si="82"/>
        <v>40086</v>
      </c>
      <c r="C381" s="195">
        <f t="shared" si="83"/>
        <v>0.91493753884828999</v>
      </c>
      <c r="D381" s="195">
        <f t="shared" si="85"/>
        <v>0.89412420856605734</v>
      </c>
      <c r="E381" s="195">
        <f t="shared" si="85"/>
        <v>1.1370304092915413</v>
      </c>
      <c r="F381" s="195">
        <f t="shared" si="85"/>
        <v>0.98008095827672037</v>
      </c>
      <c r="G381" s="195">
        <f t="shared" si="85"/>
        <v>1.0969483315003974</v>
      </c>
      <c r="H381" s="195">
        <f t="shared" si="85"/>
        <v>1.0000527229895957</v>
      </c>
      <c r="I381" s="195">
        <f t="shared" si="85"/>
        <v>1.010919206396689</v>
      </c>
      <c r="J381" s="195">
        <f t="shared" si="85"/>
        <v>1.0272449090292022</v>
      </c>
      <c r="K381" s="195">
        <f t="shared" si="85"/>
        <v>1.4242630872790476</v>
      </c>
      <c r="L381" s="195">
        <f t="shared" si="85"/>
        <v>-1</v>
      </c>
      <c r="M381" s="195">
        <f t="shared" si="85"/>
        <v>0.75548359622061612</v>
      </c>
      <c r="N381" s="195">
        <f t="shared" si="85"/>
        <v>0.39360788501910804</v>
      </c>
      <c r="O381" s="195">
        <f t="shared" si="85"/>
        <v>-0.84086681382597295</v>
      </c>
      <c r="P381" s="195">
        <f t="shared" si="85"/>
        <v>0.33557453711222274</v>
      </c>
      <c r="Q381" s="195">
        <f t="shared" si="85"/>
        <v>0.48428624878133791</v>
      </c>
      <c r="R381" s="195">
        <f t="shared" si="85"/>
        <v>0.97530819538750246</v>
      </c>
      <c r="S381" s="195">
        <f t="shared" si="85"/>
        <v>0.97504248976824259</v>
      </c>
      <c r="T381" s="195">
        <f t="shared" si="85"/>
        <v>0.95629185104375447</v>
      </c>
      <c r="U381" s="195">
        <f t="shared" si="85"/>
        <v>1.095439866336732</v>
      </c>
      <c r="V381" s="195">
        <f t="shared" si="85"/>
        <v>0.47344456559198006</v>
      </c>
      <c r="W381" s="195">
        <f t="shared" si="85"/>
        <v>0.62213171695508451</v>
      </c>
      <c r="X381" s="195">
        <f t="shared" si="85"/>
        <v>0.80203923872373484</v>
      </c>
      <c r="Y381" s="195">
        <f t="shared" si="85"/>
        <v>1.9676553831517356</v>
      </c>
      <c r="Z381" s="195">
        <f t="shared" si="85"/>
        <v>1.3484278881469824</v>
      </c>
      <c r="AA381" s="195">
        <f t="shared" si="85"/>
        <v>2.1985387070447584</v>
      </c>
      <c r="AB381" s="195">
        <f t="shared" si="85"/>
        <v>1.7657609403224146</v>
      </c>
      <c r="AC381" s="195">
        <f t="shared" si="85"/>
        <v>1.1475976490942641</v>
      </c>
      <c r="AD381" s="195">
        <f t="shared" si="85"/>
        <v>1.1118558702479902</v>
      </c>
      <c r="AE381" s="195">
        <f t="shared" si="85"/>
        <v>1.0620993754744465</v>
      </c>
      <c r="AF381" s="195">
        <f t="shared" si="85"/>
        <v>1.7581910205839935</v>
      </c>
      <c r="AG381" s="195">
        <f t="shared" si="85"/>
        <v>1.2839758968166777</v>
      </c>
      <c r="AH381" s="195">
        <f t="shared" si="85"/>
        <v>1.1966143758722445</v>
      </c>
      <c r="AI381" s="195">
        <f t="shared" si="85"/>
        <v>1.2792554650768637</v>
      </c>
      <c r="AJ381" s="195">
        <f t="shared" si="85"/>
        <v>1.4409003910816174</v>
      </c>
      <c r="AK381" s="195">
        <f t="shared" si="85"/>
        <v>1.2126330762724575</v>
      </c>
      <c r="AL381" s="195">
        <f t="shared" si="85"/>
        <v>1.9669946104686558</v>
      </c>
      <c r="AM381" s="195">
        <f t="shared" si="85"/>
        <v>0.92670518518676925</v>
      </c>
      <c r="AN381" s="195">
        <f t="shared" si="85"/>
        <v>1.7618254395074098</v>
      </c>
      <c r="AO381" s="195">
        <f t="shared" si="85"/>
        <v>0.55999913022732639</v>
      </c>
      <c r="AP381" s="195">
        <f t="shared" si="85"/>
        <v>0.31100984371223567</v>
      </c>
      <c r="AQ381" s="195">
        <f t="shared" si="85"/>
        <v>0.63812850313045666</v>
      </c>
      <c r="AR381" s="195">
        <f t="shared" si="85"/>
        <v>2.0757698249264642</v>
      </c>
      <c r="AS381" s="195">
        <f t="shared" si="85"/>
        <v>-1</v>
      </c>
      <c r="AT381" s="195">
        <f t="shared" si="85"/>
        <v>1.1382018961724019</v>
      </c>
      <c r="AU381" s="195">
        <f t="shared" si="85"/>
        <v>0.51307416008906892</v>
      </c>
      <c r="AV381" s="195">
        <f t="shared" si="85"/>
        <v>-1.6735344658763897E-2</v>
      </c>
      <c r="AW381" s="195">
        <f t="shared" si="85"/>
        <v>0.98686642427475946</v>
      </c>
      <c r="AX381" s="195">
        <f t="shared" si="85"/>
        <v>0.99850124913563587</v>
      </c>
      <c r="AY381" s="195">
        <f t="shared" si="85"/>
        <v>1.0685587797258971</v>
      </c>
      <c r="AZ381" s="195">
        <f t="shared" si="85"/>
        <v>0.64043226192840219</v>
      </c>
      <c r="BA381" s="195">
        <f t="shared" si="85"/>
        <v>0.74326701800825135</v>
      </c>
      <c r="BB381" s="195" t="e">
        <f t="shared" si="85"/>
        <v>#DIV/0!</v>
      </c>
      <c r="BC381" s="195" t="e">
        <f t="shared" si="85"/>
        <v>#DIV/0!</v>
      </c>
      <c r="BD381" s="195" t="e">
        <f t="shared" si="85"/>
        <v>#DIV/0!</v>
      </c>
      <c r="BE381" s="195" t="e">
        <f t="shared" si="85"/>
        <v>#DIV/0!</v>
      </c>
      <c r="BF381" s="195" t="e">
        <f t="shared" si="85"/>
        <v>#DIV/0!</v>
      </c>
      <c r="BG381" s="195" t="e">
        <f t="shared" si="85"/>
        <v>#DIV/0!</v>
      </c>
      <c r="BH381" s="195" t="e">
        <f t="shared" si="85"/>
        <v>#DIV/0!</v>
      </c>
      <c r="BI381" s="195" t="e">
        <f t="shared" si="85"/>
        <v>#DIV/0!</v>
      </c>
      <c r="BJ381" s="195" t="e">
        <f t="shared" si="85"/>
        <v>#DIV/0!</v>
      </c>
      <c r="BK381" s="195" t="e">
        <f t="shared" si="85"/>
        <v>#DIV/0!</v>
      </c>
      <c r="BL381" s="195" t="e">
        <f t="shared" si="85"/>
        <v>#DIV/0!</v>
      </c>
      <c r="BM381" s="195" t="e">
        <f t="shared" si="85"/>
        <v>#DIV/0!</v>
      </c>
      <c r="BN381" s="195" t="e">
        <f t="shared" si="85"/>
        <v>#DIV/0!</v>
      </c>
      <c r="BO381" s="195" t="e">
        <f t="shared" si="85"/>
        <v>#DIV/0!</v>
      </c>
      <c r="BP381" s="195" t="e">
        <f t="shared" si="80"/>
        <v>#DIV/0!</v>
      </c>
      <c r="BQ381" s="195" t="e">
        <f t="shared" si="80"/>
        <v>#DIV/0!</v>
      </c>
      <c r="BR381" s="195" t="e">
        <f t="shared" si="80"/>
        <v>#DIV/0!</v>
      </c>
      <c r="BS381" s="195" t="e">
        <f t="shared" si="80"/>
        <v>#DIV/0!</v>
      </c>
      <c r="BT381" s="195" t="e">
        <f t="shared" si="80"/>
        <v>#DIV/0!</v>
      </c>
      <c r="BU381" s="195" t="e">
        <f t="shared" si="80"/>
        <v>#DIV/0!</v>
      </c>
      <c r="BV381" s="195" t="e">
        <f t="shared" si="80"/>
        <v>#DIV/0!</v>
      </c>
    </row>
    <row r="382" spans="1:74" x14ac:dyDescent="0.2">
      <c r="A382" s="90"/>
      <c r="B382" s="102">
        <f t="shared" si="82"/>
        <v>40117</v>
      </c>
      <c r="C382" s="195">
        <f t="shared" si="83"/>
        <v>-0.86861355192558576</v>
      </c>
      <c r="D382" s="195">
        <f t="shared" si="85"/>
        <v>-0.77993555410208937</v>
      </c>
      <c r="E382" s="195">
        <f t="shared" si="85"/>
        <v>-1.2800939296051133</v>
      </c>
      <c r="F382" s="195">
        <f t="shared" si="85"/>
        <v>-1.5524078623280386</v>
      </c>
      <c r="G382" s="195">
        <f t="shared" si="85"/>
        <v>-1.7618040731011992</v>
      </c>
      <c r="H382" s="195">
        <f t="shared" si="85"/>
        <v>-0.54571347791733626</v>
      </c>
      <c r="I382" s="195">
        <f t="shared" si="85"/>
        <v>-0.41428102031295228</v>
      </c>
      <c r="J382" s="195">
        <f t="shared" si="85"/>
        <v>-0.5272556923224323</v>
      </c>
      <c r="K382" s="195">
        <f t="shared" si="85"/>
        <v>-0.15489294860726957</v>
      </c>
      <c r="L382" s="195">
        <f t="shared" si="85"/>
        <v>-1</v>
      </c>
      <c r="M382" s="195">
        <f t="shared" si="85"/>
        <v>0.13685727759859001</v>
      </c>
      <c r="N382" s="195">
        <f t="shared" si="85"/>
        <v>-0.34222229230608442</v>
      </c>
      <c r="O382" s="195">
        <f t="shared" si="85"/>
        <v>-0.93713447743119016</v>
      </c>
      <c r="P382" s="195">
        <f t="shared" si="85"/>
        <v>-0.13749726624785377</v>
      </c>
      <c r="Q382" s="195">
        <f t="shared" si="85"/>
        <v>-0.63385132565037339</v>
      </c>
      <c r="R382" s="195">
        <f t="shared" si="85"/>
        <v>0.10560897429175103</v>
      </c>
      <c r="S382" s="195">
        <f t="shared" si="85"/>
        <v>0.43137194651133298</v>
      </c>
      <c r="T382" s="195">
        <f t="shared" si="85"/>
        <v>-0.30943110248552358</v>
      </c>
      <c r="U382" s="195">
        <f t="shared" si="85"/>
        <v>0.50611082120829609</v>
      </c>
      <c r="V382" s="195">
        <f t="shared" si="85"/>
        <v>-0.13495943205725189</v>
      </c>
      <c r="W382" s="195">
        <f t="shared" si="85"/>
        <v>0.49414779354045124</v>
      </c>
      <c r="X382" s="195">
        <f t="shared" si="85"/>
        <v>0.91836784419287343</v>
      </c>
      <c r="Y382" s="195">
        <f t="shared" si="85"/>
        <v>-2.2484262820625762</v>
      </c>
      <c r="Z382" s="195">
        <f t="shared" si="85"/>
        <v>-1.15587437765246</v>
      </c>
      <c r="AA382" s="195">
        <f t="shared" si="85"/>
        <v>0.51791917773671425</v>
      </c>
      <c r="AB382" s="195">
        <f t="shared" si="85"/>
        <v>8.242154616087026E-2</v>
      </c>
      <c r="AC382" s="195">
        <f t="shared" si="85"/>
        <v>6.7981480768261493E-2</v>
      </c>
      <c r="AD382" s="195">
        <f t="shared" si="85"/>
        <v>-9.6465100395517839E-2</v>
      </c>
      <c r="AE382" s="195">
        <f t="shared" si="85"/>
        <v>0.53853288960266799</v>
      </c>
      <c r="AF382" s="195">
        <f t="shared" si="85"/>
        <v>-0.10460854373317001</v>
      </c>
      <c r="AG382" s="195">
        <f t="shared" si="85"/>
        <v>0.1036916235076371</v>
      </c>
      <c r="AH382" s="195">
        <f t="shared" si="85"/>
        <v>0.22546796261621263</v>
      </c>
      <c r="AI382" s="195">
        <f t="shared" si="85"/>
        <v>-0.29199678625320707</v>
      </c>
      <c r="AJ382" s="195">
        <f t="shared" si="85"/>
        <v>-0.50357092137415449</v>
      </c>
      <c r="AK382" s="195">
        <f t="shared" si="85"/>
        <v>-0.6282906671441203</v>
      </c>
      <c r="AL382" s="195">
        <f t="shared" si="85"/>
        <v>-6.549813752537019E-2</v>
      </c>
      <c r="AM382" s="195">
        <f t="shared" si="85"/>
        <v>-0.68891320074556783</v>
      </c>
      <c r="AN382" s="195">
        <f t="shared" si="85"/>
        <v>0.64741750119040542</v>
      </c>
      <c r="AO382" s="195">
        <f t="shared" si="85"/>
        <v>-0.63814024307144013</v>
      </c>
      <c r="AP382" s="195">
        <f t="shared" si="85"/>
        <v>0.70794233931228234</v>
      </c>
      <c r="AQ382" s="195">
        <f t="shared" si="85"/>
        <v>0.38935094345342453</v>
      </c>
      <c r="AR382" s="195">
        <f t="shared" si="85"/>
        <v>-0.51755401303010407</v>
      </c>
      <c r="AS382" s="195">
        <f t="shared" si="85"/>
        <v>-1</v>
      </c>
      <c r="AT382" s="195">
        <f t="shared" si="85"/>
        <v>-0.51357247917578219</v>
      </c>
      <c r="AU382" s="195">
        <f t="shared" si="85"/>
        <v>-0.40767725534746313</v>
      </c>
      <c r="AV382" s="195">
        <f t="shared" si="85"/>
        <v>-0.77428051331926617</v>
      </c>
      <c r="AW382" s="195">
        <f t="shared" si="85"/>
        <v>-1.0006381482684223</v>
      </c>
      <c r="AX382" s="195">
        <f t="shared" si="85"/>
        <v>-0.41881968645813511</v>
      </c>
      <c r="AY382" s="195">
        <f t="shared" si="85"/>
        <v>-0.92619007122437191</v>
      </c>
      <c r="AZ382" s="195">
        <f t="shared" si="85"/>
        <v>-1.0653000799972698</v>
      </c>
      <c r="BA382" s="195">
        <f t="shared" si="85"/>
        <v>0.3621398284415866</v>
      </c>
      <c r="BB382" s="195" t="e">
        <f t="shared" si="85"/>
        <v>#DIV/0!</v>
      </c>
      <c r="BC382" s="195" t="e">
        <f t="shared" si="85"/>
        <v>#DIV/0!</v>
      </c>
      <c r="BD382" s="195" t="e">
        <f t="shared" si="85"/>
        <v>#DIV/0!</v>
      </c>
      <c r="BE382" s="195" t="e">
        <f t="shared" si="85"/>
        <v>#DIV/0!</v>
      </c>
      <c r="BF382" s="195" t="e">
        <f t="shared" si="85"/>
        <v>#DIV/0!</v>
      </c>
      <c r="BG382" s="195" t="e">
        <f t="shared" si="85"/>
        <v>#DIV/0!</v>
      </c>
      <c r="BH382" s="195" t="e">
        <f t="shared" si="85"/>
        <v>#DIV/0!</v>
      </c>
      <c r="BI382" s="195" t="e">
        <f t="shared" si="85"/>
        <v>#DIV/0!</v>
      </c>
      <c r="BJ382" s="195" t="e">
        <f t="shared" si="85"/>
        <v>#DIV/0!</v>
      </c>
      <c r="BK382" s="195" t="e">
        <f t="shared" si="85"/>
        <v>#DIV/0!</v>
      </c>
      <c r="BL382" s="195" t="e">
        <f t="shared" si="85"/>
        <v>#DIV/0!</v>
      </c>
      <c r="BM382" s="195" t="e">
        <f t="shared" si="85"/>
        <v>#DIV/0!</v>
      </c>
      <c r="BN382" s="195" t="e">
        <f t="shared" si="85"/>
        <v>#DIV/0!</v>
      </c>
      <c r="BO382" s="195" t="e">
        <f t="shared" si="85"/>
        <v>#DIV/0!</v>
      </c>
      <c r="BP382" s="195" t="e">
        <f t="shared" si="80"/>
        <v>#DIV/0!</v>
      </c>
      <c r="BQ382" s="195" t="e">
        <f t="shared" si="80"/>
        <v>#DIV/0!</v>
      </c>
      <c r="BR382" s="195" t="e">
        <f t="shared" si="80"/>
        <v>#DIV/0!</v>
      </c>
      <c r="BS382" s="195" t="e">
        <f t="shared" si="80"/>
        <v>#DIV/0!</v>
      </c>
      <c r="BT382" s="195" t="e">
        <f t="shared" si="80"/>
        <v>#DIV/0!</v>
      </c>
      <c r="BU382" s="195" t="e">
        <f t="shared" si="80"/>
        <v>#DIV/0!</v>
      </c>
      <c r="BV382" s="195" t="e">
        <f t="shared" si="80"/>
        <v>#DIV/0!</v>
      </c>
    </row>
    <row r="383" spans="1:74" x14ac:dyDescent="0.2">
      <c r="A383" s="90"/>
      <c r="B383" s="102">
        <f t="shared" si="82"/>
        <v>40147</v>
      </c>
      <c r="C383" s="195">
        <f t="shared" si="83"/>
        <v>1.3087030778194273</v>
      </c>
      <c r="D383" s="195">
        <f t="shared" si="85"/>
        <v>1.383682527801972</v>
      </c>
      <c r="E383" s="195">
        <f t="shared" si="85"/>
        <v>0.93532543482671582</v>
      </c>
      <c r="F383" s="195">
        <f t="shared" si="85"/>
        <v>0.44993463881667117</v>
      </c>
      <c r="G383" s="195">
        <f t="shared" si="85"/>
        <v>-0.16014352647149252</v>
      </c>
      <c r="H383" s="195">
        <f t="shared" si="85"/>
        <v>0.88373286045552379</v>
      </c>
      <c r="I383" s="195">
        <f t="shared" si="85"/>
        <v>0.50464592580635959</v>
      </c>
      <c r="J383" s="195">
        <f t="shared" si="85"/>
        <v>-2.3618014373278307E-2</v>
      </c>
      <c r="K383" s="195">
        <f t="shared" si="85"/>
        <v>0.57960273921856631</v>
      </c>
      <c r="L383" s="195">
        <f t="shared" si="85"/>
        <v>-1</v>
      </c>
      <c r="M383" s="195">
        <f t="shared" si="85"/>
        <v>1.0263548183471427</v>
      </c>
      <c r="N383" s="195">
        <f t="shared" si="85"/>
        <v>0.94022967373842758</v>
      </c>
      <c r="O383" s="195">
        <f t="shared" si="85"/>
        <v>-0.93713447743119016</v>
      </c>
      <c r="P383" s="195">
        <f t="shared" si="85"/>
        <v>1.3187467060386977</v>
      </c>
      <c r="Q383" s="195">
        <f t="shared" si="85"/>
        <v>0.40438152817423861</v>
      </c>
      <c r="R383" s="195">
        <f t="shared" si="85"/>
        <v>0.77600212388639289</v>
      </c>
      <c r="S383" s="195">
        <f t="shared" si="85"/>
        <v>1.1649693029512604</v>
      </c>
      <c r="T383" s="195">
        <f t="shared" si="85"/>
        <v>0.2624514273500354</v>
      </c>
      <c r="U383" s="195">
        <f t="shared" si="85"/>
        <v>1.5345810575676673</v>
      </c>
      <c r="V383" s="195">
        <f t="shared" si="85"/>
        <v>0.9206531366543379</v>
      </c>
      <c r="W383" s="195">
        <f t="shared" si="85"/>
        <v>1.3091126870327348</v>
      </c>
      <c r="X383" s="195">
        <f t="shared" si="85"/>
        <v>7.5589821777014649E-2</v>
      </c>
      <c r="Y383" s="195">
        <f t="shared" si="85"/>
        <v>1.4100642198657887</v>
      </c>
      <c r="Z383" s="195">
        <f t="shared" si="85"/>
        <v>1.5075611916476277</v>
      </c>
      <c r="AA383" s="195">
        <f t="shared" si="85"/>
        <v>0.17856331124182065</v>
      </c>
      <c r="AB383" s="195">
        <f t="shared" si="85"/>
        <v>-9.1502819287554951E-2</v>
      </c>
      <c r="AC383" s="195">
        <f t="shared" si="85"/>
        <v>1.396232110088345</v>
      </c>
      <c r="AD383" s="195">
        <f t="shared" si="85"/>
        <v>1.5164302584350491</v>
      </c>
      <c r="AE383" s="195">
        <f t="shared" si="85"/>
        <v>0.98459025855293514</v>
      </c>
      <c r="AF383" s="195">
        <f t="shared" si="85"/>
        <v>0.39575345024012965</v>
      </c>
      <c r="AG383" s="195">
        <f t="shared" si="85"/>
        <v>0.72861560230692601</v>
      </c>
      <c r="AH383" s="195">
        <f t="shared" si="85"/>
        <v>0.63680624737174196</v>
      </c>
      <c r="AI383" s="195">
        <f t="shared" si="85"/>
        <v>0.89333385948702171</v>
      </c>
      <c r="AJ383" s="195">
        <f t="shared" si="85"/>
        <v>0.61433750207449833</v>
      </c>
      <c r="AK383" s="195">
        <f t="shared" si="85"/>
        <v>0.44021162913770501</v>
      </c>
      <c r="AL383" s="195">
        <f t="shared" si="85"/>
        <v>0.38981502458106793</v>
      </c>
      <c r="AM383" s="195">
        <f t="shared" si="85"/>
        <v>1.2615946604636408</v>
      </c>
      <c r="AN383" s="195">
        <f t="shared" si="85"/>
        <v>4.5931804518051914E-2</v>
      </c>
      <c r="AO383" s="195">
        <f t="shared" si="85"/>
        <v>1.3657829504970131</v>
      </c>
      <c r="AP383" s="195">
        <f t="shared" si="85"/>
        <v>0.76326442784451243</v>
      </c>
      <c r="AQ383" s="195">
        <f t="shared" si="85"/>
        <v>1.1710668866778458</v>
      </c>
      <c r="AR383" s="195">
        <f t="shared" si="85"/>
        <v>0.38859275586963132</v>
      </c>
      <c r="AS383" s="195">
        <f t="shared" si="85"/>
        <v>-1</v>
      </c>
      <c r="AT383" s="195">
        <f t="shared" si="85"/>
        <v>1.1441932853439067</v>
      </c>
      <c r="AU383" s="195">
        <f t="shared" si="85"/>
        <v>-0.31815367450951981</v>
      </c>
      <c r="AV383" s="195">
        <f t="shared" si="85"/>
        <v>0.67691914171534884</v>
      </c>
      <c r="AW383" s="195">
        <f t="shared" si="85"/>
        <v>1.0808478416376679</v>
      </c>
      <c r="AX383" s="195">
        <f t="shared" si="85"/>
        <v>0.20763903580343476</v>
      </c>
      <c r="AY383" s="195">
        <f t="shared" si="85"/>
        <v>0.86954818705560044</v>
      </c>
      <c r="AZ383" s="195">
        <f t="shared" si="85"/>
        <v>0.86333048082929342</v>
      </c>
      <c r="BA383" s="195">
        <f t="shared" si="85"/>
        <v>1.0514136636461004</v>
      </c>
      <c r="BB383" s="195" t="e">
        <f t="shared" si="85"/>
        <v>#DIV/0!</v>
      </c>
      <c r="BC383" s="195" t="e">
        <f t="shared" si="85"/>
        <v>#DIV/0!</v>
      </c>
      <c r="BD383" s="195" t="e">
        <f t="shared" si="85"/>
        <v>#DIV/0!</v>
      </c>
      <c r="BE383" s="195" t="e">
        <f t="shared" si="85"/>
        <v>#DIV/0!</v>
      </c>
      <c r="BF383" s="195" t="e">
        <f t="shared" si="85"/>
        <v>#DIV/0!</v>
      </c>
      <c r="BG383" s="195" t="e">
        <f t="shared" si="85"/>
        <v>#DIV/0!</v>
      </c>
      <c r="BH383" s="195" t="e">
        <f t="shared" si="85"/>
        <v>#DIV/0!</v>
      </c>
      <c r="BI383" s="195" t="e">
        <f t="shared" si="85"/>
        <v>#DIV/0!</v>
      </c>
      <c r="BJ383" s="195" t="e">
        <f t="shared" si="85"/>
        <v>#DIV/0!</v>
      </c>
      <c r="BK383" s="195" t="e">
        <f t="shared" si="85"/>
        <v>#DIV/0!</v>
      </c>
      <c r="BL383" s="195" t="e">
        <f t="shared" si="85"/>
        <v>#DIV/0!</v>
      </c>
      <c r="BM383" s="195" t="e">
        <f t="shared" si="85"/>
        <v>#DIV/0!</v>
      </c>
      <c r="BN383" s="195" t="e">
        <f t="shared" si="85"/>
        <v>#DIV/0!</v>
      </c>
      <c r="BO383" s="195" t="e">
        <f t="shared" ref="BO383:BV386" si="86">(BO136-BO$246)/BO$247</f>
        <v>#DIV/0!</v>
      </c>
      <c r="BP383" s="195" t="e">
        <f t="shared" si="86"/>
        <v>#DIV/0!</v>
      </c>
      <c r="BQ383" s="195" t="e">
        <f t="shared" si="86"/>
        <v>#DIV/0!</v>
      </c>
      <c r="BR383" s="195" t="e">
        <f t="shared" si="86"/>
        <v>#DIV/0!</v>
      </c>
      <c r="BS383" s="195" t="e">
        <f t="shared" si="86"/>
        <v>#DIV/0!</v>
      </c>
      <c r="BT383" s="195" t="e">
        <f t="shared" si="86"/>
        <v>#DIV/0!</v>
      </c>
      <c r="BU383" s="195" t="e">
        <f t="shared" si="86"/>
        <v>#DIV/0!</v>
      </c>
      <c r="BV383" s="195" t="e">
        <f t="shared" si="86"/>
        <v>#DIV/0!</v>
      </c>
    </row>
    <row r="384" spans="1:74" x14ac:dyDescent="0.2">
      <c r="A384" s="90"/>
      <c r="B384" s="102">
        <f t="shared" si="82"/>
        <v>40178</v>
      </c>
      <c r="C384" s="195">
        <f t="shared" si="83"/>
        <v>0.56150342465521186</v>
      </c>
      <c r="D384" s="195">
        <f t="shared" ref="D384:BO387" si="87">(D137-D$246)/D$247</f>
        <v>0.46062605911062193</v>
      </c>
      <c r="E384" s="195">
        <f t="shared" si="87"/>
        <v>1.1429572625740552</v>
      </c>
      <c r="F384" s="195">
        <f t="shared" si="87"/>
        <v>1.4402456241237152</v>
      </c>
      <c r="G384" s="195">
        <f t="shared" si="87"/>
        <v>1.0236190682391231</v>
      </c>
      <c r="H384" s="195">
        <f t="shared" si="87"/>
        <v>0.36625537512066342</v>
      </c>
      <c r="I384" s="195">
        <f t="shared" si="87"/>
        <v>0.335099821218377</v>
      </c>
      <c r="J384" s="195">
        <f t="shared" si="87"/>
        <v>8.4138936273829137E-2</v>
      </c>
      <c r="K384" s="195">
        <f t="shared" si="87"/>
        <v>0.51984136298185513</v>
      </c>
      <c r="L384" s="195">
        <f t="shared" si="87"/>
        <v>-1</v>
      </c>
      <c r="M384" s="195">
        <f t="shared" si="87"/>
        <v>-2.1489936346373231</v>
      </c>
      <c r="N384" s="195">
        <f t="shared" si="87"/>
        <v>-2.6235806335680563</v>
      </c>
      <c r="O384" s="195">
        <f t="shared" si="87"/>
        <v>-1.0334021410364074</v>
      </c>
      <c r="P384" s="195">
        <f t="shared" si="87"/>
        <v>-3.0679887531350647</v>
      </c>
      <c r="Q384" s="195">
        <f t="shared" si="87"/>
        <v>-2.0289963358039262</v>
      </c>
      <c r="R384" s="195">
        <f t="shared" si="87"/>
        <v>-1.0796268677357836</v>
      </c>
      <c r="S384" s="195">
        <f t="shared" si="87"/>
        <v>-1.1802840844636739</v>
      </c>
      <c r="T384" s="195">
        <f t="shared" si="87"/>
        <v>-0.92532666256424934</v>
      </c>
      <c r="U384" s="195">
        <f t="shared" si="87"/>
        <v>-1.7223610204989854</v>
      </c>
      <c r="V384" s="195">
        <f t="shared" si="87"/>
        <v>-2.1171491462355014</v>
      </c>
      <c r="W384" s="195">
        <f t="shared" si="87"/>
        <v>-2.5507791377435711</v>
      </c>
      <c r="X384" s="195">
        <f t="shared" si="87"/>
        <v>-5.9498342678834706E-2</v>
      </c>
      <c r="Y384" s="195">
        <f t="shared" si="87"/>
        <v>-0.80165698940149666</v>
      </c>
      <c r="Z384" s="195">
        <f t="shared" si="87"/>
        <v>-0.28340778182555748</v>
      </c>
      <c r="AA384" s="195">
        <f t="shared" si="87"/>
        <v>1.1578904759355286</v>
      </c>
      <c r="AB384" s="195">
        <f t="shared" si="87"/>
        <v>1.6018511702605969</v>
      </c>
      <c r="AC384" s="195">
        <f t="shared" si="87"/>
        <v>-2.500619165609077</v>
      </c>
      <c r="AD384" s="195">
        <f t="shared" si="87"/>
        <v>-2.6797125179669266</v>
      </c>
      <c r="AE384" s="195">
        <f t="shared" si="87"/>
        <v>-1.8541311557169522</v>
      </c>
      <c r="AF384" s="195">
        <f t="shared" si="87"/>
        <v>-0.17397890411891573</v>
      </c>
      <c r="AG384" s="195">
        <f t="shared" si="87"/>
        <v>-0.29771688291860715</v>
      </c>
      <c r="AH384" s="195">
        <f t="shared" si="87"/>
        <v>-0.2291795450693847</v>
      </c>
      <c r="AI384" s="195">
        <f t="shared" si="87"/>
        <v>0.12838210555001361</v>
      </c>
      <c r="AJ384" s="195">
        <f t="shared" si="87"/>
        <v>0.4595601869024335</v>
      </c>
      <c r="AK384" s="195">
        <f t="shared" si="87"/>
        <v>0.6750359852338027</v>
      </c>
      <c r="AL384" s="195">
        <f t="shared" si="87"/>
        <v>1.0827102795790311</v>
      </c>
      <c r="AM384" s="195">
        <f t="shared" si="87"/>
        <v>-1.2602806919629064</v>
      </c>
      <c r="AN384" s="195">
        <f t="shared" si="87"/>
        <v>1.3890199061855346</v>
      </c>
      <c r="AO384" s="195">
        <f t="shared" si="87"/>
        <v>-0.91714156495595534</v>
      </c>
      <c r="AP384" s="195">
        <f t="shared" si="87"/>
        <v>0.40534586936328421</v>
      </c>
      <c r="AQ384" s="195">
        <f t="shared" si="87"/>
        <v>-6.1242958452655573E-2</v>
      </c>
      <c r="AR384" s="195">
        <f t="shared" si="87"/>
        <v>0.30158000988669931</v>
      </c>
      <c r="AS384" s="195">
        <f t="shared" si="87"/>
        <v>-1</v>
      </c>
      <c r="AT384" s="195">
        <f t="shared" si="87"/>
        <v>0.84670708565617503</v>
      </c>
      <c r="AU384" s="195">
        <f t="shared" si="87"/>
        <v>-0.86253745205536747</v>
      </c>
      <c r="AV384" s="195">
        <f t="shared" si="87"/>
        <v>-1.1648351112882198</v>
      </c>
      <c r="AW384" s="195">
        <f t="shared" si="87"/>
        <v>1.1244469042908916</v>
      </c>
      <c r="AX384" s="195">
        <f t="shared" si="87"/>
        <v>0.57466761479098694</v>
      </c>
      <c r="AY384" s="195">
        <f t="shared" si="87"/>
        <v>0.52552118976471007</v>
      </c>
      <c r="AZ384" s="195">
        <f t="shared" si="87"/>
        <v>0.95366028370647282</v>
      </c>
      <c r="BA384" s="195">
        <f t="shared" si="87"/>
        <v>1.1001462148595074</v>
      </c>
      <c r="BB384" s="195" t="e">
        <f t="shared" si="87"/>
        <v>#DIV/0!</v>
      </c>
      <c r="BC384" s="195" t="e">
        <f t="shared" si="87"/>
        <v>#DIV/0!</v>
      </c>
      <c r="BD384" s="195" t="e">
        <f t="shared" si="87"/>
        <v>#DIV/0!</v>
      </c>
      <c r="BE384" s="195" t="e">
        <f t="shared" si="87"/>
        <v>#DIV/0!</v>
      </c>
      <c r="BF384" s="195" t="e">
        <f t="shared" si="87"/>
        <v>#DIV/0!</v>
      </c>
      <c r="BG384" s="195" t="e">
        <f t="shared" si="87"/>
        <v>#DIV/0!</v>
      </c>
      <c r="BH384" s="195" t="e">
        <f t="shared" si="87"/>
        <v>#DIV/0!</v>
      </c>
      <c r="BI384" s="195" t="e">
        <f t="shared" si="87"/>
        <v>#DIV/0!</v>
      </c>
      <c r="BJ384" s="195" t="e">
        <f t="shared" si="87"/>
        <v>#DIV/0!</v>
      </c>
      <c r="BK384" s="195" t="e">
        <f t="shared" si="87"/>
        <v>#DIV/0!</v>
      </c>
      <c r="BL384" s="195" t="e">
        <f t="shared" si="87"/>
        <v>#DIV/0!</v>
      </c>
      <c r="BM384" s="195" t="e">
        <f t="shared" si="87"/>
        <v>#DIV/0!</v>
      </c>
      <c r="BN384" s="195" t="e">
        <f t="shared" si="87"/>
        <v>#DIV/0!</v>
      </c>
      <c r="BO384" s="195" t="e">
        <f t="shared" si="87"/>
        <v>#DIV/0!</v>
      </c>
      <c r="BP384" s="195" t="e">
        <f t="shared" si="86"/>
        <v>#DIV/0!</v>
      </c>
      <c r="BQ384" s="195" t="e">
        <f t="shared" si="86"/>
        <v>#DIV/0!</v>
      </c>
      <c r="BR384" s="195" t="e">
        <f t="shared" si="86"/>
        <v>#DIV/0!</v>
      </c>
      <c r="BS384" s="195" t="e">
        <f t="shared" si="86"/>
        <v>#DIV/0!</v>
      </c>
      <c r="BT384" s="195" t="e">
        <f t="shared" si="86"/>
        <v>#DIV/0!</v>
      </c>
      <c r="BU384" s="195" t="e">
        <f t="shared" si="86"/>
        <v>#DIV/0!</v>
      </c>
      <c r="BV384" s="195" t="e">
        <f t="shared" si="86"/>
        <v>#DIV/0!</v>
      </c>
    </row>
    <row r="385" spans="1:74" x14ac:dyDescent="0.2">
      <c r="A385" s="90"/>
      <c r="B385" s="102">
        <f t="shared" si="82"/>
        <v>40209</v>
      </c>
      <c r="C385" s="195">
        <f t="shared" si="83"/>
        <v>-1.1410419071301614</v>
      </c>
      <c r="D385" s="195">
        <f t="shared" si="87"/>
        <v>-1.1506164004018853</v>
      </c>
      <c r="E385" s="195">
        <f t="shared" si="87"/>
        <v>-1.0254791920312061</v>
      </c>
      <c r="F385" s="195">
        <f t="shared" si="87"/>
        <v>-0.92551745284440912</v>
      </c>
      <c r="G385" s="195">
        <f t="shared" si="87"/>
        <v>-0.3929160649191481</v>
      </c>
      <c r="H385" s="195">
        <f t="shared" si="87"/>
        <v>-1.2443370121509534</v>
      </c>
      <c r="I385" s="195">
        <f t="shared" si="87"/>
        <v>-1.2276516273342584</v>
      </c>
      <c r="J385" s="195">
        <f t="shared" si="87"/>
        <v>-0.47769485340259377</v>
      </c>
      <c r="K385" s="195">
        <f t="shared" si="87"/>
        <v>-1.1583588883129889</v>
      </c>
      <c r="L385" s="195">
        <f t="shared" si="87"/>
        <v>-1</v>
      </c>
      <c r="M385" s="195">
        <f t="shared" si="87"/>
        <v>1.2855601346806893</v>
      </c>
      <c r="N385" s="195">
        <f t="shared" si="87"/>
        <v>1.1078117037218984</v>
      </c>
      <c r="O385" s="195">
        <f t="shared" si="87"/>
        <v>-0.87317139892839479</v>
      </c>
      <c r="P385" s="195">
        <f t="shared" si="87"/>
        <v>1.4274063834096624</v>
      </c>
      <c r="Q385" s="195">
        <f t="shared" si="87"/>
        <v>0.68951486768663239</v>
      </c>
      <c r="R385" s="195">
        <f t="shared" si="87"/>
        <v>0.8383275608062043</v>
      </c>
      <c r="S385" s="195">
        <f t="shared" si="87"/>
        <v>1.1654733550032326</v>
      </c>
      <c r="T385" s="195">
        <f t="shared" si="87"/>
        <v>0.40100641361832812</v>
      </c>
      <c r="U385" s="195">
        <f t="shared" si="87"/>
        <v>0.75133279734602265</v>
      </c>
      <c r="V385" s="195">
        <f t="shared" si="87"/>
        <v>0.96467543631093322</v>
      </c>
      <c r="W385" s="195">
        <f t="shared" si="87"/>
        <v>1.3721002905966633</v>
      </c>
      <c r="X385" s="195">
        <f t="shared" si="87"/>
        <v>1.9268391878650661</v>
      </c>
      <c r="Y385" s="195">
        <f t="shared" si="87"/>
        <v>0.425386000429399</v>
      </c>
      <c r="Z385" s="195">
        <f t="shared" si="87"/>
        <v>0.2400279104957577</v>
      </c>
      <c r="AA385" s="195">
        <f t="shared" si="87"/>
        <v>0.28961347860148301</v>
      </c>
      <c r="AB385" s="195">
        <f t="shared" si="87"/>
        <v>1.0182157631727322</v>
      </c>
      <c r="AC385" s="195">
        <f t="shared" si="87"/>
        <v>-0.28434930064773795</v>
      </c>
      <c r="AD385" s="195">
        <f t="shared" si="87"/>
        <v>-0.18843858675850941</v>
      </c>
      <c r="AE385" s="195">
        <f t="shared" si="87"/>
        <v>-0.25191612321299389</v>
      </c>
      <c r="AF385" s="195">
        <f t="shared" si="87"/>
        <v>-0.19294844378527731</v>
      </c>
      <c r="AG385" s="195">
        <f t="shared" si="87"/>
        <v>0.49720909526227081</v>
      </c>
      <c r="AH385" s="195">
        <f t="shared" si="87"/>
        <v>-0.21974290245847541</v>
      </c>
      <c r="AI385" s="195">
        <f t="shared" si="87"/>
        <v>-0.2644309572825041</v>
      </c>
      <c r="AJ385" s="195">
        <f t="shared" si="87"/>
        <v>-0.86645218971874338</v>
      </c>
      <c r="AK385" s="195">
        <f t="shared" si="87"/>
        <v>-0.88768313542643795</v>
      </c>
      <c r="AL385" s="195">
        <f t="shared" si="87"/>
        <v>3.2559617524819139E-2</v>
      </c>
      <c r="AM385" s="195">
        <f t="shared" si="87"/>
        <v>-1.732946210310744</v>
      </c>
      <c r="AN385" s="195">
        <f t="shared" si="87"/>
        <v>0.90481086890775952</v>
      </c>
      <c r="AO385" s="195">
        <f t="shared" si="87"/>
        <v>-1.5810734902312591</v>
      </c>
      <c r="AP385" s="195">
        <f t="shared" si="87"/>
        <v>-1.7481676256962118</v>
      </c>
      <c r="AQ385" s="195">
        <f t="shared" si="87"/>
        <v>-1.6228936213238576</v>
      </c>
      <c r="AR385" s="195">
        <f t="shared" si="87"/>
        <v>0.89236111944086849</v>
      </c>
      <c r="AS385" s="195">
        <f t="shared" si="87"/>
        <v>-1</v>
      </c>
      <c r="AT385" s="195">
        <f t="shared" si="87"/>
        <v>-1.5383808551703981</v>
      </c>
      <c r="AU385" s="195">
        <f t="shared" si="87"/>
        <v>-1.2853473912190627</v>
      </c>
      <c r="AV385" s="195">
        <f t="shared" si="87"/>
        <v>-1.1699151420931722</v>
      </c>
      <c r="AW385" s="195">
        <f t="shared" si="87"/>
        <v>-1.1293930547487281</v>
      </c>
      <c r="AX385" s="195">
        <f t="shared" si="87"/>
        <v>-1.3951157065650241</v>
      </c>
      <c r="AY385" s="195">
        <f t="shared" si="87"/>
        <v>-1.1581992168636848</v>
      </c>
      <c r="AZ385" s="195">
        <f t="shared" si="87"/>
        <v>-1.2608286238873048</v>
      </c>
      <c r="BA385" s="195">
        <f t="shared" si="87"/>
        <v>-7.7537392315943171E-2</v>
      </c>
      <c r="BB385" s="195" t="e">
        <f t="shared" si="87"/>
        <v>#DIV/0!</v>
      </c>
      <c r="BC385" s="195" t="e">
        <f t="shared" si="87"/>
        <v>#DIV/0!</v>
      </c>
      <c r="BD385" s="195" t="e">
        <f t="shared" si="87"/>
        <v>#DIV/0!</v>
      </c>
      <c r="BE385" s="195" t="e">
        <f t="shared" si="87"/>
        <v>#DIV/0!</v>
      </c>
      <c r="BF385" s="195" t="e">
        <f t="shared" si="87"/>
        <v>#DIV/0!</v>
      </c>
      <c r="BG385" s="195" t="e">
        <f t="shared" si="87"/>
        <v>#DIV/0!</v>
      </c>
      <c r="BH385" s="195" t="e">
        <f t="shared" si="87"/>
        <v>#DIV/0!</v>
      </c>
      <c r="BI385" s="195" t="e">
        <f t="shared" si="87"/>
        <v>#DIV/0!</v>
      </c>
      <c r="BJ385" s="195" t="e">
        <f t="shared" si="87"/>
        <v>#DIV/0!</v>
      </c>
      <c r="BK385" s="195" t="e">
        <f t="shared" si="87"/>
        <v>#DIV/0!</v>
      </c>
      <c r="BL385" s="195" t="e">
        <f t="shared" si="87"/>
        <v>#DIV/0!</v>
      </c>
      <c r="BM385" s="195" t="e">
        <f t="shared" si="87"/>
        <v>#DIV/0!</v>
      </c>
      <c r="BN385" s="195" t="e">
        <f t="shared" si="87"/>
        <v>#DIV/0!</v>
      </c>
      <c r="BO385" s="195" t="e">
        <f t="shared" si="87"/>
        <v>#DIV/0!</v>
      </c>
      <c r="BP385" s="195" t="e">
        <f t="shared" si="86"/>
        <v>#DIV/0!</v>
      </c>
      <c r="BQ385" s="195" t="e">
        <f t="shared" si="86"/>
        <v>#DIV/0!</v>
      </c>
      <c r="BR385" s="195" t="e">
        <f t="shared" si="86"/>
        <v>#DIV/0!</v>
      </c>
      <c r="BS385" s="195" t="e">
        <f t="shared" si="86"/>
        <v>#DIV/0!</v>
      </c>
      <c r="BT385" s="195" t="e">
        <f t="shared" si="86"/>
        <v>#DIV/0!</v>
      </c>
      <c r="BU385" s="195" t="e">
        <f t="shared" si="86"/>
        <v>#DIV/0!</v>
      </c>
      <c r="BV385" s="195" t="e">
        <f t="shared" si="86"/>
        <v>#DIV/0!</v>
      </c>
    </row>
    <row r="386" spans="1:74" x14ac:dyDescent="0.2">
      <c r="A386" s="90"/>
      <c r="B386" s="102">
        <f t="shared" si="82"/>
        <v>40237</v>
      </c>
      <c r="C386" s="195">
        <f t="shared" si="83"/>
        <v>0.70407461558092188</v>
      </c>
      <c r="D386" s="195">
        <f t="shared" si="87"/>
        <v>0.69068909031074033</v>
      </c>
      <c r="E386" s="195">
        <f t="shared" si="87"/>
        <v>0.97693338459140855</v>
      </c>
      <c r="F386" s="195">
        <f t="shared" si="87"/>
        <v>0.7253437056004971</v>
      </c>
      <c r="G386" s="195">
        <f t="shared" si="87"/>
        <v>0.71032701875009352</v>
      </c>
      <c r="H386" s="195">
        <f t="shared" si="87"/>
        <v>0.16770159592917777</v>
      </c>
      <c r="I386" s="195">
        <f t="shared" si="87"/>
        <v>-0.13670198528477867</v>
      </c>
      <c r="J386" s="195">
        <f t="shared" si="87"/>
        <v>-0.31702250923627007</v>
      </c>
      <c r="K386" s="195">
        <f t="shared" si="87"/>
        <v>-0.11257886298522787</v>
      </c>
      <c r="L386" s="195">
        <f t="shared" si="87"/>
        <v>-1</v>
      </c>
      <c r="M386" s="195">
        <f t="shared" si="87"/>
        <v>2.8660167763624174E-3</v>
      </c>
      <c r="N386" s="195">
        <f t="shared" si="87"/>
        <v>5.2836991335247142E-2</v>
      </c>
      <c r="O386" s="195">
        <f t="shared" si="87"/>
        <v>-1.0973652195392025</v>
      </c>
      <c r="P386" s="195">
        <f t="shared" si="87"/>
        <v>0.14775034743808707</v>
      </c>
      <c r="Q386" s="195">
        <f t="shared" si="87"/>
        <v>-8.1058642988196539E-2</v>
      </c>
      <c r="R386" s="195">
        <f t="shared" si="87"/>
        <v>-2.0695891842486734E-2</v>
      </c>
      <c r="S386" s="195">
        <f t="shared" si="87"/>
        <v>4.7586714139915463E-2</v>
      </c>
      <c r="T386" s="195">
        <f t="shared" si="87"/>
        <v>-0.11174129066705447</v>
      </c>
      <c r="U386" s="195">
        <f t="shared" si="87"/>
        <v>-1.063518692275879</v>
      </c>
      <c r="V386" s="195">
        <f t="shared" si="87"/>
        <v>0.20403863595700822</v>
      </c>
      <c r="W386" s="195">
        <f t="shared" si="87"/>
        <v>-0.27633838217320444</v>
      </c>
      <c r="X386" s="195">
        <f t="shared" si="87"/>
        <v>0.69484866585379279</v>
      </c>
      <c r="Y386" s="195">
        <f t="shared" si="87"/>
        <v>0.84942922900816886</v>
      </c>
      <c r="Z386" s="195">
        <f t="shared" si="87"/>
        <v>0.38366840280718845</v>
      </c>
      <c r="AA386" s="195">
        <f t="shared" si="87"/>
        <v>-0.18022741186122496</v>
      </c>
      <c r="AB386" s="195">
        <f t="shared" si="87"/>
        <v>-7.9523334932688969E-2</v>
      </c>
      <c r="AC386" s="195">
        <f t="shared" si="87"/>
        <v>-0.19822399852382697</v>
      </c>
      <c r="AD386" s="195">
        <f t="shared" si="87"/>
        <v>-4.2125385106030713E-2</v>
      </c>
      <c r="AE386" s="195">
        <f t="shared" si="87"/>
        <v>-0.65205993889912517</v>
      </c>
      <c r="AF386" s="195">
        <f t="shared" si="87"/>
        <v>-1.4237841381014252E-2</v>
      </c>
      <c r="AG386" s="195">
        <f t="shared" si="87"/>
        <v>0.10284889164950396</v>
      </c>
      <c r="AH386" s="195">
        <f t="shared" si="87"/>
        <v>0.27172406692302054</v>
      </c>
      <c r="AI386" s="195">
        <f t="shared" si="87"/>
        <v>-7.1470154487583148E-2</v>
      </c>
      <c r="AJ386" s="195">
        <f t="shared" si="87"/>
        <v>5.7659427337996408E-2</v>
      </c>
      <c r="AK386" s="195">
        <f t="shared" si="87"/>
        <v>0.13631578049520629</v>
      </c>
      <c r="AL386" s="195">
        <f t="shared" si="87"/>
        <v>0.10408632188340834</v>
      </c>
      <c r="AM386" s="195">
        <f t="shared" si="87"/>
        <v>-0.19845372849557583</v>
      </c>
      <c r="AN386" s="195">
        <f t="shared" si="87"/>
        <v>1.0907288671836775E-3</v>
      </c>
      <c r="AO386" s="195">
        <f t="shared" si="87"/>
        <v>5.6092548108696211E-2</v>
      </c>
      <c r="AP386" s="195">
        <f t="shared" si="87"/>
        <v>0.80869926338002374</v>
      </c>
      <c r="AQ386" s="195">
        <f t="shared" si="87"/>
        <v>1.6889671604025637E-2</v>
      </c>
      <c r="AR386" s="195">
        <f t="shared" si="87"/>
        <v>0.26082625212973681</v>
      </c>
      <c r="AS386" s="195">
        <f t="shared" si="87"/>
        <v>-1</v>
      </c>
      <c r="AT386" s="195">
        <f t="shared" si="87"/>
        <v>0.72287949238880012</v>
      </c>
      <c r="AU386" s="195">
        <f t="shared" si="87"/>
        <v>-0.38409763892609983</v>
      </c>
      <c r="AV386" s="195">
        <f t="shared" si="87"/>
        <v>0.25436359156578181</v>
      </c>
      <c r="AW386" s="195">
        <f t="shared" si="87"/>
        <v>0.79418081362791182</v>
      </c>
      <c r="AX386" s="195">
        <f t="shared" si="87"/>
        <v>0.45249350390041793</v>
      </c>
      <c r="AY386" s="195">
        <f t="shared" si="87"/>
        <v>0.34057651586897941</v>
      </c>
      <c r="AZ386" s="195">
        <f t="shared" si="87"/>
        <v>0.35733083217998224</v>
      </c>
      <c r="BA386" s="195">
        <f t="shared" si="87"/>
        <v>0.6968409831750908</v>
      </c>
      <c r="BB386" s="195" t="e">
        <f t="shared" si="87"/>
        <v>#DIV/0!</v>
      </c>
      <c r="BC386" s="195" t="e">
        <f t="shared" si="87"/>
        <v>#DIV/0!</v>
      </c>
      <c r="BD386" s="195" t="e">
        <f t="shared" si="87"/>
        <v>#DIV/0!</v>
      </c>
      <c r="BE386" s="195" t="e">
        <f t="shared" si="87"/>
        <v>#DIV/0!</v>
      </c>
      <c r="BF386" s="195" t="e">
        <f t="shared" si="87"/>
        <v>#DIV/0!</v>
      </c>
      <c r="BG386" s="195" t="e">
        <f t="shared" si="87"/>
        <v>#DIV/0!</v>
      </c>
      <c r="BH386" s="195" t="e">
        <f t="shared" si="87"/>
        <v>#DIV/0!</v>
      </c>
      <c r="BI386" s="195" t="e">
        <f t="shared" si="87"/>
        <v>#DIV/0!</v>
      </c>
      <c r="BJ386" s="195" t="e">
        <f t="shared" si="87"/>
        <v>#DIV/0!</v>
      </c>
      <c r="BK386" s="195" t="e">
        <f t="shared" si="87"/>
        <v>#DIV/0!</v>
      </c>
      <c r="BL386" s="195" t="e">
        <f t="shared" si="87"/>
        <v>#DIV/0!</v>
      </c>
      <c r="BM386" s="195" t="e">
        <f t="shared" si="87"/>
        <v>#DIV/0!</v>
      </c>
      <c r="BN386" s="195" t="e">
        <f t="shared" si="87"/>
        <v>#DIV/0!</v>
      </c>
      <c r="BO386" s="195" t="e">
        <f t="shared" si="87"/>
        <v>#DIV/0!</v>
      </c>
      <c r="BP386" s="195" t="e">
        <f t="shared" si="86"/>
        <v>#DIV/0!</v>
      </c>
      <c r="BQ386" s="195" t="e">
        <f t="shared" si="86"/>
        <v>#DIV/0!</v>
      </c>
      <c r="BR386" s="195" t="e">
        <f t="shared" si="86"/>
        <v>#DIV/0!</v>
      </c>
      <c r="BS386" s="195" t="e">
        <f t="shared" si="86"/>
        <v>#DIV/0!</v>
      </c>
      <c r="BT386" s="195" t="e">
        <f t="shared" si="86"/>
        <v>#DIV/0!</v>
      </c>
      <c r="BU386" s="195" t="e">
        <f t="shared" si="86"/>
        <v>#DIV/0!</v>
      </c>
      <c r="BV386" s="195" t="e">
        <f t="shared" si="86"/>
        <v>#DIV/0!</v>
      </c>
    </row>
    <row r="387" spans="1:74" x14ac:dyDescent="0.2">
      <c r="A387" s="90"/>
      <c r="B387" s="102">
        <f t="shared" si="82"/>
        <v>40268</v>
      </c>
      <c r="C387" s="195">
        <f t="shared" si="83"/>
        <v>1.472323632363771</v>
      </c>
      <c r="D387" s="195">
        <f t="shared" si="87"/>
        <v>1.4515476499611897</v>
      </c>
      <c r="E387" s="195">
        <f t="shared" si="87"/>
        <v>1.4725574920826021</v>
      </c>
      <c r="F387" s="195">
        <f t="shared" si="87"/>
        <v>1.4582956471737676</v>
      </c>
      <c r="G387" s="195">
        <f t="shared" si="87"/>
        <v>1.215052375324432</v>
      </c>
      <c r="H387" s="195">
        <f t="shared" si="87"/>
        <v>1.4686024114756737</v>
      </c>
      <c r="I387" s="195">
        <f t="shared" si="87"/>
        <v>1.3894583839779115</v>
      </c>
      <c r="J387" s="195">
        <f t="shared" si="87"/>
        <v>1.4261339143268197</v>
      </c>
      <c r="K387" s="195">
        <f t="shared" si="87"/>
        <v>1.2458777583884577</v>
      </c>
      <c r="L387" s="195">
        <f t="shared" si="87"/>
        <v>-1</v>
      </c>
      <c r="M387" s="195">
        <f t="shared" si="87"/>
        <v>-0.54809804824637964</v>
      </c>
      <c r="N387" s="195">
        <f t="shared" si="87"/>
        <v>-1.0526882218642619</v>
      </c>
      <c r="O387" s="195">
        <f t="shared" si="87"/>
        <v>-1.0334021410364074</v>
      </c>
      <c r="P387" s="195">
        <f t="shared" si="87"/>
        <v>-1.2558875295760348</v>
      </c>
      <c r="Q387" s="195">
        <f t="shared" si="87"/>
        <v>-0.79722823682139987</v>
      </c>
      <c r="R387" s="195">
        <f t="shared" si="87"/>
        <v>-9.92605258367001E-2</v>
      </c>
      <c r="S387" s="195">
        <f t="shared" si="87"/>
        <v>-6.1792581137990486E-2</v>
      </c>
      <c r="T387" s="195">
        <f t="shared" si="87"/>
        <v>-0.14759920636795837</v>
      </c>
      <c r="U387" s="195">
        <f t="shared" si="87"/>
        <v>-0.19489637169007559</v>
      </c>
      <c r="V387" s="195">
        <f t="shared" si="87"/>
        <v>-0.90838115177252332</v>
      </c>
      <c r="W387" s="195">
        <f t="shared" si="87"/>
        <v>-0.48381007865028941</v>
      </c>
      <c r="X387" s="195">
        <f t="shared" si="87"/>
        <v>0.94317107553355028</v>
      </c>
      <c r="Y387" s="195">
        <f t="shared" si="87"/>
        <v>-1.0717015667759084</v>
      </c>
      <c r="Z387" s="195">
        <f t="shared" si="87"/>
        <v>-1.4659519273108796</v>
      </c>
      <c r="AA387" s="195">
        <f t="shared" si="87"/>
        <v>1.0953197180751371</v>
      </c>
      <c r="AB387" s="195">
        <f t="shared" si="87"/>
        <v>1.1802874112965016</v>
      </c>
      <c r="AC387" s="195">
        <f t="shared" si="87"/>
        <v>-0.68702605677253525</v>
      </c>
      <c r="AD387" s="195">
        <f t="shared" si="87"/>
        <v>-0.93403214057182316</v>
      </c>
      <c r="AE387" s="195">
        <f t="shared" si="87"/>
        <v>-0.10549668201090232</v>
      </c>
      <c r="AF387" s="195">
        <f t="shared" si="87"/>
        <v>1.081333844897393</v>
      </c>
      <c r="AG387" s="195">
        <f t="shared" si="87"/>
        <v>0.76335913845814296</v>
      </c>
      <c r="AH387" s="195">
        <f t="shared" si="87"/>
        <v>1.0798317846839036</v>
      </c>
      <c r="AI387" s="195">
        <f t="shared" si="87"/>
        <v>0.7003730566921007</v>
      </c>
      <c r="AJ387" s="195">
        <f t="shared" si="87"/>
        <v>1.2503552089580252</v>
      </c>
      <c r="AK387" s="195">
        <f t="shared" si="87"/>
        <v>1.183151341648994</v>
      </c>
      <c r="AL387" s="195">
        <f t="shared" si="87"/>
        <v>1.5098538938015136</v>
      </c>
      <c r="AM387" s="195">
        <f t="shared" si="87"/>
        <v>0.84049529424041347</v>
      </c>
      <c r="AN387" s="195">
        <f t="shared" si="87"/>
        <v>0.9875943931862855</v>
      </c>
      <c r="AO387" s="195">
        <f t="shared" si="87"/>
        <v>0.58892107691361884</v>
      </c>
      <c r="AP387" s="195">
        <f t="shared" si="87"/>
        <v>-0.34406137953862082</v>
      </c>
      <c r="AQ387" s="195">
        <f t="shared" si="87"/>
        <v>0.952087713101747</v>
      </c>
      <c r="AR387" s="195">
        <f t="shared" si="87"/>
        <v>0.7863667850857663</v>
      </c>
      <c r="AS387" s="195">
        <f t="shared" si="87"/>
        <v>-1</v>
      </c>
      <c r="AT387" s="195">
        <f t="shared" si="87"/>
        <v>1.2464339775652897</v>
      </c>
      <c r="AU387" s="195">
        <f t="shared" si="87"/>
        <v>-0.23110615852801564</v>
      </c>
      <c r="AV387" s="195">
        <f t="shared" si="87"/>
        <v>0.53048033875875333</v>
      </c>
      <c r="AW387" s="195">
        <f t="shared" si="87"/>
        <v>1.6778140119184002</v>
      </c>
      <c r="AX387" s="195">
        <f t="shared" si="87"/>
        <v>1.2959631468875012</v>
      </c>
      <c r="AY387" s="195">
        <f t="shared" si="87"/>
        <v>1.5957973210467635</v>
      </c>
      <c r="AZ387" s="195">
        <f t="shared" si="87"/>
        <v>1.8002985229422293</v>
      </c>
      <c r="BA387" s="195">
        <f t="shared" si="87"/>
        <v>0.36564888754999542</v>
      </c>
      <c r="BB387" s="195" t="e">
        <f t="shared" si="87"/>
        <v>#DIV/0!</v>
      </c>
      <c r="BC387" s="195" t="e">
        <f t="shared" si="87"/>
        <v>#DIV/0!</v>
      </c>
      <c r="BD387" s="195" t="e">
        <f t="shared" si="87"/>
        <v>#DIV/0!</v>
      </c>
      <c r="BE387" s="195" t="e">
        <f t="shared" si="87"/>
        <v>#DIV/0!</v>
      </c>
      <c r="BF387" s="195" t="e">
        <f t="shared" si="87"/>
        <v>#DIV/0!</v>
      </c>
      <c r="BG387" s="195" t="e">
        <f t="shared" si="87"/>
        <v>#DIV/0!</v>
      </c>
      <c r="BH387" s="195" t="e">
        <f t="shared" si="87"/>
        <v>#DIV/0!</v>
      </c>
      <c r="BI387" s="195" t="e">
        <f t="shared" si="87"/>
        <v>#DIV/0!</v>
      </c>
      <c r="BJ387" s="195" t="e">
        <f t="shared" si="87"/>
        <v>#DIV/0!</v>
      </c>
      <c r="BK387" s="195" t="e">
        <f t="shared" si="87"/>
        <v>#DIV/0!</v>
      </c>
      <c r="BL387" s="195" t="e">
        <f t="shared" si="87"/>
        <v>#DIV/0!</v>
      </c>
      <c r="BM387" s="195" t="e">
        <f t="shared" si="87"/>
        <v>#DIV/0!</v>
      </c>
      <c r="BN387" s="195" t="e">
        <f t="shared" si="87"/>
        <v>#DIV/0!</v>
      </c>
      <c r="BO387" s="195" t="e">
        <f t="shared" ref="BO387:BV390" si="88">(BO140-BO$246)/BO$247</f>
        <v>#DIV/0!</v>
      </c>
      <c r="BP387" s="195" t="e">
        <f t="shared" si="88"/>
        <v>#DIV/0!</v>
      </c>
      <c r="BQ387" s="195" t="e">
        <f t="shared" si="88"/>
        <v>#DIV/0!</v>
      </c>
      <c r="BR387" s="195" t="e">
        <f t="shared" si="88"/>
        <v>#DIV/0!</v>
      </c>
      <c r="BS387" s="195" t="e">
        <f t="shared" si="88"/>
        <v>#DIV/0!</v>
      </c>
      <c r="BT387" s="195" t="e">
        <f t="shared" si="88"/>
        <v>#DIV/0!</v>
      </c>
      <c r="BU387" s="195" t="e">
        <f t="shared" si="88"/>
        <v>#DIV/0!</v>
      </c>
      <c r="BV387" s="195" t="e">
        <f t="shared" si="88"/>
        <v>#DIV/0!</v>
      </c>
    </row>
    <row r="388" spans="1:74" x14ac:dyDescent="0.2">
      <c r="A388" s="90"/>
      <c r="B388" s="102">
        <f t="shared" si="82"/>
        <v>40298</v>
      </c>
      <c r="C388" s="195">
        <f t="shared" si="83"/>
        <v>0.37907560662705114</v>
      </c>
      <c r="D388" s="195">
        <f t="shared" ref="D388:BO391" si="89">(D141-D$246)/D$247</f>
        <v>0.30473124681492997</v>
      </c>
      <c r="E388" s="195">
        <f t="shared" si="89"/>
        <v>0.67867109187218622</v>
      </c>
      <c r="F388" s="195">
        <f t="shared" si="89"/>
        <v>0.95823942200498025</v>
      </c>
      <c r="G388" s="195">
        <f t="shared" si="89"/>
        <v>1.7419304535189195</v>
      </c>
      <c r="H388" s="195">
        <f t="shared" si="89"/>
        <v>-0.1066462459385966</v>
      </c>
      <c r="I388" s="195">
        <f t="shared" si="89"/>
        <v>-0.32119688446072658</v>
      </c>
      <c r="J388" s="195">
        <f t="shared" si="89"/>
        <v>0.24407544265706355</v>
      </c>
      <c r="K388" s="195">
        <f t="shared" si="89"/>
        <v>3.9142071258902483E-2</v>
      </c>
      <c r="L388" s="195">
        <f t="shared" si="89"/>
        <v>-1</v>
      </c>
      <c r="M388" s="195">
        <f t="shared" si="89"/>
        <v>0.74470652134519644</v>
      </c>
      <c r="N388" s="195">
        <f t="shared" si="89"/>
        <v>0.63381176124076921</v>
      </c>
      <c r="O388" s="195">
        <f t="shared" si="89"/>
        <v>-0.96943906253361201</v>
      </c>
      <c r="P388" s="195">
        <f t="shared" si="89"/>
        <v>0.61648087109121563</v>
      </c>
      <c r="Q388" s="195">
        <f t="shared" si="89"/>
        <v>0.75267229877417852</v>
      </c>
      <c r="R388" s="195">
        <f t="shared" si="89"/>
        <v>0.93207885132370083</v>
      </c>
      <c r="S388" s="195">
        <f t="shared" si="89"/>
        <v>0.778764620730378</v>
      </c>
      <c r="T388" s="195">
        <f t="shared" si="89"/>
        <v>1.0968958610663846</v>
      </c>
      <c r="U388" s="195">
        <f t="shared" si="89"/>
        <v>1.3051545880110769</v>
      </c>
      <c r="V388" s="195">
        <f t="shared" si="89"/>
        <v>0.36483865266672733</v>
      </c>
      <c r="W388" s="195">
        <f t="shared" si="89"/>
        <v>0.33316353112877123</v>
      </c>
      <c r="X388" s="195">
        <f t="shared" si="89"/>
        <v>0.99519500715649001</v>
      </c>
      <c r="Y388" s="195">
        <f t="shared" si="89"/>
        <v>0.64368550908536071</v>
      </c>
      <c r="Z388" s="195">
        <f t="shared" si="89"/>
        <v>0.45272207553625832</v>
      </c>
      <c r="AA388" s="195">
        <f t="shared" si="89"/>
        <v>0.75449869609315423</v>
      </c>
      <c r="AB388" s="195">
        <f t="shared" si="89"/>
        <v>0.67005011470035647</v>
      </c>
      <c r="AC388" s="195">
        <f t="shared" si="89"/>
        <v>-0.44408169237754958</v>
      </c>
      <c r="AD388" s="195">
        <f t="shared" si="89"/>
        <v>-0.43022081201482398</v>
      </c>
      <c r="AE388" s="195">
        <f t="shared" si="89"/>
        <v>-0.35398179214163028</v>
      </c>
      <c r="AF388" s="195">
        <f t="shared" si="89"/>
        <v>9.4963936844318045E-2</v>
      </c>
      <c r="AG388" s="195">
        <f t="shared" si="89"/>
        <v>0.40531301673220504</v>
      </c>
      <c r="AH388" s="195">
        <f t="shared" si="89"/>
        <v>0.37512980332256318</v>
      </c>
      <c r="AI388" s="195">
        <f t="shared" si="89"/>
        <v>0.30066853661690734</v>
      </c>
      <c r="AJ388" s="195">
        <f t="shared" si="89"/>
        <v>0.40298192463365357</v>
      </c>
      <c r="AK388" s="195">
        <f t="shared" si="89"/>
        <v>0.26397637105522115</v>
      </c>
      <c r="AL388" s="195">
        <f t="shared" si="89"/>
        <v>0.69350417727185332</v>
      </c>
      <c r="AM388" s="195">
        <f t="shared" si="89"/>
        <v>0.27936840506472282</v>
      </c>
      <c r="AN388" s="195">
        <f t="shared" si="89"/>
        <v>0.77243180981372006</v>
      </c>
      <c r="AO388" s="195">
        <f t="shared" si="89"/>
        <v>-9.8664616495095794E-2</v>
      </c>
      <c r="AP388" s="195">
        <f t="shared" si="89"/>
        <v>0.39729648221771996</v>
      </c>
      <c r="AQ388" s="195">
        <f t="shared" si="89"/>
        <v>-0.14260405624380904</v>
      </c>
      <c r="AR388" s="195">
        <f t="shared" si="89"/>
        <v>0.54468354858432677</v>
      </c>
      <c r="AS388" s="195">
        <f t="shared" si="89"/>
        <v>-1</v>
      </c>
      <c r="AT388" s="195">
        <f t="shared" si="89"/>
        <v>0.73598092204378229</v>
      </c>
      <c r="AU388" s="195">
        <f t="shared" si="89"/>
        <v>-0.46546832162724688</v>
      </c>
      <c r="AV388" s="195">
        <f t="shared" si="89"/>
        <v>-1.0914163075641161</v>
      </c>
      <c r="AW388" s="195">
        <f t="shared" si="89"/>
        <v>1.0865735236423153</v>
      </c>
      <c r="AX388" s="195">
        <f t="shared" si="89"/>
        <v>0.34601302880104073</v>
      </c>
      <c r="AY388" s="195">
        <f t="shared" si="89"/>
        <v>7.3001312639855792E-2</v>
      </c>
      <c r="AZ388" s="195">
        <f t="shared" si="89"/>
        <v>-0.10258056027843611</v>
      </c>
      <c r="BA388" s="195">
        <f t="shared" si="89"/>
        <v>0.464730522824503</v>
      </c>
      <c r="BB388" s="195" t="e">
        <f t="shared" si="89"/>
        <v>#DIV/0!</v>
      </c>
      <c r="BC388" s="195" t="e">
        <f t="shared" si="89"/>
        <v>#DIV/0!</v>
      </c>
      <c r="BD388" s="195" t="e">
        <f t="shared" si="89"/>
        <v>#DIV/0!</v>
      </c>
      <c r="BE388" s="195" t="e">
        <f t="shared" si="89"/>
        <v>#DIV/0!</v>
      </c>
      <c r="BF388" s="195" t="e">
        <f t="shared" si="89"/>
        <v>#DIV/0!</v>
      </c>
      <c r="BG388" s="195" t="e">
        <f t="shared" si="89"/>
        <v>#DIV/0!</v>
      </c>
      <c r="BH388" s="195" t="e">
        <f t="shared" si="89"/>
        <v>#DIV/0!</v>
      </c>
      <c r="BI388" s="195" t="e">
        <f t="shared" si="89"/>
        <v>#DIV/0!</v>
      </c>
      <c r="BJ388" s="195" t="e">
        <f t="shared" si="89"/>
        <v>#DIV/0!</v>
      </c>
      <c r="BK388" s="195" t="e">
        <f t="shared" si="89"/>
        <v>#DIV/0!</v>
      </c>
      <c r="BL388" s="195" t="e">
        <f t="shared" si="89"/>
        <v>#DIV/0!</v>
      </c>
      <c r="BM388" s="195" t="e">
        <f t="shared" si="89"/>
        <v>#DIV/0!</v>
      </c>
      <c r="BN388" s="195" t="e">
        <f t="shared" si="89"/>
        <v>#DIV/0!</v>
      </c>
      <c r="BO388" s="195" t="e">
        <f t="shared" si="89"/>
        <v>#DIV/0!</v>
      </c>
      <c r="BP388" s="195" t="e">
        <f t="shared" si="88"/>
        <v>#DIV/0!</v>
      </c>
      <c r="BQ388" s="195" t="e">
        <f t="shared" si="88"/>
        <v>#DIV/0!</v>
      </c>
      <c r="BR388" s="195" t="e">
        <f t="shared" si="88"/>
        <v>#DIV/0!</v>
      </c>
      <c r="BS388" s="195" t="e">
        <f t="shared" si="88"/>
        <v>#DIV/0!</v>
      </c>
      <c r="BT388" s="195" t="e">
        <f t="shared" si="88"/>
        <v>#DIV/0!</v>
      </c>
      <c r="BU388" s="195" t="e">
        <f t="shared" si="88"/>
        <v>#DIV/0!</v>
      </c>
      <c r="BV388" s="195" t="e">
        <f t="shared" si="88"/>
        <v>#DIV/0!</v>
      </c>
    </row>
    <row r="389" spans="1:74" x14ac:dyDescent="0.2">
      <c r="A389" s="90"/>
      <c r="B389" s="102">
        <f t="shared" si="82"/>
        <v>40329</v>
      </c>
      <c r="C389" s="195">
        <f t="shared" si="83"/>
        <v>-2.2739355387801727</v>
      </c>
      <c r="D389" s="195">
        <f t="shared" si="89"/>
        <v>-2.3071011129624055</v>
      </c>
      <c r="E389" s="195">
        <f t="shared" si="89"/>
        <v>-1.9882689131145588</v>
      </c>
      <c r="F389" s="195">
        <f t="shared" si="89"/>
        <v>-1.7129018102971136</v>
      </c>
      <c r="G389" s="195">
        <f t="shared" si="89"/>
        <v>-1.8937817281771745</v>
      </c>
      <c r="H389" s="195">
        <f t="shared" si="89"/>
        <v>-2.5248617272102956</v>
      </c>
      <c r="I389" s="195">
        <f t="shared" si="89"/>
        <v>-2.4634483954510076</v>
      </c>
      <c r="J389" s="195">
        <f t="shared" si="89"/>
        <v>-2.7832477661232922</v>
      </c>
      <c r="K389" s="195">
        <f t="shared" si="89"/>
        <v>-1.72081371656266</v>
      </c>
      <c r="L389" s="195">
        <f t="shared" si="89"/>
        <v>-1</v>
      </c>
      <c r="M389" s="195">
        <f t="shared" si="89"/>
        <v>0.522609895819796</v>
      </c>
      <c r="N389" s="195">
        <f t="shared" si="89"/>
        <v>1.223419275123135</v>
      </c>
      <c r="O389" s="195">
        <f t="shared" si="89"/>
        <v>-0.90547598403081675</v>
      </c>
      <c r="P389" s="195">
        <f t="shared" si="89"/>
        <v>1.2958911452285884</v>
      </c>
      <c r="Q389" s="195">
        <f t="shared" si="89"/>
        <v>1.2459410845640972</v>
      </c>
      <c r="R389" s="195">
        <f t="shared" si="89"/>
        <v>-0.61493021441690054</v>
      </c>
      <c r="S389" s="195">
        <f t="shared" si="89"/>
        <v>-0.62713736262969233</v>
      </c>
      <c r="T389" s="195">
        <f t="shared" si="89"/>
        <v>-0.58572146552037407</v>
      </c>
      <c r="U389" s="195">
        <f t="shared" si="89"/>
        <v>-0.31721364166135574</v>
      </c>
      <c r="V389" s="195">
        <f t="shared" si="89"/>
        <v>0.57018818220258149</v>
      </c>
      <c r="W389" s="195">
        <f t="shared" si="89"/>
        <v>1.0758146382970921</v>
      </c>
      <c r="X389" s="195">
        <f t="shared" si="89"/>
        <v>-0.95961872838912365</v>
      </c>
      <c r="Y389" s="195">
        <f t="shared" si="89"/>
        <v>0.56787517862836656</v>
      </c>
      <c r="Z389" s="195">
        <f t="shared" si="89"/>
        <v>0.38433238042958323</v>
      </c>
      <c r="AA389" s="195">
        <f t="shared" si="89"/>
        <v>-1.8039644340234586</v>
      </c>
      <c r="AB389" s="195">
        <f t="shared" si="89"/>
        <v>-1.6888941669665682</v>
      </c>
      <c r="AC389" s="195">
        <f t="shared" si="89"/>
        <v>-1.6049524401386372</v>
      </c>
      <c r="AD389" s="195">
        <f t="shared" si="89"/>
        <v>-1.0716745940035066</v>
      </c>
      <c r="AE389" s="195">
        <f t="shared" si="89"/>
        <v>-2.5772696196270912</v>
      </c>
      <c r="AF389" s="195">
        <f t="shared" si="89"/>
        <v>-1.2111650242709302</v>
      </c>
      <c r="AG389" s="195">
        <f t="shared" si="89"/>
        <v>-1.4707613234464127</v>
      </c>
      <c r="AH389" s="195">
        <f t="shared" si="89"/>
        <v>-1.9478736082429553</v>
      </c>
      <c r="AI389" s="195">
        <f t="shared" si="89"/>
        <v>-2.0699927548635504</v>
      </c>
      <c r="AJ389" s="195">
        <f t="shared" si="89"/>
        <v>-2.2535951025843488</v>
      </c>
      <c r="AK389" s="195">
        <f t="shared" si="89"/>
        <v>-2.1863301473879382</v>
      </c>
      <c r="AL389" s="195">
        <f t="shared" si="89"/>
        <v>-2.0823621430692376</v>
      </c>
      <c r="AM389" s="195">
        <f t="shared" si="89"/>
        <v>-1.4642211921965766</v>
      </c>
      <c r="AN389" s="195">
        <f t="shared" si="89"/>
        <v>-2.1913675188607162</v>
      </c>
      <c r="AO389" s="195">
        <f t="shared" si="89"/>
        <v>0.22138606981825246</v>
      </c>
      <c r="AP389" s="195">
        <f t="shared" si="89"/>
        <v>-1.6656032471424336</v>
      </c>
      <c r="AQ389" s="195">
        <f t="shared" si="89"/>
        <v>-2.208285328350287</v>
      </c>
      <c r="AR389" s="195">
        <f t="shared" si="89"/>
        <v>-1.3929175817206234</v>
      </c>
      <c r="AS389" s="195">
        <f t="shared" si="89"/>
        <v>-1</v>
      </c>
      <c r="AT389" s="195">
        <f t="shared" si="89"/>
        <v>-2.1891365636800093</v>
      </c>
      <c r="AU389" s="195">
        <f t="shared" si="89"/>
        <v>-1.9938351381349253</v>
      </c>
      <c r="AV389" s="195">
        <f t="shared" si="89"/>
        <v>-1.0623757965140517</v>
      </c>
      <c r="AW389" s="195">
        <f t="shared" si="89"/>
        <v>-1.1904426832568806</v>
      </c>
      <c r="AX389" s="195">
        <f t="shared" si="89"/>
        <v>-1.9562053732931217</v>
      </c>
      <c r="AY389" s="195">
        <f t="shared" si="89"/>
        <v>-2.2897562408889378</v>
      </c>
      <c r="AZ389" s="195">
        <f t="shared" si="89"/>
        <v>-0.98560439842878833</v>
      </c>
      <c r="BA389" s="195">
        <f t="shared" si="89"/>
        <v>-1.2683701142403188</v>
      </c>
      <c r="BB389" s="195" t="e">
        <f t="shared" si="89"/>
        <v>#DIV/0!</v>
      </c>
      <c r="BC389" s="195" t="e">
        <f t="shared" si="89"/>
        <v>#DIV/0!</v>
      </c>
      <c r="BD389" s="195" t="e">
        <f t="shared" si="89"/>
        <v>#DIV/0!</v>
      </c>
      <c r="BE389" s="195" t="e">
        <f t="shared" si="89"/>
        <v>#DIV/0!</v>
      </c>
      <c r="BF389" s="195" t="e">
        <f t="shared" si="89"/>
        <v>#DIV/0!</v>
      </c>
      <c r="BG389" s="195" t="e">
        <f t="shared" si="89"/>
        <v>#DIV/0!</v>
      </c>
      <c r="BH389" s="195" t="e">
        <f t="shared" si="89"/>
        <v>#DIV/0!</v>
      </c>
      <c r="BI389" s="195" t="e">
        <f t="shared" si="89"/>
        <v>#DIV/0!</v>
      </c>
      <c r="BJ389" s="195" t="e">
        <f t="shared" si="89"/>
        <v>#DIV/0!</v>
      </c>
      <c r="BK389" s="195" t="e">
        <f t="shared" si="89"/>
        <v>#DIV/0!</v>
      </c>
      <c r="BL389" s="195" t="e">
        <f t="shared" si="89"/>
        <v>#DIV/0!</v>
      </c>
      <c r="BM389" s="195" t="e">
        <f t="shared" si="89"/>
        <v>#DIV/0!</v>
      </c>
      <c r="BN389" s="195" t="e">
        <f t="shared" si="89"/>
        <v>#DIV/0!</v>
      </c>
      <c r="BO389" s="195" t="e">
        <f t="shared" si="89"/>
        <v>#DIV/0!</v>
      </c>
      <c r="BP389" s="195" t="e">
        <f t="shared" si="88"/>
        <v>#DIV/0!</v>
      </c>
      <c r="BQ389" s="195" t="e">
        <f t="shared" si="88"/>
        <v>#DIV/0!</v>
      </c>
      <c r="BR389" s="195" t="e">
        <f t="shared" si="88"/>
        <v>#DIV/0!</v>
      </c>
      <c r="BS389" s="195" t="e">
        <f t="shared" si="88"/>
        <v>#DIV/0!</v>
      </c>
      <c r="BT389" s="195" t="e">
        <f t="shared" si="88"/>
        <v>#DIV/0!</v>
      </c>
      <c r="BU389" s="195" t="e">
        <f t="shared" si="88"/>
        <v>#DIV/0!</v>
      </c>
      <c r="BV389" s="195" t="e">
        <f t="shared" si="88"/>
        <v>#DIV/0!</v>
      </c>
    </row>
    <row r="390" spans="1:74" x14ac:dyDescent="0.2">
      <c r="A390" s="90"/>
      <c r="B390" s="102">
        <f t="shared" si="82"/>
        <v>40359</v>
      </c>
      <c r="C390" s="195">
        <f t="shared" si="83"/>
        <v>-1.7065786940769179</v>
      </c>
      <c r="D390" s="195">
        <f t="shared" si="89"/>
        <v>-1.6764175259227501</v>
      </c>
      <c r="E390" s="195">
        <f t="shared" si="89"/>
        <v>-1.7225203296981961</v>
      </c>
      <c r="F390" s="195">
        <f t="shared" si="89"/>
        <v>-1.7459968804927972</v>
      </c>
      <c r="G390" s="195">
        <f t="shared" si="89"/>
        <v>-1.680571169329685</v>
      </c>
      <c r="H390" s="195">
        <f t="shared" si="89"/>
        <v>-0.928230742124321</v>
      </c>
      <c r="I390" s="195">
        <f t="shared" si="89"/>
        <v>-0.42028284978185176</v>
      </c>
      <c r="J390" s="195">
        <f t="shared" si="89"/>
        <v>-0.38824727818176724</v>
      </c>
      <c r="K390" s="195">
        <f t="shared" si="89"/>
        <v>-0.3047281655829458</v>
      </c>
      <c r="L390" s="195">
        <f t="shared" si="89"/>
        <v>-1</v>
      </c>
      <c r="M390" s="195">
        <f t="shared" si="89"/>
        <v>1.3304460960174886</v>
      </c>
      <c r="N390" s="195">
        <f t="shared" si="89"/>
        <v>1.3537114110210646</v>
      </c>
      <c r="O390" s="195">
        <f t="shared" si="89"/>
        <v>-0.96943906253361201</v>
      </c>
      <c r="P390" s="195">
        <f t="shared" si="89"/>
        <v>1.4410686460168223</v>
      </c>
      <c r="Q390" s="195">
        <f t="shared" si="89"/>
        <v>1.3600010267949005</v>
      </c>
      <c r="R390" s="195">
        <f t="shared" si="89"/>
        <v>1.1484511160465201</v>
      </c>
      <c r="S390" s="195">
        <f t="shared" si="89"/>
        <v>1.0546827139798054</v>
      </c>
      <c r="T390" s="195">
        <f t="shared" si="89"/>
        <v>1.2145917855155228</v>
      </c>
      <c r="U390" s="195">
        <f t="shared" si="89"/>
        <v>0.65264351655809549</v>
      </c>
      <c r="V390" s="195">
        <f t="shared" si="89"/>
        <v>1.0774990545925067</v>
      </c>
      <c r="W390" s="195">
        <f t="shared" si="89"/>
        <v>1.0792581519315665</v>
      </c>
      <c r="X390" s="195">
        <f t="shared" si="89"/>
        <v>0.73807301052935803</v>
      </c>
      <c r="Y390" s="195">
        <f t="shared" si="89"/>
        <v>-3.1473494156476364E-2</v>
      </c>
      <c r="Z390" s="195">
        <f t="shared" si="89"/>
        <v>-1.560347412627989E-2</v>
      </c>
      <c r="AA390" s="195">
        <f t="shared" si="89"/>
        <v>0.2806932672536171</v>
      </c>
      <c r="AB390" s="195">
        <f t="shared" si="89"/>
        <v>-0.5575618058554378</v>
      </c>
      <c r="AC390" s="195">
        <f t="shared" si="89"/>
        <v>0.54676896900256144</v>
      </c>
      <c r="AD390" s="195">
        <f t="shared" si="89"/>
        <v>0.64172880964821677</v>
      </c>
      <c r="AE390" s="195">
        <f t="shared" si="89"/>
        <v>0.36087783420258862</v>
      </c>
      <c r="AF390" s="195">
        <f t="shared" si="89"/>
        <v>0.7504515337826817</v>
      </c>
      <c r="AG390" s="195">
        <f t="shared" si="89"/>
        <v>0.96864095790067029</v>
      </c>
      <c r="AH390" s="195">
        <f t="shared" si="89"/>
        <v>8.749431433670754E-2</v>
      </c>
      <c r="AI390" s="195">
        <f t="shared" si="89"/>
        <v>-0.89844502360867295</v>
      </c>
      <c r="AJ390" s="195">
        <f t="shared" si="89"/>
        <v>-0.99066423676859361</v>
      </c>
      <c r="AK390" s="195">
        <f t="shared" si="89"/>
        <v>-1.1563412917332727</v>
      </c>
      <c r="AL390" s="195">
        <f t="shared" si="89"/>
        <v>-1.0907562460803375</v>
      </c>
      <c r="AM390" s="195">
        <f t="shared" si="89"/>
        <v>-0.3986175527989933</v>
      </c>
      <c r="AN390" s="195">
        <f t="shared" si="89"/>
        <v>-0.1823754600744146</v>
      </c>
      <c r="AO390" s="195">
        <f t="shared" si="89"/>
        <v>-2.8120523550729526E-3</v>
      </c>
      <c r="AP390" s="195">
        <f t="shared" si="89"/>
        <v>1.8998550500901414E-2</v>
      </c>
      <c r="AQ390" s="195">
        <f t="shared" si="89"/>
        <v>-1.3041659273999278</v>
      </c>
      <c r="AR390" s="195">
        <f t="shared" si="89"/>
        <v>-0.65834064043840346</v>
      </c>
      <c r="AS390" s="195">
        <f t="shared" si="89"/>
        <v>-1</v>
      </c>
      <c r="AT390" s="195">
        <f t="shared" si="89"/>
        <v>-1.0362362708034376</v>
      </c>
      <c r="AU390" s="195">
        <f t="shared" si="89"/>
        <v>0.65045254355141024</v>
      </c>
      <c r="AV390" s="195">
        <f t="shared" si="89"/>
        <v>-0.4199405118232119</v>
      </c>
      <c r="AW390" s="195">
        <f t="shared" si="89"/>
        <v>-1.0941089952614897</v>
      </c>
      <c r="AX390" s="195">
        <f t="shared" si="89"/>
        <v>-0.59564730586345982</v>
      </c>
      <c r="AY390" s="195">
        <f t="shared" si="89"/>
        <v>-1.3688701652279365</v>
      </c>
      <c r="AZ390" s="195">
        <f t="shared" si="89"/>
        <v>-1.9728579736268452</v>
      </c>
      <c r="BA390" s="195">
        <f t="shared" si="89"/>
        <v>0.90093811210405561</v>
      </c>
      <c r="BB390" s="195" t="e">
        <f t="shared" si="89"/>
        <v>#DIV/0!</v>
      </c>
      <c r="BC390" s="195" t="e">
        <f t="shared" si="89"/>
        <v>#DIV/0!</v>
      </c>
      <c r="BD390" s="195" t="e">
        <f t="shared" si="89"/>
        <v>#DIV/0!</v>
      </c>
      <c r="BE390" s="195" t="e">
        <f t="shared" si="89"/>
        <v>#DIV/0!</v>
      </c>
      <c r="BF390" s="195" t="e">
        <f t="shared" si="89"/>
        <v>#DIV/0!</v>
      </c>
      <c r="BG390" s="195" t="e">
        <f t="shared" si="89"/>
        <v>#DIV/0!</v>
      </c>
      <c r="BH390" s="195" t="e">
        <f t="shared" si="89"/>
        <v>#DIV/0!</v>
      </c>
      <c r="BI390" s="195" t="e">
        <f t="shared" si="89"/>
        <v>#DIV/0!</v>
      </c>
      <c r="BJ390" s="195" t="e">
        <f t="shared" si="89"/>
        <v>#DIV/0!</v>
      </c>
      <c r="BK390" s="195" t="e">
        <f t="shared" si="89"/>
        <v>#DIV/0!</v>
      </c>
      <c r="BL390" s="195" t="e">
        <f t="shared" si="89"/>
        <v>#DIV/0!</v>
      </c>
      <c r="BM390" s="195" t="e">
        <f t="shared" si="89"/>
        <v>#DIV/0!</v>
      </c>
      <c r="BN390" s="195" t="e">
        <f t="shared" si="89"/>
        <v>#DIV/0!</v>
      </c>
      <c r="BO390" s="195" t="e">
        <f t="shared" si="89"/>
        <v>#DIV/0!</v>
      </c>
      <c r="BP390" s="195" t="e">
        <f t="shared" si="88"/>
        <v>#DIV/0!</v>
      </c>
      <c r="BQ390" s="195" t="e">
        <f t="shared" si="88"/>
        <v>#DIV/0!</v>
      </c>
      <c r="BR390" s="195" t="e">
        <f t="shared" si="88"/>
        <v>#DIV/0!</v>
      </c>
      <c r="BS390" s="195" t="e">
        <f t="shared" si="88"/>
        <v>#DIV/0!</v>
      </c>
      <c r="BT390" s="195" t="e">
        <f t="shared" si="88"/>
        <v>#DIV/0!</v>
      </c>
      <c r="BU390" s="195" t="e">
        <f t="shared" si="88"/>
        <v>#DIV/0!</v>
      </c>
      <c r="BV390" s="195" t="e">
        <f t="shared" si="88"/>
        <v>#DIV/0!</v>
      </c>
    </row>
    <row r="391" spans="1:74" x14ac:dyDescent="0.2">
      <c r="A391" s="90"/>
      <c r="B391" s="102">
        <f t="shared" si="82"/>
        <v>40390</v>
      </c>
      <c r="C391" s="195">
        <f t="shared" si="83"/>
        <v>1.6410086954479364</v>
      </c>
      <c r="D391" s="195">
        <f t="shared" si="89"/>
        <v>1.6665473482617414</v>
      </c>
      <c r="E391" s="195">
        <f t="shared" si="89"/>
        <v>1.5006800509777691</v>
      </c>
      <c r="F391" s="195">
        <f t="shared" si="89"/>
        <v>1.2027718571802797</v>
      </c>
      <c r="G391" s="195">
        <f t="shared" si="89"/>
        <v>0.7371918870877493</v>
      </c>
      <c r="H391" s="195">
        <f t="shared" si="89"/>
        <v>1.8927523254434477</v>
      </c>
      <c r="I391" s="195">
        <f t="shared" si="89"/>
        <v>1.8810952328522634</v>
      </c>
      <c r="J391" s="195">
        <f t="shared" si="89"/>
        <v>1.664631925198707</v>
      </c>
      <c r="K391" s="195">
        <f t="shared" si="89"/>
        <v>1.3017795824588934</v>
      </c>
      <c r="L391" s="195">
        <f t="shared" si="89"/>
        <v>-1</v>
      </c>
      <c r="M391" s="195">
        <f t="shared" si="89"/>
        <v>0.77403794162468909</v>
      </c>
      <c r="N391" s="195">
        <f t="shared" si="89"/>
        <v>0.30808142149594536</v>
      </c>
      <c r="O391" s="195">
        <f t="shared" si="89"/>
        <v>-0.93713447743119016</v>
      </c>
      <c r="P391" s="195">
        <f t="shared" si="89"/>
        <v>0.60971358213626714</v>
      </c>
      <c r="Q391" s="195">
        <f t="shared" si="89"/>
        <v>-0.1437536242665241</v>
      </c>
      <c r="R391" s="195">
        <f t="shared" si="89"/>
        <v>1.1189047991472609</v>
      </c>
      <c r="S391" s="195">
        <f t="shared" si="89"/>
        <v>1.4173985705787968</v>
      </c>
      <c r="T391" s="195">
        <f t="shared" si="89"/>
        <v>0.70299153453256924</v>
      </c>
      <c r="U391" s="195">
        <f t="shared" si="89"/>
        <v>-0.19757246991249952</v>
      </c>
      <c r="V391" s="195">
        <f t="shared" si="89"/>
        <v>0.62646818805098337</v>
      </c>
      <c r="W391" s="195">
        <f t="shared" si="89"/>
        <v>0.6994672939959895</v>
      </c>
      <c r="X391" s="195">
        <f t="shared" si="89"/>
        <v>0.81108057256526811</v>
      </c>
      <c r="Y391" s="195">
        <f t="shared" si="89"/>
        <v>1.2257224125563102</v>
      </c>
      <c r="Z391" s="195">
        <f t="shared" si="89"/>
        <v>1.2233787692626088</v>
      </c>
      <c r="AA391" s="195">
        <f t="shared" si="89"/>
        <v>1.276783534431962</v>
      </c>
      <c r="AB391" s="195">
        <f t="shared" si="89"/>
        <v>0.70535473261390347</v>
      </c>
      <c r="AC391" s="195">
        <f t="shared" si="89"/>
        <v>2.1809647122628166</v>
      </c>
      <c r="AD391" s="195">
        <f t="shared" si="89"/>
        <v>1.9992229669594395</v>
      </c>
      <c r="AE391" s="195">
        <f t="shared" si="89"/>
        <v>2.4266277816293109</v>
      </c>
      <c r="AF391" s="195">
        <f t="shared" si="89"/>
        <v>1.6563739779952011</v>
      </c>
      <c r="AG391" s="195">
        <f t="shared" si="89"/>
        <v>1.1355784777981386</v>
      </c>
      <c r="AH391" s="195">
        <f t="shared" si="89"/>
        <v>1.3431637800683298</v>
      </c>
      <c r="AI391" s="195">
        <f t="shared" si="89"/>
        <v>0.5970011980519645</v>
      </c>
      <c r="AJ391" s="195">
        <f t="shared" si="89"/>
        <v>0.67741901287991957</v>
      </c>
      <c r="AK391" s="195">
        <f t="shared" si="89"/>
        <v>0.81009040765176588</v>
      </c>
      <c r="AL391" s="195">
        <f t="shared" si="89"/>
        <v>0.83882627440921609</v>
      </c>
      <c r="AM391" s="195">
        <f t="shared" si="89"/>
        <v>-0.35968873936407614</v>
      </c>
      <c r="AN391" s="195">
        <f t="shared" si="89"/>
        <v>1.0630131669940865</v>
      </c>
      <c r="AO391" s="195">
        <f t="shared" si="89"/>
        <v>-1.0300715132640457</v>
      </c>
      <c r="AP391" s="195">
        <f t="shared" si="89"/>
        <v>1.5209304410142654</v>
      </c>
      <c r="AQ391" s="195">
        <f t="shared" si="89"/>
        <v>1.4855456201926145</v>
      </c>
      <c r="AR391" s="195">
        <f t="shared" si="89"/>
        <v>0.99246359160017783</v>
      </c>
      <c r="AS391" s="195">
        <f t="shared" si="89"/>
        <v>-1</v>
      </c>
      <c r="AT391" s="195">
        <f t="shared" si="89"/>
        <v>1.7707377115516656</v>
      </c>
      <c r="AU391" s="195">
        <f t="shared" si="89"/>
        <v>1.6632559485976548</v>
      </c>
      <c r="AV391" s="195">
        <f t="shared" si="89"/>
        <v>1.7348860649463231</v>
      </c>
      <c r="AW391" s="195">
        <f t="shared" si="89"/>
        <v>1.5571370580752246</v>
      </c>
      <c r="AX391" s="195">
        <f t="shared" si="89"/>
        <v>1.8393130989645337</v>
      </c>
      <c r="AY391" s="195">
        <f t="shared" si="89"/>
        <v>1.6084259017723106</v>
      </c>
      <c r="AZ391" s="195">
        <f t="shared" si="89"/>
        <v>0.38525526601144355</v>
      </c>
      <c r="BA391" s="195">
        <f t="shared" si="89"/>
        <v>1.2827749990184882</v>
      </c>
      <c r="BB391" s="195" t="e">
        <f t="shared" si="89"/>
        <v>#DIV/0!</v>
      </c>
      <c r="BC391" s="195" t="e">
        <f t="shared" si="89"/>
        <v>#DIV/0!</v>
      </c>
      <c r="BD391" s="195" t="e">
        <f t="shared" si="89"/>
        <v>#DIV/0!</v>
      </c>
      <c r="BE391" s="195" t="e">
        <f t="shared" si="89"/>
        <v>#DIV/0!</v>
      </c>
      <c r="BF391" s="195" t="e">
        <f t="shared" si="89"/>
        <v>#DIV/0!</v>
      </c>
      <c r="BG391" s="195" t="e">
        <f t="shared" si="89"/>
        <v>#DIV/0!</v>
      </c>
      <c r="BH391" s="195" t="e">
        <f t="shared" si="89"/>
        <v>#DIV/0!</v>
      </c>
      <c r="BI391" s="195" t="e">
        <f t="shared" si="89"/>
        <v>#DIV/0!</v>
      </c>
      <c r="BJ391" s="195" t="e">
        <f t="shared" si="89"/>
        <v>#DIV/0!</v>
      </c>
      <c r="BK391" s="195" t="e">
        <f t="shared" si="89"/>
        <v>#DIV/0!</v>
      </c>
      <c r="BL391" s="195" t="e">
        <f t="shared" si="89"/>
        <v>#DIV/0!</v>
      </c>
      <c r="BM391" s="195" t="e">
        <f t="shared" si="89"/>
        <v>#DIV/0!</v>
      </c>
      <c r="BN391" s="195" t="e">
        <f t="shared" si="89"/>
        <v>#DIV/0!</v>
      </c>
      <c r="BO391" s="195" t="e">
        <f t="shared" ref="BO391:BV394" si="90">(BO144-BO$246)/BO$247</f>
        <v>#DIV/0!</v>
      </c>
      <c r="BP391" s="195" t="e">
        <f t="shared" si="90"/>
        <v>#DIV/0!</v>
      </c>
      <c r="BQ391" s="195" t="e">
        <f t="shared" si="90"/>
        <v>#DIV/0!</v>
      </c>
      <c r="BR391" s="195" t="e">
        <f t="shared" si="90"/>
        <v>#DIV/0!</v>
      </c>
      <c r="BS391" s="195" t="e">
        <f t="shared" si="90"/>
        <v>#DIV/0!</v>
      </c>
      <c r="BT391" s="195" t="e">
        <f t="shared" si="90"/>
        <v>#DIV/0!</v>
      </c>
      <c r="BU391" s="195" t="e">
        <f t="shared" si="90"/>
        <v>#DIV/0!</v>
      </c>
      <c r="BV391" s="195" t="e">
        <f t="shared" si="90"/>
        <v>#DIV/0!</v>
      </c>
    </row>
    <row r="392" spans="1:74" x14ac:dyDescent="0.2">
      <c r="A392" s="90"/>
      <c r="B392" s="102">
        <f t="shared" si="82"/>
        <v>40421</v>
      </c>
      <c r="C392" s="195">
        <f t="shared" si="83"/>
        <v>-1.4318554834402357</v>
      </c>
      <c r="D392" s="195">
        <f t="shared" ref="D392:BO395" si="91">(D145-D$246)/D$247</f>
        <v>-1.3840980603451678</v>
      </c>
      <c r="E392" s="195">
        <f t="shared" si="91"/>
        <v>-1.2799499574605988</v>
      </c>
      <c r="F392" s="195">
        <f t="shared" si="91"/>
        <v>-1.6762975736090173</v>
      </c>
      <c r="G392" s="195">
        <f t="shared" si="91"/>
        <v>-1.7072483027383565</v>
      </c>
      <c r="H392" s="195">
        <f t="shared" si="91"/>
        <v>-1.0314444955796189</v>
      </c>
      <c r="I392" s="195">
        <f t="shared" si="91"/>
        <v>-0.74833080026969334</v>
      </c>
      <c r="J392" s="195">
        <f t="shared" si="91"/>
        <v>-0.75307132257989762</v>
      </c>
      <c r="K392" s="195">
        <f t="shared" si="91"/>
        <v>-0.51464198226105429</v>
      </c>
      <c r="L392" s="195">
        <f t="shared" si="91"/>
        <v>-1</v>
      </c>
      <c r="M392" s="195">
        <f t="shared" si="91"/>
        <v>1.0174665091715389</v>
      </c>
      <c r="N392" s="195">
        <f t="shared" si="91"/>
        <v>1.4880974255059511</v>
      </c>
      <c r="O392" s="195">
        <f t="shared" si="91"/>
        <v>-0.93778056913323848</v>
      </c>
      <c r="P392" s="195">
        <f t="shared" si="91"/>
        <v>1.2209402279351029</v>
      </c>
      <c r="Q392" s="195">
        <f t="shared" si="91"/>
        <v>2.0757412029481155</v>
      </c>
      <c r="R392" s="195">
        <f t="shared" si="91"/>
        <v>1.1843126762524911</v>
      </c>
      <c r="S392" s="195">
        <f t="shared" si="91"/>
        <v>0.92443566375026187</v>
      </c>
      <c r="T392" s="195">
        <f t="shared" si="91"/>
        <v>1.426255939338573</v>
      </c>
      <c r="U392" s="195">
        <f t="shared" si="91"/>
        <v>0.87260573630367388</v>
      </c>
      <c r="V392" s="195">
        <f t="shared" si="91"/>
        <v>0.67932130829737447</v>
      </c>
      <c r="W392" s="195">
        <f t="shared" si="91"/>
        <v>-0.31106047798748837</v>
      </c>
      <c r="X392" s="195">
        <f t="shared" si="91"/>
        <v>0.78971014712164422</v>
      </c>
      <c r="Y392" s="195">
        <f t="shared" si="91"/>
        <v>1.880620938524195</v>
      </c>
      <c r="Z392" s="195">
        <f t="shared" si="91"/>
        <v>0.59968245595966363</v>
      </c>
      <c r="AA392" s="195">
        <f t="shared" si="91"/>
        <v>-0.2398678587474386</v>
      </c>
      <c r="AB392" s="195">
        <f t="shared" si="91"/>
        <v>-3.9021268780522873E-2</v>
      </c>
      <c r="AC392" s="195">
        <f t="shared" si="91"/>
        <v>0.52619357970023184</v>
      </c>
      <c r="AD392" s="195">
        <f t="shared" si="91"/>
        <v>0.73883211040361607</v>
      </c>
      <c r="AE392" s="195">
        <f t="shared" si="91"/>
        <v>4.0962753575565704E-2</v>
      </c>
      <c r="AF392" s="195">
        <f t="shared" si="91"/>
        <v>0.76346713034208313</v>
      </c>
      <c r="AG392" s="195">
        <f t="shared" si="91"/>
        <v>0.38481931018214866</v>
      </c>
      <c r="AH392" s="195">
        <f t="shared" si="91"/>
        <v>5.5144841245976434E-2</v>
      </c>
      <c r="AI392" s="195">
        <f t="shared" si="91"/>
        <v>-0.13349326967166486</v>
      </c>
      <c r="AJ392" s="195">
        <f t="shared" si="91"/>
        <v>-0.45544688220300833</v>
      </c>
      <c r="AK392" s="195">
        <f t="shared" si="91"/>
        <v>-0.93508789284480132</v>
      </c>
      <c r="AL392" s="195">
        <f t="shared" si="91"/>
        <v>-0.64546312449638032</v>
      </c>
      <c r="AM392" s="195">
        <f t="shared" si="91"/>
        <v>0.9123247652984976</v>
      </c>
      <c r="AN392" s="195">
        <f t="shared" si="91"/>
        <v>0.24011883275247717</v>
      </c>
      <c r="AO392" s="195">
        <f t="shared" si="91"/>
        <v>0.81817523622158939</v>
      </c>
      <c r="AP392" s="195">
        <f t="shared" si="91"/>
        <v>-0.64712313198158233</v>
      </c>
      <c r="AQ392" s="195">
        <f t="shared" si="91"/>
        <v>-0.43546689946742728</v>
      </c>
      <c r="AR392" s="195">
        <f t="shared" si="91"/>
        <v>-0.29056618674002277</v>
      </c>
      <c r="AS392" s="195">
        <f t="shared" si="91"/>
        <v>-1</v>
      </c>
      <c r="AT392" s="195">
        <f t="shared" si="91"/>
        <v>-0.80064556417106347</v>
      </c>
      <c r="AU392" s="195">
        <f t="shared" si="91"/>
        <v>-0.51220656350908089</v>
      </c>
      <c r="AV392" s="195">
        <f t="shared" si="91"/>
        <v>-0.66619782582114939</v>
      </c>
      <c r="AW392" s="195">
        <f t="shared" si="91"/>
        <v>-0.43237332663519062</v>
      </c>
      <c r="AX392" s="195">
        <f t="shared" si="91"/>
        <v>-0.30208772346289864</v>
      </c>
      <c r="AY392" s="195">
        <f t="shared" si="91"/>
        <v>-1.3120449933298357</v>
      </c>
      <c r="AZ392" s="195">
        <f t="shared" si="91"/>
        <v>-1.351356991140809</v>
      </c>
      <c r="BA392" s="195">
        <f t="shared" si="91"/>
        <v>-0.70475213722118324</v>
      </c>
      <c r="BB392" s="195" t="e">
        <f t="shared" si="91"/>
        <v>#DIV/0!</v>
      </c>
      <c r="BC392" s="195" t="e">
        <f t="shared" si="91"/>
        <v>#DIV/0!</v>
      </c>
      <c r="BD392" s="195" t="e">
        <f t="shared" si="91"/>
        <v>#DIV/0!</v>
      </c>
      <c r="BE392" s="195" t="e">
        <f t="shared" si="91"/>
        <v>#DIV/0!</v>
      </c>
      <c r="BF392" s="195" t="e">
        <f t="shared" si="91"/>
        <v>#DIV/0!</v>
      </c>
      <c r="BG392" s="195" t="e">
        <f t="shared" si="91"/>
        <v>#DIV/0!</v>
      </c>
      <c r="BH392" s="195" t="e">
        <f t="shared" si="91"/>
        <v>#DIV/0!</v>
      </c>
      <c r="BI392" s="195" t="e">
        <f t="shared" si="91"/>
        <v>#DIV/0!</v>
      </c>
      <c r="BJ392" s="195" t="e">
        <f t="shared" si="91"/>
        <v>#DIV/0!</v>
      </c>
      <c r="BK392" s="195" t="e">
        <f t="shared" si="91"/>
        <v>#DIV/0!</v>
      </c>
      <c r="BL392" s="195" t="e">
        <f t="shared" si="91"/>
        <v>#DIV/0!</v>
      </c>
      <c r="BM392" s="195" t="e">
        <f t="shared" si="91"/>
        <v>#DIV/0!</v>
      </c>
      <c r="BN392" s="195" t="e">
        <f t="shared" si="91"/>
        <v>#DIV/0!</v>
      </c>
      <c r="BO392" s="195" t="e">
        <f t="shared" si="91"/>
        <v>#DIV/0!</v>
      </c>
      <c r="BP392" s="195" t="e">
        <f t="shared" si="90"/>
        <v>#DIV/0!</v>
      </c>
      <c r="BQ392" s="195" t="e">
        <f t="shared" si="90"/>
        <v>#DIV/0!</v>
      </c>
      <c r="BR392" s="195" t="e">
        <f t="shared" si="90"/>
        <v>#DIV/0!</v>
      </c>
      <c r="BS392" s="195" t="e">
        <f t="shared" si="90"/>
        <v>#DIV/0!</v>
      </c>
      <c r="BT392" s="195" t="e">
        <f t="shared" si="90"/>
        <v>#DIV/0!</v>
      </c>
      <c r="BU392" s="195" t="e">
        <f t="shared" si="90"/>
        <v>#DIV/0!</v>
      </c>
      <c r="BV392" s="195" t="e">
        <f t="shared" si="90"/>
        <v>#DIV/0!</v>
      </c>
    </row>
    <row r="393" spans="1:74" x14ac:dyDescent="0.2">
      <c r="A393" s="90"/>
      <c r="B393" s="102">
        <f t="shared" si="82"/>
        <v>40451</v>
      </c>
      <c r="C393" s="195">
        <f t="shared" si="83"/>
        <v>2.3003180233273297</v>
      </c>
      <c r="D393" s="195">
        <f t="shared" si="91"/>
        <v>2.2643266336484431</v>
      </c>
      <c r="E393" s="195">
        <f t="shared" si="91"/>
        <v>2.3142666396292535</v>
      </c>
      <c r="F393" s="195">
        <f t="shared" si="91"/>
        <v>2.3296781565856577</v>
      </c>
      <c r="G393" s="195">
        <f t="shared" si="91"/>
        <v>1.921949476921982</v>
      </c>
      <c r="H393" s="195">
        <f t="shared" si="91"/>
        <v>2.2533338370272253</v>
      </c>
      <c r="I393" s="195">
        <f t="shared" si="91"/>
        <v>2.0849789417251392</v>
      </c>
      <c r="J393" s="195">
        <f t="shared" si="91"/>
        <v>2.2674994924262273</v>
      </c>
      <c r="K393" s="195">
        <f t="shared" si="91"/>
        <v>1.782566991811213</v>
      </c>
      <c r="L393" s="195">
        <f t="shared" si="91"/>
        <v>-1</v>
      </c>
      <c r="M393" s="195">
        <f t="shared" si="91"/>
        <v>-0.29333688650063505</v>
      </c>
      <c r="N393" s="195">
        <f t="shared" si="91"/>
        <v>-0.28010213461704425</v>
      </c>
      <c r="O393" s="195">
        <f t="shared" si="91"/>
        <v>-0.96943906253361201</v>
      </c>
      <c r="P393" s="195">
        <f t="shared" si="91"/>
        <v>-2.9220642968678365E-2</v>
      </c>
      <c r="Q393" s="195">
        <f t="shared" si="91"/>
        <v>-0.68888285294736695</v>
      </c>
      <c r="R393" s="195">
        <f t="shared" si="91"/>
        <v>0.15913817946292805</v>
      </c>
      <c r="S393" s="195">
        <f t="shared" si="91"/>
        <v>0.50204004419779569</v>
      </c>
      <c r="T393" s="195">
        <f t="shared" si="91"/>
        <v>-0.25181255451355683</v>
      </c>
      <c r="U393" s="195">
        <f t="shared" si="91"/>
        <v>9.2947363941378744E-2</v>
      </c>
      <c r="V393" s="195">
        <f t="shared" si="91"/>
        <v>-0.12560139829791575</v>
      </c>
      <c r="W393" s="195">
        <f t="shared" si="91"/>
        <v>-1.0776727008623603</v>
      </c>
      <c r="X393" s="195">
        <f t="shared" si="91"/>
        <v>0.86097713151961186</v>
      </c>
      <c r="Y393" s="195">
        <f t="shared" si="91"/>
        <v>-0.88269889849730465</v>
      </c>
      <c r="Z393" s="195">
        <f t="shared" si="91"/>
        <v>-1.0686719832445959</v>
      </c>
      <c r="AA393" s="195">
        <f t="shared" si="91"/>
        <v>1.0426603061568183</v>
      </c>
      <c r="AB393" s="195">
        <f t="shared" si="91"/>
        <v>0.62904098042734957</v>
      </c>
      <c r="AC393" s="195">
        <f t="shared" si="91"/>
        <v>1.6632569632907033</v>
      </c>
      <c r="AD393" s="195">
        <f t="shared" si="91"/>
        <v>1.386505224885749</v>
      </c>
      <c r="AE393" s="195">
        <f t="shared" si="91"/>
        <v>1.997008104657755</v>
      </c>
      <c r="AF393" s="195">
        <f t="shared" si="91"/>
        <v>0.47158545430784765</v>
      </c>
      <c r="AG393" s="195">
        <f t="shared" si="91"/>
        <v>0.43028852452778771</v>
      </c>
      <c r="AH393" s="195">
        <f t="shared" si="91"/>
        <v>1.7232452556143913</v>
      </c>
      <c r="AI393" s="195">
        <f t="shared" si="91"/>
        <v>0.93468260294307626</v>
      </c>
      <c r="AJ393" s="195">
        <f t="shared" si="91"/>
        <v>1.8941768140855217</v>
      </c>
      <c r="AK393" s="195">
        <f t="shared" si="91"/>
        <v>1.9252955152894906</v>
      </c>
      <c r="AL393" s="195">
        <f t="shared" si="91"/>
        <v>1.1839189907683654</v>
      </c>
      <c r="AM393" s="195">
        <f t="shared" si="91"/>
        <v>1.6721629111121237</v>
      </c>
      <c r="AN393" s="195">
        <f t="shared" si="91"/>
        <v>0.99775588434209539</v>
      </c>
      <c r="AO393" s="195">
        <f t="shared" si="91"/>
        <v>0.11701249204571551</v>
      </c>
      <c r="AP393" s="195">
        <f t="shared" si="91"/>
        <v>1.6340173511720326</v>
      </c>
      <c r="AQ393" s="195">
        <f t="shared" si="91"/>
        <v>1.4717596918781723</v>
      </c>
      <c r="AR393" s="195">
        <f t="shared" si="91"/>
        <v>1.4938429819337158</v>
      </c>
      <c r="AS393" s="195">
        <f t="shared" si="91"/>
        <v>-1</v>
      </c>
      <c r="AT393" s="195">
        <f t="shared" si="91"/>
        <v>1.7370256380500142</v>
      </c>
      <c r="AU393" s="195">
        <f t="shared" si="91"/>
        <v>2.0324537007462937</v>
      </c>
      <c r="AV393" s="195">
        <f t="shared" si="91"/>
        <v>2.3159940924832259</v>
      </c>
      <c r="AW393" s="195">
        <f t="shared" si="91"/>
        <v>0.63532048998304236</v>
      </c>
      <c r="AX393" s="195">
        <f t="shared" si="91"/>
        <v>1.6369200406090412</v>
      </c>
      <c r="AY393" s="195">
        <f t="shared" si="91"/>
        <v>2.252770977788185</v>
      </c>
      <c r="AZ393" s="195">
        <f t="shared" si="91"/>
        <v>1.21380979188739</v>
      </c>
      <c r="BA393" s="195">
        <f t="shared" si="91"/>
        <v>1.0073730004540491</v>
      </c>
      <c r="BB393" s="195" t="e">
        <f t="shared" si="91"/>
        <v>#DIV/0!</v>
      </c>
      <c r="BC393" s="195" t="e">
        <f t="shared" si="91"/>
        <v>#DIV/0!</v>
      </c>
      <c r="BD393" s="195" t="e">
        <f t="shared" si="91"/>
        <v>#DIV/0!</v>
      </c>
      <c r="BE393" s="195" t="e">
        <f t="shared" si="91"/>
        <v>#DIV/0!</v>
      </c>
      <c r="BF393" s="195" t="e">
        <f t="shared" si="91"/>
        <v>#DIV/0!</v>
      </c>
      <c r="BG393" s="195" t="e">
        <f t="shared" si="91"/>
        <v>#DIV/0!</v>
      </c>
      <c r="BH393" s="195" t="e">
        <f t="shared" si="91"/>
        <v>#DIV/0!</v>
      </c>
      <c r="BI393" s="195" t="e">
        <f t="shared" si="91"/>
        <v>#DIV/0!</v>
      </c>
      <c r="BJ393" s="195" t="e">
        <f t="shared" si="91"/>
        <v>#DIV/0!</v>
      </c>
      <c r="BK393" s="195" t="e">
        <f t="shared" si="91"/>
        <v>#DIV/0!</v>
      </c>
      <c r="BL393" s="195" t="e">
        <f t="shared" si="91"/>
        <v>#DIV/0!</v>
      </c>
      <c r="BM393" s="195" t="e">
        <f t="shared" si="91"/>
        <v>#DIV/0!</v>
      </c>
      <c r="BN393" s="195" t="e">
        <f t="shared" si="91"/>
        <v>#DIV/0!</v>
      </c>
      <c r="BO393" s="195" t="e">
        <f t="shared" si="91"/>
        <v>#DIV/0!</v>
      </c>
      <c r="BP393" s="195" t="e">
        <f t="shared" si="90"/>
        <v>#DIV/0!</v>
      </c>
      <c r="BQ393" s="195" t="e">
        <f t="shared" si="90"/>
        <v>#DIV/0!</v>
      </c>
      <c r="BR393" s="195" t="e">
        <f t="shared" si="90"/>
        <v>#DIV/0!</v>
      </c>
      <c r="BS393" s="195" t="e">
        <f t="shared" si="90"/>
        <v>#DIV/0!</v>
      </c>
      <c r="BT393" s="195" t="e">
        <f t="shared" si="90"/>
        <v>#DIV/0!</v>
      </c>
      <c r="BU393" s="195" t="e">
        <f t="shared" si="90"/>
        <v>#DIV/0!</v>
      </c>
      <c r="BV393" s="195" t="e">
        <f t="shared" si="90"/>
        <v>#DIV/0!</v>
      </c>
    </row>
    <row r="394" spans="1:74" x14ac:dyDescent="0.2">
      <c r="A394" s="90"/>
      <c r="B394" s="102">
        <f t="shared" si="82"/>
        <v>40482</v>
      </c>
      <c r="C394" s="195">
        <f t="shared" si="83"/>
        <v>0.84057894731830363</v>
      </c>
      <c r="D394" s="195">
        <f t="shared" si="91"/>
        <v>0.84981557509020444</v>
      </c>
      <c r="E394" s="195">
        <f t="shared" si="91"/>
        <v>0.70482603145898848</v>
      </c>
      <c r="F394" s="195">
        <f t="shared" si="91"/>
        <v>0.64217242620561588</v>
      </c>
      <c r="G394" s="195">
        <f t="shared" si="91"/>
        <v>0.68000782771912616</v>
      </c>
      <c r="H394" s="195">
        <f t="shared" si="91"/>
        <v>0.75216865607550731</v>
      </c>
      <c r="I394" s="195">
        <f t="shared" si="91"/>
        <v>0.62236210527815794</v>
      </c>
      <c r="J394" s="195">
        <f t="shared" si="91"/>
        <v>0.70003516071957828</v>
      </c>
      <c r="K394" s="195">
        <f t="shared" si="91"/>
        <v>0.33493532951810617</v>
      </c>
      <c r="L394" s="195">
        <f t="shared" si="91"/>
        <v>-1</v>
      </c>
      <c r="M394" s="195">
        <f t="shared" si="91"/>
        <v>-1.6577159545270972E-2</v>
      </c>
      <c r="N394" s="195">
        <f t="shared" si="91"/>
        <v>-0.43940741006601552</v>
      </c>
      <c r="O394" s="195">
        <f t="shared" si="91"/>
        <v>-0.96943906253361201</v>
      </c>
      <c r="P394" s="195">
        <f t="shared" si="91"/>
        <v>4.9943869334492325E-2</v>
      </c>
      <c r="Q394" s="195">
        <f t="shared" si="91"/>
        <v>-1.2640382870981781</v>
      </c>
      <c r="R394" s="195">
        <f t="shared" si="91"/>
        <v>-0.22970037270747543</v>
      </c>
      <c r="S394" s="195">
        <f t="shared" si="91"/>
        <v>0.30273786284809967</v>
      </c>
      <c r="T394" s="195">
        <f t="shared" si="91"/>
        <v>-0.83467785167236419</v>
      </c>
      <c r="U394" s="195">
        <f t="shared" si="91"/>
        <v>1.4693756399042148</v>
      </c>
      <c r="V394" s="195">
        <f t="shared" si="91"/>
        <v>9.2137640722129988E-2</v>
      </c>
      <c r="W394" s="195">
        <f t="shared" si="91"/>
        <v>0.8740821312107977</v>
      </c>
      <c r="X394" s="195">
        <f t="shared" si="91"/>
        <v>0.30476587743940753</v>
      </c>
      <c r="Y394" s="195">
        <f t="shared" si="91"/>
        <v>-0.49727423223414269</v>
      </c>
      <c r="Z394" s="195">
        <f t="shared" si="91"/>
        <v>-0.35002686993917936</v>
      </c>
      <c r="AA394" s="195">
        <f t="shared" si="91"/>
        <v>0.85736122984849528</v>
      </c>
      <c r="AB394" s="195">
        <f t="shared" si="91"/>
        <v>0.71492564339477516</v>
      </c>
      <c r="AC394" s="195">
        <f t="shared" si="91"/>
        <v>0.7141033297887649</v>
      </c>
      <c r="AD394" s="195">
        <f t="shared" si="91"/>
        <v>0.74963649823895262</v>
      </c>
      <c r="AE394" s="195">
        <f t="shared" si="91"/>
        <v>0.63000004667155185</v>
      </c>
      <c r="AF394" s="195">
        <f t="shared" si="91"/>
        <v>0.64152668314371974</v>
      </c>
      <c r="AG394" s="195">
        <f t="shared" si="91"/>
        <v>0.15777968640236531</v>
      </c>
      <c r="AH394" s="195">
        <f t="shared" si="91"/>
        <v>0.24642724252044265</v>
      </c>
      <c r="AI394" s="195">
        <f t="shared" si="91"/>
        <v>0.52119516838253144</v>
      </c>
      <c r="AJ394" s="195">
        <f t="shared" si="91"/>
        <v>1.0214408604682483</v>
      </c>
      <c r="AK394" s="195">
        <f t="shared" si="91"/>
        <v>0.81472325166402426</v>
      </c>
      <c r="AL394" s="195">
        <f t="shared" si="91"/>
        <v>0.76811881864680442</v>
      </c>
      <c r="AM394" s="195">
        <f t="shared" si="91"/>
        <v>1.3057527174942929</v>
      </c>
      <c r="AN394" s="195">
        <f t="shared" si="91"/>
        <v>0.93184602886358436</v>
      </c>
      <c r="AO394" s="195">
        <f t="shared" si="91"/>
        <v>1.0606882341693638</v>
      </c>
      <c r="AP394" s="195">
        <f t="shared" si="91"/>
        <v>1.1041769111713844</v>
      </c>
      <c r="AQ394" s="195">
        <f t="shared" si="91"/>
        <v>1.0465853347779943</v>
      </c>
      <c r="AR394" s="195">
        <f t="shared" si="91"/>
        <v>1.123971170941463</v>
      </c>
      <c r="AS394" s="195">
        <f t="shared" si="91"/>
        <v>-1</v>
      </c>
      <c r="AT394" s="195">
        <f t="shared" si="91"/>
        <v>1.0662085407464637</v>
      </c>
      <c r="AU394" s="195">
        <f t="shared" si="91"/>
        <v>0.67303357348426207</v>
      </c>
      <c r="AV394" s="195">
        <f t="shared" si="91"/>
        <v>1.0409096795913433</v>
      </c>
      <c r="AW394" s="195">
        <f t="shared" si="91"/>
        <v>0.67797135052084645</v>
      </c>
      <c r="AX394" s="195">
        <f t="shared" si="91"/>
        <v>0.69574485866389224</v>
      </c>
      <c r="AY394" s="195">
        <f t="shared" si="91"/>
        <v>0.76646952518293054</v>
      </c>
      <c r="AZ394" s="195">
        <f t="shared" si="91"/>
        <v>0.21778827894058625</v>
      </c>
      <c r="BA394" s="195">
        <f t="shared" si="91"/>
        <v>0.86153019548771248</v>
      </c>
      <c r="BB394" s="195" t="e">
        <f t="shared" si="91"/>
        <v>#DIV/0!</v>
      </c>
      <c r="BC394" s="195" t="e">
        <f t="shared" si="91"/>
        <v>#DIV/0!</v>
      </c>
      <c r="BD394" s="195" t="e">
        <f t="shared" si="91"/>
        <v>#DIV/0!</v>
      </c>
      <c r="BE394" s="195" t="e">
        <f t="shared" si="91"/>
        <v>#DIV/0!</v>
      </c>
      <c r="BF394" s="195" t="e">
        <f t="shared" si="91"/>
        <v>#DIV/0!</v>
      </c>
      <c r="BG394" s="195" t="e">
        <f t="shared" si="91"/>
        <v>#DIV/0!</v>
      </c>
      <c r="BH394" s="195" t="e">
        <f t="shared" si="91"/>
        <v>#DIV/0!</v>
      </c>
      <c r="BI394" s="195" t="e">
        <f t="shared" si="91"/>
        <v>#DIV/0!</v>
      </c>
      <c r="BJ394" s="195" t="e">
        <f t="shared" si="91"/>
        <v>#DIV/0!</v>
      </c>
      <c r="BK394" s="195" t="e">
        <f t="shared" si="91"/>
        <v>#DIV/0!</v>
      </c>
      <c r="BL394" s="195" t="e">
        <f t="shared" si="91"/>
        <v>#DIV/0!</v>
      </c>
      <c r="BM394" s="195" t="e">
        <f t="shared" si="91"/>
        <v>#DIV/0!</v>
      </c>
      <c r="BN394" s="195" t="e">
        <f t="shared" si="91"/>
        <v>#DIV/0!</v>
      </c>
      <c r="BO394" s="195" t="e">
        <f t="shared" si="91"/>
        <v>#DIV/0!</v>
      </c>
      <c r="BP394" s="195" t="e">
        <f t="shared" si="90"/>
        <v>#DIV/0!</v>
      </c>
      <c r="BQ394" s="195" t="e">
        <f t="shared" si="90"/>
        <v>#DIV/0!</v>
      </c>
      <c r="BR394" s="195" t="e">
        <f t="shared" si="90"/>
        <v>#DIV/0!</v>
      </c>
      <c r="BS394" s="195" t="e">
        <f t="shared" si="90"/>
        <v>#DIV/0!</v>
      </c>
      <c r="BT394" s="195" t="e">
        <f t="shared" si="90"/>
        <v>#DIV/0!</v>
      </c>
      <c r="BU394" s="195" t="e">
        <f t="shared" si="90"/>
        <v>#DIV/0!</v>
      </c>
      <c r="BV394" s="195" t="e">
        <f t="shared" si="90"/>
        <v>#DIV/0!</v>
      </c>
    </row>
    <row r="395" spans="1:74" x14ac:dyDescent="0.2">
      <c r="A395" s="90"/>
      <c r="B395" s="102">
        <f t="shared" si="82"/>
        <v>40512</v>
      </c>
      <c r="C395" s="195">
        <f t="shared" si="83"/>
        <v>-3.7902263151602271E-2</v>
      </c>
      <c r="D395" s="195">
        <f t="shared" si="91"/>
        <v>-0.10248619417743172</v>
      </c>
      <c r="E395" s="195">
        <f t="shared" si="91"/>
        <v>0.21191339935615153</v>
      </c>
      <c r="F395" s="195">
        <f t="shared" si="91"/>
        <v>0.51616511445507807</v>
      </c>
      <c r="G395" s="195">
        <f t="shared" si="91"/>
        <v>0.32772323348005405</v>
      </c>
      <c r="H395" s="195">
        <f t="shared" si="91"/>
        <v>-0.71143909521285231</v>
      </c>
      <c r="I395" s="195">
        <f t="shared" si="91"/>
        <v>-0.99603455775564964</v>
      </c>
      <c r="J395" s="195">
        <f t="shared" si="91"/>
        <v>-0.75958565118901167</v>
      </c>
      <c r="K395" s="195">
        <f t="shared" si="91"/>
        <v>-0.64281788593831768</v>
      </c>
      <c r="L395" s="195">
        <f t="shared" si="91"/>
        <v>-1</v>
      </c>
      <c r="M395" s="195">
        <f t="shared" si="91"/>
        <v>-1.0505097243973855</v>
      </c>
      <c r="N395" s="195">
        <f t="shared" si="91"/>
        <v>-0.92079413347578409</v>
      </c>
      <c r="O395" s="195">
        <f t="shared" si="91"/>
        <v>-1.0657067261388291</v>
      </c>
      <c r="P395" s="195">
        <f t="shared" si="91"/>
        <v>-1.1528459788846495</v>
      </c>
      <c r="Q395" s="195">
        <f t="shared" si="91"/>
        <v>-0.60844961827258948</v>
      </c>
      <c r="R395" s="195">
        <f t="shared" si="91"/>
        <v>-1.0708306359871491</v>
      </c>
      <c r="S395" s="195">
        <f t="shared" si="91"/>
        <v>-1.2654688812469279</v>
      </c>
      <c r="T395" s="195">
        <f t="shared" si="91"/>
        <v>-0.78996815335272286</v>
      </c>
      <c r="U395" s="195">
        <f t="shared" si="91"/>
        <v>-1.4179385300261733</v>
      </c>
      <c r="V395" s="195">
        <f t="shared" si="91"/>
        <v>-1.2878428305489833</v>
      </c>
      <c r="W395" s="195">
        <f t="shared" si="91"/>
        <v>-0.78913495424035618</v>
      </c>
      <c r="X395" s="195">
        <f t="shared" si="91"/>
        <v>-0.29346098684556876</v>
      </c>
      <c r="Y395" s="195">
        <f t="shared" si="91"/>
        <v>-1.3095957154245186</v>
      </c>
      <c r="Z395" s="195">
        <f t="shared" si="91"/>
        <v>-1.4663945790591428</v>
      </c>
      <c r="AA395" s="195">
        <f t="shared" si="91"/>
        <v>-0.75922238611206816</v>
      </c>
      <c r="AB395" s="195">
        <f t="shared" si="91"/>
        <v>-2.1210501035986616E-2</v>
      </c>
      <c r="AC395" s="195">
        <f t="shared" si="91"/>
        <v>-2.8750275218295669</v>
      </c>
      <c r="AD395" s="195">
        <f t="shared" si="91"/>
        <v>-2.8652029746693866</v>
      </c>
      <c r="AE395" s="195">
        <f t="shared" si="91"/>
        <v>-2.6594580795206442</v>
      </c>
      <c r="AF395" s="195">
        <f t="shared" si="91"/>
        <v>-1.6192639773852107</v>
      </c>
      <c r="AG395" s="195">
        <f t="shared" si="91"/>
        <v>-0.5322644814344859</v>
      </c>
      <c r="AH395" s="195">
        <f t="shared" si="91"/>
        <v>-1.360682660657464</v>
      </c>
      <c r="AI395" s="195">
        <f t="shared" si="91"/>
        <v>-0.43671738834939783</v>
      </c>
      <c r="AJ395" s="195">
        <f t="shared" si="91"/>
        <v>-0.24929390359147663</v>
      </c>
      <c r="AK395" s="195">
        <f t="shared" si="91"/>
        <v>5.4262380478596484E-3</v>
      </c>
      <c r="AL395" s="195">
        <f t="shared" si="91"/>
        <v>-0.2403131841251292</v>
      </c>
      <c r="AM395" s="195">
        <f t="shared" si="91"/>
        <v>-0.9799351325248834</v>
      </c>
      <c r="AN395" s="195">
        <f t="shared" si="91"/>
        <v>-9.0922039672124047E-2</v>
      </c>
      <c r="AO395" s="195">
        <f t="shared" si="91"/>
        <v>-1.8077112387143086</v>
      </c>
      <c r="AP395" s="195">
        <f t="shared" si="91"/>
        <v>-0.13738289572014617</v>
      </c>
      <c r="AQ395" s="195">
        <f t="shared" si="91"/>
        <v>-0.46122042369413674</v>
      </c>
      <c r="AR395" s="195">
        <f t="shared" si="91"/>
        <v>-5.534538793192411E-2</v>
      </c>
      <c r="AS395" s="195">
        <f t="shared" si="91"/>
        <v>-1</v>
      </c>
      <c r="AT395" s="195">
        <f t="shared" si="91"/>
        <v>-0.44585527273843983</v>
      </c>
      <c r="AU395" s="195">
        <f t="shared" si="91"/>
        <v>-1.8462077395715899</v>
      </c>
      <c r="AV395" s="195">
        <f t="shared" si="91"/>
        <v>-1.2733703906548084</v>
      </c>
      <c r="AW395" s="195">
        <f t="shared" si="91"/>
        <v>-0.53631086621000201</v>
      </c>
      <c r="AX395" s="195">
        <f t="shared" si="91"/>
        <v>-1.0643259263533693</v>
      </c>
      <c r="AY395" s="195">
        <f t="shared" si="91"/>
        <v>-0.30755900989292467</v>
      </c>
      <c r="AZ395" s="195">
        <f t="shared" si="91"/>
        <v>0.45913952093603005</v>
      </c>
      <c r="BA395" s="195">
        <f t="shared" si="91"/>
        <v>0.17481915626124994</v>
      </c>
      <c r="BB395" s="195" t="e">
        <f t="shared" si="91"/>
        <v>#DIV/0!</v>
      </c>
      <c r="BC395" s="195" t="e">
        <f t="shared" si="91"/>
        <v>#DIV/0!</v>
      </c>
      <c r="BD395" s="195" t="e">
        <f t="shared" si="91"/>
        <v>#DIV/0!</v>
      </c>
      <c r="BE395" s="195" t="e">
        <f t="shared" si="91"/>
        <v>#DIV/0!</v>
      </c>
      <c r="BF395" s="195" t="e">
        <f t="shared" si="91"/>
        <v>#DIV/0!</v>
      </c>
      <c r="BG395" s="195" t="e">
        <f t="shared" si="91"/>
        <v>#DIV/0!</v>
      </c>
      <c r="BH395" s="195" t="e">
        <f t="shared" si="91"/>
        <v>#DIV/0!</v>
      </c>
      <c r="BI395" s="195" t="e">
        <f t="shared" si="91"/>
        <v>#DIV/0!</v>
      </c>
      <c r="BJ395" s="195" t="e">
        <f t="shared" si="91"/>
        <v>#DIV/0!</v>
      </c>
      <c r="BK395" s="195" t="e">
        <f t="shared" si="91"/>
        <v>#DIV/0!</v>
      </c>
      <c r="BL395" s="195" t="e">
        <f t="shared" si="91"/>
        <v>#DIV/0!</v>
      </c>
      <c r="BM395" s="195" t="e">
        <f t="shared" si="91"/>
        <v>#DIV/0!</v>
      </c>
      <c r="BN395" s="195" t="e">
        <f t="shared" si="91"/>
        <v>#DIV/0!</v>
      </c>
      <c r="BO395" s="195" t="e">
        <f t="shared" ref="BO395:BV398" si="92">(BO148-BO$246)/BO$247</f>
        <v>#DIV/0!</v>
      </c>
      <c r="BP395" s="195" t="e">
        <f t="shared" si="92"/>
        <v>#DIV/0!</v>
      </c>
      <c r="BQ395" s="195" t="e">
        <f t="shared" si="92"/>
        <v>#DIV/0!</v>
      </c>
      <c r="BR395" s="195" t="e">
        <f t="shared" si="92"/>
        <v>#DIV/0!</v>
      </c>
      <c r="BS395" s="195" t="e">
        <f t="shared" si="92"/>
        <v>#DIV/0!</v>
      </c>
      <c r="BT395" s="195" t="e">
        <f t="shared" si="92"/>
        <v>#DIV/0!</v>
      </c>
      <c r="BU395" s="195" t="e">
        <f t="shared" si="92"/>
        <v>#DIV/0!</v>
      </c>
      <c r="BV395" s="195" t="e">
        <f t="shared" si="92"/>
        <v>#DIV/0!</v>
      </c>
    </row>
    <row r="396" spans="1:74" x14ac:dyDescent="0.2">
      <c r="A396" s="90"/>
      <c r="B396" s="102">
        <f t="shared" si="82"/>
        <v>40543</v>
      </c>
      <c r="C396" s="195">
        <f t="shared" si="83"/>
        <v>1.5979339952108071</v>
      </c>
      <c r="D396" s="195">
        <f t="shared" ref="D396:BO399" si="93">(D149-D$246)/D$247</f>
        <v>1.5932604945801621</v>
      </c>
      <c r="E396" s="195">
        <f t="shared" si="93"/>
        <v>1.4368284048855851</v>
      </c>
      <c r="F396" s="195">
        <f t="shared" si="93"/>
        <v>1.4183435849814159</v>
      </c>
      <c r="G396" s="195">
        <f t="shared" si="93"/>
        <v>1.4803593769650696</v>
      </c>
      <c r="H396" s="195">
        <f t="shared" si="93"/>
        <v>1.6875071354746991</v>
      </c>
      <c r="I396" s="195">
        <f t="shared" si="93"/>
        <v>1.6106112973449447</v>
      </c>
      <c r="J396" s="195">
        <f t="shared" si="93"/>
        <v>2.2581716664111835</v>
      </c>
      <c r="K396" s="195">
        <f t="shared" si="93"/>
        <v>1.0813621443602361</v>
      </c>
      <c r="L396" s="195">
        <f t="shared" si="93"/>
        <v>-1</v>
      </c>
      <c r="M396" s="195">
        <f t="shared" si="93"/>
        <v>-1.6099176831369515</v>
      </c>
      <c r="N396" s="195">
        <f t="shared" si="93"/>
        <v>-1.9000320920037344</v>
      </c>
      <c r="O396" s="195">
        <f t="shared" si="93"/>
        <v>-0.90547598403081675</v>
      </c>
      <c r="P396" s="195">
        <f t="shared" si="93"/>
        <v>-2.3050726869875726</v>
      </c>
      <c r="Q396" s="195">
        <f t="shared" si="93"/>
        <v>-1.405382768072869</v>
      </c>
      <c r="R396" s="195">
        <f t="shared" si="93"/>
        <v>-1.0861676554463069</v>
      </c>
      <c r="S396" s="195">
        <f t="shared" si="93"/>
        <v>-1.4720294121450193</v>
      </c>
      <c r="T396" s="195">
        <f t="shared" si="93"/>
        <v>-0.58285283226430173</v>
      </c>
      <c r="U396" s="195">
        <f t="shared" si="93"/>
        <v>-1.3091975632320685</v>
      </c>
      <c r="V396" s="195">
        <f t="shared" si="93"/>
        <v>-1.5735923684396969</v>
      </c>
      <c r="W396" s="195">
        <f t="shared" si="93"/>
        <v>-1.3198664931537292</v>
      </c>
      <c r="X396" s="195">
        <f t="shared" si="93"/>
        <v>-0.13308609726072543</v>
      </c>
      <c r="Y396" s="195">
        <f t="shared" si="93"/>
        <v>-1.7367778911865768</v>
      </c>
      <c r="Z396" s="195">
        <f t="shared" si="93"/>
        <v>-1.2764969790542007</v>
      </c>
      <c r="AA396" s="195">
        <f t="shared" si="93"/>
        <v>0.52576206887348498</v>
      </c>
      <c r="AB396" s="195">
        <f t="shared" si="93"/>
        <v>0.5258526178362285</v>
      </c>
      <c r="AC396" s="195">
        <f t="shared" si="93"/>
        <v>1.2461956429633925</v>
      </c>
      <c r="AD396" s="195">
        <f t="shared" si="93"/>
        <v>1.2509964110686067</v>
      </c>
      <c r="AE396" s="195">
        <f t="shared" si="93"/>
        <v>0.99002949482812885</v>
      </c>
      <c r="AF396" s="195">
        <f t="shared" si="93"/>
        <v>-0.7674347217103451</v>
      </c>
      <c r="AG396" s="195">
        <f t="shared" si="93"/>
        <v>-0.20321599682703881</v>
      </c>
      <c r="AH396" s="195">
        <f t="shared" si="93"/>
        <v>0.74074176019856386</v>
      </c>
      <c r="AI396" s="195">
        <f t="shared" si="93"/>
        <v>1.375735866474324</v>
      </c>
      <c r="AJ396" s="195">
        <f t="shared" si="93"/>
        <v>1.5443020428142153</v>
      </c>
      <c r="AK396" s="195">
        <f t="shared" si="93"/>
        <v>1.3560172586316532</v>
      </c>
      <c r="AL396" s="195">
        <f t="shared" si="93"/>
        <v>1.2818507075729888</v>
      </c>
      <c r="AM396" s="195">
        <f t="shared" si="93"/>
        <v>2.1110562312375052</v>
      </c>
      <c r="AN396" s="195">
        <f t="shared" si="93"/>
        <v>0.47178218616704598</v>
      </c>
      <c r="AO396" s="195">
        <f t="shared" si="93"/>
        <v>1.2453926956475934</v>
      </c>
      <c r="AP396" s="195">
        <f t="shared" si="93"/>
        <v>2.4316743946979265</v>
      </c>
      <c r="AQ396" s="195">
        <f t="shared" si="93"/>
        <v>1.9319833337508683</v>
      </c>
      <c r="AR396" s="195">
        <f t="shared" si="93"/>
        <v>0.39554444524278454</v>
      </c>
      <c r="AS396" s="195">
        <f t="shared" si="93"/>
        <v>-1</v>
      </c>
      <c r="AT396" s="195">
        <f t="shared" si="93"/>
        <v>1.8220940833930126</v>
      </c>
      <c r="AU396" s="195">
        <f t="shared" si="93"/>
        <v>0.63629537159048477</v>
      </c>
      <c r="AV396" s="195">
        <f t="shared" si="93"/>
        <v>1.490298386731395</v>
      </c>
      <c r="AW396" s="195">
        <f t="shared" si="93"/>
        <v>0.66989339788371638</v>
      </c>
      <c r="AX396" s="195">
        <f t="shared" si="93"/>
        <v>1.1424650452040293</v>
      </c>
      <c r="AY396" s="195">
        <f t="shared" si="93"/>
        <v>1.2899921280113165</v>
      </c>
      <c r="AZ396" s="195">
        <f t="shared" si="93"/>
        <v>1.0724760515290179</v>
      </c>
      <c r="BA396" s="195">
        <f t="shared" si="93"/>
        <v>0.1402805520032043</v>
      </c>
      <c r="BB396" s="195" t="e">
        <f t="shared" si="93"/>
        <v>#DIV/0!</v>
      </c>
      <c r="BC396" s="195" t="e">
        <f t="shared" si="93"/>
        <v>#DIV/0!</v>
      </c>
      <c r="BD396" s="195" t="e">
        <f t="shared" si="93"/>
        <v>#DIV/0!</v>
      </c>
      <c r="BE396" s="195" t="e">
        <f t="shared" si="93"/>
        <v>#DIV/0!</v>
      </c>
      <c r="BF396" s="195" t="e">
        <f t="shared" si="93"/>
        <v>#DIV/0!</v>
      </c>
      <c r="BG396" s="195" t="e">
        <f t="shared" si="93"/>
        <v>#DIV/0!</v>
      </c>
      <c r="BH396" s="195" t="e">
        <f t="shared" si="93"/>
        <v>#DIV/0!</v>
      </c>
      <c r="BI396" s="195" t="e">
        <f t="shared" si="93"/>
        <v>#DIV/0!</v>
      </c>
      <c r="BJ396" s="195" t="e">
        <f t="shared" si="93"/>
        <v>#DIV/0!</v>
      </c>
      <c r="BK396" s="195" t="e">
        <f t="shared" si="93"/>
        <v>#DIV/0!</v>
      </c>
      <c r="BL396" s="195" t="e">
        <f t="shared" si="93"/>
        <v>#DIV/0!</v>
      </c>
      <c r="BM396" s="195" t="e">
        <f t="shared" si="93"/>
        <v>#DIV/0!</v>
      </c>
      <c r="BN396" s="195" t="e">
        <f t="shared" si="93"/>
        <v>#DIV/0!</v>
      </c>
      <c r="BO396" s="195" t="e">
        <f t="shared" si="93"/>
        <v>#DIV/0!</v>
      </c>
      <c r="BP396" s="195" t="e">
        <f t="shared" si="92"/>
        <v>#DIV/0!</v>
      </c>
      <c r="BQ396" s="195" t="e">
        <f t="shared" si="92"/>
        <v>#DIV/0!</v>
      </c>
      <c r="BR396" s="195" t="e">
        <f t="shared" si="92"/>
        <v>#DIV/0!</v>
      </c>
      <c r="BS396" s="195" t="e">
        <f t="shared" si="92"/>
        <v>#DIV/0!</v>
      </c>
      <c r="BT396" s="195" t="e">
        <f t="shared" si="92"/>
        <v>#DIV/0!</v>
      </c>
      <c r="BU396" s="195" t="e">
        <f t="shared" si="92"/>
        <v>#DIV/0!</v>
      </c>
      <c r="BV396" s="195" t="e">
        <f t="shared" si="92"/>
        <v>#DIV/0!</v>
      </c>
    </row>
    <row r="397" spans="1:74" x14ac:dyDescent="0.2">
      <c r="A397" s="91"/>
      <c r="B397" s="102">
        <f t="shared" si="82"/>
        <v>40574</v>
      </c>
      <c r="C397" s="195">
        <f t="shared" si="83"/>
        <v>0.3859601729233712</v>
      </c>
      <c r="D397" s="195">
        <f t="shared" si="93"/>
        <v>0.45269377210499911</v>
      </c>
      <c r="E397" s="195">
        <f t="shared" si="93"/>
        <v>0.28694688200562929</v>
      </c>
      <c r="F397" s="195">
        <f t="shared" si="93"/>
        <v>-0.23509902927400078</v>
      </c>
      <c r="G397" s="195">
        <f t="shared" si="93"/>
        <v>-4.1025714030942913E-2</v>
      </c>
      <c r="H397" s="195">
        <f t="shared" si="93"/>
        <v>0.23841421132348495</v>
      </c>
      <c r="I397" s="195">
        <f t="shared" si="93"/>
        <v>8.3536151100005687E-2</v>
      </c>
      <c r="J397" s="195">
        <f t="shared" si="93"/>
        <v>-7.8978986406879628E-2</v>
      </c>
      <c r="K397" s="195">
        <f t="shared" si="93"/>
        <v>-0.65309240152251191</v>
      </c>
      <c r="L397" s="195">
        <f t="shared" si="93"/>
        <v>-1</v>
      </c>
      <c r="M397" s="195">
        <f t="shared" si="93"/>
        <v>-0.28289312321930049</v>
      </c>
      <c r="N397" s="195">
        <f t="shared" si="93"/>
        <v>-0.32112991784719824</v>
      </c>
      <c r="O397" s="195">
        <f t="shared" si="93"/>
        <v>-1.0017436476360337</v>
      </c>
      <c r="P397" s="195">
        <f t="shared" si="93"/>
        <v>-4.1944423050953687E-3</v>
      </c>
      <c r="Q397" s="195">
        <f t="shared" si="93"/>
        <v>-0.88525886121905151</v>
      </c>
      <c r="R397" s="195">
        <f t="shared" si="93"/>
        <v>-0.17128437212039041</v>
      </c>
      <c r="S397" s="195">
        <f t="shared" si="93"/>
        <v>0.20495176476554788</v>
      </c>
      <c r="T397" s="195">
        <f t="shared" si="93"/>
        <v>-0.59440932623876452</v>
      </c>
      <c r="U397" s="195">
        <f t="shared" si="93"/>
        <v>-0.19352568723468772</v>
      </c>
      <c r="V397" s="195">
        <f t="shared" si="93"/>
        <v>-0.23394370463839861</v>
      </c>
      <c r="W397" s="195">
        <f t="shared" si="93"/>
        <v>-0.45726632771788228</v>
      </c>
      <c r="X397" s="195">
        <f t="shared" si="93"/>
        <v>0.76824302292035673</v>
      </c>
      <c r="Y397" s="195">
        <f t="shared" si="93"/>
        <v>-0.72327842943090304</v>
      </c>
      <c r="Z397" s="195">
        <f t="shared" si="93"/>
        <v>-0.47286273008223645</v>
      </c>
      <c r="AA397" s="195">
        <f t="shared" si="93"/>
        <v>0.69511680605760329</v>
      </c>
      <c r="AB397" s="195">
        <f t="shared" si="93"/>
        <v>0.9874113748316482</v>
      </c>
      <c r="AC397" s="195">
        <f t="shared" si="93"/>
        <v>-3.2983593286090788E-2</v>
      </c>
      <c r="AD397" s="195">
        <f t="shared" si="93"/>
        <v>-0.15661557889056418</v>
      </c>
      <c r="AE397" s="195">
        <f t="shared" si="93"/>
        <v>0.33824101264553214</v>
      </c>
      <c r="AF397" s="195">
        <f t="shared" si="93"/>
        <v>-0.64674044865064784</v>
      </c>
      <c r="AG397" s="195">
        <f t="shared" si="93"/>
        <v>-0.11235418012286365</v>
      </c>
      <c r="AH397" s="195">
        <f t="shared" si="93"/>
        <v>-0.3155993247692907</v>
      </c>
      <c r="AI397" s="195">
        <f t="shared" si="93"/>
        <v>0.1352735627926894</v>
      </c>
      <c r="AJ397" s="195">
        <f t="shared" si="93"/>
        <v>-0.10752308549269457</v>
      </c>
      <c r="AK397" s="195">
        <f t="shared" si="93"/>
        <v>-9.5513605734380863E-2</v>
      </c>
      <c r="AL397" s="195">
        <f t="shared" si="93"/>
        <v>0.65468439763758801</v>
      </c>
      <c r="AM397" s="195">
        <f t="shared" si="93"/>
        <v>-0.83823715675711574</v>
      </c>
      <c r="AN397" s="195">
        <f t="shared" si="93"/>
        <v>0.54459066866876771</v>
      </c>
      <c r="AO397" s="195">
        <f t="shared" si="93"/>
        <v>-0.13158189322484914</v>
      </c>
      <c r="AP397" s="195">
        <f t="shared" si="93"/>
        <v>0.17831127643391742</v>
      </c>
      <c r="AQ397" s="195">
        <f t="shared" si="93"/>
        <v>0.17142937137654948</v>
      </c>
      <c r="AR397" s="195">
        <f t="shared" si="93"/>
        <v>1.8025164763841393</v>
      </c>
      <c r="AS397" s="195">
        <f t="shared" si="93"/>
        <v>-1</v>
      </c>
      <c r="AT397" s="195">
        <f t="shared" si="93"/>
        <v>0.39896048465200518</v>
      </c>
      <c r="AU397" s="195">
        <f t="shared" si="93"/>
        <v>1.1763867143424345</v>
      </c>
      <c r="AV397" s="195">
        <f t="shared" si="93"/>
        <v>0.84758775781047035</v>
      </c>
      <c r="AW397" s="195">
        <f t="shared" si="93"/>
        <v>0.57288502761389259</v>
      </c>
      <c r="AX397" s="195">
        <f t="shared" si="93"/>
        <v>9.3522678773396983E-2</v>
      </c>
      <c r="AY397" s="195">
        <f t="shared" si="93"/>
        <v>0.32217678877152572</v>
      </c>
      <c r="AZ397" s="195">
        <f t="shared" si="93"/>
        <v>-0.98638200781656116</v>
      </c>
      <c r="BA397" s="195">
        <f t="shared" si="93"/>
        <v>0.39380021567812845</v>
      </c>
      <c r="BB397" s="195" t="e">
        <f t="shared" si="93"/>
        <v>#DIV/0!</v>
      </c>
      <c r="BC397" s="195" t="e">
        <f t="shared" si="93"/>
        <v>#DIV/0!</v>
      </c>
      <c r="BD397" s="195" t="e">
        <f t="shared" si="93"/>
        <v>#DIV/0!</v>
      </c>
      <c r="BE397" s="195" t="e">
        <f t="shared" si="93"/>
        <v>#DIV/0!</v>
      </c>
      <c r="BF397" s="195" t="e">
        <f t="shared" si="93"/>
        <v>#DIV/0!</v>
      </c>
      <c r="BG397" s="195" t="e">
        <f t="shared" si="93"/>
        <v>#DIV/0!</v>
      </c>
      <c r="BH397" s="195" t="e">
        <f t="shared" si="93"/>
        <v>#DIV/0!</v>
      </c>
      <c r="BI397" s="195" t="e">
        <f t="shared" si="93"/>
        <v>#DIV/0!</v>
      </c>
      <c r="BJ397" s="195" t="e">
        <f t="shared" si="93"/>
        <v>#DIV/0!</v>
      </c>
      <c r="BK397" s="195" t="e">
        <f t="shared" si="93"/>
        <v>#DIV/0!</v>
      </c>
      <c r="BL397" s="195" t="e">
        <f t="shared" si="93"/>
        <v>#DIV/0!</v>
      </c>
      <c r="BM397" s="195" t="e">
        <f t="shared" si="93"/>
        <v>#DIV/0!</v>
      </c>
      <c r="BN397" s="195" t="e">
        <f t="shared" si="93"/>
        <v>#DIV/0!</v>
      </c>
      <c r="BO397" s="195" t="e">
        <f t="shared" si="93"/>
        <v>#DIV/0!</v>
      </c>
      <c r="BP397" s="195" t="e">
        <f t="shared" si="92"/>
        <v>#DIV/0!</v>
      </c>
      <c r="BQ397" s="195" t="e">
        <f t="shared" si="92"/>
        <v>#DIV/0!</v>
      </c>
      <c r="BR397" s="195" t="e">
        <f t="shared" si="92"/>
        <v>#DIV/0!</v>
      </c>
      <c r="BS397" s="195" t="e">
        <f t="shared" si="92"/>
        <v>#DIV/0!</v>
      </c>
      <c r="BT397" s="195" t="e">
        <f t="shared" si="92"/>
        <v>#DIV/0!</v>
      </c>
      <c r="BU397" s="195" t="e">
        <f t="shared" si="92"/>
        <v>#DIV/0!</v>
      </c>
      <c r="BV397" s="195" t="e">
        <f t="shared" si="92"/>
        <v>#DIV/0!</v>
      </c>
    </row>
    <row r="398" spans="1:74" x14ac:dyDescent="0.2">
      <c r="A398" s="90"/>
      <c r="B398" s="102">
        <f t="shared" si="82"/>
        <v>40602</v>
      </c>
      <c r="C398" s="195">
        <f t="shared" si="83"/>
        <v>0.77017700308505299</v>
      </c>
      <c r="D398" s="195">
        <f t="shared" si="93"/>
        <v>0.73940454990082805</v>
      </c>
      <c r="E398" s="195">
        <f t="shared" si="93"/>
        <v>0.68783731840627671</v>
      </c>
      <c r="F398" s="195">
        <f t="shared" si="93"/>
        <v>0.92290574559861949</v>
      </c>
      <c r="G398" s="195">
        <f t="shared" si="93"/>
        <v>0.62567733927106473</v>
      </c>
      <c r="H398" s="195">
        <f t="shared" si="93"/>
        <v>0.58073269950766548</v>
      </c>
      <c r="I398" s="195">
        <f t="shared" si="93"/>
        <v>0.45263750762046845</v>
      </c>
      <c r="J398" s="195">
        <f t="shared" si="93"/>
        <v>0.42221311302788939</v>
      </c>
      <c r="K398" s="195">
        <f t="shared" si="93"/>
        <v>-0.34006333495911972</v>
      </c>
      <c r="L398" s="195">
        <f t="shared" si="93"/>
        <v>-1</v>
      </c>
      <c r="M398" s="195">
        <f t="shared" si="93"/>
        <v>-0.13390284066324146</v>
      </c>
      <c r="N398" s="195">
        <f t="shared" si="93"/>
        <v>-0.36500561661610492</v>
      </c>
      <c r="O398" s="195">
        <f t="shared" si="93"/>
        <v>-1.0017436476360337</v>
      </c>
      <c r="P398" s="195">
        <f t="shared" si="93"/>
        <v>-0.71386598969384174</v>
      </c>
      <c r="Q398" s="195">
        <f t="shared" si="93"/>
        <v>0.21576807027157766</v>
      </c>
      <c r="R398" s="195">
        <f t="shared" si="93"/>
        <v>0.21590018775539799</v>
      </c>
      <c r="S398" s="195">
        <f t="shared" si="93"/>
        <v>-2.3988677240096696E-2</v>
      </c>
      <c r="T398" s="195">
        <f t="shared" si="93"/>
        <v>0.4807953986122252</v>
      </c>
      <c r="U398" s="195">
        <f t="shared" si="93"/>
        <v>0.28405993943545998</v>
      </c>
      <c r="V398" s="195">
        <f t="shared" si="93"/>
        <v>-0.42558569176621125</v>
      </c>
      <c r="W398" s="195">
        <f t="shared" si="93"/>
        <v>-0.17088077711742483</v>
      </c>
      <c r="X398" s="195">
        <f t="shared" si="93"/>
        <v>0.21696340548098869</v>
      </c>
      <c r="Y398" s="195">
        <f t="shared" si="93"/>
        <v>0.95786558624903895</v>
      </c>
      <c r="Z398" s="195">
        <f t="shared" si="93"/>
        <v>0.17872064336129501</v>
      </c>
      <c r="AA398" s="195">
        <f t="shared" si="93"/>
        <v>0.30922070644341015</v>
      </c>
      <c r="AB398" s="195">
        <f t="shared" si="93"/>
        <v>3.2095035167411912E-2</v>
      </c>
      <c r="AC398" s="195">
        <f t="shared" si="93"/>
        <v>0.23872989951392215</v>
      </c>
      <c r="AD398" s="195">
        <f t="shared" si="93"/>
        <v>9.7559914765107086E-2</v>
      </c>
      <c r="AE398" s="195">
        <f t="shared" si="93"/>
        <v>0.51481621966744806</v>
      </c>
      <c r="AF398" s="195">
        <f t="shared" si="93"/>
        <v>-0.21330262138349015</v>
      </c>
      <c r="AG398" s="195">
        <f t="shared" si="93"/>
        <v>0.15498334887310528</v>
      </c>
      <c r="AH398" s="195">
        <f t="shared" si="93"/>
        <v>0.14921326811472468</v>
      </c>
      <c r="AI398" s="195">
        <f t="shared" si="93"/>
        <v>0.25242833591817709</v>
      </c>
      <c r="AJ398" s="195">
        <f t="shared" si="93"/>
        <v>0.42899491878021917</v>
      </c>
      <c r="AK398" s="195">
        <f t="shared" si="93"/>
        <v>0.31587358327335036</v>
      </c>
      <c r="AL398" s="195">
        <f t="shared" si="93"/>
        <v>0.4557330270119791</v>
      </c>
      <c r="AM398" s="195">
        <f t="shared" si="93"/>
        <v>0.61178851531027512</v>
      </c>
      <c r="AN398" s="195">
        <f t="shared" si="93"/>
        <v>0.32299558172050613</v>
      </c>
      <c r="AO398" s="195">
        <f t="shared" si="93"/>
        <v>0.17874564475264287</v>
      </c>
      <c r="AP398" s="195">
        <f t="shared" si="93"/>
        <v>0.25157000510843086</v>
      </c>
      <c r="AQ398" s="195">
        <f t="shared" si="93"/>
        <v>0.62582692779738169</v>
      </c>
      <c r="AR398" s="195">
        <f t="shared" si="93"/>
        <v>-1.5936649672000921E-2</v>
      </c>
      <c r="AS398" s="195">
        <f t="shared" si="93"/>
        <v>-1</v>
      </c>
      <c r="AT398" s="195">
        <f t="shared" si="93"/>
        <v>0.57207045975702731</v>
      </c>
      <c r="AU398" s="195">
        <f t="shared" si="93"/>
        <v>0.36877527969034735</v>
      </c>
      <c r="AV398" s="195">
        <f t="shared" si="93"/>
        <v>0.75647512928613958</v>
      </c>
      <c r="AW398" s="195">
        <f t="shared" si="93"/>
        <v>0.65641798705112253</v>
      </c>
      <c r="AX398" s="195">
        <f t="shared" si="93"/>
        <v>0.42502964126583215</v>
      </c>
      <c r="AY398" s="195">
        <f t="shared" si="93"/>
        <v>0.44091713463122206</v>
      </c>
      <c r="AZ398" s="195">
        <f t="shared" si="93"/>
        <v>-0.16415454059929022</v>
      </c>
      <c r="BA398" s="195">
        <f t="shared" si="93"/>
        <v>0.49008248919199549</v>
      </c>
      <c r="BB398" s="195" t="e">
        <f t="shared" si="93"/>
        <v>#DIV/0!</v>
      </c>
      <c r="BC398" s="195" t="e">
        <f t="shared" si="93"/>
        <v>#DIV/0!</v>
      </c>
      <c r="BD398" s="195" t="e">
        <f t="shared" si="93"/>
        <v>#DIV/0!</v>
      </c>
      <c r="BE398" s="195" t="e">
        <f t="shared" si="93"/>
        <v>#DIV/0!</v>
      </c>
      <c r="BF398" s="195" t="e">
        <f t="shared" si="93"/>
        <v>#DIV/0!</v>
      </c>
      <c r="BG398" s="195" t="e">
        <f t="shared" si="93"/>
        <v>#DIV/0!</v>
      </c>
      <c r="BH398" s="195" t="e">
        <f t="shared" si="93"/>
        <v>#DIV/0!</v>
      </c>
      <c r="BI398" s="195" t="e">
        <f t="shared" si="93"/>
        <v>#DIV/0!</v>
      </c>
      <c r="BJ398" s="195" t="e">
        <f t="shared" si="93"/>
        <v>#DIV/0!</v>
      </c>
      <c r="BK398" s="195" t="e">
        <f t="shared" si="93"/>
        <v>#DIV/0!</v>
      </c>
      <c r="BL398" s="195" t="e">
        <f t="shared" si="93"/>
        <v>#DIV/0!</v>
      </c>
      <c r="BM398" s="195" t="e">
        <f t="shared" si="93"/>
        <v>#DIV/0!</v>
      </c>
      <c r="BN398" s="195" t="e">
        <f t="shared" si="93"/>
        <v>#DIV/0!</v>
      </c>
      <c r="BO398" s="195" t="e">
        <f t="shared" si="93"/>
        <v>#DIV/0!</v>
      </c>
      <c r="BP398" s="195" t="e">
        <f t="shared" si="92"/>
        <v>#DIV/0!</v>
      </c>
      <c r="BQ398" s="195" t="e">
        <f t="shared" si="92"/>
        <v>#DIV/0!</v>
      </c>
      <c r="BR398" s="195" t="e">
        <f t="shared" si="92"/>
        <v>#DIV/0!</v>
      </c>
      <c r="BS398" s="195" t="e">
        <f t="shared" si="92"/>
        <v>#DIV/0!</v>
      </c>
      <c r="BT398" s="195" t="e">
        <f t="shared" si="92"/>
        <v>#DIV/0!</v>
      </c>
      <c r="BU398" s="195" t="e">
        <f t="shared" si="92"/>
        <v>#DIV/0!</v>
      </c>
      <c r="BV398" s="195" t="e">
        <f t="shared" si="92"/>
        <v>#DIV/0!</v>
      </c>
    </row>
    <row r="399" spans="1:74" x14ac:dyDescent="0.2">
      <c r="A399" s="90"/>
      <c r="B399" s="102">
        <f t="shared" si="82"/>
        <v>40633</v>
      </c>
      <c r="C399" s="195">
        <f t="shared" si="83"/>
        <v>-7.1190855741471992E-2</v>
      </c>
      <c r="D399" s="195">
        <f t="shared" si="93"/>
        <v>-0.12054082722726689</v>
      </c>
      <c r="E399" s="195">
        <f t="shared" si="93"/>
        <v>0.14338265856724577</v>
      </c>
      <c r="F399" s="195">
        <f t="shared" si="93"/>
        <v>0.33953706767031333</v>
      </c>
      <c r="G399" s="195">
        <f t="shared" si="93"/>
        <v>0.12025736345948446</v>
      </c>
      <c r="H399" s="195">
        <f t="shared" si="93"/>
        <v>-0.17672996934255952</v>
      </c>
      <c r="I399" s="195">
        <f t="shared" si="93"/>
        <v>-0.1821730947926492</v>
      </c>
      <c r="J399" s="195">
        <f t="shared" si="93"/>
        <v>-0.20322736031028271</v>
      </c>
      <c r="K399" s="195">
        <f t="shared" si="93"/>
        <v>0.86062748279585777</v>
      </c>
      <c r="L399" s="195">
        <f t="shared" si="93"/>
        <v>-1</v>
      </c>
      <c r="M399" s="195">
        <f t="shared" si="93"/>
        <v>-0.35044427295388958</v>
      </c>
      <c r="N399" s="195">
        <f t="shared" si="93"/>
        <v>-0.3529909729369925</v>
      </c>
      <c r="O399" s="195">
        <f t="shared" si="93"/>
        <v>-0.90547598403081675</v>
      </c>
      <c r="P399" s="195">
        <f t="shared" si="93"/>
        <v>-0.47432949762811877</v>
      </c>
      <c r="Q399" s="195">
        <f t="shared" si="93"/>
        <v>-0.1670412753735952</v>
      </c>
      <c r="R399" s="195">
        <f t="shared" si="93"/>
        <v>-0.3549526982905945</v>
      </c>
      <c r="S399" s="195">
        <f t="shared" si="93"/>
        <v>-0.39093857107565211</v>
      </c>
      <c r="T399" s="195">
        <f t="shared" si="93"/>
        <v>-0.3007842222422199</v>
      </c>
      <c r="U399" s="195">
        <f t="shared" si="93"/>
        <v>0.37968149787085237</v>
      </c>
      <c r="V399" s="195">
        <f t="shared" si="93"/>
        <v>-0.26069977299255676</v>
      </c>
      <c r="W399" s="195">
        <f t="shared" si="93"/>
        <v>-0.13128037032096876</v>
      </c>
      <c r="X399" s="195">
        <f t="shared" si="93"/>
        <v>-0.47873580652875225</v>
      </c>
      <c r="Y399" s="195">
        <f t="shared" si="93"/>
        <v>-0.6978814931297519</v>
      </c>
      <c r="Z399" s="195">
        <f t="shared" si="93"/>
        <v>0.18292583496979606</v>
      </c>
      <c r="AA399" s="195">
        <f t="shared" si="93"/>
        <v>-0.11619149851374407</v>
      </c>
      <c r="AB399" s="195">
        <f t="shared" si="93"/>
        <v>-0.27043448242928397</v>
      </c>
      <c r="AC399" s="195">
        <f t="shared" si="93"/>
        <v>0.19635006004385816</v>
      </c>
      <c r="AD399" s="195">
        <f t="shared" si="93"/>
        <v>7.9038107047387146E-2</v>
      </c>
      <c r="AE399" s="195">
        <f t="shared" si="93"/>
        <v>0.33060208522963497</v>
      </c>
      <c r="AF399" s="195">
        <f t="shared" si="93"/>
        <v>0.30459811972659157</v>
      </c>
      <c r="AG399" s="195">
        <f t="shared" si="93"/>
        <v>0.18114634246878469</v>
      </c>
      <c r="AH399" s="195">
        <f t="shared" si="93"/>
        <v>0.7645816994261242</v>
      </c>
      <c r="AI399" s="195">
        <f t="shared" si="93"/>
        <v>-0.85709628015261852</v>
      </c>
      <c r="AJ399" s="195">
        <f t="shared" si="93"/>
        <v>-0.33253548486048629</v>
      </c>
      <c r="AK399" s="195">
        <f t="shared" si="93"/>
        <v>-5.9106003294611215E-2</v>
      </c>
      <c r="AL399" s="195">
        <f t="shared" si="93"/>
        <v>-0.17975180713076419</v>
      </c>
      <c r="AM399" s="195">
        <f t="shared" si="93"/>
        <v>-1.1065264045716385</v>
      </c>
      <c r="AN399" s="195">
        <f t="shared" si="93"/>
        <v>-0.25686198698718743</v>
      </c>
      <c r="AO399" s="195">
        <f t="shared" si="93"/>
        <v>-1.4749320673067485</v>
      </c>
      <c r="AP399" s="195">
        <f t="shared" si="93"/>
        <v>0.42525996010491113</v>
      </c>
      <c r="AQ399" s="195">
        <f t="shared" si="93"/>
        <v>-5.313468029194085E-2</v>
      </c>
      <c r="AR399" s="195">
        <f t="shared" si="93"/>
        <v>-0.30193974005440444</v>
      </c>
      <c r="AS399" s="195">
        <f t="shared" si="93"/>
        <v>-1</v>
      </c>
      <c r="AT399" s="195">
        <f t="shared" si="93"/>
        <v>-0.21083248011392416</v>
      </c>
      <c r="AU399" s="195">
        <f t="shared" si="93"/>
        <v>-1.2839520522352579</v>
      </c>
      <c r="AV399" s="195">
        <f t="shared" si="93"/>
        <v>-0.10716427305762942</v>
      </c>
      <c r="AW399" s="195">
        <f t="shared" si="93"/>
        <v>-0.41284400998876558</v>
      </c>
      <c r="AX399" s="195">
        <f t="shared" si="93"/>
        <v>-0.43636955874075828</v>
      </c>
      <c r="AY399" s="195">
        <f t="shared" si="93"/>
        <v>-0.13105093039480539</v>
      </c>
      <c r="AZ399" s="195">
        <f t="shared" si="93"/>
        <v>0.41626296292810633</v>
      </c>
      <c r="BA399" s="195">
        <f t="shared" si="93"/>
        <v>-0.3214170003503512</v>
      </c>
      <c r="BB399" s="195" t="e">
        <f t="shared" si="93"/>
        <v>#DIV/0!</v>
      </c>
      <c r="BC399" s="195" t="e">
        <f t="shared" si="93"/>
        <v>#DIV/0!</v>
      </c>
      <c r="BD399" s="195" t="e">
        <f t="shared" si="93"/>
        <v>#DIV/0!</v>
      </c>
      <c r="BE399" s="195" t="e">
        <f t="shared" si="93"/>
        <v>#DIV/0!</v>
      </c>
      <c r="BF399" s="195" t="e">
        <f t="shared" si="93"/>
        <v>#DIV/0!</v>
      </c>
      <c r="BG399" s="195" t="e">
        <f t="shared" si="93"/>
        <v>#DIV/0!</v>
      </c>
      <c r="BH399" s="195" t="e">
        <f t="shared" si="93"/>
        <v>#DIV/0!</v>
      </c>
      <c r="BI399" s="195" t="e">
        <f t="shared" si="93"/>
        <v>#DIV/0!</v>
      </c>
      <c r="BJ399" s="195" t="e">
        <f t="shared" si="93"/>
        <v>#DIV/0!</v>
      </c>
      <c r="BK399" s="195" t="e">
        <f t="shared" si="93"/>
        <v>#DIV/0!</v>
      </c>
      <c r="BL399" s="195" t="e">
        <f t="shared" si="93"/>
        <v>#DIV/0!</v>
      </c>
      <c r="BM399" s="195" t="e">
        <f t="shared" si="93"/>
        <v>#DIV/0!</v>
      </c>
      <c r="BN399" s="195" t="e">
        <f t="shared" si="93"/>
        <v>#DIV/0!</v>
      </c>
      <c r="BO399" s="195" t="e">
        <f t="shared" ref="BO399:BV402" si="94">(BO152-BO$246)/BO$247</f>
        <v>#DIV/0!</v>
      </c>
      <c r="BP399" s="195" t="e">
        <f t="shared" si="94"/>
        <v>#DIV/0!</v>
      </c>
      <c r="BQ399" s="195" t="e">
        <f t="shared" si="94"/>
        <v>#DIV/0!</v>
      </c>
      <c r="BR399" s="195" t="e">
        <f t="shared" si="94"/>
        <v>#DIV/0!</v>
      </c>
      <c r="BS399" s="195" t="e">
        <f t="shared" si="94"/>
        <v>#DIV/0!</v>
      </c>
      <c r="BT399" s="195" t="e">
        <f t="shared" si="94"/>
        <v>#DIV/0!</v>
      </c>
      <c r="BU399" s="195" t="e">
        <f t="shared" si="94"/>
        <v>#DIV/0!</v>
      </c>
      <c r="BV399" s="195" t="e">
        <f t="shared" si="94"/>
        <v>#DIV/0!</v>
      </c>
    </row>
    <row r="400" spans="1:74" x14ac:dyDescent="0.2">
      <c r="A400" s="90"/>
      <c r="B400" s="102">
        <f t="shared" si="82"/>
        <v>40663</v>
      </c>
      <c r="C400" s="195">
        <f t="shared" si="83"/>
        <v>0.59492390548830609</v>
      </c>
      <c r="D400" s="195">
        <f t="shared" ref="D400:BO403" si="95">(D153-D$246)/D$247</f>
        <v>0.61371652751543715</v>
      </c>
      <c r="E400" s="195">
        <f t="shared" si="95"/>
        <v>0.49479466796974053</v>
      </c>
      <c r="F400" s="195">
        <f t="shared" si="95"/>
        <v>0.34941920319492331</v>
      </c>
      <c r="G400" s="195">
        <f t="shared" si="95"/>
        <v>3.1608929993089639E-2</v>
      </c>
      <c r="H400" s="195">
        <f t="shared" si="95"/>
        <v>0.88156947200873947</v>
      </c>
      <c r="I400" s="195">
        <f t="shared" si="95"/>
        <v>0.96712146941732191</v>
      </c>
      <c r="J400" s="195">
        <f t="shared" si="95"/>
        <v>0.88776036455830298</v>
      </c>
      <c r="K400" s="195">
        <f t="shared" si="95"/>
        <v>0.37219146321448104</v>
      </c>
      <c r="L400" s="195">
        <f t="shared" si="95"/>
        <v>-1</v>
      </c>
      <c r="M400" s="195">
        <f t="shared" si="95"/>
        <v>0.99868995603807587</v>
      </c>
      <c r="N400" s="195">
        <f t="shared" si="95"/>
        <v>0.72779297401960363</v>
      </c>
      <c r="O400" s="195">
        <f t="shared" si="95"/>
        <v>-0.87381749063044323</v>
      </c>
      <c r="P400" s="195">
        <f t="shared" si="95"/>
        <v>0.95063172382895378</v>
      </c>
      <c r="Q400" s="195">
        <f t="shared" si="95"/>
        <v>0.44745542469001265</v>
      </c>
      <c r="R400" s="195">
        <f t="shared" si="95"/>
        <v>0.94651369316761358</v>
      </c>
      <c r="S400" s="195">
        <f t="shared" si="95"/>
        <v>1.0257501261966173</v>
      </c>
      <c r="T400" s="195">
        <f t="shared" si="95"/>
        <v>0.79654995915561322</v>
      </c>
      <c r="U400" s="195">
        <f t="shared" si="95"/>
        <v>1.3896801294266625</v>
      </c>
      <c r="V400" s="195">
        <f t="shared" si="95"/>
        <v>0.66930425807611327</v>
      </c>
      <c r="W400" s="195">
        <f t="shared" si="95"/>
        <v>1.0433882182391241</v>
      </c>
      <c r="X400" s="195">
        <f t="shared" si="95"/>
        <v>0.91300106314255158</v>
      </c>
      <c r="Y400" s="195">
        <f t="shared" si="95"/>
        <v>1.3730626909476327</v>
      </c>
      <c r="Z400" s="195">
        <f t="shared" si="95"/>
        <v>0.64084906854814749</v>
      </c>
      <c r="AA400" s="195">
        <f t="shared" si="95"/>
        <v>0.41225561143252643</v>
      </c>
      <c r="AB400" s="195">
        <f t="shared" si="95"/>
        <v>0.15188987871607215</v>
      </c>
      <c r="AC400" s="195">
        <f t="shared" si="95"/>
        <v>1.8360993375848316</v>
      </c>
      <c r="AD400" s="195">
        <f t="shared" si="95"/>
        <v>1.6991515232973595</v>
      </c>
      <c r="AE400" s="195">
        <f t="shared" si="95"/>
        <v>1.9368965449399884</v>
      </c>
      <c r="AF400" s="195">
        <f t="shared" si="95"/>
        <v>0.39109183586956386</v>
      </c>
      <c r="AG400" s="195">
        <f t="shared" si="95"/>
        <v>0.20424485658034353</v>
      </c>
      <c r="AH400" s="195">
        <f t="shared" si="95"/>
        <v>1.2232356413430201</v>
      </c>
      <c r="AI400" s="195">
        <f t="shared" si="95"/>
        <v>7.325044760860755E-2</v>
      </c>
      <c r="AJ400" s="195">
        <f t="shared" si="95"/>
        <v>0.58962515763526113</v>
      </c>
      <c r="AK400" s="195">
        <f t="shared" si="95"/>
        <v>0.33234591753915882</v>
      </c>
      <c r="AL400" s="195">
        <f t="shared" si="95"/>
        <v>0.34885259477218417</v>
      </c>
      <c r="AM400" s="195">
        <f t="shared" si="95"/>
        <v>1.4074324540780319</v>
      </c>
      <c r="AN400" s="195">
        <f t="shared" si="95"/>
        <v>0.24729713384419627</v>
      </c>
      <c r="AO400" s="195">
        <f t="shared" si="95"/>
        <v>0.85936602826258035</v>
      </c>
      <c r="AP400" s="195">
        <f t="shared" si="95"/>
        <v>0.75063200813341024</v>
      </c>
      <c r="AQ400" s="195">
        <f t="shared" si="95"/>
        <v>0.22056145505978197</v>
      </c>
      <c r="AR400" s="195">
        <f t="shared" si="95"/>
        <v>0.39723738417190479</v>
      </c>
      <c r="AS400" s="195">
        <f t="shared" si="95"/>
        <v>-1</v>
      </c>
      <c r="AT400" s="195">
        <f t="shared" si="95"/>
        <v>0.81309363788790234</v>
      </c>
      <c r="AU400" s="195">
        <f t="shared" si="95"/>
        <v>0.98839130752392879</v>
      </c>
      <c r="AV400" s="195">
        <f t="shared" si="95"/>
        <v>1.2272928040414948</v>
      </c>
      <c r="AW400" s="195">
        <f t="shared" si="95"/>
        <v>0.75317107213602585</v>
      </c>
      <c r="AX400" s="195">
        <f t="shared" si="95"/>
        <v>0.87172873420947561</v>
      </c>
      <c r="AY400" s="195">
        <f t="shared" si="95"/>
        <v>0.53419315196669936</v>
      </c>
      <c r="AZ400" s="195">
        <f t="shared" si="95"/>
        <v>-0.41939507235632195</v>
      </c>
      <c r="BA400" s="195">
        <f t="shared" si="95"/>
        <v>0.44986630615180534</v>
      </c>
      <c r="BB400" s="195" t="e">
        <f t="shared" si="95"/>
        <v>#DIV/0!</v>
      </c>
      <c r="BC400" s="195" t="e">
        <f t="shared" si="95"/>
        <v>#DIV/0!</v>
      </c>
      <c r="BD400" s="195" t="e">
        <f t="shared" si="95"/>
        <v>#DIV/0!</v>
      </c>
      <c r="BE400" s="195" t="e">
        <f t="shared" si="95"/>
        <v>#DIV/0!</v>
      </c>
      <c r="BF400" s="195" t="e">
        <f t="shared" si="95"/>
        <v>#DIV/0!</v>
      </c>
      <c r="BG400" s="195" t="e">
        <f t="shared" si="95"/>
        <v>#DIV/0!</v>
      </c>
      <c r="BH400" s="195" t="e">
        <f t="shared" si="95"/>
        <v>#DIV/0!</v>
      </c>
      <c r="BI400" s="195" t="e">
        <f t="shared" si="95"/>
        <v>#DIV/0!</v>
      </c>
      <c r="BJ400" s="195" t="e">
        <f t="shared" si="95"/>
        <v>#DIV/0!</v>
      </c>
      <c r="BK400" s="195" t="e">
        <f t="shared" si="95"/>
        <v>#DIV/0!</v>
      </c>
      <c r="BL400" s="195" t="e">
        <f t="shared" si="95"/>
        <v>#DIV/0!</v>
      </c>
      <c r="BM400" s="195" t="e">
        <f t="shared" si="95"/>
        <v>#DIV/0!</v>
      </c>
      <c r="BN400" s="195" t="e">
        <f t="shared" si="95"/>
        <v>#DIV/0!</v>
      </c>
      <c r="BO400" s="195" t="e">
        <f t="shared" si="95"/>
        <v>#DIV/0!</v>
      </c>
      <c r="BP400" s="195" t="e">
        <f t="shared" si="94"/>
        <v>#DIV/0!</v>
      </c>
      <c r="BQ400" s="195" t="e">
        <f t="shared" si="94"/>
        <v>#DIV/0!</v>
      </c>
      <c r="BR400" s="195" t="e">
        <f t="shared" si="94"/>
        <v>#DIV/0!</v>
      </c>
      <c r="BS400" s="195" t="e">
        <f t="shared" si="94"/>
        <v>#DIV/0!</v>
      </c>
      <c r="BT400" s="195" t="e">
        <f t="shared" si="94"/>
        <v>#DIV/0!</v>
      </c>
      <c r="BU400" s="195" t="e">
        <f t="shared" si="94"/>
        <v>#DIV/0!</v>
      </c>
      <c r="BV400" s="195" t="e">
        <f t="shared" si="94"/>
        <v>#DIV/0!</v>
      </c>
    </row>
    <row r="401" spans="1:74" x14ac:dyDescent="0.2">
      <c r="A401" s="90"/>
      <c r="B401" s="102">
        <f t="shared" si="82"/>
        <v>40694</v>
      </c>
      <c r="C401" s="195">
        <f t="shared" si="83"/>
        <v>-0.49114939981699962</v>
      </c>
      <c r="D401" s="195">
        <f t="shared" si="95"/>
        <v>-0.47610492455338421</v>
      </c>
      <c r="E401" s="195">
        <f t="shared" si="95"/>
        <v>-0.32363898288039894</v>
      </c>
      <c r="F401" s="195">
        <f t="shared" si="95"/>
        <v>-0.56124983683317131</v>
      </c>
      <c r="G401" s="195">
        <f t="shared" si="95"/>
        <v>-0.65876749785384048</v>
      </c>
      <c r="H401" s="195">
        <f t="shared" si="95"/>
        <v>-0.67931529234606802</v>
      </c>
      <c r="I401" s="195">
        <f t="shared" si="95"/>
        <v>-0.75788017949902042</v>
      </c>
      <c r="J401" s="195">
        <f t="shared" si="95"/>
        <v>-0.77547109038864548</v>
      </c>
      <c r="K401" s="195">
        <f t="shared" si="95"/>
        <v>-0.63356553485478095</v>
      </c>
      <c r="L401" s="195">
        <f t="shared" si="95"/>
        <v>-1</v>
      </c>
      <c r="M401" s="195">
        <f t="shared" si="95"/>
        <v>1.0382429318695128</v>
      </c>
      <c r="N401" s="195">
        <f t="shared" si="95"/>
        <v>1.090902205210555</v>
      </c>
      <c r="O401" s="195">
        <f t="shared" si="95"/>
        <v>-1.0334021410364074</v>
      </c>
      <c r="P401" s="195">
        <f t="shared" si="95"/>
        <v>1.2284736250736306</v>
      </c>
      <c r="Q401" s="195">
        <f t="shared" si="95"/>
        <v>0.9730296328667617</v>
      </c>
      <c r="R401" s="195">
        <f t="shared" si="95"/>
        <v>0.82111100464862063</v>
      </c>
      <c r="S401" s="195">
        <f t="shared" si="95"/>
        <v>0.73712992123749765</v>
      </c>
      <c r="T401" s="195">
        <f t="shared" si="95"/>
        <v>0.87424893992008623</v>
      </c>
      <c r="U401" s="195">
        <f t="shared" si="95"/>
        <v>-0.10691148379184419</v>
      </c>
      <c r="V401" s="195">
        <f t="shared" si="95"/>
        <v>0.66706360210556803</v>
      </c>
      <c r="W401" s="195">
        <f t="shared" si="95"/>
        <v>1.0099574400377682</v>
      </c>
      <c r="X401" s="195">
        <f t="shared" si="95"/>
        <v>-1.912661135434145E-2</v>
      </c>
      <c r="Y401" s="195">
        <f t="shared" si="95"/>
        <v>1.1126251943463152</v>
      </c>
      <c r="Z401" s="195">
        <f t="shared" si="95"/>
        <v>0.70038572868955717</v>
      </c>
      <c r="AA401" s="195">
        <f t="shared" si="95"/>
        <v>-4.5390014240587216E-2</v>
      </c>
      <c r="AB401" s="195">
        <f t="shared" si="95"/>
        <v>-0.32785994711451477</v>
      </c>
      <c r="AC401" s="195">
        <f t="shared" si="95"/>
        <v>-0.58292004939548214</v>
      </c>
      <c r="AD401" s="195">
        <f t="shared" si="95"/>
        <v>-0.4731659838309098</v>
      </c>
      <c r="AE401" s="195">
        <f t="shared" si="95"/>
        <v>-0.85891089489399475</v>
      </c>
      <c r="AF401" s="195">
        <f t="shared" si="95"/>
        <v>0.36256829447342892</v>
      </c>
      <c r="AG401" s="195">
        <f t="shared" si="95"/>
        <v>3.3898103256790969E-2</v>
      </c>
      <c r="AH401" s="195">
        <f t="shared" si="95"/>
        <v>-0.30430846466290445</v>
      </c>
      <c r="AI401" s="195">
        <f t="shared" si="95"/>
        <v>-1.2085605995290818</v>
      </c>
      <c r="AJ401" s="195">
        <f t="shared" si="95"/>
        <v>-1.1519448004772999</v>
      </c>
      <c r="AK401" s="195">
        <f t="shared" si="95"/>
        <v>-0.8919416082053826</v>
      </c>
      <c r="AL401" s="195">
        <f t="shared" si="95"/>
        <v>-0.69676069044165934</v>
      </c>
      <c r="AM401" s="195">
        <f t="shared" si="95"/>
        <v>-1.9859834976377055</v>
      </c>
      <c r="AN401" s="195">
        <f t="shared" si="95"/>
        <v>-0.43035313415198134</v>
      </c>
      <c r="AO401" s="195">
        <f t="shared" si="95"/>
        <v>-1.4341655581022315</v>
      </c>
      <c r="AP401" s="195">
        <f t="shared" si="95"/>
        <v>-1.2317738497711013</v>
      </c>
      <c r="AQ401" s="195">
        <f t="shared" si="95"/>
        <v>-0.88453933956760689</v>
      </c>
      <c r="AR401" s="195">
        <f t="shared" si="95"/>
        <v>-0.30572413821202393</v>
      </c>
      <c r="AS401" s="195">
        <f t="shared" si="95"/>
        <v>-1</v>
      </c>
      <c r="AT401" s="195">
        <f t="shared" si="95"/>
        <v>-0.85632454832738347</v>
      </c>
      <c r="AU401" s="195">
        <f t="shared" si="95"/>
        <v>-0.79776938858205793</v>
      </c>
      <c r="AV401" s="195">
        <f t="shared" si="95"/>
        <v>-0.54147911534296</v>
      </c>
      <c r="AW401" s="195">
        <f t="shared" si="95"/>
        <v>2.9061483104797603E-3</v>
      </c>
      <c r="AX401" s="195">
        <f t="shared" si="95"/>
        <v>-7.995105878945534E-2</v>
      </c>
      <c r="AY401" s="195">
        <f t="shared" si="95"/>
        <v>-0.56658103757809664</v>
      </c>
      <c r="AZ401" s="195">
        <f t="shared" si="95"/>
        <v>-0.38220186782377946</v>
      </c>
      <c r="BA401" s="195">
        <f t="shared" si="95"/>
        <v>-1.1787313964541692</v>
      </c>
      <c r="BB401" s="195" t="e">
        <f t="shared" si="95"/>
        <v>#DIV/0!</v>
      </c>
      <c r="BC401" s="195" t="e">
        <f t="shared" si="95"/>
        <v>#DIV/0!</v>
      </c>
      <c r="BD401" s="195" t="e">
        <f t="shared" si="95"/>
        <v>#DIV/0!</v>
      </c>
      <c r="BE401" s="195" t="e">
        <f t="shared" si="95"/>
        <v>#DIV/0!</v>
      </c>
      <c r="BF401" s="195" t="e">
        <f t="shared" si="95"/>
        <v>#DIV/0!</v>
      </c>
      <c r="BG401" s="195" t="e">
        <f t="shared" si="95"/>
        <v>#DIV/0!</v>
      </c>
      <c r="BH401" s="195" t="e">
        <f t="shared" si="95"/>
        <v>#DIV/0!</v>
      </c>
      <c r="BI401" s="195" t="e">
        <f t="shared" si="95"/>
        <v>#DIV/0!</v>
      </c>
      <c r="BJ401" s="195" t="e">
        <f t="shared" si="95"/>
        <v>#DIV/0!</v>
      </c>
      <c r="BK401" s="195" t="e">
        <f t="shared" si="95"/>
        <v>#DIV/0!</v>
      </c>
      <c r="BL401" s="195" t="e">
        <f t="shared" si="95"/>
        <v>#DIV/0!</v>
      </c>
      <c r="BM401" s="195" t="e">
        <f t="shared" si="95"/>
        <v>#DIV/0!</v>
      </c>
      <c r="BN401" s="195" t="e">
        <f t="shared" si="95"/>
        <v>#DIV/0!</v>
      </c>
      <c r="BO401" s="195" t="e">
        <f t="shared" si="95"/>
        <v>#DIV/0!</v>
      </c>
      <c r="BP401" s="195" t="e">
        <f t="shared" si="94"/>
        <v>#DIV/0!</v>
      </c>
      <c r="BQ401" s="195" t="e">
        <f t="shared" si="94"/>
        <v>#DIV/0!</v>
      </c>
      <c r="BR401" s="195" t="e">
        <f t="shared" si="94"/>
        <v>#DIV/0!</v>
      </c>
      <c r="BS401" s="195" t="e">
        <f t="shared" si="94"/>
        <v>#DIV/0!</v>
      </c>
      <c r="BT401" s="195" t="e">
        <f t="shared" si="94"/>
        <v>#DIV/0!</v>
      </c>
      <c r="BU401" s="195" t="e">
        <f t="shared" si="94"/>
        <v>#DIV/0!</v>
      </c>
      <c r="BV401" s="195" t="e">
        <f t="shared" si="94"/>
        <v>#DIV/0!</v>
      </c>
    </row>
    <row r="402" spans="1:74" x14ac:dyDescent="0.2">
      <c r="A402" s="90"/>
      <c r="B402" s="102">
        <f t="shared" si="82"/>
        <v>40724</v>
      </c>
      <c r="C402" s="195">
        <f t="shared" si="83"/>
        <v>-0.66389662079248035</v>
      </c>
      <c r="D402" s="195">
        <f t="shared" si="95"/>
        <v>-0.65643759075528796</v>
      </c>
      <c r="E402" s="195">
        <f t="shared" si="95"/>
        <v>-0.72476937285523702</v>
      </c>
      <c r="F402" s="195">
        <f t="shared" si="95"/>
        <v>-0.64811179133214158</v>
      </c>
      <c r="G402" s="195">
        <f t="shared" si="95"/>
        <v>-0.58887378379297883</v>
      </c>
      <c r="H402" s="195">
        <f t="shared" si="95"/>
        <v>-0.54868184811176113</v>
      </c>
      <c r="I402" s="195">
        <f t="shared" si="95"/>
        <v>-0.45636076149638899</v>
      </c>
      <c r="J402" s="195">
        <f t="shared" si="95"/>
        <v>-0.65260782290046937</v>
      </c>
      <c r="K402" s="195">
        <f t="shared" si="95"/>
        <v>-0.4420154321367587</v>
      </c>
      <c r="L402" s="195">
        <f t="shared" si="95"/>
        <v>-1</v>
      </c>
      <c r="M402" s="195">
        <f t="shared" si="95"/>
        <v>-0.73730792982204596</v>
      </c>
      <c r="N402" s="195">
        <f t="shared" si="95"/>
        <v>-0.59969165648143297</v>
      </c>
      <c r="O402" s="195">
        <f t="shared" si="95"/>
        <v>-0.96943906253361201</v>
      </c>
      <c r="P402" s="195">
        <f t="shared" si="95"/>
        <v>-0.48760870614348933</v>
      </c>
      <c r="Q402" s="195">
        <f t="shared" si="95"/>
        <v>-0.80680755429806739</v>
      </c>
      <c r="R402" s="195">
        <f t="shared" si="95"/>
        <v>-0.87438146026764729</v>
      </c>
      <c r="S402" s="195">
        <f t="shared" si="95"/>
        <v>-0.7494203904380794</v>
      </c>
      <c r="T402" s="195">
        <f t="shared" si="95"/>
        <v>-0.97880618255245444</v>
      </c>
      <c r="U402" s="195">
        <f t="shared" si="95"/>
        <v>0.2554713779373699</v>
      </c>
      <c r="V402" s="195">
        <f t="shared" si="95"/>
        <v>-0.54671291746804052</v>
      </c>
      <c r="W402" s="195">
        <f t="shared" si="95"/>
        <v>-0.39700483911457957</v>
      </c>
      <c r="X402" s="195">
        <f t="shared" si="95"/>
        <v>-0.69693655319634273</v>
      </c>
      <c r="Y402" s="195">
        <f t="shared" si="95"/>
        <v>-0.26489702105919094</v>
      </c>
      <c r="Z402" s="195">
        <f t="shared" si="95"/>
        <v>1.2283586014305991E-2</v>
      </c>
      <c r="AA402" s="195">
        <f t="shared" si="95"/>
        <v>-0.67514831683822207</v>
      </c>
      <c r="AB402" s="195">
        <f t="shared" si="95"/>
        <v>-0.49367122262948571</v>
      </c>
      <c r="AC402" s="195">
        <f t="shared" si="95"/>
        <v>6.6649998164073293E-3</v>
      </c>
      <c r="AD402" s="195">
        <f t="shared" si="95"/>
        <v>3.0282172025742037E-2</v>
      </c>
      <c r="AE402" s="195">
        <f t="shared" si="95"/>
        <v>-0.18824506328572543</v>
      </c>
      <c r="AF402" s="195">
        <f t="shared" si="95"/>
        <v>0.21404279898352221</v>
      </c>
      <c r="AG402" s="195">
        <f t="shared" si="95"/>
        <v>-0.42964272470999798</v>
      </c>
      <c r="AH402" s="195">
        <f t="shared" si="95"/>
        <v>0.12716132432923144</v>
      </c>
      <c r="AI402" s="195">
        <f t="shared" si="95"/>
        <v>-1.346389744382597</v>
      </c>
      <c r="AJ402" s="195">
        <f t="shared" si="95"/>
        <v>-1.1363370039893606</v>
      </c>
      <c r="AK402" s="195">
        <f t="shared" si="95"/>
        <v>-0.88225475254338748</v>
      </c>
      <c r="AL402" s="195">
        <f t="shared" si="95"/>
        <v>-1.0484704146930133</v>
      </c>
      <c r="AM402" s="195">
        <f t="shared" si="95"/>
        <v>-1.5787561526198313</v>
      </c>
      <c r="AN402" s="195">
        <f t="shared" si="95"/>
        <v>-0.75691922148044599</v>
      </c>
      <c r="AO402" s="195">
        <f t="shared" si="95"/>
        <v>-1.2858433498516242</v>
      </c>
      <c r="AP402" s="195">
        <f t="shared" si="95"/>
        <v>-1.2285168723133586</v>
      </c>
      <c r="AQ402" s="195">
        <f t="shared" si="95"/>
        <v>-0.50369147337348685</v>
      </c>
      <c r="AR402" s="195">
        <f t="shared" si="95"/>
        <v>-0.44072989707646254</v>
      </c>
      <c r="AS402" s="195">
        <f t="shared" si="95"/>
        <v>-1</v>
      </c>
      <c r="AT402" s="195">
        <f t="shared" si="95"/>
        <v>-1.1989213991432</v>
      </c>
      <c r="AU402" s="195">
        <f t="shared" si="95"/>
        <v>-0.69265930211949855</v>
      </c>
      <c r="AV402" s="195">
        <f t="shared" si="95"/>
        <v>1.1761774128884306</v>
      </c>
      <c r="AW402" s="195">
        <f t="shared" si="95"/>
        <v>-0.73924435356580476</v>
      </c>
      <c r="AX402" s="195">
        <f t="shared" si="95"/>
        <v>-0.70980585008648467</v>
      </c>
      <c r="AY402" s="195">
        <f t="shared" si="95"/>
        <v>-0.53908459165511824</v>
      </c>
      <c r="AZ402" s="195">
        <f t="shared" si="95"/>
        <v>-0.34348568087868131</v>
      </c>
      <c r="BA402" s="195">
        <f t="shared" si="95"/>
        <v>1.2692739926679511E-2</v>
      </c>
      <c r="BB402" s="195" t="e">
        <f t="shared" si="95"/>
        <v>#DIV/0!</v>
      </c>
      <c r="BC402" s="195" t="e">
        <f t="shared" si="95"/>
        <v>#DIV/0!</v>
      </c>
      <c r="BD402" s="195" t="e">
        <f t="shared" si="95"/>
        <v>#DIV/0!</v>
      </c>
      <c r="BE402" s="195" t="e">
        <f t="shared" si="95"/>
        <v>#DIV/0!</v>
      </c>
      <c r="BF402" s="195" t="e">
        <f t="shared" si="95"/>
        <v>#DIV/0!</v>
      </c>
      <c r="BG402" s="195" t="e">
        <f t="shared" si="95"/>
        <v>#DIV/0!</v>
      </c>
      <c r="BH402" s="195" t="e">
        <f t="shared" si="95"/>
        <v>#DIV/0!</v>
      </c>
      <c r="BI402" s="195" t="e">
        <f t="shared" si="95"/>
        <v>#DIV/0!</v>
      </c>
      <c r="BJ402" s="195" t="e">
        <f t="shared" si="95"/>
        <v>#DIV/0!</v>
      </c>
      <c r="BK402" s="195" t="e">
        <f t="shared" si="95"/>
        <v>#DIV/0!</v>
      </c>
      <c r="BL402" s="195" t="e">
        <f t="shared" si="95"/>
        <v>#DIV/0!</v>
      </c>
      <c r="BM402" s="195" t="e">
        <f t="shared" si="95"/>
        <v>#DIV/0!</v>
      </c>
      <c r="BN402" s="195" t="e">
        <f t="shared" si="95"/>
        <v>#DIV/0!</v>
      </c>
      <c r="BO402" s="195" t="e">
        <f t="shared" si="95"/>
        <v>#DIV/0!</v>
      </c>
      <c r="BP402" s="195" t="e">
        <f t="shared" si="94"/>
        <v>#DIV/0!</v>
      </c>
      <c r="BQ402" s="195" t="e">
        <f t="shared" si="94"/>
        <v>#DIV/0!</v>
      </c>
      <c r="BR402" s="195" t="e">
        <f t="shared" si="94"/>
        <v>#DIV/0!</v>
      </c>
      <c r="BS402" s="195" t="e">
        <f t="shared" si="94"/>
        <v>#DIV/0!</v>
      </c>
      <c r="BT402" s="195" t="e">
        <f t="shared" si="94"/>
        <v>#DIV/0!</v>
      </c>
      <c r="BU402" s="195" t="e">
        <f t="shared" si="94"/>
        <v>#DIV/0!</v>
      </c>
      <c r="BV402" s="195" t="e">
        <f t="shared" si="94"/>
        <v>#DIV/0!</v>
      </c>
    </row>
    <row r="403" spans="1:74" x14ac:dyDescent="0.2">
      <c r="A403" s="90"/>
      <c r="B403" s="102">
        <f t="shared" si="82"/>
        <v>40755</v>
      </c>
      <c r="C403" s="195">
        <f t="shared" si="83"/>
        <v>-0.79422858274695451</v>
      </c>
      <c r="D403" s="195">
        <f t="shared" si="95"/>
        <v>-0.76917221516853385</v>
      </c>
      <c r="E403" s="195">
        <f t="shared" si="95"/>
        <v>-1.0935060303143109</v>
      </c>
      <c r="F403" s="195">
        <f t="shared" si="95"/>
        <v>-0.9120858155803474</v>
      </c>
      <c r="G403" s="195">
        <f t="shared" si="95"/>
        <v>-0.69867994375590647</v>
      </c>
      <c r="H403" s="195">
        <f t="shared" si="95"/>
        <v>-0.56352369908388533</v>
      </c>
      <c r="I403" s="195">
        <f t="shared" si="95"/>
        <v>-0.43726200303773471</v>
      </c>
      <c r="J403" s="195">
        <f t="shared" si="95"/>
        <v>-0.30920964336288065</v>
      </c>
      <c r="K403" s="195">
        <f t="shared" si="95"/>
        <v>-0.24459669530289319</v>
      </c>
      <c r="L403" s="195">
        <f t="shared" si="95"/>
        <v>-1</v>
      </c>
      <c r="M403" s="195">
        <f t="shared" si="95"/>
        <v>1.3512225187154625</v>
      </c>
      <c r="N403" s="195">
        <f t="shared" si="95"/>
        <v>1.3230073216188887</v>
      </c>
      <c r="O403" s="195">
        <f t="shared" si="95"/>
        <v>-1.1290237129395762</v>
      </c>
      <c r="P403" s="195">
        <f t="shared" si="95"/>
        <v>1.4358335734290322</v>
      </c>
      <c r="Q403" s="195">
        <f t="shared" si="95"/>
        <v>1.2539018277085001</v>
      </c>
      <c r="R403" s="195">
        <f t="shared" si="95"/>
        <v>1.4816553819435092</v>
      </c>
      <c r="S403" s="195">
        <f t="shared" si="95"/>
        <v>1.2860426058349153</v>
      </c>
      <c r="T403" s="195">
        <f t="shared" si="95"/>
        <v>1.633207338526647</v>
      </c>
      <c r="U403" s="195">
        <f t="shared" si="95"/>
        <v>2.3522922412390637</v>
      </c>
      <c r="V403" s="195">
        <f t="shared" si="95"/>
        <v>0.85013837522835467</v>
      </c>
      <c r="W403" s="195">
        <f t="shared" si="95"/>
        <v>0.80248574356068314</v>
      </c>
      <c r="X403" s="195">
        <f t="shared" si="95"/>
        <v>0.21739854989047419</v>
      </c>
      <c r="Y403" s="195">
        <f t="shared" si="95"/>
        <v>0.64710981510349341</v>
      </c>
      <c r="Z403" s="195">
        <f t="shared" si="95"/>
        <v>0.47684659581660638</v>
      </c>
      <c r="AA403" s="195">
        <f t="shared" si="95"/>
        <v>0.24384891603417155</v>
      </c>
      <c r="AB403" s="195">
        <f t="shared" si="95"/>
        <v>-0.18391598431080713</v>
      </c>
      <c r="AC403" s="195">
        <f t="shared" si="95"/>
        <v>0.94675999953258561</v>
      </c>
      <c r="AD403" s="195">
        <f t="shared" si="95"/>
        <v>1.0257839402656446</v>
      </c>
      <c r="AE403" s="195">
        <f t="shared" si="95"/>
        <v>0.63451941210608775</v>
      </c>
      <c r="AF403" s="195">
        <f t="shared" si="95"/>
        <v>0.54478664630504836</v>
      </c>
      <c r="AG403" s="195">
        <f t="shared" si="95"/>
        <v>0.54068639794323148</v>
      </c>
      <c r="AH403" s="195">
        <f t="shared" si="95"/>
        <v>0.32754925794755746</v>
      </c>
      <c r="AI403" s="195">
        <f t="shared" si="95"/>
        <v>-0.32645407246658587</v>
      </c>
      <c r="AJ403" s="195">
        <f t="shared" si="95"/>
        <v>-0.22523188400590349</v>
      </c>
      <c r="AK403" s="195">
        <f t="shared" si="95"/>
        <v>-0.44587828371195831</v>
      </c>
      <c r="AL403" s="195">
        <f t="shared" si="95"/>
        <v>-0.5249705617354794</v>
      </c>
      <c r="AM403" s="195">
        <f t="shared" si="95"/>
        <v>0.88806688528494837</v>
      </c>
      <c r="AN403" s="195">
        <f t="shared" si="95"/>
        <v>-0.52628133965040846</v>
      </c>
      <c r="AO403" s="195">
        <f t="shared" si="95"/>
        <v>0.91441672629504656</v>
      </c>
      <c r="AP403" s="195">
        <f t="shared" si="95"/>
        <v>0.63400895102152233</v>
      </c>
      <c r="AQ403" s="195">
        <f t="shared" si="95"/>
        <v>-0.26207591683154841</v>
      </c>
      <c r="AR403" s="195">
        <f t="shared" si="95"/>
        <v>-0.54089826717900735</v>
      </c>
      <c r="AS403" s="195">
        <f t="shared" si="95"/>
        <v>-1</v>
      </c>
      <c r="AT403" s="195">
        <f t="shared" si="95"/>
        <v>-5.9788921151397126E-2</v>
      </c>
      <c r="AU403" s="195">
        <f t="shared" si="95"/>
        <v>-0.2418700925937842</v>
      </c>
      <c r="AV403" s="195">
        <f t="shared" si="95"/>
        <v>-0.75818976132786398</v>
      </c>
      <c r="AW403" s="195">
        <f t="shared" si="95"/>
        <v>1.2606985337462143E-2</v>
      </c>
      <c r="AX403" s="195">
        <f t="shared" si="95"/>
        <v>-3.3102180977308562E-2</v>
      </c>
      <c r="AY403" s="195">
        <f t="shared" si="95"/>
        <v>-0.96670792592571264</v>
      </c>
      <c r="AZ403" s="195">
        <f t="shared" si="95"/>
        <v>-1.3934262047164205</v>
      </c>
      <c r="BA403" s="195">
        <f t="shared" si="95"/>
        <v>-0.57414811141664412</v>
      </c>
      <c r="BB403" s="195" t="e">
        <f t="shared" si="95"/>
        <v>#DIV/0!</v>
      </c>
      <c r="BC403" s="195" t="e">
        <f t="shared" si="95"/>
        <v>#DIV/0!</v>
      </c>
      <c r="BD403" s="195" t="e">
        <f t="shared" si="95"/>
        <v>#DIV/0!</v>
      </c>
      <c r="BE403" s="195" t="e">
        <f t="shared" si="95"/>
        <v>#DIV/0!</v>
      </c>
      <c r="BF403" s="195" t="e">
        <f t="shared" si="95"/>
        <v>#DIV/0!</v>
      </c>
      <c r="BG403" s="195" t="e">
        <f t="shared" si="95"/>
        <v>#DIV/0!</v>
      </c>
      <c r="BH403" s="195" t="e">
        <f t="shared" si="95"/>
        <v>#DIV/0!</v>
      </c>
      <c r="BI403" s="195" t="e">
        <f t="shared" si="95"/>
        <v>#DIV/0!</v>
      </c>
      <c r="BJ403" s="195" t="e">
        <f t="shared" si="95"/>
        <v>#DIV/0!</v>
      </c>
      <c r="BK403" s="195" t="e">
        <f t="shared" si="95"/>
        <v>#DIV/0!</v>
      </c>
      <c r="BL403" s="195" t="e">
        <f t="shared" si="95"/>
        <v>#DIV/0!</v>
      </c>
      <c r="BM403" s="195" t="e">
        <f t="shared" si="95"/>
        <v>#DIV/0!</v>
      </c>
      <c r="BN403" s="195" t="e">
        <f t="shared" si="95"/>
        <v>#DIV/0!</v>
      </c>
      <c r="BO403" s="195" t="e">
        <f t="shared" ref="BO403:BV406" si="96">(BO156-BO$246)/BO$247</f>
        <v>#DIV/0!</v>
      </c>
      <c r="BP403" s="195" t="e">
        <f t="shared" si="96"/>
        <v>#DIV/0!</v>
      </c>
      <c r="BQ403" s="195" t="e">
        <f t="shared" si="96"/>
        <v>#DIV/0!</v>
      </c>
      <c r="BR403" s="195" t="e">
        <f t="shared" si="96"/>
        <v>#DIV/0!</v>
      </c>
      <c r="BS403" s="195" t="e">
        <f t="shared" si="96"/>
        <v>#DIV/0!</v>
      </c>
      <c r="BT403" s="195" t="e">
        <f t="shared" si="96"/>
        <v>#DIV/0!</v>
      </c>
      <c r="BU403" s="195" t="e">
        <f t="shared" si="96"/>
        <v>#DIV/0!</v>
      </c>
      <c r="BV403" s="195" t="e">
        <f t="shared" si="96"/>
        <v>#DIV/0!</v>
      </c>
    </row>
    <row r="404" spans="1:74" x14ac:dyDescent="0.2">
      <c r="A404" s="90"/>
      <c r="B404" s="102">
        <f t="shared" si="82"/>
        <v>40786</v>
      </c>
      <c r="C404" s="195">
        <f t="shared" si="83"/>
        <v>-1.7727074592296943</v>
      </c>
      <c r="D404" s="195">
        <f t="shared" ref="D404:BO407" si="97">(D157-D$246)/D$247</f>
        <v>-1.727429876699651</v>
      </c>
      <c r="E404" s="195">
        <f t="shared" si="97"/>
        <v>-1.8734271325068195</v>
      </c>
      <c r="F404" s="195">
        <f t="shared" si="97"/>
        <v>-1.9377506449172717</v>
      </c>
      <c r="G404" s="195">
        <f t="shared" si="97"/>
        <v>-2.1692264159829655</v>
      </c>
      <c r="H404" s="195">
        <f t="shared" si="97"/>
        <v>-1.9893727752719759</v>
      </c>
      <c r="I404" s="195">
        <f t="shared" si="97"/>
        <v>-2.0475149197661584</v>
      </c>
      <c r="J404" s="195">
        <f t="shared" si="97"/>
        <v>-1.9009566219114769</v>
      </c>
      <c r="K404" s="195">
        <f t="shared" si="97"/>
        <v>-1.74675554664831</v>
      </c>
      <c r="L404" s="195">
        <f t="shared" si="97"/>
        <v>-1</v>
      </c>
      <c r="M404" s="195">
        <f t="shared" si="97"/>
        <v>1.2114538569290925</v>
      </c>
      <c r="N404" s="195">
        <f t="shared" si="97"/>
        <v>2.1730211125759413</v>
      </c>
      <c r="O404" s="195">
        <f t="shared" si="97"/>
        <v>-0.84215899723006982</v>
      </c>
      <c r="P404" s="195">
        <f t="shared" si="97"/>
        <v>1.8722598686745766</v>
      </c>
      <c r="Q404" s="195">
        <f t="shared" si="97"/>
        <v>2.7415037675765093</v>
      </c>
      <c r="R404" s="195">
        <f t="shared" si="97"/>
        <v>-5.6933359388143034E-2</v>
      </c>
      <c r="S404" s="195">
        <f t="shared" si="97"/>
        <v>-0.33115799771178284</v>
      </c>
      <c r="T404" s="195">
        <f t="shared" si="97"/>
        <v>0.25634533656211012</v>
      </c>
      <c r="U404" s="195">
        <f t="shared" si="97"/>
        <v>0.29691826504076524</v>
      </c>
      <c r="V404" s="195">
        <f t="shared" si="97"/>
        <v>1.2169469379358533</v>
      </c>
      <c r="W404" s="195">
        <f t="shared" si="97"/>
        <v>1.2557382256983811</v>
      </c>
      <c r="X404" s="195">
        <f t="shared" si="97"/>
        <v>-1.0831513913041897</v>
      </c>
      <c r="Y404" s="195">
        <f t="shared" si="97"/>
        <v>1.5391415328270701</v>
      </c>
      <c r="Z404" s="195">
        <f t="shared" si="97"/>
        <v>0.7855961902302363</v>
      </c>
      <c r="AA404" s="195">
        <f t="shared" si="97"/>
        <v>-1.9803863917923594</v>
      </c>
      <c r="AB404" s="195">
        <f t="shared" si="97"/>
        <v>-3.0385827376148069</v>
      </c>
      <c r="AC404" s="195">
        <f t="shared" si="97"/>
        <v>0.40233155693111888</v>
      </c>
      <c r="AD404" s="195">
        <f t="shared" si="97"/>
        <v>0.65961506514032864</v>
      </c>
      <c r="AE404" s="195">
        <f t="shared" si="97"/>
        <v>-0.65277983781790083</v>
      </c>
      <c r="AF404" s="195">
        <f t="shared" si="97"/>
        <v>-3.0899651160957178E-2</v>
      </c>
      <c r="AG404" s="195">
        <f t="shared" si="97"/>
        <v>-1.047097034766743</v>
      </c>
      <c r="AH404" s="195">
        <f t="shared" si="97"/>
        <v>-1.0679879843453871E-2</v>
      </c>
      <c r="AI404" s="195">
        <f t="shared" si="97"/>
        <v>-2.6419837060056377</v>
      </c>
      <c r="AJ404" s="195">
        <f t="shared" si="97"/>
        <v>-2.4623493806105374</v>
      </c>
      <c r="AK404" s="195">
        <f t="shared" si="97"/>
        <v>-2.5801218884299195</v>
      </c>
      <c r="AL404" s="195">
        <f t="shared" si="97"/>
        <v>-2.7482852135161204</v>
      </c>
      <c r="AM404" s="195">
        <f t="shared" si="97"/>
        <v>-0.68571755188150751</v>
      </c>
      <c r="AN404" s="195">
        <f t="shared" si="97"/>
        <v>-2.5465535858665542</v>
      </c>
      <c r="AO404" s="195">
        <f t="shared" si="97"/>
        <v>-0.17135840914426109</v>
      </c>
      <c r="AP404" s="195">
        <f t="shared" si="97"/>
        <v>0.17728765494719831</v>
      </c>
      <c r="AQ404" s="195">
        <f t="shared" si="97"/>
        <v>-1.4380174574946554</v>
      </c>
      <c r="AR404" s="195">
        <f t="shared" si="97"/>
        <v>-1.6443632345607078</v>
      </c>
      <c r="AS404" s="195">
        <f t="shared" si="97"/>
        <v>-1</v>
      </c>
      <c r="AT404" s="195">
        <f t="shared" si="97"/>
        <v>-1.5451522986815032</v>
      </c>
      <c r="AU404" s="195">
        <f t="shared" si="97"/>
        <v>0.67365694069641924</v>
      </c>
      <c r="AV404" s="195">
        <f t="shared" si="97"/>
        <v>1.064194039323006</v>
      </c>
      <c r="AW404" s="195">
        <f t="shared" si="97"/>
        <v>-1.1997423578504163</v>
      </c>
      <c r="AX404" s="195">
        <f t="shared" si="97"/>
        <v>-1.513197659735847</v>
      </c>
      <c r="AY404" s="195">
        <f t="shared" si="97"/>
        <v>-1.899056382356324</v>
      </c>
      <c r="AZ404" s="195">
        <f t="shared" si="97"/>
        <v>-1.9980579421683429</v>
      </c>
      <c r="BA404" s="195">
        <f t="shared" si="97"/>
        <v>-0.41409164567973045</v>
      </c>
      <c r="BB404" s="195" t="e">
        <f t="shared" si="97"/>
        <v>#DIV/0!</v>
      </c>
      <c r="BC404" s="195" t="e">
        <f t="shared" si="97"/>
        <v>#DIV/0!</v>
      </c>
      <c r="BD404" s="195" t="e">
        <f t="shared" si="97"/>
        <v>#DIV/0!</v>
      </c>
      <c r="BE404" s="195" t="e">
        <f t="shared" si="97"/>
        <v>#DIV/0!</v>
      </c>
      <c r="BF404" s="195" t="e">
        <f t="shared" si="97"/>
        <v>#DIV/0!</v>
      </c>
      <c r="BG404" s="195" t="e">
        <f t="shared" si="97"/>
        <v>#DIV/0!</v>
      </c>
      <c r="BH404" s="195" t="e">
        <f t="shared" si="97"/>
        <v>#DIV/0!</v>
      </c>
      <c r="BI404" s="195" t="e">
        <f t="shared" si="97"/>
        <v>#DIV/0!</v>
      </c>
      <c r="BJ404" s="195" t="e">
        <f t="shared" si="97"/>
        <v>#DIV/0!</v>
      </c>
      <c r="BK404" s="195" t="e">
        <f t="shared" si="97"/>
        <v>#DIV/0!</v>
      </c>
      <c r="BL404" s="195" t="e">
        <f t="shared" si="97"/>
        <v>#DIV/0!</v>
      </c>
      <c r="BM404" s="195" t="e">
        <f t="shared" si="97"/>
        <v>#DIV/0!</v>
      </c>
      <c r="BN404" s="195" t="e">
        <f t="shared" si="97"/>
        <v>#DIV/0!</v>
      </c>
      <c r="BO404" s="195" t="e">
        <f t="shared" si="97"/>
        <v>#DIV/0!</v>
      </c>
      <c r="BP404" s="195" t="e">
        <f t="shared" si="96"/>
        <v>#DIV/0!</v>
      </c>
      <c r="BQ404" s="195" t="e">
        <f t="shared" si="96"/>
        <v>#DIV/0!</v>
      </c>
      <c r="BR404" s="195" t="e">
        <f t="shared" si="96"/>
        <v>#DIV/0!</v>
      </c>
      <c r="BS404" s="195" t="e">
        <f t="shared" si="96"/>
        <v>#DIV/0!</v>
      </c>
      <c r="BT404" s="195" t="e">
        <f t="shared" si="96"/>
        <v>#DIV/0!</v>
      </c>
      <c r="BU404" s="195" t="e">
        <f t="shared" si="96"/>
        <v>#DIV/0!</v>
      </c>
      <c r="BV404" s="195" t="e">
        <f t="shared" si="96"/>
        <v>#DIV/0!</v>
      </c>
    </row>
    <row r="405" spans="1:74" x14ac:dyDescent="0.2">
      <c r="A405" s="90"/>
      <c r="B405" s="102">
        <f t="shared" si="82"/>
        <v>40816</v>
      </c>
      <c r="C405" s="195">
        <f t="shared" si="83"/>
        <v>-2.2369804530286617</v>
      </c>
      <c r="D405" s="195">
        <f t="shared" si="97"/>
        <v>-2.1824547040221978</v>
      </c>
      <c r="E405" s="195">
        <f t="shared" si="97"/>
        <v>-2.5346192061896975</v>
      </c>
      <c r="F405" s="195">
        <f t="shared" si="97"/>
        <v>-2.4439579952595412</v>
      </c>
      <c r="G405" s="195">
        <f t="shared" si="97"/>
        <v>-2.2013666358250807</v>
      </c>
      <c r="H405" s="195">
        <f t="shared" si="97"/>
        <v>-2.5279307201231753</v>
      </c>
      <c r="I405" s="195">
        <f t="shared" si="97"/>
        <v>-2.6150782581671455</v>
      </c>
      <c r="J405" s="195">
        <f t="shared" si="97"/>
        <v>-2.6719847648626418</v>
      </c>
      <c r="K405" s="195">
        <f t="shared" si="97"/>
        <v>-2.7447581933332748</v>
      </c>
      <c r="L405" s="195">
        <f t="shared" si="97"/>
        <v>-1</v>
      </c>
      <c r="M405" s="195">
        <f t="shared" si="97"/>
        <v>0.3960625939321365</v>
      </c>
      <c r="N405" s="195">
        <f t="shared" si="97"/>
        <v>1.2554583249341011</v>
      </c>
      <c r="O405" s="195">
        <f t="shared" si="97"/>
        <v>-1.0973652195392025</v>
      </c>
      <c r="P405" s="195">
        <f t="shared" si="97"/>
        <v>1.3936784706275955E-2</v>
      </c>
      <c r="Q405" s="195">
        <f t="shared" si="97"/>
        <v>3.0767138150014137</v>
      </c>
      <c r="R405" s="195">
        <f t="shared" si="97"/>
        <v>-0.14098624054176079</v>
      </c>
      <c r="S405" s="195">
        <f t="shared" si="97"/>
        <v>-1.2081077577325237</v>
      </c>
      <c r="T405" s="195">
        <f t="shared" si="97"/>
        <v>1.0741926778683266</v>
      </c>
      <c r="U405" s="195">
        <f t="shared" si="97"/>
        <v>-0.39573427974857561</v>
      </c>
      <c r="V405" s="195">
        <f t="shared" si="97"/>
        <v>-0.20916468567001567</v>
      </c>
      <c r="W405" s="195">
        <f t="shared" si="97"/>
        <v>-0.28623848387231854</v>
      </c>
      <c r="X405" s="195">
        <f t="shared" si="97"/>
        <v>-0.17510170746549747</v>
      </c>
      <c r="Y405" s="195">
        <f t="shared" si="97"/>
        <v>-0.23797817097220303</v>
      </c>
      <c r="Z405" s="195">
        <f t="shared" si="97"/>
        <v>-0.84070633288901275</v>
      </c>
      <c r="AA405" s="195">
        <f t="shared" si="97"/>
        <v>-1.6642575490486715</v>
      </c>
      <c r="AB405" s="195">
        <f t="shared" si="97"/>
        <v>1.0164338941043427E-2</v>
      </c>
      <c r="AC405" s="195">
        <f t="shared" si="97"/>
        <v>-2.0435906067697189</v>
      </c>
      <c r="AD405" s="195">
        <f t="shared" si="97"/>
        <v>-1.6926091184225582</v>
      </c>
      <c r="AE405" s="195">
        <f t="shared" si="97"/>
        <v>-2.7681228218713905</v>
      </c>
      <c r="AF405" s="195">
        <f t="shared" si="97"/>
        <v>-2.0952101891602006</v>
      </c>
      <c r="AG405" s="195">
        <f t="shared" si="97"/>
        <v>-2.5409158652948705</v>
      </c>
      <c r="AH405" s="195">
        <f t="shared" si="97"/>
        <v>-3.3853226105847245</v>
      </c>
      <c r="AI405" s="195">
        <f t="shared" si="97"/>
        <v>-2.3111937583572018</v>
      </c>
      <c r="AJ405" s="195">
        <f t="shared" si="97"/>
        <v>-2.9013186568338307</v>
      </c>
      <c r="AK405" s="195">
        <f t="shared" si="97"/>
        <v>-3.117063829810276</v>
      </c>
      <c r="AL405" s="195">
        <f t="shared" si="97"/>
        <v>-2.8875574748663246</v>
      </c>
      <c r="AM405" s="195">
        <f t="shared" si="97"/>
        <v>-1.2175025742144618</v>
      </c>
      <c r="AN405" s="195">
        <f t="shared" si="97"/>
        <v>-2.0891932591655986</v>
      </c>
      <c r="AO405" s="195">
        <f t="shared" si="97"/>
        <v>0.52322795106626996</v>
      </c>
      <c r="AP405" s="195">
        <f t="shared" si="97"/>
        <v>-3.4829966685628788</v>
      </c>
      <c r="AQ405" s="195">
        <f t="shared" si="97"/>
        <v>-3.1914465255584146</v>
      </c>
      <c r="AR405" s="195">
        <f t="shared" si="97"/>
        <v>0.35636814161930147</v>
      </c>
      <c r="AS405" s="195">
        <f t="shared" si="97"/>
        <v>-1</v>
      </c>
      <c r="AT405" s="195">
        <f t="shared" si="97"/>
        <v>-3.3764126619953267</v>
      </c>
      <c r="AU405" s="195">
        <f t="shared" si="97"/>
        <v>-1.9398919231090552</v>
      </c>
      <c r="AV405" s="195">
        <f t="shared" si="97"/>
        <v>-1.045112158361766</v>
      </c>
      <c r="AW405" s="195">
        <f t="shared" si="97"/>
        <v>-2.180256283818268</v>
      </c>
      <c r="AX405" s="195">
        <f t="shared" si="97"/>
        <v>-2.802121873473455</v>
      </c>
      <c r="AY405" s="195">
        <f t="shared" si="97"/>
        <v>-2.2230717859944589</v>
      </c>
      <c r="AZ405" s="195">
        <f t="shared" si="97"/>
        <v>-1.9665237869564625</v>
      </c>
      <c r="BA405" s="195">
        <f t="shared" si="97"/>
        <v>-1.0174329603586616</v>
      </c>
      <c r="BB405" s="195" t="e">
        <f t="shared" si="97"/>
        <v>#DIV/0!</v>
      </c>
      <c r="BC405" s="195" t="e">
        <f t="shared" si="97"/>
        <v>#DIV/0!</v>
      </c>
      <c r="BD405" s="195" t="e">
        <f t="shared" si="97"/>
        <v>#DIV/0!</v>
      </c>
      <c r="BE405" s="195" t="e">
        <f t="shared" si="97"/>
        <v>#DIV/0!</v>
      </c>
      <c r="BF405" s="195" t="e">
        <f t="shared" si="97"/>
        <v>#DIV/0!</v>
      </c>
      <c r="BG405" s="195" t="e">
        <f t="shared" si="97"/>
        <v>#DIV/0!</v>
      </c>
      <c r="BH405" s="195" t="e">
        <f t="shared" si="97"/>
        <v>#DIV/0!</v>
      </c>
      <c r="BI405" s="195" t="e">
        <f t="shared" si="97"/>
        <v>#DIV/0!</v>
      </c>
      <c r="BJ405" s="195" t="e">
        <f t="shared" si="97"/>
        <v>#DIV/0!</v>
      </c>
      <c r="BK405" s="195" t="e">
        <f t="shared" si="97"/>
        <v>#DIV/0!</v>
      </c>
      <c r="BL405" s="195" t="e">
        <f t="shared" si="97"/>
        <v>#DIV/0!</v>
      </c>
      <c r="BM405" s="195" t="e">
        <f t="shared" si="97"/>
        <v>#DIV/0!</v>
      </c>
      <c r="BN405" s="195" t="e">
        <f t="shared" si="97"/>
        <v>#DIV/0!</v>
      </c>
      <c r="BO405" s="195" t="e">
        <f t="shared" si="97"/>
        <v>#DIV/0!</v>
      </c>
      <c r="BP405" s="195" t="e">
        <f t="shared" si="96"/>
        <v>#DIV/0!</v>
      </c>
      <c r="BQ405" s="195" t="e">
        <f t="shared" si="96"/>
        <v>#DIV/0!</v>
      </c>
      <c r="BR405" s="195" t="e">
        <f t="shared" si="96"/>
        <v>#DIV/0!</v>
      </c>
      <c r="BS405" s="195" t="e">
        <f t="shared" si="96"/>
        <v>#DIV/0!</v>
      </c>
      <c r="BT405" s="195" t="e">
        <f t="shared" si="96"/>
        <v>#DIV/0!</v>
      </c>
      <c r="BU405" s="195" t="e">
        <f t="shared" si="96"/>
        <v>#DIV/0!</v>
      </c>
      <c r="BV405" s="195" t="e">
        <f t="shared" si="96"/>
        <v>#DIV/0!</v>
      </c>
    </row>
    <row r="406" spans="1:74" x14ac:dyDescent="0.2">
      <c r="A406" s="90"/>
      <c r="B406" s="102">
        <f t="shared" si="82"/>
        <v>40847</v>
      </c>
      <c r="C406" s="195">
        <f t="shared" si="83"/>
        <v>2.8457022867093786</v>
      </c>
      <c r="D406" s="195">
        <f t="shared" si="97"/>
        <v>2.8040693545125239</v>
      </c>
      <c r="E406" s="195">
        <f t="shared" si="97"/>
        <v>2.8987935463581564</v>
      </c>
      <c r="F406" s="195">
        <f t="shared" si="97"/>
        <v>2.8694040972175223</v>
      </c>
      <c r="G406" s="195">
        <f t="shared" si="97"/>
        <v>1.7096024987478202</v>
      </c>
      <c r="H406" s="195">
        <f t="shared" si="97"/>
        <v>2.5398318721484507</v>
      </c>
      <c r="I406" s="195">
        <f t="shared" si="97"/>
        <v>2.2128692261702394</v>
      </c>
      <c r="J406" s="195">
        <f t="shared" si="97"/>
        <v>1.5646661981372507</v>
      </c>
      <c r="K406" s="195">
        <f t="shared" si="97"/>
        <v>2.1577894811818461</v>
      </c>
      <c r="L406" s="195">
        <f t="shared" si="97"/>
        <v>-1</v>
      </c>
      <c r="M406" s="195">
        <f t="shared" si="97"/>
        <v>-0.2922258478536845</v>
      </c>
      <c r="N406" s="195">
        <f t="shared" si="97"/>
        <v>-1.0245650559190804</v>
      </c>
      <c r="O406" s="195">
        <f t="shared" si="97"/>
        <v>-1.0334021410364074</v>
      </c>
      <c r="P406" s="195">
        <f t="shared" si="97"/>
        <v>-0.67441141823951956</v>
      </c>
      <c r="Q406" s="195">
        <f t="shared" si="97"/>
        <v>-1.4316763429398598</v>
      </c>
      <c r="R406" s="195">
        <f t="shared" si="97"/>
        <v>0.77006278791936633</v>
      </c>
      <c r="S406" s="195">
        <f t="shared" si="97"/>
        <v>0.80598343153686147</v>
      </c>
      <c r="T406" s="195">
        <f t="shared" si="97"/>
        <v>0.65856869953853503</v>
      </c>
      <c r="U406" s="195">
        <f t="shared" si="97"/>
        <v>0.93213260408051879</v>
      </c>
      <c r="V406" s="195">
        <f t="shared" si="97"/>
        <v>-0.3762912604142154</v>
      </c>
      <c r="W406" s="195">
        <f t="shared" si="97"/>
        <v>-0.53503234396309673</v>
      </c>
      <c r="X406" s="195">
        <f t="shared" si="97"/>
        <v>0.42655796271653151</v>
      </c>
      <c r="Y406" s="195">
        <f t="shared" si="97"/>
        <v>-0.905622724896471</v>
      </c>
      <c r="Z406" s="195">
        <f t="shared" si="97"/>
        <v>-1.2437407496827189</v>
      </c>
      <c r="AA406" s="195">
        <f t="shared" si="97"/>
        <v>2.3269552762072707</v>
      </c>
      <c r="AB406" s="195">
        <f t="shared" si="97"/>
        <v>1.5710467819195124</v>
      </c>
      <c r="AC406" s="195">
        <f t="shared" si="97"/>
        <v>0.82075850044221277</v>
      </c>
      <c r="AD406" s="195">
        <f t="shared" si="97"/>
        <v>0.38374000263889718</v>
      </c>
      <c r="AE406" s="195">
        <f t="shared" si="97"/>
        <v>1.917739234823681</v>
      </c>
      <c r="AF406" s="195">
        <f t="shared" si="97"/>
        <v>1.5204025330874125</v>
      </c>
      <c r="AG406" s="195">
        <f t="shared" si="97"/>
        <v>2.2793188332590417</v>
      </c>
      <c r="AH406" s="195">
        <f t="shared" si="97"/>
        <v>1.8919459366760853</v>
      </c>
      <c r="AI406" s="195">
        <f t="shared" si="97"/>
        <v>0.30755999385958316</v>
      </c>
      <c r="AJ406" s="195">
        <f t="shared" si="97"/>
        <v>1.3752175808615394</v>
      </c>
      <c r="AK406" s="195">
        <f t="shared" si="97"/>
        <v>2.0040538634978873</v>
      </c>
      <c r="AL406" s="195">
        <f t="shared" si="97"/>
        <v>1.5031108476637438</v>
      </c>
      <c r="AM406" s="195">
        <f t="shared" si="97"/>
        <v>-0.98560014642026328</v>
      </c>
      <c r="AN406" s="195">
        <f t="shared" si="97"/>
        <v>0.65739254296720984</v>
      </c>
      <c r="AO406" s="195">
        <f t="shared" si="97"/>
        <v>-1.6671675491323865</v>
      </c>
      <c r="AP406" s="195">
        <f t="shared" si="97"/>
        <v>1.4846849347345283</v>
      </c>
      <c r="AQ406" s="195">
        <f t="shared" si="97"/>
        <v>2.6503730679077391</v>
      </c>
      <c r="AR406" s="195">
        <f t="shared" si="97"/>
        <v>0.99612484364196219</v>
      </c>
      <c r="AS406" s="195">
        <f t="shared" si="97"/>
        <v>-1</v>
      </c>
      <c r="AT406" s="195">
        <f t="shared" si="97"/>
        <v>2.4219828645094905</v>
      </c>
      <c r="AU406" s="195">
        <f t="shared" si="97"/>
        <v>0.79592591458164663</v>
      </c>
      <c r="AV406" s="195">
        <f t="shared" si="97"/>
        <v>0.7113540933563941</v>
      </c>
      <c r="AW406" s="195">
        <f t="shared" si="97"/>
        <v>2.4241037807216115</v>
      </c>
      <c r="AX406" s="195">
        <f t="shared" si="97"/>
        <v>2.4776686096484588</v>
      </c>
      <c r="AY406" s="195">
        <f t="shared" si="97"/>
        <v>2.5563239860213915</v>
      </c>
      <c r="AZ406" s="195">
        <f t="shared" si="97"/>
        <v>2.1173231602697045</v>
      </c>
      <c r="BA406" s="195">
        <f t="shared" si="97"/>
        <v>1.8215338550505256</v>
      </c>
      <c r="BB406" s="195" t="e">
        <f t="shared" si="97"/>
        <v>#DIV/0!</v>
      </c>
      <c r="BC406" s="195" t="e">
        <f t="shared" si="97"/>
        <v>#DIV/0!</v>
      </c>
      <c r="BD406" s="195" t="e">
        <f t="shared" si="97"/>
        <v>#DIV/0!</v>
      </c>
      <c r="BE406" s="195" t="e">
        <f t="shared" si="97"/>
        <v>#DIV/0!</v>
      </c>
      <c r="BF406" s="195" t="e">
        <f t="shared" si="97"/>
        <v>#DIV/0!</v>
      </c>
      <c r="BG406" s="195" t="e">
        <f t="shared" si="97"/>
        <v>#DIV/0!</v>
      </c>
      <c r="BH406" s="195" t="e">
        <f t="shared" si="97"/>
        <v>#DIV/0!</v>
      </c>
      <c r="BI406" s="195" t="e">
        <f t="shared" si="97"/>
        <v>#DIV/0!</v>
      </c>
      <c r="BJ406" s="195" t="e">
        <f t="shared" si="97"/>
        <v>#DIV/0!</v>
      </c>
      <c r="BK406" s="195" t="e">
        <f t="shared" si="97"/>
        <v>#DIV/0!</v>
      </c>
      <c r="BL406" s="195" t="e">
        <f t="shared" si="97"/>
        <v>#DIV/0!</v>
      </c>
      <c r="BM406" s="195" t="e">
        <f t="shared" si="97"/>
        <v>#DIV/0!</v>
      </c>
      <c r="BN406" s="195" t="e">
        <f t="shared" si="97"/>
        <v>#DIV/0!</v>
      </c>
      <c r="BO406" s="195" t="e">
        <f t="shared" si="97"/>
        <v>#DIV/0!</v>
      </c>
      <c r="BP406" s="195" t="e">
        <f t="shared" si="96"/>
        <v>#DIV/0!</v>
      </c>
      <c r="BQ406" s="195" t="e">
        <f t="shared" si="96"/>
        <v>#DIV/0!</v>
      </c>
      <c r="BR406" s="195" t="e">
        <f t="shared" si="96"/>
        <v>#DIV/0!</v>
      </c>
      <c r="BS406" s="195" t="e">
        <f t="shared" si="96"/>
        <v>#DIV/0!</v>
      </c>
      <c r="BT406" s="195" t="e">
        <f t="shared" si="96"/>
        <v>#DIV/0!</v>
      </c>
      <c r="BU406" s="195" t="e">
        <f t="shared" si="96"/>
        <v>#DIV/0!</v>
      </c>
      <c r="BV406" s="195" t="e">
        <f t="shared" si="96"/>
        <v>#DIV/0!</v>
      </c>
    </row>
    <row r="407" spans="1:74" x14ac:dyDescent="0.2">
      <c r="A407" s="90"/>
      <c r="B407" s="102">
        <f t="shared" si="82"/>
        <v>40877</v>
      </c>
      <c r="C407" s="195">
        <f t="shared" si="83"/>
        <v>-0.26147921306581445</v>
      </c>
      <c r="D407" s="195">
        <f t="shared" si="97"/>
        <v>-0.25963628421475421</v>
      </c>
      <c r="E407" s="195">
        <f t="shared" si="97"/>
        <v>-0.34372309704017279</v>
      </c>
      <c r="F407" s="195">
        <f t="shared" si="97"/>
        <v>-0.25663805119294675</v>
      </c>
      <c r="G407" s="195">
        <f t="shared" si="97"/>
        <v>-0.45608886852237102</v>
      </c>
      <c r="H407" s="195">
        <f t="shared" si="97"/>
        <v>-0.90259710459788955</v>
      </c>
      <c r="I407" s="195">
        <f t="shared" si="97"/>
        <v>-1.2734574113478296</v>
      </c>
      <c r="J407" s="195">
        <f t="shared" si="97"/>
        <v>-1.2784378574179243</v>
      </c>
      <c r="K407" s="195">
        <f t="shared" si="97"/>
        <v>-1.3519004494547058</v>
      </c>
      <c r="L407" s="195">
        <f t="shared" si="97"/>
        <v>-1</v>
      </c>
      <c r="M407" s="195">
        <f t="shared" si="97"/>
        <v>-0.50843396855024758</v>
      </c>
      <c r="N407" s="195">
        <f t="shared" si="97"/>
        <v>0.36521772699216848</v>
      </c>
      <c r="O407" s="195">
        <f t="shared" si="97"/>
        <v>-1.0657067261388291</v>
      </c>
      <c r="P407" s="195">
        <f t="shared" si="97"/>
        <v>9.3867405193025708E-2</v>
      </c>
      <c r="Q407" s="195">
        <f t="shared" si="97"/>
        <v>0.72826155527329106</v>
      </c>
      <c r="R407" s="195">
        <f t="shared" si="97"/>
        <v>-1.5874776836505313</v>
      </c>
      <c r="S407" s="195">
        <f t="shared" si="97"/>
        <v>-1.7335316167080499</v>
      </c>
      <c r="T407" s="195">
        <f t="shared" si="97"/>
        <v>-1.3015684043356763</v>
      </c>
      <c r="U407" s="195">
        <f t="shared" si="97"/>
        <v>0.23706504382216131</v>
      </c>
      <c r="V407" s="195">
        <f t="shared" si="97"/>
        <v>-0.54170439235740997</v>
      </c>
      <c r="W407" s="195">
        <f t="shared" si="97"/>
        <v>-0.27016875357810444</v>
      </c>
      <c r="X407" s="195">
        <f t="shared" si="97"/>
        <v>-2.4445043025831573E-2</v>
      </c>
      <c r="Y407" s="195">
        <f t="shared" si="97"/>
        <v>0.79178674436960128</v>
      </c>
      <c r="Z407" s="195">
        <f t="shared" si="97"/>
        <v>4.6589096504709354E-2</v>
      </c>
      <c r="AA407" s="195">
        <f t="shared" si="97"/>
        <v>-1.1847638694945537</v>
      </c>
      <c r="AB407" s="195">
        <f t="shared" si="97"/>
        <v>-0.57264708245045437</v>
      </c>
      <c r="AC407" s="195">
        <f t="shared" si="97"/>
        <v>-1.4108973857230809</v>
      </c>
      <c r="AD407" s="195">
        <f t="shared" si="97"/>
        <v>-1.1296006397089247</v>
      </c>
      <c r="AE407" s="195">
        <f t="shared" si="97"/>
        <v>-2.1133747552449385</v>
      </c>
      <c r="AF407" s="195">
        <f t="shared" si="97"/>
        <v>-0.71620311823185034</v>
      </c>
      <c r="AG407" s="195">
        <f t="shared" si="97"/>
        <v>-1.2188611098517017</v>
      </c>
      <c r="AH407" s="195">
        <f t="shared" si="97"/>
        <v>-1.2504229417299977</v>
      </c>
      <c r="AI407" s="195">
        <f t="shared" si="97"/>
        <v>-0.8502048229099427</v>
      </c>
      <c r="AJ407" s="195">
        <f t="shared" si="97"/>
        <v>-1.2462419042585997</v>
      </c>
      <c r="AK407" s="195">
        <f t="shared" si="97"/>
        <v>-1.2387497594664789</v>
      </c>
      <c r="AL407" s="195">
        <f t="shared" si="97"/>
        <v>-1.1503093171101764</v>
      </c>
      <c r="AM407" s="195">
        <f t="shared" si="97"/>
        <v>-0.7884867142143579</v>
      </c>
      <c r="AN407" s="195">
        <f t="shared" si="97"/>
        <v>-1.0777986027492372</v>
      </c>
      <c r="AO407" s="195">
        <f t="shared" si="97"/>
        <v>-4.3048208013998064E-2</v>
      </c>
      <c r="AP407" s="195">
        <f t="shared" si="97"/>
        <v>-0.57125882134087469</v>
      </c>
      <c r="AQ407" s="195">
        <f t="shared" si="97"/>
        <v>-0.72419210875548634</v>
      </c>
      <c r="AR407" s="195">
        <f t="shared" si="97"/>
        <v>1.5729925581056634</v>
      </c>
      <c r="AS407" s="195">
        <f t="shared" si="97"/>
        <v>-1</v>
      </c>
      <c r="AT407" s="195">
        <f t="shared" si="97"/>
        <v>-0.88795647934196342</v>
      </c>
      <c r="AU407" s="195">
        <f t="shared" si="97"/>
        <v>0.5984454244497055</v>
      </c>
      <c r="AV407" s="195">
        <f t="shared" si="97"/>
        <v>1.5603438240287895</v>
      </c>
      <c r="AW407" s="195">
        <f t="shared" si="97"/>
        <v>-0.86466231798607718</v>
      </c>
      <c r="AX407" s="195">
        <f t="shared" si="97"/>
        <v>-1.36229407042108</v>
      </c>
      <c r="AY407" s="195">
        <f t="shared" si="97"/>
        <v>-0.15119768659960031</v>
      </c>
      <c r="AZ407" s="195">
        <f t="shared" si="97"/>
        <v>-0.3135409916205148</v>
      </c>
      <c r="BA407" s="195">
        <f t="shared" si="97"/>
        <v>-0.24944186099754026</v>
      </c>
      <c r="BB407" s="195" t="e">
        <f t="shared" si="97"/>
        <v>#DIV/0!</v>
      </c>
      <c r="BC407" s="195" t="e">
        <f t="shared" si="97"/>
        <v>#DIV/0!</v>
      </c>
      <c r="BD407" s="195" t="e">
        <f t="shared" si="97"/>
        <v>#DIV/0!</v>
      </c>
      <c r="BE407" s="195" t="e">
        <f t="shared" si="97"/>
        <v>#DIV/0!</v>
      </c>
      <c r="BF407" s="195" t="e">
        <f t="shared" si="97"/>
        <v>#DIV/0!</v>
      </c>
      <c r="BG407" s="195" t="e">
        <f t="shared" si="97"/>
        <v>#DIV/0!</v>
      </c>
      <c r="BH407" s="195" t="e">
        <f t="shared" si="97"/>
        <v>#DIV/0!</v>
      </c>
      <c r="BI407" s="195" t="e">
        <f t="shared" si="97"/>
        <v>#DIV/0!</v>
      </c>
      <c r="BJ407" s="195" t="e">
        <f t="shared" si="97"/>
        <v>#DIV/0!</v>
      </c>
      <c r="BK407" s="195" t="e">
        <f t="shared" si="97"/>
        <v>#DIV/0!</v>
      </c>
      <c r="BL407" s="195" t="e">
        <f t="shared" si="97"/>
        <v>#DIV/0!</v>
      </c>
      <c r="BM407" s="195" t="e">
        <f t="shared" si="97"/>
        <v>#DIV/0!</v>
      </c>
      <c r="BN407" s="195" t="e">
        <f t="shared" si="97"/>
        <v>#DIV/0!</v>
      </c>
      <c r="BO407" s="195" t="e">
        <f t="shared" ref="BO407:BV410" si="98">(BO160-BO$246)/BO$247</f>
        <v>#DIV/0!</v>
      </c>
      <c r="BP407" s="195" t="e">
        <f t="shared" si="98"/>
        <v>#DIV/0!</v>
      </c>
      <c r="BQ407" s="195" t="e">
        <f t="shared" si="98"/>
        <v>#DIV/0!</v>
      </c>
      <c r="BR407" s="195" t="e">
        <f t="shared" si="98"/>
        <v>#DIV/0!</v>
      </c>
      <c r="BS407" s="195" t="e">
        <f t="shared" si="98"/>
        <v>#DIV/0!</v>
      </c>
      <c r="BT407" s="195" t="e">
        <f t="shared" si="98"/>
        <v>#DIV/0!</v>
      </c>
      <c r="BU407" s="195" t="e">
        <f t="shared" si="98"/>
        <v>#DIV/0!</v>
      </c>
      <c r="BV407" s="195" t="e">
        <f t="shared" si="98"/>
        <v>#DIV/0!</v>
      </c>
    </row>
    <row r="408" spans="1:74" x14ac:dyDescent="0.2">
      <c r="A408" s="90"/>
      <c r="B408" s="102">
        <f t="shared" si="82"/>
        <v>40908</v>
      </c>
      <c r="C408" s="195">
        <f t="shared" si="83"/>
        <v>2.6617465433834565E-2</v>
      </c>
      <c r="D408" s="195">
        <f t="shared" ref="D408:BO411" si="99">(D161-D$246)/D$247</f>
        <v>3.3671378733899034E-2</v>
      </c>
      <c r="E408" s="195">
        <f t="shared" si="99"/>
        <v>-0.25258872956248923</v>
      </c>
      <c r="F408" s="195">
        <f t="shared" si="99"/>
        <v>-4.9899742493400796E-2</v>
      </c>
      <c r="G408" s="195">
        <f t="shared" si="99"/>
        <v>2.4625190634872972E-2</v>
      </c>
      <c r="H408" s="195">
        <f t="shared" si="99"/>
        <v>-0.20425028284002378</v>
      </c>
      <c r="I408" s="195">
        <f t="shared" si="99"/>
        <v>-0.38534283138669706</v>
      </c>
      <c r="J408" s="195">
        <f t="shared" si="99"/>
        <v>-0.6084791982028489</v>
      </c>
      <c r="K408" s="195">
        <f t="shared" si="99"/>
        <v>-0.3890214898354345</v>
      </c>
      <c r="L408" s="195">
        <f t="shared" si="99"/>
        <v>-1</v>
      </c>
      <c r="M408" s="195">
        <f t="shared" si="99"/>
        <v>0.80925786673301925</v>
      </c>
      <c r="N408" s="195">
        <f t="shared" si="99"/>
        <v>0.56101192028140678</v>
      </c>
      <c r="O408" s="195">
        <f t="shared" si="99"/>
        <v>-1.0657067261388291</v>
      </c>
      <c r="P408" s="195">
        <f t="shared" si="99"/>
        <v>0.3464277363795929</v>
      </c>
      <c r="Q408" s="195">
        <f t="shared" si="99"/>
        <v>0.85523706003298083</v>
      </c>
      <c r="R408" s="195">
        <f t="shared" si="99"/>
        <v>1.1346929074140406</v>
      </c>
      <c r="S408" s="195">
        <f t="shared" si="99"/>
        <v>0.8758450459401691</v>
      </c>
      <c r="T408" s="195">
        <f t="shared" si="99"/>
        <v>1.3084780539392611</v>
      </c>
      <c r="U408" s="195">
        <f t="shared" si="99"/>
        <v>-0.24776562925503659</v>
      </c>
      <c r="V408" s="195">
        <f t="shared" si="99"/>
        <v>0.23778027880757222</v>
      </c>
      <c r="W408" s="195">
        <f t="shared" si="99"/>
        <v>0.47492150908130232</v>
      </c>
      <c r="X408" s="195">
        <f t="shared" si="99"/>
        <v>0.41930555589177232</v>
      </c>
      <c r="Y408" s="195">
        <f t="shared" si="99"/>
        <v>1.7305221913960436</v>
      </c>
      <c r="Z408" s="195">
        <f t="shared" si="99"/>
        <v>0.57998445316194802</v>
      </c>
      <c r="AA408" s="195">
        <f t="shared" si="99"/>
        <v>0.88920681528846057</v>
      </c>
      <c r="AB408" s="195">
        <f t="shared" si="99"/>
        <v>5.3138362182308885E-2</v>
      </c>
      <c r="AC408" s="195">
        <f t="shared" si="99"/>
        <v>4.0350371683053277E-2</v>
      </c>
      <c r="AD408" s="195">
        <f t="shared" si="99"/>
        <v>0.21550024920294125</v>
      </c>
      <c r="AE408" s="195">
        <f t="shared" si="99"/>
        <v>-0.22328014399947366</v>
      </c>
      <c r="AF408" s="195">
        <f t="shared" si="99"/>
        <v>0.46512381062587527</v>
      </c>
      <c r="AG408" s="195">
        <f t="shared" si="99"/>
        <v>0.20458961052230717</v>
      </c>
      <c r="AH408" s="195">
        <f t="shared" si="99"/>
        <v>-0.53476121052932046</v>
      </c>
      <c r="AI408" s="195">
        <f t="shared" si="99"/>
        <v>-0.54008924698953409</v>
      </c>
      <c r="AJ408" s="195">
        <f t="shared" si="99"/>
        <v>-0.66290051052186827</v>
      </c>
      <c r="AK408" s="195">
        <f t="shared" si="99"/>
        <v>-0.72061997256014287</v>
      </c>
      <c r="AL408" s="195">
        <f t="shared" si="99"/>
        <v>-0.53618796559083515</v>
      </c>
      <c r="AM408" s="195">
        <f t="shared" si="99"/>
        <v>-0.49434176195425605</v>
      </c>
      <c r="AN408" s="195">
        <f t="shared" si="99"/>
        <v>-0.16988335168103341</v>
      </c>
      <c r="AO408" s="195">
        <f t="shared" si="99"/>
        <v>-0.16842378619198445</v>
      </c>
      <c r="AP408" s="195">
        <f t="shared" si="99"/>
        <v>-0.92694402385107943</v>
      </c>
      <c r="AQ408" s="195">
        <f t="shared" si="99"/>
        <v>-0.75638401403887312</v>
      </c>
      <c r="AR408" s="195">
        <f t="shared" si="99"/>
        <v>-0.86131994372576903</v>
      </c>
      <c r="AS408" s="195">
        <f t="shared" si="99"/>
        <v>-1</v>
      </c>
      <c r="AT408" s="195">
        <f t="shared" si="99"/>
        <v>-0.24170876004804631</v>
      </c>
      <c r="AU408" s="195">
        <f t="shared" si="99"/>
        <v>-0.70998189809434109</v>
      </c>
      <c r="AV408" s="195">
        <f t="shared" si="99"/>
        <v>-0.8174039106643145</v>
      </c>
      <c r="AW408" s="195">
        <f t="shared" si="99"/>
        <v>0.69507545791052594</v>
      </c>
      <c r="AX408" s="195">
        <f t="shared" si="99"/>
        <v>1.1299839641587851E-2</v>
      </c>
      <c r="AY408" s="195">
        <f t="shared" si="99"/>
        <v>-0.34232762947751144</v>
      </c>
      <c r="AZ408" s="195">
        <f t="shared" si="99"/>
        <v>9.4020186548721494E-3</v>
      </c>
      <c r="BA408" s="195">
        <f t="shared" si="99"/>
        <v>0.93287449275361833</v>
      </c>
      <c r="BB408" s="195" t="e">
        <f t="shared" si="99"/>
        <v>#DIV/0!</v>
      </c>
      <c r="BC408" s="195" t="e">
        <f t="shared" si="99"/>
        <v>#DIV/0!</v>
      </c>
      <c r="BD408" s="195" t="e">
        <f t="shared" si="99"/>
        <v>#DIV/0!</v>
      </c>
      <c r="BE408" s="195" t="e">
        <f t="shared" si="99"/>
        <v>#DIV/0!</v>
      </c>
      <c r="BF408" s="195" t="e">
        <f t="shared" si="99"/>
        <v>#DIV/0!</v>
      </c>
      <c r="BG408" s="195" t="e">
        <f t="shared" si="99"/>
        <v>#DIV/0!</v>
      </c>
      <c r="BH408" s="195" t="e">
        <f t="shared" si="99"/>
        <v>#DIV/0!</v>
      </c>
      <c r="BI408" s="195" t="e">
        <f t="shared" si="99"/>
        <v>#DIV/0!</v>
      </c>
      <c r="BJ408" s="195" t="e">
        <f t="shared" si="99"/>
        <v>#DIV/0!</v>
      </c>
      <c r="BK408" s="195" t="e">
        <f t="shared" si="99"/>
        <v>#DIV/0!</v>
      </c>
      <c r="BL408" s="195" t="e">
        <f t="shared" si="99"/>
        <v>#DIV/0!</v>
      </c>
      <c r="BM408" s="195" t="e">
        <f t="shared" si="99"/>
        <v>#DIV/0!</v>
      </c>
      <c r="BN408" s="195" t="e">
        <f t="shared" si="99"/>
        <v>#DIV/0!</v>
      </c>
      <c r="BO408" s="195" t="e">
        <f t="shared" si="99"/>
        <v>#DIV/0!</v>
      </c>
      <c r="BP408" s="195" t="e">
        <f t="shared" si="98"/>
        <v>#DIV/0!</v>
      </c>
      <c r="BQ408" s="195" t="e">
        <f t="shared" si="98"/>
        <v>#DIV/0!</v>
      </c>
      <c r="BR408" s="195" t="e">
        <f t="shared" si="98"/>
        <v>#DIV/0!</v>
      </c>
      <c r="BS408" s="195" t="e">
        <f t="shared" si="98"/>
        <v>#DIV/0!</v>
      </c>
      <c r="BT408" s="195" t="e">
        <f t="shared" si="98"/>
        <v>#DIV/0!</v>
      </c>
      <c r="BU408" s="195" t="e">
        <f t="shared" si="98"/>
        <v>#DIV/0!</v>
      </c>
      <c r="BV408" s="195" t="e">
        <f t="shared" si="98"/>
        <v>#DIV/0!</v>
      </c>
    </row>
    <row r="409" spans="1:74" x14ac:dyDescent="0.2">
      <c r="A409" s="90"/>
      <c r="B409" s="102">
        <f t="shared" si="82"/>
        <v>40939</v>
      </c>
      <c r="C409" s="195">
        <f t="shared" si="83"/>
        <v>1.1409148547891883</v>
      </c>
      <c r="D409" s="195">
        <f t="shared" si="99"/>
        <v>1.1119816668315978</v>
      </c>
      <c r="E409" s="195">
        <f t="shared" si="99"/>
        <v>1.2312601778762868</v>
      </c>
      <c r="F409" s="195">
        <f t="shared" si="99"/>
        <v>1.2417357058201708</v>
      </c>
      <c r="G409" s="195">
        <f t="shared" si="99"/>
        <v>1.6058226300052894</v>
      </c>
      <c r="H409" s="195">
        <f t="shared" si="99"/>
        <v>1.3076563733067739</v>
      </c>
      <c r="I409" s="195">
        <f t="shared" si="99"/>
        <v>1.3787487997954888</v>
      </c>
      <c r="J409" s="195">
        <f t="shared" si="99"/>
        <v>1.5955713850270015</v>
      </c>
      <c r="K409" s="195">
        <f t="shared" si="99"/>
        <v>1.8240703952430781</v>
      </c>
      <c r="L409" s="195">
        <f t="shared" si="99"/>
        <v>-1</v>
      </c>
      <c r="M409" s="195">
        <f t="shared" si="99"/>
        <v>0.56316280643348859</v>
      </c>
      <c r="N409" s="195">
        <f t="shared" si="99"/>
        <v>7.7489260217574019E-2</v>
      </c>
      <c r="O409" s="195">
        <f t="shared" si="99"/>
        <v>-1.0973652195392025</v>
      </c>
      <c r="P409" s="195">
        <f t="shared" si="99"/>
        <v>0.26943386392989632</v>
      </c>
      <c r="Q409" s="195">
        <f t="shared" si="99"/>
        <v>-0.18573746051771184</v>
      </c>
      <c r="R409" s="195">
        <f t="shared" si="99"/>
        <v>1.2374659740839831</v>
      </c>
      <c r="S409" s="195">
        <f t="shared" si="99"/>
        <v>1.6047043130915613</v>
      </c>
      <c r="T409" s="195">
        <f t="shared" si="99"/>
        <v>0.72163765069703933</v>
      </c>
      <c r="U409" s="195">
        <f t="shared" si="99"/>
        <v>1.244648659908955</v>
      </c>
      <c r="V409" s="195">
        <f t="shared" si="99"/>
        <v>0.4024025909964567</v>
      </c>
      <c r="W409" s="195">
        <f t="shared" si="99"/>
        <v>5.3665007797262521E-2</v>
      </c>
      <c r="X409" s="195">
        <f t="shared" si="99"/>
        <v>0.75915333969999155</v>
      </c>
      <c r="Y409" s="195">
        <f t="shared" si="99"/>
        <v>0.82336645542571418</v>
      </c>
      <c r="Z409" s="195">
        <f t="shared" si="99"/>
        <v>0.64372630491185856</v>
      </c>
      <c r="AA409" s="195">
        <f t="shared" si="99"/>
        <v>1.0526147449073351</v>
      </c>
      <c r="AB409" s="195">
        <f t="shared" si="99"/>
        <v>1.1309116530296202</v>
      </c>
      <c r="AC409" s="195">
        <f t="shared" si="99"/>
        <v>0.86068021818146756</v>
      </c>
      <c r="AD409" s="195">
        <f t="shared" si="99"/>
        <v>0.76252912910128723</v>
      </c>
      <c r="AE409" s="195">
        <f t="shared" si="99"/>
        <v>1.2455536166091077</v>
      </c>
      <c r="AF409" s="195">
        <f t="shared" si="99"/>
        <v>0.41993845944979752</v>
      </c>
      <c r="AG409" s="195">
        <f t="shared" si="99"/>
        <v>1.2285088181540953</v>
      </c>
      <c r="AH409" s="195">
        <f t="shared" si="99"/>
        <v>1.826717214067344</v>
      </c>
      <c r="AI409" s="195">
        <f t="shared" si="99"/>
        <v>0.93468260294307626</v>
      </c>
      <c r="AJ409" s="195">
        <f t="shared" si="99"/>
        <v>1.4356977922523042</v>
      </c>
      <c r="AK409" s="195">
        <f t="shared" si="99"/>
        <v>1.524063145985397</v>
      </c>
      <c r="AL409" s="195">
        <f t="shared" si="99"/>
        <v>1.1937499739224977</v>
      </c>
      <c r="AM409" s="195">
        <f t="shared" si="99"/>
        <v>0.60605087303162131</v>
      </c>
      <c r="AN409" s="195">
        <f t="shared" si="99"/>
        <v>1.3168639965103324</v>
      </c>
      <c r="AO409" s="195">
        <f t="shared" si="99"/>
        <v>-0.29871397389245824</v>
      </c>
      <c r="AP409" s="195">
        <f t="shared" si="99"/>
        <v>0.52027064537220646</v>
      </c>
      <c r="AQ409" s="195">
        <f t="shared" si="99"/>
        <v>1.4113836343610884</v>
      </c>
      <c r="AR409" s="195">
        <f t="shared" si="99"/>
        <v>2.9243665292788348E-2</v>
      </c>
      <c r="AS409" s="195">
        <f t="shared" si="99"/>
        <v>-1</v>
      </c>
      <c r="AT409" s="195">
        <f t="shared" si="99"/>
        <v>1.1424154240840463</v>
      </c>
      <c r="AU409" s="195">
        <f t="shared" si="99"/>
        <v>-1.2417586732041461</v>
      </c>
      <c r="AV409" s="195">
        <f t="shared" si="99"/>
        <v>-0.77770957986632505</v>
      </c>
      <c r="AW409" s="195">
        <f t="shared" si="99"/>
        <v>0.98013783618649541</v>
      </c>
      <c r="AX409" s="195">
        <f t="shared" si="99"/>
        <v>1.4496510909394156</v>
      </c>
      <c r="AY409" s="195">
        <f t="shared" si="99"/>
        <v>0.95987547380505645</v>
      </c>
      <c r="AZ409" s="195">
        <f t="shared" si="99"/>
        <v>1.3444922301553137</v>
      </c>
      <c r="BA409" s="195">
        <f t="shared" si="99"/>
        <v>0.18156128106504657</v>
      </c>
      <c r="BB409" s="195" t="e">
        <f t="shared" si="99"/>
        <v>#DIV/0!</v>
      </c>
      <c r="BC409" s="195" t="e">
        <f t="shared" si="99"/>
        <v>#DIV/0!</v>
      </c>
      <c r="BD409" s="195" t="e">
        <f t="shared" si="99"/>
        <v>#DIV/0!</v>
      </c>
      <c r="BE409" s="195" t="e">
        <f t="shared" si="99"/>
        <v>#DIV/0!</v>
      </c>
      <c r="BF409" s="195" t="e">
        <f t="shared" si="99"/>
        <v>#DIV/0!</v>
      </c>
      <c r="BG409" s="195" t="e">
        <f t="shared" si="99"/>
        <v>#DIV/0!</v>
      </c>
      <c r="BH409" s="195" t="e">
        <f t="shared" si="99"/>
        <v>#DIV/0!</v>
      </c>
      <c r="BI409" s="195" t="e">
        <f t="shared" si="99"/>
        <v>#DIV/0!</v>
      </c>
      <c r="BJ409" s="195" t="e">
        <f t="shared" si="99"/>
        <v>#DIV/0!</v>
      </c>
      <c r="BK409" s="195" t="e">
        <f t="shared" si="99"/>
        <v>#DIV/0!</v>
      </c>
      <c r="BL409" s="195" t="e">
        <f t="shared" si="99"/>
        <v>#DIV/0!</v>
      </c>
      <c r="BM409" s="195" t="e">
        <f t="shared" si="99"/>
        <v>#DIV/0!</v>
      </c>
      <c r="BN409" s="195" t="e">
        <f t="shared" si="99"/>
        <v>#DIV/0!</v>
      </c>
      <c r="BO409" s="195" t="e">
        <f t="shared" si="99"/>
        <v>#DIV/0!</v>
      </c>
      <c r="BP409" s="195" t="e">
        <f t="shared" si="98"/>
        <v>#DIV/0!</v>
      </c>
      <c r="BQ409" s="195" t="e">
        <f t="shared" si="98"/>
        <v>#DIV/0!</v>
      </c>
      <c r="BR409" s="195" t="e">
        <f t="shared" si="98"/>
        <v>#DIV/0!</v>
      </c>
      <c r="BS409" s="195" t="e">
        <f t="shared" si="98"/>
        <v>#DIV/0!</v>
      </c>
      <c r="BT409" s="195" t="e">
        <f t="shared" si="98"/>
        <v>#DIV/0!</v>
      </c>
      <c r="BU409" s="195" t="e">
        <f t="shared" si="98"/>
        <v>#DIV/0!</v>
      </c>
      <c r="BV409" s="195" t="e">
        <f t="shared" si="98"/>
        <v>#DIV/0!</v>
      </c>
    </row>
    <row r="410" spans="1:74" x14ac:dyDescent="0.2">
      <c r="A410" s="90"/>
      <c r="B410" s="102">
        <f t="shared" si="82"/>
        <v>40968</v>
      </c>
      <c r="C410" s="195">
        <f t="shared" si="83"/>
        <v>0.92567324184676614</v>
      </c>
      <c r="D410" s="195">
        <f t="shared" si="99"/>
        <v>0.98242097907309145</v>
      </c>
      <c r="E410" s="195">
        <f t="shared" si="99"/>
        <v>0.77189305544533005</v>
      </c>
      <c r="F410" s="195">
        <f t="shared" si="99"/>
        <v>0.29952450260740243</v>
      </c>
      <c r="G410" s="195">
        <f t="shared" si="99"/>
        <v>0.31437528002926901</v>
      </c>
      <c r="H410" s="195">
        <f t="shared" si="99"/>
        <v>1.1162468071255987</v>
      </c>
      <c r="I410" s="195">
        <f t="shared" si="99"/>
        <v>1.1198446021854151</v>
      </c>
      <c r="J410" s="195">
        <f t="shared" si="99"/>
        <v>1.0338890913647438</v>
      </c>
      <c r="K410" s="195">
        <f t="shared" si="99"/>
        <v>0.88059493761042396</v>
      </c>
      <c r="L410" s="195">
        <f t="shared" si="99"/>
        <v>-1</v>
      </c>
      <c r="M410" s="195">
        <f t="shared" si="99"/>
        <v>-0.43721639128072193</v>
      </c>
      <c r="N410" s="195">
        <f t="shared" si="99"/>
        <v>-0.93280877715489652</v>
      </c>
      <c r="O410" s="195">
        <f t="shared" si="99"/>
        <v>-1.0973652195392025</v>
      </c>
      <c r="P410" s="195">
        <f t="shared" si="99"/>
        <v>-0.97804562833135811</v>
      </c>
      <c r="Q410" s="195">
        <f t="shared" si="99"/>
        <v>-0.85404349909680732</v>
      </c>
      <c r="R410" s="195">
        <f t="shared" si="99"/>
        <v>0.23747726905333025</v>
      </c>
      <c r="S410" s="195">
        <f t="shared" si="99"/>
        <v>0.27178906685702409</v>
      </c>
      <c r="T410" s="195">
        <f t="shared" si="99"/>
        <v>0.16713084229826111</v>
      </c>
      <c r="U410" s="195">
        <f t="shared" si="99"/>
        <v>-0.53325962010582595</v>
      </c>
      <c r="V410" s="195">
        <f t="shared" si="99"/>
        <v>-0.64147948469286675</v>
      </c>
      <c r="W410" s="195">
        <f t="shared" si="99"/>
        <v>-0.39872659593181686</v>
      </c>
      <c r="X410" s="195">
        <f t="shared" si="99"/>
        <v>0.36486415532724603</v>
      </c>
      <c r="Y410" s="195">
        <f t="shared" si="99"/>
        <v>-0.32054199385384785</v>
      </c>
      <c r="Z410" s="195">
        <f t="shared" si="99"/>
        <v>0.15216153846549882</v>
      </c>
      <c r="AA410" s="195">
        <f t="shared" si="99"/>
        <v>0.76781437390228724</v>
      </c>
      <c r="AB410" s="195">
        <f t="shared" si="99"/>
        <v>0.22744302872136477</v>
      </c>
      <c r="AC410" s="195">
        <f t="shared" si="99"/>
        <v>-0.20200222266562642</v>
      </c>
      <c r="AD410" s="195">
        <f t="shared" si="99"/>
        <v>-0.61607444141763124</v>
      </c>
      <c r="AE410" s="195">
        <f t="shared" si="99"/>
        <v>0.81649386101882115</v>
      </c>
      <c r="AF410" s="195">
        <f t="shared" si="99"/>
        <v>0.89805393731802097</v>
      </c>
      <c r="AG410" s="195">
        <f t="shared" si="99"/>
        <v>0.87475296770592603</v>
      </c>
      <c r="AH410" s="195">
        <f t="shared" si="99"/>
        <v>0.60058278415653243</v>
      </c>
      <c r="AI410" s="195">
        <f t="shared" si="99"/>
        <v>0.72793888566280374</v>
      </c>
      <c r="AJ410" s="195">
        <f t="shared" si="99"/>
        <v>0.96681357276046087</v>
      </c>
      <c r="AK410" s="195">
        <f t="shared" si="99"/>
        <v>1.0612467088011792</v>
      </c>
      <c r="AL410" s="195">
        <f t="shared" si="99"/>
        <v>0.7708916600492518</v>
      </c>
      <c r="AM410" s="195">
        <f t="shared" si="99"/>
        <v>0.25895982936470097</v>
      </c>
      <c r="AN410" s="195">
        <f t="shared" si="99"/>
        <v>0.94676197918403948</v>
      </c>
      <c r="AO410" s="195">
        <f t="shared" si="99"/>
        <v>0.14374231074356031</v>
      </c>
      <c r="AP410" s="195">
        <f t="shared" si="99"/>
        <v>0.57280103894065704</v>
      </c>
      <c r="AQ410" s="195">
        <f t="shared" si="99"/>
        <v>0.48353314012113158</v>
      </c>
      <c r="AR410" s="195">
        <f t="shared" si="99"/>
        <v>-0.51362737121880586</v>
      </c>
      <c r="AS410" s="195">
        <f t="shared" si="99"/>
        <v>-1</v>
      </c>
      <c r="AT410" s="195">
        <f t="shared" si="99"/>
        <v>0.46585136638970365</v>
      </c>
      <c r="AU410" s="195">
        <f t="shared" si="99"/>
        <v>0.20013715336535931</v>
      </c>
      <c r="AV410" s="195">
        <f t="shared" si="99"/>
        <v>0.50740685524696227</v>
      </c>
      <c r="AW410" s="195">
        <f t="shared" si="99"/>
        <v>-0.34539401720153279</v>
      </c>
      <c r="AX410" s="195">
        <f t="shared" si="99"/>
        <v>0.55460760452563296</v>
      </c>
      <c r="AY410" s="195">
        <f t="shared" si="99"/>
        <v>0.90928669841977794</v>
      </c>
      <c r="AZ410" s="195">
        <f t="shared" si="99"/>
        <v>0.72185268224915256</v>
      </c>
      <c r="BA410" s="195">
        <f t="shared" si="99"/>
        <v>0.62184963009426542</v>
      </c>
      <c r="BB410" s="195" t="e">
        <f t="shared" si="99"/>
        <v>#DIV/0!</v>
      </c>
      <c r="BC410" s="195" t="e">
        <f t="shared" si="99"/>
        <v>#DIV/0!</v>
      </c>
      <c r="BD410" s="195" t="e">
        <f t="shared" si="99"/>
        <v>#DIV/0!</v>
      </c>
      <c r="BE410" s="195" t="e">
        <f t="shared" si="99"/>
        <v>#DIV/0!</v>
      </c>
      <c r="BF410" s="195" t="e">
        <f t="shared" si="99"/>
        <v>#DIV/0!</v>
      </c>
      <c r="BG410" s="195" t="e">
        <f t="shared" si="99"/>
        <v>#DIV/0!</v>
      </c>
      <c r="BH410" s="195" t="e">
        <f t="shared" si="99"/>
        <v>#DIV/0!</v>
      </c>
      <c r="BI410" s="195" t="e">
        <f t="shared" si="99"/>
        <v>#DIV/0!</v>
      </c>
      <c r="BJ410" s="195" t="e">
        <f t="shared" si="99"/>
        <v>#DIV/0!</v>
      </c>
      <c r="BK410" s="195" t="e">
        <f t="shared" si="99"/>
        <v>#DIV/0!</v>
      </c>
      <c r="BL410" s="195" t="e">
        <f t="shared" si="99"/>
        <v>#DIV/0!</v>
      </c>
      <c r="BM410" s="195" t="e">
        <f t="shared" si="99"/>
        <v>#DIV/0!</v>
      </c>
      <c r="BN410" s="195" t="e">
        <f t="shared" si="99"/>
        <v>#DIV/0!</v>
      </c>
      <c r="BO410" s="195" t="e">
        <f t="shared" si="99"/>
        <v>#DIV/0!</v>
      </c>
      <c r="BP410" s="195" t="e">
        <f t="shared" si="98"/>
        <v>#DIV/0!</v>
      </c>
      <c r="BQ410" s="195" t="e">
        <f t="shared" si="98"/>
        <v>#DIV/0!</v>
      </c>
      <c r="BR410" s="195" t="e">
        <f t="shared" si="98"/>
        <v>#DIV/0!</v>
      </c>
      <c r="BS410" s="195" t="e">
        <f t="shared" si="98"/>
        <v>#DIV/0!</v>
      </c>
      <c r="BT410" s="195" t="e">
        <f t="shared" si="98"/>
        <v>#DIV/0!</v>
      </c>
      <c r="BU410" s="195" t="e">
        <f t="shared" si="98"/>
        <v>#DIV/0!</v>
      </c>
      <c r="BV410" s="195" t="e">
        <f t="shared" si="98"/>
        <v>#DIV/0!</v>
      </c>
    </row>
    <row r="411" spans="1:74" x14ac:dyDescent="0.2">
      <c r="A411" s="90"/>
      <c r="B411" s="102">
        <f t="shared" si="82"/>
        <v>40999</v>
      </c>
      <c r="C411" s="195">
        <f t="shared" si="83"/>
        <v>0.62349089897073806</v>
      </c>
      <c r="D411" s="195">
        <f t="shared" si="99"/>
        <v>0.64614008450138372</v>
      </c>
      <c r="E411" s="195">
        <f t="shared" si="99"/>
        <v>0.31394165910209948</v>
      </c>
      <c r="F411" s="195">
        <f t="shared" si="99"/>
        <v>0.33360778635554722</v>
      </c>
      <c r="G411" s="195">
        <f t="shared" si="99"/>
        <v>0.72803042255331452</v>
      </c>
      <c r="H411" s="195">
        <f t="shared" si="99"/>
        <v>1.7320943198061375E-2</v>
      </c>
      <c r="I411" s="195">
        <f t="shared" si="99"/>
        <v>-0.43554400724180437</v>
      </c>
      <c r="J411" s="195">
        <f t="shared" si="99"/>
        <v>-0.32500851341156284</v>
      </c>
      <c r="K411" s="195">
        <f t="shared" si="99"/>
        <v>-0.76463169677528242</v>
      </c>
      <c r="L411" s="195">
        <f t="shared" si="99"/>
        <v>-1</v>
      </c>
      <c r="M411" s="195">
        <f t="shared" si="99"/>
        <v>-1.020622784794418</v>
      </c>
      <c r="N411" s="195">
        <f t="shared" si="99"/>
        <v>-1.1917910964602074</v>
      </c>
      <c r="O411" s="195">
        <f t="shared" si="99"/>
        <v>-1.0334021410364074</v>
      </c>
      <c r="P411" s="195">
        <f t="shared" si="99"/>
        <v>-1.0469953648534747</v>
      </c>
      <c r="Q411" s="195">
        <f t="shared" si="99"/>
        <v>-1.412121322435766</v>
      </c>
      <c r="R411" s="195">
        <f t="shared" si="99"/>
        <v>-0.91896407075431585</v>
      </c>
      <c r="S411" s="195">
        <f t="shared" si="99"/>
        <v>-0.56967542870489385</v>
      </c>
      <c r="T411" s="195">
        <f t="shared" si="99"/>
        <v>-1.2198533370127023</v>
      </c>
      <c r="U411" s="195">
        <f t="shared" si="99"/>
        <v>-1.0287294153843678</v>
      </c>
      <c r="V411" s="195">
        <f t="shared" si="99"/>
        <v>-0.74731752847803423</v>
      </c>
      <c r="W411" s="195">
        <f t="shared" si="99"/>
        <v>-0.43775308378919375</v>
      </c>
      <c r="X411" s="195">
        <f t="shared" si="99"/>
        <v>-0.10035356779164528</v>
      </c>
      <c r="Y411" s="195">
        <f t="shared" si="99"/>
        <v>-1.1682479725649286</v>
      </c>
      <c r="Z411" s="195">
        <f t="shared" si="99"/>
        <v>-1.0764183888392034</v>
      </c>
      <c r="AA411" s="195">
        <f t="shared" si="99"/>
        <v>-0.31558192318318817</v>
      </c>
      <c r="AB411" s="195">
        <f t="shared" si="99"/>
        <v>0.21660444763839073</v>
      </c>
      <c r="AC411" s="195">
        <f t="shared" si="99"/>
        <v>-0.53521427950866474</v>
      </c>
      <c r="AD411" s="195">
        <f t="shared" si="99"/>
        <v>-0.64422032569455856</v>
      </c>
      <c r="AE411" s="195">
        <f t="shared" si="99"/>
        <v>-0.15432982533451711</v>
      </c>
      <c r="AF411" s="195">
        <f t="shared" si="99"/>
        <v>-0.23157984208392612</v>
      </c>
      <c r="AG411" s="195">
        <f t="shared" si="99"/>
        <v>-4.1397483398557368E-3</v>
      </c>
      <c r="AH411" s="195">
        <f t="shared" si="99"/>
        <v>-0.72309673042704647</v>
      </c>
      <c r="AI411" s="195">
        <f t="shared" si="99"/>
        <v>-0.2644309572825041</v>
      </c>
      <c r="AJ411" s="195">
        <f t="shared" si="99"/>
        <v>-0.48731280003255106</v>
      </c>
      <c r="AK411" s="195">
        <f t="shared" si="99"/>
        <v>-0.29028023986589913</v>
      </c>
      <c r="AL411" s="195">
        <f t="shared" si="99"/>
        <v>-0.15479623450873664</v>
      </c>
      <c r="AM411" s="195">
        <f t="shared" si="99"/>
        <v>-1.2721191184365845</v>
      </c>
      <c r="AN411" s="195">
        <f t="shared" si="99"/>
        <v>-4.2538425820147739E-2</v>
      </c>
      <c r="AO411" s="195">
        <f t="shared" si="99"/>
        <v>-0.6893370386726031</v>
      </c>
      <c r="AP411" s="195">
        <f t="shared" si="99"/>
        <v>-1.0173484124281384</v>
      </c>
      <c r="AQ411" s="195">
        <f t="shared" si="99"/>
        <v>-0.96411921378112053</v>
      </c>
      <c r="AR411" s="195">
        <f t="shared" si="99"/>
        <v>0.25929032852306733</v>
      </c>
      <c r="AS411" s="195">
        <f t="shared" si="99"/>
        <v>-1</v>
      </c>
      <c r="AT411" s="195">
        <f t="shared" si="99"/>
        <v>-7.0087624556206693E-2</v>
      </c>
      <c r="AU411" s="195">
        <f t="shared" si="99"/>
        <v>-1.0725732760213924</v>
      </c>
      <c r="AV411" s="195">
        <f t="shared" si="99"/>
        <v>1.0059763148691376</v>
      </c>
      <c r="AW411" s="195">
        <f t="shared" si="99"/>
        <v>0.70344516504470833</v>
      </c>
      <c r="AX411" s="195">
        <f t="shared" si="99"/>
        <v>6.6986934384526783E-2</v>
      </c>
      <c r="AY411" s="195">
        <f t="shared" si="99"/>
        <v>0.28586775061353248</v>
      </c>
      <c r="AZ411" s="195">
        <f t="shared" si="99"/>
        <v>0.35806880180457379</v>
      </c>
      <c r="BA411" s="195">
        <f t="shared" si="99"/>
        <v>-0.98831565528495535</v>
      </c>
      <c r="BB411" s="195" t="e">
        <f t="shared" si="99"/>
        <v>#DIV/0!</v>
      </c>
      <c r="BC411" s="195" t="e">
        <f t="shared" si="99"/>
        <v>#DIV/0!</v>
      </c>
      <c r="BD411" s="195" t="e">
        <f t="shared" si="99"/>
        <v>#DIV/0!</v>
      </c>
      <c r="BE411" s="195" t="e">
        <f t="shared" si="99"/>
        <v>#DIV/0!</v>
      </c>
      <c r="BF411" s="195" t="e">
        <f t="shared" si="99"/>
        <v>#DIV/0!</v>
      </c>
      <c r="BG411" s="195" t="e">
        <f t="shared" si="99"/>
        <v>#DIV/0!</v>
      </c>
      <c r="BH411" s="195" t="e">
        <f t="shared" si="99"/>
        <v>#DIV/0!</v>
      </c>
      <c r="BI411" s="195" t="e">
        <f t="shared" si="99"/>
        <v>#DIV/0!</v>
      </c>
      <c r="BJ411" s="195" t="e">
        <f t="shared" si="99"/>
        <v>#DIV/0!</v>
      </c>
      <c r="BK411" s="195" t="e">
        <f t="shared" si="99"/>
        <v>#DIV/0!</v>
      </c>
      <c r="BL411" s="195" t="e">
        <f t="shared" si="99"/>
        <v>#DIV/0!</v>
      </c>
      <c r="BM411" s="195" t="e">
        <f t="shared" si="99"/>
        <v>#DIV/0!</v>
      </c>
      <c r="BN411" s="195" t="e">
        <f t="shared" si="99"/>
        <v>#DIV/0!</v>
      </c>
      <c r="BO411" s="195" t="e">
        <f t="shared" ref="BO411:BV414" si="100">(BO164-BO$246)/BO$247</f>
        <v>#DIV/0!</v>
      </c>
      <c r="BP411" s="195" t="e">
        <f t="shared" si="100"/>
        <v>#DIV/0!</v>
      </c>
      <c r="BQ411" s="195" t="e">
        <f t="shared" si="100"/>
        <v>#DIV/0!</v>
      </c>
      <c r="BR411" s="195" t="e">
        <f t="shared" si="100"/>
        <v>#DIV/0!</v>
      </c>
      <c r="BS411" s="195" t="e">
        <f t="shared" si="100"/>
        <v>#DIV/0!</v>
      </c>
      <c r="BT411" s="195" t="e">
        <f t="shared" si="100"/>
        <v>#DIV/0!</v>
      </c>
      <c r="BU411" s="195" t="e">
        <f t="shared" si="100"/>
        <v>#DIV/0!</v>
      </c>
      <c r="BV411" s="195" t="e">
        <f t="shared" si="100"/>
        <v>#DIV/0!</v>
      </c>
    </row>
    <row r="412" spans="1:74" x14ac:dyDescent="0.2">
      <c r="A412" s="90"/>
      <c r="B412" s="102">
        <f t="shared" si="82"/>
        <v>41029</v>
      </c>
      <c r="C412" s="195">
        <f t="shared" si="83"/>
        <v>-0.36319142624056694</v>
      </c>
      <c r="D412" s="195">
        <f t="shared" ref="D412:BO415" si="101">(D165-D$246)/D$247</f>
        <v>-0.34454113401568021</v>
      </c>
      <c r="E412" s="195">
        <f t="shared" si="101"/>
        <v>-0.3030749615722434</v>
      </c>
      <c r="F412" s="195">
        <f t="shared" si="101"/>
        <v>-0.49465634397141145</v>
      </c>
      <c r="G412" s="195">
        <f t="shared" si="101"/>
        <v>-0.46902380512939057</v>
      </c>
      <c r="H412" s="195">
        <f t="shared" si="101"/>
        <v>-0.43351914683992249</v>
      </c>
      <c r="I412" s="195">
        <f t="shared" si="101"/>
        <v>-0.47171116549119507</v>
      </c>
      <c r="J412" s="195">
        <f t="shared" si="101"/>
        <v>-0.29698175079095546</v>
      </c>
      <c r="K412" s="195">
        <f t="shared" si="101"/>
        <v>-0.38403403201326125</v>
      </c>
      <c r="L412" s="195">
        <f t="shared" si="101"/>
        <v>-1</v>
      </c>
      <c r="M412" s="195">
        <f t="shared" si="101"/>
        <v>0.82014604547313397</v>
      </c>
      <c r="N412" s="195">
        <f t="shared" si="101"/>
        <v>0.99549703466234429</v>
      </c>
      <c r="O412" s="195">
        <f t="shared" si="101"/>
        <v>-1.0334021410364074</v>
      </c>
      <c r="P412" s="195">
        <f t="shared" si="101"/>
        <v>0.86367844499272906</v>
      </c>
      <c r="Q412" s="195">
        <f t="shared" si="101"/>
        <v>1.2608385748467765</v>
      </c>
      <c r="R412" s="195">
        <f t="shared" si="101"/>
        <v>0.67706331208123993</v>
      </c>
      <c r="S412" s="195">
        <f t="shared" si="101"/>
        <v>0.54669905600250746</v>
      </c>
      <c r="T412" s="195">
        <f t="shared" si="101"/>
        <v>0.75573340596921301</v>
      </c>
      <c r="U412" s="195">
        <f t="shared" si="101"/>
        <v>1.0938733698162886</v>
      </c>
      <c r="V412" s="195">
        <f t="shared" si="101"/>
        <v>0.55753506613362003</v>
      </c>
      <c r="W412" s="195">
        <f t="shared" si="101"/>
        <v>0.39930768885763424</v>
      </c>
      <c r="X412" s="195">
        <f t="shared" si="101"/>
        <v>5.5283082667688638E-2</v>
      </c>
      <c r="Y412" s="195">
        <f t="shared" si="101"/>
        <v>0.86588492181752907</v>
      </c>
      <c r="Z412" s="195">
        <f t="shared" si="101"/>
        <v>0.15791601119292131</v>
      </c>
      <c r="AA412" s="195">
        <f t="shared" si="101"/>
        <v>0.19549878496023243</v>
      </c>
      <c r="AB412" s="195">
        <f t="shared" si="101"/>
        <v>0.21540016085139355</v>
      </c>
      <c r="AC412" s="195">
        <f t="shared" si="101"/>
        <v>0.42682173269362633</v>
      </c>
      <c r="AD412" s="195">
        <f t="shared" si="101"/>
        <v>0.57159108189361563</v>
      </c>
      <c r="AE412" s="195">
        <f t="shared" si="101"/>
        <v>2.8884449493885373E-2</v>
      </c>
      <c r="AF412" s="195">
        <f t="shared" si="101"/>
        <v>0.4153691542746884</v>
      </c>
      <c r="AG412" s="195">
        <f t="shared" si="101"/>
        <v>7.0288797130722808E-2</v>
      </c>
      <c r="AH412" s="195">
        <f t="shared" si="101"/>
        <v>3.0576459430907362E-2</v>
      </c>
      <c r="AI412" s="195">
        <f t="shared" si="101"/>
        <v>-0.16795055588504365</v>
      </c>
      <c r="AJ412" s="195">
        <f t="shared" si="101"/>
        <v>-0.70452130115637301</v>
      </c>
      <c r="AK412" s="195">
        <f t="shared" si="101"/>
        <v>-0.6759294065833048</v>
      </c>
      <c r="AL412" s="195">
        <f t="shared" si="101"/>
        <v>-0.61281921889483926</v>
      </c>
      <c r="AM412" s="195">
        <f t="shared" si="101"/>
        <v>-0.73517748089116908</v>
      </c>
      <c r="AN412" s="195">
        <f t="shared" si="101"/>
        <v>-0.25201430313303952</v>
      </c>
      <c r="AO412" s="195">
        <f t="shared" si="101"/>
        <v>-0.61918894304228023</v>
      </c>
      <c r="AP412" s="195">
        <f t="shared" si="101"/>
        <v>-0.15348167001127452</v>
      </c>
      <c r="AQ412" s="195">
        <f t="shared" si="101"/>
        <v>-0.44118165844568852</v>
      </c>
      <c r="AR412" s="195">
        <f t="shared" si="101"/>
        <v>0.72733501940486089</v>
      </c>
      <c r="AS412" s="195">
        <f t="shared" si="101"/>
        <v>-1</v>
      </c>
      <c r="AT412" s="195">
        <f t="shared" si="101"/>
        <v>-0.11826586422590156</v>
      </c>
      <c r="AU412" s="195">
        <f t="shared" si="101"/>
        <v>2.3547113784088594E-2</v>
      </c>
      <c r="AV412" s="195">
        <f t="shared" si="101"/>
        <v>5.8576393024354932E-2</v>
      </c>
      <c r="AW412" s="195">
        <f t="shared" si="101"/>
        <v>0.30813605619517576</v>
      </c>
      <c r="AX412" s="195">
        <f t="shared" si="101"/>
        <v>0.30865626941098573</v>
      </c>
      <c r="AY412" s="195">
        <f t="shared" si="101"/>
        <v>-0.40732784054969018</v>
      </c>
      <c r="AZ412" s="195">
        <f t="shared" si="101"/>
        <v>-0.89766785130123794</v>
      </c>
      <c r="BA412" s="195">
        <f t="shared" si="101"/>
        <v>0.24042673329936409</v>
      </c>
      <c r="BB412" s="195" t="e">
        <f t="shared" si="101"/>
        <v>#DIV/0!</v>
      </c>
      <c r="BC412" s="195" t="e">
        <f t="shared" si="101"/>
        <v>#DIV/0!</v>
      </c>
      <c r="BD412" s="195" t="e">
        <f t="shared" si="101"/>
        <v>#DIV/0!</v>
      </c>
      <c r="BE412" s="195" t="e">
        <f t="shared" si="101"/>
        <v>#DIV/0!</v>
      </c>
      <c r="BF412" s="195" t="e">
        <f t="shared" si="101"/>
        <v>#DIV/0!</v>
      </c>
      <c r="BG412" s="195" t="e">
        <f t="shared" si="101"/>
        <v>#DIV/0!</v>
      </c>
      <c r="BH412" s="195" t="e">
        <f t="shared" si="101"/>
        <v>#DIV/0!</v>
      </c>
      <c r="BI412" s="195" t="e">
        <f t="shared" si="101"/>
        <v>#DIV/0!</v>
      </c>
      <c r="BJ412" s="195" t="e">
        <f t="shared" si="101"/>
        <v>#DIV/0!</v>
      </c>
      <c r="BK412" s="195" t="e">
        <f t="shared" si="101"/>
        <v>#DIV/0!</v>
      </c>
      <c r="BL412" s="195" t="e">
        <f t="shared" si="101"/>
        <v>#DIV/0!</v>
      </c>
      <c r="BM412" s="195" t="e">
        <f t="shared" si="101"/>
        <v>#DIV/0!</v>
      </c>
      <c r="BN412" s="195" t="e">
        <f t="shared" si="101"/>
        <v>#DIV/0!</v>
      </c>
      <c r="BO412" s="195" t="e">
        <f t="shared" si="101"/>
        <v>#DIV/0!</v>
      </c>
      <c r="BP412" s="195" t="e">
        <f t="shared" si="100"/>
        <v>#DIV/0!</v>
      </c>
      <c r="BQ412" s="195" t="e">
        <f t="shared" si="100"/>
        <v>#DIV/0!</v>
      </c>
      <c r="BR412" s="195" t="e">
        <f t="shared" si="100"/>
        <v>#DIV/0!</v>
      </c>
      <c r="BS412" s="195" t="e">
        <f t="shared" si="100"/>
        <v>#DIV/0!</v>
      </c>
      <c r="BT412" s="195" t="e">
        <f t="shared" si="100"/>
        <v>#DIV/0!</v>
      </c>
      <c r="BU412" s="195" t="e">
        <f t="shared" si="100"/>
        <v>#DIV/0!</v>
      </c>
      <c r="BV412" s="195" t="e">
        <f t="shared" si="100"/>
        <v>#DIV/0!</v>
      </c>
    </row>
    <row r="413" spans="1:74" x14ac:dyDescent="0.2">
      <c r="A413" s="90"/>
      <c r="B413" s="102">
        <f t="shared" si="82"/>
        <v>41060</v>
      </c>
      <c r="C413" s="195">
        <f t="shared" si="83"/>
        <v>-1.8208202903580002</v>
      </c>
      <c r="D413" s="195">
        <f t="shared" si="101"/>
        <v>-1.8308433961803636</v>
      </c>
      <c r="E413" s="195">
        <f t="shared" si="101"/>
        <v>-1.8330429459705002</v>
      </c>
      <c r="F413" s="195">
        <f t="shared" si="101"/>
        <v>-1.5180220642270996</v>
      </c>
      <c r="G413" s="195">
        <f t="shared" si="101"/>
        <v>-1.3498948654167076</v>
      </c>
      <c r="H413" s="195">
        <f t="shared" si="101"/>
        <v>-2.3949577976847882</v>
      </c>
      <c r="I413" s="195">
        <f t="shared" si="101"/>
        <v>-2.6504645092365675</v>
      </c>
      <c r="J413" s="195">
        <f t="shared" si="101"/>
        <v>-2.7211776848909359</v>
      </c>
      <c r="K413" s="195">
        <f t="shared" si="101"/>
        <v>-2.1455583136375567</v>
      </c>
      <c r="L413" s="195">
        <f t="shared" si="101"/>
        <v>-1</v>
      </c>
      <c r="M413" s="195">
        <f t="shared" si="101"/>
        <v>0.5932719537658464</v>
      </c>
      <c r="N413" s="195">
        <f t="shared" si="101"/>
        <v>1.2268011748254035</v>
      </c>
      <c r="O413" s="195">
        <f t="shared" si="101"/>
        <v>-0.93778056913323848</v>
      </c>
      <c r="P413" s="195">
        <f t="shared" si="101"/>
        <v>0.57651556084784061</v>
      </c>
      <c r="Q413" s="195">
        <f t="shared" si="101"/>
        <v>2.2865522516932608</v>
      </c>
      <c r="R413" s="195">
        <f t="shared" si="101"/>
        <v>0.18364733801040509</v>
      </c>
      <c r="S413" s="195">
        <f t="shared" si="101"/>
        <v>-0.28922086698771937</v>
      </c>
      <c r="T413" s="195">
        <f t="shared" si="101"/>
        <v>0.6704940177887786</v>
      </c>
      <c r="U413" s="195">
        <f t="shared" si="101"/>
        <v>0.91698980438290034</v>
      </c>
      <c r="V413" s="195">
        <f t="shared" si="101"/>
        <v>0.11981633212298327</v>
      </c>
      <c r="W413" s="195">
        <f t="shared" si="101"/>
        <v>-7.704503057799636E-2</v>
      </c>
      <c r="X413" s="195">
        <f t="shared" si="101"/>
        <v>-0.31903780824755312</v>
      </c>
      <c r="Y413" s="195">
        <f t="shared" si="101"/>
        <v>0.21621797448845798</v>
      </c>
      <c r="Z413" s="195">
        <f t="shared" si="101"/>
        <v>-0.18558174545937511</v>
      </c>
      <c r="AA413" s="195">
        <f t="shared" si="101"/>
        <v>-0.81834571929695621</v>
      </c>
      <c r="AB413" s="195">
        <f t="shared" si="101"/>
        <v>-0.68984320187980486</v>
      </c>
      <c r="AC413" s="195">
        <f t="shared" si="101"/>
        <v>-1.1983608975536619</v>
      </c>
      <c r="AD413" s="195">
        <f t="shared" si="101"/>
        <v>-0.79448303046331581</v>
      </c>
      <c r="AE413" s="195">
        <f t="shared" si="101"/>
        <v>-2.0301864357419745</v>
      </c>
      <c r="AF413" s="195">
        <f t="shared" si="101"/>
        <v>-1.5142161129554321</v>
      </c>
      <c r="AG413" s="195">
        <f t="shared" si="101"/>
        <v>-1.2428789678084966</v>
      </c>
      <c r="AH413" s="195">
        <f t="shared" si="101"/>
        <v>-2.0520077872300067</v>
      </c>
      <c r="AI413" s="195">
        <f t="shared" si="101"/>
        <v>-1.415304316809354</v>
      </c>
      <c r="AJ413" s="195">
        <f t="shared" si="101"/>
        <v>-2.0695531689973983</v>
      </c>
      <c r="AK413" s="195">
        <f t="shared" si="101"/>
        <v>-2.4981813847383556</v>
      </c>
      <c r="AL413" s="195">
        <f t="shared" si="101"/>
        <v>-1.8720673303427069</v>
      </c>
      <c r="AM413" s="195">
        <f t="shared" si="101"/>
        <v>-2.1240473306773772E-2</v>
      </c>
      <c r="AN413" s="195">
        <f t="shared" si="101"/>
        <v>-1.5061660510148083</v>
      </c>
      <c r="AO413" s="195">
        <f t="shared" si="101"/>
        <v>0.69559285338372168</v>
      </c>
      <c r="AP413" s="195">
        <f t="shared" si="101"/>
        <v>-2.1795077617248406</v>
      </c>
      <c r="AQ413" s="195">
        <f t="shared" si="101"/>
        <v>-2.3857026184481227</v>
      </c>
      <c r="AR413" s="195">
        <f t="shared" si="101"/>
        <v>-0.7207045468412776</v>
      </c>
      <c r="AS413" s="195">
        <f t="shared" si="101"/>
        <v>-1</v>
      </c>
      <c r="AT413" s="195">
        <f t="shared" si="101"/>
        <v>-2.1565202788986517</v>
      </c>
      <c r="AU413" s="195">
        <f t="shared" si="101"/>
        <v>-1.8981880668005005</v>
      </c>
      <c r="AV413" s="195">
        <f t="shared" si="101"/>
        <v>-1.6431429813505689</v>
      </c>
      <c r="AW413" s="195">
        <f t="shared" si="101"/>
        <v>-0.98355227553480873</v>
      </c>
      <c r="AX413" s="195">
        <f t="shared" si="101"/>
        <v>-1.5238499259650835</v>
      </c>
      <c r="AY413" s="195">
        <f t="shared" si="101"/>
        <v>-2.2048891574133198</v>
      </c>
      <c r="AZ413" s="195">
        <f t="shared" si="101"/>
        <v>-1.4112714362657537</v>
      </c>
      <c r="BA413" s="195">
        <f t="shared" si="101"/>
        <v>-1.6779837667937847</v>
      </c>
      <c r="BB413" s="195" t="e">
        <f t="shared" si="101"/>
        <v>#DIV/0!</v>
      </c>
      <c r="BC413" s="195" t="e">
        <f t="shared" si="101"/>
        <v>#DIV/0!</v>
      </c>
      <c r="BD413" s="195" t="e">
        <f t="shared" si="101"/>
        <v>#DIV/0!</v>
      </c>
      <c r="BE413" s="195" t="e">
        <f t="shared" si="101"/>
        <v>#DIV/0!</v>
      </c>
      <c r="BF413" s="195" t="e">
        <f t="shared" si="101"/>
        <v>#DIV/0!</v>
      </c>
      <c r="BG413" s="195" t="e">
        <f t="shared" si="101"/>
        <v>#DIV/0!</v>
      </c>
      <c r="BH413" s="195" t="e">
        <f t="shared" si="101"/>
        <v>#DIV/0!</v>
      </c>
      <c r="BI413" s="195" t="e">
        <f t="shared" si="101"/>
        <v>#DIV/0!</v>
      </c>
      <c r="BJ413" s="195" t="e">
        <f t="shared" si="101"/>
        <v>#DIV/0!</v>
      </c>
      <c r="BK413" s="195" t="e">
        <f t="shared" si="101"/>
        <v>#DIV/0!</v>
      </c>
      <c r="BL413" s="195" t="e">
        <f t="shared" si="101"/>
        <v>#DIV/0!</v>
      </c>
      <c r="BM413" s="195" t="e">
        <f t="shared" si="101"/>
        <v>#DIV/0!</v>
      </c>
      <c r="BN413" s="195" t="e">
        <f t="shared" si="101"/>
        <v>#DIV/0!</v>
      </c>
      <c r="BO413" s="195" t="e">
        <f t="shared" si="101"/>
        <v>#DIV/0!</v>
      </c>
      <c r="BP413" s="195" t="e">
        <f t="shared" si="100"/>
        <v>#DIV/0!</v>
      </c>
      <c r="BQ413" s="195" t="e">
        <f t="shared" si="100"/>
        <v>#DIV/0!</v>
      </c>
      <c r="BR413" s="195" t="e">
        <f t="shared" si="100"/>
        <v>#DIV/0!</v>
      </c>
      <c r="BS413" s="195" t="e">
        <f t="shared" si="100"/>
        <v>#DIV/0!</v>
      </c>
      <c r="BT413" s="195" t="e">
        <f t="shared" si="100"/>
        <v>#DIV/0!</v>
      </c>
      <c r="BU413" s="195" t="e">
        <f t="shared" si="100"/>
        <v>#DIV/0!</v>
      </c>
      <c r="BV413" s="195" t="e">
        <f t="shared" si="100"/>
        <v>#DIV/0!</v>
      </c>
    </row>
    <row r="414" spans="1:74" x14ac:dyDescent="0.2">
      <c r="A414" s="90"/>
      <c r="B414" s="102">
        <f t="shared" si="82"/>
        <v>41090</v>
      </c>
      <c r="C414" s="195">
        <f t="shared" si="83"/>
        <v>0.84290018039905512</v>
      </c>
      <c r="D414" s="195">
        <f t="shared" si="101"/>
        <v>0.83290938763377598</v>
      </c>
      <c r="E414" s="195">
        <f t="shared" si="101"/>
        <v>0.45131508032635914</v>
      </c>
      <c r="F414" s="195">
        <f t="shared" si="101"/>
        <v>0.82323735016469535</v>
      </c>
      <c r="G414" s="195">
        <f t="shared" si="101"/>
        <v>0.87816204526207364</v>
      </c>
      <c r="H414" s="195">
        <f t="shared" si="101"/>
        <v>1.092826869405179</v>
      </c>
      <c r="I414" s="195">
        <f t="shared" si="101"/>
        <v>1.1860432194130168</v>
      </c>
      <c r="J414" s="195">
        <f t="shared" si="101"/>
        <v>0.56513878124911809</v>
      </c>
      <c r="K414" s="195">
        <f t="shared" si="101"/>
        <v>0.51014842375148317</v>
      </c>
      <c r="L414" s="195">
        <f t="shared" si="101"/>
        <v>-1</v>
      </c>
      <c r="M414" s="195">
        <f t="shared" si="101"/>
        <v>-0.36833199516979226</v>
      </c>
      <c r="N414" s="195">
        <f t="shared" si="101"/>
        <v>-0.60832440045827663</v>
      </c>
      <c r="O414" s="195">
        <f t="shared" si="101"/>
        <v>-1.0334021410364074</v>
      </c>
      <c r="P414" s="195">
        <f t="shared" si="101"/>
        <v>-0.59831133867066522</v>
      </c>
      <c r="Q414" s="195">
        <f t="shared" si="101"/>
        <v>-0.61981267072767099</v>
      </c>
      <c r="R414" s="195">
        <f t="shared" si="101"/>
        <v>-7.4639534855665277E-3</v>
      </c>
      <c r="S414" s="195">
        <f t="shared" si="101"/>
        <v>7.0269056478651754E-2</v>
      </c>
      <c r="T414" s="195">
        <f t="shared" si="101"/>
        <v>-9.973401146663749E-2</v>
      </c>
      <c r="U414" s="195">
        <f t="shared" si="101"/>
        <v>-0.67117658459318708</v>
      </c>
      <c r="V414" s="195">
        <f t="shared" si="101"/>
        <v>-0.12560139829791575</v>
      </c>
      <c r="W414" s="195">
        <f t="shared" si="101"/>
        <v>-0.36486537852615153</v>
      </c>
      <c r="X414" s="195">
        <f t="shared" si="101"/>
        <v>0.11020797702053221</v>
      </c>
      <c r="Y414" s="195">
        <f t="shared" si="101"/>
        <v>-0.55691422871662122</v>
      </c>
      <c r="Z414" s="195">
        <f t="shared" si="101"/>
        <v>-0.38388972868131943</v>
      </c>
      <c r="AA414" s="195">
        <f t="shared" si="101"/>
        <v>0.65439410207821613</v>
      </c>
      <c r="AB414" s="195">
        <f t="shared" si="101"/>
        <v>0.1675456069470346</v>
      </c>
      <c r="AC414" s="195">
        <f t="shared" si="101"/>
        <v>0.20021932573124318</v>
      </c>
      <c r="AD414" s="195">
        <f t="shared" si="101"/>
        <v>-6.7160468221543921E-3</v>
      </c>
      <c r="AE414" s="195">
        <f t="shared" si="101"/>
        <v>0.63663911447803834</v>
      </c>
      <c r="AF414" s="195">
        <f t="shared" si="101"/>
        <v>1.1066265644525419</v>
      </c>
      <c r="AG414" s="195">
        <f t="shared" si="101"/>
        <v>0.6539189148814869</v>
      </c>
      <c r="AH414" s="195">
        <f t="shared" si="101"/>
        <v>1.3175689564254076</v>
      </c>
      <c r="AI414" s="195">
        <f t="shared" si="101"/>
        <v>-0.4573917600774251</v>
      </c>
      <c r="AJ414" s="195">
        <f t="shared" si="101"/>
        <v>-0.18426141822506287</v>
      </c>
      <c r="AK414" s="195">
        <f t="shared" si="101"/>
        <v>0.1386088042992534</v>
      </c>
      <c r="AL414" s="195">
        <f t="shared" si="101"/>
        <v>-0.29098055884257917</v>
      </c>
      <c r="AM414" s="195">
        <f t="shared" si="101"/>
        <v>-1.3459095558430691</v>
      </c>
      <c r="AN414" s="195">
        <f t="shared" si="101"/>
        <v>0.2995961846552922</v>
      </c>
      <c r="AO414" s="195">
        <f t="shared" si="101"/>
        <v>-2.1780394411497936</v>
      </c>
      <c r="AP414" s="195">
        <f t="shared" si="101"/>
        <v>1.2228704753814088</v>
      </c>
      <c r="AQ414" s="195">
        <f t="shared" si="101"/>
        <v>0.92974820073218067</v>
      </c>
      <c r="AR414" s="195">
        <f t="shared" si="101"/>
        <v>0.46831650498393501</v>
      </c>
      <c r="AS414" s="195">
        <f t="shared" si="101"/>
        <v>-1</v>
      </c>
      <c r="AT414" s="195">
        <f t="shared" si="101"/>
        <v>1.0030486393312315</v>
      </c>
      <c r="AU414" s="195">
        <f t="shared" si="101"/>
        <v>1.7595754153512171</v>
      </c>
      <c r="AV414" s="195">
        <f t="shared" si="101"/>
        <v>1.5981770164610267</v>
      </c>
      <c r="AW414" s="195">
        <f t="shared" si="101"/>
        <v>0.90858504578446753</v>
      </c>
      <c r="AX414" s="195">
        <f t="shared" si="101"/>
        <v>1.1879006520511091</v>
      </c>
      <c r="AY414" s="195">
        <f t="shared" si="101"/>
        <v>1.0289815991521529</v>
      </c>
      <c r="AZ414" s="195">
        <f t="shared" si="101"/>
        <v>1.4440788814473537E-2</v>
      </c>
      <c r="BA414" s="195">
        <f t="shared" si="101"/>
        <v>0.45041829297784719</v>
      </c>
      <c r="BB414" s="195" t="e">
        <f t="shared" si="101"/>
        <v>#DIV/0!</v>
      </c>
      <c r="BC414" s="195" t="e">
        <f t="shared" si="101"/>
        <v>#DIV/0!</v>
      </c>
      <c r="BD414" s="195" t="e">
        <f t="shared" si="101"/>
        <v>#DIV/0!</v>
      </c>
      <c r="BE414" s="195" t="e">
        <f t="shared" si="101"/>
        <v>#DIV/0!</v>
      </c>
      <c r="BF414" s="195" t="e">
        <f t="shared" si="101"/>
        <v>#DIV/0!</v>
      </c>
      <c r="BG414" s="195" t="e">
        <f t="shared" si="101"/>
        <v>#DIV/0!</v>
      </c>
      <c r="BH414" s="195" t="e">
        <f t="shared" si="101"/>
        <v>#DIV/0!</v>
      </c>
      <c r="BI414" s="195" t="e">
        <f t="shared" si="101"/>
        <v>#DIV/0!</v>
      </c>
      <c r="BJ414" s="195" t="e">
        <f t="shared" si="101"/>
        <v>#DIV/0!</v>
      </c>
      <c r="BK414" s="195" t="e">
        <f t="shared" si="101"/>
        <v>#DIV/0!</v>
      </c>
      <c r="BL414" s="195" t="e">
        <f t="shared" si="101"/>
        <v>#DIV/0!</v>
      </c>
      <c r="BM414" s="195" t="e">
        <f t="shared" si="101"/>
        <v>#DIV/0!</v>
      </c>
      <c r="BN414" s="195" t="e">
        <f t="shared" si="101"/>
        <v>#DIV/0!</v>
      </c>
      <c r="BO414" s="195" t="e">
        <f t="shared" si="101"/>
        <v>#DIV/0!</v>
      </c>
      <c r="BP414" s="195" t="e">
        <f t="shared" si="100"/>
        <v>#DIV/0!</v>
      </c>
      <c r="BQ414" s="195" t="e">
        <f t="shared" si="100"/>
        <v>#DIV/0!</v>
      </c>
      <c r="BR414" s="195" t="e">
        <f t="shared" si="100"/>
        <v>#DIV/0!</v>
      </c>
      <c r="BS414" s="195" t="e">
        <f t="shared" si="100"/>
        <v>#DIV/0!</v>
      </c>
      <c r="BT414" s="195" t="e">
        <f t="shared" si="100"/>
        <v>#DIV/0!</v>
      </c>
      <c r="BU414" s="195" t="e">
        <f t="shared" si="100"/>
        <v>#DIV/0!</v>
      </c>
      <c r="BV414" s="195" t="e">
        <f t="shared" si="100"/>
        <v>#DIV/0!</v>
      </c>
    </row>
    <row r="415" spans="1:74" x14ac:dyDescent="0.2">
      <c r="A415" s="90"/>
      <c r="B415" s="102">
        <f t="shared" si="82"/>
        <v>41121</v>
      </c>
      <c r="C415" s="195">
        <f t="shared" si="83"/>
        <v>7.1090181049143927E-2</v>
      </c>
      <c r="D415" s="195">
        <f t="shared" si="101"/>
        <v>0.12720292450390303</v>
      </c>
      <c r="E415" s="195">
        <f t="shared" si="101"/>
        <v>-0.1682450482344067</v>
      </c>
      <c r="F415" s="195">
        <f t="shared" si="101"/>
        <v>-0.46182345288148258</v>
      </c>
      <c r="G415" s="195">
        <f t="shared" si="101"/>
        <v>-0.35756557779140108</v>
      </c>
      <c r="H415" s="195">
        <f t="shared" si="101"/>
        <v>0.19059326437770835</v>
      </c>
      <c r="I415" s="195">
        <f t="shared" si="101"/>
        <v>0.18215357211314986</v>
      </c>
      <c r="J415" s="195">
        <f t="shared" si="101"/>
        <v>-2.3401591495899109E-2</v>
      </c>
      <c r="K415" s="195">
        <f t="shared" si="101"/>
        <v>0.17815644334830893</v>
      </c>
      <c r="L415" s="195">
        <f t="shared" si="101"/>
        <v>-1</v>
      </c>
      <c r="M415" s="195">
        <f t="shared" si="101"/>
        <v>1.1206819994732382</v>
      </c>
      <c r="N415" s="195">
        <f t="shared" si="101"/>
        <v>0.59687785659757187</v>
      </c>
      <c r="O415" s="195">
        <f t="shared" si="101"/>
        <v>-1.0017436476360337</v>
      </c>
      <c r="P415" s="195">
        <f t="shared" si="101"/>
        <v>0.40145984090002285</v>
      </c>
      <c r="Q415" s="195">
        <f t="shared" si="101"/>
        <v>0.92004609758202116</v>
      </c>
      <c r="R415" s="195">
        <f t="shared" si="101"/>
        <v>1.713289484657549</v>
      </c>
      <c r="S415" s="195">
        <f t="shared" si="101"/>
        <v>1.2947123011288322</v>
      </c>
      <c r="T415" s="195">
        <f t="shared" si="101"/>
        <v>1.9792464701591415</v>
      </c>
      <c r="U415" s="195">
        <f t="shared" si="101"/>
        <v>1.0310176969335016</v>
      </c>
      <c r="V415" s="195">
        <f t="shared" si="101"/>
        <v>0.65875999468531199</v>
      </c>
      <c r="W415" s="195">
        <f t="shared" si="101"/>
        <v>0.62155779801600541</v>
      </c>
      <c r="X415" s="195">
        <f t="shared" si="101"/>
        <v>0.58838333366632678</v>
      </c>
      <c r="Y415" s="195">
        <f t="shared" si="101"/>
        <v>0.80634004494666545</v>
      </c>
      <c r="Z415" s="195">
        <f t="shared" si="101"/>
        <v>0.22320714406175346</v>
      </c>
      <c r="AA415" s="195">
        <f t="shared" si="101"/>
        <v>0.56415776119690741</v>
      </c>
      <c r="AB415" s="195">
        <f t="shared" si="101"/>
        <v>0.48091370562670455</v>
      </c>
      <c r="AC415" s="195">
        <f t="shared" si="101"/>
        <v>0.30050158819370398</v>
      </c>
      <c r="AD415" s="195">
        <f t="shared" si="101"/>
        <v>0.3741613226672334</v>
      </c>
      <c r="AE415" s="195">
        <f t="shared" si="101"/>
        <v>0.22721660161657653</v>
      </c>
      <c r="AF415" s="195">
        <f t="shared" si="101"/>
        <v>1.6914053176710371</v>
      </c>
      <c r="AG415" s="195">
        <f t="shared" si="101"/>
        <v>0.85904751034980809</v>
      </c>
      <c r="AH415" s="195">
        <f t="shared" si="101"/>
        <v>0.63932268540131776</v>
      </c>
      <c r="AI415" s="195">
        <f t="shared" si="101"/>
        <v>0.12149064830733786</v>
      </c>
      <c r="AJ415" s="195">
        <f t="shared" si="101"/>
        <v>0.19162634719280874</v>
      </c>
      <c r="AK415" s="195">
        <f t="shared" si="101"/>
        <v>-0.16388315221831845</v>
      </c>
      <c r="AL415" s="195">
        <f t="shared" si="101"/>
        <v>-0.10973756171896455</v>
      </c>
      <c r="AM415" s="195">
        <f t="shared" si="101"/>
        <v>1.1445903350090672</v>
      </c>
      <c r="AN415" s="195">
        <f t="shared" si="101"/>
        <v>0.59698294416936659</v>
      </c>
      <c r="AO415" s="195">
        <f t="shared" si="101"/>
        <v>0.29164023615769386</v>
      </c>
      <c r="AP415" s="195">
        <f t="shared" si="101"/>
        <v>1.449835275936681</v>
      </c>
      <c r="AQ415" s="195">
        <f t="shared" si="101"/>
        <v>-1.3122068299815434E-3</v>
      </c>
      <c r="AR415" s="195">
        <f t="shared" si="101"/>
        <v>-0.63790720729470429</v>
      </c>
      <c r="AS415" s="195">
        <f t="shared" si="101"/>
        <v>-1</v>
      </c>
      <c r="AT415" s="195">
        <f t="shared" si="101"/>
        <v>0.60636444088906838</v>
      </c>
      <c r="AU415" s="195">
        <f t="shared" si="101"/>
        <v>-0.59335849321503653</v>
      </c>
      <c r="AV415" s="195">
        <f t="shared" si="101"/>
        <v>-1.1785521972226425</v>
      </c>
      <c r="AW415" s="195">
        <f t="shared" si="101"/>
        <v>0.21641573618442117</v>
      </c>
      <c r="AX415" s="195">
        <f t="shared" si="101"/>
        <v>0.57441449163306457</v>
      </c>
      <c r="AY415" s="195">
        <f t="shared" si="101"/>
        <v>-0.19176886738064799</v>
      </c>
      <c r="AZ415" s="195">
        <f t="shared" si="101"/>
        <v>-0.49816399101566738</v>
      </c>
      <c r="BA415" s="195">
        <f t="shared" si="101"/>
        <v>0.79850512824286546</v>
      </c>
      <c r="BB415" s="195" t="e">
        <f t="shared" si="101"/>
        <v>#DIV/0!</v>
      </c>
      <c r="BC415" s="195" t="e">
        <f t="shared" si="101"/>
        <v>#DIV/0!</v>
      </c>
      <c r="BD415" s="195" t="e">
        <f t="shared" si="101"/>
        <v>#DIV/0!</v>
      </c>
      <c r="BE415" s="195" t="e">
        <f t="shared" si="101"/>
        <v>#DIV/0!</v>
      </c>
      <c r="BF415" s="195" t="e">
        <f t="shared" si="101"/>
        <v>#DIV/0!</v>
      </c>
      <c r="BG415" s="195" t="e">
        <f t="shared" si="101"/>
        <v>#DIV/0!</v>
      </c>
      <c r="BH415" s="195" t="e">
        <f t="shared" si="101"/>
        <v>#DIV/0!</v>
      </c>
      <c r="BI415" s="195" t="e">
        <f t="shared" si="101"/>
        <v>#DIV/0!</v>
      </c>
      <c r="BJ415" s="195" t="e">
        <f t="shared" si="101"/>
        <v>#DIV/0!</v>
      </c>
      <c r="BK415" s="195" t="e">
        <f t="shared" si="101"/>
        <v>#DIV/0!</v>
      </c>
      <c r="BL415" s="195" t="e">
        <f t="shared" si="101"/>
        <v>#DIV/0!</v>
      </c>
      <c r="BM415" s="195" t="e">
        <f t="shared" si="101"/>
        <v>#DIV/0!</v>
      </c>
      <c r="BN415" s="195" t="e">
        <f t="shared" si="101"/>
        <v>#DIV/0!</v>
      </c>
      <c r="BO415" s="195" t="e">
        <f t="shared" ref="BO415:BV418" si="102">(BO168-BO$246)/BO$247</f>
        <v>#DIV/0!</v>
      </c>
      <c r="BP415" s="195" t="e">
        <f t="shared" si="102"/>
        <v>#DIV/0!</v>
      </c>
      <c r="BQ415" s="195" t="e">
        <f t="shared" si="102"/>
        <v>#DIV/0!</v>
      </c>
      <c r="BR415" s="195" t="e">
        <f t="shared" si="102"/>
        <v>#DIV/0!</v>
      </c>
      <c r="BS415" s="195" t="e">
        <f t="shared" si="102"/>
        <v>#DIV/0!</v>
      </c>
      <c r="BT415" s="195" t="e">
        <f t="shared" si="102"/>
        <v>#DIV/0!</v>
      </c>
      <c r="BU415" s="195" t="e">
        <f t="shared" si="102"/>
        <v>#DIV/0!</v>
      </c>
      <c r="BV415" s="195" t="e">
        <f t="shared" si="102"/>
        <v>#DIV/0!</v>
      </c>
    </row>
    <row r="416" spans="1:74" x14ac:dyDescent="0.2">
      <c r="A416" s="90"/>
      <c r="B416" s="102">
        <f t="shared" si="82"/>
        <v>41152</v>
      </c>
      <c r="C416" s="195">
        <f t="shared" si="83"/>
        <v>0.46815292610089426</v>
      </c>
      <c r="D416" s="195">
        <f t="shared" ref="D416:BO419" si="103">(D169-D$246)/D$247</f>
        <v>0.45891674473903993</v>
      </c>
      <c r="E416" s="195">
        <f t="shared" si="103"/>
        <v>0.5328273094789896</v>
      </c>
      <c r="F416" s="195">
        <f t="shared" si="103"/>
        <v>0.48940267804455251</v>
      </c>
      <c r="G416" s="195">
        <f t="shared" si="103"/>
        <v>0.30804861292249758</v>
      </c>
      <c r="H416" s="195">
        <f t="shared" si="103"/>
        <v>0.39749872920096563</v>
      </c>
      <c r="I416" s="195">
        <f t="shared" si="103"/>
        <v>0.33161920635908954</v>
      </c>
      <c r="J416" s="195">
        <f t="shared" si="103"/>
        <v>0.43017747491544422</v>
      </c>
      <c r="K416" s="195">
        <f t="shared" si="103"/>
        <v>-0.22924660426715876</v>
      </c>
      <c r="L416" s="195">
        <f t="shared" si="103"/>
        <v>-1</v>
      </c>
      <c r="M416" s="195">
        <f t="shared" si="103"/>
        <v>-0.33911167875499476</v>
      </c>
      <c r="N416" s="195">
        <f t="shared" si="103"/>
        <v>-0.41342018077489845</v>
      </c>
      <c r="O416" s="195">
        <f t="shared" si="103"/>
        <v>-0.97008515423566044</v>
      </c>
      <c r="P416" s="195">
        <f t="shared" si="103"/>
        <v>-0.34000519610725494</v>
      </c>
      <c r="Q416" s="195">
        <f t="shared" si="103"/>
        <v>-0.52243395375796098</v>
      </c>
      <c r="R416" s="195">
        <f t="shared" si="103"/>
        <v>-0.17248727560738319</v>
      </c>
      <c r="S416" s="195">
        <f t="shared" si="103"/>
        <v>7.5511197819159687E-2</v>
      </c>
      <c r="T416" s="195">
        <f t="shared" si="103"/>
        <v>-0.41675896673771484</v>
      </c>
      <c r="U416" s="195">
        <f t="shared" si="103"/>
        <v>-0.52327320478799999</v>
      </c>
      <c r="V416" s="195">
        <f t="shared" si="103"/>
        <v>-0.23697518036325393</v>
      </c>
      <c r="W416" s="195">
        <f t="shared" si="103"/>
        <v>-0.3694567300387841</v>
      </c>
      <c r="X416" s="195">
        <f t="shared" si="103"/>
        <v>0.20676168654749394</v>
      </c>
      <c r="Y416" s="195">
        <f t="shared" si="103"/>
        <v>-0.40909835226722485</v>
      </c>
      <c r="Z416" s="195">
        <f t="shared" si="103"/>
        <v>-0.3984972363740073</v>
      </c>
      <c r="AA416" s="195">
        <f t="shared" si="103"/>
        <v>0.24884768181365194</v>
      </c>
      <c r="AB416" s="195">
        <f t="shared" si="103"/>
        <v>0.45112345352730226</v>
      </c>
      <c r="AC416" s="195">
        <f t="shared" si="103"/>
        <v>0.50024673920835594</v>
      </c>
      <c r="AD416" s="195">
        <f t="shared" si="103"/>
        <v>0.31242196360816693</v>
      </c>
      <c r="AE416" s="195">
        <f t="shared" si="103"/>
        <v>0.90780104055019928</v>
      </c>
      <c r="AF416" s="195">
        <f t="shared" si="103"/>
        <v>0.19941179150362776</v>
      </c>
      <c r="AG416" s="195">
        <f t="shared" si="103"/>
        <v>0.26181876488825889</v>
      </c>
      <c r="AH416" s="195">
        <f t="shared" si="103"/>
        <v>-5.5545321028654081E-2</v>
      </c>
      <c r="AI416" s="195">
        <f t="shared" si="103"/>
        <v>0.10081627657931061</v>
      </c>
      <c r="AJ416" s="195">
        <f t="shared" si="103"/>
        <v>0.16366237848525084</v>
      </c>
      <c r="AK416" s="195">
        <f t="shared" si="103"/>
        <v>0.25845439536384218</v>
      </c>
      <c r="AL416" s="195">
        <f t="shared" si="103"/>
        <v>0.31242754180366922</v>
      </c>
      <c r="AM416" s="195">
        <f t="shared" si="103"/>
        <v>-0.48017922721580669</v>
      </c>
      <c r="AN416" s="195">
        <f t="shared" si="103"/>
        <v>0.458637504947145</v>
      </c>
      <c r="AO416" s="195">
        <f t="shared" si="103"/>
        <v>-0.72175931875980381</v>
      </c>
      <c r="AP416" s="195">
        <f t="shared" si="103"/>
        <v>0.24703350079228917</v>
      </c>
      <c r="AQ416" s="195">
        <f t="shared" si="103"/>
        <v>0.18068802309782334</v>
      </c>
      <c r="AR416" s="195">
        <f t="shared" si="103"/>
        <v>0.80467283131941347</v>
      </c>
      <c r="AS416" s="195">
        <f t="shared" si="103"/>
        <v>-1</v>
      </c>
      <c r="AT416" s="195">
        <f t="shared" si="103"/>
        <v>0.13536367093128707</v>
      </c>
      <c r="AU416" s="195">
        <f t="shared" si="103"/>
        <v>0.5347388802103048</v>
      </c>
      <c r="AV416" s="195">
        <f t="shared" si="103"/>
        <v>1.1847250395190734</v>
      </c>
      <c r="AW416" s="195">
        <f t="shared" si="103"/>
        <v>-0.15744941713178182</v>
      </c>
      <c r="AX416" s="195">
        <f t="shared" si="103"/>
        <v>-0.1454888630948763</v>
      </c>
      <c r="AY416" s="195">
        <f t="shared" si="103"/>
        <v>0.37436780306507339</v>
      </c>
      <c r="AZ416" s="195">
        <f t="shared" si="103"/>
        <v>-0.37682512306596283</v>
      </c>
      <c r="BA416" s="195">
        <f t="shared" si="103"/>
        <v>0.11408089158143335</v>
      </c>
      <c r="BB416" s="195" t="e">
        <f t="shared" si="103"/>
        <v>#DIV/0!</v>
      </c>
      <c r="BC416" s="195" t="e">
        <f t="shared" si="103"/>
        <v>#DIV/0!</v>
      </c>
      <c r="BD416" s="195" t="e">
        <f t="shared" si="103"/>
        <v>#DIV/0!</v>
      </c>
      <c r="BE416" s="195" t="e">
        <f t="shared" si="103"/>
        <v>#DIV/0!</v>
      </c>
      <c r="BF416" s="195" t="e">
        <f t="shared" si="103"/>
        <v>#DIV/0!</v>
      </c>
      <c r="BG416" s="195" t="e">
        <f t="shared" si="103"/>
        <v>#DIV/0!</v>
      </c>
      <c r="BH416" s="195" t="e">
        <f t="shared" si="103"/>
        <v>#DIV/0!</v>
      </c>
      <c r="BI416" s="195" t="e">
        <f t="shared" si="103"/>
        <v>#DIV/0!</v>
      </c>
      <c r="BJ416" s="195" t="e">
        <f t="shared" si="103"/>
        <v>#DIV/0!</v>
      </c>
      <c r="BK416" s="195" t="e">
        <f t="shared" si="103"/>
        <v>#DIV/0!</v>
      </c>
      <c r="BL416" s="195" t="e">
        <f t="shared" si="103"/>
        <v>#DIV/0!</v>
      </c>
      <c r="BM416" s="195" t="e">
        <f t="shared" si="103"/>
        <v>#DIV/0!</v>
      </c>
      <c r="BN416" s="195" t="e">
        <f t="shared" si="103"/>
        <v>#DIV/0!</v>
      </c>
      <c r="BO416" s="195" t="e">
        <f t="shared" si="103"/>
        <v>#DIV/0!</v>
      </c>
      <c r="BP416" s="195" t="e">
        <f t="shared" si="102"/>
        <v>#DIV/0!</v>
      </c>
      <c r="BQ416" s="195" t="e">
        <f t="shared" si="102"/>
        <v>#DIV/0!</v>
      </c>
      <c r="BR416" s="195" t="e">
        <f t="shared" si="102"/>
        <v>#DIV/0!</v>
      </c>
      <c r="BS416" s="195" t="e">
        <f t="shared" si="102"/>
        <v>#DIV/0!</v>
      </c>
      <c r="BT416" s="195" t="e">
        <f t="shared" si="102"/>
        <v>#DIV/0!</v>
      </c>
      <c r="BU416" s="195" t="e">
        <f t="shared" si="102"/>
        <v>#DIV/0!</v>
      </c>
      <c r="BV416" s="195" t="e">
        <f t="shared" si="102"/>
        <v>#DIV/0!</v>
      </c>
    </row>
    <row r="417" spans="1:74" x14ac:dyDescent="0.2">
      <c r="A417" s="90"/>
      <c r="B417" s="102">
        <f t="shared" si="82"/>
        <v>41182</v>
      </c>
      <c r="C417" s="195">
        <f t="shared" si="83"/>
        <v>0.50249662463656009</v>
      </c>
      <c r="D417" s="195">
        <f t="shared" si="103"/>
        <v>0.49740302613669152</v>
      </c>
      <c r="E417" s="195">
        <f t="shared" si="103"/>
        <v>0.28577110949209411</v>
      </c>
      <c r="F417" s="195">
        <f t="shared" si="103"/>
        <v>0.47913735767306981</v>
      </c>
      <c r="G417" s="195">
        <f t="shared" si="103"/>
        <v>0.69829320980219889</v>
      </c>
      <c r="H417" s="195">
        <f t="shared" si="103"/>
        <v>0.64072899538650663</v>
      </c>
      <c r="I417" s="195">
        <f t="shared" si="103"/>
        <v>0.70150147005952057</v>
      </c>
      <c r="J417" s="195">
        <f t="shared" si="103"/>
        <v>0.83887043655833982</v>
      </c>
      <c r="K417" s="195">
        <f t="shared" si="103"/>
        <v>0.88861364188282255</v>
      </c>
      <c r="L417" s="195">
        <f t="shared" si="103"/>
        <v>-1</v>
      </c>
      <c r="M417" s="195">
        <f t="shared" si="103"/>
        <v>-0.25945020776864547</v>
      </c>
      <c r="N417" s="195">
        <f t="shared" si="103"/>
        <v>-0.57112350373332132</v>
      </c>
      <c r="O417" s="195">
        <f t="shared" si="103"/>
        <v>-1.0017436476360337</v>
      </c>
      <c r="P417" s="195">
        <f t="shared" si="103"/>
        <v>-0.42389404220916327</v>
      </c>
      <c r="Q417" s="195">
        <f t="shared" si="103"/>
        <v>-0.8168162894547234</v>
      </c>
      <c r="R417" s="195">
        <f t="shared" si="103"/>
        <v>0.12335180072489398</v>
      </c>
      <c r="S417" s="195">
        <f t="shared" si="103"/>
        <v>0.31806104522804601</v>
      </c>
      <c r="T417" s="195">
        <f t="shared" si="103"/>
        <v>-0.10034871859293869</v>
      </c>
      <c r="U417" s="195">
        <f t="shared" si="103"/>
        <v>5.1826830279742442E-2</v>
      </c>
      <c r="V417" s="195">
        <f t="shared" si="103"/>
        <v>-0.27124403638335798</v>
      </c>
      <c r="W417" s="195">
        <f t="shared" si="103"/>
        <v>-0.23315098200750423</v>
      </c>
      <c r="X417" s="195">
        <f t="shared" si="103"/>
        <v>0.42293175930415189</v>
      </c>
      <c r="Y417" s="195">
        <f t="shared" si="103"/>
        <v>0.3701215060812012</v>
      </c>
      <c r="Z417" s="195">
        <f t="shared" si="103"/>
        <v>-0.13047160280059814</v>
      </c>
      <c r="AA417" s="195">
        <f t="shared" si="103"/>
        <v>0.34412588128288485</v>
      </c>
      <c r="AB417" s="195">
        <f t="shared" si="103"/>
        <v>0.42342485742636871</v>
      </c>
      <c r="AC417" s="195">
        <f t="shared" si="103"/>
        <v>0.7467417238811771</v>
      </c>
      <c r="AD417" s="195">
        <f t="shared" si="103"/>
        <v>0.69774819867681082</v>
      </c>
      <c r="AE417" s="195">
        <f t="shared" si="103"/>
        <v>0.83893071065399549</v>
      </c>
      <c r="AF417" s="195">
        <f t="shared" si="103"/>
        <v>0.4370156606092957</v>
      </c>
      <c r="AG417" s="195">
        <f t="shared" si="103"/>
        <v>0.40075460349957565</v>
      </c>
      <c r="AH417" s="195">
        <f t="shared" si="103"/>
        <v>0.65518286719298646</v>
      </c>
      <c r="AI417" s="195">
        <f t="shared" si="103"/>
        <v>1.8118789667201617E-2</v>
      </c>
      <c r="AJ417" s="195">
        <f t="shared" si="103"/>
        <v>0.47972025736602175</v>
      </c>
      <c r="AK417" s="195">
        <f t="shared" si="103"/>
        <v>0.6253382040113924</v>
      </c>
      <c r="AL417" s="195">
        <f t="shared" si="103"/>
        <v>0.40002412247189734</v>
      </c>
      <c r="AM417" s="195">
        <f t="shared" si="103"/>
        <v>-0.33637502833309024</v>
      </c>
      <c r="AN417" s="195">
        <f t="shared" si="103"/>
        <v>0.70092847296503813</v>
      </c>
      <c r="AO417" s="195">
        <f t="shared" si="103"/>
        <v>-0.65673797407020518</v>
      </c>
      <c r="AP417" s="195">
        <f t="shared" si="103"/>
        <v>0.3417650165632064</v>
      </c>
      <c r="AQ417" s="195">
        <f t="shared" si="103"/>
        <v>0.79606366034785658</v>
      </c>
      <c r="AR417" s="195">
        <f t="shared" si="103"/>
        <v>-0.1258182049886552</v>
      </c>
      <c r="AS417" s="195">
        <f t="shared" si="103"/>
        <v>-1</v>
      </c>
      <c r="AT417" s="195">
        <f t="shared" si="103"/>
        <v>9.2091199758375E-2</v>
      </c>
      <c r="AU417" s="195">
        <f t="shared" si="103"/>
        <v>-0.88229228125055958</v>
      </c>
      <c r="AV417" s="195">
        <f t="shared" si="103"/>
        <v>0.26672928705536975</v>
      </c>
      <c r="AW417" s="195">
        <f t="shared" si="103"/>
        <v>-0.40414607904539984</v>
      </c>
      <c r="AX417" s="195">
        <f t="shared" si="103"/>
        <v>0.15555894606089071</v>
      </c>
      <c r="AY417" s="195">
        <f t="shared" si="103"/>
        <v>0.39401555600546267</v>
      </c>
      <c r="AZ417" s="195">
        <f t="shared" si="103"/>
        <v>0.56974647299897274</v>
      </c>
      <c r="BA417" s="195">
        <f t="shared" si="103"/>
        <v>0.19066906369473671</v>
      </c>
      <c r="BB417" s="195" t="e">
        <f t="shared" si="103"/>
        <v>#DIV/0!</v>
      </c>
      <c r="BC417" s="195" t="e">
        <f t="shared" si="103"/>
        <v>#DIV/0!</v>
      </c>
      <c r="BD417" s="195" t="e">
        <f t="shared" si="103"/>
        <v>#DIV/0!</v>
      </c>
      <c r="BE417" s="195" t="e">
        <f t="shared" si="103"/>
        <v>#DIV/0!</v>
      </c>
      <c r="BF417" s="195" t="e">
        <f t="shared" si="103"/>
        <v>#DIV/0!</v>
      </c>
      <c r="BG417" s="195" t="e">
        <f t="shared" si="103"/>
        <v>#DIV/0!</v>
      </c>
      <c r="BH417" s="195" t="e">
        <f t="shared" si="103"/>
        <v>#DIV/0!</v>
      </c>
      <c r="BI417" s="195" t="e">
        <f t="shared" si="103"/>
        <v>#DIV/0!</v>
      </c>
      <c r="BJ417" s="195" t="e">
        <f t="shared" si="103"/>
        <v>#DIV/0!</v>
      </c>
      <c r="BK417" s="195" t="e">
        <f t="shared" si="103"/>
        <v>#DIV/0!</v>
      </c>
      <c r="BL417" s="195" t="e">
        <f t="shared" si="103"/>
        <v>#DIV/0!</v>
      </c>
      <c r="BM417" s="195" t="e">
        <f t="shared" si="103"/>
        <v>#DIV/0!</v>
      </c>
      <c r="BN417" s="195" t="e">
        <f t="shared" si="103"/>
        <v>#DIV/0!</v>
      </c>
      <c r="BO417" s="195" t="e">
        <f t="shared" si="103"/>
        <v>#DIV/0!</v>
      </c>
      <c r="BP417" s="195" t="e">
        <f t="shared" si="102"/>
        <v>#DIV/0!</v>
      </c>
      <c r="BQ417" s="195" t="e">
        <f t="shared" si="102"/>
        <v>#DIV/0!</v>
      </c>
      <c r="BR417" s="195" t="e">
        <f t="shared" si="102"/>
        <v>#DIV/0!</v>
      </c>
      <c r="BS417" s="195" t="e">
        <f t="shared" si="102"/>
        <v>#DIV/0!</v>
      </c>
      <c r="BT417" s="195" t="e">
        <f t="shared" si="102"/>
        <v>#DIV/0!</v>
      </c>
      <c r="BU417" s="195" t="e">
        <f t="shared" si="102"/>
        <v>#DIV/0!</v>
      </c>
      <c r="BV417" s="195" t="e">
        <f t="shared" si="102"/>
        <v>#DIV/0!</v>
      </c>
    </row>
    <row r="418" spans="1:74" x14ac:dyDescent="0.2">
      <c r="A418" s="90"/>
      <c r="B418" s="102">
        <f t="shared" si="82"/>
        <v>41213</v>
      </c>
      <c r="C418" s="195">
        <f t="shared" si="83"/>
        <v>-0.64514211260595322</v>
      </c>
      <c r="D418" s="195">
        <f t="shared" si="103"/>
        <v>-0.64049289263287434</v>
      </c>
      <c r="E418" s="195">
        <f t="shared" si="103"/>
        <v>-0.46619540130718085</v>
      </c>
      <c r="F418" s="195">
        <f t="shared" si="103"/>
        <v>-0.62066365572194937</v>
      </c>
      <c r="G418" s="195">
        <f t="shared" si="103"/>
        <v>-0.75038214319818752</v>
      </c>
      <c r="H418" s="195">
        <f t="shared" si="103"/>
        <v>-0.32328695877238289</v>
      </c>
      <c r="I418" s="195">
        <f t="shared" si="103"/>
        <v>-5.0400586081420749E-2</v>
      </c>
      <c r="J418" s="195">
        <f t="shared" si="103"/>
        <v>-8.7029917445386143E-2</v>
      </c>
      <c r="K418" s="195">
        <f t="shared" si="103"/>
        <v>-0.28342132280200094</v>
      </c>
      <c r="L418" s="195">
        <f t="shared" si="103"/>
        <v>-1</v>
      </c>
      <c r="M418" s="195">
        <f t="shared" si="103"/>
        <v>-0.193343408275092</v>
      </c>
      <c r="N418" s="195">
        <f t="shared" si="103"/>
        <v>-0.44964210653340753</v>
      </c>
      <c r="O418" s="195">
        <f t="shared" si="103"/>
        <v>-1.0657067261388291</v>
      </c>
      <c r="P418" s="195">
        <f t="shared" si="103"/>
        <v>-0.6096752767270881</v>
      </c>
      <c r="Q418" s="195">
        <f t="shared" si="103"/>
        <v>-0.20839750116941508</v>
      </c>
      <c r="R418" s="195">
        <f t="shared" si="103"/>
        <v>0.51173926408767512</v>
      </c>
      <c r="S418" s="195">
        <f t="shared" si="103"/>
        <v>0.3176578035864685</v>
      </c>
      <c r="T418" s="195">
        <f t="shared" si="103"/>
        <v>0.63889807149689626</v>
      </c>
      <c r="U418" s="195">
        <f t="shared" si="103"/>
        <v>0.33510161772657043</v>
      </c>
      <c r="V418" s="195">
        <f t="shared" si="103"/>
        <v>-0.26887157712042775</v>
      </c>
      <c r="W418" s="195">
        <f t="shared" si="103"/>
        <v>-0.77148694686367481</v>
      </c>
      <c r="X418" s="195">
        <f t="shared" si="103"/>
        <v>6.0794911854505702E-2</v>
      </c>
      <c r="Y418" s="195">
        <f t="shared" si="103"/>
        <v>-7.9508898021949395E-2</v>
      </c>
      <c r="Z418" s="195">
        <f t="shared" si="103"/>
        <v>-0.51557862378964181</v>
      </c>
      <c r="AA418" s="195">
        <f t="shared" si="103"/>
        <v>0.12301668115776758</v>
      </c>
      <c r="AB418" s="195">
        <f t="shared" si="103"/>
        <v>-4.3521498352985764E-2</v>
      </c>
      <c r="AC418" s="195">
        <f t="shared" si="103"/>
        <v>-0.32877757489347637</v>
      </c>
      <c r="AD418" s="195">
        <f t="shared" si="103"/>
        <v>-0.50389947359781273</v>
      </c>
      <c r="AE418" s="195">
        <f t="shared" si="103"/>
        <v>0.21789791005686951</v>
      </c>
      <c r="AF418" s="195">
        <f t="shared" si="103"/>
        <v>8.5040698332717615E-2</v>
      </c>
      <c r="AG418" s="195">
        <f t="shared" si="103"/>
        <v>0.67284207569593146</v>
      </c>
      <c r="AH418" s="195">
        <f t="shared" si="103"/>
        <v>0.2271235139514598</v>
      </c>
      <c r="AI418" s="195">
        <f t="shared" si="103"/>
        <v>-0.60900381941629156</v>
      </c>
      <c r="AJ418" s="195">
        <f t="shared" si="103"/>
        <v>-0.61932874532637106</v>
      </c>
      <c r="AK418" s="195">
        <f t="shared" si="103"/>
        <v>-0.40909631003887487</v>
      </c>
      <c r="AL418" s="195">
        <f t="shared" si="103"/>
        <v>-0.1303448148689722</v>
      </c>
      <c r="AM418" s="195">
        <f t="shared" si="103"/>
        <v>-1.6488425424793371</v>
      </c>
      <c r="AN418" s="195">
        <f t="shared" si="103"/>
        <v>8.0984287771121446E-2</v>
      </c>
      <c r="AO418" s="195">
        <f t="shared" si="103"/>
        <v>-1.0431182104856125</v>
      </c>
      <c r="AP418" s="195">
        <f t="shared" si="103"/>
        <v>-0.95602417972378251</v>
      </c>
      <c r="AQ418" s="195">
        <f t="shared" si="103"/>
        <v>-0.27788427608310207</v>
      </c>
      <c r="AR418" s="195">
        <f t="shared" si="103"/>
        <v>-1.1347216780763347</v>
      </c>
      <c r="AS418" s="195">
        <f t="shared" si="103"/>
        <v>-1</v>
      </c>
      <c r="AT418" s="195">
        <f t="shared" si="103"/>
        <v>-0.7445505430243432</v>
      </c>
      <c r="AU418" s="195">
        <f t="shared" si="103"/>
        <v>-0.74364210800721242</v>
      </c>
      <c r="AV418" s="195">
        <f t="shared" si="103"/>
        <v>-0.33711269171170344</v>
      </c>
      <c r="AW418" s="195">
        <f t="shared" si="103"/>
        <v>-0.22508175647967221</v>
      </c>
      <c r="AX418" s="195">
        <f t="shared" si="103"/>
        <v>-1.0806249483639443E-2</v>
      </c>
      <c r="AY418" s="195">
        <f t="shared" si="103"/>
        <v>-0.66267447797604961</v>
      </c>
      <c r="AZ418" s="195">
        <f t="shared" si="103"/>
        <v>-0.82844350875679051</v>
      </c>
      <c r="BA418" s="195">
        <f t="shared" si="103"/>
        <v>-0.10393419088987191</v>
      </c>
      <c r="BB418" s="195" t="e">
        <f t="shared" si="103"/>
        <v>#DIV/0!</v>
      </c>
      <c r="BC418" s="195" t="e">
        <f t="shared" si="103"/>
        <v>#DIV/0!</v>
      </c>
      <c r="BD418" s="195" t="e">
        <f t="shared" si="103"/>
        <v>#DIV/0!</v>
      </c>
      <c r="BE418" s="195" t="e">
        <f t="shared" si="103"/>
        <v>#DIV/0!</v>
      </c>
      <c r="BF418" s="195" t="e">
        <f t="shared" si="103"/>
        <v>#DIV/0!</v>
      </c>
      <c r="BG418" s="195" t="e">
        <f t="shared" si="103"/>
        <v>#DIV/0!</v>
      </c>
      <c r="BH418" s="195" t="e">
        <f t="shared" si="103"/>
        <v>#DIV/0!</v>
      </c>
      <c r="BI418" s="195" t="e">
        <f t="shared" si="103"/>
        <v>#DIV/0!</v>
      </c>
      <c r="BJ418" s="195" t="e">
        <f t="shared" si="103"/>
        <v>#DIV/0!</v>
      </c>
      <c r="BK418" s="195" t="e">
        <f t="shared" si="103"/>
        <v>#DIV/0!</v>
      </c>
      <c r="BL418" s="195" t="e">
        <f t="shared" si="103"/>
        <v>#DIV/0!</v>
      </c>
      <c r="BM418" s="195" t="e">
        <f t="shared" si="103"/>
        <v>#DIV/0!</v>
      </c>
      <c r="BN418" s="195" t="e">
        <f t="shared" si="103"/>
        <v>#DIV/0!</v>
      </c>
      <c r="BO418" s="195" t="e">
        <f t="shared" si="103"/>
        <v>#DIV/0!</v>
      </c>
      <c r="BP418" s="195" t="e">
        <f t="shared" si="102"/>
        <v>#DIV/0!</v>
      </c>
      <c r="BQ418" s="195" t="e">
        <f t="shared" si="102"/>
        <v>#DIV/0!</v>
      </c>
      <c r="BR418" s="195" t="e">
        <f t="shared" si="102"/>
        <v>#DIV/0!</v>
      </c>
      <c r="BS418" s="195" t="e">
        <f t="shared" si="102"/>
        <v>#DIV/0!</v>
      </c>
      <c r="BT418" s="195" t="e">
        <f t="shared" si="102"/>
        <v>#DIV/0!</v>
      </c>
      <c r="BU418" s="195" t="e">
        <f t="shared" si="102"/>
        <v>#DIV/0!</v>
      </c>
      <c r="BV418" s="195" t="e">
        <f t="shared" si="102"/>
        <v>#DIV/0!</v>
      </c>
    </row>
    <row r="419" spans="1:74" x14ac:dyDescent="0.2">
      <c r="A419" s="90"/>
      <c r="B419" s="102">
        <f t="shared" si="82"/>
        <v>41243</v>
      </c>
      <c r="C419" s="195">
        <f t="shared" si="83"/>
        <v>1.4088082327504867E-2</v>
      </c>
      <c r="D419" s="195">
        <f t="shared" si="103"/>
        <v>2.2614251392727821E-2</v>
      </c>
      <c r="E419" s="195">
        <f t="shared" si="103"/>
        <v>0.17088133816951667</v>
      </c>
      <c r="F419" s="195">
        <f t="shared" si="103"/>
        <v>-7.5976479704259539E-2</v>
      </c>
      <c r="G419" s="195">
        <f t="shared" si="103"/>
        <v>-0.30976826487199371</v>
      </c>
      <c r="H419" s="195">
        <f t="shared" si="103"/>
        <v>0.17175166034699471</v>
      </c>
      <c r="I419" s="195">
        <f t="shared" si="103"/>
        <v>0.28820076715285009</v>
      </c>
      <c r="J419" s="195">
        <f t="shared" si="103"/>
        <v>-7.9520043600327633E-2</v>
      </c>
      <c r="K419" s="195">
        <f t="shared" si="103"/>
        <v>4.6737810910339357E-2</v>
      </c>
      <c r="L419" s="195">
        <f t="shared" si="103"/>
        <v>-1</v>
      </c>
      <c r="M419" s="195">
        <f t="shared" si="103"/>
        <v>-0.23656281164146561</v>
      </c>
      <c r="N419" s="195">
        <f t="shared" si="103"/>
        <v>0.16408369206776902</v>
      </c>
      <c r="O419" s="195">
        <f t="shared" si="103"/>
        <v>-0.93778056913323848</v>
      </c>
      <c r="P419" s="195">
        <f t="shared" si="103"/>
        <v>0.11851055176481928</v>
      </c>
      <c r="Q419" s="195">
        <f t="shared" si="103"/>
        <v>0.27053534053473216</v>
      </c>
      <c r="R419" s="195">
        <f t="shared" si="103"/>
        <v>-0.3240531149684685</v>
      </c>
      <c r="S419" s="195">
        <f t="shared" si="103"/>
        <v>-0.22066978791953867</v>
      </c>
      <c r="T419" s="195">
        <f t="shared" si="103"/>
        <v>-0.4042189413611702</v>
      </c>
      <c r="U419" s="195">
        <f t="shared" si="103"/>
        <v>3.0418044500350763E-2</v>
      </c>
      <c r="V419" s="195">
        <f t="shared" si="103"/>
        <v>-0.13153254645524151</v>
      </c>
      <c r="W419" s="195">
        <f t="shared" si="103"/>
        <v>-0.77794353492831436</v>
      </c>
      <c r="X419" s="195">
        <f t="shared" si="103"/>
        <v>-5.5291946720474341E-2</v>
      </c>
      <c r="Y419" s="195">
        <f t="shared" si="103"/>
        <v>0.86550444337106969</v>
      </c>
      <c r="Z419" s="195">
        <f t="shared" si="103"/>
        <v>-0.22586305455133257</v>
      </c>
      <c r="AA419" s="195">
        <f t="shared" si="103"/>
        <v>8.9188826529387741E-2</v>
      </c>
      <c r="AB419" s="195">
        <f t="shared" si="103"/>
        <v>-6.4311291307462257E-2</v>
      </c>
      <c r="AC419" s="195">
        <f t="shared" si="103"/>
        <v>-0.20204774343841919</v>
      </c>
      <c r="AD419" s="195">
        <f t="shared" si="103"/>
        <v>-0.34691807387262769</v>
      </c>
      <c r="AE419" s="195">
        <f t="shared" si="103"/>
        <v>0.13182999487880312</v>
      </c>
      <c r="AF419" s="195">
        <f t="shared" si="103"/>
        <v>0.37858393988517458</v>
      </c>
      <c r="AG419" s="195">
        <f t="shared" si="103"/>
        <v>-0.24048772855265532</v>
      </c>
      <c r="AH419" s="195">
        <f t="shared" si="103"/>
        <v>0.14894837990108509</v>
      </c>
      <c r="AI419" s="195">
        <f t="shared" si="103"/>
        <v>3.1901704152553063E-2</v>
      </c>
      <c r="AJ419" s="195">
        <f t="shared" si="103"/>
        <v>-0.10817341034635868</v>
      </c>
      <c r="AK419" s="195">
        <f t="shared" si="103"/>
        <v>-8.2036241335083096E-2</v>
      </c>
      <c r="AL419" s="195">
        <f t="shared" si="103"/>
        <v>0.24127895218177728</v>
      </c>
      <c r="AM419" s="195">
        <f t="shared" si="103"/>
        <v>-0.36128656379610624</v>
      </c>
      <c r="AN419" s="195">
        <f t="shared" si="103"/>
        <v>-2.1441678585615873E-4</v>
      </c>
      <c r="AO419" s="195">
        <f t="shared" si="103"/>
        <v>-0.42111957221512847</v>
      </c>
      <c r="AP419" s="195">
        <f t="shared" si="103"/>
        <v>-4.3023605944399516E-2</v>
      </c>
      <c r="AQ419" s="195">
        <f t="shared" si="103"/>
        <v>-0.29168875880981088</v>
      </c>
      <c r="AR419" s="195">
        <f t="shared" si="103"/>
        <v>0.79929368363065367</v>
      </c>
      <c r="AS419" s="195">
        <f t="shared" si="103"/>
        <v>-1</v>
      </c>
      <c r="AT419" s="195">
        <f t="shared" si="103"/>
        <v>-5.0791495018236113E-2</v>
      </c>
      <c r="AU419" s="195">
        <f t="shared" si="103"/>
        <v>1.3726995073612882</v>
      </c>
      <c r="AV419" s="195">
        <f t="shared" si="103"/>
        <v>1.3192941281534283</v>
      </c>
      <c r="AW419" s="195">
        <f t="shared" si="103"/>
        <v>-0.228838095629218</v>
      </c>
      <c r="AX419" s="195">
        <f t="shared" si="103"/>
        <v>2.5622391660699784E-2</v>
      </c>
      <c r="AY419" s="195">
        <f t="shared" si="103"/>
        <v>0.33802028087141411</v>
      </c>
      <c r="AZ419" s="195">
        <f t="shared" si="103"/>
        <v>-0.18944920967509993</v>
      </c>
      <c r="BA419" s="195">
        <f t="shared" si="103"/>
        <v>-0.35889296307554791</v>
      </c>
      <c r="BB419" s="195" t="e">
        <f t="shared" si="103"/>
        <v>#DIV/0!</v>
      </c>
      <c r="BC419" s="195" t="e">
        <f t="shared" si="103"/>
        <v>#DIV/0!</v>
      </c>
      <c r="BD419" s="195" t="e">
        <f t="shared" si="103"/>
        <v>#DIV/0!</v>
      </c>
      <c r="BE419" s="195" t="e">
        <f t="shared" si="103"/>
        <v>#DIV/0!</v>
      </c>
      <c r="BF419" s="195" t="e">
        <f t="shared" si="103"/>
        <v>#DIV/0!</v>
      </c>
      <c r="BG419" s="195" t="e">
        <f t="shared" si="103"/>
        <v>#DIV/0!</v>
      </c>
      <c r="BH419" s="195" t="e">
        <f t="shared" si="103"/>
        <v>#DIV/0!</v>
      </c>
      <c r="BI419" s="195" t="e">
        <f t="shared" si="103"/>
        <v>#DIV/0!</v>
      </c>
      <c r="BJ419" s="195" t="e">
        <f t="shared" si="103"/>
        <v>#DIV/0!</v>
      </c>
      <c r="BK419" s="195" t="e">
        <f t="shared" si="103"/>
        <v>#DIV/0!</v>
      </c>
      <c r="BL419" s="195" t="e">
        <f t="shared" si="103"/>
        <v>#DIV/0!</v>
      </c>
      <c r="BM419" s="195" t="e">
        <f t="shared" si="103"/>
        <v>#DIV/0!</v>
      </c>
      <c r="BN419" s="195" t="e">
        <f t="shared" si="103"/>
        <v>#DIV/0!</v>
      </c>
      <c r="BO419" s="195" t="e">
        <f t="shared" ref="BO419:BV422" si="104">(BO172-BO$246)/BO$247</f>
        <v>#DIV/0!</v>
      </c>
      <c r="BP419" s="195" t="e">
        <f t="shared" si="104"/>
        <v>#DIV/0!</v>
      </c>
      <c r="BQ419" s="195" t="e">
        <f t="shared" si="104"/>
        <v>#DIV/0!</v>
      </c>
      <c r="BR419" s="195" t="e">
        <f t="shared" si="104"/>
        <v>#DIV/0!</v>
      </c>
      <c r="BS419" s="195" t="e">
        <f t="shared" si="104"/>
        <v>#DIV/0!</v>
      </c>
      <c r="BT419" s="195" t="e">
        <f t="shared" si="104"/>
        <v>#DIV/0!</v>
      </c>
      <c r="BU419" s="195" t="e">
        <f t="shared" si="104"/>
        <v>#DIV/0!</v>
      </c>
      <c r="BV419" s="195" t="e">
        <f t="shared" si="104"/>
        <v>#DIV/0!</v>
      </c>
    </row>
    <row r="420" spans="1:74" x14ac:dyDescent="0.2">
      <c r="A420" s="90"/>
      <c r="B420" s="102">
        <f t="shared" si="82"/>
        <v>41274</v>
      </c>
      <c r="C420" s="195">
        <f t="shared" si="83"/>
        <v>0.13307765536466995</v>
      </c>
      <c r="D420" s="195">
        <f t="shared" ref="D420:BO423" si="105">(D173-D$246)/D$247</f>
        <v>8.7407949290508935E-2</v>
      </c>
      <c r="E420" s="195">
        <f t="shared" si="105"/>
        <v>0.31528539911756814</v>
      </c>
      <c r="F420" s="195">
        <f t="shared" si="105"/>
        <v>0.53534452442222924</v>
      </c>
      <c r="G420" s="195">
        <f t="shared" si="105"/>
        <v>0.11398701683140823</v>
      </c>
      <c r="H420" s="195">
        <f t="shared" si="105"/>
        <v>0.41991243973683468</v>
      </c>
      <c r="I420" s="195">
        <f t="shared" si="105"/>
        <v>0.63773482090667755</v>
      </c>
      <c r="J420" s="195">
        <f t="shared" si="105"/>
        <v>0.63342019906225822</v>
      </c>
      <c r="K420" s="195">
        <f t="shared" si="105"/>
        <v>0.68550250619184772</v>
      </c>
      <c r="L420" s="195">
        <f t="shared" si="105"/>
        <v>-1</v>
      </c>
      <c r="M420" s="195">
        <f t="shared" si="105"/>
        <v>-0.57009661345599905</v>
      </c>
      <c r="N420" s="195">
        <f t="shared" si="105"/>
        <v>-0.68601909624987001</v>
      </c>
      <c r="O420" s="195">
        <f t="shared" si="105"/>
        <v>-0.97008515423566044</v>
      </c>
      <c r="P420" s="195">
        <f t="shared" si="105"/>
        <v>-0.63585063966603961</v>
      </c>
      <c r="Q420" s="195">
        <f t="shared" si="105"/>
        <v>-0.81863305656236729</v>
      </c>
      <c r="R420" s="195">
        <f t="shared" si="105"/>
        <v>-0.39021280675306924</v>
      </c>
      <c r="S420" s="195">
        <f t="shared" si="105"/>
        <v>-0.35293304635696965</v>
      </c>
      <c r="T420" s="195">
        <f t="shared" si="105"/>
        <v>-0.39807187009815809</v>
      </c>
      <c r="U420" s="195">
        <f t="shared" si="105"/>
        <v>-0.75831295354284523</v>
      </c>
      <c r="V420" s="195">
        <f t="shared" si="105"/>
        <v>-0.61472341633870864</v>
      </c>
      <c r="W420" s="195">
        <f t="shared" si="105"/>
        <v>-0.33502159369403972</v>
      </c>
      <c r="X420" s="195">
        <f t="shared" si="105"/>
        <v>-3.4308316307504166E-2</v>
      </c>
      <c r="Y420" s="195">
        <f t="shared" si="105"/>
        <v>-1.3881645146183419</v>
      </c>
      <c r="Z420" s="195">
        <f t="shared" si="105"/>
        <v>-0.93875369512932672</v>
      </c>
      <c r="AA420" s="195">
        <f t="shared" si="105"/>
        <v>0.42337355601102572</v>
      </c>
      <c r="AB420" s="195">
        <f t="shared" si="105"/>
        <v>0.23688717247202637</v>
      </c>
      <c r="AC420" s="195">
        <f t="shared" si="105"/>
        <v>-0.35640868397868458</v>
      </c>
      <c r="AD420" s="195">
        <f t="shared" si="105"/>
        <v>-0.65211933192711558</v>
      </c>
      <c r="AE420" s="195">
        <f t="shared" si="105"/>
        <v>0.38399458837216216</v>
      </c>
      <c r="AF420" s="195">
        <f t="shared" si="105"/>
        <v>3.1362901174618998E-2</v>
      </c>
      <c r="AG420" s="195">
        <f t="shared" si="105"/>
        <v>0.26197198886246498</v>
      </c>
      <c r="AH420" s="195">
        <f t="shared" si="105"/>
        <v>0.50310392153717487</v>
      </c>
      <c r="AI420" s="195">
        <f t="shared" si="105"/>
        <v>0.38336602352901628</v>
      </c>
      <c r="AJ420" s="195">
        <f t="shared" si="105"/>
        <v>0.56556313804968805</v>
      </c>
      <c r="AK420" s="195">
        <f t="shared" si="105"/>
        <v>0.47306270486099339</v>
      </c>
      <c r="AL420" s="195">
        <f t="shared" si="105"/>
        <v>0.84865725756334809</v>
      </c>
      <c r="AM420" s="195">
        <f t="shared" si="105"/>
        <v>0.42716716502751478</v>
      </c>
      <c r="AN420" s="195">
        <f t="shared" si="105"/>
        <v>0.57293097427763251</v>
      </c>
      <c r="AO420" s="195">
        <f t="shared" si="105"/>
        <v>0.39071027847430917</v>
      </c>
      <c r="AP420" s="195">
        <f t="shared" si="105"/>
        <v>-0.66154688929444294</v>
      </c>
      <c r="AQ420" s="195">
        <f t="shared" si="105"/>
        <v>0.40608702331833241</v>
      </c>
      <c r="AR420" s="195">
        <f t="shared" si="105"/>
        <v>-5.4292701267700853E-2</v>
      </c>
      <c r="AS420" s="195">
        <f t="shared" si="105"/>
        <v>-1</v>
      </c>
      <c r="AT420" s="195">
        <f t="shared" si="105"/>
        <v>0.1880532540823299</v>
      </c>
      <c r="AU420" s="195">
        <f t="shared" si="105"/>
        <v>-0.10830197226218154</v>
      </c>
      <c r="AV420" s="195">
        <f t="shared" si="105"/>
        <v>0.54599502754819362</v>
      </c>
      <c r="AW420" s="195">
        <f t="shared" si="105"/>
        <v>0.48583277955597159</v>
      </c>
      <c r="AX420" s="195">
        <f t="shared" si="105"/>
        <v>0.62259226602430418</v>
      </c>
      <c r="AY420" s="195">
        <f t="shared" si="105"/>
        <v>0.37033925114644367</v>
      </c>
      <c r="AZ420" s="195">
        <f t="shared" si="105"/>
        <v>0.52825203398581666</v>
      </c>
      <c r="BA420" s="195">
        <f t="shared" si="105"/>
        <v>-0.81714059776634196</v>
      </c>
      <c r="BB420" s="195" t="e">
        <f t="shared" si="105"/>
        <v>#DIV/0!</v>
      </c>
      <c r="BC420" s="195" t="e">
        <f t="shared" si="105"/>
        <v>#DIV/0!</v>
      </c>
      <c r="BD420" s="195" t="e">
        <f t="shared" si="105"/>
        <v>#DIV/0!</v>
      </c>
      <c r="BE420" s="195" t="e">
        <f t="shared" si="105"/>
        <v>#DIV/0!</v>
      </c>
      <c r="BF420" s="195" t="e">
        <f t="shared" si="105"/>
        <v>#DIV/0!</v>
      </c>
      <c r="BG420" s="195" t="e">
        <f t="shared" si="105"/>
        <v>#DIV/0!</v>
      </c>
      <c r="BH420" s="195" t="e">
        <f t="shared" si="105"/>
        <v>#DIV/0!</v>
      </c>
      <c r="BI420" s="195" t="e">
        <f t="shared" si="105"/>
        <v>#DIV/0!</v>
      </c>
      <c r="BJ420" s="195" t="e">
        <f t="shared" si="105"/>
        <v>#DIV/0!</v>
      </c>
      <c r="BK420" s="195" t="e">
        <f t="shared" si="105"/>
        <v>#DIV/0!</v>
      </c>
      <c r="BL420" s="195" t="e">
        <f t="shared" si="105"/>
        <v>#DIV/0!</v>
      </c>
      <c r="BM420" s="195" t="e">
        <f t="shared" si="105"/>
        <v>#DIV/0!</v>
      </c>
      <c r="BN420" s="195" t="e">
        <f t="shared" si="105"/>
        <v>#DIV/0!</v>
      </c>
      <c r="BO420" s="195" t="e">
        <f t="shared" si="105"/>
        <v>#DIV/0!</v>
      </c>
      <c r="BP420" s="195" t="e">
        <f t="shared" si="104"/>
        <v>#DIV/0!</v>
      </c>
      <c r="BQ420" s="195" t="e">
        <f t="shared" si="104"/>
        <v>#DIV/0!</v>
      </c>
      <c r="BR420" s="195" t="e">
        <f t="shared" si="104"/>
        <v>#DIV/0!</v>
      </c>
      <c r="BS420" s="195" t="e">
        <f t="shared" si="104"/>
        <v>#DIV/0!</v>
      </c>
      <c r="BT420" s="195" t="e">
        <f t="shared" si="104"/>
        <v>#DIV/0!</v>
      </c>
      <c r="BU420" s="195" t="e">
        <f t="shared" si="104"/>
        <v>#DIV/0!</v>
      </c>
      <c r="BV420" s="195" t="e">
        <f t="shared" si="104"/>
        <v>#DIV/0!</v>
      </c>
    </row>
    <row r="421" spans="1:74" x14ac:dyDescent="0.2">
      <c r="A421" s="90"/>
      <c r="B421" s="102">
        <f t="shared" si="82"/>
        <v>41305</v>
      </c>
      <c r="C421" s="195">
        <f t="shared" si="83"/>
        <v>1.2571875300159281</v>
      </c>
      <c r="D421" s="195">
        <f t="shared" si="105"/>
        <v>1.258902578676484</v>
      </c>
      <c r="E421" s="195">
        <f t="shared" si="105"/>
        <v>1.4178960678819272</v>
      </c>
      <c r="F421" s="195">
        <f t="shared" si="105"/>
        <v>1.0792249954991344</v>
      </c>
      <c r="G421" s="195">
        <f t="shared" si="105"/>
        <v>1.2811350703269118</v>
      </c>
      <c r="H421" s="195">
        <f t="shared" si="105"/>
        <v>1.0040021646889579</v>
      </c>
      <c r="I421" s="195">
        <f t="shared" si="105"/>
        <v>0.77167155808810384</v>
      </c>
      <c r="J421" s="195">
        <f t="shared" si="105"/>
        <v>0.84971322271503813</v>
      </c>
      <c r="K421" s="195">
        <f t="shared" si="105"/>
        <v>6.7410206759841648E-2</v>
      </c>
      <c r="L421" s="195">
        <f t="shared" si="105"/>
        <v>-1</v>
      </c>
      <c r="M421" s="195">
        <f t="shared" si="105"/>
        <v>-1.1889451398074153</v>
      </c>
      <c r="N421" s="195">
        <f t="shared" si="105"/>
        <v>-1.017445267072199</v>
      </c>
      <c r="O421" s="195">
        <f t="shared" si="105"/>
        <v>-1.0017436476360337</v>
      </c>
      <c r="P421" s="195">
        <f t="shared" si="105"/>
        <v>-0.90015796300081929</v>
      </c>
      <c r="Q421" s="195">
        <f t="shared" si="105"/>
        <v>-1.3267332683765054</v>
      </c>
      <c r="R421" s="195">
        <f t="shared" si="105"/>
        <v>-0.9846726737312943</v>
      </c>
      <c r="S421" s="195">
        <f t="shared" si="105"/>
        <v>-0.73722233078035904</v>
      </c>
      <c r="T421" s="195">
        <f t="shared" si="105"/>
        <v>-1.1436706338264389</v>
      </c>
      <c r="U421" s="195">
        <f t="shared" si="105"/>
        <v>-0.78396433406510402</v>
      </c>
      <c r="V421" s="195">
        <f t="shared" si="105"/>
        <v>-1.0335942795382882</v>
      </c>
      <c r="W421" s="195">
        <f t="shared" si="105"/>
        <v>-1.2489875041774636</v>
      </c>
      <c r="X421" s="195">
        <f t="shared" si="105"/>
        <v>-0.24922130521453723</v>
      </c>
      <c r="Y421" s="195">
        <f t="shared" si="105"/>
        <v>-0.14181224362964218</v>
      </c>
      <c r="Z421" s="195">
        <f t="shared" si="105"/>
        <v>1.2947563636700887E-2</v>
      </c>
      <c r="AA421" s="195">
        <f t="shared" si="105"/>
        <v>0.32206236335966132</v>
      </c>
      <c r="AB421" s="195">
        <f t="shared" si="105"/>
        <v>0.41277642688871002</v>
      </c>
      <c r="AC421" s="195">
        <f t="shared" si="105"/>
        <v>-0.62939675841689502</v>
      </c>
      <c r="AD421" s="195">
        <f t="shared" si="105"/>
        <v>-0.89898597498829436</v>
      </c>
      <c r="AE421" s="195">
        <f t="shared" si="105"/>
        <v>-0.17720661319783218</v>
      </c>
      <c r="AF421" s="195">
        <f t="shared" si="105"/>
        <v>-0.89675990454524823</v>
      </c>
      <c r="AG421" s="195">
        <f t="shared" si="105"/>
        <v>-1.6321054289235058E-2</v>
      </c>
      <c r="AH421" s="195">
        <f t="shared" si="105"/>
        <v>2.9649350683168957E-2</v>
      </c>
      <c r="AI421" s="195">
        <f t="shared" si="105"/>
        <v>1.1000775767672943</v>
      </c>
      <c r="AJ421" s="195">
        <f t="shared" si="105"/>
        <v>1.2627113811776436</v>
      </c>
      <c r="AK421" s="195">
        <f t="shared" si="105"/>
        <v>1.268648372057039</v>
      </c>
      <c r="AL421" s="195">
        <f t="shared" si="105"/>
        <v>1.038344817139871</v>
      </c>
      <c r="AM421" s="195">
        <f t="shared" si="105"/>
        <v>0.79459415601118266</v>
      </c>
      <c r="AN421" s="195">
        <f t="shared" si="105"/>
        <v>1.1260330570980095</v>
      </c>
      <c r="AO421" s="195">
        <f t="shared" si="105"/>
        <v>0.58390039668201299</v>
      </c>
      <c r="AP421" s="195">
        <f t="shared" si="105"/>
        <v>0.50268296710039562</v>
      </c>
      <c r="AQ421" s="195">
        <f t="shared" si="105"/>
        <v>0.53867685337889859</v>
      </c>
      <c r="AR421" s="195">
        <f t="shared" si="105"/>
        <v>1.3327793060982134</v>
      </c>
      <c r="AS421" s="195">
        <f t="shared" si="105"/>
        <v>-1</v>
      </c>
      <c r="AT421" s="195">
        <f t="shared" si="105"/>
        <v>0.97673786419239739</v>
      </c>
      <c r="AU421" s="195">
        <f t="shared" si="105"/>
        <v>1.4372739933012635</v>
      </c>
      <c r="AV421" s="195">
        <f t="shared" si="105"/>
        <v>1.6432511863100832</v>
      </c>
      <c r="AW421" s="195">
        <f t="shared" si="105"/>
        <v>0.48763801050648153</v>
      </c>
      <c r="AX421" s="195">
        <f t="shared" si="105"/>
        <v>0.47833315960500133</v>
      </c>
      <c r="AY421" s="195">
        <f t="shared" si="105"/>
        <v>1.2438757483448253</v>
      </c>
      <c r="AZ421" s="195">
        <f t="shared" si="105"/>
        <v>0.47862399188720106</v>
      </c>
      <c r="BA421" s="195">
        <f t="shared" si="105"/>
        <v>2.2869967461102951</v>
      </c>
      <c r="BB421" s="195" t="e">
        <f t="shared" si="105"/>
        <v>#DIV/0!</v>
      </c>
      <c r="BC421" s="195" t="e">
        <f t="shared" si="105"/>
        <v>#DIV/0!</v>
      </c>
      <c r="BD421" s="195" t="e">
        <f t="shared" si="105"/>
        <v>#DIV/0!</v>
      </c>
      <c r="BE421" s="195" t="e">
        <f t="shared" si="105"/>
        <v>#DIV/0!</v>
      </c>
      <c r="BF421" s="195" t="e">
        <f t="shared" si="105"/>
        <v>#DIV/0!</v>
      </c>
      <c r="BG421" s="195" t="e">
        <f t="shared" si="105"/>
        <v>#DIV/0!</v>
      </c>
      <c r="BH421" s="195" t="e">
        <f t="shared" si="105"/>
        <v>#DIV/0!</v>
      </c>
      <c r="BI421" s="195" t="e">
        <f t="shared" si="105"/>
        <v>#DIV/0!</v>
      </c>
      <c r="BJ421" s="195" t="e">
        <f t="shared" si="105"/>
        <v>#DIV/0!</v>
      </c>
      <c r="BK421" s="195" t="e">
        <f t="shared" si="105"/>
        <v>#DIV/0!</v>
      </c>
      <c r="BL421" s="195" t="e">
        <f t="shared" si="105"/>
        <v>#DIV/0!</v>
      </c>
      <c r="BM421" s="195" t="e">
        <f t="shared" si="105"/>
        <v>#DIV/0!</v>
      </c>
      <c r="BN421" s="195" t="e">
        <f t="shared" si="105"/>
        <v>#DIV/0!</v>
      </c>
      <c r="BO421" s="195" t="e">
        <f t="shared" si="105"/>
        <v>#DIV/0!</v>
      </c>
      <c r="BP421" s="195" t="e">
        <f t="shared" si="104"/>
        <v>#DIV/0!</v>
      </c>
      <c r="BQ421" s="195" t="e">
        <f t="shared" si="104"/>
        <v>#DIV/0!</v>
      </c>
      <c r="BR421" s="195" t="e">
        <f t="shared" si="104"/>
        <v>#DIV/0!</v>
      </c>
      <c r="BS421" s="195" t="e">
        <f t="shared" si="104"/>
        <v>#DIV/0!</v>
      </c>
      <c r="BT421" s="195" t="e">
        <f t="shared" si="104"/>
        <v>#DIV/0!</v>
      </c>
      <c r="BU421" s="195" t="e">
        <f t="shared" si="104"/>
        <v>#DIV/0!</v>
      </c>
      <c r="BV421" s="195" t="e">
        <f t="shared" si="104"/>
        <v>#DIV/0!</v>
      </c>
    </row>
    <row r="422" spans="1:74" x14ac:dyDescent="0.2">
      <c r="A422" s="90"/>
      <c r="B422" s="102">
        <f t="shared" si="82"/>
        <v>41333</v>
      </c>
      <c r="C422" s="195">
        <f t="shared" si="83"/>
        <v>0.15937617106363991</v>
      </c>
      <c r="D422" s="195">
        <f t="shared" si="105"/>
        <v>0.16924137482999846</v>
      </c>
      <c r="E422" s="195">
        <f t="shared" si="105"/>
        <v>0.11578799753529841</v>
      </c>
      <c r="F422" s="195">
        <f t="shared" si="105"/>
        <v>3.9341991580883737E-2</v>
      </c>
      <c r="G422" s="195">
        <f t="shared" si="105"/>
        <v>-5.8466288933586047E-2</v>
      </c>
      <c r="H422" s="195">
        <f t="shared" si="105"/>
        <v>-0.15464328264166954</v>
      </c>
      <c r="I422" s="195">
        <f t="shared" si="105"/>
        <v>-0.37052790660101204</v>
      </c>
      <c r="J422" s="195">
        <f t="shared" si="105"/>
        <v>-0.11561937954717945</v>
      </c>
      <c r="K422" s="195">
        <f t="shared" si="105"/>
        <v>-0.39719880584069372</v>
      </c>
      <c r="L422" s="195">
        <f t="shared" si="105"/>
        <v>-1</v>
      </c>
      <c r="M422" s="195">
        <f t="shared" si="105"/>
        <v>0.14530117131541362</v>
      </c>
      <c r="N422" s="195">
        <f t="shared" si="105"/>
        <v>0.17129247827523639</v>
      </c>
      <c r="O422" s="195">
        <f t="shared" si="105"/>
        <v>-1.0973652195392025</v>
      </c>
      <c r="P422" s="195">
        <f t="shared" si="105"/>
        <v>0.1594973395862995</v>
      </c>
      <c r="Q422" s="195">
        <f t="shared" si="105"/>
        <v>0.24576124361231599</v>
      </c>
      <c r="R422" s="195">
        <f t="shared" si="105"/>
        <v>0.20011207948861826</v>
      </c>
      <c r="S422" s="195">
        <f t="shared" si="105"/>
        <v>0.22380331150929764</v>
      </c>
      <c r="T422" s="195">
        <f t="shared" si="105"/>
        <v>0.14348510817320792</v>
      </c>
      <c r="U422" s="195">
        <f t="shared" si="105"/>
        <v>-0.27589729593466394</v>
      </c>
      <c r="V422" s="195">
        <f t="shared" si="105"/>
        <v>4.0075340230048773E-2</v>
      </c>
      <c r="W422" s="195">
        <f t="shared" si="105"/>
        <v>-4.4905569989568295E-2</v>
      </c>
      <c r="X422" s="195">
        <f t="shared" si="105"/>
        <v>-0.22117866549213469</v>
      </c>
      <c r="Y422" s="195">
        <f t="shared" si="105"/>
        <v>7.4204394347564345E-2</v>
      </c>
      <c r="Z422" s="195">
        <f t="shared" si="105"/>
        <v>-3.6518769231716833E-3</v>
      </c>
      <c r="AA422" s="195">
        <f t="shared" si="105"/>
        <v>-3.6771452551828031E-2</v>
      </c>
      <c r="AB422" s="195">
        <f t="shared" si="105"/>
        <v>-0.12858217562404503</v>
      </c>
      <c r="AC422" s="195">
        <f t="shared" si="105"/>
        <v>-1.034440594726916</v>
      </c>
      <c r="AD422" s="195">
        <f t="shared" si="105"/>
        <v>-0.97202908434567514</v>
      </c>
      <c r="AE422" s="195">
        <f t="shared" si="105"/>
        <v>-1.0744406322985487</v>
      </c>
      <c r="AF422" s="195">
        <f t="shared" si="105"/>
        <v>-0.56449295549868583</v>
      </c>
      <c r="AG422" s="195">
        <f t="shared" si="105"/>
        <v>-0.18908108520653261</v>
      </c>
      <c r="AH422" s="195">
        <f t="shared" si="105"/>
        <v>-8.4716135555710462E-2</v>
      </c>
      <c r="AI422" s="195">
        <f t="shared" si="105"/>
        <v>4.5684618637904593E-2</v>
      </c>
      <c r="AJ422" s="195">
        <f t="shared" si="105"/>
        <v>-0.3006695670309435</v>
      </c>
      <c r="AK422" s="195">
        <f t="shared" si="105"/>
        <v>-0.14464983010682061</v>
      </c>
      <c r="AL422" s="195">
        <f t="shared" si="105"/>
        <v>-0.17414310520308626</v>
      </c>
      <c r="AM422" s="195">
        <f t="shared" si="105"/>
        <v>-0.80766060739872014</v>
      </c>
      <c r="AN422" s="195">
        <f t="shared" si="105"/>
        <v>-0.16158635431528023</v>
      </c>
      <c r="AO422" s="195">
        <f t="shared" si="105"/>
        <v>-0.15244246601814077</v>
      </c>
      <c r="AP422" s="195">
        <f t="shared" si="105"/>
        <v>-1.0057861424531518</v>
      </c>
      <c r="AQ422" s="195">
        <f t="shared" si="105"/>
        <v>-0.75489966105750672</v>
      </c>
      <c r="AR422" s="195">
        <f t="shared" si="105"/>
        <v>-0.37522034441575824</v>
      </c>
      <c r="AS422" s="195">
        <f t="shared" si="105"/>
        <v>-1</v>
      </c>
      <c r="AT422" s="195">
        <f t="shared" si="105"/>
        <v>-0.38432586345414216</v>
      </c>
      <c r="AU422" s="195">
        <f t="shared" si="105"/>
        <v>-1.0276687840398433</v>
      </c>
      <c r="AV422" s="195">
        <f t="shared" si="105"/>
        <v>-0.50905387409239522</v>
      </c>
      <c r="AW422" s="195">
        <f t="shared" si="105"/>
        <v>4.7015781333544449E-2</v>
      </c>
      <c r="AX422" s="195">
        <f t="shared" si="105"/>
        <v>-3.4852949486272169E-2</v>
      </c>
      <c r="AY422" s="195">
        <f t="shared" si="105"/>
        <v>-7.1544706758426821E-2</v>
      </c>
      <c r="AZ422" s="195">
        <f t="shared" si="105"/>
        <v>0.47479439375417976</v>
      </c>
      <c r="BA422" s="195">
        <f t="shared" si="105"/>
        <v>-2.6833459580958348E-2</v>
      </c>
      <c r="BB422" s="195" t="e">
        <f t="shared" si="105"/>
        <v>#DIV/0!</v>
      </c>
      <c r="BC422" s="195" t="e">
        <f t="shared" si="105"/>
        <v>#DIV/0!</v>
      </c>
      <c r="BD422" s="195" t="e">
        <f t="shared" si="105"/>
        <v>#DIV/0!</v>
      </c>
      <c r="BE422" s="195" t="e">
        <f t="shared" si="105"/>
        <v>#DIV/0!</v>
      </c>
      <c r="BF422" s="195" t="e">
        <f t="shared" si="105"/>
        <v>#DIV/0!</v>
      </c>
      <c r="BG422" s="195" t="e">
        <f t="shared" si="105"/>
        <v>#DIV/0!</v>
      </c>
      <c r="BH422" s="195" t="e">
        <f t="shared" si="105"/>
        <v>#DIV/0!</v>
      </c>
      <c r="BI422" s="195" t="e">
        <f t="shared" si="105"/>
        <v>#DIV/0!</v>
      </c>
      <c r="BJ422" s="195" t="e">
        <f t="shared" si="105"/>
        <v>#DIV/0!</v>
      </c>
      <c r="BK422" s="195" t="e">
        <f t="shared" si="105"/>
        <v>#DIV/0!</v>
      </c>
      <c r="BL422" s="195" t="e">
        <f t="shared" si="105"/>
        <v>#DIV/0!</v>
      </c>
      <c r="BM422" s="195" t="e">
        <f t="shared" si="105"/>
        <v>#DIV/0!</v>
      </c>
      <c r="BN422" s="195" t="e">
        <f t="shared" si="105"/>
        <v>#DIV/0!</v>
      </c>
      <c r="BO422" s="195" t="e">
        <f t="shared" si="105"/>
        <v>#DIV/0!</v>
      </c>
      <c r="BP422" s="195" t="e">
        <f t="shared" si="104"/>
        <v>#DIV/0!</v>
      </c>
      <c r="BQ422" s="195" t="e">
        <f t="shared" si="104"/>
        <v>#DIV/0!</v>
      </c>
      <c r="BR422" s="195" t="e">
        <f t="shared" si="104"/>
        <v>#DIV/0!</v>
      </c>
      <c r="BS422" s="195" t="e">
        <f t="shared" si="104"/>
        <v>#DIV/0!</v>
      </c>
      <c r="BT422" s="195" t="e">
        <f t="shared" si="104"/>
        <v>#DIV/0!</v>
      </c>
      <c r="BU422" s="195" t="e">
        <f t="shared" si="104"/>
        <v>#DIV/0!</v>
      </c>
      <c r="BV422" s="195" t="e">
        <f t="shared" si="104"/>
        <v>#DIV/0!</v>
      </c>
    </row>
    <row r="423" spans="1:74" x14ac:dyDescent="0.2">
      <c r="A423" s="90"/>
      <c r="B423" s="102">
        <f t="shared" si="82"/>
        <v>41364</v>
      </c>
      <c r="C423" s="195">
        <f t="shared" si="83"/>
        <v>0.84348048866924308</v>
      </c>
      <c r="D423" s="195">
        <f t="shared" si="105"/>
        <v>0.84150937556579808</v>
      </c>
      <c r="E423" s="195">
        <f t="shared" si="105"/>
        <v>0.79632032929795837</v>
      </c>
      <c r="F423" s="195">
        <f t="shared" si="105"/>
        <v>0.74809278493061981</v>
      </c>
      <c r="G423" s="195">
        <f t="shared" si="105"/>
        <v>0.89102188789749937</v>
      </c>
      <c r="H423" s="195">
        <f t="shared" si="105"/>
        <v>0.30988149710620516</v>
      </c>
      <c r="I423" s="195">
        <f t="shared" si="105"/>
        <v>-8.4358892593186727E-2</v>
      </c>
      <c r="J423" s="195">
        <f t="shared" si="105"/>
        <v>0.24009326171328621</v>
      </c>
      <c r="K423" s="195">
        <f t="shared" si="105"/>
        <v>-0.47803791902199544</v>
      </c>
      <c r="L423" s="195">
        <f t="shared" si="105"/>
        <v>-1</v>
      </c>
      <c r="M423" s="195">
        <f t="shared" si="105"/>
        <v>-0.3232238261036029</v>
      </c>
      <c r="N423" s="195">
        <f t="shared" si="105"/>
        <v>-0.21157416696581077</v>
      </c>
      <c r="O423" s="195">
        <f t="shared" si="105"/>
        <v>-0.93842666083528692</v>
      </c>
      <c r="P423" s="195">
        <f t="shared" si="105"/>
        <v>-0.22291832871692024</v>
      </c>
      <c r="Q423" s="195">
        <f t="shared" si="105"/>
        <v>-0.20189017171112711</v>
      </c>
      <c r="R423" s="195">
        <f t="shared" si="105"/>
        <v>-0.32217357827004234</v>
      </c>
      <c r="S423" s="195">
        <f t="shared" si="105"/>
        <v>-0.21855276930125661</v>
      </c>
      <c r="T423" s="195">
        <f t="shared" si="105"/>
        <v>-0.41204621210273895</v>
      </c>
      <c r="U423" s="195">
        <f t="shared" si="105"/>
        <v>-0.12185847142440724</v>
      </c>
      <c r="V423" s="195">
        <f t="shared" si="105"/>
        <v>-0.35757519289554324</v>
      </c>
      <c r="W423" s="195">
        <f t="shared" si="105"/>
        <v>-0.36400450011753294</v>
      </c>
      <c r="X423" s="195">
        <f t="shared" si="105"/>
        <v>-6.2882799197055708E-2</v>
      </c>
      <c r="Y423" s="195">
        <f t="shared" si="105"/>
        <v>-0.50526427960978582</v>
      </c>
      <c r="Z423" s="195">
        <f t="shared" si="105"/>
        <v>-0.38875889791221546</v>
      </c>
      <c r="AA423" s="195">
        <f t="shared" si="105"/>
        <v>0.18321733455375055</v>
      </c>
      <c r="AB423" s="195">
        <f t="shared" si="105"/>
        <v>0.24392274264869371</v>
      </c>
      <c r="AC423" s="195">
        <f t="shared" si="105"/>
        <v>-0.36360096607994141</v>
      </c>
      <c r="AD423" s="195">
        <f t="shared" si="105"/>
        <v>-0.35399994152940295</v>
      </c>
      <c r="AE423" s="195">
        <f t="shared" si="105"/>
        <v>-0.31162773908699626</v>
      </c>
      <c r="AF423" s="195">
        <f t="shared" si="105"/>
        <v>-0.65740216072590218</v>
      </c>
      <c r="AG423" s="195">
        <f t="shared" si="105"/>
        <v>-0.37160914447946458</v>
      </c>
      <c r="AH423" s="195">
        <f t="shared" si="105"/>
        <v>-0.28212407677059148</v>
      </c>
      <c r="AI423" s="195">
        <f t="shared" si="105"/>
        <v>0.24553687867550131</v>
      </c>
      <c r="AJ423" s="195">
        <f t="shared" si="105"/>
        <v>0.244952985193268</v>
      </c>
      <c r="AK423" s="195">
        <f t="shared" si="105"/>
        <v>0.27923199881275956</v>
      </c>
      <c r="AL423" s="195">
        <f t="shared" si="105"/>
        <v>0.22955739534415823</v>
      </c>
      <c r="AM423" s="195">
        <f t="shared" si="105"/>
        <v>-1.8553223125632123E-2</v>
      </c>
      <c r="AN423" s="195">
        <f t="shared" si="105"/>
        <v>0.29987585872380068</v>
      </c>
      <c r="AO423" s="195">
        <f t="shared" si="105"/>
        <v>0.32579500449382887</v>
      </c>
      <c r="AP423" s="195">
        <f t="shared" si="105"/>
        <v>0.10172577792756685</v>
      </c>
      <c r="AQ423" s="195">
        <f t="shared" si="105"/>
        <v>-0.47207475487037964</v>
      </c>
      <c r="AR423" s="195">
        <f t="shared" si="105"/>
        <v>0.75374823835370275</v>
      </c>
      <c r="AS423" s="195">
        <f t="shared" si="105"/>
        <v>-1</v>
      </c>
      <c r="AT423" s="195">
        <f t="shared" si="105"/>
        <v>0.38288178881968443</v>
      </c>
      <c r="AU423" s="195">
        <f t="shared" si="105"/>
        <v>0.20996661719667908</v>
      </c>
      <c r="AV423" s="195">
        <f t="shared" si="105"/>
        <v>0.58067264913699879</v>
      </c>
      <c r="AW423" s="195">
        <f t="shared" si="105"/>
        <v>0.36914921539119666</v>
      </c>
      <c r="AX423" s="195">
        <f t="shared" si="105"/>
        <v>0.29140170747927219</v>
      </c>
      <c r="AY423" s="195">
        <f t="shared" si="105"/>
        <v>0.51895108632727116</v>
      </c>
      <c r="AZ423" s="195">
        <f t="shared" si="105"/>
        <v>0.33770570536036937</v>
      </c>
      <c r="BA423" s="195">
        <f t="shared" si="105"/>
        <v>0.85890825806401383</v>
      </c>
      <c r="BB423" s="195" t="e">
        <f t="shared" si="105"/>
        <v>#DIV/0!</v>
      </c>
      <c r="BC423" s="195" t="e">
        <f t="shared" si="105"/>
        <v>#DIV/0!</v>
      </c>
      <c r="BD423" s="195" t="e">
        <f t="shared" si="105"/>
        <v>#DIV/0!</v>
      </c>
      <c r="BE423" s="195" t="e">
        <f t="shared" si="105"/>
        <v>#DIV/0!</v>
      </c>
      <c r="BF423" s="195" t="e">
        <f t="shared" si="105"/>
        <v>#DIV/0!</v>
      </c>
      <c r="BG423" s="195" t="e">
        <f t="shared" si="105"/>
        <v>#DIV/0!</v>
      </c>
      <c r="BH423" s="195" t="e">
        <f t="shared" si="105"/>
        <v>#DIV/0!</v>
      </c>
      <c r="BI423" s="195" t="e">
        <f t="shared" si="105"/>
        <v>#DIV/0!</v>
      </c>
      <c r="BJ423" s="195" t="e">
        <f t="shared" si="105"/>
        <v>#DIV/0!</v>
      </c>
      <c r="BK423" s="195" t="e">
        <f t="shared" si="105"/>
        <v>#DIV/0!</v>
      </c>
      <c r="BL423" s="195" t="e">
        <f t="shared" si="105"/>
        <v>#DIV/0!</v>
      </c>
      <c r="BM423" s="195" t="e">
        <f t="shared" si="105"/>
        <v>#DIV/0!</v>
      </c>
      <c r="BN423" s="195" t="e">
        <f t="shared" si="105"/>
        <v>#DIV/0!</v>
      </c>
      <c r="BO423" s="195" t="e">
        <f t="shared" ref="BO423:BV426" si="106">(BO176-BO$246)/BO$247</f>
        <v>#DIV/0!</v>
      </c>
      <c r="BP423" s="195" t="e">
        <f t="shared" si="106"/>
        <v>#DIV/0!</v>
      </c>
      <c r="BQ423" s="195" t="e">
        <f t="shared" si="106"/>
        <v>#DIV/0!</v>
      </c>
      <c r="BR423" s="195" t="e">
        <f t="shared" si="106"/>
        <v>#DIV/0!</v>
      </c>
      <c r="BS423" s="195" t="e">
        <f t="shared" si="106"/>
        <v>#DIV/0!</v>
      </c>
      <c r="BT423" s="195" t="e">
        <f t="shared" si="106"/>
        <v>#DIV/0!</v>
      </c>
      <c r="BU423" s="195" t="e">
        <f t="shared" si="106"/>
        <v>#DIV/0!</v>
      </c>
      <c r="BV423" s="195" t="e">
        <f t="shared" si="106"/>
        <v>#DIV/0!</v>
      </c>
    </row>
    <row r="424" spans="1:74" x14ac:dyDescent="0.2">
      <c r="A424" s="90"/>
      <c r="B424" s="102">
        <f t="shared" si="82"/>
        <v>41394</v>
      </c>
      <c r="C424" s="195">
        <f t="shared" si="83"/>
        <v>0.24159530188980788</v>
      </c>
      <c r="D424" s="195">
        <f t="shared" ref="D424:BO427" si="107">(D177-D$246)/D$247</f>
        <v>0.29273933817679987</v>
      </c>
      <c r="E424" s="195">
        <f t="shared" si="107"/>
        <v>8.3850176810496724E-2</v>
      </c>
      <c r="F424" s="195">
        <f t="shared" si="107"/>
        <v>-0.25722291227501554</v>
      </c>
      <c r="G424" s="195">
        <f t="shared" si="107"/>
        <v>-0.19815984959081687</v>
      </c>
      <c r="H424" s="195">
        <f t="shared" si="107"/>
        <v>0.57348786377889982</v>
      </c>
      <c r="I424" s="195">
        <f t="shared" si="107"/>
        <v>0.70210388416978187</v>
      </c>
      <c r="J424" s="195">
        <f t="shared" si="107"/>
        <v>0.44530543404425083</v>
      </c>
      <c r="K424" s="195">
        <f t="shared" si="107"/>
        <v>-3.8577677842806746E-2</v>
      </c>
      <c r="L424" s="195">
        <f t="shared" si="107"/>
        <v>-1</v>
      </c>
      <c r="M424" s="195">
        <f t="shared" si="107"/>
        <v>0.7125975044483277</v>
      </c>
      <c r="N424" s="195">
        <f t="shared" si="107"/>
        <v>0.49230595790900145</v>
      </c>
      <c r="O424" s="195">
        <f t="shared" si="107"/>
        <v>-1.0017436476360337</v>
      </c>
      <c r="P424" s="195">
        <f t="shared" si="107"/>
        <v>0.19844117225156904</v>
      </c>
      <c r="Q424" s="195">
        <f t="shared" si="107"/>
        <v>1.1504121668312606</v>
      </c>
      <c r="R424" s="195">
        <f t="shared" si="107"/>
        <v>1.0272585897320015</v>
      </c>
      <c r="S424" s="195">
        <f t="shared" si="107"/>
        <v>0.57694217912082246</v>
      </c>
      <c r="T424" s="195">
        <f t="shared" si="107"/>
        <v>1.404659228967857</v>
      </c>
      <c r="U424" s="195">
        <f t="shared" si="107"/>
        <v>0.33588486598679207</v>
      </c>
      <c r="V424" s="195">
        <f t="shared" si="107"/>
        <v>0.455651121120003</v>
      </c>
      <c r="W424" s="195">
        <f t="shared" si="107"/>
        <v>0.23201031811608464</v>
      </c>
      <c r="X424" s="195">
        <f t="shared" si="107"/>
        <v>0.2522101026493187</v>
      </c>
      <c r="Y424" s="195">
        <f t="shared" si="107"/>
        <v>0.55750714096235354</v>
      </c>
      <c r="Z424" s="195">
        <f t="shared" si="107"/>
        <v>-0.13733270489867885</v>
      </c>
      <c r="AA424" s="195">
        <f t="shared" si="107"/>
        <v>0.52399526372728944</v>
      </c>
      <c r="AB424" s="195">
        <f t="shared" si="107"/>
        <v>0.13376219339601039</v>
      </c>
      <c r="AC424" s="195">
        <f t="shared" si="107"/>
        <v>0.61459492046378106</v>
      </c>
      <c r="AD424" s="195">
        <f t="shared" si="107"/>
        <v>0.35159921865814803</v>
      </c>
      <c r="AE424" s="195">
        <f t="shared" si="107"/>
        <v>1.2064791030733404</v>
      </c>
      <c r="AF424" s="195">
        <f t="shared" si="107"/>
        <v>1.035410020157661</v>
      </c>
      <c r="AG424" s="195">
        <f t="shared" si="107"/>
        <v>0.26886706770173624</v>
      </c>
      <c r="AH424" s="195">
        <f t="shared" si="107"/>
        <v>0.75421794806747633</v>
      </c>
      <c r="AI424" s="195">
        <f t="shared" si="107"/>
        <v>0.17662230624874381</v>
      </c>
      <c r="AJ424" s="195">
        <f t="shared" si="107"/>
        <v>4.0100656289064666E-2</v>
      </c>
      <c r="AK424" s="195">
        <f t="shared" si="107"/>
        <v>-0.12157920285385602</v>
      </c>
      <c r="AL424" s="195">
        <f t="shared" si="107"/>
        <v>0.22142792850516443</v>
      </c>
      <c r="AM424" s="195">
        <f t="shared" si="107"/>
        <v>0.1597494578122815</v>
      </c>
      <c r="AN424" s="195">
        <f t="shared" si="107"/>
        <v>0.46898544548196081</v>
      </c>
      <c r="AO424" s="195">
        <f t="shared" si="107"/>
        <v>0.52213188707204627</v>
      </c>
      <c r="AP424" s="195">
        <f t="shared" si="107"/>
        <v>-0.70432961461436361</v>
      </c>
      <c r="AQ424" s="195">
        <f t="shared" si="107"/>
        <v>-0.38997148058854286</v>
      </c>
      <c r="AR424" s="195">
        <f t="shared" si="107"/>
        <v>0.13733373794289833</v>
      </c>
      <c r="AS424" s="195">
        <f t="shared" si="107"/>
        <v>-1</v>
      </c>
      <c r="AT424" s="195">
        <f t="shared" si="107"/>
        <v>0.30461610179517479</v>
      </c>
      <c r="AU424" s="195">
        <f t="shared" si="107"/>
        <v>0.88833771886275814</v>
      </c>
      <c r="AV424" s="195">
        <f t="shared" si="107"/>
        <v>1.0277888366986894</v>
      </c>
      <c r="AW424" s="195">
        <f t="shared" si="107"/>
        <v>0.97510507111234668</v>
      </c>
      <c r="AX424" s="195">
        <f t="shared" si="107"/>
        <v>1.3521564879462853</v>
      </c>
      <c r="AY424" s="195">
        <f t="shared" si="107"/>
        <v>0.37837619395579214</v>
      </c>
      <c r="AZ424" s="195">
        <f t="shared" si="107"/>
        <v>-0.51636680736112073</v>
      </c>
      <c r="BA424" s="195">
        <f t="shared" si="107"/>
        <v>-2.1136166983598093E-2</v>
      </c>
      <c r="BB424" s="195" t="e">
        <f t="shared" si="107"/>
        <v>#DIV/0!</v>
      </c>
      <c r="BC424" s="195" t="e">
        <f t="shared" si="107"/>
        <v>#DIV/0!</v>
      </c>
      <c r="BD424" s="195" t="e">
        <f t="shared" si="107"/>
        <v>#DIV/0!</v>
      </c>
      <c r="BE424" s="195" t="e">
        <f t="shared" si="107"/>
        <v>#DIV/0!</v>
      </c>
      <c r="BF424" s="195" t="e">
        <f t="shared" si="107"/>
        <v>#DIV/0!</v>
      </c>
      <c r="BG424" s="195" t="e">
        <f t="shared" si="107"/>
        <v>#DIV/0!</v>
      </c>
      <c r="BH424" s="195" t="e">
        <f t="shared" si="107"/>
        <v>#DIV/0!</v>
      </c>
      <c r="BI424" s="195" t="e">
        <f t="shared" si="107"/>
        <v>#DIV/0!</v>
      </c>
      <c r="BJ424" s="195" t="e">
        <f t="shared" si="107"/>
        <v>#DIV/0!</v>
      </c>
      <c r="BK424" s="195" t="e">
        <f t="shared" si="107"/>
        <v>#DIV/0!</v>
      </c>
      <c r="BL424" s="195" t="e">
        <f t="shared" si="107"/>
        <v>#DIV/0!</v>
      </c>
      <c r="BM424" s="195" t="e">
        <f t="shared" si="107"/>
        <v>#DIV/0!</v>
      </c>
      <c r="BN424" s="195" t="e">
        <f t="shared" si="107"/>
        <v>#DIV/0!</v>
      </c>
      <c r="BO424" s="195" t="e">
        <f t="shared" si="107"/>
        <v>#DIV/0!</v>
      </c>
      <c r="BP424" s="195" t="e">
        <f t="shared" si="106"/>
        <v>#DIV/0!</v>
      </c>
      <c r="BQ424" s="195" t="e">
        <f t="shared" si="106"/>
        <v>#DIV/0!</v>
      </c>
      <c r="BR424" s="195" t="e">
        <f t="shared" si="106"/>
        <v>#DIV/0!</v>
      </c>
      <c r="BS424" s="195" t="e">
        <f t="shared" si="106"/>
        <v>#DIV/0!</v>
      </c>
      <c r="BT424" s="195" t="e">
        <f t="shared" si="106"/>
        <v>#DIV/0!</v>
      </c>
      <c r="BU424" s="195" t="e">
        <f t="shared" si="106"/>
        <v>#DIV/0!</v>
      </c>
      <c r="BV424" s="195" t="e">
        <f t="shared" si="106"/>
        <v>#DIV/0!</v>
      </c>
    </row>
    <row r="425" spans="1:74" x14ac:dyDescent="0.2">
      <c r="A425" s="90"/>
      <c r="B425" s="102">
        <f t="shared" si="82"/>
        <v>41425</v>
      </c>
      <c r="C425" s="195">
        <f t="shared" si="83"/>
        <v>0.43209468040330956</v>
      </c>
      <c r="D425" s="195">
        <f t="shared" si="107"/>
        <v>0.40451247325603074</v>
      </c>
      <c r="E425" s="195">
        <f t="shared" si="107"/>
        <v>0.29172195813202706</v>
      </c>
      <c r="F425" s="195">
        <f t="shared" si="107"/>
        <v>0.62293251336790567</v>
      </c>
      <c r="G425" s="195">
        <f t="shared" si="107"/>
        <v>0.55614032157527338</v>
      </c>
      <c r="H425" s="195">
        <f t="shared" si="107"/>
        <v>-0.20993546643273575</v>
      </c>
      <c r="I425" s="195">
        <f t="shared" si="107"/>
        <v>-0.63563473838340567</v>
      </c>
      <c r="J425" s="195">
        <f t="shared" si="107"/>
        <v>-0.68706234497923935</v>
      </c>
      <c r="K425" s="195">
        <f t="shared" si="107"/>
        <v>-0.6221631136146889</v>
      </c>
      <c r="L425" s="195">
        <f t="shared" si="107"/>
        <v>-1</v>
      </c>
      <c r="M425" s="195">
        <f t="shared" si="107"/>
        <v>-2.394644279478074</v>
      </c>
      <c r="N425" s="195">
        <f t="shared" si="107"/>
        <v>-1.8185105097069423</v>
      </c>
      <c r="O425" s="195">
        <f t="shared" si="107"/>
        <v>-1.0017436476360337</v>
      </c>
      <c r="P425" s="195">
        <f t="shared" si="107"/>
        <v>-1.7298531258169536</v>
      </c>
      <c r="Q425" s="195">
        <f t="shared" si="107"/>
        <v>-2.2304592919770134</v>
      </c>
      <c r="R425" s="195">
        <f t="shared" si="107"/>
        <v>-2.1020948316796133</v>
      </c>
      <c r="S425" s="195">
        <f t="shared" si="107"/>
        <v>-1.77194038306831</v>
      </c>
      <c r="T425" s="195">
        <f t="shared" si="107"/>
        <v>-2.2384230452938074</v>
      </c>
      <c r="U425" s="195">
        <f t="shared" si="107"/>
        <v>-3.3387896175314049</v>
      </c>
      <c r="V425" s="195">
        <f t="shared" si="107"/>
        <v>-2.1120088178324856</v>
      </c>
      <c r="W425" s="195">
        <f t="shared" si="107"/>
        <v>-2.7311331643491701</v>
      </c>
      <c r="X425" s="195">
        <f t="shared" si="107"/>
        <v>-0.68833036376429524</v>
      </c>
      <c r="Y425" s="195">
        <f t="shared" si="107"/>
        <v>-1.623680672976582</v>
      </c>
      <c r="Z425" s="195">
        <f t="shared" si="107"/>
        <v>-0.82565617344806164</v>
      </c>
      <c r="AA425" s="195">
        <f t="shared" si="107"/>
        <v>-0.50553502280344098</v>
      </c>
      <c r="AB425" s="195">
        <f t="shared" si="107"/>
        <v>-0.14144902919038263</v>
      </c>
      <c r="AC425" s="195">
        <f t="shared" si="107"/>
        <v>-1.8866349821802657</v>
      </c>
      <c r="AD425" s="195">
        <f t="shared" si="107"/>
        <v>-2.0343092328619647</v>
      </c>
      <c r="AE425" s="195">
        <f t="shared" si="107"/>
        <v>-1.2303787369822294</v>
      </c>
      <c r="AF425" s="195">
        <f t="shared" si="107"/>
        <v>-1.8777297246641034</v>
      </c>
      <c r="AG425" s="195">
        <f t="shared" si="107"/>
        <v>-0.95960614549510048</v>
      </c>
      <c r="AH425" s="195">
        <f t="shared" si="107"/>
        <v>-1.951085377833335</v>
      </c>
      <c r="AI425" s="195">
        <f t="shared" si="107"/>
        <v>0.26621125040352855</v>
      </c>
      <c r="AJ425" s="195">
        <f t="shared" si="107"/>
        <v>-6.0049371175212529E-2</v>
      </c>
      <c r="AK425" s="195">
        <f t="shared" si="107"/>
        <v>0.2797935556627304</v>
      </c>
      <c r="AL425" s="195">
        <f t="shared" si="107"/>
        <v>0.75601914707248818</v>
      </c>
      <c r="AM425" s="195">
        <f t="shared" si="107"/>
        <v>-1.2230223313432935</v>
      </c>
      <c r="AN425" s="195">
        <f t="shared" si="107"/>
        <v>-0.4649394939575367</v>
      </c>
      <c r="AO425" s="195">
        <f t="shared" si="107"/>
        <v>-0.34202618011581781</v>
      </c>
      <c r="AP425" s="195">
        <f t="shared" si="107"/>
        <v>-0.57679568301903739</v>
      </c>
      <c r="AQ425" s="195">
        <f t="shared" si="107"/>
        <v>-0.45788062948606206</v>
      </c>
      <c r="AR425" s="195">
        <f t="shared" si="107"/>
        <v>0.38290287048272797</v>
      </c>
      <c r="AS425" s="195">
        <f t="shared" si="107"/>
        <v>-1</v>
      </c>
      <c r="AT425" s="195">
        <f t="shared" si="107"/>
        <v>-0.69999649941847164</v>
      </c>
      <c r="AU425" s="195">
        <f t="shared" si="107"/>
        <v>-0.27509479816458127</v>
      </c>
      <c r="AV425" s="195">
        <f t="shared" si="107"/>
        <v>0.80957434205728163</v>
      </c>
      <c r="AW425" s="195">
        <f t="shared" si="107"/>
        <v>-1.255139242978184</v>
      </c>
      <c r="AX425" s="195">
        <f t="shared" si="107"/>
        <v>-1.8150048383653816</v>
      </c>
      <c r="AY425" s="195">
        <f t="shared" si="107"/>
        <v>0.20722561665106137</v>
      </c>
      <c r="AZ425" s="195">
        <f t="shared" si="107"/>
        <v>0.5050244216993085</v>
      </c>
      <c r="BA425" s="195">
        <f t="shared" si="107"/>
        <v>-0.60519737038149679</v>
      </c>
      <c r="BB425" s="195" t="e">
        <f t="shared" si="107"/>
        <v>#DIV/0!</v>
      </c>
      <c r="BC425" s="195" t="e">
        <f t="shared" si="107"/>
        <v>#DIV/0!</v>
      </c>
      <c r="BD425" s="195" t="e">
        <f t="shared" si="107"/>
        <v>#DIV/0!</v>
      </c>
      <c r="BE425" s="195" t="e">
        <f t="shared" si="107"/>
        <v>#DIV/0!</v>
      </c>
      <c r="BF425" s="195" t="e">
        <f t="shared" si="107"/>
        <v>#DIV/0!</v>
      </c>
      <c r="BG425" s="195" t="e">
        <f t="shared" si="107"/>
        <v>#DIV/0!</v>
      </c>
      <c r="BH425" s="195" t="e">
        <f t="shared" si="107"/>
        <v>#DIV/0!</v>
      </c>
      <c r="BI425" s="195" t="e">
        <f t="shared" si="107"/>
        <v>#DIV/0!</v>
      </c>
      <c r="BJ425" s="195" t="e">
        <f t="shared" si="107"/>
        <v>#DIV/0!</v>
      </c>
      <c r="BK425" s="195" t="e">
        <f t="shared" si="107"/>
        <v>#DIV/0!</v>
      </c>
      <c r="BL425" s="195" t="e">
        <f t="shared" si="107"/>
        <v>#DIV/0!</v>
      </c>
      <c r="BM425" s="195" t="e">
        <f t="shared" si="107"/>
        <v>#DIV/0!</v>
      </c>
      <c r="BN425" s="195" t="e">
        <f t="shared" si="107"/>
        <v>#DIV/0!</v>
      </c>
      <c r="BO425" s="195" t="e">
        <f t="shared" si="107"/>
        <v>#DIV/0!</v>
      </c>
      <c r="BP425" s="195" t="e">
        <f t="shared" si="106"/>
        <v>#DIV/0!</v>
      </c>
      <c r="BQ425" s="195" t="e">
        <f t="shared" si="106"/>
        <v>#DIV/0!</v>
      </c>
      <c r="BR425" s="195" t="e">
        <f t="shared" si="106"/>
        <v>#DIV/0!</v>
      </c>
      <c r="BS425" s="195" t="e">
        <f t="shared" si="106"/>
        <v>#DIV/0!</v>
      </c>
      <c r="BT425" s="195" t="e">
        <f t="shared" si="106"/>
        <v>#DIV/0!</v>
      </c>
      <c r="BU425" s="195" t="e">
        <f t="shared" si="106"/>
        <v>#DIV/0!</v>
      </c>
      <c r="BV425" s="195" t="e">
        <f t="shared" si="106"/>
        <v>#DIV/0!</v>
      </c>
    </row>
    <row r="426" spans="1:74" x14ac:dyDescent="0.2">
      <c r="A426" s="90"/>
      <c r="B426" s="102">
        <f t="shared" si="82"/>
        <v>41455</v>
      </c>
      <c r="C426" s="195">
        <f t="shared" si="83"/>
        <v>-0.53229853170305086</v>
      </c>
      <c r="D426" s="195">
        <f t="shared" si="107"/>
        <v>-0.55355823201569476</v>
      </c>
      <c r="E426" s="195">
        <f t="shared" si="107"/>
        <v>-0.51315431577632953</v>
      </c>
      <c r="F426" s="195">
        <f t="shared" si="107"/>
        <v>-0.2863046253902965</v>
      </c>
      <c r="G426" s="195">
        <f t="shared" si="107"/>
        <v>-2.2702784962073511E-2</v>
      </c>
      <c r="H426" s="195">
        <f t="shared" si="107"/>
        <v>-0.88712636163542113</v>
      </c>
      <c r="I426" s="195">
        <f t="shared" si="107"/>
        <v>-1.1001183290285723</v>
      </c>
      <c r="J426" s="195">
        <f t="shared" si="107"/>
        <v>-1.0393122202016376</v>
      </c>
      <c r="K426" s="195">
        <f t="shared" si="107"/>
        <v>-1.2918747203298937</v>
      </c>
      <c r="L426" s="195">
        <f t="shared" si="107"/>
        <v>-1</v>
      </c>
      <c r="M426" s="195">
        <f t="shared" si="107"/>
        <v>-2.1302170815038601</v>
      </c>
      <c r="N426" s="195">
        <f t="shared" si="107"/>
        <v>-1.2782965309498164</v>
      </c>
      <c r="O426" s="195">
        <f t="shared" si="107"/>
        <v>-1.0657067261388291</v>
      </c>
      <c r="P426" s="195">
        <f t="shared" si="107"/>
        <v>-1.4291556637621681</v>
      </c>
      <c r="Q426" s="195">
        <f t="shared" si="107"/>
        <v>-1.2177933061763349</v>
      </c>
      <c r="R426" s="195">
        <f t="shared" si="107"/>
        <v>-2.4722131983336926</v>
      </c>
      <c r="S426" s="195">
        <f t="shared" si="107"/>
        <v>-2.3267000714686015</v>
      </c>
      <c r="T426" s="195">
        <f t="shared" si="107"/>
        <v>-2.3848462827787555</v>
      </c>
      <c r="U426" s="195">
        <f t="shared" si="107"/>
        <v>-2.747371910375711</v>
      </c>
      <c r="V426" s="195">
        <f t="shared" si="107"/>
        <v>-2.1673662006341923</v>
      </c>
      <c r="W426" s="195">
        <f t="shared" si="107"/>
        <v>-1.9112899598747137</v>
      </c>
      <c r="X426" s="195">
        <f t="shared" si="107"/>
        <v>-1.0201521506864475</v>
      </c>
      <c r="Y426" s="195">
        <f t="shared" si="107"/>
        <v>-2.3820693363813672</v>
      </c>
      <c r="Z426" s="195">
        <f t="shared" si="107"/>
        <v>-2.0174960056469122</v>
      </c>
      <c r="AA426" s="195">
        <f t="shared" si="107"/>
        <v>-1.3855763568426431</v>
      </c>
      <c r="AB426" s="195">
        <f t="shared" si="107"/>
        <v>-0.65238354445268432</v>
      </c>
      <c r="AC426" s="195">
        <f t="shared" si="107"/>
        <v>-0.52401616940164453</v>
      </c>
      <c r="AD426" s="195">
        <f t="shared" si="107"/>
        <v>-0.35041361111347191</v>
      </c>
      <c r="AE426" s="195">
        <f t="shared" si="107"/>
        <v>-0.86187047933785021</v>
      </c>
      <c r="AF426" s="195">
        <f t="shared" si="107"/>
        <v>-2.6653117803010731</v>
      </c>
      <c r="AG426" s="195">
        <f t="shared" si="107"/>
        <v>-1.8394182053861183</v>
      </c>
      <c r="AH426" s="195">
        <f t="shared" si="107"/>
        <v>-1.3466104743078626</v>
      </c>
      <c r="AI426" s="195">
        <f t="shared" si="107"/>
        <v>-1.1672118560730274</v>
      </c>
      <c r="AJ426" s="195">
        <f t="shared" si="107"/>
        <v>-1.3262318612592889</v>
      </c>
      <c r="AK426" s="195">
        <f t="shared" si="107"/>
        <v>-1.0579284537759006</v>
      </c>
      <c r="AL426" s="195">
        <f t="shared" si="107"/>
        <v>-1.0545202504801712</v>
      </c>
      <c r="AM426" s="195">
        <f t="shared" si="107"/>
        <v>-1.4539079617716546</v>
      </c>
      <c r="AN426" s="195">
        <f t="shared" si="107"/>
        <v>-1.6363077175607794</v>
      </c>
      <c r="AO426" s="195">
        <f t="shared" si="107"/>
        <v>5.4289346053682845E-2</v>
      </c>
      <c r="AP426" s="195">
        <f t="shared" si="107"/>
        <v>-1.1518383173082154</v>
      </c>
      <c r="AQ426" s="195">
        <f t="shared" si="107"/>
        <v>-1.3892007988199631</v>
      </c>
      <c r="AR426" s="195">
        <f t="shared" si="107"/>
        <v>0.38672998617822946</v>
      </c>
      <c r="AS426" s="195">
        <f t="shared" si="107"/>
        <v>-1</v>
      </c>
      <c r="AT426" s="195">
        <f t="shared" si="107"/>
        <v>-1.1332475302618703</v>
      </c>
      <c r="AU426" s="195">
        <f t="shared" si="107"/>
        <v>-0.35526199226937782</v>
      </c>
      <c r="AV426" s="195">
        <f t="shared" si="107"/>
        <v>1.7641120889857633</v>
      </c>
      <c r="AW426" s="195">
        <f t="shared" si="107"/>
        <v>-0.57825057516124168</v>
      </c>
      <c r="AX426" s="195">
        <f t="shared" si="107"/>
        <v>-0.75186648149459834</v>
      </c>
      <c r="AY426" s="195">
        <f t="shared" si="107"/>
        <v>-0.6765855614455919</v>
      </c>
      <c r="AZ426" s="195">
        <f t="shared" si="107"/>
        <v>-0.53792616440267826</v>
      </c>
      <c r="BA426" s="195">
        <f t="shared" si="107"/>
        <v>0.41388859338300776</v>
      </c>
      <c r="BB426" s="195" t="e">
        <f t="shared" si="107"/>
        <v>#DIV/0!</v>
      </c>
      <c r="BC426" s="195" t="e">
        <f t="shared" si="107"/>
        <v>#DIV/0!</v>
      </c>
      <c r="BD426" s="195" t="e">
        <f t="shared" si="107"/>
        <v>#DIV/0!</v>
      </c>
      <c r="BE426" s="195" t="e">
        <f t="shared" si="107"/>
        <v>#DIV/0!</v>
      </c>
      <c r="BF426" s="195" t="e">
        <f t="shared" si="107"/>
        <v>#DIV/0!</v>
      </c>
      <c r="BG426" s="195" t="e">
        <f t="shared" si="107"/>
        <v>#DIV/0!</v>
      </c>
      <c r="BH426" s="195" t="e">
        <f t="shared" si="107"/>
        <v>#DIV/0!</v>
      </c>
      <c r="BI426" s="195" t="e">
        <f t="shared" si="107"/>
        <v>#DIV/0!</v>
      </c>
      <c r="BJ426" s="195" t="e">
        <f t="shared" si="107"/>
        <v>#DIV/0!</v>
      </c>
      <c r="BK426" s="195" t="e">
        <f t="shared" si="107"/>
        <v>#DIV/0!</v>
      </c>
      <c r="BL426" s="195" t="e">
        <f t="shared" si="107"/>
        <v>#DIV/0!</v>
      </c>
      <c r="BM426" s="195" t="e">
        <f t="shared" si="107"/>
        <v>#DIV/0!</v>
      </c>
      <c r="BN426" s="195" t="e">
        <f t="shared" si="107"/>
        <v>#DIV/0!</v>
      </c>
      <c r="BO426" s="195" t="e">
        <f t="shared" si="107"/>
        <v>#DIV/0!</v>
      </c>
      <c r="BP426" s="195" t="e">
        <f t="shared" si="106"/>
        <v>#DIV/0!</v>
      </c>
      <c r="BQ426" s="195" t="e">
        <f t="shared" si="106"/>
        <v>#DIV/0!</v>
      </c>
      <c r="BR426" s="195" t="e">
        <f t="shared" si="106"/>
        <v>#DIV/0!</v>
      </c>
      <c r="BS426" s="195" t="e">
        <f t="shared" si="106"/>
        <v>#DIV/0!</v>
      </c>
      <c r="BT426" s="195" t="e">
        <f t="shared" si="106"/>
        <v>#DIV/0!</v>
      </c>
      <c r="BU426" s="195" t="e">
        <f t="shared" si="106"/>
        <v>#DIV/0!</v>
      </c>
      <c r="BV426" s="195" t="e">
        <f t="shared" si="106"/>
        <v>#DIV/0!</v>
      </c>
    </row>
    <row r="427" spans="1:74" x14ac:dyDescent="0.2">
      <c r="A427" s="90"/>
      <c r="B427" s="102">
        <f t="shared" si="82"/>
        <v>41486</v>
      </c>
      <c r="C427" s="195">
        <f t="shared" si="83"/>
        <v>1.2555257381512994</v>
      </c>
      <c r="D427" s="195">
        <f t="shared" si="107"/>
        <v>1.2395125437738503</v>
      </c>
      <c r="E427" s="195">
        <f t="shared" si="107"/>
        <v>1.1670725967802353</v>
      </c>
      <c r="F427" s="195">
        <f t="shared" si="107"/>
        <v>1.2282839009325894</v>
      </c>
      <c r="G427" s="195">
        <f t="shared" si="107"/>
        <v>1.1489321333361551</v>
      </c>
      <c r="H427" s="195">
        <f t="shared" si="107"/>
        <v>1.0502383038190666</v>
      </c>
      <c r="I427" s="195">
        <f t="shared" si="107"/>
        <v>0.84210938572124794</v>
      </c>
      <c r="J427" s="195">
        <f t="shared" si="107"/>
        <v>1.1611890278391936</v>
      </c>
      <c r="K427" s="195">
        <f t="shared" si="107"/>
        <v>1.5350311329807839E-2</v>
      </c>
      <c r="L427" s="195">
        <f t="shared" si="107"/>
        <v>-1</v>
      </c>
      <c r="M427" s="195">
        <f t="shared" si="107"/>
        <v>-0.26000572709212072</v>
      </c>
      <c r="N427" s="195">
        <f t="shared" si="107"/>
        <v>-0.39579870337886697</v>
      </c>
      <c r="O427" s="195">
        <f t="shared" si="107"/>
        <v>-1.0017436476360337</v>
      </c>
      <c r="P427" s="195">
        <f t="shared" si="107"/>
        <v>-0.22738729312113148</v>
      </c>
      <c r="Q427" s="195">
        <f t="shared" si="107"/>
        <v>-0.78305745338177779</v>
      </c>
      <c r="R427" s="195">
        <f t="shared" si="107"/>
        <v>0.20770540775025995</v>
      </c>
      <c r="S427" s="195">
        <f t="shared" si="107"/>
        <v>0.25989343843048685</v>
      </c>
      <c r="T427" s="195">
        <f t="shared" si="107"/>
        <v>0.12278996825440051</v>
      </c>
      <c r="U427" s="195">
        <f t="shared" si="107"/>
        <v>0.15567249544746203</v>
      </c>
      <c r="V427" s="195">
        <f t="shared" si="107"/>
        <v>-0.26860797053565766</v>
      </c>
      <c r="W427" s="195">
        <f t="shared" si="107"/>
        <v>-0.66029015241710443</v>
      </c>
      <c r="X427" s="195">
        <f t="shared" si="107"/>
        <v>4.9577855965544676E-2</v>
      </c>
      <c r="Y427" s="195">
        <f t="shared" si="107"/>
        <v>-0.25433874416994834</v>
      </c>
      <c r="Z427" s="195">
        <f t="shared" si="107"/>
        <v>0.2103702433621186</v>
      </c>
      <c r="AA427" s="195">
        <f t="shared" si="107"/>
        <v>0.56114126460584168</v>
      </c>
      <c r="AB427" s="195">
        <f t="shared" si="107"/>
        <v>0.38102128582104933</v>
      </c>
      <c r="AC427" s="195">
        <f t="shared" si="107"/>
        <v>0.78866635562331333</v>
      </c>
      <c r="AD427" s="195">
        <f t="shared" si="107"/>
        <v>0.71045924318897158</v>
      </c>
      <c r="AE427" s="195">
        <f t="shared" si="107"/>
        <v>0.93719691306687158</v>
      </c>
      <c r="AF427" s="195">
        <f t="shared" si="107"/>
        <v>0.19031933575113819</v>
      </c>
      <c r="AG427" s="195">
        <f t="shared" si="107"/>
        <v>0.17145492610025337</v>
      </c>
      <c r="AH427" s="195">
        <f t="shared" si="107"/>
        <v>7.1865909731973571E-2</v>
      </c>
      <c r="AI427" s="195">
        <f t="shared" si="107"/>
        <v>0.44538913871309799</v>
      </c>
      <c r="AJ427" s="195">
        <f t="shared" si="107"/>
        <v>0.47061570941472386</v>
      </c>
      <c r="AK427" s="195">
        <f t="shared" si="107"/>
        <v>0.76788005109563195</v>
      </c>
      <c r="AL427" s="195">
        <f t="shared" si="107"/>
        <v>0.47356743875953916</v>
      </c>
      <c r="AM427" s="195">
        <f t="shared" si="107"/>
        <v>-0.35518577960108194</v>
      </c>
      <c r="AN427" s="195">
        <f t="shared" si="107"/>
        <v>1.2557365676033471E-2</v>
      </c>
      <c r="AO427" s="195">
        <f t="shared" si="107"/>
        <v>-0.61551182512617464</v>
      </c>
      <c r="AP427" s="195">
        <f t="shared" si="107"/>
        <v>0.26192254059911307</v>
      </c>
      <c r="AQ427" s="195">
        <f t="shared" si="107"/>
        <v>0.46226978366305599</v>
      </c>
      <c r="AR427" s="195">
        <f t="shared" si="107"/>
        <v>0.6343010177235765</v>
      </c>
      <c r="AS427" s="195">
        <f t="shared" si="107"/>
        <v>-1</v>
      </c>
      <c r="AT427" s="195">
        <f t="shared" si="107"/>
        <v>0.41801564782380785</v>
      </c>
      <c r="AU427" s="195">
        <f t="shared" si="107"/>
        <v>0.82517835530121997</v>
      </c>
      <c r="AV427" s="195">
        <f t="shared" si="107"/>
        <v>1.4182349217675798</v>
      </c>
      <c r="AW427" s="195">
        <f t="shared" si="107"/>
        <v>-2.814747096950334E-2</v>
      </c>
      <c r="AX427" s="195">
        <f t="shared" si="107"/>
        <v>6.6628343244136648E-2</v>
      </c>
      <c r="AY427" s="195">
        <f t="shared" si="107"/>
        <v>0.977083155091512</v>
      </c>
      <c r="AZ427" s="195">
        <f t="shared" si="107"/>
        <v>0.18172337934907992</v>
      </c>
      <c r="BA427" s="195">
        <f t="shared" si="107"/>
        <v>-0.29894325100436253</v>
      </c>
      <c r="BB427" s="195" t="e">
        <f t="shared" si="107"/>
        <v>#DIV/0!</v>
      </c>
      <c r="BC427" s="195" t="e">
        <f t="shared" si="107"/>
        <v>#DIV/0!</v>
      </c>
      <c r="BD427" s="195" t="e">
        <f t="shared" si="107"/>
        <v>#DIV/0!</v>
      </c>
      <c r="BE427" s="195" t="e">
        <f t="shared" si="107"/>
        <v>#DIV/0!</v>
      </c>
      <c r="BF427" s="195" t="e">
        <f t="shared" si="107"/>
        <v>#DIV/0!</v>
      </c>
      <c r="BG427" s="195" t="e">
        <f t="shared" si="107"/>
        <v>#DIV/0!</v>
      </c>
      <c r="BH427" s="195" t="e">
        <f t="shared" si="107"/>
        <v>#DIV/0!</v>
      </c>
      <c r="BI427" s="195" t="e">
        <f t="shared" si="107"/>
        <v>#DIV/0!</v>
      </c>
      <c r="BJ427" s="195" t="e">
        <f t="shared" si="107"/>
        <v>#DIV/0!</v>
      </c>
      <c r="BK427" s="195" t="e">
        <f t="shared" si="107"/>
        <v>#DIV/0!</v>
      </c>
      <c r="BL427" s="195" t="e">
        <f t="shared" si="107"/>
        <v>#DIV/0!</v>
      </c>
      <c r="BM427" s="195" t="e">
        <f t="shared" si="107"/>
        <v>#DIV/0!</v>
      </c>
      <c r="BN427" s="195" t="e">
        <f t="shared" si="107"/>
        <v>#DIV/0!</v>
      </c>
      <c r="BO427" s="195" t="e">
        <f t="shared" ref="BO427:BV430" si="108">(BO180-BO$246)/BO$247</f>
        <v>#DIV/0!</v>
      </c>
      <c r="BP427" s="195" t="e">
        <f t="shared" si="108"/>
        <v>#DIV/0!</v>
      </c>
      <c r="BQ427" s="195" t="e">
        <f t="shared" si="108"/>
        <v>#DIV/0!</v>
      </c>
      <c r="BR427" s="195" t="e">
        <f t="shared" si="108"/>
        <v>#DIV/0!</v>
      </c>
      <c r="BS427" s="195" t="e">
        <f t="shared" si="108"/>
        <v>#DIV/0!</v>
      </c>
      <c r="BT427" s="195" t="e">
        <f t="shared" si="108"/>
        <v>#DIV/0!</v>
      </c>
      <c r="BU427" s="195" t="e">
        <f t="shared" si="108"/>
        <v>#DIV/0!</v>
      </c>
      <c r="BV427" s="195" t="e">
        <f t="shared" si="108"/>
        <v>#DIV/0!</v>
      </c>
    </row>
    <row r="428" spans="1:74" x14ac:dyDescent="0.2">
      <c r="A428" s="90"/>
      <c r="B428" s="102">
        <f t="shared" si="82"/>
        <v>41517</v>
      </c>
      <c r="C428" s="195">
        <f t="shared" si="83"/>
        <v>-0.92653886834979637</v>
      </c>
      <c r="D428" s="195">
        <f t="shared" ref="D428:BO431" si="109">(D181-D$246)/D$247</f>
        <v>-0.92624218109468837</v>
      </c>
      <c r="E428" s="195">
        <f t="shared" si="109"/>
        <v>-0.86231076158143039</v>
      </c>
      <c r="F428" s="195">
        <f t="shared" si="109"/>
        <v>-0.82369112169388647</v>
      </c>
      <c r="G428" s="195">
        <f t="shared" si="109"/>
        <v>-0.70418057717514704</v>
      </c>
      <c r="H428" s="195">
        <f t="shared" si="109"/>
        <v>-0.67561740744284382</v>
      </c>
      <c r="I428" s="195">
        <f t="shared" si="109"/>
        <v>-0.44319689760549408</v>
      </c>
      <c r="J428" s="195">
        <f t="shared" si="109"/>
        <v>-0.22989065880340112</v>
      </c>
      <c r="K428" s="195">
        <f t="shared" si="109"/>
        <v>-0.47407262570047959</v>
      </c>
      <c r="L428" s="195">
        <f t="shared" si="109"/>
        <v>-1</v>
      </c>
      <c r="M428" s="195">
        <f t="shared" si="109"/>
        <v>-0.98006987418072544</v>
      </c>
      <c r="N428" s="195">
        <f t="shared" si="109"/>
        <v>-0.73131875278815273</v>
      </c>
      <c r="O428" s="195">
        <f t="shared" si="109"/>
        <v>-1.0340482327384557</v>
      </c>
      <c r="P428" s="195">
        <f t="shared" si="109"/>
        <v>-0.96042514010903957</v>
      </c>
      <c r="Q428" s="195">
        <f t="shared" si="109"/>
        <v>-0.41735875067768702</v>
      </c>
      <c r="R428" s="195">
        <f t="shared" si="109"/>
        <v>-0.93369963846997683</v>
      </c>
      <c r="S428" s="195">
        <f t="shared" si="109"/>
        <v>-0.9966075167251075</v>
      </c>
      <c r="T428" s="195">
        <f t="shared" si="109"/>
        <v>-0.79693483411746979</v>
      </c>
      <c r="U428" s="195">
        <f t="shared" si="109"/>
        <v>-1.2599181935264567</v>
      </c>
      <c r="V428" s="195">
        <f t="shared" si="109"/>
        <v>-1.1120172385073726</v>
      </c>
      <c r="W428" s="195">
        <f t="shared" si="109"/>
        <v>-0.94136695283108041</v>
      </c>
      <c r="X428" s="195">
        <f t="shared" si="109"/>
        <v>-0.4390409665079032</v>
      </c>
      <c r="Y428" s="195">
        <f t="shared" si="109"/>
        <v>-1.4017666190792581</v>
      </c>
      <c r="Z428" s="195">
        <f t="shared" si="109"/>
        <v>-0.71123069652200666</v>
      </c>
      <c r="AA428" s="195">
        <f t="shared" si="109"/>
        <v>-0.51734245231704112</v>
      </c>
      <c r="AB428" s="195">
        <f t="shared" si="109"/>
        <v>-0.29344269841243936</v>
      </c>
      <c r="AC428" s="195">
        <f t="shared" si="109"/>
        <v>-0.36810752258642515</v>
      </c>
      <c r="AD428" s="195">
        <f t="shared" si="109"/>
        <v>-0.29312311763366178</v>
      </c>
      <c r="AE428" s="195">
        <f t="shared" si="109"/>
        <v>-0.35398179214163028</v>
      </c>
      <c r="AF428" s="195">
        <f t="shared" si="109"/>
        <v>-1.5549244681518579</v>
      </c>
      <c r="AG428" s="195">
        <f t="shared" si="109"/>
        <v>-0.73325602959924419</v>
      </c>
      <c r="AH428" s="195">
        <f t="shared" si="109"/>
        <v>-0.95321836602641297</v>
      </c>
      <c r="AI428" s="195">
        <f t="shared" si="109"/>
        <v>-0.843313365667267</v>
      </c>
      <c r="AJ428" s="195">
        <f t="shared" si="109"/>
        <v>-0.8241810742305743</v>
      </c>
      <c r="AK428" s="195">
        <f t="shared" si="109"/>
        <v>-0.68982793862008063</v>
      </c>
      <c r="AL428" s="195">
        <f t="shared" si="109"/>
        <v>-0.55477860681179003</v>
      </c>
      <c r="AM428" s="195">
        <f t="shared" si="109"/>
        <v>-1.1006435055264363</v>
      </c>
      <c r="AN428" s="195">
        <f t="shared" si="109"/>
        <v>-0.62966752030906314</v>
      </c>
      <c r="AO428" s="195">
        <f t="shared" si="109"/>
        <v>-0.4730235058770812</v>
      </c>
      <c r="AP428" s="195">
        <f t="shared" si="109"/>
        <v>0.7364874203169276</v>
      </c>
      <c r="AQ428" s="195">
        <f t="shared" si="109"/>
        <v>-4.4803749184021135E-2</v>
      </c>
      <c r="AR428" s="195">
        <f t="shared" si="109"/>
        <v>-0.45180228828279834</v>
      </c>
      <c r="AS428" s="195">
        <f t="shared" si="109"/>
        <v>-1</v>
      </c>
      <c r="AT428" s="195">
        <f t="shared" si="109"/>
        <v>-0.79529883478358088</v>
      </c>
      <c r="AU428" s="195">
        <f t="shared" si="109"/>
        <v>-0.2979990122856101</v>
      </c>
      <c r="AV428" s="195">
        <f t="shared" si="109"/>
        <v>-9.6949322682739925E-2</v>
      </c>
      <c r="AW428" s="195">
        <f t="shared" si="109"/>
        <v>-1.386811694429011</v>
      </c>
      <c r="AX428" s="195">
        <f t="shared" si="109"/>
        <v>-1.0935616510934123</v>
      </c>
      <c r="AY428" s="195">
        <f t="shared" si="109"/>
        <v>-0.97232953070338013</v>
      </c>
      <c r="AZ428" s="195">
        <f t="shared" si="109"/>
        <v>-0.92211909011825366</v>
      </c>
      <c r="BA428" s="195">
        <f t="shared" si="109"/>
        <v>-0.69479666053721445</v>
      </c>
      <c r="BB428" s="195" t="e">
        <f t="shared" si="109"/>
        <v>#DIV/0!</v>
      </c>
      <c r="BC428" s="195" t="e">
        <f t="shared" si="109"/>
        <v>#DIV/0!</v>
      </c>
      <c r="BD428" s="195" t="e">
        <f t="shared" si="109"/>
        <v>#DIV/0!</v>
      </c>
      <c r="BE428" s="195" t="e">
        <f t="shared" si="109"/>
        <v>#DIV/0!</v>
      </c>
      <c r="BF428" s="195" t="e">
        <f t="shared" si="109"/>
        <v>#DIV/0!</v>
      </c>
      <c r="BG428" s="195" t="e">
        <f t="shared" si="109"/>
        <v>#DIV/0!</v>
      </c>
      <c r="BH428" s="195" t="e">
        <f t="shared" si="109"/>
        <v>#DIV/0!</v>
      </c>
      <c r="BI428" s="195" t="e">
        <f t="shared" si="109"/>
        <v>#DIV/0!</v>
      </c>
      <c r="BJ428" s="195" t="e">
        <f t="shared" si="109"/>
        <v>#DIV/0!</v>
      </c>
      <c r="BK428" s="195" t="e">
        <f t="shared" si="109"/>
        <v>#DIV/0!</v>
      </c>
      <c r="BL428" s="195" t="e">
        <f t="shared" si="109"/>
        <v>#DIV/0!</v>
      </c>
      <c r="BM428" s="195" t="e">
        <f t="shared" si="109"/>
        <v>#DIV/0!</v>
      </c>
      <c r="BN428" s="195" t="e">
        <f t="shared" si="109"/>
        <v>#DIV/0!</v>
      </c>
      <c r="BO428" s="195" t="e">
        <f t="shared" si="109"/>
        <v>#DIV/0!</v>
      </c>
      <c r="BP428" s="195" t="e">
        <f t="shared" si="108"/>
        <v>#DIV/0!</v>
      </c>
      <c r="BQ428" s="195" t="e">
        <f t="shared" si="108"/>
        <v>#DIV/0!</v>
      </c>
      <c r="BR428" s="195" t="e">
        <f t="shared" si="108"/>
        <v>#DIV/0!</v>
      </c>
      <c r="BS428" s="195" t="e">
        <f t="shared" si="108"/>
        <v>#DIV/0!</v>
      </c>
      <c r="BT428" s="195" t="e">
        <f t="shared" si="108"/>
        <v>#DIV/0!</v>
      </c>
      <c r="BU428" s="195" t="e">
        <f t="shared" si="108"/>
        <v>#DIV/0!</v>
      </c>
      <c r="BV428" s="195" t="e">
        <f t="shared" si="108"/>
        <v>#DIV/0!</v>
      </c>
    </row>
    <row r="429" spans="1:74" x14ac:dyDescent="0.2">
      <c r="A429" s="90"/>
      <c r="B429" s="102">
        <f t="shared" si="82"/>
        <v>41547</v>
      </c>
      <c r="C429" s="195">
        <f t="shared" si="83"/>
        <v>0.79043503724433972</v>
      </c>
      <c r="D429" s="195">
        <f t="shared" si="109"/>
        <v>0.74170144108764124</v>
      </c>
      <c r="E429" s="195">
        <f t="shared" si="109"/>
        <v>0.87519306913448958</v>
      </c>
      <c r="F429" s="195">
        <f t="shared" si="109"/>
        <v>1.1036479875813852</v>
      </c>
      <c r="G429" s="195">
        <f t="shared" si="109"/>
        <v>0.97049008333656095</v>
      </c>
      <c r="H429" s="195">
        <f t="shared" si="109"/>
        <v>1.1469367362543983</v>
      </c>
      <c r="I429" s="195">
        <f t="shared" si="109"/>
        <v>1.4166785771082364</v>
      </c>
      <c r="J429" s="195">
        <f t="shared" si="109"/>
        <v>1.6289005081433994</v>
      </c>
      <c r="K429" s="195">
        <f t="shared" si="109"/>
        <v>0.97334755428214637</v>
      </c>
      <c r="L429" s="195">
        <f t="shared" si="109"/>
        <v>-1</v>
      </c>
      <c r="M429" s="195">
        <f t="shared" si="109"/>
        <v>0.63993557693776648</v>
      </c>
      <c r="N429" s="195">
        <f t="shared" si="109"/>
        <v>0.32347796487732633</v>
      </c>
      <c r="O429" s="195">
        <f t="shared" si="109"/>
        <v>-1.0340482327384557</v>
      </c>
      <c r="P429" s="195">
        <f t="shared" si="109"/>
        <v>0.56285329824068053</v>
      </c>
      <c r="Q429" s="195">
        <f t="shared" si="109"/>
        <v>-4.7762256724469355E-2</v>
      </c>
      <c r="R429" s="195">
        <f t="shared" si="109"/>
        <v>0.29461518468548542</v>
      </c>
      <c r="S429" s="195">
        <f t="shared" si="109"/>
        <v>0.54720310805447936</v>
      </c>
      <c r="T429" s="195">
        <f t="shared" si="109"/>
        <v>-1.6625607990713925E-2</v>
      </c>
      <c r="U429" s="195">
        <f t="shared" si="109"/>
        <v>0.67215945237528474</v>
      </c>
      <c r="V429" s="195">
        <f t="shared" si="109"/>
        <v>0.65480589591376148</v>
      </c>
      <c r="W429" s="195">
        <f t="shared" si="109"/>
        <v>1.4888927946992545</v>
      </c>
      <c r="X429" s="195">
        <f t="shared" si="109"/>
        <v>0.25646484798651087</v>
      </c>
      <c r="Y429" s="195">
        <f t="shared" si="109"/>
        <v>1.387901350359541</v>
      </c>
      <c r="Z429" s="195">
        <f t="shared" si="109"/>
        <v>0.34560035245654724</v>
      </c>
      <c r="AA429" s="195">
        <f t="shared" si="109"/>
        <v>0.17235794682591402</v>
      </c>
      <c r="AB429" s="195">
        <f t="shared" si="109"/>
        <v>-9.8538389464222303E-2</v>
      </c>
      <c r="AC429" s="195">
        <f t="shared" si="109"/>
        <v>1.1444111949987703</v>
      </c>
      <c r="AD429" s="195">
        <f t="shared" si="109"/>
        <v>1.0220614200870832</v>
      </c>
      <c r="AE429" s="195">
        <f t="shared" si="109"/>
        <v>1.276949208344601</v>
      </c>
      <c r="AF429" s="195">
        <f t="shared" si="109"/>
        <v>0.94263927872363007</v>
      </c>
      <c r="AG429" s="195">
        <f t="shared" si="109"/>
        <v>0.47786456851875969</v>
      </c>
      <c r="AH429" s="195">
        <f t="shared" si="109"/>
        <v>1.2368442733187517</v>
      </c>
      <c r="AI429" s="195">
        <f t="shared" si="109"/>
        <v>0.41093185249971925</v>
      </c>
      <c r="AJ429" s="195">
        <f t="shared" si="109"/>
        <v>0.65400731814801072</v>
      </c>
      <c r="AK429" s="195">
        <f t="shared" si="109"/>
        <v>0.95361497922345417</v>
      </c>
      <c r="AL429" s="195">
        <f t="shared" si="109"/>
        <v>0.56866329503893231</v>
      </c>
      <c r="AM429" s="195">
        <f t="shared" si="109"/>
        <v>-0.43522225796913933</v>
      </c>
      <c r="AN429" s="195">
        <f t="shared" si="109"/>
        <v>0.50282600777149344</v>
      </c>
      <c r="AO429" s="195">
        <f t="shared" si="109"/>
        <v>-0.29807754963774763</v>
      </c>
      <c r="AP429" s="195">
        <f t="shared" si="109"/>
        <v>-0.64924016732911505</v>
      </c>
      <c r="AQ429" s="195">
        <f t="shared" si="109"/>
        <v>0.76444694184474926</v>
      </c>
      <c r="AR429" s="195">
        <f t="shared" si="109"/>
        <v>9.0193300462547546E-2</v>
      </c>
      <c r="AS429" s="195">
        <f t="shared" si="109"/>
        <v>-1</v>
      </c>
      <c r="AT429" s="195">
        <f t="shared" si="109"/>
        <v>0.34658982128057747</v>
      </c>
      <c r="AU429" s="195">
        <f t="shared" si="109"/>
        <v>0.26064774900898263</v>
      </c>
      <c r="AV429" s="195">
        <f t="shared" si="109"/>
        <v>1.8379084174996807</v>
      </c>
      <c r="AW429" s="195">
        <f t="shared" si="109"/>
        <v>0.44693825816771332</v>
      </c>
      <c r="AX429" s="195">
        <f t="shared" si="109"/>
        <v>1.0284541561564589</v>
      </c>
      <c r="AY429" s="195">
        <f t="shared" si="109"/>
        <v>1.0533256024025859</v>
      </c>
      <c r="AZ429" s="195">
        <f t="shared" si="109"/>
        <v>1.0142367767815892</v>
      </c>
      <c r="BA429" s="195">
        <f t="shared" si="109"/>
        <v>0.25533037760249339</v>
      </c>
      <c r="BB429" s="195" t="e">
        <f t="shared" si="109"/>
        <v>#DIV/0!</v>
      </c>
      <c r="BC429" s="195" t="e">
        <f t="shared" si="109"/>
        <v>#DIV/0!</v>
      </c>
      <c r="BD429" s="195" t="e">
        <f t="shared" si="109"/>
        <v>#DIV/0!</v>
      </c>
      <c r="BE429" s="195" t="e">
        <f t="shared" si="109"/>
        <v>#DIV/0!</v>
      </c>
      <c r="BF429" s="195" t="e">
        <f t="shared" si="109"/>
        <v>#DIV/0!</v>
      </c>
      <c r="BG429" s="195" t="e">
        <f t="shared" si="109"/>
        <v>#DIV/0!</v>
      </c>
      <c r="BH429" s="195" t="e">
        <f t="shared" si="109"/>
        <v>#DIV/0!</v>
      </c>
      <c r="BI429" s="195" t="e">
        <f t="shared" si="109"/>
        <v>#DIV/0!</v>
      </c>
      <c r="BJ429" s="195" t="e">
        <f t="shared" si="109"/>
        <v>#DIV/0!</v>
      </c>
      <c r="BK429" s="195" t="e">
        <f t="shared" si="109"/>
        <v>#DIV/0!</v>
      </c>
      <c r="BL429" s="195" t="e">
        <f t="shared" si="109"/>
        <v>#DIV/0!</v>
      </c>
      <c r="BM429" s="195" t="e">
        <f t="shared" si="109"/>
        <v>#DIV/0!</v>
      </c>
      <c r="BN429" s="195" t="e">
        <f t="shared" si="109"/>
        <v>#DIV/0!</v>
      </c>
      <c r="BO429" s="195" t="e">
        <f t="shared" si="109"/>
        <v>#DIV/0!</v>
      </c>
      <c r="BP429" s="195" t="e">
        <f t="shared" si="108"/>
        <v>#DIV/0!</v>
      </c>
      <c r="BQ429" s="195" t="e">
        <f t="shared" si="108"/>
        <v>#DIV/0!</v>
      </c>
      <c r="BR429" s="195" t="e">
        <f t="shared" si="108"/>
        <v>#DIV/0!</v>
      </c>
      <c r="BS429" s="195" t="e">
        <f t="shared" si="108"/>
        <v>#DIV/0!</v>
      </c>
      <c r="BT429" s="195" t="e">
        <f t="shared" si="108"/>
        <v>#DIV/0!</v>
      </c>
      <c r="BU429" s="195" t="e">
        <f t="shared" si="108"/>
        <v>#DIV/0!</v>
      </c>
      <c r="BV429" s="195" t="e">
        <f t="shared" si="108"/>
        <v>#DIV/0!</v>
      </c>
    </row>
    <row r="430" spans="1:74" x14ac:dyDescent="0.2">
      <c r="A430" s="90"/>
      <c r="B430" s="102">
        <f t="shared" si="82"/>
        <v>41578</v>
      </c>
      <c r="C430" s="195">
        <f t="shared" si="83"/>
        <v>0.93028933035962424</v>
      </c>
      <c r="D430" s="195">
        <f t="shared" si="109"/>
        <v>0.98610668818681524</v>
      </c>
      <c r="E430" s="195">
        <f t="shared" si="109"/>
        <v>0.62432160731795949</v>
      </c>
      <c r="F430" s="195">
        <f t="shared" si="109"/>
        <v>0.32400799756021181</v>
      </c>
      <c r="G430" s="195">
        <f t="shared" si="109"/>
        <v>-2.7809175030446949E-2</v>
      </c>
      <c r="H430" s="195">
        <f t="shared" si="109"/>
        <v>0.85462773914239187</v>
      </c>
      <c r="I430" s="195">
        <f t="shared" si="109"/>
        <v>0.68146562298490432</v>
      </c>
      <c r="J430" s="195">
        <f t="shared" si="109"/>
        <v>0.44682039418590525</v>
      </c>
      <c r="K430" s="195">
        <f t="shared" si="109"/>
        <v>0.68049742484380105</v>
      </c>
      <c r="L430" s="195">
        <f t="shared" si="109"/>
        <v>-1</v>
      </c>
      <c r="M430" s="195">
        <f t="shared" si="109"/>
        <v>0.4862789320645155</v>
      </c>
      <c r="N430" s="195">
        <f t="shared" si="109"/>
        <v>0.13044268976625442</v>
      </c>
      <c r="O430" s="195">
        <f t="shared" si="109"/>
        <v>-1.1290237129395762</v>
      </c>
      <c r="P430" s="195">
        <f t="shared" si="109"/>
        <v>9.9357847175342448E-2</v>
      </c>
      <c r="Q430" s="195">
        <f t="shared" si="109"/>
        <v>0.26961044091629516</v>
      </c>
      <c r="R430" s="195">
        <f t="shared" si="109"/>
        <v>0.75765784570975347</v>
      </c>
      <c r="S430" s="195">
        <f t="shared" si="109"/>
        <v>0.65718726579475173</v>
      </c>
      <c r="T430" s="195">
        <f t="shared" si="109"/>
        <v>0.78933739554034588</v>
      </c>
      <c r="U430" s="195">
        <f t="shared" si="109"/>
        <v>9.0336536407306586E-2</v>
      </c>
      <c r="V430" s="195">
        <f t="shared" si="109"/>
        <v>0.29023798917680832</v>
      </c>
      <c r="W430" s="195">
        <f t="shared" si="109"/>
        <v>0.4463690418621184</v>
      </c>
      <c r="X430" s="195">
        <f t="shared" si="109"/>
        <v>0.17083809807551967</v>
      </c>
      <c r="Y430" s="195">
        <f t="shared" si="109"/>
        <v>0.47475307885747908</v>
      </c>
      <c r="Z430" s="195">
        <f t="shared" si="109"/>
        <v>0.50274172309000753</v>
      </c>
      <c r="AA430" s="195">
        <f t="shared" si="109"/>
        <v>0.82400739611299734</v>
      </c>
      <c r="AB430" s="195">
        <f t="shared" si="109"/>
        <v>0.20012473371106176</v>
      </c>
      <c r="AC430" s="195">
        <f t="shared" si="109"/>
        <v>0.34848048271727805</v>
      </c>
      <c r="AD430" s="195">
        <f t="shared" si="109"/>
        <v>0.35318809922216809</v>
      </c>
      <c r="AE430" s="195">
        <f t="shared" si="109"/>
        <v>0.35735832837746317</v>
      </c>
      <c r="AF430" s="195">
        <f t="shared" si="109"/>
        <v>0.83265287233691532</v>
      </c>
      <c r="AG430" s="195">
        <f t="shared" si="109"/>
        <v>0.58987129366336677</v>
      </c>
      <c r="AH430" s="195">
        <f t="shared" si="109"/>
        <v>0.62505183289148669</v>
      </c>
      <c r="AI430" s="195">
        <f t="shared" si="109"/>
        <v>0.57632682632393728</v>
      </c>
      <c r="AJ430" s="195">
        <f t="shared" si="109"/>
        <v>0.60783425353785703</v>
      </c>
      <c r="AK430" s="195">
        <f t="shared" si="109"/>
        <v>0.64766008879772918</v>
      </c>
      <c r="AL430" s="195">
        <f t="shared" si="109"/>
        <v>0.54553527697760873</v>
      </c>
      <c r="AM430" s="195">
        <f t="shared" si="109"/>
        <v>0.28793855429106668</v>
      </c>
      <c r="AN430" s="195">
        <f t="shared" si="109"/>
        <v>0.50208021025547078</v>
      </c>
      <c r="AO430" s="195">
        <f t="shared" si="109"/>
        <v>-0.3545425237917928</v>
      </c>
      <c r="AP430" s="195">
        <f t="shared" si="109"/>
        <v>-0.39854595958171712</v>
      </c>
      <c r="AQ430" s="195">
        <f t="shared" si="109"/>
        <v>0.47902441794023082</v>
      </c>
      <c r="AR430" s="195">
        <f t="shared" si="109"/>
        <v>-0.21873067118534523</v>
      </c>
      <c r="AS430" s="195">
        <f t="shared" si="109"/>
        <v>-1</v>
      </c>
      <c r="AT430" s="195">
        <f t="shared" si="109"/>
        <v>0.4556954454071217</v>
      </c>
      <c r="AU430" s="195">
        <f t="shared" si="109"/>
        <v>-0.39661045832646985</v>
      </c>
      <c r="AV430" s="195">
        <f t="shared" si="109"/>
        <v>0.25063326422810689</v>
      </c>
      <c r="AW430" s="195">
        <f t="shared" si="109"/>
        <v>0.61117780535198085</v>
      </c>
      <c r="AX430" s="195">
        <f t="shared" si="109"/>
        <v>0.412816448896074</v>
      </c>
      <c r="AY430" s="195">
        <f t="shared" si="109"/>
        <v>0.75824634860915585</v>
      </c>
      <c r="AZ430" s="195">
        <f t="shared" si="109"/>
        <v>0.95804317684990348</v>
      </c>
      <c r="BA430" s="195">
        <f t="shared" si="109"/>
        <v>0.32799550048785653</v>
      </c>
      <c r="BB430" s="195" t="e">
        <f t="shared" si="109"/>
        <v>#DIV/0!</v>
      </c>
      <c r="BC430" s="195" t="e">
        <f t="shared" si="109"/>
        <v>#DIV/0!</v>
      </c>
      <c r="BD430" s="195" t="e">
        <f t="shared" si="109"/>
        <v>#DIV/0!</v>
      </c>
      <c r="BE430" s="195" t="e">
        <f t="shared" si="109"/>
        <v>#DIV/0!</v>
      </c>
      <c r="BF430" s="195" t="e">
        <f t="shared" si="109"/>
        <v>#DIV/0!</v>
      </c>
      <c r="BG430" s="195" t="e">
        <f t="shared" si="109"/>
        <v>#DIV/0!</v>
      </c>
      <c r="BH430" s="195" t="e">
        <f t="shared" si="109"/>
        <v>#DIV/0!</v>
      </c>
      <c r="BI430" s="195" t="e">
        <f t="shared" si="109"/>
        <v>#DIV/0!</v>
      </c>
      <c r="BJ430" s="195" t="e">
        <f t="shared" si="109"/>
        <v>#DIV/0!</v>
      </c>
      <c r="BK430" s="195" t="e">
        <f t="shared" si="109"/>
        <v>#DIV/0!</v>
      </c>
      <c r="BL430" s="195" t="e">
        <f t="shared" si="109"/>
        <v>#DIV/0!</v>
      </c>
      <c r="BM430" s="195" t="e">
        <f t="shared" si="109"/>
        <v>#DIV/0!</v>
      </c>
      <c r="BN430" s="195" t="e">
        <f t="shared" si="109"/>
        <v>#DIV/0!</v>
      </c>
      <c r="BO430" s="195" t="e">
        <f t="shared" si="109"/>
        <v>#DIV/0!</v>
      </c>
      <c r="BP430" s="195" t="e">
        <f t="shared" si="108"/>
        <v>#DIV/0!</v>
      </c>
      <c r="BQ430" s="195" t="e">
        <f t="shared" si="108"/>
        <v>#DIV/0!</v>
      </c>
      <c r="BR430" s="195" t="e">
        <f t="shared" si="108"/>
        <v>#DIV/0!</v>
      </c>
      <c r="BS430" s="195" t="e">
        <f t="shared" si="108"/>
        <v>#DIV/0!</v>
      </c>
      <c r="BT430" s="195" t="e">
        <f t="shared" si="108"/>
        <v>#DIV/0!</v>
      </c>
      <c r="BU430" s="195" t="e">
        <f t="shared" si="108"/>
        <v>#DIV/0!</v>
      </c>
      <c r="BV430" s="195" t="e">
        <f t="shared" si="108"/>
        <v>#DIV/0!</v>
      </c>
    </row>
    <row r="431" spans="1:74" x14ac:dyDescent="0.2">
      <c r="A431" s="90"/>
      <c r="B431" s="102">
        <f t="shared" si="82"/>
        <v>41608</v>
      </c>
      <c r="C431" s="195">
        <f t="shared" si="83"/>
        <v>0.57532531254514196</v>
      </c>
      <c r="D431" s="195">
        <f t="shared" si="109"/>
        <v>0.55976629266237943</v>
      </c>
      <c r="E431" s="195">
        <f t="shared" si="109"/>
        <v>0.17476858607140847</v>
      </c>
      <c r="F431" s="195">
        <f t="shared" si="109"/>
        <v>0.62486860522578858</v>
      </c>
      <c r="G431" s="195">
        <f t="shared" si="109"/>
        <v>0.89990175003845763</v>
      </c>
      <c r="H431" s="195">
        <f t="shared" si="109"/>
        <v>0.20480622335948831</v>
      </c>
      <c r="I431" s="195">
        <f t="shared" si="109"/>
        <v>-9.7812807722355483E-2</v>
      </c>
      <c r="J431" s="195">
        <f t="shared" si="109"/>
        <v>-0.16338390858477059</v>
      </c>
      <c r="K431" s="195">
        <f t="shared" si="109"/>
        <v>-0.43463117479580266</v>
      </c>
      <c r="L431" s="195">
        <f t="shared" si="109"/>
        <v>-1</v>
      </c>
      <c r="M431" s="195">
        <f t="shared" si="109"/>
        <v>-0.82741316408972976</v>
      </c>
      <c r="N431" s="195">
        <f t="shared" si="109"/>
        <v>-0.58999094417755715</v>
      </c>
      <c r="O431" s="195">
        <f t="shared" si="109"/>
        <v>-1.0973652195392025</v>
      </c>
      <c r="P431" s="195">
        <f t="shared" si="109"/>
        <v>-0.45887964925927416</v>
      </c>
      <c r="Q431" s="195">
        <f t="shared" si="109"/>
        <v>-0.98461950594255487</v>
      </c>
      <c r="R431" s="195">
        <f t="shared" si="109"/>
        <v>-0.52696789693055646</v>
      </c>
      <c r="S431" s="195">
        <f t="shared" si="109"/>
        <v>-0.34496902393581336</v>
      </c>
      <c r="T431" s="195">
        <f t="shared" si="109"/>
        <v>-0.68423852762891468</v>
      </c>
      <c r="U431" s="195">
        <f t="shared" si="109"/>
        <v>-1.0870161400825287</v>
      </c>
      <c r="V431" s="195">
        <f t="shared" si="109"/>
        <v>-0.53788209687824451</v>
      </c>
      <c r="W431" s="195">
        <f t="shared" si="109"/>
        <v>-1.4240327805965807</v>
      </c>
      <c r="X431" s="195">
        <f t="shared" si="109"/>
        <v>-0.17195899784143512</v>
      </c>
      <c r="Y431" s="195">
        <f t="shared" si="109"/>
        <v>-0.68694273779405013</v>
      </c>
      <c r="Z431" s="195">
        <f t="shared" si="109"/>
        <v>-0.37680730070910712</v>
      </c>
      <c r="AA431" s="195">
        <f t="shared" si="109"/>
        <v>-3.6900730977159436E-2</v>
      </c>
      <c r="AB431" s="195">
        <f t="shared" si="109"/>
        <v>4.3694218431647266E-2</v>
      </c>
      <c r="AC431" s="195">
        <f t="shared" si="109"/>
        <v>-0.65525255736318533</v>
      </c>
      <c r="AD431" s="195">
        <f t="shared" si="109"/>
        <v>-0.81990511948763733</v>
      </c>
      <c r="AE431" s="195">
        <f t="shared" si="109"/>
        <v>-0.1556096456345627</v>
      </c>
      <c r="AF431" s="195">
        <f t="shared" si="109"/>
        <v>-1.219149769677939</v>
      </c>
      <c r="AG431" s="195">
        <f t="shared" si="109"/>
        <v>-0.42194322000614504</v>
      </c>
      <c r="AH431" s="195">
        <f t="shared" si="109"/>
        <v>-1.0104011091458527</v>
      </c>
      <c r="AI431" s="195">
        <f t="shared" si="109"/>
        <v>0.12838210555001361</v>
      </c>
      <c r="AJ431" s="195">
        <f t="shared" si="109"/>
        <v>0.20398251941242743</v>
      </c>
      <c r="AK431" s="195">
        <f t="shared" si="109"/>
        <v>0.26678415530507488</v>
      </c>
      <c r="AL431" s="195">
        <f t="shared" si="109"/>
        <v>0.24991257200303418</v>
      </c>
      <c r="AM431" s="195">
        <f t="shared" si="109"/>
        <v>6.598621500541943E-2</v>
      </c>
      <c r="AN431" s="195">
        <f t="shared" si="109"/>
        <v>-7.7311235004708712E-2</v>
      </c>
      <c r="AO431" s="195">
        <f t="shared" si="109"/>
        <v>0.89804648018776834</v>
      </c>
      <c r="AP431" s="195">
        <f t="shared" si="109"/>
        <v>-0.2412106842480449</v>
      </c>
      <c r="AQ431" s="195">
        <f t="shared" si="109"/>
        <v>-0.39830241169646258</v>
      </c>
      <c r="AR431" s="195">
        <f t="shared" si="109"/>
        <v>0.28710764809690204</v>
      </c>
      <c r="AS431" s="195">
        <f t="shared" si="109"/>
        <v>-1</v>
      </c>
      <c r="AT431" s="195">
        <f t="shared" si="109"/>
        <v>-0.45829589801887666</v>
      </c>
      <c r="AU431" s="195">
        <f t="shared" si="109"/>
        <v>0.14241933066457621</v>
      </c>
      <c r="AV431" s="195">
        <f t="shared" si="109"/>
        <v>0.59798209218616027</v>
      </c>
      <c r="AW431" s="195">
        <f t="shared" si="109"/>
        <v>-1.0665017259779344</v>
      </c>
      <c r="AX431" s="195">
        <f t="shared" si="109"/>
        <v>-0.91234656361743161</v>
      </c>
      <c r="AY431" s="195">
        <f t="shared" si="109"/>
        <v>0.29621017432912283</v>
      </c>
      <c r="AZ431" s="195">
        <f t="shared" si="109"/>
        <v>7.2741479388288843E-2</v>
      </c>
      <c r="BA431" s="195">
        <f t="shared" si="109"/>
        <v>-3.0125666721993533E-2</v>
      </c>
      <c r="BB431" s="195" t="e">
        <f t="shared" si="109"/>
        <v>#DIV/0!</v>
      </c>
      <c r="BC431" s="195" t="e">
        <f t="shared" si="109"/>
        <v>#DIV/0!</v>
      </c>
      <c r="BD431" s="195" t="e">
        <f t="shared" si="109"/>
        <v>#DIV/0!</v>
      </c>
      <c r="BE431" s="195" t="e">
        <f t="shared" si="109"/>
        <v>#DIV/0!</v>
      </c>
      <c r="BF431" s="195" t="e">
        <f t="shared" si="109"/>
        <v>#DIV/0!</v>
      </c>
      <c r="BG431" s="195" t="e">
        <f t="shared" si="109"/>
        <v>#DIV/0!</v>
      </c>
      <c r="BH431" s="195" t="e">
        <f t="shared" si="109"/>
        <v>#DIV/0!</v>
      </c>
      <c r="BI431" s="195" t="e">
        <f t="shared" si="109"/>
        <v>#DIV/0!</v>
      </c>
      <c r="BJ431" s="195" t="e">
        <f t="shared" si="109"/>
        <v>#DIV/0!</v>
      </c>
      <c r="BK431" s="195" t="e">
        <f t="shared" si="109"/>
        <v>#DIV/0!</v>
      </c>
      <c r="BL431" s="195" t="e">
        <f t="shared" si="109"/>
        <v>#DIV/0!</v>
      </c>
      <c r="BM431" s="195" t="e">
        <f t="shared" si="109"/>
        <v>#DIV/0!</v>
      </c>
      <c r="BN431" s="195" t="e">
        <f t="shared" si="109"/>
        <v>#DIV/0!</v>
      </c>
      <c r="BO431" s="195" t="e">
        <f t="shared" ref="BO431:BV434" si="110">(BO184-BO$246)/BO$247</f>
        <v>#DIV/0!</v>
      </c>
      <c r="BP431" s="195" t="e">
        <f t="shared" si="110"/>
        <v>#DIV/0!</v>
      </c>
      <c r="BQ431" s="195" t="e">
        <f t="shared" si="110"/>
        <v>#DIV/0!</v>
      </c>
      <c r="BR431" s="195" t="e">
        <f t="shared" si="110"/>
        <v>#DIV/0!</v>
      </c>
      <c r="BS431" s="195" t="e">
        <f t="shared" si="110"/>
        <v>#DIV/0!</v>
      </c>
      <c r="BT431" s="195" t="e">
        <f t="shared" si="110"/>
        <v>#DIV/0!</v>
      </c>
      <c r="BU431" s="195" t="e">
        <f t="shared" si="110"/>
        <v>#DIV/0!</v>
      </c>
      <c r="BV431" s="195" t="e">
        <f t="shared" si="110"/>
        <v>#DIV/0!</v>
      </c>
    </row>
    <row r="432" spans="1:74" x14ac:dyDescent="0.2">
      <c r="A432" s="90"/>
      <c r="B432" s="102">
        <f t="shared" si="82"/>
        <v>41639</v>
      </c>
      <c r="C432" s="195">
        <f t="shared" si="83"/>
        <v>0.50574107541988345</v>
      </c>
      <c r="D432" s="195">
        <f t="shared" ref="D432:BO435" si="111">(D185-D$246)/D$247</f>
        <v>0.53094832067898867</v>
      </c>
      <c r="E432" s="195">
        <f t="shared" si="111"/>
        <v>0.49073945256591528</v>
      </c>
      <c r="F432" s="195">
        <f t="shared" si="111"/>
        <v>0.21377176740201076</v>
      </c>
      <c r="G432" s="195">
        <f t="shared" si="111"/>
        <v>0.37013255393761141</v>
      </c>
      <c r="H432" s="195">
        <f t="shared" si="111"/>
        <v>0.28054997467654946</v>
      </c>
      <c r="I432" s="195">
        <f t="shared" si="111"/>
        <v>6.0755973078643617E-2</v>
      </c>
      <c r="J432" s="195">
        <f t="shared" si="111"/>
        <v>0.32088392183894443</v>
      </c>
      <c r="K432" s="195">
        <f t="shared" si="111"/>
        <v>-0.43168804597494426</v>
      </c>
      <c r="L432" s="195">
        <f t="shared" si="111"/>
        <v>-1</v>
      </c>
      <c r="M432" s="195">
        <f t="shared" si="111"/>
        <v>-1.0397326495219663</v>
      </c>
      <c r="N432" s="195">
        <f t="shared" si="111"/>
        <v>-1.1061756355764587</v>
      </c>
      <c r="O432" s="195">
        <f t="shared" si="111"/>
        <v>-0.97008515423566044</v>
      </c>
      <c r="P432" s="195">
        <f t="shared" si="111"/>
        <v>-1.3799970553158445</v>
      </c>
      <c r="Q432" s="195">
        <f t="shared" si="111"/>
        <v>-0.8097474137995273</v>
      </c>
      <c r="R432" s="195">
        <f t="shared" si="111"/>
        <v>-0.51681839875905522</v>
      </c>
      <c r="S432" s="195">
        <f t="shared" si="111"/>
        <v>-0.82754845849372649</v>
      </c>
      <c r="T432" s="195">
        <f t="shared" si="111"/>
        <v>-0.14682057734131018</v>
      </c>
      <c r="U432" s="195">
        <f t="shared" si="111"/>
        <v>-1.2819796861893662</v>
      </c>
      <c r="V432" s="195">
        <f t="shared" si="111"/>
        <v>-1.1398277332006106</v>
      </c>
      <c r="W432" s="195">
        <f t="shared" si="111"/>
        <v>-1.2080957797680796</v>
      </c>
      <c r="X432" s="195">
        <f t="shared" si="111"/>
        <v>-0.36545321192601243</v>
      </c>
      <c r="Y432" s="195">
        <f t="shared" si="111"/>
        <v>-0.60504475219370901</v>
      </c>
      <c r="Z432" s="195">
        <f t="shared" si="111"/>
        <v>-0.55298269651788812</v>
      </c>
      <c r="AA432" s="195">
        <f t="shared" si="111"/>
        <v>-2.302484665825711E-2</v>
      </c>
      <c r="AB432" s="195">
        <f t="shared" si="111"/>
        <v>4.2806849220175698E-2</v>
      </c>
      <c r="AC432" s="195">
        <f t="shared" si="111"/>
        <v>-0.42878671271918056</v>
      </c>
      <c r="AD432" s="195">
        <f t="shared" si="111"/>
        <v>-0.57830448058149642</v>
      </c>
      <c r="AE432" s="195">
        <f t="shared" si="111"/>
        <v>-2.9947289923835638E-2</v>
      </c>
      <c r="AF432" s="195">
        <f t="shared" si="111"/>
        <v>-8.2362027628093915E-2</v>
      </c>
      <c r="AG432" s="195">
        <f t="shared" si="111"/>
        <v>-0.1264507857498183</v>
      </c>
      <c r="AH432" s="195">
        <f t="shared" si="111"/>
        <v>-0.12693269460451512</v>
      </c>
      <c r="AI432" s="195">
        <f t="shared" si="111"/>
        <v>0.1352735627926894</v>
      </c>
      <c r="AJ432" s="195">
        <f t="shared" si="111"/>
        <v>0.31063579541334596</v>
      </c>
      <c r="AK432" s="195">
        <f t="shared" si="111"/>
        <v>0.36908109480807794</v>
      </c>
      <c r="AL432" s="195">
        <f t="shared" si="111"/>
        <v>0.3484744800354867</v>
      </c>
      <c r="AM432" s="195">
        <f t="shared" si="111"/>
        <v>2.7275286720324515E-2</v>
      </c>
      <c r="AN432" s="195">
        <f t="shared" si="111"/>
        <v>0.1932268139325464</v>
      </c>
      <c r="AO432" s="195">
        <f t="shared" si="111"/>
        <v>0.166017159658431</v>
      </c>
      <c r="AP432" s="195">
        <f t="shared" si="111"/>
        <v>0.23342398784386414</v>
      </c>
      <c r="AQ432" s="195">
        <f t="shared" si="111"/>
        <v>0.32845536239286238</v>
      </c>
      <c r="AR432" s="195">
        <f t="shared" si="111"/>
        <v>8.9789755316060094E-2</v>
      </c>
      <c r="AS432" s="195">
        <f t="shared" si="111"/>
        <v>-1</v>
      </c>
      <c r="AT432" s="195">
        <f t="shared" si="111"/>
        <v>0.17055949286305039</v>
      </c>
      <c r="AU432" s="195">
        <f t="shared" si="111"/>
        <v>0.15955142872723732</v>
      </c>
      <c r="AV432" s="195">
        <f t="shared" si="111"/>
        <v>0.87965604551687582</v>
      </c>
      <c r="AW432" s="195">
        <f t="shared" si="111"/>
        <v>-7.3843519070288813E-2</v>
      </c>
      <c r="AX432" s="195">
        <f t="shared" si="111"/>
        <v>-0.1450248039720185</v>
      </c>
      <c r="AY432" s="195">
        <f t="shared" si="111"/>
        <v>0.2851552050925405</v>
      </c>
      <c r="AZ432" s="195">
        <f t="shared" si="111"/>
        <v>-0.28855476510732142</v>
      </c>
      <c r="BA432" s="195">
        <f t="shared" si="111"/>
        <v>0.12111872361346669</v>
      </c>
      <c r="BB432" s="195" t="e">
        <f t="shared" si="111"/>
        <v>#DIV/0!</v>
      </c>
      <c r="BC432" s="195" t="e">
        <f t="shared" si="111"/>
        <v>#DIV/0!</v>
      </c>
      <c r="BD432" s="195" t="e">
        <f t="shared" si="111"/>
        <v>#DIV/0!</v>
      </c>
      <c r="BE432" s="195" t="e">
        <f t="shared" si="111"/>
        <v>#DIV/0!</v>
      </c>
      <c r="BF432" s="195" t="e">
        <f t="shared" si="111"/>
        <v>#DIV/0!</v>
      </c>
      <c r="BG432" s="195" t="e">
        <f t="shared" si="111"/>
        <v>#DIV/0!</v>
      </c>
      <c r="BH432" s="195" t="e">
        <f t="shared" si="111"/>
        <v>#DIV/0!</v>
      </c>
      <c r="BI432" s="195" t="e">
        <f t="shared" si="111"/>
        <v>#DIV/0!</v>
      </c>
      <c r="BJ432" s="195" t="e">
        <f t="shared" si="111"/>
        <v>#DIV/0!</v>
      </c>
      <c r="BK432" s="195" t="e">
        <f t="shared" si="111"/>
        <v>#DIV/0!</v>
      </c>
      <c r="BL432" s="195" t="e">
        <f t="shared" si="111"/>
        <v>#DIV/0!</v>
      </c>
      <c r="BM432" s="195" t="e">
        <f t="shared" si="111"/>
        <v>#DIV/0!</v>
      </c>
      <c r="BN432" s="195" t="e">
        <f t="shared" si="111"/>
        <v>#DIV/0!</v>
      </c>
      <c r="BO432" s="195" t="e">
        <f t="shared" si="111"/>
        <v>#DIV/0!</v>
      </c>
      <c r="BP432" s="195" t="e">
        <f t="shared" si="110"/>
        <v>#DIV/0!</v>
      </c>
      <c r="BQ432" s="195" t="e">
        <f t="shared" si="110"/>
        <v>#DIV/0!</v>
      </c>
      <c r="BR432" s="195" t="e">
        <f t="shared" si="110"/>
        <v>#DIV/0!</v>
      </c>
      <c r="BS432" s="195" t="e">
        <f t="shared" si="110"/>
        <v>#DIV/0!</v>
      </c>
      <c r="BT432" s="195" t="e">
        <f t="shared" si="110"/>
        <v>#DIV/0!</v>
      </c>
      <c r="BU432" s="195" t="e">
        <f t="shared" si="110"/>
        <v>#DIV/0!</v>
      </c>
      <c r="BV432" s="195" t="e">
        <f t="shared" si="110"/>
        <v>#DIV/0!</v>
      </c>
    </row>
    <row r="433" spans="1:74" x14ac:dyDescent="0.2">
      <c r="A433" s="90"/>
      <c r="B433" s="102">
        <f t="shared" si="82"/>
        <v>41670</v>
      </c>
      <c r="C433" s="195">
        <f t="shared" si="83"/>
        <v>-1.0235558600657559</v>
      </c>
      <c r="D433" s="195">
        <f t="shared" si="111"/>
        <v>-1.042609098547546</v>
      </c>
      <c r="E433" s="195">
        <f t="shared" si="111"/>
        <v>-0.69069596532013688</v>
      </c>
      <c r="F433" s="195">
        <f t="shared" si="111"/>
        <v>-0.74136688248682892</v>
      </c>
      <c r="G433" s="195">
        <f t="shared" si="111"/>
        <v>0.10024482002975617</v>
      </c>
      <c r="H433" s="195">
        <f t="shared" si="111"/>
        <v>-1.1627068318042701</v>
      </c>
      <c r="I433" s="195">
        <f t="shared" si="111"/>
        <v>-1.1503641281511063</v>
      </c>
      <c r="J433" s="195">
        <f t="shared" si="111"/>
        <v>-0.56545433017986246</v>
      </c>
      <c r="K433" s="195">
        <f t="shared" si="111"/>
        <v>-1.3187858443385807</v>
      </c>
      <c r="L433" s="195">
        <f t="shared" si="111"/>
        <v>-1</v>
      </c>
      <c r="M433" s="195">
        <f t="shared" si="111"/>
        <v>1.2297859946037752</v>
      </c>
      <c r="N433" s="195">
        <f t="shared" si="111"/>
        <v>0.90854661336980524</v>
      </c>
      <c r="O433" s="195">
        <f t="shared" si="111"/>
        <v>-1.0017436476360337</v>
      </c>
      <c r="P433" s="195">
        <f t="shared" si="111"/>
        <v>0.7053494203863877</v>
      </c>
      <c r="Q433" s="195">
        <f t="shared" si="111"/>
        <v>1.6563652902454562</v>
      </c>
      <c r="R433" s="195">
        <f t="shared" si="111"/>
        <v>0.93892036490597208</v>
      </c>
      <c r="S433" s="195">
        <f t="shared" si="111"/>
        <v>0.6944871176406735</v>
      </c>
      <c r="T433" s="195">
        <f t="shared" si="111"/>
        <v>1.1100096130941437</v>
      </c>
      <c r="U433" s="195">
        <f t="shared" si="111"/>
        <v>1.129902789786484</v>
      </c>
      <c r="V433" s="195">
        <f t="shared" si="111"/>
        <v>0.61882359709265233</v>
      </c>
      <c r="W433" s="195">
        <f t="shared" si="111"/>
        <v>1.7118603025314743</v>
      </c>
      <c r="X433" s="195">
        <f t="shared" si="111"/>
        <v>0.20971099865622939</v>
      </c>
      <c r="Y433" s="195">
        <f t="shared" si="111"/>
        <v>1.2537826979826756</v>
      </c>
      <c r="Z433" s="195">
        <f t="shared" si="111"/>
        <v>0.28894092867884885</v>
      </c>
      <c r="AA433" s="195">
        <f t="shared" si="111"/>
        <v>4.6526946170029643E-2</v>
      </c>
      <c r="AB433" s="195">
        <f t="shared" si="111"/>
        <v>0.1534110830785948</v>
      </c>
      <c r="AC433" s="195">
        <f t="shared" si="111"/>
        <v>0.22407221067465194</v>
      </c>
      <c r="AD433" s="195">
        <f t="shared" si="111"/>
        <v>0.4680868622945924</v>
      </c>
      <c r="AE433" s="195">
        <f t="shared" si="111"/>
        <v>-0.25235606144113459</v>
      </c>
      <c r="AF433" s="195">
        <f t="shared" si="111"/>
        <v>-0.73004949755036241</v>
      </c>
      <c r="AG433" s="195">
        <f t="shared" si="111"/>
        <v>-0.14951099386782568</v>
      </c>
      <c r="AH433" s="195">
        <f t="shared" si="111"/>
        <v>-1.1993988495776777</v>
      </c>
      <c r="AI433" s="195">
        <f t="shared" si="111"/>
        <v>-0.41604301662137055</v>
      </c>
      <c r="AJ433" s="195">
        <f t="shared" si="111"/>
        <v>-0.72142974735164056</v>
      </c>
      <c r="AK433" s="195">
        <f t="shared" si="111"/>
        <v>-0.74958694673780024</v>
      </c>
      <c r="AL433" s="195">
        <f t="shared" si="111"/>
        <v>-0.40372176950118366</v>
      </c>
      <c r="AM433" s="195">
        <f t="shared" si="111"/>
        <v>-0.93287194016326713</v>
      </c>
      <c r="AN433" s="195">
        <f t="shared" si="111"/>
        <v>3.6889009636275998E-2</v>
      </c>
      <c r="AO433" s="195">
        <f t="shared" si="111"/>
        <v>-1.409627867392834</v>
      </c>
      <c r="AP433" s="195">
        <f t="shared" si="111"/>
        <v>1.4206140813079962E-2</v>
      </c>
      <c r="AQ433" s="195">
        <f t="shared" si="111"/>
        <v>-1.1918931787718161</v>
      </c>
      <c r="AR433" s="195">
        <f t="shared" si="111"/>
        <v>-0.35049501170288178</v>
      </c>
      <c r="AS433" s="195">
        <f t="shared" si="111"/>
        <v>-1</v>
      </c>
      <c r="AT433" s="195">
        <f t="shared" si="111"/>
        <v>-0.27690024411035119</v>
      </c>
      <c r="AU433" s="195">
        <f t="shared" si="111"/>
        <v>-1.2481029710698033</v>
      </c>
      <c r="AV433" s="195">
        <f t="shared" si="111"/>
        <v>-1.441007487992326</v>
      </c>
      <c r="AW433" s="195">
        <f t="shared" si="111"/>
        <v>0.42465550845535888</v>
      </c>
      <c r="AX433" s="195">
        <f t="shared" si="111"/>
        <v>-0.24051551529826271</v>
      </c>
      <c r="AY433" s="195">
        <f t="shared" si="111"/>
        <v>-1.4450478663735131</v>
      </c>
      <c r="AZ433" s="195">
        <f t="shared" si="111"/>
        <v>-1.541548283448013</v>
      </c>
      <c r="BA433" s="195">
        <f t="shared" si="111"/>
        <v>-8.502864209793938E-2</v>
      </c>
      <c r="BB433" s="195" t="e">
        <f t="shared" si="111"/>
        <v>#DIV/0!</v>
      </c>
      <c r="BC433" s="195" t="e">
        <f t="shared" si="111"/>
        <v>#DIV/0!</v>
      </c>
      <c r="BD433" s="195" t="e">
        <f t="shared" si="111"/>
        <v>#DIV/0!</v>
      </c>
      <c r="BE433" s="195" t="e">
        <f t="shared" si="111"/>
        <v>#DIV/0!</v>
      </c>
      <c r="BF433" s="195" t="e">
        <f t="shared" si="111"/>
        <v>#DIV/0!</v>
      </c>
      <c r="BG433" s="195" t="e">
        <f t="shared" si="111"/>
        <v>#DIV/0!</v>
      </c>
      <c r="BH433" s="195" t="e">
        <f t="shared" si="111"/>
        <v>#DIV/0!</v>
      </c>
      <c r="BI433" s="195" t="e">
        <f t="shared" si="111"/>
        <v>#DIV/0!</v>
      </c>
      <c r="BJ433" s="195" t="e">
        <f t="shared" si="111"/>
        <v>#DIV/0!</v>
      </c>
      <c r="BK433" s="195" t="e">
        <f t="shared" si="111"/>
        <v>#DIV/0!</v>
      </c>
      <c r="BL433" s="195" t="e">
        <f t="shared" si="111"/>
        <v>#DIV/0!</v>
      </c>
      <c r="BM433" s="195" t="e">
        <f t="shared" si="111"/>
        <v>#DIV/0!</v>
      </c>
      <c r="BN433" s="195" t="e">
        <f t="shared" si="111"/>
        <v>#DIV/0!</v>
      </c>
      <c r="BO433" s="195" t="e">
        <f t="shared" si="111"/>
        <v>#DIV/0!</v>
      </c>
      <c r="BP433" s="195" t="e">
        <f t="shared" si="110"/>
        <v>#DIV/0!</v>
      </c>
      <c r="BQ433" s="195" t="e">
        <f t="shared" si="110"/>
        <v>#DIV/0!</v>
      </c>
      <c r="BR433" s="195" t="e">
        <f t="shared" si="110"/>
        <v>#DIV/0!</v>
      </c>
      <c r="BS433" s="195" t="e">
        <f t="shared" si="110"/>
        <v>#DIV/0!</v>
      </c>
      <c r="BT433" s="195" t="e">
        <f t="shared" si="110"/>
        <v>#DIV/0!</v>
      </c>
      <c r="BU433" s="195" t="e">
        <f t="shared" si="110"/>
        <v>#DIV/0!</v>
      </c>
      <c r="BV433" s="195" t="e">
        <f t="shared" si="110"/>
        <v>#DIV/0!</v>
      </c>
    </row>
    <row r="434" spans="1:74" x14ac:dyDescent="0.2">
      <c r="A434" s="90"/>
      <c r="B434" s="102">
        <f t="shared" si="82"/>
        <v>41698</v>
      </c>
      <c r="C434" s="195">
        <f t="shared" si="83"/>
        <v>1.061069712341062</v>
      </c>
      <c r="D434" s="195">
        <f t="shared" si="111"/>
        <v>1.0781425838816849</v>
      </c>
      <c r="E434" s="195">
        <f t="shared" si="111"/>
        <v>1.1842292773348808</v>
      </c>
      <c r="F434" s="195">
        <f t="shared" si="111"/>
        <v>0.76698984816849658</v>
      </c>
      <c r="G434" s="195">
        <f t="shared" si="111"/>
        <v>0.68670996468386636</v>
      </c>
      <c r="H434" s="195">
        <f t="shared" si="111"/>
        <v>1.0656838911019215</v>
      </c>
      <c r="I434" s="195">
        <f t="shared" si="111"/>
        <v>0.98686726525366408</v>
      </c>
      <c r="J434" s="195">
        <f t="shared" si="111"/>
        <v>1.0361398892894875</v>
      </c>
      <c r="K434" s="195">
        <f t="shared" si="111"/>
        <v>0.40918324402275497</v>
      </c>
      <c r="L434" s="195">
        <f t="shared" si="111"/>
        <v>-1</v>
      </c>
      <c r="M434" s="195">
        <f t="shared" si="111"/>
        <v>0.17863233072392795</v>
      </c>
      <c r="N434" s="195">
        <f t="shared" si="111"/>
        <v>-5.6629762185554336E-2</v>
      </c>
      <c r="O434" s="195">
        <f t="shared" si="111"/>
        <v>-1.0973652195392025</v>
      </c>
      <c r="P434" s="195">
        <f t="shared" si="111"/>
        <v>-0.12472879652153591</v>
      </c>
      <c r="Q434" s="195">
        <f t="shared" si="111"/>
        <v>0.10296334895150991</v>
      </c>
      <c r="R434" s="195">
        <f t="shared" si="111"/>
        <v>0.48956073104624653</v>
      </c>
      <c r="S434" s="195">
        <f t="shared" si="111"/>
        <v>0.28539847226026582</v>
      </c>
      <c r="T434" s="195">
        <f t="shared" si="111"/>
        <v>0.64385670898239278</v>
      </c>
      <c r="U434" s="195">
        <f t="shared" si="111"/>
        <v>2.7676675589575039E-2</v>
      </c>
      <c r="V434" s="195">
        <f t="shared" si="111"/>
        <v>0.25096060804607384</v>
      </c>
      <c r="W434" s="195">
        <f t="shared" si="111"/>
        <v>-3.7301144046770499E-2</v>
      </c>
      <c r="X434" s="195">
        <f t="shared" si="111"/>
        <v>8.0473109039019206E-2</v>
      </c>
      <c r="Y434" s="195">
        <f t="shared" si="111"/>
        <v>0.66632397664968268</v>
      </c>
      <c r="Z434" s="195">
        <f t="shared" si="111"/>
        <v>0.24334779860773217</v>
      </c>
      <c r="AA434" s="195">
        <f t="shared" si="111"/>
        <v>0.61621387379701287</v>
      </c>
      <c r="AB434" s="195">
        <f t="shared" si="111"/>
        <v>-0.1497522696691522</v>
      </c>
      <c r="AC434" s="195">
        <f t="shared" si="111"/>
        <v>0.76499555377107598</v>
      </c>
      <c r="AD434" s="195">
        <f t="shared" si="111"/>
        <v>0.67541307760544278</v>
      </c>
      <c r="AE434" s="195">
        <f t="shared" si="111"/>
        <v>0.87204606091767545</v>
      </c>
      <c r="AF434" s="195">
        <f t="shared" si="111"/>
        <v>1.075426056388161</v>
      </c>
      <c r="AG434" s="195">
        <f t="shared" si="111"/>
        <v>0.44216338252875487</v>
      </c>
      <c r="AH434" s="195">
        <f t="shared" si="111"/>
        <v>0.82742642811210931</v>
      </c>
      <c r="AI434" s="195">
        <f t="shared" si="111"/>
        <v>0.84509365878829157</v>
      </c>
      <c r="AJ434" s="195">
        <f t="shared" si="111"/>
        <v>0.90633336136969622</v>
      </c>
      <c r="AK434" s="195">
        <f t="shared" si="111"/>
        <v>0.89479189918901914</v>
      </c>
      <c r="AL434" s="195">
        <f t="shared" si="111"/>
        <v>0.77423167355674549</v>
      </c>
      <c r="AM434" s="195">
        <f t="shared" si="111"/>
        <v>0.73068117872997551</v>
      </c>
      <c r="AN434" s="195">
        <f t="shared" si="111"/>
        <v>0.62877256328983644</v>
      </c>
      <c r="AO434" s="195">
        <f t="shared" si="111"/>
        <v>-0.33067661424014572</v>
      </c>
      <c r="AP434" s="195">
        <f t="shared" si="111"/>
        <v>1.3955368088911699</v>
      </c>
      <c r="AQ434" s="195">
        <f t="shared" si="111"/>
        <v>0.8216316404518953</v>
      </c>
      <c r="AR434" s="195">
        <f t="shared" si="111"/>
        <v>6.5026319730998317E-2</v>
      </c>
      <c r="AS434" s="195">
        <f t="shared" si="111"/>
        <v>-1</v>
      </c>
      <c r="AT434" s="195">
        <f t="shared" si="111"/>
        <v>1.2292463723228306</v>
      </c>
      <c r="AU434" s="195">
        <f t="shared" si="111"/>
        <v>1.4431493671646403</v>
      </c>
      <c r="AV434" s="195">
        <f t="shared" si="111"/>
        <v>1.3696583246583935</v>
      </c>
      <c r="AW434" s="195">
        <f t="shared" si="111"/>
        <v>0.6716803941781605</v>
      </c>
      <c r="AX434" s="195">
        <f t="shared" si="111"/>
        <v>0.68260354804841838</v>
      </c>
      <c r="AY434" s="195">
        <f t="shared" si="111"/>
        <v>0.93353220444066654</v>
      </c>
      <c r="AZ434" s="195">
        <f t="shared" si="111"/>
        <v>6.2937138020062941E-2</v>
      </c>
      <c r="BA434" s="195">
        <f t="shared" si="111"/>
        <v>-0.23826412777019329</v>
      </c>
      <c r="BB434" s="195" t="e">
        <f t="shared" si="111"/>
        <v>#DIV/0!</v>
      </c>
      <c r="BC434" s="195" t="e">
        <f t="shared" si="111"/>
        <v>#DIV/0!</v>
      </c>
      <c r="BD434" s="195" t="e">
        <f t="shared" si="111"/>
        <v>#DIV/0!</v>
      </c>
      <c r="BE434" s="195" t="e">
        <f t="shared" si="111"/>
        <v>#DIV/0!</v>
      </c>
      <c r="BF434" s="195" t="e">
        <f t="shared" si="111"/>
        <v>#DIV/0!</v>
      </c>
      <c r="BG434" s="195" t="e">
        <f t="shared" si="111"/>
        <v>#DIV/0!</v>
      </c>
      <c r="BH434" s="195" t="e">
        <f t="shared" si="111"/>
        <v>#DIV/0!</v>
      </c>
      <c r="BI434" s="195" t="e">
        <f t="shared" si="111"/>
        <v>#DIV/0!</v>
      </c>
      <c r="BJ434" s="195" t="e">
        <f t="shared" si="111"/>
        <v>#DIV/0!</v>
      </c>
      <c r="BK434" s="195" t="e">
        <f t="shared" si="111"/>
        <v>#DIV/0!</v>
      </c>
      <c r="BL434" s="195" t="e">
        <f t="shared" si="111"/>
        <v>#DIV/0!</v>
      </c>
      <c r="BM434" s="195" t="e">
        <f t="shared" si="111"/>
        <v>#DIV/0!</v>
      </c>
      <c r="BN434" s="195" t="e">
        <f t="shared" si="111"/>
        <v>#DIV/0!</v>
      </c>
      <c r="BO434" s="195" t="e">
        <f t="shared" si="111"/>
        <v>#DIV/0!</v>
      </c>
      <c r="BP434" s="195" t="e">
        <f t="shared" si="110"/>
        <v>#DIV/0!</v>
      </c>
      <c r="BQ434" s="195" t="e">
        <f t="shared" si="110"/>
        <v>#DIV/0!</v>
      </c>
      <c r="BR434" s="195" t="e">
        <f t="shared" si="110"/>
        <v>#DIV/0!</v>
      </c>
      <c r="BS434" s="195" t="e">
        <f t="shared" si="110"/>
        <v>#DIV/0!</v>
      </c>
      <c r="BT434" s="195" t="e">
        <f t="shared" si="110"/>
        <v>#DIV/0!</v>
      </c>
      <c r="BU434" s="195" t="e">
        <f t="shared" si="110"/>
        <v>#DIV/0!</v>
      </c>
      <c r="BV434" s="195" t="e">
        <f t="shared" si="110"/>
        <v>#DIV/0!</v>
      </c>
    </row>
    <row r="435" spans="1:74" x14ac:dyDescent="0.2">
      <c r="A435" s="90"/>
      <c r="B435" s="102">
        <f t="shared" si="82"/>
        <v>41729</v>
      </c>
      <c r="C435" s="195">
        <f t="shared" si="83"/>
        <v>-5.0167869771482958E-2</v>
      </c>
      <c r="D435" s="195">
        <f t="shared" si="111"/>
        <v>-1.9477615007479573E-2</v>
      </c>
      <c r="E435" s="195">
        <f t="shared" si="111"/>
        <v>-0.28786190496854375</v>
      </c>
      <c r="F435" s="195">
        <f t="shared" si="111"/>
        <v>-0.32058958537363746</v>
      </c>
      <c r="G435" s="195">
        <f t="shared" si="111"/>
        <v>-0.57772232901131049</v>
      </c>
      <c r="H435" s="195">
        <f t="shared" si="111"/>
        <v>-3.6839235010385177E-2</v>
      </c>
      <c r="I435" s="195">
        <f t="shared" si="111"/>
        <v>-6.8740748993819989E-2</v>
      </c>
      <c r="J435" s="195">
        <f t="shared" si="111"/>
        <v>-0.26237573269802017</v>
      </c>
      <c r="K435" s="195">
        <f t="shared" si="111"/>
        <v>0.36660480551261215</v>
      </c>
      <c r="L435" s="195">
        <f t="shared" si="111"/>
        <v>-1</v>
      </c>
      <c r="M435" s="195">
        <f t="shared" si="111"/>
        <v>-0.60109459170591739</v>
      </c>
      <c r="N435" s="195">
        <f t="shared" si="111"/>
        <v>-0.5531460368949459</v>
      </c>
      <c r="O435" s="195">
        <f t="shared" si="111"/>
        <v>-1.0340482327384557</v>
      </c>
      <c r="P435" s="195">
        <f t="shared" si="111"/>
        <v>-0.90105175588166153</v>
      </c>
      <c r="Q435" s="195">
        <f t="shared" si="111"/>
        <v>4.7271179069918623E-2</v>
      </c>
      <c r="R435" s="195">
        <f t="shared" si="111"/>
        <v>-0.2357148901424391</v>
      </c>
      <c r="S435" s="195">
        <f t="shared" si="111"/>
        <v>-0.54538011979984746</v>
      </c>
      <c r="T435" s="195">
        <f t="shared" si="111"/>
        <v>9.9635999830388289E-2</v>
      </c>
      <c r="U435" s="195">
        <f t="shared" si="111"/>
        <v>-0.57888383126373677</v>
      </c>
      <c r="V435" s="195">
        <f t="shared" si="111"/>
        <v>-0.54460406478988033</v>
      </c>
      <c r="W435" s="195">
        <f t="shared" si="111"/>
        <v>-0.99301965734819697</v>
      </c>
      <c r="X435" s="195">
        <f t="shared" si="111"/>
        <v>-0.2615987461954597</v>
      </c>
      <c r="Y435" s="195">
        <f t="shared" si="111"/>
        <v>-0.85882387598199039</v>
      </c>
      <c r="Z435" s="195">
        <f t="shared" si="111"/>
        <v>-1.3004001734604171</v>
      </c>
      <c r="AA435" s="195">
        <f t="shared" si="111"/>
        <v>-0.15372533466829041</v>
      </c>
      <c r="AB435" s="195">
        <f t="shared" si="111"/>
        <v>-3.2682917270011762E-2</v>
      </c>
      <c r="AC435" s="195">
        <f t="shared" si="111"/>
        <v>-0.14104990789611441</v>
      </c>
      <c r="AD435" s="195">
        <f t="shared" si="111"/>
        <v>-0.17395707533215488</v>
      </c>
      <c r="AE435" s="195">
        <f t="shared" si="111"/>
        <v>-0.12285424483027071</v>
      </c>
      <c r="AF435" s="195">
        <f t="shared" si="111"/>
        <v>0.31373673007680941</v>
      </c>
      <c r="AG435" s="195">
        <f t="shared" si="111"/>
        <v>-3.3367221419655743E-2</v>
      </c>
      <c r="AH435" s="195">
        <f t="shared" si="111"/>
        <v>0.51419611548333144</v>
      </c>
      <c r="AI435" s="195">
        <f t="shared" si="111"/>
        <v>-0.40915155937869485</v>
      </c>
      <c r="AJ435" s="195">
        <f t="shared" si="111"/>
        <v>-0.56340080791125513</v>
      </c>
      <c r="AK435" s="195">
        <f t="shared" si="111"/>
        <v>-0.4872463049931362</v>
      </c>
      <c r="AL435" s="195">
        <f t="shared" si="111"/>
        <v>-0.33389658145773266</v>
      </c>
      <c r="AM435" s="195">
        <f t="shared" si="111"/>
        <v>-0.96875036150067206</v>
      </c>
      <c r="AN435" s="195">
        <f t="shared" si="111"/>
        <v>-8.0480874447805439E-2</v>
      </c>
      <c r="AO435" s="195">
        <f t="shared" si="111"/>
        <v>-0.63128100388178143</v>
      </c>
      <c r="AP435" s="195">
        <f t="shared" si="111"/>
        <v>4.0634186470192443E-2</v>
      </c>
      <c r="AQ435" s="195">
        <f t="shared" si="111"/>
        <v>-1.2444854190230573E-2</v>
      </c>
      <c r="AR435" s="195">
        <f t="shared" si="111"/>
        <v>-0.46182608223217897</v>
      </c>
      <c r="AS435" s="195">
        <f t="shared" si="111"/>
        <v>-1</v>
      </c>
      <c r="AT435" s="195">
        <f t="shared" si="111"/>
        <v>-0.18691554273826824</v>
      </c>
      <c r="AU435" s="195">
        <f t="shared" si="111"/>
        <v>-1.0017232892541634</v>
      </c>
      <c r="AV435" s="195">
        <f t="shared" si="111"/>
        <v>3.3628158920937193E-2</v>
      </c>
      <c r="AW435" s="195">
        <f t="shared" si="111"/>
        <v>-0.11485326056217492</v>
      </c>
      <c r="AX435" s="195">
        <f t="shared" si="111"/>
        <v>-0.15658409485047703</v>
      </c>
      <c r="AY435" s="195">
        <f t="shared" si="111"/>
        <v>-0.12597346032177409</v>
      </c>
      <c r="AZ435" s="195">
        <f t="shared" si="111"/>
        <v>0.2657556936769021</v>
      </c>
      <c r="BA435" s="195">
        <f t="shared" si="111"/>
        <v>8.4589024018627265E-2</v>
      </c>
      <c r="BB435" s="195" t="e">
        <f t="shared" si="111"/>
        <v>#DIV/0!</v>
      </c>
      <c r="BC435" s="195" t="e">
        <f t="shared" si="111"/>
        <v>#DIV/0!</v>
      </c>
      <c r="BD435" s="195" t="e">
        <f t="shared" si="111"/>
        <v>#DIV/0!</v>
      </c>
      <c r="BE435" s="195" t="e">
        <f t="shared" si="111"/>
        <v>#DIV/0!</v>
      </c>
      <c r="BF435" s="195" t="e">
        <f t="shared" si="111"/>
        <v>#DIV/0!</v>
      </c>
      <c r="BG435" s="195" t="e">
        <f t="shared" si="111"/>
        <v>#DIV/0!</v>
      </c>
      <c r="BH435" s="195" t="e">
        <f t="shared" si="111"/>
        <v>#DIV/0!</v>
      </c>
      <c r="BI435" s="195" t="e">
        <f t="shared" si="111"/>
        <v>#DIV/0!</v>
      </c>
      <c r="BJ435" s="195" t="e">
        <f t="shared" si="111"/>
        <v>#DIV/0!</v>
      </c>
      <c r="BK435" s="195" t="e">
        <f t="shared" si="111"/>
        <v>#DIV/0!</v>
      </c>
      <c r="BL435" s="195" t="e">
        <f t="shared" si="111"/>
        <v>#DIV/0!</v>
      </c>
      <c r="BM435" s="195" t="e">
        <f t="shared" si="111"/>
        <v>#DIV/0!</v>
      </c>
      <c r="BN435" s="195" t="e">
        <f t="shared" si="111"/>
        <v>#DIV/0!</v>
      </c>
      <c r="BO435" s="195" t="e">
        <f t="shared" ref="BO435:BV438" si="112">(BO188-BO$246)/BO$247</f>
        <v>#DIV/0!</v>
      </c>
      <c r="BP435" s="195" t="e">
        <f t="shared" si="112"/>
        <v>#DIV/0!</v>
      </c>
      <c r="BQ435" s="195" t="e">
        <f t="shared" si="112"/>
        <v>#DIV/0!</v>
      </c>
      <c r="BR435" s="195" t="e">
        <f t="shared" si="112"/>
        <v>#DIV/0!</v>
      </c>
      <c r="BS435" s="195" t="e">
        <f t="shared" si="112"/>
        <v>#DIV/0!</v>
      </c>
      <c r="BT435" s="195" t="e">
        <f t="shared" si="112"/>
        <v>#DIV/0!</v>
      </c>
      <c r="BU435" s="195" t="e">
        <f t="shared" si="112"/>
        <v>#DIV/0!</v>
      </c>
      <c r="BV435" s="195" t="e">
        <f t="shared" si="112"/>
        <v>#DIV/0!</v>
      </c>
    </row>
    <row r="436" spans="1:74" x14ac:dyDescent="0.2">
      <c r="A436" s="90"/>
      <c r="B436" s="102">
        <f t="shared" si="82"/>
        <v>41759</v>
      </c>
      <c r="C436" s="195">
        <f t="shared" si="83"/>
        <v>-0.15815796332372278</v>
      </c>
      <c r="D436" s="195">
        <f t="shared" ref="D436:BO439" si="113">(D189-D$246)/D$247</f>
        <v>-6.3866372594500315E-2</v>
      </c>
      <c r="E436" s="195">
        <f t="shared" si="113"/>
        <v>-0.36150365688771452</v>
      </c>
      <c r="F436" s="195">
        <f t="shared" si="113"/>
        <v>-0.96524767117804533</v>
      </c>
      <c r="G436" s="195">
        <f t="shared" si="113"/>
        <v>-1.4419788480835156</v>
      </c>
      <c r="H436" s="195">
        <f t="shared" si="113"/>
        <v>9.0674904951814364E-2</v>
      </c>
      <c r="I436" s="195">
        <f t="shared" si="113"/>
        <v>0.17088619708789249</v>
      </c>
      <c r="J436" s="195">
        <f t="shared" si="113"/>
        <v>-0.25263670321595577</v>
      </c>
      <c r="K436" s="195">
        <f t="shared" si="113"/>
        <v>-0.11270222766634168</v>
      </c>
      <c r="L436" s="195">
        <f t="shared" si="113"/>
        <v>-1</v>
      </c>
      <c r="M436" s="195">
        <f t="shared" si="113"/>
        <v>0.52594301176064728</v>
      </c>
      <c r="N436" s="195">
        <f t="shared" si="113"/>
        <v>0.19229585537353652</v>
      </c>
      <c r="O436" s="195">
        <f t="shared" si="113"/>
        <v>-1.0340482327384557</v>
      </c>
      <c r="P436" s="195">
        <f t="shared" si="113"/>
        <v>8.1737358953023795E-2</v>
      </c>
      <c r="Q436" s="195">
        <f t="shared" si="113"/>
        <v>0.48973655010426942</v>
      </c>
      <c r="R436" s="195">
        <f t="shared" si="113"/>
        <v>0.56925308705951549</v>
      </c>
      <c r="S436" s="195">
        <f t="shared" si="113"/>
        <v>0.3637281611367017</v>
      </c>
      <c r="T436" s="195">
        <f t="shared" si="113"/>
        <v>0.70708958204124406</v>
      </c>
      <c r="U436" s="195">
        <f t="shared" si="113"/>
        <v>0.66556711285175263</v>
      </c>
      <c r="V436" s="195">
        <f t="shared" si="113"/>
        <v>0.39278095065235058</v>
      </c>
      <c r="W436" s="195">
        <f t="shared" si="113"/>
        <v>0.79588567576127389</v>
      </c>
      <c r="X436" s="195">
        <f t="shared" si="113"/>
        <v>5.2962312483765699E-2</v>
      </c>
      <c r="Y436" s="195">
        <f t="shared" si="113"/>
        <v>0.80700588222796898</v>
      </c>
      <c r="Z436" s="195">
        <f t="shared" si="113"/>
        <v>8.7423720281997568E-3</v>
      </c>
      <c r="AA436" s="195">
        <f t="shared" si="113"/>
        <v>1.7310022045135959E-2</v>
      </c>
      <c r="AB436" s="195">
        <f t="shared" si="113"/>
        <v>-0.18987403473068762</v>
      </c>
      <c r="AC436" s="195">
        <f t="shared" si="113"/>
        <v>0.4732984417150391</v>
      </c>
      <c r="AD436" s="195">
        <f t="shared" si="113"/>
        <v>0.47494174701365061</v>
      </c>
      <c r="AE436" s="195">
        <f t="shared" si="113"/>
        <v>0.51345641059864966</v>
      </c>
      <c r="AF436" s="195">
        <f t="shared" si="113"/>
        <v>0.42958477037502751</v>
      </c>
      <c r="AG436" s="195">
        <f t="shared" si="113"/>
        <v>0.13724767385875744</v>
      </c>
      <c r="AH436" s="195">
        <f t="shared" si="113"/>
        <v>0.42175012892312547</v>
      </c>
      <c r="AI436" s="195">
        <f t="shared" si="113"/>
        <v>-0.7537244215124822</v>
      </c>
      <c r="AJ436" s="195">
        <f t="shared" si="113"/>
        <v>-0.51137481961812403</v>
      </c>
      <c r="AK436" s="195">
        <f t="shared" si="113"/>
        <v>-0.63385943923966359</v>
      </c>
      <c r="AL436" s="195">
        <f t="shared" si="113"/>
        <v>-0.36313745442899736</v>
      </c>
      <c r="AM436" s="195">
        <f t="shared" si="113"/>
        <v>-0.26904851703800026</v>
      </c>
      <c r="AN436" s="195">
        <f t="shared" si="113"/>
        <v>1.4794758224101716E-2</v>
      </c>
      <c r="AO436" s="195">
        <f t="shared" si="113"/>
        <v>-0.12150517585859813</v>
      </c>
      <c r="AP436" s="195">
        <f t="shared" si="113"/>
        <v>0.51163965510918819</v>
      </c>
      <c r="AQ436" s="195">
        <f t="shared" si="113"/>
        <v>0.36283668832376476</v>
      </c>
      <c r="AR436" s="195">
        <f t="shared" si="113"/>
        <v>-0.48563632231247611</v>
      </c>
      <c r="AS436" s="195">
        <f t="shared" si="113"/>
        <v>-1</v>
      </c>
      <c r="AT436" s="195">
        <f t="shared" si="113"/>
        <v>0.13035760889639031</v>
      </c>
      <c r="AU436" s="195">
        <f t="shared" si="113"/>
        <v>-0.27298503194623031</v>
      </c>
      <c r="AV436" s="195">
        <f t="shared" si="113"/>
        <v>0.12050122592944146</v>
      </c>
      <c r="AW436" s="195">
        <f t="shared" si="113"/>
        <v>0.36674224079051682</v>
      </c>
      <c r="AX436" s="195">
        <f t="shared" si="113"/>
        <v>0.46295592776121253</v>
      </c>
      <c r="AY436" s="195">
        <f t="shared" si="113"/>
        <v>-0.26836450989143334</v>
      </c>
      <c r="AZ436" s="195">
        <f t="shared" si="113"/>
        <v>-0.59448501360866413</v>
      </c>
      <c r="BA436" s="195">
        <f t="shared" si="113"/>
        <v>0.63911893222328831</v>
      </c>
      <c r="BB436" s="195" t="e">
        <f t="shared" si="113"/>
        <v>#DIV/0!</v>
      </c>
      <c r="BC436" s="195" t="e">
        <f t="shared" si="113"/>
        <v>#DIV/0!</v>
      </c>
      <c r="BD436" s="195" t="e">
        <f t="shared" si="113"/>
        <v>#DIV/0!</v>
      </c>
      <c r="BE436" s="195" t="e">
        <f t="shared" si="113"/>
        <v>#DIV/0!</v>
      </c>
      <c r="BF436" s="195" t="e">
        <f t="shared" si="113"/>
        <v>#DIV/0!</v>
      </c>
      <c r="BG436" s="195" t="e">
        <f t="shared" si="113"/>
        <v>#DIV/0!</v>
      </c>
      <c r="BH436" s="195" t="e">
        <f t="shared" si="113"/>
        <v>#DIV/0!</v>
      </c>
      <c r="BI436" s="195" t="e">
        <f t="shared" si="113"/>
        <v>#DIV/0!</v>
      </c>
      <c r="BJ436" s="195" t="e">
        <f t="shared" si="113"/>
        <v>#DIV/0!</v>
      </c>
      <c r="BK436" s="195" t="e">
        <f t="shared" si="113"/>
        <v>#DIV/0!</v>
      </c>
      <c r="BL436" s="195" t="e">
        <f t="shared" si="113"/>
        <v>#DIV/0!</v>
      </c>
      <c r="BM436" s="195" t="e">
        <f t="shared" si="113"/>
        <v>#DIV/0!</v>
      </c>
      <c r="BN436" s="195" t="e">
        <f t="shared" si="113"/>
        <v>#DIV/0!</v>
      </c>
      <c r="BO436" s="195" t="e">
        <f t="shared" si="113"/>
        <v>#DIV/0!</v>
      </c>
      <c r="BP436" s="195" t="e">
        <f t="shared" si="112"/>
        <v>#DIV/0!</v>
      </c>
      <c r="BQ436" s="195" t="e">
        <f t="shared" si="112"/>
        <v>#DIV/0!</v>
      </c>
      <c r="BR436" s="195" t="e">
        <f t="shared" si="112"/>
        <v>#DIV/0!</v>
      </c>
      <c r="BS436" s="195" t="e">
        <f t="shared" si="112"/>
        <v>#DIV/0!</v>
      </c>
      <c r="BT436" s="195" t="e">
        <f t="shared" si="112"/>
        <v>#DIV/0!</v>
      </c>
      <c r="BU436" s="195" t="e">
        <f t="shared" si="112"/>
        <v>#DIV/0!</v>
      </c>
      <c r="BV436" s="195" t="e">
        <f t="shared" si="112"/>
        <v>#DIV/0!</v>
      </c>
    </row>
    <row r="437" spans="1:74" x14ac:dyDescent="0.2">
      <c r="A437" s="90"/>
      <c r="B437" s="102">
        <f t="shared" si="82"/>
        <v>41790</v>
      </c>
      <c r="C437" s="195">
        <f t="shared" si="83"/>
        <v>0.38540624230182824</v>
      </c>
      <c r="D437" s="195">
        <f t="shared" si="113"/>
        <v>0.42414288049216808</v>
      </c>
      <c r="E437" s="195">
        <f t="shared" si="113"/>
        <v>0.30801480581958551</v>
      </c>
      <c r="F437" s="195">
        <f t="shared" si="113"/>
        <v>-2.1523896201306267E-2</v>
      </c>
      <c r="G437" s="195">
        <f t="shared" si="113"/>
        <v>-0.25309108981162826</v>
      </c>
      <c r="H437" s="195">
        <f t="shared" si="113"/>
        <v>0.39478191580267841</v>
      </c>
      <c r="I437" s="195">
        <f t="shared" si="113"/>
        <v>0.31678196993969115</v>
      </c>
      <c r="J437" s="195">
        <f t="shared" si="113"/>
        <v>9.4116030921010646E-2</v>
      </c>
      <c r="K437" s="195">
        <f t="shared" si="113"/>
        <v>0.44083509649138741</v>
      </c>
      <c r="L437" s="195">
        <f t="shared" si="113"/>
        <v>-1</v>
      </c>
      <c r="M437" s="195">
        <f t="shared" si="113"/>
        <v>0.85269947782878319</v>
      </c>
      <c r="N437" s="195">
        <f t="shared" si="113"/>
        <v>0.53929656429841866</v>
      </c>
      <c r="O437" s="195">
        <f t="shared" si="113"/>
        <v>-1.0657067261388291</v>
      </c>
      <c r="P437" s="195">
        <f t="shared" si="113"/>
        <v>0.49352050762677463</v>
      </c>
      <c r="Q437" s="195">
        <f t="shared" si="113"/>
        <v>0.7799238053888361</v>
      </c>
      <c r="R437" s="195">
        <f t="shared" si="113"/>
        <v>0.73615594587975819</v>
      </c>
      <c r="S437" s="195">
        <f t="shared" si="113"/>
        <v>0.60315288582336213</v>
      </c>
      <c r="T437" s="195">
        <f t="shared" si="113"/>
        <v>0.78040365197143491</v>
      </c>
      <c r="U437" s="195">
        <f t="shared" si="113"/>
        <v>1.1801612198173728</v>
      </c>
      <c r="V437" s="195">
        <f t="shared" si="113"/>
        <v>0.6803757346364544</v>
      </c>
      <c r="W437" s="195">
        <f t="shared" si="113"/>
        <v>1.1953332573603088</v>
      </c>
      <c r="X437" s="195">
        <f t="shared" si="113"/>
        <v>0.12891918662841109</v>
      </c>
      <c r="Y437" s="195">
        <f t="shared" si="113"/>
        <v>0.50947173709688043</v>
      </c>
      <c r="Z437" s="195">
        <f t="shared" si="113"/>
        <v>0.15592407832573674</v>
      </c>
      <c r="AA437" s="195">
        <f t="shared" si="113"/>
        <v>0.14081401104505534</v>
      </c>
      <c r="AB437" s="195">
        <f t="shared" si="113"/>
        <v>0.17673621663727573</v>
      </c>
      <c r="AC437" s="195">
        <f t="shared" si="113"/>
        <v>-5.7109602866256125E-2</v>
      </c>
      <c r="AD437" s="195">
        <f t="shared" si="113"/>
        <v>-1.5114415517689135E-2</v>
      </c>
      <c r="AE437" s="195">
        <f t="shared" si="113"/>
        <v>-0.17552684905402233</v>
      </c>
      <c r="AF437" s="195">
        <f t="shared" si="113"/>
        <v>1.00933267244113</v>
      </c>
      <c r="AG437" s="195">
        <f t="shared" si="113"/>
        <v>0.64196744489341662</v>
      </c>
      <c r="AH437" s="195">
        <f t="shared" si="113"/>
        <v>0.59449035524282257</v>
      </c>
      <c r="AI437" s="195">
        <f t="shared" si="113"/>
        <v>5.9467533123256131E-2</v>
      </c>
      <c r="AJ437" s="195">
        <f t="shared" si="113"/>
        <v>0.22869486385166465</v>
      </c>
      <c r="AK437" s="195">
        <f t="shared" si="113"/>
        <v>0.23103170252360442</v>
      </c>
      <c r="AL437" s="195">
        <f t="shared" si="113"/>
        <v>0.17510887325973434</v>
      </c>
      <c r="AM437" s="195">
        <f t="shared" si="113"/>
        <v>9.8814244245312224E-2</v>
      </c>
      <c r="AN437" s="195">
        <f t="shared" si="113"/>
        <v>0.26799301491382777</v>
      </c>
      <c r="AO437" s="195">
        <f t="shared" si="113"/>
        <v>-2.4379763209154068E-2</v>
      </c>
      <c r="AP437" s="195">
        <f t="shared" si="113"/>
        <v>-0.72377842286202732</v>
      </c>
      <c r="AQ437" s="195">
        <f t="shared" si="113"/>
        <v>-2.2223029454982664E-2</v>
      </c>
      <c r="AR437" s="195">
        <f t="shared" si="113"/>
        <v>-0.17284597633431795</v>
      </c>
      <c r="AS437" s="195">
        <f t="shared" si="113"/>
        <v>-1</v>
      </c>
      <c r="AT437" s="195">
        <f t="shared" si="113"/>
        <v>2.7503168809908166E-2</v>
      </c>
      <c r="AU437" s="195">
        <f t="shared" si="113"/>
        <v>-1.0350301059835558</v>
      </c>
      <c r="AV437" s="195">
        <f t="shared" si="113"/>
        <v>1.1894232444320601E-2</v>
      </c>
      <c r="AW437" s="195">
        <f t="shared" si="113"/>
        <v>0.3520815773136487</v>
      </c>
      <c r="AX437" s="195">
        <f t="shared" si="113"/>
        <v>0.49641037179996289</v>
      </c>
      <c r="AY437" s="195">
        <f t="shared" si="113"/>
        <v>0.38529149789560829</v>
      </c>
      <c r="AZ437" s="195">
        <f t="shared" si="113"/>
        <v>0.77030394522150392</v>
      </c>
      <c r="BA437" s="195">
        <f t="shared" si="113"/>
        <v>0.46646533856349159</v>
      </c>
      <c r="BB437" s="195" t="e">
        <f t="shared" si="113"/>
        <v>#DIV/0!</v>
      </c>
      <c r="BC437" s="195" t="e">
        <f t="shared" si="113"/>
        <v>#DIV/0!</v>
      </c>
      <c r="BD437" s="195" t="e">
        <f t="shared" si="113"/>
        <v>#DIV/0!</v>
      </c>
      <c r="BE437" s="195" t="e">
        <f t="shared" si="113"/>
        <v>#DIV/0!</v>
      </c>
      <c r="BF437" s="195" t="e">
        <f t="shared" si="113"/>
        <v>#DIV/0!</v>
      </c>
      <c r="BG437" s="195" t="e">
        <f t="shared" si="113"/>
        <v>#DIV/0!</v>
      </c>
      <c r="BH437" s="195" t="e">
        <f t="shared" si="113"/>
        <v>#DIV/0!</v>
      </c>
      <c r="BI437" s="195" t="e">
        <f t="shared" si="113"/>
        <v>#DIV/0!</v>
      </c>
      <c r="BJ437" s="195" t="e">
        <f t="shared" si="113"/>
        <v>#DIV/0!</v>
      </c>
      <c r="BK437" s="195" t="e">
        <f t="shared" si="113"/>
        <v>#DIV/0!</v>
      </c>
      <c r="BL437" s="195" t="e">
        <f t="shared" si="113"/>
        <v>#DIV/0!</v>
      </c>
      <c r="BM437" s="195" t="e">
        <f t="shared" si="113"/>
        <v>#DIV/0!</v>
      </c>
      <c r="BN437" s="195" t="e">
        <f t="shared" si="113"/>
        <v>#DIV/0!</v>
      </c>
      <c r="BO437" s="195" t="e">
        <f t="shared" si="113"/>
        <v>#DIV/0!</v>
      </c>
      <c r="BP437" s="195" t="e">
        <f t="shared" si="112"/>
        <v>#DIV/0!</v>
      </c>
      <c r="BQ437" s="195" t="e">
        <f t="shared" si="112"/>
        <v>#DIV/0!</v>
      </c>
      <c r="BR437" s="195" t="e">
        <f t="shared" si="112"/>
        <v>#DIV/0!</v>
      </c>
      <c r="BS437" s="195" t="e">
        <f t="shared" si="112"/>
        <v>#DIV/0!</v>
      </c>
      <c r="BT437" s="195" t="e">
        <f t="shared" si="112"/>
        <v>#DIV/0!</v>
      </c>
      <c r="BU437" s="195" t="e">
        <f t="shared" si="112"/>
        <v>#DIV/0!</v>
      </c>
      <c r="BV437" s="195" t="e">
        <f t="shared" si="112"/>
        <v>#DIV/0!</v>
      </c>
    </row>
    <row r="438" spans="1:74" x14ac:dyDescent="0.2">
      <c r="A438" s="90"/>
      <c r="B438" s="102">
        <f t="shared" si="82"/>
        <v>41820</v>
      </c>
      <c r="C438" s="195">
        <f t="shared" si="83"/>
        <v>0.47142375453286239</v>
      </c>
      <c r="D438" s="195">
        <f t="shared" si="113"/>
        <v>0.41789319982107132</v>
      </c>
      <c r="E438" s="195">
        <f t="shared" si="113"/>
        <v>0.56524503735217302</v>
      </c>
      <c r="F438" s="195">
        <f t="shared" si="113"/>
        <v>0.88993168114405341</v>
      </c>
      <c r="G438" s="195">
        <f t="shared" si="113"/>
        <v>0.89130349029097589</v>
      </c>
      <c r="H438" s="195">
        <f t="shared" si="113"/>
        <v>0.32245933691309003</v>
      </c>
      <c r="I438" s="195">
        <f t="shared" si="113"/>
        <v>0.24402373240035555</v>
      </c>
      <c r="J438" s="195">
        <f t="shared" si="113"/>
        <v>0.30614552388942035</v>
      </c>
      <c r="K438" s="195">
        <f t="shared" si="113"/>
        <v>0.29789067813221209</v>
      </c>
      <c r="L438" s="195">
        <f t="shared" si="113"/>
        <v>-1</v>
      </c>
      <c r="M438" s="195">
        <f t="shared" si="113"/>
        <v>-0.35444401208291132</v>
      </c>
      <c r="N438" s="195">
        <f t="shared" si="113"/>
        <v>-0.42561281917518284</v>
      </c>
      <c r="O438" s="195">
        <f t="shared" si="113"/>
        <v>-1.0973652195392025</v>
      </c>
      <c r="P438" s="195">
        <f t="shared" si="113"/>
        <v>-0.5511956853805523</v>
      </c>
      <c r="Q438" s="195">
        <f t="shared" si="113"/>
        <v>-0.24258575492234924</v>
      </c>
      <c r="R438" s="195">
        <f t="shared" si="113"/>
        <v>-0.26616338465694284</v>
      </c>
      <c r="S438" s="195">
        <f t="shared" si="113"/>
        <v>-0.38388184234804534</v>
      </c>
      <c r="T438" s="195">
        <f t="shared" si="113"/>
        <v>-0.1310840749079992</v>
      </c>
      <c r="U438" s="195">
        <f t="shared" si="113"/>
        <v>-9.1442330652466694E-2</v>
      </c>
      <c r="V438" s="195">
        <f t="shared" si="113"/>
        <v>-0.38854896660602189</v>
      </c>
      <c r="W438" s="195">
        <f t="shared" si="113"/>
        <v>-0.15495452655798053</v>
      </c>
      <c r="X438" s="195">
        <f t="shared" si="113"/>
        <v>-0.12177234261410097</v>
      </c>
      <c r="Y438" s="195">
        <f t="shared" si="113"/>
        <v>-0.35411921675387159</v>
      </c>
      <c r="Z438" s="195">
        <f t="shared" si="113"/>
        <v>-0.33630466574301804</v>
      </c>
      <c r="AA438" s="195">
        <f t="shared" si="113"/>
        <v>0.10431440229316009</v>
      </c>
      <c r="AB438" s="195">
        <f t="shared" si="113"/>
        <v>0.10308457208513645</v>
      </c>
      <c r="AC438" s="195">
        <f t="shared" si="113"/>
        <v>0.39960031056355294</v>
      </c>
      <c r="AD438" s="195">
        <f t="shared" si="113"/>
        <v>0.38778029893026267</v>
      </c>
      <c r="AE438" s="195">
        <f t="shared" si="113"/>
        <v>0.31732394961666194</v>
      </c>
      <c r="AF438" s="195">
        <f t="shared" si="113"/>
        <v>-1.9868702303875833E-2</v>
      </c>
      <c r="AG438" s="195">
        <f t="shared" si="113"/>
        <v>0.11782653512814324</v>
      </c>
      <c r="AH438" s="195">
        <f t="shared" si="113"/>
        <v>0.30003399475574827</v>
      </c>
      <c r="AI438" s="195">
        <f t="shared" si="113"/>
        <v>0.39025748077169209</v>
      </c>
      <c r="AJ438" s="195">
        <f t="shared" si="113"/>
        <v>0.47516798339037286</v>
      </c>
      <c r="AK438" s="195">
        <f t="shared" si="113"/>
        <v>0.51485189377964913</v>
      </c>
      <c r="AL438" s="195">
        <f t="shared" si="113"/>
        <v>0.42579894369010257</v>
      </c>
      <c r="AM438" s="195">
        <f t="shared" si="113"/>
        <v>0.19068914908704776</v>
      </c>
      <c r="AN438" s="195">
        <f t="shared" si="113"/>
        <v>0.37659977818464169</v>
      </c>
      <c r="AO438" s="195">
        <f t="shared" si="113"/>
        <v>-0.18924900208223658</v>
      </c>
      <c r="AP438" s="195">
        <f t="shared" si="113"/>
        <v>8.3719345411189194E-2</v>
      </c>
      <c r="AQ438" s="195">
        <f t="shared" si="113"/>
        <v>0.47889453705436114</v>
      </c>
      <c r="AR438" s="195">
        <f t="shared" si="113"/>
        <v>7.3440284611218459E-2</v>
      </c>
      <c r="AS438" s="195">
        <f t="shared" si="113"/>
        <v>-1</v>
      </c>
      <c r="AT438" s="195">
        <f t="shared" si="113"/>
        <v>0.20768323261505992</v>
      </c>
      <c r="AU438" s="195">
        <f t="shared" si="113"/>
        <v>-0.62843177696012986</v>
      </c>
      <c r="AV438" s="195">
        <f t="shared" si="113"/>
        <v>0.58776666999150728</v>
      </c>
      <c r="AW438" s="195">
        <f t="shared" si="113"/>
        <v>1.5196306498799576E-2</v>
      </c>
      <c r="AX438" s="195">
        <f t="shared" si="113"/>
        <v>0.10012497447587421</v>
      </c>
      <c r="AY438" s="195">
        <f t="shared" si="113"/>
        <v>0.27887355359276894</v>
      </c>
      <c r="AZ438" s="195">
        <f t="shared" si="113"/>
        <v>0.44921488426854456</v>
      </c>
      <c r="BA438" s="195">
        <f t="shared" si="113"/>
        <v>0.96400260697933426</v>
      </c>
      <c r="BB438" s="195" t="e">
        <f t="shared" si="113"/>
        <v>#DIV/0!</v>
      </c>
      <c r="BC438" s="195" t="e">
        <f t="shared" si="113"/>
        <v>#DIV/0!</v>
      </c>
      <c r="BD438" s="195" t="e">
        <f t="shared" si="113"/>
        <v>#DIV/0!</v>
      </c>
      <c r="BE438" s="195" t="e">
        <f t="shared" si="113"/>
        <v>#DIV/0!</v>
      </c>
      <c r="BF438" s="195" t="e">
        <f t="shared" si="113"/>
        <v>#DIV/0!</v>
      </c>
      <c r="BG438" s="195" t="e">
        <f t="shared" si="113"/>
        <v>#DIV/0!</v>
      </c>
      <c r="BH438" s="195" t="e">
        <f t="shared" si="113"/>
        <v>#DIV/0!</v>
      </c>
      <c r="BI438" s="195" t="e">
        <f t="shared" si="113"/>
        <v>#DIV/0!</v>
      </c>
      <c r="BJ438" s="195" t="e">
        <f t="shared" si="113"/>
        <v>#DIV/0!</v>
      </c>
      <c r="BK438" s="195" t="e">
        <f t="shared" si="113"/>
        <v>#DIV/0!</v>
      </c>
      <c r="BL438" s="195" t="e">
        <f t="shared" si="113"/>
        <v>#DIV/0!</v>
      </c>
      <c r="BM438" s="195" t="e">
        <f t="shared" si="113"/>
        <v>#DIV/0!</v>
      </c>
      <c r="BN438" s="195" t="e">
        <f t="shared" si="113"/>
        <v>#DIV/0!</v>
      </c>
      <c r="BO438" s="195" t="e">
        <f t="shared" si="113"/>
        <v>#DIV/0!</v>
      </c>
      <c r="BP438" s="195" t="e">
        <f t="shared" si="112"/>
        <v>#DIV/0!</v>
      </c>
      <c r="BQ438" s="195" t="e">
        <f t="shared" si="112"/>
        <v>#DIV/0!</v>
      </c>
      <c r="BR438" s="195" t="e">
        <f t="shared" si="112"/>
        <v>#DIV/0!</v>
      </c>
      <c r="BS438" s="195" t="e">
        <f t="shared" si="112"/>
        <v>#DIV/0!</v>
      </c>
      <c r="BT438" s="195" t="e">
        <f t="shared" si="112"/>
        <v>#DIV/0!</v>
      </c>
      <c r="BU438" s="195" t="e">
        <f t="shared" si="112"/>
        <v>#DIV/0!</v>
      </c>
      <c r="BV438" s="195" t="e">
        <f t="shared" si="112"/>
        <v>#DIV/0!</v>
      </c>
    </row>
    <row r="439" spans="1:74" x14ac:dyDescent="0.2">
      <c r="A439" s="90"/>
      <c r="B439" s="102">
        <f t="shared" si="82"/>
        <v>41851</v>
      </c>
      <c r="C439" s="195">
        <f t="shared" si="83"/>
        <v>-0.71053230359667185</v>
      </c>
      <c r="D439" s="195">
        <f t="shared" si="113"/>
        <v>-0.62145006221196841</v>
      </c>
      <c r="E439" s="195">
        <f t="shared" si="113"/>
        <v>-0.93213725167096673</v>
      </c>
      <c r="F439" s="195">
        <f t="shared" si="113"/>
        <v>-1.4038531474825744</v>
      </c>
      <c r="G439" s="195">
        <f t="shared" si="113"/>
        <v>-1.5157962221601493</v>
      </c>
      <c r="H439" s="195">
        <f t="shared" si="113"/>
        <v>-0.45958043091978812</v>
      </c>
      <c r="I439" s="195">
        <f t="shared" si="113"/>
        <v>-0.35640464246044185</v>
      </c>
      <c r="J439" s="195">
        <f t="shared" si="113"/>
        <v>-0.75179442760336024</v>
      </c>
      <c r="K439" s="195">
        <f t="shared" si="113"/>
        <v>0.17692279653717069</v>
      </c>
      <c r="L439" s="195">
        <f t="shared" si="113"/>
        <v>-1</v>
      </c>
      <c r="M439" s="195">
        <f t="shared" si="113"/>
        <v>-0.69064430665012599</v>
      </c>
      <c r="N439" s="195">
        <f t="shared" si="113"/>
        <v>-0.44385727809531639</v>
      </c>
      <c r="O439" s="195">
        <f t="shared" si="113"/>
        <v>-1.0340482327384557</v>
      </c>
      <c r="P439" s="195">
        <f t="shared" si="113"/>
        <v>-0.71590894485005263</v>
      </c>
      <c r="Q439" s="195">
        <f t="shared" si="113"/>
        <v>1.192680079393839E-2</v>
      </c>
      <c r="R439" s="195">
        <f t="shared" si="113"/>
        <v>-0.35893731609125795</v>
      </c>
      <c r="S439" s="195">
        <f t="shared" si="113"/>
        <v>-0.56130816464216005</v>
      </c>
      <c r="T439" s="195">
        <f t="shared" si="113"/>
        <v>-0.12858426592770761</v>
      </c>
      <c r="U439" s="195">
        <f t="shared" si="113"/>
        <v>-0.21943815051035379</v>
      </c>
      <c r="V439" s="195">
        <f t="shared" si="113"/>
        <v>-0.62157718754272939</v>
      </c>
      <c r="W439" s="195">
        <f t="shared" si="113"/>
        <v>-1.3729539950185434</v>
      </c>
      <c r="X439" s="195">
        <f t="shared" si="113"/>
        <v>-0.33450960947370623</v>
      </c>
      <c r="Y439" s="195">
        <f t="shared" si="113"/>
        <v>-0.17786257643165068</v>
      </c>
      <c r="Z439" s="195">
        <f t="shared" si="113"/>
        <v>-0.38588166154850417</v>
      </c>
      <c r="AA439" s="195">
        <f t="shared" si="113"/>
        <v>-0.83019624161899996</v>
      </c>
      <c r="AB439" s="195">
        <f t="shared" si="113"/>
        <v>-0.27956170860441998</v>
      </c>
      <c r="AC439" s="195">
        <f t="shared" si="113"/>
        <v>-0.75075513868240584</v>
      </c>
      <c r="AD439" s="195">
        <f t="shared" si="113"/>
        <v>-0.69874162733421941</v>
      </c>
      <c r="AE439" s="195">
        <f t="shared" si="113"/>
        <v>-0.74684662987125217</v>
      </c>
      <c r="AF439" s="195">
        <f t="shared" si="113"/>
        <v>-0.16437874779141401</v>
      </c>
      <c r="AG439" s="195">
        <f t="shared" si="113"/>
        <v>-0.32353512257232298</v>
      </c>
      <c r="AH439" s="195">
        <f t="shared" si="113"/>
        <v>-0.42744837297859428</v>
      </c>
      <c r="AI439" s="195">
        <f t="shared" si="113"/>
        <v>-0.85709628015261852</v>
      </c>
      <c r="AJ439" s="195">
        <f t="shared" si="113"/>
        <v>-0.77865833447408472</v>
      </c>
      <c r="AK439" s="195">
        <f t="shared" si="113"/>
        <v>-0.74556245597967652</v>
      </c>
      <c r="AL439" s="195">
        <f t="shared" si="113"/>
        <v>-0.80805246127625718</v>
      </c>
      <c r="AM439" s="195">
        <f t="shared" si="113"/>
        <v>-0.60146862728355233</v>
      </c>
      <c r="AN439" s="195">
        <f t="shared" si="113"/>
        <v>-0.57326658315984214</v>
      </c>
      <c r="AO439" s="195">
        <f t="shared" si="113"/>
        <v>-0.10976668404949168</v>
      </c>
      <c r="AP439" s="195">
        <f t="shared" si="113"/>
        <v>-1.2143955486215741</v>
      </c>
      <c r="AQ439" s="195">
        <f t="shared" si="113"/>
        <v>-0.35644365762192615</v>
      </c>
      <c r="AR439" s="195">
        <f t="shared" si="113"/>
        <v>-1.0150216184197256</v>
      </c>
      <c r="AS439" s="195">
        <f t="shared" si="113"/>
        <v>-1</v>
      </c>
      <c r="AT439" s="195">
        <f t="shared" si="113"/>
        <v>-0.85502690315684471</v>
      </c>
      <c r="AU439" s="195">
        <f t="shared" si="113"/>
        <v>-1.8782976206093138</v>
      </c>
      <c r="AV439" s="195">
        <f t="shared" si="113"/>
        <v>-0.30845457042031427</v>
      </c>
      <c r="AW439" s="195">
        <f t="shared" si="113"/>
        <v>-0.17347767981358164</v>
      </c>
      <c r="AX439" s="195">
        <f t="shared" si="113"/>
        <v>-0.11699141423210717</v>
      </c>
      <c r="AY439" s="195">
        <f t="shared" si="113"/>
        <v>-0.62948621785821357</v>
      </c>
      <c r="AZ439" s="195">
        <f t="shared" si="113"/>
        <v>0.25994669054879149</v>
      </c>
      <c r="BA439" s="195">
        <f t="shared" si="113"/>
        <v>-0.9009834538790521</v>
      </c>
      <c r="BB439" s="195" t="e">
        <f t="shared" si="113"/>
        <v>#DIV/0!</v>
      </c>
      <c r="BC439" s="195" t="e">
        <f t="shared" si="113"/>
        <v>#DIV/0!</v>
      </c>
      <c r="BD439" s="195" t="e">
        <f t="shared" si="113"/>
        <v>#DIV/0!</v>
      </c>
      <c r="BE439" s="195" t="e">
        <f t="shared" si="113"/>
        <v>#DIV/0!</v>
      </c>
      <c r="BF439" s="195" t="e">
        <f t="shared" si="113"/>
        <v>#DIV/0!</v>
      </c>
      <c r="BG439" s="195" t="e">
        <f t="shared" si="113"/>
        <v>#DIV/0!</v>
      </c>
      <c r="BH439" s="195" t="e">
        <f t="shared" si="113"/>
        <v>#DIV/0!</v>
      </c>
      <c r="BI439" s="195" t="e">
        <f t="shared" si="113"/>
        <v>#DIV/0!</v>
      </c>
      <c r="BJ439" s="195" t="e">
        <f t="shared" si="113"/>
        <v>#DIV/0!</v>
      </c>
      <c r="BK439" s="195" t="e">
        <f t="shared" si="113"/>
        <v>#DIV/0!</v>
      </c>
      <c r="BL439" s="195" t="e">
        <f t="shared" si="113"/>
        <v>#DIV/0!</v>
      </c>
      <c r="BM439" s="195" t="e">
        <f t="shared" si="113"/>
        <v>#DIV/0!</v>
      </c>
      <c r="BN439" s="195" t="e">
        <f t="shared" si="113"/>
        <v>#DIV/0!</v>
      </c>
      <c r="BO439" s="195" t="e">
        <f t="shared" ref="BO439:BV446" si="114">(BO192-BO$246)/BO$247</f>
        <v>#DIV/0!</v>
      </c>
      <c r="BP439" s="195" t="e">
        <f t="shared" si="114"/>
        <v>#DIV/0!</v>
      </c>
      <c r="BQ439" s="195" t="e">
        <f t="shared" si="114"/>
        <v>#DIV/0!</v>
      </c>
      <c r="BR439" s="195" t="e">
        <f t="shared" si="114"/>
        <v>#DIV/0!</v>
      </c>
      <c r="BS439" s="195" t="e">
        <f t="shared" si="114"/>
        <v>#DIV/0!</v>
      </c>
      <c r="BT439" s="195" t="e">
        <f t="shared" si="114"/>
        <v>#DIV/0!</v>
      </c>
      <c r="BU439" s="195" t="e">
        <f t="shared" si="114"/>
        <v>#DIV/0!</v>
      </c>
      <c r="BV439" s="195" t="e">
        <f t="shared" si="114"/>
        <v>#DIV/0!</v>
      </c>
    </row>
    <row r="440" spans="1:74" x14ac:dyDescent="0.2">
      <c r="A440" s="90"/>
      <c r="B440" s="102">
        <f t="shared" si="82"/>
        <v>41882</v>
      </c>
      <c r="C440" s="195">
        <f t="shared" si="83"/>
        <v>0.91646744246969447</v>
      </c>
      <c r="D440" s="195">
        <f t="shared" ref="D440:BO443" si="115">(D193-D$246)/D$247</f>
        <v>0.91399498813569824</v>
      </c>
      <c r="E440" s="195">
        <f t="shared" si="115"/>
        <v>0.93501349518026755</v>
      </c>
      <c r="F440" s="195">
        <f t="shared" si="115"/>
        <v>0.81690471637953699</v>
      </c>
      <c r="G440" s="195">
        <f t="shared" si="115"/>
        <v>0.58914412209071643</v>
      </c>
      <c r="H440" s="195">
        <f t="shared" si="115"/>
        <v>0.40393858318209092</v>
      </c>
      <c r="I440" s="195">
        <f t="shared" si="115"/>
        <v>-1.2292315698965934E-2</v>
      </c>
      <c r="J440" s="195">
        <f t="shared" si="115"/>
        <v>-0.13819228565783082</v>
      </c>
      <c r="K440" s="195">
        <f t="shared" si="115"/>
        <v>0.22588095141348549</v>
      </c>
      <c r="L440" s="195">
        <f t="shared" si="115"/>
        <v>-1</v>
      </c>
      <c r="M440" s="195">
        <f t="shared" si="115"/>
        <v>0.81470195610307683</v>
      </c>
      <c r="N440" s="195">
        <f t="shared" si="115"/>
        <v>0.6399525791212044</v>
      </c>
      <c r="O440" s="195">
        <f t="shared" si="115"/>
        <v>-1.0340482327384557</v>
      </c>
      <c r="P440" s="195">
        <f t="shared" si="115"/>
        <v>0.43235953763771207</v>
      </c>
      <c r="Q440" s="195">
        <f t="shared" si="115"/>
        <v>1.1699671873353543</v>
      </c>
      <c r="R440" s="195">
        <f t="shared" si="115"/>
        <v>0.75630457928688666</v>
      </c>
      <c r="S440" s="195">
        <f t="shared" si="115"/>
        <v>0.43973921057406679</v>
      </c>
      <c r="T440" s="195">
        <f t="shared" si="115"/>
        <v>0.97063501732411617</v>
      </c>
      <c r="U440" s="195">
        <f t="shared" si="115"/>
        <v>7.0951141966820924E-2</v>
      </c>
      <c r="V440" s="195">
        <f t="shared" si="115"/>
        <v>0.67510360294105387</v>
      </c>
      <c r="W440" s="195">
        <f t="shared" si="115"/>
        <v>0.81267280472933667</v>
      </c>
      <c r="X440" s="195">
        <f t="shared" si="115"/>
        <v>5.1318433603486924E-2</v>
      </c>
      <c r="Y440" s="195">
        <f t="shared" si="115"/>
        <v>0.61296187453378081</v>
      </c>
      <c r="Z440" s="195">
        <f t="shared" si="115"/>
        <v>8.5985102100140209E-2</v>
      </c>
      <c r="AA440" s="195">
        <f t="shared" si="115"/>
        <v>0.42751046562163009</v>
      </c>
      <c r="AB440" s="195">
        <f t="shared" si="115"/>
        <v>-0.16337972541675111</v>
      </c>
      <c r="AC440" s="195">
        <f t="shared" si="115"/>
        <v>-5.9476683051479892E-2</v>
      </c>
      <c r="AD440" s="195">
        <f t="shared" si="115"/>
        <v>-4.049110795446717E-2</v>
      </c>
      <c r="AE440" s="195">
        <f t="shared" si="115"/>
        <v>-0.13013322278678005</v>
      </c>
      <c r="AF440" s="195">
        <f t="shared" si="115"/>
        <v>-6.5884836239064423E-2</v>
      </c>
      <c r="AG440" s="195">
        <f t="shared" si="115"/>
        <v>0.16214656966723717</v>
      </c>
      <c r="AH440" s="195">
        <f t="shared" si="115"/>
        <v>0.18056941040430743</v>
      </c>
      <c r="AI440" s="195">
        <f t="shared" si="115"/>
        <v>0.500520796654504</v>
      </c>
      <c r="AJ440" s="195">
        <f t="shared" si="115"/>
        <v>0.43809946673151706</v>
      </c>
      <c r="AK440" s="195">
        <f t="shared" si="115"/>
        <v>0.46075525056580136</v>
      </c>
      <c r="AL440" s="195">
        <f t="shared" si="115"/>
        <v>-0.17565556414987582</v>
      </c>
      <c r="AM440" s="195">
        <f t="shared" si="115"/>
        <v>0.77512974929372402</v>
      </c>
      <c r="AN440" s="195">
        <f t="shared" si="115"/>
        <v>2.1413711178803835E-2</v>
      </c>
      <c r="AO440" s="195">
        <f t="shared" si="115"/>
        <v>0.95330931963847143</v>
      </c>
      <c r="AP440" s="195">
        <f t="shared" si="115"/>
        <v>-0.2981612615091464</v>
      </c>
      <c r="AQ440" s="195">
        <f t="shared" si="115"/>
        <v>-7.4620689697221521E-2</v>
      </c>
      <c r="AR440" s="195">
        <f t="shared" si="115"/>
        <v>-0.38580461281260209</v>
      </c>
      <c r="AS440" s="195">
        <f t="shared" si="115"/>
        <v>-1</v>
      </c>
      <c r="AT440" s="195">
        <f t="shared" si="115"/>
        <v>0.30410411851514713</v>
      </c>
      <c r="AU440" s="195">
        <f t="shared" si="115"/>
        <v>-0.93009082986182789</v>
      </c>
      <c r="AV440" s="195">
        <f t="shared" si="115"/>
        <v>-0.43935574783296966</v>
      </c>
      <c r="AW440" s="195">
        <f t="shared" si="115"/>
        <v>0.41790868571102913</v>
      </c>
      <c r="AX440" s="195">
        <f t="shared" si="115"/>
        <v>0.13425441360241785</v>
      </c>
      <c r="AY440" s="195">
        <f t="shared" si="115"/>
        <v>0.4577287571161851</v>
      </c>
      <c r="AZ440" s="195">
        <f t="shared" si="115"/>
        <v>1.0416533339082907</v>
      </c>
      <c r="BA440" s="195">
        <f t="shared" si="115"/>
        <v>1.4130438899643591</v>
      </c>
      <c r="BB440" s="195" t="e">
        <f t="shared" si="115"/>
        <v>#DIV/0!</v>
      </c>
      <c r="BC440" s="195" t="e">
        <f t="shared" si="115"/>
        <v>#DIV/0!</v>
      </c>
      <c r="BD440" s="195" t="e">
        <f t="shared" si="115"/>
        <v>#DIV/0!</v>
      </c>
      <c r="BE440" s="195" t="e">
        <f t="shared" si="115"/>
        <v>#DIV/0!</v>
      </c>
      <c r="BF440" s="195" t="e">
        <f t="shared" si="115"/>
        <v>#DIV/0!</v>
      </c>
      <c r="BG440" s="195" t="e">
        <f t="shared" si="115"/>
        <v>#DIV/0!</v>
      </c>
      <c r="BH440" s="195" t="e">
        <f t="shared" si="115"/>
        <v>#DIV/0!</v>
      </c>
      <c r="BI440" s="195" t="e">
        <f t="shared" si="115"/>
        <v>#DIV/0!</v>
      </c>
      <c r="BJ440" s="195" t="e">
        <f t="shared" si="115"/>
        <v>#DIV/0!</v>
      </c>
      <c r="BK440" s="195" t="e">
        <f t="shared" si="115"/>
        <v>#DIV/0!</v>
      </c>
      <c r="BL440" s="195" t="e">
        <f t="shared" si="115"/>
        <v>#DIV/0!</v>
      </c>
      <c r="BM440" s="195" t="e">
        <f t="shared" si="115"/>
        <v>#DIV/0!</v>
      </c>
      <c r="BN440" s="195" t="e">
        <f t="shared" si="115"/>
        <v>#DIV/0!</v>
      </c>
      <c r="BO440" s="195" t="e">
        <f t="shared" si="115"/>
        <v>#DIV/0!</v>
      </c>
      <c r="BP440" s="195" t="e">
        <f t="shared" si="114"/>
        <v>#DIV/0!</v>
      </c>
      <c r="BQ440" s="195" t="e">
        <f t="shared" si="114"/>
        <v>#DIV/0!</v>
      </c>
      <c r="BR440" s="195" t="e">
        <f t="shared" si="114"/>
        <v>#DIV/0!</v>
      </c>
      <c r="BS440" s="195" t="e">
        <f t="shared" si="114"/>
        <v>#DIV/0!</v>
      </c>
      <c r="BT440" s="195" t="e">
        <f t="shared" si="114"/>
        <v>#DIV/0!</v>
      </c>
      <c r="BU440" s="195" t="e">
        <f t="shared" si="114"/>
        <v>#DIV/0!</v>
      </c>
      <c r="BV440" s="195" t="e">
        <f t="shared" si="114"/>
        <v>#DIV/0!</v>
      </c>
    </row>
    <row r="441" spans="1:74" x14ac:dyDescent="0.2">
      <c r="A441" s="90"/>
      <c r="B441" s="102">
        <f t="shared" si="82"/>
        <v>41912</v>
      </c>
      <c r="C441" s="195">
        <f t="shared" si="83"/>
        <v>-0.74002251478167536</v>
      </c>
      <c r="D441" s="195">
        <f t="shared" si="115"/>
        <v>-0.65779970064514248</v>
      </c>
      <c r="E441" s="195">
        <f t="shared" si="115"/>
        <v>-1.0247833266660527</v>
      </c>
      <c r="F441" s="195">
        <f t="shared" si="115"/>
        <v>-1.4031674482829077</v>
      </c>
      <c r="G441" s="195">
        <f t="shared" si="115"/>
        <v>-1.2684366797304123</v>
      </c>
      <c r="H441" s="195">
        <f t="shared" si="115"/>
        <v>-0.96812764999176015</v>
      </c>
      <c r="I441" s="195">
        <f t="shared" si="115"/>
        <v>-1.2126805211125797</v>
      </c>
      <c r="J441" s="195">
        <f t="shared" si="115"/>
        <v>-1.4979122973681787</v>
      </c>
      <c r="K441" s="195">
        <f t="shared" si="115"/>
        <v>-1.4809575294256392</v>
      </c>
      <c r="L441" s="195">
        <f t="shared" si="115"/>
        <v>-1</v>
      </c>
      <c r="M441" s="195">
        <f t="shared" si="115"/>
        <v>-1.1659466398155403</v>
      </c>
      <c r="N441" s="195">
        <f t="shared" si="115"/>
        <v>-0.78605212954855364</v>
      </c>
      <c r="O441" s="195">
        <f t="shared" si="115"/>
        <v>-1.0657067261388291</v>
      </c>
      <c r="P441" s="195">
        <f t="shared" si="115"/>
        <v>-0.83899699301175668</v>
      </c>
      <c r="Q441" s="195">
        <f t="shared" si="115"/>
        <v>-0.78378416022483521</v>
      </c>
      <c r="R441" s="195">
        <f t="shared" si="115"/>
        <v>-1.384036631412884</v>
      </c>
      <c r="S441" s="195">
        <f t="shared" si="115"/>
        <v>-1.1917764712486336</v>
      </c>
      <c r="T441" s="195">
        <f t="shared" si="115"/>
        <v>-1.4181988364325593</v>
      </c>
      <c r="U441" s="195">
        <f t="shared" si="115"/>
        <v>-2.0431664537481007</v>
      </c>
      <c r="V441" s="195">
        <f t="shared" si="115"/>
        <v>-1.1768644583608001</v>
      </c>
      <c r="W441" s="195">
        <f t="shared" si="115"/>
        <v>-0.76287816277748866</v>
      </c>
      <c r="X441" s="195">
        <f t="shared" si="115"/>
        <v>-0.46800224442810856</v>
      </c>
      <c r="Y441" s="195">
        <f t="shared" si="115"/>
        <v>-0.46588476040125931</v>
      </c>
      <c r="Z441" s="195">
        <f t="shared" si="115"/>
        <v>-0.58883748812721282</v>
      </c>
      <c r="AA441" s="195">
        <f t="shared" si="115"/>
        <v>-1.1579170498340687</v>
      </c>
      <c r="AB441" s="195">
        <f t="shared" si="115"/>
        <v>-0.63970684143166201</v>
      </c>
      <c r="AC441" s="195">
        <f t="shared" si="115"/>
        <v>-2.0748633776783478</v>
      </c>
      <c r="AD441" s="195">
        <f t="shared" si="115"/>
        <v>-2.1226055956339387</v>
      </c>
      <c r="AE441" s="195">
        <f t="shared" si="115"/>
        <v>-1.6586386048849873</v>
      </c>
      <c r="AF441" s="195">
        <f t="shared" si="115"/>
        <v>-1.1984725098956275</v>
      </c>
      <c r="AG441" s="195">
        <f t="shared" si="115"/>
        <v>-0.57991713741256079</v>
      </c>
      <c r="AH441" s="195">
        <f t="shared" si="115"/>
        <v>-1.6337161868664385</v>
      </c>
      <c r="AI441" s="195">
        <f t="shared" si="115"/>
        <v>-0.78129025048318534</v>
      </c>
      <c r="AJ441" s="195">
        <f t="shared" si="115"/>
        <v>-0.97050416630500547</v>
      </c>
      <c r="AK441" s="195">
        <f t="shared" si="115"/>
        <v>-1.2161470962551566</v>
      </c>
      <c r="AL441" s="195">
        <f t="shared" si="115"/>
        <v>-1.3114492140660463</v>
      </c>
      <c r="AM441" s="195">
        <f t="shared" si="115"/>
        <v>0.46980002600941106</v>
      </c>
      <c r="AN441" s="195">
        <f t="shared" si="115"/>
        <v>-0.86403438971921454</v>
      </c>
      <c r="AO441" s="195">
        <f t="shared" si="115"/>
        <v>1.3255821517411277</v>
      </c>
      <c r="AP441" s="195">
        <f t="shared" si="115"/>
        <v>-1.5034057697468453</v>
      </c>
      <c r="AQ441" s="195">
        <f t="shared" si="115"/>
        <v>-1.4532320755536625</v>
      </c>
      <c r="AR441" s="195">
        <f t="shared" si="115"/>
        <v>-0.40600424666229717</v>
      </c>
      <c r="AS441" s="195">
        <f t="shared" si="115"/>
        <v>-1</v>
      </c>
      <c r="AT441" s="195">
        <f t="shared" si="115"/>
        <v>-1.4674560785964947</v>
      </c>
      <c r="AU441" s="195">
        <f t="shared" si="115"/>
        <v>-0.87541577825151329</v>
      </c>
      <c r="AV441" s="195">
        <f t="shared" si="115"/>
        <v>0.39822992686134479</v>
      </c>
      <c r="AW441" s="195">
        <f t="shared" si="115"/>
        <v>-1.2013834768963343</v>
      </c>
      <c r="AX441" s="195">
        <f t="shared" si="115"/>
        <v>-1.4914079745580229</v>
      </c>
      <c r="AY441" s="195">
        <f t="shared" si="115"/>
        <v>-0.75965815479035204</v>
      </c>
      <c r="AZ441" s="195">
        <f t="shared" si="115"/>
        <v>-0.38621918865776977</v>
      </c>
      <c r="BA441" s="195">
        <f t="shared" si="115"/>
        <v>-0.51011763959579237</v>
      </c>
      <c r="BB441" s="195" t="e">
        <f t="shared" si="115"/>
        <v>#DIV/0!</v>
      </c>
      <c r="BC441" s="195" t="e">
        <f t="shared" si="115"/>
        <v>#DIV/0!</v>
      </c>
      <c r="BD441" s="195" t="e">
        <f t="shared" si="115"/>
        <v>#DIV/0!</v>
      </c>
      <c r="BE441" s="195" t="e">
        <f t="shared" si="115"/>
        <v>#DIV/0!</v>
      </c>
      <c r="BF441" s="195" t="e">
        <f t="shared" si="115"/>
        <v>#DIV/0!</v>
      </c>
      <c r="BG441" s="195" t="e">
        <f t="shared" si="115"/>
        <v>#DIV/0!</v>
      </c>
      <c r="BH441" s="195" t="e">
        <f t="shared" si="115"/>
        <v>#DIV/0!</v>
      </c>
      <c r="BI441" s="195" t="e">
        <f t="shared" si="115"/>
        <v>#DIV/0!</v>
      </c>
      <c r="BJ441" s="195" t="e">
        <f t="shared" si="115"/>
        <v>#DIV/0!</v>
      </c>
      <c r="BK441" s="195" t="e">
        <f t="shared" si="115"/>
        <v>#DIV/0!</v>
      </c>
      <c r="BL441" s="195" t="e">
        <f t="shared" si="115"/>
        <v>#DIV/0!</v>
      </c>
      <c r="BM441" s="195" t="e">
        <f t="shared" si="115"/>
        <v>#DIV/0!</v>
      </c>
      <c r="BN441" s="195" t="e">
        <f t="shared" si="115"/>
        <v>#DIV/0!</v>
      </c>
      <c r="BO441" s="195" t="e">
        <f t="shared" si="115"/>
        <v>#DIV/0!</v>
      </c>
      <c r="BP441" s="195" t="e">
        <f t="shared" si="114"/>
        <v>#DIV/0!</v>
      </c>
      <c r="BQ441" s="195" t="e">
        <f t="shared" si="114"/>
        <v>#DIV/0!</v>
      </c>
      <c r="BR441" s="195" t="e">
        <f t="shared" si="114"/>
        <v>#DIV/0!</v>
      </c>
      <c r="BS441" s="195" t="e">
        <f t="shared" si="114"/>
        <v>#DIV/0!</v>
      </c>
      <c r="BT441" s="195" t="e">
        <f t="shared" si="114"/>
        <v>#DIV/0!</v>
      </c>
      <c r="BU441" s="195" t="e">
        <f t="shared" si="114"/>
        <v>#DIV/0!</v>
      </c>
      <c r="BV441" s="195" t="e">
        <f t="shared" si="114"/>
        <v>#DIV/0!</v>
      </c>
    </row>
    <row r="442" spans="1:74" x14ac:dyDescent="0.2">
      <c r="A442" s="90"/>
      <c r="B442" s="102">
        <f t="shared" ref="B442:B489" si="116">B195</f>
        <v>41943</v>
      </c>
      <c r="C442" s="195">
        <f t="shared" ref="C442:C489" si="117">(C195-C$246)/C$247</f>
        <v>0.53554781838862564</v>
      </c>
      <c r="D442" s="195">
        <f t="shared" si="115"/>
        <v>0.46316332263093901</v>
      </c>
      <c r="E442" s="195">
        <f t="shared" si="115"/>
        <v>0.51591058249853505</v>
      </c>
      <c r="F442" s="195">
        <f t="shared" si="115"/>
        <v>1.1463025113253653</v>
      </c>
      <c r="G442" s="195">
        <f t="shared" si="115"/>
        <v>0.379162604021757</v>
      </c>
      <c r="H442" s="195">
        <f t="shared" si="115"/>
        <v>2.0742115625534099E-2</v>
      </c>
      <c r="I442" s="195">
        <f t="shared" si="115"/>
        <v>-0.35847962439578629</v>
      </c>
      <c r="J442" s="195">
        <f t="shared" si="115"/>
        <v>-0.74002102307393125</v>
      </c>
      <c r="K442" s="195">
        <f t="shared" si="115"/>
        <v>3.1528708081592222E-2</v>
      </c>
      <c r="L442" s="195">
        <f t="shared" si="115"/>
        <v>-1</v>
      </c>
      <c r="M442" s="195">
        <f t="shared" si="115"/>
        <v>0.6800440720926787</v>
      </c>
      <c r="N442" s="195">
        <f t="shared" si="115"/>
        <v>0.56813170912828825</v>
      </c>
      <c r="O442" s="195">
        <f t="shared" si="115"/>
        <v>-1.0657067261388291</v>
      </c>
      <c r="P442" s="195">
        <f t="shared" si="115"/>
        <v>0.53540108832909705</v>
      </c>
      <c r="Q442" s="195">
        <f t="shared" si="115"/>
        <v>0.73846848320532654</v>
      </c>
      <c r="R442" s="195">
        <f t="shared" si="115"/>
        <v>0.47332153397184445</v>
      </c>
      <c r="S442" s="195">
        <f t="shared" si="115"/>
        <v>0.30888729788215713</v>
      </c>
      <c r="T442" s="195">
        <f t="shared" si="115"/>
        <v>0.56460047016462345</v>
      </c>
      <c r="U442" s="195">
        <f t="shared" si="115"/>
        <v>0.34822102608528299</v>
      </c>
      <c r="V442" s="195">
        <f t="shared" si="115"/>
        <v>0.46869964706611955</v>
      </c>
      <c r="W442" s="195">
        <f t="shared" si="115"/>
        <v>0.85801240091658348</v>
      </c>
      <c r="X442" s="195">
        <f t="shared" si="115"/>
        <v>0.24505439458222286</v>
      </c>
      <c r="Y442" s="195">
        <f t="shared" si="115"/>
        <v>0.2892698362086229</v>
      </c>
      <c r="Z442" s="195">
        <f t="shared" si="115"/>
        <v>-0.27521872448268703</v>
      </c>
      <c r="AA442" s="195">
        <f t="shared" si="115"/>
        <v>0.25677675856731041</v>
      </c>
      <c r="AB442" s="195">
        <f t="shared" si="115"/>
        <v>-9.7270719162120073E-2</v>
      </c>
      <c r="AC442" s="195">
        <f t="shared" si="115"/>
        <v>-0.44913449815754647</v>
      </c>
      <c r="AD442" s="195">
        <f t="shared" si="115"/>
        <v>-0.48950875534654503</v>
      </c>
      <c r="AE442" s="195">
        <f t="shared" si="115"/>
        <v>-0.34998235370398778</v>
      </c>
      <c r="AF442" s="195">
        <f t="shared" si="115"/>
        <v>0.48298563994675597</v>
      </c>
      <c r="AG442" s="195">
        <f t="shared" si="115"/>
        <v>0.11824790105720985</v>
      </c>
      <c r="AH442" s="195">
        <f t="shared" si="115"/>
        <v>0.13729329850094452</v>
      </c>
      <c r="AI442" s="195">
        <f t="shared" si="115"/>
        <v>-1.1603203988303517</v>
      </c>
      <c r="AJ442" s="195">
        <f t="shared" si="115"/>
        <v>-0.63168491754598965</v>
      </c>
      <c r="AK442" s="195">
        <f t="shared" si="115"/>
        <v>-0.33071233306379244</v>
      </c>
      <c r="AL442" s="195">
        <f t="shared" si="115"/>
        <v>-1.4553218713794023</v>
      </c>
      <c r="AM442" s="195">
        <f t="shared" si="115"/>
        <v>-0.46006116504888128</v>
      </c>
      <c r="AN442" s="195">
        <f t="shared" si="115"/>
        <v>-1.1385811003050919</v>
      </c>
      <c r="AO442" s="195">
        <f t="shared" si="115"/>
        <v>0.21222863193102784</v>
      </c>
      <c r="AP442" s="195">
        <f t="shared" si="115"/>
        <v>-0.24204819273717873</v>
      </c>
      <c r="AQ442" s="195">
        <f t="shared" si="115"/>
        <v>-0.73558451788747459</v>
      </c>
      <c r="AR442" s="195">
        <f t="shared" si="115"/>
        <v>0.14326858756449459</v>
      </c>
      <c r="AS442" s="195">
        <f t="shared" si="115"/>
        <v>-1</v>
      </c>
      <c r="AT442" s="195">
        <f t="shared" si="115"/>
        <v>0.42508707385807404</v>
      </c>
      <c r="AU442" s="195">
        <f t="shared" si="115"/>
        <v>-0.59457975567589538</v>
      </c>
      <c r="AV442" s="195">
        <f t="shared" si="115"/>
        <v>-0.13252812780231391</v>
      </c>
      <c r="AW442" s="195">
        <f t="shared" si="115"/>
        <v>1.4598551679644141</v>
      </c>
      <c r="AX442" s="195">
        <f t="shared" si="115"/>
        <v>1.2157441994225782</v>
      </c>
      <c r="AY442" s="195">
        <f t="shared" si="115"/>
        <v>0.30268825878112993</v>
      </c>
      <c r="AZ442" s="195">
        <f t="shared" si="115"/>
        <v>0.45953739294268525</v>
      </c>
      <c r="BA442" s="195">
        <f t="shared" si="115"/>
        <v>-1.1086487833620733</v>
      </c>
      <c r="BB442" s="195" t="e">
        <f t="shared" si="115"/>
        <v>#DIV/0!</v>
      </c>
      <c r="BC442" s="195" t="e">
        <f t="shared" si="115"/>
        <v>#DIV/0!</v>
      </c>
      <c r="BD442" s="195" t="e">
        <f t="shared" si="115"/>
        <v>#DIV/0!</v>
      </c>
      <c r="BE442" s="195" t="e">
        <f t="shared" si="115"/>
        <v>#DIV/0!</v>
      </c>
      <c r="BF442" s="195" t="e">
        <f t="shared" si="115"/>
        <v>#DIV/0!</v>
      </c>
      <c r="BG442" s="195" t="e">
        <f t="shared" si="115"/>
        <v>#DIV/0!</v>
      </c>
      <c r="BH442" s="195" t="e">
        <f t="shared" si="115"/>
        <v>#DIV/0!</v>
      </c>
      <c r="BI442" s="195" t="e">
        <f t="shared" si="115"/>
        <v>#DIV/0!</v>
      </c>
      <c r="BJ442" s="195" t="e">
        <f t="shared" si="115"/>
        <v>#DIV/0!</v>
      </c>
      <c r="BK442" s="195" t="e">
        <f t="shared" si="115"/>
        <v>#DIV/0!</v>
      </c>
      <c r="BL442" s="195" t="e">
        <f t="shared" si="115"/>
        <v>#DIV/0!</v>
      </c>
      <c r="BM442" s="195" t="e">
        <f t="shared" si="115"/>
        <v>#DIV/0!</v>
      </c>
      <c r="BN442" s="195" t="e">
        <f t="shared" si="115"/>
        <v>#DIV/0!</v>
      </c>
      <c r="BO442" s="195" t="e">
        <f t="shared" si="115"/>
        <v>#DIV/0!</v>
      </c>
      <c r="BP442" s="195" t="e">
        <f t="shared" si="114"/>
        <v>#DIV/0!</v>
      </c>
      <c r="BQ442" s="195" t="e">
        <f t="shared" si="114"/>
        <v>#DIV/0!</v>
      </c>
      <c r="BR442" s="195" t="e">
        <f t="shared" si="114"/>
        <v>#DIV/0!</v>
      </c>
      <c r="BS442" s="195" t="e">
        <f t="shared" si="114"/>
        <v>#DIV/0!</v>
      </c>
      <c r="BT442" s="195" t="e">
        <f t="shared" si="114"/>
        <v>#DIV/0!</v>
      </c>
      <c r="BU442" s="195" t="e">
        <f t="shared" si="114"/>
        <v>#DIV/0!</v>
      </c>
      <c r="BV442" s="195" t="e">
        <f t="shared" si="114"/>
        <v>#DIV/0!</v>
      </c>
    </row>
    <row r="443" spans="1:74" x14ac:dyDescent="0.2">
      <c r="A443" s="90"/>
      <c r="B443" s="102">
        <f t="shared" si="116"/>
        <v>41973</v>
      </c>
      <c r="C443" s="195">
        <f t="shared" si="117"/>
        <v>0.44905550848198317</v>
      </c>
      <c r="D443" s="195">
        <f t="shared" ref="D443:R443" si="118">(D196-D$246)/D$247</f>
        <v>0.50966201514538134</v>
      </c>
      <c r="E443" s="195">
        <f t="shared" si="118"/>
        <v>0.39039086783930321</v>
      </c>
      <c r="F443" s="195">
        <f t="shared" si="118"/>
        <v>-0.16505687279038719</v>
      </c>
      <c r="G443" s="195">
        <f t="shared" si="118"/>
        <v>-0.43573840222047094</v>
      </c>
      <c r="H443" s="195">
        <f t="shared" si="118"/>
        <v>0.26945631996687697</v>
      </c>
      <c r="I443" s="195">
        <f t="shared" si="118"/>
        <v>2.4365698492119118E-2</v>
      </c>
      <c r="J443" s="195">
        <f t="shared" si="118"/>
        <v>-0.2124036903111611</v>
      </c>
      <c r="K443" s="195">
        <f t="shared" si="118"/>
        <v>-0.36366123610360696</v>
      </c>
      <c r="L443" s="195">
        <f t="shared" si="118"/>
        <v>-1</v>
      </c>
      <c r="M443" s="195">
        <f t="shared" si="118"/>
        <v>0.3762861060164181</v>
      </c>
      <c r="N443" s="195">
        <f t="shared" si="118"/>
        <v>0.41879413806495103</v>
      </c>
      <c r="O443" s="195">
        <f t="shared" si="118"/>
        <v>-1.0657067261388291</v>
      </c>
      <c r="P443" s="195">
        <f t="shared" si="118"/>
        <v>0.27964863971095061</v>
      </c>
      <c r="Q443" s="195">
        <f t="shared" si="118"/>
        <v>0.74398484878671789</v>
      </c>
      <c r="R443" s="195">
        <f t="shared" si="118"/>
        <v>0.18349697507453103</v>
      </c>
      <c r="S443" s="195">
        <f t="shared" si="115"/>
        <v>0.10504864806471399</v>
      </c>
      <c r="T443" s="195">
        <f t="shared" si="115"/>
        <v>0.22110212798750736</v>
      </c>
      <c r="U443" s="195">
        <f t="shared" si="115"/>
        <v>-9.0528541015541503E-2</v>
      </c>
      <c r="V443" s="195">
        <f t="shared" si="115"/>
        <v>7.5398622589233008E-2</v>
      </c>
      <c r="W443" s="195">
        <f t="shared" si="115"/>
        <v>0.40834691214812985</v>
      </c>
      <c r="X443" s="195">
        <f t="shared" si="115"/>
        <v>0.12011959968103653</v>
      </c>
      <c r="Y443" s="195">
        <f t="shared" si="115"/>
        <v>-0.24511214184331293</v>
      </c>
      <c r="Z443" s="195">
        <f t="shared" si="115"/>
        <v>-0.38920154966047871</v>
      </c>
      <c r="AA443" s="195">
        <f t="shared" si="115"/>
        <v>-0.56948475053403436</v>
      </c>
      <c r="AB443" s="195">
        <f t="shared" si="115"/>
        <v>5.3391896242729303E-2</v>
      </c>
      <c r="AC443" s="195">
        <f t="shared" si="115"/>
        <v>-0.65443318345291568</v>
      </c>
      <c r="AD443" s="195">
        <f t="shared" si="115"/>
        <v>-0.79924967215537612</v>
      </c>
      <c r="AE443" s="195">
        <f t="shared" si="115"/>
        <v>-0.25659546618503559</v>
      </c>
      <c r="AF443" s="195">
        <f t="shared" si="115"/>
        <v>-0.38924394792405081</v>
      </c>
      <c r="AG443" s="195">
        <f t="shared" si="115"/>
        <v>-0.44029179091731702</v>
      </c>
      <c r="AH443" s="195">
        <f t="shared" si="115"/>
        <v>-0.75173776852682384</v>
      </c>
      <c r="AI443" s="195">
        <f t="shared" si="115"/>
        <v>-2.3229953788852897E-2</v>
      </c>
      <c r="AJ443" s="195">
        <f t="shared" si="115"/>
        <v>0.13764938433868537</v>
      </c>
      <c r="AK443" s="195">
        <f t="shared" si="115"/>
        <v>-0.11034806585444124</v>
      </c>
      <c r="AL443" s="195">
        <f t="shared" si="115"/>
        <v>-7.8417057695864253E-2</v>
      </c>
      <c r="AM443" s="195">
        <f t="shared" si="115"/>
        <v>1.3207867928320316</v>
      </c>
      <c r="AN443" s="195">
        <f t="shared" si="115"/>
        <v>-0.31391549696292836</v>
      </c>
      <c r="AO443" s="195">
        <f t="shared" si="115"/>
        <v>2.3575440807543506</v>
      </c>
      <c r="AP443" s="195">
        <f t="shared" si="115"/>
        <v>-1.001389222885199</v>
      </c>
      <c r="AQ443" s="195">
        <f t="shared" si="115"/>
        <v>-0.5957028038059452</v>
      </c>
      <c r="AR443" s="195">
        <f t="shared" si="115"/>
        <v>0.17916145415109216</v>
      </c>
      <c r="AS443" s="195">
        <f t="shared" si="115"/>
        <v>-1</v>
      </c>
      <c r="AT443" s="195">
        <f t="shared" si="115"/>
        <v>-0.15324836308088394</v>
      </c>
      <c r="AU443" s="195">
        <f t="shared" si="115"/>
        <v>-0.8833215998298668</v>
      </c>
      <c r="AV443" s="195">
        <f t="shared" si="115"/>
        <v>0.32060058314767315</v>
      </c>
      <c r="AW443" s="195">
        <f t="shared" si="115"/>
        <v>0.24681290784603702</v>
      </c>
      <c r="AX443" s="195">
        <f t="shared" si="115"/>
        <v>-3.9297370267462241E-3</v>
      </c>
      <c r="AY443" s="195">
        <f t="shared" si="115"/>
        <v>0.32739984298374675</v>
      </c>
      <c r="AZ443" s="195">
        <f t="shared" si="115"/>
        <v>0.56367039085190396</v>
      </c>
      <c r="BA443" s="195">
        <f t="shared" si="115"/>
        <v>-0.71037057455768027</v>
      </c>
      <c r="BB443" s="195" t="e">
        <f t="shared" si="115"/>
        <v>#DIV/0!</v>
      </c>
      <c r="BC443" s="195" t="e">
        <f t="shared" si="115"/>
        <v>#DIV/0!</v>
      </c>
      <c r="BD443" s="195" t="e">
        <f t="shared" si="115"/>
        <v>#DIV/0!</v>
      </c>
      <c r="BE443" s="195" t="e">
        <f t="shared" si="115"/>
        <v>#DIV/0!</v>
      </c>
      <c r="BF443" s="195" t="e">
        <f t="shared" si="115"/>
        <v>#DIV/0!</v>
      </c>
      <c r="BG443" s="195" t="e">
        <f t="shared" si="115"/>
        <v>#DIV/0!</v>
      </c>
      <c r="BH443" s="195" t="e">
        <f t="shared" si="115"/>
        <v>#DIV/0!</v>
      </c>
      <c r="BI443" s="195" t="e">
        <f t="shared" si="115"/>
        <v>#DIV/0!</v>
      </c>
      <c r="BJ443" s="195" t="e">
        <f t="shared" si="115"/>
        <v>#DIV/0!</v>
      </c>
      <c r="BK443" s="195" t="e">
        <f t="shared" si="115"/>
        <v>#DIV/0!</v>
      </c>
      <c r="BL443" s="195" t="e">
        <f t="shared" si="115"/>
        <v>#DIV/0!</v>
      </c>
      <c r="BM443" s="195" t="e">
        <f t="shared" si="115"/>
        <v>#DIV/0!</v>
      </c>
      <c r="BN443" s="195" t="e">
        <f t="shared" si="115"/>
        <v>#DIV/0!</v>
      </c>
      <c r="BO443" s="195" t="e">
        <f t="shared" si="115"/>
        <v>#DIV/0!</v>
      </c>
      <c r="BP443" s="195" t="e">
        <f t="shared" si="114"/>
        <v>#DIV/0!</v>
      </c>
      <c r="BQ443" s="195" t="e">
        <f t="shared" si="114"/>
        <v>#DIV/0!</v>
      </c>
      <c r="BR443" s="195" t="e">
        <f t="shared" si="114"/>
        <v>#DIV/0!</v>
      </c>
      <c r="BS443" s="195" t="e">
        <f t="shared" si="114"/>
        <v>#DIV/0!</v>
      </c>
      <c r="BT443" s="195" t="e">
        <f t="shared" si="114"/>
        <v>#DIV/0!</v>
      </c>
      <c r="BU443" s="195" t="e">
        <f t="shared" si="114"/>
        <v>#DIV/0!</v>
      </c>
      <c r="BV443" s="195" t="e">
        <f t="shared" si="114"/>
        <v>#DIV/0!</v>
      </c>
    </row>
    <row r="444" spans="1:74" x14ac:dyDescent="0.2">
      <c r="A444" s="90"/>
      <c r="B444" s="102">
        <f t="shared" si="116"/>
        <v>42004</v>
      </c>
      <c r="C444" s="195">
        <f t="shared" si="117"/>
        <v>-0.19047058291373101</v>
      </c>
      <c r="D444" s="195">
        <f t="shared" ref="D444:BO447" si="119">(D197-D$246)/D$247</f>
        <v>-0.25181082935735527</v>
      </c>
      <c r="E444" s="195">
        <f t="shared" si="119"/>
        <v>-0.17280416614403277</v>
      </c>
      <c r="F444" s="195">
        <f t="shared" si="119"/>
        <v>0.39165020684499147</v>
      </c>
      <c r="G444" s="195">
        <f t="shared" si="119"/>
        <v>0.62830562827684511</v>
      </c>
      <c r="H444" s="195">
        <f t="shared" si="119"/>
        <v>-0.63702859491532082</v>
      </c>
      <c r="I444" s="195">
        <f t="shared" si="119"/>
        <v>-0.93675254697919619</v>
      </c>
      <c r="J444" s="195">
        <f t="shared" si="119"/>
        <v>-0.35574056199941034</v>
      </c>
      <c r="K444" s="195">
        <f t="shared" si="119"/>
        <v>-0.98221174720832138</v>
      </c>
      <c r="L444" s="195">
        <f t="shared" si="119"/>
        <v>-1</v>
      </c>
      <c r="M444" s="195">
        <f t="shared" si="119"/>
        <v>-0.30800259664038132</v>
      </c>
      <c r="N444" s="195">
        <f t="shared" si="119"/>
        <v>-0.17214833622620504</v>
      </c>
      <c r="O444" s="195">
        <f t="shared" si="119"/>
        <v>-1.0657067261388291</v>
      </c>
      <c r="P444" s="195">
        <f t="shared" si="119"/>
        <v>-0.72382539608036967</v>
      </c>
      <c r="Q444" s="195">
        <f t="shared" si="119"/>
        <v>0.77599298201047928</v>
      </c>
      <c r="R444" s="195">
        <f t="shared" si="119"/>
        <v>-0.32187285239829416</v>
      </c>
      <c r="S444" s="195">
        <f t="shared" si="119"/>
        <v>-0.81555201965679491</v>
      </c>
      <c r="T444" s="195">
        <f t="shared" si="119"/>
        <v>0.17348281593670697</v>
      </c>
      <c r="U444" s="195">
        <f t="shared" si="119"/>
        <v>-0.95308068758462727</v>
      </c>
      <c r="V444" s="195">
        <f t="shared" si="119"/>
        <v>-0.91075361103545371</v>
      </c>
      <c r="W444" s="195">
        <f t="shared" si="119"/>
        <v>-0.30933872117025119</v>
      </c>
      <c r="X444" s="195">
        <f t="shared" si="119"/>
        <v>-0.29500816696818405</v>
      </c>
      <c r="Y444" s="195">
        <f t="shared" si="119"/>
        <v>-0.23198563544047079</v>
      </c>
      <c r="Z444" s="195">
        <f t="shared" si="119"/>
        <v>-1.0952310881403922</v>
      </c>
      <c r="AA444" s="195">
        <f t="shared" si="119"/>
        <v>-0.87945132167025886</v>
      </c>
      <c r="AB444" s="195">
        <f t="shared" si="119"/>
        <v>-1.056833754338399</v>
      </c>
      <c r="AC444" s="195">
        <f t="shared" si="119"/>
        <v>-0.68702605677253525</v>
      </c>
      <c r="AD444" s="195">
        <f t="shared" si="119"/>
        <v>-0.55088494170526414</v>
      </c>
      <c r="AE444" s="195">
        <f t="shared" si="119"/>
        <v>-0.76888353566266232</v>
      </c>
      <c r="AF444" s="195">
        <f t="shared" si="119"/>
        <v>-1.3195821743348801</v>
      </c>
      <c r="AG444" s="195">
        <f t="shared" si="119"/>
        <v>-1.0993847159645502</v>
      </c>
      <c r="AH444" s="195">
        <f t="shared" si="119"/>
        <v>-1.2072130518800448</v>
      </c>
      <c r="AI444" s="195">
        <f t="shared" si="119"/>
        <v>-0.76750733599783372</v>
      </c>
      <c r="AJ444" s="195">
        <f t="shared" si="119"/>
        <v>-0.52308066698407862</v>
      </c>
      <c r="AK444" s="195">
        <f t="shared" si="119"/>
        <v>-0.45542475016146089</v>
      </c>
      <c r="AL444" s="195">
        <f t="shared" si="119"/>
        <v>-0.57633114680354136</v>
      </c>
      <c r="AM444" s="195">
        <f t="shared" si="119"/>
        <v>-0.13889845421081448</v>
      </c>
      <c r="AN444" s="195">
        <f t="shared" si="119"/>
        <v>-0.95865744956460175</v>
      </c>
      <c r="AO444" s="195">
        <f t="shared" si="119"/>
        <v>1.0514600824760603</v>
      </c>
      <c r="AP444" s="195">
        <f t="shared" si="119"/>
        <v>-1.829173307895213</v>
      </c>
      <c r="AQ444" s="195">
        <f t="shared" si="119"/>
        <v>-0.70151861696511242</v>
      </c>
      <c r="AR444" s="195">
        <f t="shared" si="119"/>
        <v>-1.5515363816663024</v>
      </c>
      <c r="AS444" s="195">
        <f t="shared" si="119"/>
        <v>-1</v>
      </c>
      <c r="AT444" s="195">
        <f t="shared" si="119"/>
        <v>-0.93797198180849006</v>
      </c>
      <c r="AU444" s="195">
        <f t="shared" si="119"/>
        <v>-1.7985959365695059</v>
      </c>
      <c r="AV444" s="195">
        <f t="shared" si="119"/>
        <v>-4.3095097298086214E-2</v>
      </c>
      <c r="AW444" s="195">
        <f t="shared" si="119"/>
        <v>4.9805683711605153E-2</v>
      </c>
      <c r="AX444" s="195">
        <f t="shared" si="119"/>
        <v>-9.0708793001159443E-2</v>
      </c>
      <c r="AY444" s="195">
        <f t="shared" si="119"/>
        <v>-0.66920248989147346</v>
      </c>
      <c r="AZ444" s="195">
        <f t="shared" si="119"/>
        <v>0.21625060532377305</v>
      </c>
      <c r="BA444" s="195">
        <f t="shared" si="119"/>
        <v>-1.3108533860303233</v>
      </c>
      <c r="BB444" s="195" t="e">
        <f t="shared" si="119"/>
        <v>#DIV/0!</v>
      </c>
      <c r="BC444" s="195" t="e">
        <f t="shared" si="119"/>
        <v>#DIV/0!</v>
      </c>
      <c r="BD444" s="195" t="e">
        <f t="shared" si="119"/>
        <v>#DIV/0!</v>
      </c>
      <c r="BE444" s="195" t="e">
        <f t="shared" si="119"/>
        <v>#DIV/0!</v>
      </c>
      <c r="BF444" s="195" t="e">
        <f t="shared" si="119"/>
        <v>#DIV/0!</v>
      </c>
      <c r="BG444" s="195" t="e">
        <f t="shared" si="119"/>
        <v>#DIV/0!</v>
      </c>
      <c r="BH444" s="195" t="e">
        <f t="shared" si="119"/>
        <v>#DIV/0!</v>
      </c>
      <c r="BI444" s="195" t="e">
        <f t="shared" si="119"/>
        <v>#DIV/0!</v>
      </c>
      <c r="BJ444" s="195" t="e">
        <f t="shared" si="119"/>
        <v>#DIV/0!</v>
      </c>
      <c r="BK444" s="195" t="e">
        <f t="shared" si="119"/>
        <v>#DIV/0!</v>
      </c>
      <c r="BL444" s="195" t="e">
        <f t="shared" si="119"/>
        <v>#DIV/0!</v>
      </c>
      <c r="BM444" s="195" t="e">
        <f t="shared" si="119"/>
        <v>#DIV/0!</v>
      </c>
      <c r="BN444" s="195" t="e">
        <f t="shared" si="119"/>
        <v>#DIV/0!</v>
      </c>
      <c r="BO444" s="195" t="e">
        <f t="shared" si="119"/>
        <v>#DIV/0!</v>
      </c>
      <c r="BP444" s="195" t="e">
        <f t="shared" si="114"/>
        <v>#DIV/0!</v>
      </c>
      <c r="BQ444" s="195" t="e">
        <f t="shared" si="114"/>
        <v>#DIV/0!</v>
      </c>
      <c r="BR444" s="195" t="e">
        <f t="shared" si="114"/>
        <v>#DIV/0!</v>
      </c>
      <c r="BS444" s="195" t="e">
        <f t="shared" si="114"/>
        <v>#DIV/0!</v>
      </c>
      <c r="BT444" s="195" t="e">
        <f t="shared" si="114"/>
        <v>#DIV/0!</v>
      </c>
      <c r="BU444" s="195" t="e">
        <f t="shared" si="114"/>
        <v>#DIV/0!</v>
      </c>
      <c r="BV444" s="195" t="e">
        <f t="shared" si="114"/>
        <v>#DIV/0!</v>
      </c>
    </row>
    <row r="445" spans="1:74" x14ac:dyDescent="0.2">
      <c r="A445" s="90"/>
      <c r="B445" s="102">
        <f t="shared" si="116"/>
        <v>42035</v>
      </c>
      <c r="C445" s="195">
        <f t="shared" si="117"/>
        <v>-0.9243231458636243</v>
      </c>
      <c r="D445" s="195">
        <f t="shared" si="119"/>
        <v>-0.92317075683325189</v>
      </c>
      <c r="E445" s="195">
        <f t="shared" si="119"/>
        <v>-0.59804989032505107</v>
      </c>
      <c r="F445" s="195">
        <f t="shared" si="119"/>
        <v>-0.8318388415958099</v>
      </c>
      <c r="G445" s="195">
        <f t="shared" si="119"/>
        <v>-0.84103934040471462</v>
      </c>
      <c r="H445" s="195">
        <f t="shared" si="119"/>
        <v>-0.54976354233515312</v>
      </c>
      <c r="I445" s="195">
        <f t="shared" si="119"/>
        <v>-0.16994631951771641</v>
      </c>
      <c r="J445" s="195">
        <f t="shared" si="119"/>
        <v>-0.38413524351156242</v>
      </c>
      <c r="K445" s="195">
        <f t="shared" si="119"/>
        <v>-7.1234071286223347E-2</v>
      </c>
      <c r="L445" s="195">
        <f t="shared" si="119"/>
        <v>-1</v>
      </c>
      <c r="M445" s="195">
        <f t="shared" si="119"/>
        <v>1.9178522286602064</v>
      </c>
      <c r="N445" s="195">
        <f t="shared" si="119"/>
        <v>2.0031251512172341</v>
      </c>
      <c r="O445" s="195">
        <f t="shared" si="119"/>
        <v>-0.97008515423566044</v>
      </c>
      <c r="P445" s="195">
        <f t="shared" si="119"/>
        <v>1.7244009892438159</v>
      </c>
      <c r="Q445" s="195">
        <f t="shared" si="119"/>
        <v>2.6570736452649153</v>
      </c>
      <c r="R445" s="195">
        <f t="shared" si="119"/>
        <v>1.8011766206759561</v>
      </c>
      <c r="S445" s="195">
        <f t="shared" si="119"/>
        <v>1.3868530162292987</v>
      </c>
      <c r="T445" s="195">
        <f t="shared" si="119"/>
        <v>1.919783800808271</v>
      </c>
      <c r="U445" s="195">
        <f t="shared" si="119"/>
        <v>1.8705945612027521</v>
      </c>
      <c r="V445" s="195">
        <f t="shared" si="119"/>
        <v>1.3272662936621109</v>
      </c>
      <c r="W445" s="195">
        <f t="shared" si="119"/>
        <v>0.68641063813194081</v>
      </c>
      <c r="X445" s="195">
        <f t="shared" si="119"/>
        <v>0.675412215563438</v>
      </c>
      <c r="Y445" s="195">
        <f t="shared" si="119"/>
        <v>1.4960523487655664</v>
      </c>
      <c r="Z445" s="195">
        <f t="shared" si="119"/>
        <v>0.97482981261278367</v>
      </c>
      <c r="AA445" s="195">
        <f t="shared" si="119"/>
        <v>2.9117451558736025E-2</v>
      </c>
      <c r="AB445" s="195">
        <f t="shared" si="119"/>
        <v>-5.1127520165599127E-2</v>
      </c>
      <c r="AC445" s="195">
        <f t="shared" si="119"/>
        <v>-0.97476286159560144</v>
      </c>
      <c r="AD445" s="195">
        <f t="shared" si="119"/>
        <v>-0.60436212183142601</v>
      </c>
      <c r="AE445" s="195">
        <f t="shared" si="119"/>
        <v>-1.6024065004517338</v>
      </c>
      <c r="AF445" s="195">
        <f t="shared" si="119"/>
        <v>0.15653417021396851</v>
      </c>
      <c r="AG445" s="195">
        <f t="shared" si="119"/>
        <v>-0.15261377934549775</v>
      </c>
      <c r="AH445" s="195">
        <f t="shared" si="119"/>
        <v>0.26155898172460246</v>
      </c>
      <c r="AI445" s="195">
        <f t="shared" si="119"/>
        <v>-0.45050030283474934</v>
      </c>
      <c r="AJ445" s="195">
        <f t="shared" si="119"/>
        <v>-0.40016926964155658</v>
      </c>
      <c r="AK445" s="195">
        <f t="shared" si="119"/>
        <v>-0.76722919110771426</v>
      </c>
      <c r="AL445" s="195">
        <f t="shared" si="119"/>
        <v>-1.0719765474910341</v>
      </c>
      <c r="AM445" s="195">
        <f t="shared" si="119"/>
        <v>1.5097658461112375</v>
      </c>
      <c r="AN445" s="195">
        <f t="shared" si="119"/>
        <v>-0.50558545858077697</v>
      </c>
      <c r="AO445" s="195">
        <f t="shared" si="119"/>
        <v>2.7088149124515577</v>
      </c>
      <c r="AP445" s="195">
        <f t="shared" si="119"/>
        <v>-0.83209618745667147</v>
      </c>
      <c r="AQ445" s="195">
        <f t="shared" si="119"/>
        <v>-0.63041810915765528</v>
      </c>
      <c r="AR445" s="195">
        <f t="shared" si="119"/>
        <v>-0.68612789808961816</v>
      </c>
      <c r="AS445" s="195">
        <f t="shared" si="119"/>
        <v>-1</v>
      </c>
      <c r="AT445" s="195">
        <f t="shared" si="119"/>
        <v>-0.12545043679268572</v>
      </c>
      <c r="AU445" s="195">
        <f t="shared" si="119"/>
        <v>-0.26867633388648415</v>
      </c>
      <c r="AV445" s="195">
        <f t="shared" si="119"/>
        <v>-1.5646022251963041</v>
      </c>
      <c r="AW445" s="195">
        <f t="shared" si="119"/>
        <v>0.94503612325991437</v>
      </c>
      <c r="AX445" s="195">
        <f t="shared" si="119"/>
        <v>0.8553390097339969</v>
      </c>
      <c r="AY445" s="195">
        <f t="shared" si="119"/>
        <v>-0.66549942940146622</v>
      </c>
      <c r="AZ445" s="195">
        <f t="shared" si="119"/>
        <v>-0.4024631436821921</v>
      </c>
      <c r="BA445" s="195">
        <f t="shared" si="119"/>
        <v>-0.80367606197396457</v>
      </c>
      <c r="BB445" s="195" t="e">
        <f t="shared" si="119"/>
        <v>#DIV/0!</v>
      </c>
      <c r="BC445" s="195" t="e">
        <f t="shared" si="119"/>
        <v>#DIV/0!</v>
      </c>
      <c r="BD445" s="195" t="e">
        <f t="shared" si="119"/>
        <v>#DIV/0!</v>
      </c>
      <c r="BE445" s="195" t="e">
        <f t="shared" si="119"/>
        <v>#DIV/0!</v>
      </c>
      <c r="BF445" s="195" t="e">
        <f t="shared" si="119"/>
        <v>#DIV/0!</v>
      </c>
      <c r="BG445" s="195" t="e">
        <f t="shared" si="119"/>
        <v>#DIV/0!</v>
      </c>
      <c r="BH445" s="195" t="e">
        <f t="shared" si="119"/>
        <v>#DIV/0!</v>
      </c>
      <c r="BI445" s="195" t="e">
        <f t="shared" si="119"/>
        <v>#DIV/0!</v>
      </c>
      <c r="BJ445" s="195" t="e">
        <f t="shared" si="119"/>
        <v>#DIV/0!</v>
      </c>
      <c r="BK445" s="195" t="e">
        <f t="shared" si="119"/>
        <v>#DIV/0!</v>
      </c>
      <c r="BL445" s="195" t="e">
        <f t="shared" si="119"/>
        <v>#DIV/0!</v>
      </c>
      <c r="BM445" s="195" t="e">
        <f t="shared" si="119"/>
        <v>#DIV/0!</v>
      </c>
      <c r="BN445" s="195" t="e">
        <f t="shared" si="119"/>
        <v>#DIV/0!</v>
      </c>
      <c r="BO445" s="195" t="e">
        <f t="shared" si="119"/>
        <v>#DIV/0!</v>
      </c>
      <c r="BP445" s="195" t="e">
        <f t="shared" si="114"/>
        <v>#DIV/0!</v>
      </c>
      <c r="BQ445" s="195" t="e">
        <f t="shared" si="114"/>
        <v>#DIV/0!</v>
      </c>
      <c r="BR445" s="195" t="e">
        <f t="shared" si="114"/>
        <v>#DIV/0!</v>
      </c>
      <c r="BS445" s="195" t="e">
        <f t="shared" si="114"/>
        <v>#DIV/0!</v>
      </c>
      <c r="BT445" s="195" t="e">
        <f t="shared" si="114"/>
        <v>#DIV/0!</v>
      </c>
      <c r="BU445" s="195" t="e">
        <f t="shared" si="114"/>
        <v>#DIV/0!</v>
      </c>
      <c r="BV445" s="195" t="e">
        <f t="shared" si="114"/>
        <v>#DIV/0!</v>
      </c>
    </row>
    <row r="446" spans="1:74" x14ac:dyDescent="0.2">
      <c r="A446" s="90"/>
      <c r="B446" s="102">
        <f t="shared" si="116"/>
        <v>42063</v>
      </c>
      <c r="C446" s="195">
        <f t="shared" si="117"/>
        <v>1.3371118054099895</v>
      </c>
      <c r="D446" s="195">
        <f t="shared" si="119"/>
        <v>1.3536359861140066</v>
      </c>
      <c r="E446" s="195">
        <f t="shared" si="119"/>
        <v>1.104924621064806</v>
      </c>
      <c r="F446" s="195">
        <f t="shared" si="119"/>
        <v>1.0141440744013457</v>
      </c>
      <c r="G446" s="195">
        <f t="shared" si="119"/>
        <v>0.73721066058064788</v>
      </c>
      <c r="H446" s="195">
        <f t="shared" si="119"/>
        <v>1.2498737772339443</v>
      </c>
      <c r="I446" s="195">
        <f t="shared" si="119"/>
        <v>1.0558771483291518</v>
      </c>
      <c r="J446" s="195">
        <f t="shared" si="119"/>
        <v>1.1931763291158408</v>
      </c>
      <c r="K446" s="195">
        <f t="shared" si="119"/>
        <v>0.36949506375585028</v>
      </c>
      <c r="L446" s="195">
        <f t="shared" si="119"/>
        <v>-1</v>
      </c>
      <c r="M446" s="195">
        <f t="shared" si="119"/>
        <v>-1.4564832459930903</v>
      </c>
      <c r="N446" s="195">
        <f t="shared" si="119"/>
        <v>-1.6733558145911478</v>
      </c>
      <c r="O446" s="195">
        <f t="shared" si="119"/>
        <v>-1.0657067261388291</v>
      </c>
      <c r="P446" s="195">
        <f t="shared" si="119"/>
        <v>-1.532963322637132</v>
      </c>
      <c r="Q446" s="195">
        <f t="shared" si="119"/>
        <v>-1.9366054703479292</v>
      </c>
      <c r="R446" s="195">
        <f t="shared" si="119"/>
        <v>-1.0747400723198757</v>
      </c>
      <c r="S446" s="195">
        <f t="shared" si="119"/>
        <v>-0.83137925408871305</v>
      </c>
      <c r="T446" s="195">
        <f t="shared" si="119"/>
        <v>-1.148055544660721</v>
      </c>
      <c r="U446" s="195">
        <f t="shared" si="119"/>
        <v>-1.1377314649318799</v>
      </c>
      <c r="V446" s="195">
        <f t="shared" si="119"/>
        <v>-1.251201515265949</v>
      </c>
      <c r="W446" s="195">
        <f t="shared" si="119"/>
        <v>-0.76445643985995615</v>
      </c>
      <c r="X446" s="195">
        <f t="shared" si="119"/>
        <v>-0.52307218691744728</v>
      </c>
      <c r="Y446" s="195">
        <f t="shared" si="119"/>
        <v>-1.2861011713556634</v>
      </c>
      <c r="Z446" s="195">
        <f t="shared" si="119"/>
        <v>-1.0571630377897512</v>
      </c>
      <c r="AA446" s="195">
        <f t="shared" si="119"/>
        <v>0.78293994966605962</v>
      </c>
      <c r="AB446" s="195">
        <f t="shared" si="119"/>
        <v>0.63278060781855117</v>
      </c>
      <c r="AC446" s="195">
        <f t="shared" si="119"/>
        <v>-0.49274339849301513</v>
      </c>
      <c r="AD446" s="195">
        <f t="shared" si="119"/>
        <v>-0.62093187628477842</v>
      </c>
      <c r="AE446" s="195">
        <f t="shared" si="119"/>
        <v>-0.13625236359637305</v>
      </c>
      <c r="AF446" s="195">
        <f t="shared" si="119"/>
        <v>1.2393361508257402E-2</v>
      </c>
      <c r="AG446" s="195">
        <f t="shared" si="119"/>
        <v>0.37608554365240504</v>
      </c>
      <c r="AH446" s="195">
        <f t="shared" si="119"/>
        <v>-0.6573713424177311</v>
      </c>
      <c r="AI446" s="195">
        <f t="shared" si="119"/>
        <v>1.1414263202233486</v>
      </c>
      <c r="AJ446" s="195">
        <f t="shared" si="119"/>
        <v>0.84975509910091607</v>
      </c>
      <c r="AK446" s="195">
        <f t="shared" si="119"/>
        <v>0.97921261230128698</v>
      </c>
      <c r="AL446" s="195">
        <f t="shared" si="119"/>
        <v>1.1805789772608719</v>
      </c>
      <c r="AM446" s="195">
        <f t="shared" si="119"/>
        <v>-0.17208962536707784</v>
      </c>
      <c r="AN446" s="195">
        <f t="shared" si="119"/>
        <v>0.81419647071099444</v>
      </c>
      <c r="AO446" s="195">
        <f t="shared" si="119"/>
        <v>-0.65253050260850731</v>
      </c>
      <c r="AP446" s="195">
        <f t="shared" si="119"/>
        <v>0.54432575031010622</v>
      </c>
      <c r="AQ446" s="195">
        <f t="shared" si="119"/>
        <v>1.1562048024519131</v>
      </c>
      <c r="AR446" s="195">
        <f t="shared" si="119"/>
        <v>0.67429887488149409</v>
      </c>
      <c r="AS446" s="195">
        <f t="shared" si="119"/>
        <v>-1</v>
      </c>
      <c r="AT446" s="195">
        <f t="shared" si="119"/>
        <v>0.401940327322378</v>
      </c>
      <c r="AU446" s="195">
        <f t="shared" si="119"/>
        <v>0.73854332925349786</v>
      </c>
      <c r="AV446" s="195">
        <f t="shared" si="119"/>
        <v>1.3961431017743593</v>
      </c>
      <c r="AW446" s="195">
        <f t="shared" si="119"/>
        <v>-0.73348220224902572</v>
      </c>
      <c r="AX446" s="195">
        <f t="shared" si="119"/>
        <v>-0.30489317179653908</v>
      </c>
      <c r="AY446" s="195">
        <f t="shared" si="119"/>
        <v>1.2872838885113638</v>
      </c>
      <c r="AZ446" s="195">
        <f t="shared" si="119"/>
        <v>1.139280106736084</v>
      </c>
      <c r="BA446" s="195">
        <f t="shared" si="119"/>
        <v>0.20787922437811215</v>
      </c>
      <c r="BB446" s="195" t="e">
        <f t="shared" si="119"/>
        <v>#DIV/0!</v>
      </c>
      <c r="BC446" s="195" t="e">
        <f t="shared" si="119"/>
        <v>#DIV/0!</v>
      </c>
      <c r="BD446" s="195" t="e">
        <f t="shared" si="119"/>
        <v>#DIV/0!</v>
      </c>
      <c r="BE446" s="195" t="e">
        <f t="shared" si="119"/>
        <v>#DIV/0!</v>
      </c>
      <c r="BF446" s="195" t="e">
        <f t="shared" si="119"/>
        <v>#DIV/0!</v>
      </c>
      <c r="BG446" s="195" t="e">
        <f t="shared" si="119"/>
        <v>#DIV/0!</v>
      </c>
      <c r="BH446" s="195" t="e">
        <f t="shared" si="119"/>
        <v>#DIV/0!</v>
      </c>
      <c r="BI446" s="195" t="e">
        <f t="shared" si="119"/>
        <v>#DIV/0!</v>
      </c>
      <c r="BJ446" s="195" t="e">
        <f t="shared" si="119"/>
        <v>#DIV/0!</v>
      </c>
      <c r="BK446" s="195" t="e">
        <f t="shared" si="119"/>
        <v>#DIV/0!</v>
      </c>
      <c r="BL446" s="195" t="e">
        <f t="shared" si="119"/>
        <v>#DIV/0!</v>
      </c>
      <c r="BM446" s="195" t="e">
        <f t="shared" si="119"/>
        <v>#DIV/0!</v>
      </c>
      <c r="BN446" s="195" t="e">
        <f t="shared" si="119"/>
        <v>#DIV/0!</v>
      </c>
      <c r="BO446" s="195" t="e">
        <f t="shared" si="119"/>
        <v>#DIV/0!</v>
      </c>
      <c r="BP446" s="195" t="e">
        <f t="shared" si="114"/>
        <v>#DIV/0!</v>
      </c>
      <c r="BQ446" s="195" t="e">
        <f t="shared" si="114"/>
        <v>#DIV/0!</v>
      </c>
      <c r="BR446" s="195" t="e">
        <f t="shared" si="114"/>
        <v>#DIV/0!</v>
      </c>
      <c r="BS446" s="195" t="e">
        <f t="shared" si="114"/>
        <v>#DIV/0!</v>
      </c>
      <c r="BT446" s="195" t="e">
        <f t="shared" si="114"/>
        <v>#DIV/0!</v>
      </c>
      <c r="BU446" s="195" t="e">
        <f t="shared" si="114"/>
        <v>#DIV/0!</v>
      </c>
      <c r="BV446" s="195" t="e">
        <f t="shared" si="114"/>
        <v>#DIV/0!</v>
      </c>
    </row>
    <row r="447" spans="1:74" x14ac:dyDescent="0.2">
      <c r="A447" s="90"/>
      <c r="B447" s="102">
        <f t="shared" si="116"/>
        <v>42094</v>
      </c>
      <c r="C447" s="195">
        <f t="shared" si="117"/>
        <v>-0.45833560490273817</v>
      </c>
      <c r="D447" s="195">
        <f t="shared" si="119"/>
        <v>-0.52217628847493103</v>
      </c>
      <c r="E447" s="195">
        <f t="shared" si="119"/>
        <v>-0.20927710942104147</v>
      </c>
      <c r="F447" s="195">
        <f t="shared" si="119"/>
        <v>0.1682131058712065</v>
      </c>
      <c r="G447" s="195">
        <f t="shared" si="119"/>
        <v>2.73848940909425E-2</v>
      </c>
      <c r="H447" s="195">
        <f t="shared" si="119"/>
        <v>-0.53683352301367548</v>
      </c>
      <c r="I447" s="195">
        <f t="shared" si="119"/>
        <v>-0.48396025239984131</v>
      </c>
      <c r="J447" s="195">
        <f t="shared" si="119"/>
        <v>-0.47360446102012682</v>
      </c>
      <c r="K447" s="195">
        <f t="shared" si="119"/>
        <v>-0.42539644723813924</v>
      </c>
      <c r="L447" s="195">
        <f t="shared" si="119"/>
        <v>-1</v>
      </c>
      <c r="M447" s="195">
        <f t="shared" si="119"/>
        <v>0.1040816375135509</v>
      </c>
      <c r="N447" s="195">
        <f t="shared" si="119"/>
        <v>0.26251477287590436</v>
      </c>
      <c r="O447" s="195">
        <f t="shared" si="119"/>
        <v>-1.0657067261388291</v>
      </c>
      <c r="P447" s="195">
        <f t="shared" si="119"/>
        <v>0.31080370584316613</v>
      </c>
      <c r="Q447" s="195">
        <f t="shared" si="119"/>
        <v>0.21748574099153184</v>
      </c>
      <c r="R447" s="195">
        <f t="shared" si="119"/>
        <v>-6.5879954072651556E-2</v>
      </c>
      <c r="S447" s="195">
        <f t="shared" si="119"/>
        <v>2.4501130159601668E-2</v>
      </c>
      <c r="T447" s="195">
        <f t="shared" si="119"/>
        <v>-0.15579530138530784</v>
      </c>
      <c r="U447" s="195">
        <f t="shared" si="119"/>
        <v>-0.60538373073456908</v>
      </c>
      <c r="V447" s="195">
        <f t="shared" si="119"/>
        <v>0.22077765408990513</v>
      </c>
      <c r="W447" s="195">
        <f t="shared" si="119"/>
        <v>3.5869933691606797E-6</v>
      </c>
      <c r="X447" s="195">
        <f t="shared" si="119"/>
        <v>9.7201994114797241E-2</v>
      </c>
      <c r="Y447" s="195">
        <f t="shared" si="119"/>
        <v>-0.16368975430104576</v>
      </c>
      <c r="Z447" s="195">
        <f t="shared" si="119"/>
        <v>-0.62380697624001114</v>
      </c>
      <c r="AA447" s="195">
        <f t="shared" si="119"/>
        <v>-0.49144367444231973</v>
      </c>
      <c r="AB447" s="195">
        <f t="shared" si="119"/>
        <v>-2.5964264668869957E-2</v>
      </c>
      <c r="AC447" s="195">
        <f t="shared" si="119"/>
        <v>-1.0867894834385954</v>
      </c>
      <c r="AD447" s="195">
        <f t="shared" si="119"/>
        <v>-0.89344759130799578</v>
      </c>
      <c r="AE447" s="195">
        <f t="shared" si="119"/>
        <v>-1.526737125211538</v>
      </c>
      <c r="AF447" s="195">
        <f t="shared" si="119"/>
        <v>-0.14227069547952298</v>
      </c>
      <c r="AG447" s="195">
        <f t="shared" si="119"/>
        <v>-3.8461918562006217E-2</v>
      </c>
      <c r="AH447" s="195">
        <f t="shared" si="119"/>
        <v>-0.92358399712548744</v>
      </c>
      <c r="AI447" s="195">
        <f t="shared" si="119"/>
        <v>-2.3229953788852897E-2</v>
      </c>
      <c r="AJ447" s="195">
        <f t="shared" si="119"/>
        <v>-0.13158510507826768</v>
      </c>
      <c r="AK447" s="195">
        <f t="shared" si="119"/>
        <v>-0.15995225426852328</v>
      </c>
      <c r="AL447" s="195">
        <f t="shared" si="119"/>
        <v>-0.16607665748687533</v>
      </c>
      <c r="AM447" s="195">
        <f t="shared" si="119"/>
        <v>9.3367115499754821E-2</v>
      </c>
      <c r="AN447" s="195">
        <f t="shared" si="119"/>
        <v>-0.19374887219376166</v>
      </c>
      <c r="AO447" s="195">
        <f t="shared" si="119"/>
        <v>1.3229657409162066</v>
      </c>
      <c r="AP447" s="195">
        <f t="shared" si="119"/>
        <v>-1.2499431311603661</v>
      </c>
      <c r="AQ447" s="195">
        <f t="shared" si="119"/>
        <v>-1.3609238745249306</v>
      </c>
      <c r="AR447" s="195">
        <f t="shared" si="119"/>
        <v>-5.8946699002287654E-2</v>
      </c>
      <c r="AS447" s="195">
        <f t="shared" si="119"/>
        <v>-1</v>
      </c>
      <c r="AT447" s="195">
        <f t="shared" si="119"/>
        <v>-0.54376491653844117</v>
      </c>
      <c r="AU447" s="195">
        <f t="shared" si="119"/>
        <v>-1.0254906966592556</v>
      </c>
      <c r="AV447" s="195">
        <f t="shared" si="119"/>
        <v>-0.17537109659800162</v>
      </c>
      <c r="AW447" s="195">
        <f t="shared" si="119"/>
        <v>5.2037149747650845E-3</v>
      </c>
      <c r="AX447" s="195">
        <f t="shared" si="119"/>
        <v>-0.22574999775278642</v>
      </c>
      <c r="AY447" s="195">
        <f t="shared" si="119"/>
        <v>-0.36338966492789154</v>
      </c>
      <c r="AZ447" s="195">
        <f t="shared" si="119"/>
        <v>6.0444781112576493E-2</v>
      </c>
      <c r="BA447" s="195">
        <f t="shared" si="119"/>
        <v>-1.0372847722809515</v>
      </c>
      <c r="BB447" s="195" t="e">
        <f t="shared" si="119"/>
        <v>#DIV/0!</v>
      </c>
      <c r="BC447" s="195" t="e">
        <f t="shared" si="119"/>
        <v>#DIV/0!</v>
      </c>
      <c r="BD447" s="195" t="e">
        <f t="shared" si="119"/>
        <v>#DIV/0!</v>
      </c>
      <c r="BE447" s="195" t="e">
        <f t="shared" si="119"/>
        <v>#DIV/0!</v>
      </c>
      <c r="BF447" s="195" t="e">
        <f t="shared" si="119"/>
        <v>#DIV/0!</v>
      </c>
      <c r="BG447" s="195" t="e">
        <f t="shared" si="119"/>
        <v>#DIV/0!</v>
      </c>
      <c r="BH447" s="195" t="e">
        <f t="shared" si="119"/>
        <v>#DIV/0!</v>
      </c>
      <c r="BI447" s="195" t="e">
        <f t="shared" si="119"/>
        <v>#DIV/0!</v>
      </c>
      <c r="BJ447" s="195" t="e">
        <f t="shared" si="119"/>
        <v>#DIV/0!</v>
      </c>
      <c r="BK447" s="195" t="e">
        <f t="shared" si="119"/>
        <v>#DIV/0!</v>
      </c>
      <c r="BL447" s="195" t="e">
        <f t="shared" si="119"/>
        <v>#DIV/0!</v>
      </c>
      <c r="BM447" s="195" t="e">
        <f t="shared" si="119"/>
        <v>#DIV/0!</v>
      </c>
      <c r="BN447" s="195" t="e">
        <f t="shared" si="119"/>
        <v>#DIV/0!</v>
      </c>
      <c r="BO447" s="195" t="e">
        <f t="shared" ref="BO447:BV450" si="120">(BO200-BO$246)/BO$247</f>
        <v>#DIV/0!</v>
      </c>
      <c r="BP447" s="195" t="e">
        <f t="shared" si="120"/>
        <v>#DIV/0!</v>
      </c>
      <c r="BQ447" s="195" t="e">
        <f t="shared" si="120"/>
        <v>#DIV/0!</v>
      </c>
      <c r="BR447" s="195" t="e">
        <f t="shared" si="120"/>
        <v>#DIV/0!</v>
      </c>
      <c r="BS447" s="195" t="e">
        <f t="shared" si="120"/>
        <v>#DIV/0!</v>
      </c>
      <c r="BT447" s="195" t="e">
        <f t="shared" si="120"/>
        <v>#DIV/0!</v>
      </c>
      <c r="BU447" s="195" t="e">
        <f t="shared" si="120"/>
        <v>#DIV/0!</v>
      </c>
      <c r="BV447" s="195" t="e">
        <f t="shared" si="120"/>
        <v>#DIV/0!</v>
      </c>
    </row>
    <row r="448" spans="1:74" x14ac:dyDescent="0.2">
      <c r="A448" s="90"/>
      <c r="B448" s="102">
        <f t="shared" si="116"/>
        <v>42124</v>
      </c>
      <c r="C448" s="195">
        <f t="shared" si="117"/>
        <v>-7.0874323957733146E-2</v>
      </c>
      <c r="D448" s="195">
        <f t="shared" ref="D448:BO451" si="121">(D201-D$246)/D$247</f>
        <v>1.9252043377880675E-5</v>
      </c>
      <c r="E448" s="195">
        <f t="shared" si="121"/>
        <v>-0.4417201367397145</v>
      </c>
      <c r="F448" s="195">
        <f t="shared" si="121"/>
        <v>-0.69746196608463307</v>
      </c>
      <c r="G448" s="195">
        <f t="shared" si="121"/>
        <v>-0.71362364410305812</v>
      </c>
      <c r="H448" s="195">
        <f t="shared" si="121"/>
        <v>0.58012896319693508</v>
      </c>
      <c r="I448" s="195">
        <f t="shared" si="121"/>
        <v>1.0024854088530311</v>
      </c>
      <c r="J448" s="195">
        <f t="shared" si="121"/>
        <v>0.91632818437235819</v>
      </c>
      <c r="K448" s="195">
        <f t="shared" si="121"/>
        <v>1.1816223830540284</v>
      </c>
      <c r="L448" s="195">
        <f t="shared" si="121"/>
        <v>-1</v>
      </c>
      <c r="M448" s="195">
        <f t="shared" si="121"/>
        <v>-0.8105253766560826</v>
      </c>
      <c r="N448" s="195">
        <f t="shared" si="121"/>
        <v>-0.76709569174373193</v>
      </c>
      <c r="O448" s="195">
        <f t="shared" si="121"/>
        <v>-0.97008515423566044</v>
      </c>
      <c r="P448" s="195">
        <f t="shared" si="121"/>
        <v>-0.51314564559612497</v>
      </c>
      <c r="Q448" s="195">
        <f t="shared" si="121"/>
        <v>-1.1966527434692065</v>
      </c>
      <c r="R448" s="195">
        <f t="shared" si="121"/>
        <v>-0.76717268698941943</v>
      </c>
      <c r="S448" s="195">
        <f t="shared" si="121"/>
        <v>-0.34809414665803923</v>
      </c>
      <c r="T448" s="195">
        <f t="shared" si="121"/>
        <v>-1.063881648832542</v>
      </c>
      <c r="U448" s="195">
        <f t="shared" si="121"/>
        <v>0.16533255732352903</v>
      </c>
      <c r="V448" s="195">
        <f t="shared" si="121"/>
        <v>-0.34795355255143706</v>
      </c>
      <c r="W448" s="195">
        <f t="shared" si="121"/>
        <v>-0.47132734172531959</v>
      </c>
      <c r="X448" s="195">
        <f t="shared" si="121"/>
        <v>-0.25497488129551293</v>
      </c>
      <c r="Y448" s="195">
        <f t="shared" si="121"/>
        <v>-0.66049948576513628</v>
      </c>
      <c r="Z448" s="195">
        <f t="shared" si="121"/>
        <v>-0.62447095386240603</v>
      </c>
      <c r="AA448" s="195">
        <f t="shared" si="121"/>
        <v>0.26436109285341841</v>
      </c>
      <c r="AB448" s="195">
        <f t="shared" si="121"/>
        <v>0.32163093216756006</v>
      </c>
      <c r="AC448" s="195">
        <f t="shared" si="121"/>
        <v>0.8487992964825557</v>
      </c>
      <c r="AD448" s="195">
        <f t="shared" si="121"/>
        <v>0.66261123991819515</v>
      </c>
      <c r="AE448" s="195">
        <f t="shared" si="121"/>
        <v>1.1274102051611485</v>
      </c>
      <c r="AF448" s="195">
        <f t="shared" si="121"/>
        <v>0.32832158295897562</v>
      </c>
      <c r="AG448" s="195">
        <f t="shared" si="121"/>
        <v>0.55884343888664589</v>
      </c>
      <c r="AH448" s="195">
        <f t="shared" si="121"/>
        <v>0.79964627670666055</v>
      </c>
      <c r="AI448" s="195">
        <f t="shared" si="121"/>
        <v>-0.1059274407009619</v>
      </c>
      <c r="AJ448" s="195">
        <f t="shared" si="121"/>
        <v>0.24690395975426047</v>
      </c>
      <c r="AK448" s="195">
        <f t="shared" si="121"/>
        <v>0.56038479503144345</v>
      </c>
      <c r="AL448" s="195">
        <f t="shared" si="121"/>
        <v>0.39076031142281126</v>
      </c>
      <c r="AM448" s="195">
        <f t="shared" si="121"/>
        <v>-1.181842038026879</v>
      </c>
      <c r="AN448" s="195">
        <f t="shared" si="121"/>
        <v>0.48446074393943295</v>
      </c>
      <c r="AO448" s="195">
        <f t="shared" si="121"/>
        <v>-1.5913269921127078</v>
      </c>
      <c r="AP448" s="195">
        <f t="shared" si="121"/>
        <v>1.2788904876545837</v>
      </c>
      <c r="AQ448" s="195">
        <f t="shared" si="121"/>
        <v>1.1516775258587453</v>
      </c>
      <c r="AR448" s="195">
        <f t="shared" si="121"/>
        <v>0.74288799200399003</v>
      </c>
      <c r="AS448" s="195">
        <f t="shared" si="121"/>
        <v>-1</v>
      </c>
      <c r="AT448" s="195">
        <f t="shared" si="121"/>
        <v>6.1607975166501135E-2</v>
      </c>
      <c r="AU448" s="195">
        <f t="shared" si="121"/>
        <v>0.79479997383833745</v>
      </c>
      <c r="AV448" s="195">
        <f t="shared" si="121"/>
        <v>1.3244493609175179</v>
      </c>
      <c r="AW448" s="195">
        <f t="shared" si="121"/>
        <v>-1.0816364905125122</v>
      </c>
      <c r="AX448" s="195">
        <f t="shared" si="121"/>
        <v>-0.50732841734501832</v>
      </c>
      <c r="AY448" s="195">
        <f t="shared" si="121"/>
        <v>0.34226278179038599</v>
      </c>
      <c r="AZ448" s="195">
        <f t="shared" si="121"/>
        <v>-0.17975001515493522</v>
      </c>
      <c r="BA448" s="195">
        <f t="shared" si="121"/>
        <v>1.0168356317576233</v>
      </c>
      <c r="BB448" s="195" t="e">
        <f t="shared" si="121"/>
        <v>#DIV/0!</v>
      </c>
      <c r="BC448" s="195" t="e">
        <f t="shared" si="121"/>
        <v>#DIV/0!</v>
      </c>
      <c r="BD448" s="195" t="e">
        <f t="shared" si="121"/>
        <v>#DIV/0!</v>
      </c>
      <c r="BE448" s="195" t="e">
        <f t="shared" si="121"/>
        <v>#DIV/0!</v>
      </c>
      <c r="BF448" s="195" t="e">
        <f t="shared" si="121"/>
        <v>#DIV/0!</v>
      </c>
      <c r="BG448" s="195" t="e">
        <f t="shared" si="121"/>
        <v>#DIV/0!</v>
      </c>
      <c r="BH448" s="195" t="e">
        <f t="shared" si="121"/>
        <v>#DIV/0!</v>
      </c>
      <c r="BI448" s="195" t="e">
        <f t="shared" si="121"/>
        <v>#DIV/0!</v>
      </c>
      <c r="BJ448" s="195" t="e">
        <f t="shared" si="121"/>
        <v>#DIV/0!</v>
      </c>
      <c r="BK448" s="195" t="e">
        <f t="shared" si="121"/>
        <v>#DIV/0!</v>
      </c>
      <c r="BL448" s="195" t="e">
        <f t="shared" si="121"/>
        <v>#DIV/0!</v>
      </c>
      <c r="BM448" s="195" t="e">
        <f t="shared" si="121"/>
        <v>#DIV/0!</v>
      </c>
      <c r="BN448" s="195" t="e">
        <f t="shared" si="121"/>
        <v>#DIV/0!</v>
      </c>
      <c r="BO448" s="195" t="e">
        <f t="shared" si="121"/>
        <v>#DIV/0!</v>
      </c>
      <c r="BP448" s="195" t="e">
        <f t="shared" si="120"/>
        <v>#DIV/0!</v>
      </c>
      <c r="BQ448" s="195" t="e">
        <f t="shared" si="120"/>
        <v>#DIV/0!</v>
      </c>
      <c r="BR448" s="195" t="e">
        <f t="shared" si="120"/>
        <v>#DIV/0!</v>
      </c>
      <c r="BS448" s="195" t="e">
        <f t="shared" si="120"/>
        <v>#DIV/0!</v>
      </c>
      <c r="BT448" s="195" t="e">
        <f t="shared" si="120"/>
        <v>#DIV/0!</v>
      </c>
      <c r="BU448" s="195" t="e">
        <f t="shared" si="120"/>
        <v>#DIV/0!</v>
      </c>
      <c r="BV448" s="195" t="e">
        <f t="shared" si="120"/>
        <v>#DIV/0!</v>
      </c>
    </row>
    <row r="449" spans="1:74" x14ac:dyDescent="0.2">
      <c r="A449" s="90"/>
      <c r="B449" s="102">
        <f t="shared" si="116"/>
        <v>42155</v>
      </c>
      <c r="C449" s="195">
        <f t="shared" si="117"/>
        <v>0.17464882962903971</v>
      </c>
      <c r="D449" s="195">
        <f t="shared" si="121"/>
        <v>0.15984014578629735</v>
      </c>
      <c r="E449" s="195">
        <f t="shared" si="121"/>
        <v>0.12788165767451706</v>
      </c>
      <c r="F449" s="195">
        <f t="shared" si="121"/>
        <v>0.27729978148878959</v>
      </c>
      <c r="G449" s="195">
        <f t="shared" si="121"/>
        <v>0.38916887573662107</v>
      </c>
      <c r="H449" s="195">
        <f t="shared" si="121"/>
        <v>-0.17534640696380216</v>
      </c>
      <c r="I449" s="195">
        <f t="shared" si="121"/>
        <v>-0.46863216003874852</v>
      </c>
      <c r="J449" s="195">
        <f t="shared" si="121"/>
        <v>-4.8138726380342535E-2</v>
      </c>
      <c r="K449" s="195">
        <f t="shared" si="121"/>
        <v>-0.88064736759989737</v>
      </c>
      <c r="L449" s="195">
        <f t="shared" si="121"/>
        <v>-1</v>
      </c>
      <c r="M449" s="195">
        <f t="shared" si="121"/>
        <v>-0.67942281631592605</v>
      </c>
      <c r="N449" s="195">
        <f t="shared" si="121"/>
        <v>-0.45916482411611143</v>
      </c>
      <c r="O449" s="195">
        <f t="shared" si="121"/>
        <v>-1.0657067261388291</v>
      </c>
      <c r="P449" s="195">
        <f t="shared" si="121"/>
        <v>-0.3240446089493576</v>
      </c>
      <c r="Q449" s="195">
        <f t="shared" si="121"/>
        <v>-0.69469650769182723</v>
      </c>
      <c r="R449" s="195">
        <f t="shared" si="121"/>
        <v>-0.76055671781095924</v>
      </c>
      <c r="S449" s="195">
        <f t="shared" si="121"/>
        <v>-0.46019532301659349</v>
      </c>
      <c r="T449" s="195">
        <f t="shared" si="121"/>
        <v>-0.95151318614468072</v>
      </c>
      <c r="U449" s="195">
        <f t="shared" si="121"/>
        <v>-0.88741837510271282</v>
      </c>
      <c r="V449" s="195">
        <f t="shared" si="121"/>
        <v>-0.42439946213474616</v>
      </c>
      <c r="W449" s="195">
        <f t="shared" si="121"/>
        <v>-0.56430220985612933</v>
      </c>
      <c r="X449" s="195">
        <f t="shared" si="121"/>
        <v>-0.19453815775585234</v>
      </c>
      <c r="Y449" s="195">
        <f t="shared" si="121"/>
        <v>-0.74934120301335772</v>
      </c>
      <c r="Z449" s="195">
        <f t="shared" si="121"/>
        <v>-0.92458883918490209</v>
      </c>
      <c r="AA449" s="195">
        <f t="shared" si="121"/>
        <v>-0.12476696739405949</v>
      </c>
      <c r="AB449" s="195">
        <f t="shared" si="121"/>
        <v>-0.14239978191695929</v>
      </c>
      <c r="AC449" s="195">
        <f t="shared" si="121"/>
        <v>-1.5138653737803147</v>
      </c>
      <c r="AD449" s="195">
        <f t="shared" si="121"/>
        <v>-1.6186126807267658</v>
      </c>
      <c r="AE449" s="195">
        <f t="shared" si="121"/>
        <v>-1.0007709762771737</v>
      </c>
      <c r="AF449" s="195">
        <f t="shared" si="121"/>
        <v>-0.53310782904339171</v>
      </c>
      <c r="AG449" s="195">
        <f t="shared" si="121"/>
        <v>2.6313516533592495E-2</v>
      </c>
      <c r="AH449" s="195">
        <f t="shared" si="121"/>
        <v>-0.97265453870221563</v>
      </c>
      <c r="AI449" s="195">
        <f t="shared" si="121"/>
        <v>-7.1470154487583148E-2</v>
      </c>
      <c r="AJ449" s="195">
        <f t="shared" si="121"/>
        <v>1.0836037874178476E-2</v>
      </c>
      <c r="AK449" s="195">
        <f t="shared" si="121"/>
        <v>0.15461317452341952</v>
      </c>
      <c r="AL449" s="195">
        <f t="shared" si="121"/>
        <v>2.3358825598516011E-2</v>
      </c>
      <c r="AM449" s="195">
        <f t="shared" si="121"/>
        <v>-0.34937550893915398</v>
      </c>
      <c r="AN449" s="195">
        <f t="shared" si="121"/>
        <v>-0.16699338630644525</v>
      </c>
      <c r="AO449" s="195">
        <f t="shared" si="121"/>
        <v>9.6823700410174032E-2</v>
      </c>
      <c r="AP449" s="195">
        <f t="shared" si="121"/>
        <v>-0.68271724276977075</v>
      </c>
      <c r="AQ449" s="195">
        <f t="shared" si="121"/>
        <v>-0.43171890818947678</v>
      </c>
      <c r="AR449" s="195">
        <f t="shared" si="121"/>
        <v>0.37380505910372097</v>
      </c>
      <c r="AS449" s="195">
        <f t="shared" si="121"/>
        <v>-1</v>
      </c>
      <c r="AT449" s="195">
        <f t="shared" si="121"/>
        <v>-0.31621183732410429</v>
      </c>
      <c r="AU449" s="195">
        <f t="shared" si="121"/>
        <v>0.42453119144094137</v>
      </c>
      <c r="AV449" s="195">
        <f t="shared" si="121"/>
        <v>0.72050665343983722</v>
      </c>
      <c r="AW449" s="195">
        <f t="shared" si="121"/>
        <v>-0.21962959431601103</v>
      </c>
      <c r="AX449" s="195">
        <f t="shared" si="121"/>
        <v>-0.48490592427238804</v>
      </c>
      <c r="AY449" s="195">
        <f t="shared" si="121"/>
        <v>0.13999747602107218</v>
      </c>
      <c r="AZ449" s="195">
        <f t="shared" si="121"/>
        <v>-6.0593061222861795E-2</v>
      </c>
      <c r="BA449" s="195">
        <f t="shared" si="121"/>
        <v>-0.90683845699813859</v>
      </c>
      <c r="BB449" s="195" t="e">
        <f t="shared" si="121"/>
        <v>#DIV/0!</v>
      </c>
      <c r="BC449" s="195" t="e">
        <f t="shared" si="121"/>
        <v>#DIV/0!</v>
      </c>
      <c r="BD449" s="195" t="e">
        <f t="shared" si="121"/>
        <v>#DIV/0!</v>
      </c>
      <c r="BE449" s="195" t="e">
        <f t="shared" si="121"/>
        <v>#DIV/0!</v>
      </c>
      <c r="BF449" s="195" t="e">
        <f t="shared" si="121"/>
        <v>#DIV/0!</v>
      </c>
      <c r="BG449" s="195" t="e">
        <f t="shared" si="121"/>
        <v>#DIV/0!</v>
      </c>
      <c r="BH449" s="195" t="e">
        <f t="shared" si="121"/>
        <v>#DIV/0!</v>
      </c>
      <c r="BI449" s="195" t="e">
        <f t="shared" si="121"/>
        <v>#DIV/0!</v>
      </c>
      <c r="BJ449" s="195" t="e">
        <f t="shared" si="121"/>
        <v>#DIV/0!</v>
      </c>
      <c r="BK449" s="195" t="e">
        <f t="shared" si="121"/>
        <v>#DIV/0!</v>
      </c>
      <c r="BL449" s="195" t="e">
        <f t="shared" si="121"/>
        <v>#DIV/0!</v>
      </c>
      <c r="BM449" s="195" t="e">
        <f t="shared" si="121"/>
        <v>#DIV/0!</v>
      </c>
      <c r="BN449" s="195" t="e">
        <f t="shared" si="121"/>
        <v>#DIV/0!</v>
      </c>
      <c r="BO449" s="195" t="e">
        <f t="shared" si="121"/>
        <v>#DIV/0!</v>
      </c>
      <c r="BP449" s="195" t="e">
        <f t="shared" si="120"/>
        <v>#DIV/0!</v>
      </c>
      <c r="BQ449" s="195" t="e">
        <f t="shared" si="120"/>
        <v>#DIV/0!</v>
      </c>
      <c r="BR449" s="195" t="e">
        <f t="shared" si="120"/>
        <v>#DIV/0!</v>
      </c>
      <c r="BS449" s="195" t="e">
        <f t="shared" si="120"/>
        <v>#DIV/0!</v>
      </c>
      <c r="BT449" s="195" t="e">
        <f t="shared" si="120"/>
        <v>#DIV/0!</v>
      </c>
      <c r="BU449" s="195" t="e">
        <f t="shared" si="120"/>
        <v>#DIV/0!</v>
      </c>
      <c r="BV449" s="195" t="e">
        <f t="shared" si="120"/>
        <v>#DIV/0!</v>
      </c>
    </row>
    <row r="450" spans="1:74" x14ac:dyDescent="0.2">
      <c r="A450" s="90"/>
      <c r="B450" s="102">
        <f t="shared" si="116"/>
        <v>42185</v>
      </c>
      <c r="C450" s="195">
        <f t="shared" si="117"/>
        <v>-0.63147849060789263</v>
      </c>
      <c r="D450" s="195">
        <f t="shared" si="121"/>
        <v>-0.6906238781869285</v>
      </c>
      <c r="E450" s="195">
        <f t="shared" si="121"/>
        <v>-0.71987431994174378</v>
      </c>
      <c r="F450" s="195">
        <f t="shared" si="121"/>
        <v>-3.2111898549102728E-2</v>
      </c>
      <c r="G450" s="195">
        <f t="shared" si="121"/>
        <v>7.4037023943545444E-2</v>
      </c>
      <c r="H450" s="195">
        <f t="shared" si="121"/>
        <v>-0.74316040720581589</v>
      </c>
      <c r="I450" s="195">
        <f t="shared" si="121"/>
        <v>-0.75312780151807035</v>
      </c>
      <c r="J450" s="195">
        <f t="shared" si="121"/>
        <v>-0.50500742052784986</v>
      </c>
      <c r="K450" s="195">
        <f t="shared" si="121"/>
        <v>-0.62260370176152391</v>
      </c>
      <c r="L450" s="195">
        <f t="shared" si="121"/>
        <v>-1</v>
      </c>
      <c r="M450" s="195">
        <f t="shared" si="121"/>
        <v>-1.6233612507650521</v>
      </c>
      <c r="N450" s="195">
        <f t="shared" si="121"/>
        <v>-1.0844602795934701</v>
      </c>
      <c r="O450" s="195">
        <f t="shared" si="121"/>
        <v>-1.0657067261388291</v>
      </c>
      <c r="P450" s="195">
        <f t="shared" si="121"/>
        <v>-0.90628682846945186</v>
      </c>
      <c r="Q450" s="195">
        <f t="shared" si="121"/>
        <v>-1.4362347767735846</v>
      </c>
      <c r="R450" s="195">
        <f t="shared" si="121"/>
        <v>-1.6387514447835971</v>
      </c>
      <c r="S450" s="195">
        <f t="shared" si="121"/>
        <v>-1.3450082950480962</v>
      </c>
      <c r="T450" s="195">
        <f t="shared" si="121"/>
        <v>-1.711332174728063</v>
      </c>
      <c r="U450" s="195">
        <f t="shared" si="121"/>
        <v>-1.0008588314581477</v>
      </c>
      <c r="V450" s="195">
        <f t="shared" si="121"/>
        <v>-1.318025784505152</v>
      </c>
      <c r="W450" s="195">
        <f t="shared" si="121"/>
        <v>-1.6254783282133354</v>
      </c>
      <c r="X450" s="195">
        <f t="shared" si="121"/>
        <v>-0.7370665376266774</v>
      </c>
      <c r="Y450" s="195">
        <f t="shared" si="121"/>
        <v>-0.37105050762130559</v>
      </c>
      <c r="Z450" s="195">
        <f t="shared" si="121"/>
        <v>-0.11520011748551541</v>
      </c>
      <c r="AA450" s="195">
        <f t="shared" si="121"/>
        <v>-0.8970762803237714</v>
      </c>
      <c r="AB450" s="195">
        <f t="shared" si="121"/>
        <v>-0.52656726696903844</v>
      </c>
      <c r="AC450" s="195">
        <f t="shared" si="121"/>
        <v>-9.9079755381185269E-2</v>
      </c>
      <c r="AD450" s="195">
        <f t="shared" si="121"/>
        <v>-9.9733654698644883E-2</v>
      </c>
      <c r="AE450" s="195">
        <f t="shared" si="121"/>
        <v>-0.19080470388581666</v>
      </c>
      <c r="AF450" s="195">
        <f t="shared" si="121"/>
        <v>-1.0974862500659457</v>
      </c>
      <c r="AG450" s="195">
        <f t="shared" si="121"/>
        <v>-0.65411584692183034</v>
      </c>
      <c r="AH450" s="195">
        <f t="shared" si="121"/>
        <v>-0.43638835018892935</v>
      </c>
      <c r="AI450" s="195">
        <f t="shared" si="121"/>
        <v>-1.1051887408889454</v>
      </c>
      <c r="AJ450" s="195">
        <f t="shared" si="121"/>
        <v>-1.1714545460872241</v>
      </c>
      <c r="AK450" s="195">
        <f t="shared" si="121"/>
        <v>-0.72988566058466009</v>
      </c>
      <c r="AL450" s="195">
        <f t="shared" si="121"/>
        <v>-1.2371496683050096</v>
      </c>
      <c r="AM450" s="195">
        <f t="shared" si="121"/>
        <v>-1.9933189643483895</v>
      </c>
      <c r="AN450" s="195">
        <f t="shared" si="121"/>
        <v>-1.1494883889769247</v>
      </c>
      <c r="AO450" s="195">
        <f t="shared" si="121"/>
        <v>-1.7679347227948965</v>
      </c>
      <c r="AP450" s="195">
        <f t="shared" si="121"/>
        <v>0.34683659574740583</v>
      </c>
      <c r="AQ450" s="195">
        <f t="shared" si="121"/>
        <v>-1.0633482105854737</v>
      </c>
      <c r="AR450" s="195">
        <f t="shared" si="121"/>
        <v>0.16470210711991687</v>
      </c>
      <c r="AS450" s="195">
        <f t="shared" si="121"/>
        <v>-1</v>
      </c>
      <c r="AT450" s="195">
        <f t="shared" si="121"/>
        <v>-0.73494795930661749</v>
      </c>
      <c r="AU450" s="195">
        <f t="shared" si="121"/>
        <v>-5.7728305392728184E-2</v>
      </c>
      <c r="AV450" s="195">
        <f t="shared" si="121"/>
        <v>1.2290424446780068</v>
      </c>
      <c r="AW450" s="195">
        <f t="shared" si="121"/>
        <v>-0.92990591738935346</v>
      </c>
      <c r="AX450" s="195">
        <f t="shared" si="121"/>
        <v>-1.005601353715361</v>
      </c>
      <c r="AY450" s="195">
        <f t="shared" si="121"/>
        <v>-0.68041291006473681</v>
      </c>
      <c r="AZ450" s="195">
        <f t="shared" si="121"/>
        <v>-0.93570378142150812</v>
      </c>
      <c r="BA450" s="195">
        <f t="shared" si="121"/>
        <v>-1.8348663082809582</v>
      </c>
      <c r="BB450" s="195" t="e">
        <f t="shared" si="121"/>
        <v>#DIV/0!</v>
      </c>
      <c r="BC450" s="195" t="e">
        <f t="shared" si="121"/>
        <v>#DIV/0!</v>
      </c>
      <c r="BD450" s="195" t="e">
        <f t="shared" si="121"/>
        <v>#DIV/0!</v>
      </c>
      <c r="BE450" s="195" t="e">
        <f t="shared" si="121"/>
        <v>#DIV/0!</v>
      </c>
      <c r="BF450" s="195" t="e">
        <f t="shared" si="121"/>
        <v>#DIV/0!</v>
      </c>
      <c r="BG450" s="195" t="e">
        <f t="shared" si="121"/>
        <v>#DIV/0!</v>
      </c>
      <c r="BH450" s="195" t="e">
        <f t="shared" si="121"/>
        <v>#DIV/0!</v>
      </c>
      <c r="BI450" s="195" t="e">
        <f t="shared" si="121"/>
        <v>#DIV/0!</v>
      </c>
      <c r="BJ450" s="195" t="e">
        <f t="shared" si="121"/>
        <v>#DIV/0!</v>
      </c>
      <c r="BK450" s="195" t="e">
        <f t="shared" si="121"/>
        <v>#DIV/0!</v>
      </c>
      <c r="BL450" s="195" t="e">
        <f t="shared" si="121"/>
        <v>#DIV/0!</v>
      </c>
      <c r="BM450" s="195" t="e">
        <f t="shared" si="121"/>
        <v>#DIV/0!</v>
      </c>
      <c r="BN450" s="195" t="e">
        <f t="shared" si="121"/>
        <v>#DIV/0!</v>
      </c>
      <c r="BO450" s="195" t="e">
        <f t="shared" si="121"/>
        <v>#DIV/0!</v>
      </c>
      <c r="BP450" s="195" t="e">
        <f t="shared" si="120"/>
        <v>#DIV/0!</v>
      </c>
      <c r="BQ450" s="195" t="e">
        <f t="shared" si="120"/>
        <v>#DIV/0!</v>
      </c>
      <c r="BR450" s="195" t="e">
        <f t="shared" si="120"/>
        <v>#DIV/0!</v>
      </c>
      <c r="BS450" s="195" t="e">
        <f t="shared" si="120"/>
        <v>#DIV/0!</v>
      </c>
      <c r="BT450" s="195" t="e">
        <f t="shared" si="120"/>
        <v>#DIV/0!</v>
      </c>
      <c r="BU450" s="195" t="e">
        <f t="shared" si="120"/>
        <v>#DIV/0!</v>
      </c>
      <c r="BV450" s="195" t="e">
        <f t="shared" si="120"/>
        <v>#DIV/0!</v>
      </c>
    </row>
    <row r="451" spans="1:74" x14ac:dyDescent="0.2">
      <c r="A451" s="90"/>
      <c r="B451" s="102">
        <f t="shared" si="116"/>
        <v>42216</v>
      </c>
      <c r="C451" s="195">
        <f t="shared" si="117"/>
        <v>0.25098574480739388</v>
      </c>
      <c r="D451" s="195">
        <f t="shared" si="121"/>
        <v>0.32521631123685835</v>
      </c>
      <c r="E451" s="195">
        <f t="shared" si="121"/>
        <v>-4.5652767180303186E-2</v>
      </c>
      <c r="F451" s="195">
        <f t="shared" si="121"/>
        <v>-0.41751518400889426</v>
      </c>
      <c r="G451" s="195">
        <f t="shared" si="121"/>
        <v>-0.36282215580296195</v>
      </c>
      <c r="H451" s="195">
        <f t="shared" si="121"/>
        <v>6.5519225338044496E-2</v>
      </c>
      <c r="I451" s="195">
        <f t="shared" si="121"/>
        <v>-0.19701033121204761</v>
      </c>
      <c r="J451" s="195">
        <f t="shared" si="121"/>
        <v>-0.22411216797737624</v>
      </c>
      <c r="K451" s="195">
        <f t="shared" si="121"/>
        <v>-1.3891213360993337</v>
      </c>
      <c r="L451" s="195">
        <f t="shared" si="121"/>
        <v>-1</v>
      </c>
      <c r="M451" s="195">
        <f t="shared" si="121"/>
        <v>0.36039825336502623</v>
      </c>
      <c r="N451" s="195">
        <f t="shared" si="121"/>
        <v>0.44309041750493383</v>
      </c>
      <c r="O451" s="195">
        <f t="shared" si="121"/>
        <v>-1.1335463548539151</v>
      </c>
      <c r="P451" s="195">
        <f t="shared" si="121"/>
        <v>0.14877182501619252</v>
      </c>
      <c r="Q451" s="195">
        <f t="shared" si="121"/>
        <v>0.98663887010947571</v>
      </c>
      <c r="R451" s="195">
        <f t="shared" si="121"/>
        <v>0.1457558781701338</v>
      </c>
      <c r="S451" s="195">
        <f t="shared" si="121"/>
        <v>-0.11411318413267545</v>
      </c>
      <c r="T451" s="195">
        <f t="shared" si="121"/>
        <v>0.36789418974823629</v>
      </c>
      <c r="U451" s="195">
        <f t="shared" si="121"/>
        <v>-8.7134465221247681E-2</v>
      </c>
      <c r="V451" s="195">
        <f t="shared" si="121"/>
        <v>2.9135666962092514E-2</v>
      </c>
      <c r="W451" s="195">
        <f t="shared" si="121"/>
        <v>0.37319437712953646</v>
      </c>
      <c r="X451" s="195">
        <f t="shared" si="121"/>
        <v>0.11151341024898884</v>
      </c>
      <c r="Y451" s="195">
        <f t="shared" si="121"/>
        <v>0.25359998185307364</v>
      </c>
      <c r="Z451" s="195">
        <f t="shared" si="121"/>
        <v>0.16610506853579182</v>
      </c>
      <c r="AA451" s="195">
        <f t="shared" si="121"/>
        <v>-0.50652615739764828</v>
      </c>
      <c r="AB451" s="195">
        <f t="shared" si="121"/>
        <v>-0.26536380122087511</v>
      </c>
      <c r="AC451" s="195">
        <f t="shared" si="121"/>
        <v>-0.20177461880166261</v>
      </c>
      <c r="AD451" s="195">
        <f t="shared" si="121"/>
        <v>-0.14399532755349029</v>
      </c>
      <c r="AE451" s="195">
        <f t="shared" si="121"/>
        <v>-0.14929053290308758</v>
      </c>
      <c r="AF451" s="195">
        <f t="shared" si="121"/>
        <v>-0.16276333687092093</v>
      </c>
      <c r="AG451" s="195">
        <f t="shared" si="121"/>
        <v>-0.28316060536903437</v>
      </c>
      <c r="AH451" s="195">
        <f t="shared" si="121"/>
        <v>-1.1639369399766817</v>
      </c>
      <c r="AI451" s="195">
        <f t="shared" si="121"/>
        <v>-0.27132241452517986</v>
      </c>
      <c r="AJ451" s="195">
        <f t="shared" si="121"/>
        <v>-0.70322065144904478</v>
      </c>
      <c r="AK451" s="195">
        <f t="shared" si="121"/>
        <v>-0.84682987459106651</v>
      </c>
      <c r="AL451" s="195">
        <f t="shared" si="121"/>
        <v>-1.0259095687367354</v>
      </c>
      <c r="AM451" s="195">
        <f t="shared" si="121"/>
        <v>0.33238712485481525</v>
      </c>
      <c r="AN451" s="195">
        <f t="shared" si="121"/>
        <v>-0.74741030315115586</v>
      </c>
      <c r="AO451" s="195">
        <f t="shared" si="121"/>
        <v>0.73310652750860705</v>
      </c>
      <c r="AP451" s="195">
        <f t="shared" si="121"/>
        <v>-2.5254452959865152</v>
      </c>
      <c r="AQ451" s="195">
        <f t="shared" si="121"/>
        <v>-1.4556441491483829</v>
      </c>
      <c r="AR451" s="195">
        <f t="shared" si="121"/>
        <v>6.2502558374585612E-2</v>
      </c>
      <c r="AS451" s="195">
        <f t="shared" si="121"/>
        <v>-1</v>
      </c>
      <c r="AT451" s="195">
        <f t="shared" si="121"/>
        <v>-0.65691428054253864</v>
      </c>
      <c r="AU451" s="195">
        <f t="shared" si="121"/>
        <v>-0.15145541318579275</v>
      </c>
      <c r="AV451" s="195">
        <f t="shared" si="121"/>
        <v>1.4993374161463255</v>
      </c>
      <c r="AW451" s="195">
        <f t="shared" si="121"/>
        <v>0.7301224668689098</v>
      </c>
      <c r="AX451" s="195">
        <f t="shared" si="121"/>
        <v>0.54433502303328019</v>
      </c>
      <c r="AY451" s="195">
        <f t="shared" si="121"/>
        <v>0.12859532767243345</v>
      </c>
      <c r="AZ451" s="195">
        <f t="shared" si="121"/>
        <v>-4.9365570061313362E-2</v>
      </c>
      <c r="BA451" s="195">
        <f t="shared" si="121"/>
        <v>-0.84231513979689243</v>
      </c>
      <c r="BB451" s="195" t="e">
        <f t="shared" si="121"/>
        <v>#DIV/0!</v>
      </c>
      <c r="BC451" s="195" t="e">
        <f t="shared" si="121"/>
        <v>#DIV/0!</v>
      </c>
      <c r="BD451" s="195" t="e">
        <f t="shared" si="121"/>
        <v>#DIV/0!</v>
      </c>
      <c r="BE451" s="195" t="e">
        <f t="shared" si="121"/>
        <v>#DIV/0!</v>
      </c>
      <c r="BF451" s="195" t="e">
        <f t="shared" si="121"/>
        <v>#DIV/0!</v>
      </c>
      <c r="BG451" s="195" t="e">
        <f t="shared" si="121"/>
        <v>#DIV/0!</v>
      </c>
      <c r="BH451" s="195" t="e">
        <f t="shared" si="121"/>
        <v>#DIV/0!</v>
      </c>
      <c r="BI451" s="195" t="e">
        <f t="shared" si="121"/>
        <v>#DIV/0!</v>
      </c>
      <c r="BJ451" s="195" t="e">
        <f t="shared" si="121"/>
        <v>#DIV/0!</v>
      </c>
      <c r="BK451" s="195" t="e">
        <f t="shared" si="121"/>
        <v>#DIV/0!</v>
      </c>
      <c r="BL451" s="195" t="e">
        <f t="shared" si="121"/>
        <v>#DIV/0!</v>
      </c>
      <c r="BM451" s="195" t="e">
        <f t="shared" si="121"/>
        <v>#DIV/0!</v>
      </c>
      <c r="BN451" s="195" t="e">
        <f t="shared" si="121"/>
        <v>#DIV/0!</v>
      </c>
      <c r="BO451" s="195" t="e">
        <f t="shared" ref="BO451:BV454" si="122">(BO204-BO$246)/BO$247</f>
        <v>#DIV/0!</v>
      </c>
      <c r="BP451" s="195" t="e">
        <f t="shared" si="122"/>
        <v>#DIV/0!</v>
      </c>
      <c r="BQ451" s="195" t="e">
        <f t="shared" si="122"/>
        <v>#DIV/0!</v>
      </c>
      <c r="BR451" s="195" t="e">
        <f t="shared" si="122"/>
        <v>#DIV/0!</v>
      </c>
      <c r="BS451" s="195" t="e">
        <f t="shared" si="122"/>
        <v>#DIV/0!</v>
      </c>
      <c r="BT451" s="195" t="e">
        <f t="shared" si="122"/>
        <v>#DIV/0!</v>
      </c>
      <c r="BU451" s="195" t="e">
        <f t="shared" si="122"/>
        <v>#DIV/0!</v>
      </c>
      <c r="BV451" s="195" t="e">
        <f t="shared" si="122"/>
        <v>#DIV/0!</v>
      </c>
    </row>
    <row r="452" spans="1:74" x14ac:dyDescent="0.2">
      <c r="A452" s="90"/>
      <c r="B452" s="102">
        <f t="shared" si="116"/>
        <v>42247</v>
      </c>
      <c r="C452" s="195">
        <f t="shared" si="117"/>
        <v>-1.7825726998228881</v>
      </c>
      <c r="D452" s="195">
        <f t="shared" ref="D452:BO455" si="123">(D205-D$246)/D$247</f>
        <v>-1.7961496560446597</v>
      </c>
      <c r="E452" s="195">
        <f t="shared" si="123"/>
        <v>-1.4898373488053325</v>
      </c>
      <c r="F452" s="195">
        <f t="shared" si="123"/>
        <v>-1.4504806930599179</v>
      </c>
      <c r="G452" s="195">
        <f t="shared" si="123"/>
        <v>-1.3605206623972204</v>
      </c>
      <c r="H452" s="195">
        <f t="shared" si="123"/>
        <v>-1.8763483067673079</v>
      </c>
      <c r="I452" s="195">
        <f t="shared" si="123"/>
        <v>-1.8413777358882306</v>
      </c>
      <c r="J452" s="195">
        <f t="shared" si="123"/>
        <v>-1.1553798093401064</v>
      </c>
      <c r="K452" s="195">
        <f t="shared" si="123"/>
        <v>-1.7661766721608008</v>
      </c>
      <c r="L452" s="195">
        <f t="shared" si="123"/>
        <v>-1</v>
      </c>
      <c r="M452" s="195">
        <f t="shared" si="123"/>
        <v>-0.57142985983233963</v>
      </c>
      <c r="N452" s="195">
        <f t="shared" si="123"/>
        <v>-0.2599887311246043</v>
      </c>
      <c r="O452" s="195">
        <f t="shared" si="123"/>
        <v>-1.0295255908241165</v>
      </c>
      <c r="P452" s="195">
        <f t="shared" si="123"/>
        <v>-0.31357446377377701</v>
      </c>
      <c r="Q452" s="195">
        <f t="shared" si="123"/>
        <v>-0.17652149646257306</v>
      </c>
      <c r="R452" s="195">
        <f t="shared" si="123"/>
        <v>-0.77476601525106104</v>
      </c>
      <c r="S452" s="195">
        <f t="shared" si="123"/>
        <v>-0.71373350515846767</v>
      </c>
      <c r="T452" s="195">
        <f t="shared" si="123"/>
        <v>-0.75107768249539963</v>
      </c>
      <c r="U452" s="195">
        <f t="shared" si="123"/>
        <v>-0.84088037430787677</v>
      </c>
      <c r="V452" s="195">
        <f t="shared" si="123"/>
        <v>-0.88281131304983029</v>
      </c>
      <c r="W452" s="195">
        <f t="shared" si="123"/>
        <v>-0.40991801524385874</v>
      </c>
      <c r="X452" s="195">
        <f t="shared" si="123"/>
        <v>-0.38305238582076162</v>
      </c>
      <c r="Y452" s="195">
        <f t="shared" si="123"/>
        <v>-0.17814793526649506</v>
      </c>
      <c r="Z452" s="195">
        <f t="shared" si="123"/>
        <v>-0.31107351609201178</v>
      </c>
      <c r="AA452" s="195">
        <f t="shared" si="123"/>
        <v>-1.0062734569203506</v>
      </c>
      <c r="AB452" s="195">
        <f t="shared" si="123"/>
        <v>-0.70480171144461123</v>
      </c>
      <c r="AC452" s="195">
        <f t="shared" si="123"/>
        <v>2.3234561112973718E-2</v>
      </c>
      <c r="AD452" s="195">
        <f t="shared" si="123"/>
        <v>9.9330381679300861E-2</v>
      </c>
      <c r="AE452" s="195">
        <f t="shared" si="123"/>
        <v>-0.25907511801637395</v>
      </c>
      <c r="AF452" s="195">
        <f t="shared" si="123"/>
        <v>-0.64858663255978277</v>
      </c>
      <c r="AG452" s="195">
        <f t="shared" si="123"/>
        <v>-0.93428588375755428</v>
      </c>
      <c r="AH452" s="195">
        <f t="shared" si="123"/>
        <v>-1.3297238506883404</v>
      </c>
      <c r="AI452" s="195">
        <f t="shared" si="123"/>
        <v>-1.7736600934284932</v>
      </c>
      <c r="AJ452" s="195">
        <f t="shared" si="123"/>
        <v>-1.9238804017766313</v>
      </c>
      <c r="AK452" s="195">
        <f t="shared" si="123"/>
        <v>-1.8255298712817378</v>
      </c>
      <c r="AL452" s="195">
        <f t="shared" si="123"/>
        <v>-1.7948689049336566</v>
      </c>
      <c r="AM452" s="195">
        <f t="shared" si="123"/>
        <v>-1.4804173216667009</v>
      </c>
      <c r="AN452" s="195">
        <f t="shared" si="123"/>
        <v>-1.6961579682216057</v>
      </c>
      <c r="AO452" s="195">
        <f t="shared" si="123"/>
        <v>-0.80187806104725923</v>
      </c>
      <c r="AP452" s="195">
        <f t="shared" si="123"/>
        <v>-0.26877867201536737</v>
      </c>
      <c r="AQ452" s="195">
        <f t="shared" si="123"/>
        <v>-1.5697166757664014</v>
      </c>
      <c r="AR452" s="195">
        <f t="shared" si="123"/>
        <v>-0.33377167677293662</v>
      </c>
      <c r="AS452" s="195">
        <f t="shared" si="123"/>
        <v>-1</v>
      </c>
      <c r="AT452" s="195">
        <f t="shared" si="123"/>
        <v>-1.5584736825633367</v>
      </c>
      <c r="AU452" s="195">
        <f t="shared" si="123"/>
        <v>-0.58152939068373066</v>
      </c>
      <c r="AV452" s="195">
        <f t="shared" si="123"/>
        <v>0.34757483123711769</v>
      </c>
      <c r="AW452" s="195">
        <f t="shared" si="123"/>
        <v>-1.240478579501316</v>
      </c>
      <c r="AX452" s="195">
        <f t="shared" si="123"/>
        <v>-1.4301310767442963</v>
      </c>
      <c r="AY452" s="195">
        <f t="shared" si="123"/>
        <v>-1.9380072946558915</v>
      </c>
      <c r="AZ452" s="195">
        <f t="shared" si="123"/>
        <v>-2.5477009225430085</v>
      </c>
      <c r="BA452" s="195">
        <f t="shared" si="123"/>
        <v>-1.1801705049649212</v>
      </c>
      <c r="BB452" s="195" t="e">
        <f t="shared" si="123"/>
        <v>#DIV/0!</v>
      </c>
      <c r="BC452" s="195" t="e">
        <f t="shared" si="123"/>
        <v>#DIV/0!</v>
      </c>
      <c r="BD452" s="195" t="e">
        <f t="shared" si="123"/>
        <v>#DIV/0!</v>
      </c>
      <c r="BE452" s="195" t="e">
        <f t="shared" si="123"/>
        <v>#DIV/0!</v>
      </c>
      <c r="BF452" s="195" t="e">
        <f t="shared" si="123"/>
        <v>#DIV/0!</v>
      </c>
      <c r="BG452" s="195" t="e">
        <f t="shared" si="123"/>
        <v>#DIV/0!</v>
      </c>
      <c r="BH452" s="195" t="e">
        <f t="shared" si="123"/>
        <v>#DIV/0!</v>
      </c>
      <c r="BI452" s="195" t="e">
        <f t="shared" si="123"/>
        <v>#DIV/0!</v>
      </c>
      <c r="BJ452" s="195" t="e">
        <f t="shared" si="123"/>
        <v>#DIV/0!</v>
      </c>
      <c r="BK452" s="195" t="e">
        <f t="shared" si="123"/>
        <v>#DIV/0!</v>
      </c>
      <c r="BL452" s="195" t="e">
        <f t="shared" si="123"/>
        <v>#DIV/0!</v>
      </c>
      <c r="BM452" s="195" t="e">
        <f t="shared" si="123"/>
        <v>#DIV/0!</v>
      </c>
      <c r="BN452" s="195" t="e">
        <f t="shared" si="123"/>
        <v>#DIV/0!</v>
      </c>
      <c r="BO452" s="195" t="e">
        <f t="shared" si="123"/>
        <v>#DIV/0!</v>
      </c>
      <c r="BP452" s="195" t="e">
        <f t="shared" si="122"/>
        <v>#DIV/0!</v>
      </c>
      <c r="BQ452" s="195" t="e">
        <f t="shared" si="122"/>
        <v>#DIV/0!</v>
      </c>
      <c r="BR452" s="195" t="e">
        <f t="shared" si="122"/>
        <v>#DIV/0!</v>
      </c>
      <c r="BS452" s="195" t="e">
        <f t="shared" si="122"/>
        <v>#DIV/0!</v>
      </c>
      <c r="BT452" s="195" t="e">
        <f t="shared" si="122"/>
        <v>#DIV/0!</v>
      </c>
      <c r="BU452" s="195" t="e">
        <f t="shared" si="122"/>
        <v>#DIV/0!</v>
      </c>
      <c r="BV452" s="195" t="e">
        <f t="shared" si="122"/>
        <v>#DIV/0!</v>
      </c>
    </row>
    <row r="453" spans="1:74" x14ac:dyDescent="0.2">
      <c r="A453" s="90"/>
      <c r="B453" s="102">
        <f t="shared" si="116"/>
        <v>42277</v>
      </c>
      <c r="C453" s="195">
        <f t="shared" si="117"/>
        <v>-0.9588251102911598</v>
      </c>
      <c r="D453" s="195">
        <f t="shared" si="123"/>
        <v>-0.92159498264694983</v>
      </c>
      <c r="E453" s="195">
        <f t="shared" si="123"/>
        <v>-1.087531186316959</v>
      </c>
      <c r="F453" s="195">
        <f t="shared" si="123"/>
        <v>-1.1726111762066993</v>
      </c>
      <c r="G453" s="195">
        <f t="shared" si="123"/>
        <v>-1.2868534762637738</v>
      </c>
      <c r="H453" s="195">
        <f t="shared" si="123"/>
        <v>-1.0623105144657146</v>
      </c>
      <c r="I453" s="195">
        <f t="shared" si="123"/>
        <v>-1.1658707135819062</v>
      </c>
      <c r="J453" s="195">
        <f t="shared" si="123"/>
        <v>-0.96391048972272164</v>
      </c>
      <c r="K453" s="195">
        <f t="shared" si="123"/>
        <v>-0.70220916813168732</v>
      </c>
      <c r="L453" s="195">
        <f t="shared" si="123"/>
        <v>-1</v>
      </c>
      <c r="M453" s="195">
        <f t="shared" si="123"/>
        <v>0.33962183066705226</v>
      </c>
      <c r="N453" s="195">
        <f t="shared" si="123"/>
        <v>0.48216025880219554</v>
      </c>
      <c r="O453" s="195">
        <f t="shared" si="123"/>
        <v>-0.77948810213137132</v>
      </c>
      <c r="P453" s="195">
        <f t="shared" si="123"/>
        <v>0.5997541757497391</v>
      </c>
      <c r="Q453" s="195">
        <f t="shared" si="123"/>
        <v>0.33864759100676128</v>
      </c>
      <c r="R453" s="195">
        <f t="shared" si="123"/>
        <v>4.9824325082462657E-2</v>
      </c>
      <c r="S453" s="195">
        <f t="shared" si="123"/>
        <v>0.16120004665438556</v>
      </c>
      <c r="T453" s="195">
        <f t="shared" si="123"/>
        <v>-7.9161812973090342E-2</v>
      </c>
      <c r="U453" s="195">
        <f t="shared" si="123"/>
        <v>-0.73298792646234534</v>
      </c>
      <c r="V453" s="195">
        <f t="shared" si="123"/>
        <v>-0.74257260995217378</v>
      </c>
      <c r="W453" s="195">
        <f t="shared" si="123"/>
        <v>0.3076241383397525</v>
      </c>
      <c r="X453" s="195">
        <f t="shared" si="123"/>
        <v>0.37564606680672147</v>
      </c>
      <c r="Y453" s="195">
        <f t="shared" si="123"/>
        <v>0.48198216934020371</v>
      </c>
      <c r="Z453" s="195">
        <f t="shared" si="123"/>
        <v>0.16123589930489579</v>
      </c>
      <c r="AA453" s="195">
        <f t="shared" si="123"/>
        <v>-1.37691470234544</v>
      </c>
      <c r="AB453" s="195">
        <f t="shared" si="123"/>
        <v>-0.67304657037695059</v>
      </c>
      <c r="AC453" s="195">
        <f t="shared" si="123"/>
        <v>5.5872955205386078E-2</v>
      </c>
      <c r="AD453" s="195">
        <f t="shared" si="123"/>
        <v>0.24441787546810703</v>
      </c>
      <c r="AE453" s="195">
        <f t="shared" si="123"/>
        <v>-0.53327661730114306</v>
      </c>
      <c r="AF453" s="195">
        <f t="shared" si="123"/>
        <v>-0.69898745327916689</v>
      </c>
      <c r="AG453" s="195">
        <f t="shared" si="123"/>
        <v>-0.85464772316397075</v>
      </c>
      <c r="AH453" s="195">
        <f t="shared" si="123"/>
        <v>-0.75266487727456222</v>
      </c>
      <c r="AI453" s="195">
        <f t="shared" si="123"/>
        <v>-1.6771796920310327</v>
      </c>
      <c r="AJ453" s="195">
        <f t="shared" si="123"/>
        <v>-1.2716045735515011</v>
      </c>
      <c r="AK453" s="195">
        <f t="shared" si="123"/>
        <v>-1.1941059898938051</v>
      </c>
      <c r="AL453" s="195">
        <f t="shared" si="123"/>
        <v>-1.8905319333180961</v>
      </c>
      <c r="AM453" s="195">
        <f t="shared" si="123"/>
        <v>-0.34596197492527136</v>
      </c>
      <c r="AN453" s="195">
        <f t="shared" si="123"/>
        <v>-1.5585583265154068</v>
      </c>
      <c r="AO453" s="195">
        <f t="shared" si="123"/>
        <v>0.63283435048864956</v>
      </c>
      <c r="AP453" s="195">
        <f t="shared" si="123"/>
        <v>-0.85000956347425649</v>
      </c>
      <c r="AQ453" s="195">
        <f t="shared" si="123"/>
        <v>-1.9423078285016702</v>
      </c>
      <c r="AR453" s="195">
        <f t="shared" si="123"/>
        <v>-0.96290203114765127</v>
      </c>
      <c r="AS453" s="195">
        <f t="shared" si="123"/>
        <v>-1</v>
      </c>
      <c r="AT453" s="195">
        <f t="shared" si="123"/>
        <v>-0.84919446315649594</v>
      </c>
      <c r="AU453" s="195">
        <f t="shared" si="123"/>
        <v>-2.2151238896932091</v>
      </c>
      <c r="AV453" s="195">
        <f t="shared" si="123"/>
        <v>-0.50232246642672362</v>
      </c>
      <c r="AW453" s="195">
        <f t="shared" si="123"/>
        <v>0.20966891344009134</v>
      </c>
      <c r="AX453" s="195">
        <f t="shared" si="123"/>
        <v>7.3736885262458793E-2</v>
      </c>
      <c r="AY453" s="195">
        <f t="shared" si="123"/>
        <v>-1.2199152730824427</v>
      </c>
      <c r="AZ453" s="195">
        <f t="shared" si="123"/>
        <v>-0.64559709754252204</v>
      </c>
      <c r="BA453" s="195">
        <f t="shared" si="123"/>
        <v>-3.2152276496898371</v>
      </c>
      <c r="BB453" s="195" t="e">
        <f t="shared" si="123"/>
        <v>#DIV/0!</v>
      </c>
      <c r="BC453" s="195" t="e">
        <f t="shared" si="123"/>
        <v>#DIV/0!</v>
      </c>
      <c r="BD453" s="195" t="e">
        <f t="shared" si="123"/>
        <v>#DIV/0!</v>
      </c>
      <c r="BE453" s="195" t="e">
        <f t="shared" si="123"/>
        <v>#DIV/0!</v>
      </c>
      <c r="BF453" s="195" t="e">
        <f t="shared" si="123"/>
        <v>#DIV/0!</v>
      </c>
      <c r="BG453" s="195" t="e">
        <f t="shared" si="123"/>
        <v>#DIV/0!</v>
      </c>
      <c r="BH453" s="195" t="e">
        <f t="shared" si="123"/>
        <v>#DIV/0!</v>
      </c>
      <c r="BI453" s="195" t="e">
        <f t="shared" si="123"/>
        <v>#DIV/0!</v>
      </c>
      <c r="BJ453" s="195" t="e">
        <f t="shared" si="123"/>
        <v>#DIV/0!</v>
      </c>
      <c r="BK453" s="195" t="e">
        <f t="shared" si="123"/>
        <v>#DIV/0!</v>
      </c>
      <c r="BL453" s="195" t="e">
        <f t="shared" si="123"/>
        <v>#DIV/0!</v>
      </c>
      <c r="BM453" s="195" t="e">
        <f t="shared" si="123"/>
        <v>#DIV/0!</v>
      </c>
      <c r="BN453" s="195" t="e">
        <f t="shared" si="123"/>
        <v>#DIV/0!</v>
      </c>
      <c r="BO453" s="195" t="e">
        <f t="shared" si="123"/>
        <v>#DIV/0!</v>
      </c>
      <c r="BP453" s="195" t="e">
        <f t="shared" si="122"/>
        <v>#DIV/0!</v>
      </c>
      <c r="BQ453" s="195" t="e">
        <f t="shared" si="122"/>
        <v>#DIV/0!</v>
      </c>
      <c r="BR453" s="195" t="e">
        <f t="shared" si="122"/>
        <v>#DIV/0!</v>
      </c>
      <c r="BS453" s="195" t="e">
        <f t="shared" si="122"/>
        <v>#DIV/0!</v>
      </c>
      <c r="BT453" s="195" t="e">
        <f t="shared" si="122"/>
        <v>#DIV/0!</v>
      </c>
      <c r="BU453" s="195" t="e">
        <f t="shared" si="122"/>
        <v>#DIV/0!</v>
      </c>
      <c r="BV453" s="195" t="e">
        <f t="shared" si="122"/>
        <v>#DIV/0!</v>
      </c>
    </row>
    <row r="454" spans="1:74" x14ac:dyDescent="0.2">
      <c r="A454" s="90"/>
      <c r="B454" s="102">
        <f t="shared" si="116"/>
        <v>42308</v>
      </c>
      <c r="C454" s="195">
        <f t="shared" si="117"/>
        <v>1.89325814943916</v>
      </c>
      <c r="D454" s="195">
        <f t="shared" si="123"/>
        <v>1.9713127591074051</v>
      </c>
      <c r="E454" s="195">
        <f t="shared" si="123"/>
        <v>1.2639898453959184</v>
      </c>
      <c r="F454" s="195">
        <f t="shared" si="123"/>
        <v>0.95311684563099874</v>
      </c>
      <c r="G454" s="195">
        <f t="shared" si="123"/>
        <v>0.54196633443695741</v>
      </c>
      <c r="H454" s="195">
        <f t="shared" si="123"/>
        <v>1.8189204057770332</v>
      </c>
      <c r="I454" s="195">
        <f t="shared" si="123"/>
        <v>1.5235736142290452</v>
      </c>
      <c r="J454" s="195">
        <f t="shared" si="123"/>
        <v>1.0916090727617787</v>
      </c>
      <c r="K454" s="195">
        <f t="shared" si="123"/>
        <v>1.0800403799197309</v>
      </c>
      <c r="L454" s="195">
        <f t="shared" si="123"/>
        <v>-1</v>
      </c>
      <c r="M454" s="195">
        <f t="shared" si="123"/>
        <v>-0.39344146859087309</v>
      </c>
      <c r="N454" s="195">
        <f t="shared" si="123"/>
        <v>-0.62469991480610387</v>
      </c>
      <c r="O454" s="195">
        <f t="shared" si="123"/>
        <v>-1.2246452848427447</v>
      </c>
      <c r="P454" s="195">
        <f t="shared" si="123"/>
        <v>-0.81231089128375256</v>
      </c>
      <c r="Q454" s="195">
        <f t="shared" si="123"/>
        <v>-0.35040262472870387</v>
      </c>
      <c r="R454" s="195">
        <f t="shared" si="123"/>
        <v>2.6593251489915398E-2</v>
      </c>
      <c r="S454" s="195">
        <f t="shared" si="123"/>
        <v>-0.15463896911121755</v>
      </c>
      <c r="T454" s="195">
        <f t="shared" si="123"/>
        <v>0.18225263760527094</v>
      </c>
      <c r="U454" s="195">
        <f t="shared" si="123"/>
        <v>-8.4588908375527336E-2</v>
      </c>
      <c r="V454" s="195">
        <f t="shared" si="123"/>
        <v>-0.26122698616209683</v>
      </c>
      <c r="W454" s="195">
        <f t="shared" si="123"/>
        <v>-0.43646176617626586</v>
      </c>
      <c r="X454" s="195">
        <f t="shared" si="123"/>
        <v>-0.30883608931405843</v>
      </c>
      <c r="Y454" s="195">
        <f t="shared" si="123"/>
        <v>0.14640017956319612</v>
      </c>
      <c r="Z454" s="195">
        <f t="shared" si="123"/>
        <v>5.101561398734205E-2</v>
      </c>
      <c r="AA454" s="195">
        <f t="shared" si="123"/>
        <v>0.92906766309897182</v>
      </c>
      <c r="AB454" s="195">
        <f t="shared" si="123"/>
        <v>-0.37717232186629129</v>
      </c>
      <c r="AC454" s="195">
        <f t="shared" si="123"/>
        <v>7.9851022273975062E-3</v>
      </c>
      <c r="AD454" s="195">
        <f t="shared" si="123"/>
        <v>-7.7147717481098731E-3</v>
      </c>
      <c r="AE454" s="195">
        <f t="shared" si="123"/>
        <v>0.19866061117180919</v>
      </c>
      <c r="AF454" s="195">
        <f t="shared" si="123"/>
        <v>0.97942449311314395</v>
      </c>
      <c r="AG454" s="195">
        <f t="shared" si="123"/>
        <v>0.81495731177202324</v>
      </c>
      <c r="AH454" s="195">
        <f t="shared" si="123"/>
        <v>1.1546295940103741</v>
      </c>
      <c r="AI454" s="195">
        <f t="shared" si="123"/>
        <v>0.75550471463350677</v>
      </c>
      <c r="AJ454" s="195">
        <f t="shared" si="123"/>
        <v>0.75350702075862375</v>
      </c>
      <c r="AK454" s="195">
        <f t="shared" si="123"/>
        <v>1.0972331436034706</v>
      </c>
      <c r="AL454" s="195">
        <f t="shared" si="123"/>
        <v>0.44571298648949836</v>
      </c>
      <c r="AM454" s="195">
        <f t="shared" si="123"/>
        <v>-0.37588486883420025</v>
      </c>
      <c r="AN454" s="195">
        <f t="shared" si="123"/>
        <v>0.40270269124543828</v>
      </c>
      <c r="AO454" s="195">
        <f t="shared" si="123"/>
        <v>-1.5613796952382706</v>
      </c>
      <c r="AP454" s="195">
        <f t="shared" si="123"/>
        <v>-0.15883241869185186</v>
      </c>
      <c r="AQ454" s="195">
        <f t="shared" si="123"/>
        <v>1.6825749240567553</v>
      </c>
      <c r="AR454" s="195">
        <f t="shared" si="123"/>
        <v>-0.69530359585157808</v>
      </c>
      <c r="AS454" s="195">
        <f t="shared" si="123"/>
        <v>-1</v>
      </c>
      <c r="AT454" s="195">
        <f t="shared" si="123"/>
        <v>0.99404093764312973</v>
      </c>
      <c r="AU454" s="195">
        <f t="shared" si="123"/>
        <v>0.92860613587076912</v>
      </c>
      <c r="AV454" s="195">
        <f t="shared" si="123"/>
        <v>1.6796529665472963</v>
      </c>
      <c r="AW454" s="195">
        <f t="shared" si="123"/>
        <v>1.0007065282286687</v>
      </c>
      <c r="AX454" s="195">
        <f t="shared" si="123"/>
        <v>1.0204596830854085</v>
      </c>
      <c r="AY454" s="195">
        <f t="shared" si="123"/>
        <v>1.7891482087129504</v>
      </c>
      <c r="AZ454" s="195">
        <f t="shared" si="123"/>
        <v>2.1156133316311241</v>
      </c>
      <c r="BA454" s="195">
        <f t="shared" si="123"/>
        <v>1.709145394505367</v>
      </c>
      <c r="BB454" s="195" t="e">
        <f t="shared" si="123"/>
        <v>#DIV/0!</v>
      </c>
      <c r="BC454" s="195" t="e">
        <f t="shared" si="123"/>
        <v>#DIV/0!</v>
      </c>
      <c r="BD454" s="195" t="e">
        <f t="shared" si="123"/>
        <v>#DIV/0!</v>
      </c>
      <c r="BE454" s="195" t="e">
        <f t="shared" si="123"/>
        <v>#DIV/0!</v>
      </c>
      <c r="BF454" s="195" t="e">
        <f t="shared" si="123"/>
        <v>#DIV/0!</v>
      </c>
      <c r="BG454" s="195" t="e">
        <f t="shared" si="123"/>
        <v>#DIV/0!</v>
      </c>
      <c r="BH454" s="195" t="e">
        <f t="shared" si="123"/>
        <v>#DIV/0!</v>
      </c>
      <c r="BI454" s="195" t="e">
        <f t="shared" si="123"/>
        <v>#DIV/0!</v>
      </c>
      <c r="BJ454" s="195" t="e">
        <f t="shared" si="123"/>
        <v>#DIV/0!</v>
      </c>
      <c r="BK454" s="195" t="e">
        <f t="shared" si="123"/>
        <v>#DIV/0!</v>
      </c>
      <c r="BL454" s="195" t="e">
        <f t="shared" si="123"/>
        <v>#DIV/0!</v>
      </c>
      <c r="BM454" s="195" t="e">
        <f t="shared" si="123"/>
        <v>#DIV/0!</v>
      </c>
      <c r="BN454" s="195" t="e">
        <f t="shared" si="123"/>
        <v>#DIV/0!</v>
      </c>
      <c r="BO454" s="195" t="e">
        <f t="shared" si="123"/>
        <v>#DIV/0!</v>
      </c>
      <c r="BP454" s="195" t="e">
        <f t="shared" si="122"/>
        <v>#DIV/0!</v>
      </c>
      <c r="BQ454" s="195" t="e">
        <f t="shared" si="122"/>
        <v>#DIV/0!</v>
      </c>
      <c r="BR454" s="195" t="e">
        <f t="shared" si="122"/>
        <v>#DIV/0!</v>
      </c>
      <c r="BS454" s="195" t="e">
        <f t="shared" si="122"/>
        <v>#DIV/0!</v>
      </c>
      <c r="BT454" s="195" t="e">
        <f t="shared" si="122"/>
        <v>#DIV/0!</v>
      </c>
      <c r="BU454" s="195" t="e">
        <f t="shared" si="122"/>
        <v>#DIV/0!</v>
      </c>
      <c r="BV454" s="195" t="e">
        <f t="shared" si="122"/>
        <v>#DIV/0!</v>
      </c>
    </row>
    <row r="455" spans="1:74" x14ac:dyDescent="0.2">
      <c r="A455" s="90"/>
      <c r="B455" s="102">
        <f t="shared" si="116"/>
        <v>42338</v>
      </c>
      <c r="C455" s="195">
        <f t="shared" si="117"/>
        <v>-4.3942744691285444E-2</v>
      </c>
      <c r="D455" s="195">
        <f t="shared" si="123"/>
        <v>-0.10136445662108103</v>
      </c>
      <c r="E455" s="195">
        <f t="shared" si="123"/>
        <v>-0.16248616245382638</v>
      </c>
      <c r="F455" s="195">
        <f t="shared" si="123"/>
        <v>0.47290556200550965</v>
      </c>
      <c r="G455" s="195">
        <f t="shared" si="123"/>
        <v>0.60427555736685257</v>
      </c>
      <c r="H455" s="195">
        <f t="shared" si="123"/>
        <v>-0.35863068862972958</v>
      </c>
      <c r="I455" s="195">
        <f t="shared" si="123"/>
        <v>-0.5975710912683776</v>
      </c>
      <c r="J455" s="195">
        <f t="shared" si="123"/>
        <v>-0.23809308585607306</v>
      </c>
      <c r="K455" s="195">
        <f t="shared" si="123"/>
        <v>-0.86457471200335345</v>
      </c>
      <c r="L455" s="195">
        <f t="shared" si="123"/>
        <v>-1</v>
      </c>
      <c r="M455" s="195">
        <f t="shared" si="123"/>
        <v>-0.7054211206545673</v>
      </c>
      <c r="N455" s="195">
        <f t="shared" si="123"/>
        <v>-0.66287978249750545</v>
      </c>
      <c r="O455" s="195">
        <f t="shared" si="123"/>
        <v>-1.0973652195392025</v>
      </c>
      <c r="P455" s="195">
        <f t="shared" si="123"/>
        <v>-0.81588606280712128</v>
      </c>
      <c r="Q455" s="195">
        <f t="shared" si="123"/>
        <v>-0.44100975520628682</v>
      </c>
      <c r="R455" s="195">
        <f t="shared" si="123"/>
        <v>-0.49133188112839649</v>
      </c>
      <c r="S455" s="195">
        <f t="shared" si="123"/>
        <v>-0.53993635763855075</v>
      </c>
      <c r="T455" s="195">
        <f t="shared" si="123"/>
        <v>-0.3957359830182135</v>
      </c>
      <c r="U455" s="195">
        <f t="shared" si="123"/>
        <v>-0.34462733076911328</v>
      </c>
      <c r="V455" s="195">
        <f t="shared" si="123"/>
        <v>-0.82692671707858378</v>
      </c>
      <c r="W455" s="195">
        <f t="shared" si="123"/>
        <v>-0.7260038709416583</v>
      </c>
      <c r="X455" s="195">
        <f t="shared" si="123"/>
        <v>-0.31207549769578424</v>
      </c>
      <c r="Y455" s="195">
        <f t="shared" si="123"/>
        <v>-0.16235807973843858</v>
      </c>
      <c r="Z455" s="195">
        <f t="shared" si="123"/>
        <v>-0.92525281680729687</v>
      </c>
      <c r="AA455" s="195">
        <f t="shared" si="123"/>
        <v>-1.2135067727265656</v>
      </c>
      <c r="AB455" s="195">
        <f t="shared" si="123"/>
        <v>-0.81667361560513263</v>
      </c>
      <c r="AC455" s="195">
        <f t="shared" si="123"/>
        <v>-1.4028857297115545</v>
      </c>
      <c r="AD455" s="195">
        <f t="shared" si="123"/>
        <v>-1.3725177796538253</v>
      </c>
      <c r="AE455" s="195">
        <f t="shared" si="123"/>
        <v>-1.2406572937669706</v>
      </c>
      <c r="AF455" s="195">
        <f t="shared" si="123"/>
        <v>-0.44204480772531041</v>
      </c>
      <c r="AG455" s="195">
        <f t="shared" si="123"/>
        <v>-0.58776986609061976</v>
      </c>
      <c r="AH455" s="195">
        <f t="shared" si="123"/>
        <v>-0.70836232354334616</v>
      </c>
      <c r="AI455" s="195">
        <f t="shared" si="123"/>
        <v>-0.7468329642698065</v>
      </c>
      <c r="AJ455" s="195">
        <f t="shared" si="123"/>
        <v>-0.27010429890872906</v>
      </c>
      <c r="AK455" s="195">
        <f t="shared" si="123"/>
        <v>-0.31381883116050602</v>
      </c>
      <c r="AL455" s="195">
        <f t="shared" si="123"/>
        <v>-0.85846775950257548</v>
      </c>
      <c r="AM455" s="195">
        <f t="shared" si="123"/>
        <v>0.69284179104416976</v>
      </c>
      <c r="AN455" s="195">
        <f t="shared" si="123"/>
        <v>-0.81238791173463853</v>
      </c>
      <c r="AO455" s="195">
        <f t="shared" si="123"/>
        <v>0.54543208617506167</v>
      </c>
      <c r="AP455" s="195">
        <f t="shared" si="123"/>
        <v>-1.7426772922674454</v>
      </c>
      <c r="AQ455" s="195">
        <f t="shared" si="123"/>
        <v>-0.81169471700704376</v>
      </c>
      <c r="AR455" s="195">
        <f t="shared" si="123"/>
        <v>-1.5169212362232407</v>
      </c>
      <c r="AS455" s="195">
        <f t="shared" si="123"/>
        <v>-1</v>
      </c>
      <c r="AT455" s="195">
        <f t="shared" si="123"/>
        <v>-0.90887177185221746</v>
      </c>
      <c r="AU455" s="195">
        <f t="shared" si="123"/>
        <v>-1.8563512857910847</v>
      </c>
      <c r="AV455" s="195">
        <f t="shared" si="123"/>
        <v>0.251537201091242</v>
      </c>
      <c r="AW455" s="195">
        <f t="shared" si="123"/>
        <v>-0.2103663890346068</v>
      </c>
      <c r="AX455" s="195">
        <f t="shared" si="123"/>
        <v>-0.64468991771093453</v>
      </c>
      <c r="AY455" s="195">
        <f t="shared" si="123"/>
        <v>-0.31505675647948922</v>
      </c>
      <c r="AZ455" s="195">
        <f t="shared" si="123"/>
        <v>0.48169868621402517</v>
      </c>
      <c r="BA455" s="195">
        <f t="shared" si="123"/>
        <v>-1.7940389969690784</v>
      </c>
      <c r="BB455" s="195" t="e">
        <f t="shared" si="123"/>
        <v>#DIV/0!</v>
      </c>
      <c r="BC455" s="195" t="e">
        <f t="shared" si="123"/>
        <v>#DIV/0!</v>
      </c>
      <c r="BD455" s="195" t="e">
        <f t="shared" si="123"/>
        <v>#DIV/0!</v>
      </c>
      <c r="BE455" s="195" t="e">
        <f t="shared" si="123"/>
        <v>#DIV/0!</v>
      </c>
      <c r="BF455" s="195" t="e">
        <f t="shared" si="123"/>
        <v>#DIV/0!</v>
      </c>
      <c r="BG455" s="195" t="e">
        <f t="shared" si="123"/>
        <v>#DIV/0!</v>
      </c>
      <c r="BH455" s="195" t="e">
        <f t="shared" si="123"/>
        <v>#DIV/0!</v>
      </c>
      <c r="BI455" s="195" t="e">
        <f t="shared" si="123"/>
        <v>#DIV/0!</v>
      </c>
      <c r="BJ455" s="195" t="e">
        <f t="shared" si="123"/>
        <v>#DIV/0!</v>
      </c>
      <c r="BK455" s="195" t="e">
        <f t="shared" si="123"/>
        <v>#DIV/0!</v>
      </c>
      <c r="BL455" s="195" t="e">
        <f t="shared" si="123"/>
        <v>#DIV/0!</v>
      </c>
      <c r="BM455" s="195" t="e">
        <f t="shared" si="123"/>
        <v>#DIV/0!</v>
      </c>
      <c r="BN455" s="195" t="e">
        <f t="shared" si="123"/>
        <v>#DIV/0!</v>
      </c>
      <c r="BO455" s="195" t="e">
        <f t="shared" ref="BO455:BV458" si="124">(BO208-BO$246)/BO$247</f>
        <v>#DIV/0!</v>
      </c>
      <c r="BP455" s="195" t="e">
        <f t="shared" si="124"/>
        <v>#DIV/0!</v>
      </c>
      <c r="BQ455" s="195" t="e">
        <f t="shared" si="124"/>
        <v>#DIV/0!</v>
      </c>
      <c r="BR455" s="195" t="e">
        <f t="shared" si="124"/>
        <v>#DIV/0!</v>
      </c>
      <c r="BS455" s="195" t="e">
        <f t="shared" si="124"/>
        <v>#DIV/0!</v>
      </c>
      <c r="BT455" s="195" t="e">
        <f t="shared" si="124"/>
        <v>#DIV/0!</v>
      </c>
      <c r="BU455" s="195" t="e">
        <f t="shared" si="124"/>
        <v>#DIV/0!</v>
      </c>
      <c r="BV455" s="195" t="e">
        <f t="shared" si="124"/>
        <v>#DIV/0!</v>
      </c>
    </row>
    <row r="456" spans="1:74" x14ac:dyDescent="0.2">
      <c r="A456" s="90"/>
      <c r="B456" s="102">
        <f t="shared" si="116"/>
        <v>42369</v>
      </c>
      <c r="C456" s="195">
        <f t="shared" si="117"/>
        <v>-0.73158166721530593</v>
      </c>
      <c r="D456" s="195">
        <f t="shared" ref="D456:BO459" si="125">(D209-D$246)/D$247</f>
        <v>-0.67005868965383231</v>
      </c>
      <c r="E456" s="195">
        <f t="shared" si="125"/>
        <v>-0.86672590734654187</v>
      </c>
      <c r="F456" s="195">
        <f t="shared" si="125"/>
        <v>-1.1957434403836946</v>
      </c>
      <c r="G456" s="195">
        <f t="shared" si="125"/>
        <v>-1.1140997946124047</v>
      </c>
      <c r="H456" s="195">
        <f t="shared" si="125"/>
        <v>-0.6051563488446744</v>
      </c>
      <c r="I456" s="195">
        <f t="shared" si="125"/>
        <v>-0.55346099141702321</v>
      </c>
      <c r="J456" s="195">
        <f t="shared" si="125"/>
        <v>-0.1655914219340385</v>
      </c>
      <c r="K456" s="195">
        <f t="shared" si="125"/>
        <v>-0.56118571409271278</v>
      </c>
      <c r="L456" s="195">
        <f t="shared" si="125"/>
        <v>-1</v>
      </c>
      <c r="M456" s="195">
        <f t="shared" si="125"/>
        <v>-0.77097240082464547</v>
      </c>
      <c r="N456" s="195">
        <f t="shared" si="125"/>
        <v>-0.44465825434059059</v>
      </c>
      <c r="O456" s="195">
        <f t="shared" si="125"/>
        <v>-0.90676816743491362</v>
      </c>
      <c r="P456" s="195">
        <f t="shared" si="125"/>
        <v>-0.62359290872877449</v>
      </c>
      <c r="Q456" s="195">
        <f t="shared" si="125"/>
        <v>-0.17559659684413623</v>
      </c>
      <c r="R456" s="195">
        <f t="shared" si="125"/>
        <v>-0.90302559955166206</v>
      </c>
      <c r="S456" s="195">
        <f t="shared" si="125"/>
        <v>-0.97019518920177883</v>
      </c>
      <c r="T456" s="195">
        <f t="shared" si="125"/>
        <v>-0.73636569193925738</v>
      </c>
      <c r="U456" s="195">
        <f t="shared" si="125"/>
        <v>-0.84407863803711525</v>
      </c>
      <c r="V456" s="195">
        <f t="shared" si="125"/>
        <v>-1.2029615102530331</v>
      </c>
      <c r="W456" s="195">
        <f t="shared" si="125"/>
        <v>-0.57778930492448766</v>
      </c>
      <c r="X456" s="195">
        <f t="shared" si="125"/>
        <v>-0.66695993832067113</v>
      </c>
      <c r="Y456" s="195">
        <f t="shared" si="125"/>
        <v>0.17484094343602075</v>
      </c>
      <c r="Z456" s="195">
        <f t="shared" si="125"/>
        <v>-0.57157406994494542</v>
      </c>
      <c r="AA456" s="195">
        <f t="shared" si="125"/>
        <v>-1.3409322072948704</v>
      </c>
      <c r="AB456" s="195">
        <f t="shared" si="125"/>
        <v>-0.92696093188802609</v>
      </c>
      <c r="AC456" s="195">
        <f t="shared" si="125"/>
        <v>0.4255016302826361</v>
      </c>
      <c r="AD456" s="195">
        <f t="shared" si="125"/>
        <v>0.4889238959770274</v>
      </c>
      <c r="AE456" s="195">
        <f t="shared" si="125"/>
        <v>8.0117255880085711E-2</v>
      </c>
      <c r="AF456" s="195">
        <f t="shared" si="125"/>
        <v>-0.8697133102764214</v>
      </c>
      <c r="AG456" s="195">
        <f t="shared" si="125"/>
        <v>-0.8569077767835096</v>
      </c>
      <c r="AH456" s="195">
        <f t="shared" si="125"/>
        <v>-0.50542484086873929</v>
      </c>
      <c r="AI456" s="195">
        <f t="shared" si="125"/>
        <v>-1.1672118560730274</v>
      </c>
      <c r="AJ456" s="195">
        <f t="shared" si="125"/>
        <v>-1.1213795323550855</v>
      </c>
      <c r="AK456" s="195">
        <f t="shared" si="125"/>
        <v>-0.83236978570432019</v>
      </c>
      <c r="AL456" s="195">
        <f t="shared" si="125"/>
        <v>-1.0359926283819991</v>
      </c>
      <c r="AM456" s="195">
        <f t="shared" si="125"/>
        <v>-1.3483789208743888</v>
      </c>
      <c r="AN456" s="195">
        <f t="shared" si="125"/>
        <v>-1.3803127201859682</v>
      </c>
      <c r="AO456" s="195">
        <f t="shared" si="125"/>
        <v>-0.43183271383609012</v>
      </c>
      <c r="AP456" s="195">
        <f t="shared" si="125"/>
        <v>-0.77288899009984824</v>
      </c>
      <c r="AQ456" s="195">
        <f t="shared" si="125"/>
        <v>-1.0771526933121824</v>
      </c>
      <c r="AR456" s="195">
        <f t="shared" si="125"/>
        <v>-0.8051601476551582</v>
      </c>
      <c r="AS456" s="195">
        <f t="shared" si="125"/>
        <v>-1</v>
      </c>
      <c r="AT456" s="195">
        <f t="shared" si="125"/>
        <v>-0.70911491326229292</v>
      </c>
      <c r="AU456" s="195">
        <f t="shared" si="125"/>
        <v>-0.93644298214722599</v>
      </c>
      <c r="AV456" s="195">
        <f t="shared" si="125"/>
        <v>1.1591622372285155</v>
      </c>
      <c r="AW456" s="195">
        <f t="shared" si="125"/>
        <v>5.9688867299245121E-2</v>
      </c>
      <c r="AX456" s="195">
        <f t="shared" si="125"/>
        <v>9.4225095536630034E-3</v>
      </c>
      <c r="AY456" s="195">
        <f t="shared" si="125"/>
        <v>-0.78339723940783723</v>
      </c>
      <c r="AZ456" s="195">
        <f t="shared" si="125"/>
        <v>-0.63015605514392348</v>
      </c>
      <c r="BA456" s="195">
        <f t="shared" si="125"/>
        <v>-0.90577391097648652</v>
      </c>
      <c r="BB456" s="195" t="e">
        <f t="shared" si="125"/>
        <v>#DIV/0!</v>
      </c>
      <c r="BC456" s="195" t="e">
        <f t="shared" si="125"/>
        <v>#DIV/0!</v>
      </c>
      <c r="BD456" s="195" t="e">
        <f t="shared" si="125"/>
        <v>#DIV/0!</v>
      </c>
      <c r="BE456" s="195" t="e">
        <f t="shared" si="125"/>
        <v>#DIV/0!</v>
      </c>
      <c r="BF456" s="195" t="e">
        <f t="shared" si="125"/>
        <v>#DIV/0!</v>
      </c>
      <c r="BG456" s="195" t="e">
        <f t="shared" si="125"/>
        <v>#DIV/0!</v>
      </c>
      <c r="BH456" s="195" t="e">
        <f t="shared" si="125"/>
        <v>#DIV/0!</v>
      </c>
      <c r="BI456" s="195" t="e">
        <f t="shared" si="125"/>
        <v>#DIV/0!</v>
      </c>
      <c r="BJ456" s="195" t="e">
        <f t="shared" si="125"/>
        <v>#DIV/0!</v>
      </c>
      <c r="BK456" s="195" t="e">
        <f t="shared" si="125"/>
        <v>#DIV/0!</v>
      </c>
      <c r="BL456" s="195" t="e">
        <f t="shared" si="125"/>
        <v>#DIV/0!</v>
      </c>
      <c r="BM456" s="195" t="e">
        <f t="shared" si="125"/>
        <v>#DIV/0!</v>
      </c>
      <c r="BN456" s="195" t="e">
        <f t="shared" si="125"/>
        <v>#DIV/0!</v>
      </c>
      <c r="BO456" s="195" t="e">
        <f t="shared" si="125"/>
        <v>#DIV/0!</v>
      </c>
      <c r="BP456" s="195" t="e">
        <f t="shared" si="124"/>
        <v>#DIV/0!</v>
      </c>
      <c r="BQ456" s="195" t="e">
        <f t="shared" si="124"/>
        <v>#DIV/0!</v>
      </c>
      <c r="BR456" s="195" t="e">
        <f t="shared" si="124"/>
        <v>#DIV/0!</v>
      </c>
      <c r="BS456" s="195" t="e">
        <f t="shared" si="124"/>
        <v>#DIV/0!</v>
      </c>
      <c r="BT456" s="195" t="e">
        <f t="shared" si="124"/>
        <v>#DIV/0!</v>
      </c>
      <c r="BU456" s="195" t="e">
        <f t="shared" si="124"/>
        <v>#DIV/0!</v>
      </c>
      <c r="BV456" s="195" t="e">
        <f t="shared" si="124"/>
        <v>#DIV/0!</v>
      </c>
    </row>
    <row r="457" spans="1:74" x14ac:dyDescent="0.2">
      <c r="A457" s="90"/>
      <c r="B457" s="102">
        <f t="shared" si="116"/>
        <v>42400</v>
      </c>
      <c r="C457" s="195">
        <f t="shared" si="117"/>
        <v>-1.6785392535673844</v>
      </c>
      <c r="D457" s="195">
        <f t="shared" si="125"/>
        <v>-1.627114489517431</v>
      </c>
      <c r="E457" s="195">
        <f t="shared" si="125"/>
        <v>-1.7958261466134997</v>
      </c>
      <c r="F457" s="195">
        <f t="shared" si="125"/>
        <v>-1.9565468700375501</v>
      </c>
      <c r="G457" s="195">
        <f t="shared" si="125"/>
        <v>-2.2464417922742155</v>
      </c>
      <c r="H457" s="195">
        <f t="shared" si="125"/>
        <v>-1.6733168166045713</v>
      </c>
      <c r="I457" s="195">
        <f t="shared" si="125"/>
        <v>-1.6548078547769385</v>
      </c>
      <c r="J457" s="195">
        <f t="shared" si="125"/>
        <v>-1.8402283625188709</v>
      </c>
      <c r="K457" s="195">
        <f t="shared" si="125"/>
        <v>-1.320636314555288</v>
      </c>
      <c r="L457" s="195">
        <f t="shared" si="125"/>
        <v>-1</v>
      </c>
      <c r="M457" s="195">
        <f t="shared" si="125"/>
        <v>1.1170155719383017</v>
      </c>
      <c r="N457" s="195">
        <f t="shared" si="125"/>
        <v>1.5964962106997205</v>
      </c>
      <c r="O457" s="195">
        <f t="shared" si="125"/>
        <v>-0.84345118063416658</v>
      </c>
      <c r="P457" s="195">
        <f t="shared" si="125"/>
        <v>1.6991194191857064</v>
      </c>
      <c r="Q457" s="195">
        <f t="shared" si="125"/>
        <v>1.4894209091176021</v>
      </c>
      <c r="R457" s="195">
        <f t="shared" si="125"/>
        <v>6.6740155368298165E-2</v>
      </c>
      <c r="S457" s="195">
        <f t="shared" si="125"/>
        <v>0.23882406265806072</v>
      </c>
      <c r="T457" s="195">
        <f t="shared" si="125"/>
        <v>-0.12239621418960876</v>
      </c>
      <c r="U457" s="195">
        <f t="shared" si="125"/>
        <v>0.71576027219428962</v>
      </c>
      <c r="V457" s="195">
        <f t="shared" si="125"/>
        <v>1.0800033171478218</v>
      </c>
      <c r="W457" s="195">
        <f t="shared" si="125"/>
        <v>1.3307781269829702</v>
      </c>
      <c r="X457" s="195">
        <f t="shared" si="125"/>
        <v>0.47012075304391898</v>
      </c>
      <c r="Y457" s="195">
        <f t="shared" si="125"/>
        <v>0.98858922080061851</v>
      </c>
      <c r="Z457" s="195">
        <f t="shared" si="125"/>
        <v>0.8424769398820664</v>
      </c>
      <c r="AA457" s="195">
        <f t="shared" si="125"/>
        <v>-0.94814125832966967</v>
      </c>
      <c r="AB457" s="195">
        <f t="shared" si="125"/>
        <v>-0.67532837692073455</v>
      </c>
      <c r="AC457" s="195">
        <f t="shared" si="125"/>
        <v>8.8511349297798414E-2</v>
      </c>
      <c r="AD457" s="195">
        <f t="shared" si="125"/>
        <v>0.22380782472338923</v>
      </c>
      <c r="AE457" s="195">
        <f t="shared" si="125"/>
        <v>-0.38201785558950407</v>
      </c>
      <c r="AF457" s="195">
        <f t="shared" si="125"/>
        <v>-0.27168818750988288</v>
      </c>
      <c r="AG457" s="195">
        <f t="shared" si="125"/>
        <v>-0.21930451411867186</v>
      </c>
      <c r="AH457" s="195">
        <f t="shared" si="125"/>
        <v>-0.24070218236270549</v>
      </c>
      <c r="AI457" s="195">
        <f t="shared" si="125"/>
        <v>-2.1526902417756593</v>
      </c>
      <c r="AJ457" s="195">
        <f t="shared" si="125"/>
        <v>-2.0591479713387724</v>
      </c>
      <c r="AK457" s="195">
        <f t="shared" si="125"/>
        <v>-2.4371120773040382</v>
      </c>
      <c r="AL457" s="195">
        <f t="shared" si="125"/>
        <v>-2.3982139864571219</v>
      </c>
      <c r="AM457" s="195">
        <f t="shared" si="125"/>
        <v>0.42738505017733713</v>
      </c>
      <c r="AN457" s="195">
        <f t="shared" si="125"/>
        <v>-2.0428605884826849</v>
      </c>
      <c r="AO457" s="195">
        <f t="shared" si="125"/>
        <v>0.9803219935606321</v>
      </c>
      <c r="AP457" s="195">
        <f t="shared" si="125"/>
        <v>-0.44602803809066666</v>
      </c>
      <c r="AQ457" s="195">
        <f t="shared" si="125"/>
        <v>-1.4649584641064579</v>
      </c>
      <c r="AR457" s="195">
        <f t="shared" si="125"/>
        <v>0.1971287567115749</v>
      </c>
      <c r="AS457" s="195">
        <f t="shared" si="125"/>
        <v>-1</v>
      </c>
      <c r="AT457" s="195">
        <f t="shared" si="125"/>
        <v>-1.4248709672502036</v>
      </c>
      <c r="AU457" s="195">
        <f t="shared" si="125"/>
        <v>-0.37822074641383813</v>
      </c>
      <c r="AV457" s="195">
        <f t="shared" si="125"/>
        <v>-0.13186872217364817</v>
      </c>
      <c r="AW457" s="195">
        <f t="shared" si="125"/>
        <v>-0.82106325533285363</v>
      </c>
      <c r="AX457" s="195">
        <f t="shared" si="125"/>
        <v>-1.0848289021450879</v>
      </c>
      <c r="AY457" s="195">
        <f t="shared" si="125"/>
        <v>-1.6371231812412705</v>
      </c>
      <c r="AZ457" s="195">
        <f t="shared" si="125"/>
        <v>-1.7501207951744813</v>
      </c>
      <c r="BA457" s="195">
        <f t="shared" si="125"/>
        <v>-2.3911901736702545</v>
      </c>
      <c r="BB457" s="195" t="e">
        <f t="shared" si="125"/>
        <v>#DIV/0!</v>
      </c>
      <c r="BC457" s="195" t="e">
        <f t="shared" si="125"/>
        <v>#DIV/0!</v>
      </c>
      <c r="BD457" s="195" t="e">
        <f t="shared" si="125"/>
        <v>#DIV/0!</v>
      </c>
      <c r="BE457" s="195" t="e">
        <f t="shared" si="125"/>
        <v>#DIV/0!</v>
      </c>
      <c r="BF457" s="195" t="e">
        <f t="shared" si="125"/>
        <v>#DIV/0!</v>
      </c>
      <c r="BG457" s="195" t="e">
        <f t="shared" si="125"/>
        <v>#DIV/0!</v>
      </c>
      <c r="BH457" s="195" t="e">
        <f t="shared" si="125"/>
        <v>#DIV/0!</v>
      </c>
      <c r="BI457" s="195" t="e">
        <f t="shared" si="125"/>
        <v>#DIV/0!</v>
      </c>
      <c r="BJ457" s="195" t="e">
        <f t="shared" si="125"/>
        <v>#DIV/0!</v>
      </c>
      <c r="BK457" s="195" t="e">
        <f t="shared" si="125"/>
        <v>#DIV/0!</v>
      </c>
      <c r="BL457" s="195" t="e">
        <f t="shared" si="125"/>
        <v>#DIV/0!</v>
      </c>
      <c r="BM457" s="195" t="e">
        <f t="shared" si="125"/>
        <v>#DIV/0!</v>
      </c>
      <c r="BN457" s="195" t="e">
        <f t="shared" si="125"/>
        <v>#DIV/0!</v>
      </c>
      <c r="BO457" s="195" t="e">
        <f t="shared" si="125"/>
        <v>#DIV/0!</v>
      </c>
      <c r="BP457" s="195" t="e">
        <f t="shared" si="124"/>
        <v>#DIV/0!</v>
      </c>
      <c r="BQ457" s="195" t="e">
        <f t="shared" si="124"/>
        <v>#DIV/0!</v>
      </c>
      <c r="BR457" s="195" t="e">
        <f t="shared" si="124"/>
        <v>#DIV/0!</v>
      </c>
      <c r="BS457" s="195" t="e">
        <f t="shared" si="124"/>
        <v>#DIV/0!</v>
      </c>
      <c r="BT457" s="195" t="e">
        <f t="shared" si="124"/>
        <v>#DIV/0!</v>
      </c>
      <c r="BU457" s="195" t="e">
        <f t="shared" si="124"/>
        <v>#DIV/0!</v>
      </c>
      <c r="BV457" s="195" t="e">
        <f t="shared" si="124"/>
        <v>#DIV/0!</v>
      </c>
    </row>
    <row r="458" spans="1:74" x14ac:dyDescent="0.2">
      <c r="A458" s="90"/>
      <c r="B458" s="102">
        <f t="shared" si="116"/>
        <v>42429</v>
      </c>
      <c r="C458" s="195">
        <f t="shared" si="117"/>
        <v>-0.19867403164229638</v>
      </c>
      <c r="D458" s="195">
        <f t="shared" si="125"/>
        <v>-0.19874195972714456</v>
      </c>
      <c r="E458" s="195">
        <f t="shared" si="125"/>
        <v>4.7593191750259799E-2</v>
      </c>
      <c r="F458" s="195">
        <f t="shared" si="125"/>
        <v>-0.18403460652234238</v>
      </c>
      <c r="G458" s="195">
        <f t="shared" si="125"/>
        <v>-0.41818518636043728</v>
      </c>
      <c r="H458" s="195">
        <f t="shared" si="125"/>
        <v>-0.32114872600521244</v>
      </c>
      <c r="I458" s="195">
        <f t="shared" si="125"/>
        <v>-0.38813178560086969</v>
      </c>
      <c r="J458" s="195">
        <f t="shared" si="125"/>
        <v>-7.6468481029280819E-2</v>
      </c>
      <c r="K458" s="195">
        <f t="shared" si="125"/>
        <v>-0.20520811497583644</v>
      </c>
      <c r="L458" s="195">
        <f t="shared" si="125"/>
        <v>-1</v>
      </c>
      <c r="M458" s="195">
        <f t="shared" si="125"/>
        <v>0.3762861060164181</v>
      </c>
      <c r="N458" s="195">
        <f t="shared" si="125"/>
        <v>0.49426389984189378</v>
      </c>
      <c r="O458" s="195">
        <f t="shared" si="125"/>
        <v>-0.8751096740345401</v>
      </c>
      <c r="P458" s="195">
        <f t="shared" si="125"/>
        <v>0.27517967530673931</v>
      </c>
      <c r="Q458" s="195">
        <f t="shared" si="125"/>
        <v>0.8141781234002301</v>
      </c>
      <c r="R458" s="195">
        <f t="shared" si="125"/>
        <v>0.30115597239600844</v>
      </c>
      <c r="S458" s="195">
        <f t="shared" si="125"/>
        <v>7.6216870691920374E-2</v>
      </c>
      <c r="T458" s="195">
        <f t="shared" si="125"/>
        <v>0.4657965447304756</v>
      </c>
      <c r="U458" s="195">
        <f t="shared" si="125"/>
        <v>0.48137323032296253</v>
      </c>
      <c r="V458" s="195">
        <f t="shared" si="125"/>
        <v>0.34269569954604462</v>
      </c>
      <c r="W458" s="195">
        <f t="shared" si="125"/>
        <v>4.594938506001795E-3</v>
      </c>
      <c r="X458" s="195">
        <f t="shared" si="125"/>
        <v>0.13675178599915111</v>
      </c>
      <c r="Y458" s="195">
        <f t="shared" si="125"/>
        <v>-0.14038544945542017</v>
      </c>
      <c r="Z458" s="195">
        <f t="shared" si="125"/>
        <v>0.16986760839602963</v>
      </c>
      <c r="AA458" s="195">
        <f t="shared" si="125"/>
        <v>-9.2782407646861912E-3</v>
      </c>
      <c r="AB458" s="195">
        <f t="shared" si="125"/>
        <v>-0.59540176437318926</v>
      </c>
      <c r="AC458" s="195">
        <f t="shared" si="125"/>
        <v>1.4501742258477714</v>
      </c>
      <c r="AD458" s="195">
        <f t="shared" si="125"/>
        <v>1.7715136838415886</v>
      </c>
      <c r="AE458" s="195">
        <f t="shared" si="125"/>
        <v>0.24301438344526435</v>
      </c>
      <c r="AF458" s="195">
        <f t="shared" si="125"/>
        <v>0.52890946468648781</v>
      </c>
      <c r="AG458" s="195">
        <f t="shared" si="125"/>
        <v>0.11552817551505284</v>
      </c>
      <c r="AH458" s="195">
        <f t="shared" si="125"/>
        <v>1.7928047229618459E-2</v>
      </c>
      <c r="AI458" s="195">
        <f t="shared" si="125"/>
        <v>-0.47117467456277656</v>
      </c>
      <c r="AJ458" s="195">
        <f t="shared" si="125"/>
        <v>-0.3930156962512511</v>
      </c>
      <c r="AK458" s="195">
        <f t="shared" si="125"/>
        <v>-0.50250193275067456</v>
      </c>
      <c r="AL458" s="195">
        <f t="shared" si="125"/>
        <v>-0.73091705498999004</v>
      </c>
      <c r="AM458" s="195">
        <f t="shared" si="125"/>
        <v>0.76430812018588323</v>
      </c>
      <c r="AN458" s="195">
        <f t="shared" si="125"/>
        <v>-1.0379916603315227</v>
      </c>
      <c r="AO458" s="195">
        <f t="shared" si="125"/>
        <v>0.88266622736559586</v>
      </c>
      <c r="AP458" s="195">
        <f t="shared" si="125"/>
        <v>-0.43344214662896069</v>
      </c>
      <c r="AQ458" s="195">
        <f t="shared" si="125"/>
        <v>1.185891862079244</v>
      </c>
      <c r="AR458" s="195">
        <f t="shared" si="125"/>
        <v>-0.74790578024538379</v>
      </c>
      <c r="AS458" s="195">
        <f t="shared" si="125"/>
        <v>-1</v>
      </c>
      <c r="AT458" s="195">
        <f t="shared" si="125"/>
        <v>-0.49313082759095206</v>
      </c>
      <c r="AU458" s="195">
        <f t="shared" si="125"/>
        <v>-0.41217701545028751</v>
      </c>
      <c r="AV458" s="195">
        <f t="shared" si="125"/>
        <v>0.6428342452911493</v>
      </c>
      <c r="AW458" s="195">
        <f t="shared" si="125"/>
        <v>-0.25730239374786373</v>
      </c>
      <c r="AX458" s="195">
        <f t="shared" si="125"/>
        <v>-8.3262753438940712E-2</v>
      </c>
      <c r="AY458" s="195">
        <f t="shared" si="125"/>
        <v>-0.50805678538790355</v>
      </c>
      <c r="AZ458" s="195">
        <f t="shared" si="125"/>
        <v>-0.29515027224717805</v>
      </c>
      <c r="BA458" s="195">
        <f t="shared" si="125"/>
        <v>-0.29624245831980078</v>
      </c>
      <c r="BB458" s="195" t="e">
        <f t="shared" si="125"/>
        <v>#DIV/0!</v>
      </c>
      <c r="BC458" s="195" t="e">
        <f t="shared" si="125"/>
        <v>#DIV/0!</v>
      </c>
      <c r="BD458" s="195" t="e">
        <f t="shared" si="125"/>
        <v>#DIV/0!</v>
      </c>
      <c r="BE458" s="195" t="e">
        <f t="shared" si="125"/>
        <v>#DIV/0!</v>
      </c>
      <c r="BF458" s="195" t="e">
        <f t="shared" si="125"/>
        <v>#DIV/0!</v>
      </c>
      <c r="BG458" s="195" t="e">
        <f t="shared" si="125"/>
        <v>#DIV/0!</v>
      </c>
      <c r="BH458" s="195" t="e">
        <f t="shared" si="125"/>
        <v>#DIV/0!</v>
      </c>
      <c r="BI458" s="195" t="e">
        <f t="shared" si="125"/>
        <v>#DIV/0!</v>
      </c>
      <c r="BJ458" s="195" t="e">
        <f t="shared" si="125"/>
        <v>#DIV/0!</v>
      </c>
      <c r="BK458" s="195" t="e">
        <f t="shared" si="125"/>
        <v>#DIV/0!</v>
      </c>
      <c r="BL458" s="195" t="e">
        <f t="shared" si="125"/>
        <v>#DIV/0!</v>
      </c>
      <c r="BM458" s="195" t="e">
        <f t="shared" si="125"/>
        <v>#DIV/0!</v>
      </c>
      <c r="BN458" s="195" t="e">
        <f t="shared" si="125"/>
        <v>#DIV/0!</v>
      </c>
      <c r="BO458" s="195" t="e">
        <f t="shared" si="125"/>
        <v>#DIV/0!</v>
      </c>
      <c r="BP458" s="195" t="e">
        <f t="shared" si="124"/>
        <v>#DIV/0!</v>
      </c>
      <c r="BQ458" s="195" t="e">
        <f t="shared" si="124"/>
        <v>#DIV/0!</v>
      </c>
      <c r="BR458" s="195" t="e">
        <f t="shared" si="124"/>
        <v>#DIV/0!</v>
      </c>
      <c r="BS458" s="195" t="e">
        <f t="shared" si="124"/>
        <v>#DIV/0!</v>
      </c>
      <c r="BT458" s="195" t="e">
        <f t="shared" si="124"/>
        <v>#DIV/0!</v>
      </c>
      <c r="BU458" s="195" t="e">
        <f t="shared" si="124"/>
        <v>#DIV/0!</v>
      </c>
      <c r="BV458" s="195" t="e">
        <f t="shared" si="124"/>
        <v>#DIV/0!</v>
      </c>
    </row>
    <row r="459" spans="1:74" x14ac:dyDescent="0.2">
      <c r="A459" s="90"/>
      <c r="B459" s="102">
        <f t="shared" si="116"/>
        <v>42460</v>
      </c>
      <c r="C459" s="195">
        <f t="shared" si="117"/>
        <v>1.6669643017145228</v>
      </c>
      <c r="D459" s="195">
        <f t="shared" si="125"/>
        <v>1.6709274663389202</v>
      </c>
      <c r="E459" s="195">
        <f t="shared" si="125"/>
        <v>1.7417374116098936</v>
      </c>
      <c r="F459" s="195">
        <f t="shared" si="125"/>
        <v>1.4264913048833394</v>
      </c>
      <c r="G459" s="195">
        <f t="shared" si="125"/>
        <v>0.89248622034357694</v>
      </c>
      <c r="H459" s="195">
        <f t="shared" si="125"/>
        <v>1.7195051599434148</v>
      </c>
      <c r="I459" s="195">
        <f t="shared" si="125"/>
        <v>1.6908439321782629</v>
      </c>
      <c r="J459" s="195">
        <f t="shared" si="125"/>
        <v>1.6213257074351271</v>
      </c>
      <c r="K459" s="195">
        <f t="shared" si="125"/>
        <v>2.1581419516993141</v>
      </c>
      <c r="L459" s="195">
        <f t="shared" si="125"/>
        <v>-1</v>
      </c>
      <c r="M459" s="195">
        <f t="shared" si="125"/>
        <v>0.60749324844681241</v>
      </c>
      <c r="N459" s="195">
        <f t="shared" si="125"/>
        <v>-0.15799775589302825</v>
      </c>
      <c r="O459" s="195">
        <f t="shared" si="125"/>
        <v>-0.653500220231926</v>
      </c>
      <c r="P459" s="195">
        <f t="shared" si="125"/>
        <v>-0.14426455520280226</v>
      </c>
      <c r="Q459" s="195">
        <f t="shared" si="125"/>
        <v>-0.17021235977966445</v>
      </c>
      <c r="R459" s="195">
        <f t="shared" si="125"/>
        <v>1.5679637071352384</v>
      </c>
      <c r="S459" s="195">
        <f t="shared" si="125"/>
        <v>1.176663310557009</v>
      </c>
      <c r="T459" s="195">
        <f t="shared" si="125"/>
        <v>1.7285689040535082</v>
      </c>
      <c r="U459" s="195">
        <f t="shared" si="125"/>
        <v>0.93924710911086551</v>
      </c>
      <c r="V459" s="195">
        <f t="shared" si="125"/>
        <v>0.44220718529673142</v>
      </c>
      <c r="W459" s="195">
        <f t="shared" si="125"/>
        <v>-0.10688881541010814</v>
      </c>
      <c r="X459" s="195">
        <f t="shared" si="125"/>
        <v>0.44642955741637197</v>
      </c>
      <c r="Y459" s="195">
        <f t="shared" si="125"/>
        <v>-0.40814715615107694</v>
      </c>
      <c r="Z459" s="195">
        <f t="shared" si="125"/>
        <v>-1.0682293314963329</v>
      </c>
      <c r="AA459" s="195">
        <f t="shared" si="125"/>
        <v>1.659576951838202</v>
      </c>
      <c r="AB459" s="195">
        <f t="shared" si="125"/>
        <v>1.485288885982297</v>
      </c>
      <c r="AC459" s="195">
        <f t="shared" si="125"/>
        <v>1.7245734442425578</v>
      </c>
      <c r="AD459" s="195">
        <f t="shared" si="125"/>
        <v>1.5290959063596663</v>
      </c>
      <c r="AE459" s="195">
        <f t="shared" si="125"/>
        <v>2.233534893859932</v>
      </c>
      <c r="AF459" s="195">
        <f t="shared" si="125"/>
        <v>1.0581180822400211</v>
      </c>
      <c r="AG459" s="195">
        <f t="shared" si="125"/>
        <v>1.1535056827802441</v>
      </c>
      <c r="AH459" s="195">
        <f t="shared" si="125"/>
        <v>2.6499566710323874</v>
      </c>
      <c r="AI459" s="195">
        <f t="shared" si="125"/>
        <v>0.6038926552946402</v>
      </c>
      <c r="AJ459" s="195">
        <f t="shared" si="125"/>
        <v>0.9798200698337437</v>
      </c>
      <c r="AK459" s="195">
        <f t="shared" si="125"/>
        <v>1.3057579205592722</v>
      </c>
      <c r="AL459" s="195">
        <f t="shared" si="125"/>
        <v>1.5292637836186462</v>
      </c>
      <c r="AM459" s="195">
        <f t="shared" si="125"/>
        <v>-1.0012878772074685</v>
      </c>
      <c r="AN459" s="195">
        <f t="shared" si="125"/>
        <v>1.2243851045235106</v>
      </c>
      <c r="AO459" s="195">
        <f t="shared" si="125"/>
        <v>-0.73300281392635758</v>
      </c>
      <c r="AP459" s="195">
        <f t="shared" si="125"/>
        <v>0.83405715930102076</v>
      </c>
      <c r="AQ459" s="195">
        <f t="shared" si="125"/>
        <v>1.6658759530163818</v>
      </c>
      <c r="AR459" s="195">
        <f t="shared" si="125"/>
        <v>0.42397655865035022</v>
      </c>
      <c r="AS459" s="195">
        <f t="shared" si="125"/>
        <v>-1</v>
      </c>
      <c r="AT459" s="195">
        <f t="shared" si="125"/>
        <v>1.5709581736313318</v>
      </c>
      <c r="AU459" s="195">
        <f t="shared" si="125"/>
        <v>-0.90503623940081657</v>
      </c>
      <c r="AV459" s="195">
        <f t="shared" si="125"/>
        <v>-0.52347515523371113</v>
      </c>
      <c r="AW459" s="195">
        <f t="shared" si="125"/>
        <v>1.6754070373177206</v>
      </c>
      <c r="AX459" s="195">
        <f t="shared" si="125"/>
        <v>1.8326053352795884</v>
      </c>
      <c r="AY459" s="195">
        <f t="shared" si="125"/>
        <v>1.3956600696823847</v>
      </c>
      <c r="AZ459" s="195">
        <f t="shared" si="125"/>
        <v>1.3646342880337217</v>
      </c>
      <c r="BA459" s="195">
        <f t="shared" si="125"/>
        <v>1.4389084155274618</v>
      </c>
      <c r="BB459" s="195" t="e">
        <f t="shared" si="125"/>
        <v>#DIV/0!</v>
      </c>
      <c r="BC459" s="195" t="e">
        <f t="shared" si="125"/>
        <v>#DIV/0!</v>
      </c>
      <c r="BD459" s="195" t="e">
        <f t="shared" si="125"/>
        <v>#DIV/0!</v>
      </c>
      <c r="BE459" s="195" t="e">
        <f t="shared" si="125"/>
        <v>#DIV/0!</v>
      </c>
      <c r="BF459" s="195" t="e">
        <f t="shared" si="125"/>
        <v>#DIV/0!</v>
      </c>
      <c r="BG459" s="195" t="e">
        <f t="shared" si="125"/>
        <v>#DIV/0!</v>
      </c>
      <c r="BH459" s="195" t="e">
        <f t="shared" si="125"/>
        <v>#DIV/0!</v>
      </c>
      <c r="BI459" s="195" t="e">
        <f t="shared" si="125"/>
        <v>#DIV/0!</v>
      </c>
      <c r="BJ459" s="195" t="e">
        <f t="shared" si="125"/>
        <v>#DIV/0!</v>
      </c>
      <c r="BK459" s="195" t="e">
        <f t="shared" si="125"/>
        <v>#DIV/0!</v>
      </c>
      <c r="BL459" s="195" t="e">
        <f t="shared" si="125"/>
        <v>#DIV/0!</v>
      </c>
      <c r="BM459" s="195" t="e">
        <f t="shared" si="125"/>
        <v>#DIV/0!</v>
      </c>
      <c r="BN459" s="195" t="e">
        <f t="shared" si="125"/>
        <v>#DIV/0!</v>
      </c>
      <c r="BO459" s="195" t="e">
        <f t="shared" ref="BO459:BV462" si="126">(BO212-BO$246)/BO$247</f>
        <v>#DIV/0!</v>
      </c>
      <c r="BP459" s="195" t="e">
        <f t="shared" si="126"/>
        <v>#DIV/0!</v>
      </c>
      <c r="BQ459" s="195" t="e">
        <f t="shared" si="126"/>
        <v>#DIV/0!</v>
      </c>
      <c r="BR459" s="195" t="e">
        <f t="shared" si="126"/>
        <v>#DIV/0!</v>
      </c>
      <c r="BS459" s="195" t="e">
        <f t="shared" si="126"/>
        <v>#DIV/0!</v>
      </c>
      <c r="BT459" s="195" t="e">
        <f t="shared" si="126"/>
        <v>#DIV/0!</v>
      </c>
      <c r="BU459" s="195" t="e">
        <f t="shared" si="126"/>
        <v>#DIV/0!</v>
      </c>
      <c r="BV459" s="195" t="e">
        <f t="shared" si="126"/>
        <v>#DIV/0!</v>
      </c>
    </row>
    <row r="460" spans="1:74" x14ac:dyDescent="0.2">
      <c r="A460" s="90"/>
      <c r="B460" s="102">
        <f t="shared" si="116"/>
        <v>42490</v>
      </c>
      <c r="C460" s="195">
        <f t="shared" si="117"/>
        <v>-2.6691762477517776E-2</v>
      </c>
      <c r="D460" s="195">
        <f t="shared" ref="D460:BO463" si="127">(D213-D$246)/D$247</f>
        <v>-4.4342797506586894E-2</v>
      </c>
      <c r="E460" s="195">
        <f t="shared" si="127"/>
        <v>3.002859011948979E-2</v>
      </c>
      <c r="F460" s="195">
        <f t="shared" si="127"/>
        <v>0.13340378767635566</v>
      </c>
      <c r="G460" s="195">
        <f t="shared" si="127"/>
        <v>0.43771712837196575</v>
      </c>
      <c r="H460" s="195">
        <f t="shared" si="127"/>
        <v>0.22407547394363603</v>
      </c>
      <c r="I460" s="195">
        <f t="shared" si="127"/>
        <v>0.46696157646445907</v>
      </c>
      <c r="J460" s="195">
        <f t="shared" si="127"/>
        <v>0.50159702445058263</v>
      </c>
      <c r="K460" s="195">
        <f t="shared" si="127"/>
        <v>-7.9023669722267681E-2</v>
      </c>
      <c r="L460" s="195">
        <f t="shared" si="127"/>
        <v>-1</v>
      </c>
      <c r="M460" s="195">
        <f t="shared" si="127"/>
        <v>1.4531922569342394E-2</v>
      </c>
      <c r="N460" s="195">
        <f t="shared" si="127"/>
        <v>-0.39250580103718424</v>
      </c>
      <c r="O460" s="195">
        <f t="shared" si="127"/>
        <v>-0.74847570043304634</v>
      </c>
      <c r="P460" s="195">
        <f t="shared" si="127"/>
        <v>-0.42338330342011055</v>
      </c>
      <c r="Q460" s="195">
        <f t="shared" si="127"/>
        <v>-0.33543907018756453</v>
      </c>
      <c r="R460" s="195">
        <f t="shared" si="127"/>
        <v>0.59105571276125901</v>
      </c>
      <c r="S460" s="195">
        <f t="shared" si="127"/>
        <v>0.3328801755560204</v>
      </c>
      <c r="T460" s="195">
        <f t="shared" si="127"/>
        <v>0.73655454362861528</v>
      </c>
      <c r="U460" s="195">
        <f t="shared" si="127"/>
        <v>-3.6092786930137177E-2</v>
      </c>
      <c r="V460" s="195">
        <f t="shared" si="127"/>
        <v>-9.2518771909276848E-2</v>
      </c>
      <c r="W460" s="195">
        <f t="shared" si="127"/>
        <v>-0.2988647005320581</v>
      </c>
      <c r="X460" s="195">
        <f t="shared" si="127"/>
        <v>-2.2994561660879737E-2</v>
      </c>
      <c r="Y460" s="195">
        <f t="shared" si="127"/>
        <v>0.3220861022157282</v>
      </c>
      <c r="Z460" s="195">
        <f t="shared" si="127"/>
        <v>1.1176956643647769E-2</v>
      </c>
      <c r="AA460" s="195">
        <f t="shared" si="127"/>
        <v>1.4315298095536333</v>
      </c>
      <c r="AB460" s="195">
        <f t="shared" si="127"/>
        <v>0.99685551858231003</v>
      </c>
      <c r="AC460" s="195">
        <f t="shared" si="127"/>
        <v>0.78834771021376426</v>
      </c>
      <c r="AD460" s="195">
        <f t="shared" si="127"/>
        <v>0.91356357585828263</v>
      </c>
      <c r="AE460" s="195">
        <f t="shared" si="127"/>
        <v>0.50437768534520122</v>
      </c>
      <c r="AF460" s="195">
        <f t="shared" si="127"/>
        <v>0.43756951578203612</v>
      </c>
      <c r="AG460" s="195">
        <f t="shared" si="127"/>
        <v>0.4990477829527431</v>
      </c>
      <c r="AH460" s="195">
        <f t="shared" si="127"/>
        <v>0.42800811297036001</v>
      </c>
      <c r="AI460" s="195">
        <f t="shared" si="127"/>
        <v>3.1901704152553063E-2</v>
      </c>
      <c r="AJ460" s="195">
        <f t="shared" si="127"/>
        <v>0.29632864863273495</v>
      </c>
      <c r="AK460" s="195">
        <f t="shared" si="127"/>
        <v>0.23734921708577522</v>
      </c>
      <c r="AL460" s="195">
        <f t="shared" si="127"/>
        <v>0.80908124845568818</v>
      </c>
      <c r="AM460" s="195">
        <f t="shared" si="127"/>
        <v>-0.37327024703633266</v>
      </c>
      <c r="AN460" s="195">
        <f t="shared" si="127"/>
        <v>0.96065245791996334</v>
      </c>
      <c r="AO460" s="195">
        <f t="shared" si="127"/>
        <v>1.0234644866494174E-2</v>
      </c>
      <c r="AP460" s="195">
        <f t="shared" si="127"/>
        <v>1.9252376641436295</v>
      </c>
      <c r="AQ460" s="195">
        <f t="shared" si="127"/>
        <v>1.9313339293215204</v>
      </c>
      <c r="AR460" s="195">
        <f t="shared" si="127"/>
        <v>0.62481509561196025</v>
      </c>
      <c r="AS460" s="195">
        <f t="shared" si="127"/>
        <v>-1</v>
      </c>
      <c r="AT460" s="195">
        <f t="shared" si="127"/>
        <v>0.46193721636976853</v>
      </c>
      <c r="AU460" s="195">
        <f t="shared" si="127"/>
        <v>1.3630406007855647</v>
      </c>
      <c r="AV460" s="195">
        <f t="shared" si="127"/>
        <v>-0.1909586018398684</v>
      </c>
      <c r="AW460" s="195">
        <f t="shared" si="127"/>
        <v>-0.50998002285104982</v>
      </c>
      <c r="AX460" s="195">
        <f t="shared" si="127"/>
        <v>-0.19491115967923464</v>
      </c>
      <c r="AY460" s="195">
        <f t="shared" si="127"/>
        <v>-0.1354026765499696</v>
      </c>
      <c r="AZ460" s="195">
        <f t="shared" si="127"/>
        <v>-1.3233653421004155</v>
      </c>
      <c r="BA460" s="195">
        <f t="shared" si="127"/>
        <v>1.9746313440162695</v>
      </c>
      <c r="BB460" s="195" t="e">
        <f t="shared" si="127"/>
        <v>#DIV/0!</v>
      </c>
      <c r="BC460" s="195" t="e">
        <f t="shared" si="127"/>
        <v>#DIV/0!</v>
      </c>
      <c r="BD460" s="195" t="e">
        <f t="shared" si="127"/>
        <v>#DIV/0!</v>
      </c>
      <c r="BE460" s="195" t="e">
        <f t="shared" si="127"/>
        <v>#DIV/0!</v>
      </c>
      <c r="BF460" s="195" t="e">
        <f t="shared" si="127"/>
        <v>#DIV/0!</v>
      </c>
      <c r="BG460" s="195" t="e">
        <f t="shared" si="127"/>
        <v>#DIV/0!</v>
      </c>
      <c r="BH460" s="195" t="e">
        <f t="shared" si="127"/>
        <v>#DIV/0!</v>
      </c>
      <c r="BI460" s="195" t="e">
        <f t="shared" si="127"/>
        <v>#DIV/0!</v>
      </c>
      <c r="BJ460" s="195" t="e">
        <f t="shared" si="127"/>
        <v>#DIV/0!</v>
      </c>
      <c r="BK460" s="195" t="e">
        <f t="shared" si="127"/>
        <v>#DIV/0!</v>
      </c>
      <c r="BL460" s="195" t="e">
        <f t="shared" si="127"/>
        <v>#DIV/0!</v>
      </c>
      <c r="BM460" s="195" t="e">
        <f t="shared" si="127"/>
        <v>#DIV/0!</v>
      </c>
      <c r="BN460" s="195" t="e">
        <f t="shared" si="127"/>
        <v>#DIV/0!</v>
      </c>
      <c r="BO460" s="195" t="e">
        <f t="shared" si="127"/>
        <v>#DIV/0!</v>
      </c>
      <c r="BP460" s="195" t="e">
        <f t="shared" si="126"/>
        <v>#DIV/0!</v>
      </c>
      <c r="BQ460" s="195" t="e">
        <f t="shared" si="126"/>
        <v>#DIV/0!</v>
      </c>
      <c r="BR460" s="195" t="e">
        <f t="shared" si="126"/>
        <v>#DIV/0!</v>
      </c>
      <c r="BS460" s="195" t="e">
        <f t="shared" si="126"/>
        <v>#DIV/0!</v>
      </c>
      <c r="BT460" s="195" t="e">
        <f t="shared" si="126"/>
        <v>#DIV/0!</v>
      </c>
      <c r="BU460" s="195" t="e">
        <f t="shared" si="126"/>
        <v>#DIV/0!</v>
      </c>
      <c r="BV460" s="195" t="e">
        <f t="shared" si="126"/>
        <v>#DIV/0!</v>
      </c>
    </row>
    <row r="461" spans="1:74" x14ac:dyDescent="0.2">
      <c r="A461" s="90"/>
      <c r="B461" s="102">
        <f t="shared" si="116"/>
        <v>42521</v>
      </c>
      <c r="C461" s="195">
        <f t="shared" si="117"/>
        <v>0.28171570547870783</v>
      </c>
      <c r="D461" s="195">
        <f t="shared" si="127"/>
        <v>0.27813004190718471</v>
      </c>
      <c r="E461" s="195">
        <f t="shared" si="127"/>
        <v>0.16989752851533424</v>
      </c>
      <c r="F461" s="195">
        <f t="shared" si="127"/>
        <v>0.27114865631530782</v>
      </c>
      <c r="G461" s="195">
        <f t="shared" si="127"/>
        <v>-0.12419228757099569</v>
      </c>
      <c r="H461" s="195">
        <f t="shared" si="127"/>
        <v>-0.10906119118151851</v>
      </c>
      <c r="I461" s="195">
        <f t="shared" si="127"/>
        <v>-0.49495988782053807</v>
      </c>
      <c r="J461" s="195">
        <f t="shared" si="127"/>
        <v>-0.14918656782869455</v>
      </c>
      <c r="K461" s="195">
        <f t="shared" si="127"/>
        <v>-0.83223554202565808</v>
      </c>
      <c r="L461" s="195">
        <f t="shared" si="127"/>
        <v>-1</v>
      </c>
      <c r="M461" s="195">
        <f t="shared" si="127"/>
        <v>-0.38333101690362376</v>
      </c>
      <c r="N461" s="195">
        <f t="shared" si="127"/>
        <v>-0.30128350643651641</v>
      </c>
      <c r="O461" s="195">
        <f t="shared" si="127"/>
        <v>-1.0340482327384557</v>
      </c>
      <c r="P461" s="195">
        <f t="shared" si="127"/>
        <v>-0.57443430028245079</v>
      </c>
      <c r="Q461" s="195">
        <f t="shared" si="127"/>
        <v>9.1831521401037619E-2</v>
      </c>
      <c r="R461" s="195">
        <f t="shared" si="127"/>
        <v>-0.35991467517443954</v>
      </c>
      <c r="S461" s="195">
        <f t="shared" si="127"/>
        <v>-0.47491364293417354</v>
      </c>
      <c r="T461" s="195">
        <f t="shared" si="127"/>
        <v>-0.21857738921820474</v>
      </c>
      <c r="U461" s="195">
        <f t="shared" si="127"/>
        <v>-0.78057025827081028</v>
      </c>
      <c r="V461" s="195">
        <f t="shared" si="127"/>
        <v>-0.48226110749176798</v>
      </c>
      <c r="W461" s="195">
        <f t="shared" si="127"/>
        <v>-0.34563909406700255</v>
      </c>
      <c r="X461" s="195">
        <f t="shared" si="127"/>
        <v>-0.16209572455976251</v>
      </c>
      <c r="Y461" s="195">
        <f t="shared" si="127"/>
        <v>-0.45237777555195796</v>
      </c>
      <c r="Z461" s="195">
        <f t="shared" si="127"/>
        <v>-0.69529523358452894</v>
      </c>
      <c r="AA461" s="195">
        <f t="shared" si="127"/>
        <v>1.0501358311016222E-2</v>
      </c>
      <c r="AB461" s="195">
        <f t="shared" si="127"/>
        <v>0.30363001387770838</v>
      </c>
      <c r="AC461" s="195">
        <f t="shared" si="127"/>
        <v>-1.2233062810440971</v>
      </c>
      <c r="AD461" s="195">
        <f t="shared" si="127"/>
        <v>-1.2192135035196578</v>
      </c>
      <c r="AE461" s="195">
        <f t="shared" si="127"/>
        <v>-0.97865408171701096</v>
      </c>
      <c r="AF461" s="195">
        <f t="shared" si="127"/>
        <v>-0.40558267551989508</v>
      </c>
      <c r="AG461" s="195">
        <f t="shared" si="127"/>
        <v>-0.18115174454137065</v>
      </c>
      <c r="AH461" s="195">
        <f t="shared" si="127"/>
        <v>-1.7312612715392062</v>
      </c>
      <c r="AI461" s="195">
        <f t="shared" si="127"/>
        <v>6.6358990365931833E-2</v>
      </c>
      <c r="AJ461" s="195">
        <f t="shared" si="127"/>
        <v>-0.13223542993193182</v>
      </c>
      <c r="AK461" s="195">
        <f t="shared" si="127"/>
        <v>4.0223459229327746E-3</v>
      </c>
      <c r="AL461" s="195">
        <f t="shared" si="127"/>
        <v>0.24613142463606036</v>
      </c>
      <c r="AM461" s="195">
        <f t="shared" si="127"/>
        <v>-0.98734322761884163</v>
      </c>
      <c r="AN461" s="195">
        <f t="shared" si="127"/>
        <v>0.29530784893816125</v>
      </c>
      <c r="AO461" s="195">
        <f t="shared" si="127"/>
        <v>-1.2592903156689768</v>
      </c>
      <c r="AP461" s="195">
        <f t="shared" si="127"/>
        <v>-9.8973825843480065E-2</v>
      </c>
      <c r="AQ461" s="195">
        <f t="shared" si="127"/>
        <v>-1.2162736764907613</v>
      </c>
      <c r="AR461" s="195">
        <f t="shared" si="127"/>
        <v>0.6214576337393094</v>
      </c>
      <c r="AS461" s="195">
        <f t="shared" si="127"/>
        <v>-1</v>
      </c>
      <c r="AT461" s="195">
        <f t="shared" si="127"/>
        <v>8.8810385478954493E-2</v>
      </c>
      <c r="AU461" s="195">
        <f t="shared" si="127"/>
        <v>-7.7989620673854232E-2</v>
      </c>
      <c r="AV461" s="195">
        <f t="shared" si="127"/>
        <v>0.10935681177967849</v>
      </c>
      <c r="AW461" s="195">
        <f t="shared" si="127"/>
        <v>0.24260070229484731</v>
      </c>
      <c r="AX461" s="195">
        <f t="shared" si="127"/>
        <v>-0.18090501160752576</v>
      </c>
      <c r="AY461" s="195">
        <f t="shared" si="127"/>
        <v>9.9978731709477714E-2</v>
      </c>
      <c r="AZ461" s="195">
        <f t="shared" si="127"/>
        <v>-5.6418895125382854E-2</v>
      </c>
      <c r="BA461" s="195">
        <f t="shared" si="127"/>
        <v>0.29702509678386702</v>
      </c>
      <c r="BB461" s="195" t="e">
        <f t="shared" si="127"/>
        <v>#DIV/0!</v>
      </c>
      <c r="BC461" s="195" t="e">
        <f t="shared" si="127"/>
        <v>#DIV/0!</v>
      </c>
      <c r="BD461" s="195" t="e">
        <f t="shared" si="127"/>
        <v>#DIV/0!</v>
      </c>
      <c r="BE461" s="195" t="e">
        <f t="shared" si="127"/>
        <v>#DIV/0!</v>
      </c>
      <c r="BF461" s="195" t="e">
        <f t="shared" si="127"/>
        <v>#DIV/0!</v>
      </c>
      <c r="BG461" s="195" t="e">
        <f t="shared" si="127"/>
        <v>#DIV/0!</v>
      </c>
      <c r="BH461" s="195" t="e">
        <f t="shared" si="127"/>
        <v>#DIV/0!</v>
      </c>
      <c r="BI461" s="195" t="e">
        <f t="shared" si="127"/>
        <v>#DIV/0!</v>
      </c>
      <c r="BJ461" s="195" t="e">
        <f t="shared" si="127"/>
        <v>#DIV/0!</v>
      </c>
      <c r="BK461" s="195" t="e">
        <f t="shared" si="127"/>
        <v>#DIV/0!</v>
      </c>
      <c r="BL461" s="195" t="e">
        <f t="shared" si="127"/>
        <v>#DIV/0!</v>
      </c>
      <c r="BM461" s="195" t="e">
        <f t="shared" si="127"/>
        <v>#DIV/0!</v>
      </c>
      <c r="BN461" s="195" t="e">
        <f t="shared" si="127"/>
        <v>#DIV/0!</v>
      </c>
      <c r="BO461" s="195" t="e">
        <f t="shared" si="127"/>
        <v>#DIV/0!</v>
      </c>
      <c r="BP461" s="195" t="e">
        <f t="shared" si="126"/>
        <v>#DIV/0!</v>
      </c>
      <c r="BQ461" s="195" t="e">
        <f t="shared" si="126"/>
        <v>#DIV/0!</v>
      </c>
      <c r="BR461" s="195" t="e">
        <f t="shared" si="126"/>
        <v>#DIV/0!</v>
      </c>
      <c r="BS461" s="195" t="e">
        <f t="shared" si="126"/>
        <v>#DIV/0!</v>
      </c>
      <c r="BT461" s="195" t="e">
        <f t="shared" si="126"/>
        <v>#DIV/0!</v>
      </c>
      <c r="BU461" s="195" t="e">
        <f t="shared" si="126"/>
        <v>#DIV/0!</v>
      </c>
      <c r="BV461" s="195" t="e">
        <f t="shared" si="126"/>
        <v>#DIV/0!</v>
      </c>
    </row>
    <row r="462" spans="1:74" x14ac:dyDescent="0.2">
      <c r="A462" s="90"/>
      <c r="B462" s="102">
        <f t="shared" si="116"/>
        <v>42551</v>
      </c>
      <c r="C462" s="195">
        <f t="shared" si="117"/>
        <v>-0.13594798316471302</v>
      </c>
      <c r="D462" s="195">
        <f t="shared" si="127"/>
        <v>-0.12911410712223298</v>
      </c>
      <c r="E462" s="195">
        <f t="shared" si="127"/>
        <v>-0.11432748011372347</v>
      </c>
      <c r="F462" s="195">
        <f t="shared" si="127"/>
        <v>-0.1958326662813156</v>
      </c>
      <c r="G462" s="195">
        <f t="shared" si="127"/>
        <v>-0.49767215529239744</v>
      </c>
      <c r="H462" s="195">
        <f t="shared" si="127"/>
        <v>-0.30112480503265154</v>
      </c>
      <c r="I462" s="195">
        <f t="shared" si="127"/>
        <v>-0.46860984840503511</v>
      </c>
      <c r="J462" s="195">
        <f t="shared" si="127"/>
        <v>-1.1431952013436573</v>
      </c>
      <c r="K462" s="195">
        <f t="shared" si="127"/>
        <v>0.54336877002284878</v>
      </c>
      <c r="L462" s="195">
        <f t="shared" si="127"/>
        <v>-1</v>
      </c>
      <c r="M462" s="195">
        <f t="shared" si="127"/>
        <v>1.5844295307103675</v>
      </c>
      <c r="N462" s="195">
        <f t="shared" si="127"/>
        <v>1.6658251545962279</v>
      </c>
      <c r="O462" s="195">
        <f t="shared" si="127"/>
        <v>-0.62248781853360102</v>
      </c>
      <c r="P462" s="195">
        <f t="shared" si="127"/>
        <v>1.4885673533987249</v>
      </c>
      <c r="Q462" s="195">
        <f t="shared" si="127"/>
        <v>1.8575639893847045</v>
      </c>
      <c r="R462" s="195">
        <f t="shared" si="127"/>
        <v>1.3867011879390196</v>
      </c>
      <c r="S462" s="195">
        <f t="shared" si="127"/>
        <v>1.0653686174816097</v>
      </c>
      <c r="T462" s="195">
        <f t="shared" si="127"/>
        <v>1.4845301749119273</v>
      </c>
      <c r="U462" s="195">
        <f t="shared" si="127"/>
        <v>1.1373436482585899</v>
      </c>
      <c r="V462" s="195">
        <f t="shared" si="127"/>
        <v>1.5385469713552911</v>
      </c>
      <c r="W462" s="195">
        <f t="shared" si="127"/>
        <v>0.63461445388005444</v>
      </c>
      <c r="X462" s="195">
        <f t="shared" si="127"/>
        <v>0.60685279638004697</v>
      </c>
      <c r="Y462" s="195">
        <f t="shared" si="127"/>
        <v>0.8467658798829546</v>
      </c>
      <c r="Z462" s="195">
        <f t="shared" si="127"/>
        <v>0.52022646714640675</v>
      </c>
      <c r="AA462" s="195">
        <f t="shared" si="127"/>
        <v>0.14098638227883048</v>
      </c>
      <c r="AB462" s="195">
        <f t="shared" si="127"/>
        <v>-0.2480601015971797</v>
      </c>
      <c r="AC462" s="195">
        <f t="shared" si="127"/>
        <v>1.597707050469122</v>
      </c>
      <c r="AD462" s="195">
        <f t="shared" si="127"/>
        <v>2.0821171358137454</v>
      </c>
      <c r="AE462" s="195">
        <f t="shared" si="127"/>
        <v>-5.5823656615382571E-2</v>
      </c>
      <c r="AF462" s="195">
        <f t="shared" si="127"/>
        <v>1.3562306289675867</v>
      </c>
      <c r="AG462" s="195">
        <f t="shared" si="127"/>
        <v>0.5254789185032831</v>
      </c>
      <c r="AH462" s="195">
        <f t="shared" si="127"/>
        <v>1.67917447907011</v>
      </c>
      <c r="AI462" s="195">
        <f t="shared" si="127"/>
        <v>-0.11281889794363763</v>
      </c>
      <c r="AJ462" s="195">
        <f t="shared" si="127"/>
        <v>-0.10492178607803807</v>
      </c>
      <c r="AK462" s="195">
        <f t="shared" si="127"/>
        <v>-0.47166310240644815</v>
      </c>
      <c r="AL462" s="195">
        <f t="shared" si="127"/>
        <v>-0.43964266948743552</v>
      </c>
      <c r="AM462" s="195">
        <f t="shared" si="127"/>
        <v>1.2976909669508681</v>
      </c>
      <c r="AN462" s="195">
        <f t="shared" si="127"/>
        <v>-3.8622988861028149E-2</v>
      </c>
      <c r="AO462" s="195">
        <f t="shared" si="127"/>
        <v>1.205439395212984</v>
      </c>
      <c r="AP462" s="195">
        <f t="shared" si="127"/>
        <v>0.9059665687430406</v>
      </c>
      <c r="AQ462" s="195">
        <f t="shared" si="127"/>
        <v>0.25162154119487684</v>
      </c>
      <c r="AR462" s="195">
        <f t="shared" si="127"/>
        <v>-0.50996187758106337</v>
      </c>
      <c r="AS462" s="195">
        <f t="shared" si="127"/>
        <v>-1</v>
      </c>
      <c r="AT462" s="195">
        <f t="shared" si="127"/>
        <v>0.65987898120555666</v>
      </c>
      <c r="AU462" s="195">
        <f t="shared" si="127"/>
        <v>-1.0850739247491623</v>
      </c>
      <c r="AV462" s="195">
        <f t="shared" si="127"/>
        <v>-1.0710077613193656</v>
      </c>
      <c r="AW462" s="195">
        <f t="shared" si="127"/>
        <v>1.0823613180911256</v>
      </c>
      <c r="AX462" s="195">
        <f t="shared" si="127"/>
        <v>0.6032916252327174</v>
      </c>
      <c r="AY462" s="195">
        <f t="shared" si="127"/>
        <v>-0.5377138452932233</v>
      </c>
      <c r="AZ462" s="195">
        <f t="shared" si="127"/>
        <v>6.1706238784705533E-2</v>
      </c>
      <c r="BA462" s="195">
        <f t="shared" si="127"/>
        <v>0.80966314765499658</v>
      </c>
      <c r="BB462" s="195" t="e">
        <f t="shared" si="127"/>
        <v>#DIV/0!</v>
      </c>
      <c r="BC462" s="195" t="e">
        <f t="shared" si="127"/>
        <v>#DIV/0!</v>
      </c>
      <c r="BD462" s="195" t="e">
        <f t="shared" si="127"/>
        <v>#DIV/0!</v>
      </c>
      <c r="BE462" s="195" t="e">
        <f t="shared" si="127"/>
        <v>#DIV/0!</v>
      </c>
      <c r="BF462" s="195" t="e">
        <f t="shared" si="127"/>
        <v>#DIV/0!</v>
      </c>
      <c r="BG462" s="195" t="e">
        <f t="shared" si="127"/>
        <v>#DIV/0!</v>
      </c>
      <c r="BH462" s="195" t="e">
        <f t="shared" si="127"/>
        <v>#DIV/0!</v>
      </c>
      <c r="BI462" s="195" t="e">
        <f t="shared" si="127"/>
        <v>#DIV/0!</v>
      </c>
      <c r="BJ462" s="195" t="e">
        <f t="shared" si="127"/>
        <v>#DIV/0!</v>
      </c>
      <c r="BK462" s="195" t="e">
        <f t="shared" si="127"/>
        <v>#DIV/0!</v>
      </c>
      <c r="BL462" s="195" t="e">
        <f t="shared" si="127"/>
        <v>#DIV/0!</v>
      </c>
      <c r="BM462" s="195" t="e">
        <f t="shared" si="127"/>
        <v>#DIV/0!</v>
      </c>
      <c r="BN462" s="195" t="e">
        <f t="shared" si="127"/>
        <v>#DIV/0!</v>
      </c>
      <c r="BO462" s="195" t="e">
        <f t="shared" si="127"/>
        <v>#DIV/0!</v>
      </c>
      <c r="BP462" s="195" t="e">
        <f t="shared" si="126"/>
        <v>#DIV/0!</v>
      </c>
      <c r="BQ462" s="195" t="e">
        <f t="shared" si="126"/>
        <v>#DIV/0!</v>
      </c>
      <c r="BR462" s="195" t="e">
        <f t="shared" si="126"/>
        <v>#DIV/0!</v>
      </c>
      <c r="BS462" s="195" t="e">
        <f t="shared" si="126"/>
        <v>#DIV/0!</v>
      </c>
      <c r="BT462" s="195" t="e">
        <f t="shared" si="126"/>
        <v>#DIV/0!</v>
      </c>
      <c r="BU462" s="195" t="e">
        <f t="shared" si="126"/>
        <v>#DIV/0!</v>
      </c>
      <c r="BV462" s="195" t="e">
        <f t="shared" si="126"/>
        <v>#DIV/0!</v>
      </c>
    </row>
    <row r="463" spans="1:74" x14ac:dyDescent="0.2">
      <c r="A463" s="90"/>
      <c r="B463" s="102">
        <f t="shared" si="116"/>
        <v>42582</v>
      </c>
      <c r="C463" s="195">
        <f t="shared" si="117"/>
        <v>0.85666931299169546</v>
      </c>
      <c r="D463" s="195">
        <f t="shared" si="127"/>
        <v>0.82783486059314193</v>
      </c>
      <c r="E463" s="195">
        <f t="shared" si="127"/>
        <v>0.87190570516807508</v>
      </c>
      <c r="F463" s="195">
        <f t="shared" si="127"/>
        <v>1.0210212340215334</v>
      </c>
      <c r="G463" s="195">
        <f t="shared" si="127"/>
        <v>0.82155996417330179</v>
      </c>
      <c r="H463" s="195">
        <f t="shared" si="127"/>
        <v>0.92959166439142615</v>
      </c>
      <c r="I463" s="195">
        <f t="shared" si="127"/>
        <v>0.96863866050983194</v>
      </c>
      <c r="J463" s="195">
        <f t="shared" si="127"/>
        <v>1.0937949438233083</v>
      </c>
      <c r="K463" s="195">
        <f t="shared" si="127"/>
        <v>0.71868760541146648</v>
      </c>
      <c r="L463" s="195">
        <f t="shared" si="127"/>
        <v>-1</v>
      </c>
      <c r="M463" s="195">
        <f t="shared" si="127"/>
        <v>0.2905139224718411</v>
      </c>
      <c r="N463" s="195">
        <f t="shared" si="127"/>
        <v>6.1647730033262883E-2</v>
      </c>
      <c r="O463" s="195">
        <f t="shared" si="127"/>
        <v>-0.93907275253733546</v>
      </c>
      <c r="P463" s="195">
        <f t="shared" si="127"/>
        <v>-0.33221642957420106</v>
      </c>
      <c r="Q463" s="195">
        <f t="shared" si="127"/>
        <v>0.57069829884672507</v>
      </c>
      <c r="R463" s="195">
        <f t="shared" si="127"/>
        <v>0.65789203775729321</v>
      </c>
      <c r="S463" s="195">
        <f t="shared" si="127"/>
        <v>0.26090154253443065</v>
      </c>
      <c r="T463" s="195">
        <f t="shared" si="127"/>
        <v>0.91137725034867934</v>
      </c>
      <c r="U463" s="195">
        <f t="shared" si="127"/>
        <v>0.36388599128971594</v>
      </c>
      <c r="V463" s="195">
        <f t="shared" si="127"/>
        <v>-1.7918108419358068E-2</v>
      </c>
      <c r="W463" s="195">
        <f t="shared" si="127"/>
        <v>-0.2373118943158275</v>
      </c>
      <c r="X463" s="195">
        <f t="shared" si="127"/>
        <v>0.27406402188126</v>
      </c>
      <c r="Y463" s="195">
        <f t="shared" si="127"/>
        <v>-0.1353441100398359</v>
      </c>
      <c r="Z463" s="195">
        <f t="shared" si="127"/>
        <v>5.2564895106263408E-2</v>
      </c>
      <c r="AA463" s="195">
        <f t="shared" si="127"/>
        <v>0.90958971368237607</v>
      </c>
      <c r="AB463" s="195">
        <f t="shared" si="127"/>
        <v>0.64526716029425801</v>
      </c>
      <c r="AC463" s="195">
        <f t="shared" si="127"/>
        <v>0.23704563092058992</v>
      </c>
      <c r="AD463" s="195">
        <f t="shared" si="127"/>
        <v>9.0205667583071247E-2</v>
      </c>
      <c r="AE463" s="195">
        <f t="shared" si="127"/>
        <v>0.80097603988076815</v>
      </c>
      <c r="AF463" s="195">
        <f t="shared" si="127"/>
        <v>0.37415309850325068</v>
      </c>
      <c r="AG463" s="195">
        <f t="shared" si="127"/>
        <v>0.4303268305213393</v>
      </c>
      <c r="AH463" s="195">
        <f t="shared" si="127"/>
        <v>0.37969912500784558</v>
      </c>
      <c r="AI463" s="195">
        <f t="shared" si="127"/>
        <v>0.74861325739083096</v>
      </c>
      <c r="AJ463" s="195">
        <f t="shared" si="127"/>
        <v>0.85040542395458041</v>
      </c>
      <c r="AK463" s="195">
        <f t="shared" si="127"/>
        <v>0.95178991946104907</v>
      </c>
      <c r="AL463" s="195">
        <f t="shared" si="127"/>
        <v>0.78425171407922623</v>
      </c>
      <c r="AM463" s="195">
        <f t="shared" si="127"/>
        <v>0.26135656601274626</v>
      </c>
      <c r="AN463" s="195">
        <f t="shared" si="127"/>
        <v>0.60947505256274781</v>
      </c>
      <c r="AO463" s="195">
        <f t="shared" si="127"/>
        <v>-0.17496481325428775</v>
      </c>
      <c r="AP463" s="195">
        <f t="shared" si="127"/>
        <v>-1.2441736282352218</v>
      </c>
      <c r="AQ463" s="195">
        <f t="shared" si="127"/>
        <v>0.68388368378108044</v>
      </c>
      <c r="AR463" s="195">
        <f t="shared" si="127"/>
        <v>0.38178694990859324</v>
      </c>
      <c r="AS463" s="195">
        <f t="shared" si="127"/>
        <v>-1</v>
      </c>
      <c r="AT463" s="195">
        <f t="shared" si="127"/>
        <v>0.2064510623272767</v>
      </c>
      <c r="AU463" s="195">
        <f t="shared" si="127"/>
        <v>3.3266739382268207E-2</v>
      </c>
      <c r="AV463" s="195">
        <f t="shared" si="127"/>
        <v>0.55248734885235751</v>
      </c>
      <c r="AW463" s="195">
        <f t="shared" si="127"/>
        <v>0.529887708610839</v>
      </c>
      <c r="AX463" s="195">
        <f t="shared" si="127"/>
        <v>0.87997633043844847</v>
      </c>
      <c r="AY463" s="195">
        <f t="shared" si="127"/>
        <v>0.9139205938694418</v>
      </c>
      <c r="AZ463" s="195">
        <f t="shared" si="127"/>
        <v>0.82954903385903911</v>
      </c>
      <c r="BA463" s="195">
        <f t="shared" si="127"/>
        <v>-9.2204470836483102E-2</v>
      </c>
      <c r="BB463" s="195" t="e">
        <f t="shared" si="127"/>
        <v>#DIV/0!</v>
      </c>
      <c r="BC463" s="195" t="e">
        <f t="shared" si="127"/>
        <v>#DIV/0!</v>
      </c>
      <c r="BD463" s="195" t="e">
        <f t="shared" si="127"/>
        <v>#DIV/0!</v>
      </c>
      <c r="BE463" s="195" t="e">
        <f t="shared" si="127"/>
        <v>#DIV/0!</v>
      </c>
      <c r="BF463" s="195" t="e">
        <f t="shared" si="127"/>
        <v>#DIV/0!</v>
      </c>
      <c r="BG463" s="195" t="e">
        <f t="shared" si="127"/>
        <v>#DIV/0!</v>
      </c>
      <c r="BH463" s="195" t="e">
        <f t="shared" si="127"/>
        <v>#DIV/0!</v>
      </c>
      <c r="BI463" s="195" t="e">
        <f t="shared" si="127"/>
        <v>#DIV/0!</v>
      </c>
      <c r="BJ463" s="195" t="e">
        <f t="shared" si="127"/>
        <v>#DIV/0!</v>
      </c>
      <c r="BK463" s="195" t="e">
        <f t="shared" si="127"/>
        <v>#DIV/0!</v>
      </c>
      <c r="BL463" s="195" t="e">
        <f t="shared" si="127"/>
        <v>#DIV/0!</v>
      </c>
      <c r="BM463" s="195" t="e">
        <f t="shared" si="127"/>
        <v>#DIV/0!</v>
      </c>
      <c r="BN463" s="195" t="e">
        <f t="shared" si="127"/>
        <v>#DIV/0!</v>
      </c>
      <c r="BO463" s="195" t="e">
        <f t="shared" ref="BO463:BV466" si="128">(BO216-BO$246)/BO$247</f>
        <v>#DIV/0!</v>
      </c>
      <c r="BP463" s="195" t="e">
        <f t="shared" si="128"/>
        <v>#DIV/0!</v>
      </c>
      <c r="BQ463" s="195" t="e">
        <f t="shared" si="128"/>
        <v>#DIV/0!</v>
      </c>
      <c r="BR463" s="195" t="e">
        <f t="shared" si="128"/>
        <v>#DIV/0!</v>
      </c>
      <c r="BS463" s="195" t="e">
        <f t="shared" si="128"/>
        <v>#DIV/0!</v>
      </c>
      <c r="BT463" s="195" t="e">
        <f t="shared" si="128"/>
        <v>#DIV/0!</v>
      </c>
      <c r="BU463" s="195" t="e">
        <f t="shared" si="128"/>
        <v>#DIV/0!</v>
      </c>
      <c r="BV463" s="195" t="e">
        <f t="shared" si="128"/>
        <v>#DIV/0!</v>
      </c>
    </row>
    <row r="464" spans="1:74" x14ac:dyDescent="0.2">
      <c r="A464" s="90"/>
      <c r="B464" s="102">
        <f t="shared" si="116"/>
        <v>42613</v>
      </c>
      <c r="C464" s="195">
        <f t="shared" si="117"/>
        <v>-0.12289104708548521</v>
      </c>
      <c r="D464" s="195">
        <f t="shared" ref="D464:BO467" si="129">(D217-D$246)/D$247</f>
        <v>-0.15408612176956415</v>
      </c>
      <c r="E464" s="195">
        <f t="shared" si="129"/>
        <v>-0.28356673599052756</v>
      </c>
      <c r="F464" s="195">
        <f t="shared" si="129"/>
        <v>0.17351719085686454</v>
      </c>
      <c r="G464" s="195">
        <f t="shared" si="129"/>
        <v>0.26620249725189304</v>
      </c>
      <c r="H464" s="195">
        <f t="shared" si="129"/>
        <v>-6.5239997294331373E-2</v>
      </c>
      <c r="I464" s="195">
        <f t="shared" si="129"/>
        <v>5.534679638025509E-3</v>
      </c>
      <c r="J464" s="195">
        <f t="shared" si="129"/>
        <v>-0.37294618075105729</v>
      </c>
      <c r="K464" s="195">
        <f t="shared" si="129"/>
        <v>0.26551626110276993</v>
      </c>
      <c r="L464" s="195">
        <f t="shared" si="129"/>
        <v>-1</v>
      </c>
      <c r="M464" s="195">
        <f t="shared" si="129"/>
        <v>-0.53898753134138577</v>
      </c>
      <c r="N464" s="195">
        <f t="shared" si="129"/>
        <v>-0.78809906884203196</v>
      </c>
      <c r="O464" s="195">
        <f t="shared" si="129"/>
        <v>-0.97073124593770888</v>
      </c>
      <c r="P464" s="195">
        <f t="shared" si="129"/>
        <v>-0.98034395288209542</v>
      </c>
      <c r="Q464" s="195">
        <f t="shared" si="129"/>
        <v>-0.48368726617130225</v>
      </c>
      <c r="R464" s="195">
        <f t="shared" si="129"/>
        <v>-0.17925360772171733</v>
      </c>
      <c r="S464" s="195">
        <f t="shared" si="129"/>
        <v>-0.37017162653440921</v>
      </c>
      <c r="T464" s="195">
        <f t="shared" si="129"/>
        <v>3.2909029014453269E-3</v>
      </c>
      <c r="U464" s="195">
        <f t="shared" si="129"/>
        <v>-0.57092080728481664</v>
      </c>
      <c r="V464" s="195">
        <f t="shared" si="129"/>
        <v>-0.30959879446739752</v>
      </c>
      <c r="W464" s="195">
        <f t="shared" si="129"/>
        <v>-0.36586973666953992</v>
      </c>
      <c r="X464" s="195">
        <f t="shared" si="129"/>
        <v>-0.2644997089253634</v>
      </c>
      <c r="Y464" s="195">
        <f t="shared" si="129"/>
        <v>-0.3369025670515931</v>
      </c>
      <c r="Z464" s="195">
        <f t="shared" si="129"/>
        <v>-0.78935873009047341</v>
      </c>
      <c r="AA464" s="195">
        <f t="shared" si="129"/>
        <v>0.64586172600634451</v>
      </c>
      <c r="AB464" s="195">
        <f t="shared" si="129"/>
        <v>0.21451279163992204</v>
      </c>
      <c r="AC464" s="195">
        <f t="shared" si="129"/>
        <v>-0.5055802564205748</v>
      </c>
      <c r="AD464" s="195">
        <f t="shared" si="129"/>
        <v>-0.60722210684666211</v>
      </c>
      <c r="AE464" s="195">
        <f t="shared" si="129"/>
        <v>-0.10885621029852199</v>
      </c>
      <c r="AF464" s="195">
        <f t="shared" si="129"/>
        <v>0.48653954397184079</v>
      </c>
      <c r="AG464" s="195">
        <f t="shared" si="129"/>
        <v>0.15483012489889927</v>
      </c>
      <c r="AH464" s="195">
        <f t="shared" si="129"/>
        <v>-9.1868117323978538E-2</v>
      </c>
      <c r="AI464" s="195">
        <f t="shared" si="129"/>
        <v>-0.14038472691434065</v>
      </c>
      <c r="AJ464" s="195">
        <f t="shared" si="129"/>
        <v>-9.3866263565747718E-2</v>
      </c>
      <c r="AK464" s="195">
        <f t="shared" si="129"/>
        <v>0.1152106022171393</v>
      </c>
      <c r="AL464" s="195">
        <f t="shared" si="129"/>
        <v>0.65512553149706831</v>
      </c>
      <c r="AM464" s="195">
        <f t="shared" si="129"/>
        <v>-1.385128882811083</v>
      </c>
      <c r="AN464" s="195">
        <f t="shared" si="129"/>
        <v>0.31059669801662781</v>
      </c>
      <c r="AO464" s="195">
        <f t="shared" si="129"/>
        <v>-1.0814804502834454</v>
      </c>
      <c r="AP464" s="195">
        <f t="shared" si="129"/>
        <v>-0.46496503559497082</v>
      </c>
      <c r="AQ464" s="195">
        <f t="shared" si="129"/>
        <v>-0.27059239206213892</v>
      </c>
      <c r="AR464" s="195">
        <f t="shared" si="129"/>
        <v>-0.47604405039106423</v>
      </c>
      <c r="AS464" s="195">
        <f t="shared" si="129"/>
        <v>-1</v>
      </c>
      <c r="AT464" s="195">
        <f t="shared" si="129"/>
        <v>-0.59434234416851439</v>
      </c>
      <c r="AU464" s="195">
        <f t="shared" si="129"/>
        <v>-0.67441026082602584</v>
      </c>
      <c r="AV464" s="195">
        <f t="shared" si="129"/>
        <v>-0.3171374712892075</v>
      </c>
      <c r="AW464" s="195">
        <f t="shared" si="129"/>
        <v>-0.81291236407146061</v>
      </c>
      <c r="AX464" s="195">
        <f t="shared" si="129"/>
        <v>-0.72564714105313144</v>
      </c>
      <c r="AY464" s="195">
        <f t="shared" si="129"/>
        <v>-0.14459943617531359</v>
      </c>
      <c r="AZ464" s="195">
        <f t="shared" si="129"/>
        <v>0.17518992146652609</v>
      </c>
      <c r="BA464" s="195">
        <f t="shared" si="129"/>
        <v>-0.46130623312152236</v>
      </c>
      <c r="BB464" s="195" t="e">
        <f t="shared" si="129"/>
        <v>#DIV/0!</v>
      </c>
      <c r="BC464" s="195" t="e">
        <f t="shared" si="129"/>
        <v>#DIV/0!</v>
      </c>
      <c r="BD464" s="195" t="e">
        <f t="shared" si="129"/>
        <v>#DIV/0!</v>
      </c>
      <c r="BE464" s="195" t="e">
        <f t="shared" si="129"/>
        <v>#DIV/0!</v>
      </c>
      <c r="BF464" s="195" t="e">
        <f t="shared" si="129"/>
        <v>#DIV/0!</v>
      </c>
      <c r="BG464" s="195" t="e">
        <f t="shared" si="129"/>
        <v>#DIV/0!</v>
      </c>
      <c r="BH464" s="195" t="e">
        <f t="shared" si="129"/>
        <v>#DIV/0!</v>
      </c>
      <c r="BI464" s="195" t="e">
        <f t="shared" si="129"/>
        <v>#DIV/0!</v>
      </c>
      <c r="BJ464" s="195" t="e">
        <f t="shared" si="129"/>
        <v>#DIV/0!</v>
      </c>
      <c r="BK464" s="195" t="e">
        <f t="shared" si="129"/>
        <v>#DIV/0!</v>
      </c>
      <c r="BL464" s="195" t="e">
        <f t="shared" si="129"/>
        <v>#DIV/0!</v>
      </c>
      <c r="BM464" s="195" t="e">
        <f t="shared" si="129"/>
        <v>#DIV/0!</v>
      </c>
      <c r="BN464" s="195" t="e">
        <f t="shared" si="129"/>
        <v>#DIV/0!</v>
      </c>
      <c r="BO464" s="195" t="e">
        <f t="shared" si="129"/>
        <v>#DIV/0!</v>
      </c>
      <c r="BP464" s="195" t="e">
        <f t="shared" si="128"/>
        <v>#DIV/0!</v>
      </c>
      <c r="BQ464" s="195" t="e">
        <f t="shared" si="128"/>
        <v>#DIV/0!</v>
      </c>
      <c r="BR464" s="195" t="e">
        <f t="shared" si="128"/>
        <v>#DIV/0!</v>
      </c>
      <c r="BS464" s="195" t="e">
        <f t="shared" si="128"/>
        <v>#DIV/0!</v>
      </c>
      <c r="BT464" s="195" t="e">
        <f t="shared" si="128"/>
        <v>#DIV/0!</v>
      </c>
      <c r="BU464" s="195" t="e">
        <f t="shared" si="128"/>
        <v>#DIV/0!</v>
      </c>
      <c r="BV464" s="195" t="e">
        <f t="shared" si="128"/>
        <v>#DIV/0!</v>
      </c>
    </row>
    <row r="465" spans="1:74" x14ac:dyDescent="0.2">
      <c r="A465" s="90"/>
      <c r="B465" s="102">
        <f t="shared" si="116"/>
        <v>42643</v>
      </c>
      <c r="C465" s="195">
        <f t="shared" si="117"/>
        <v>-0.14871476510884687</v>
      </c>
      <c r="D465" s="195">
        <f t="shared" si="129"/>
        <v>-0.16842833766861956</v>
      </c>
      <c r="E465" s="195">
        <f t="shared" si="129"/>
        <v>-0.17515571117110307</v>
      </c>
      <c r="F465" s="195">
        <f t="shared" si="129"/>
        <v>4.1499927297482239E-2</v>
      </c>
      <c r="G465" s="195">
        <f t="shared" si="129"/>
        <v>0.56941318105446448</v>
      </c>
      <c r="H465" s="195">
        <f t="shared" si="129"/>
        <v>2.9822058182125571E-3</v>
      </c>
      <c r="I465" s="195">
        <f t="shared" si="129"/>
        <v>0.14509394851522395</v>
      </c>
      <c r="J465" s="195">
        <f t="shared" si="129"/>
        <v>0.42372807316954386</v>
      </c>
      <c r="K465" s="195">
        <f t="shared" si="129"/>
        <v>5.354049189747314E-2</v>
      </c>
      <c r="L465" s="195">
        <f t="shared" si="129"/>
        <v>-1</v>
      </c>
      <c r="M465" s="195">
        <f t="shared" si="129"/>
        <v>-0.47699157484154903</v>
      </c>
      <c r="N465" s="195">
        <f t="shared" si="129"/>
        <v>-0.41662408575599502</v>
      </c>
      <c r="O465" s="195">
        <f t="shared" si="129"/>
        <v>-0.68580480533434796</v>
      </c>
      <c r="P465" s="195">
        <f t="shared" si="129"/>
        <v>-0.16584326904027941</v>
      </c>
      <c r="Q465" s="195">
        <f t="shared" si="129"/>
        <v>-0.70189751186394289</v>
      </c>
      <c r="R465" s="195">
        <f t="shared" si="129"/>
        <v>-0.5338094105128276</v>
      </c>
      <c r="S465" s="195">
        <f t="shared" si="129"/>
        <v>-0.32389964816338723</v>
      </c>
      <c r="T465" s="195">
        <f t="shared" si="129"/>
        <v>-0.66092063730455541</v>
      </c>
      <c r="U465" s="195">
        <f t="shared" si="129"/>
        <v>3.9817023623010497E-2</v>
      </c>
      <c r="V465" s="195">
        <f t="shared" si="129"/>
        <v>-0.64714702626542253</v>
      </c>
      <c r="W465" s="195">
        <f t="shared" si="129"/>
        <v>-0.13630216103791062</v>
      </c>
      <c r="X465" s="195">
        <f t="shared" si="129"/>
        <v>-0.31869936259573101</v>
      </c>
      <c r="Y465" s="195">
        <f t="shared" si="129"/>
        <v>-0.5604336543463686</v>
      </c>
      <c r="Z465" s="195">
        <f t="shared" si="129"/>
        <v>-1.3490918657693767</v>
      </c>
      <c r="AA465" s="195">
        <f t="shared" si="129"/>
        <v>3.1616834448476225E-2</v>
      </c>
      <c r="AB465" s="195">
        <f t="shared" si="129"/>
        <v>0.28613616370869777</v>
      </c>
      <c r="AC465" s="195">
        <f t="shared" si="129"/>
        <v>0.32421791081873447</v>
      </c>
      <c r="AD465" s="195">
        <f t="shared" si="129"/>
        <v>0.37497846124301504</v>
      </c>
      <c r="AE465" s="195">
        <f t="shared" si="129"/>
        <v>6.9675268556045437E-3</v>
      </c>
      <c r="AF465" s="195">
        <f t="shared" si="129"/>
        <v>-0.20102549838774272</v>
      </c>
      <c r="AG465" s="195">
        <f t="shared" si="129"/>
        <v>-0.22505041315139793</v>
      </c>
      <c r="AH465" s="195">
        <f t="shared" si="129"/>
        <v>0.30483509362796529</v>
      </c>
      <c r="AI465" s="195">
        <f t="shared" si="129"/>
        <v>0.12838210555001361</v>
      </c>
      <c r="AJ465" s="195">
        <f t="shared" si="129"/>
        <v>4.9205204240362621E-2</v>
      </c>
      <c r="AK465" s="195">
        <f t="shared" si="129"/>
        <v>0.17328493978494669</v>
      </c>
      <c r="AL465" s="195">
        <f t="shared" si="129"/>
        <v>0.14284308239489055</v>
      </c>
      <c r="AM465" s="195">
        <f t="shared" si="129"/>
        <v>-0.56464603696358406</v>
      </c>
      <c r="AN465" s="195">
        <f t="shared" si="129"/>
        <v>0.24440716846960811</v>
      </c>
      <c r="AO465" s="195">
        <f t="shared" si="129"/>
        <v>-2.954187105291773E-2</v>
      </c>
      <c r="AP465" s="195">
        <f t="shared" si="129"/>
        <v>0.67360449125779476</v>
      </c>
      <c r="AQ465" s="195">
        <f t="shared" si="129"/>
        <v>0.26123272674922521</v>
      </c>
      <c r="AR465" s="195">
        <f t="shared" si="129"/>
        <v>0.49224677980378767</v>
      </c>
      <c r="AS465" s="195">
        <f t="shared" si="129"/>
        <v>-1</v>
      </c>
      <c r="AT465" s="195">
        <f t="shared" si="129"/>
        <v>3.4051696974019136E-2</v>
      </c>
      <c r="AU465" s="195">
        <f t="shared" si="129"/>
        <v>0.12604163489823295</v>
      </c>
      <c r="AV465" s="195">
        <f t="shared" si="129"/>
        <v>0.47167883582872994</v>
      </c>
      <c r="AW465" s="195">
        <f t="shared" si="129"/>
        <v>-0.44933155677634407</v>
      </c>
      <c r="AX465" s="195">
        <f t="shared" si="129"/>
        <v>-0.37779264127820472</v>
      </c>
      <c r="AY465" s="195">
        <f t="shared" si="129"/>
        <v>-0.10036142766218528</v>
      </c>
      <c r="AZ465" s="195">
        <f t="shared" si="129"/>
        <v>-0.28267027210082513</v>
      </c>
      <c r="BA465" s="195">
        <f t="shared" si="129"/>
        <v>0.16330628817523477</v>
      </c>
      <c r="BB465" s="195" t="e">
        <f t="shared" si="129"/>
        <v>#DIV/0!</v>
      </c>
      <c r="BC465" s="195" t="e">
        <f t="shared" si="129"/>
        <v>#DIV/0!</v>
      </c>
      <c r="BD465" s="195" t="e">
        <f t="shared" si="129"/>
        <v>#DIV/0!</v>
      </c>
      <c r="BE465" s="195" t="e">
        <f t="shared" si="129"/>
        <v>#DIV/0!</v>
      </c>
      <c r="BF465" s="195" t="e">
        <f t="shared" si="129"/>
        <v>#DIV/0!</v>
      </c>
      <c r="BG465" s="195" t="e">
        <f t="shared" si="129"/>
        <v>#DIV/0!</v>
      </c>
      <c r="BH465" s="195" t="e">
        <f t="shared" si="129"/>
        <v>#DIV/0!</v>
      </c>
      <c r="BI465" s="195" t="e">
        <f t="shared" si="129"/>
        <v>#DIV/0!</v>
      </c>
      <c r="BJ465" s="195" t="e">
        <f t="shared" si="129"/>
        <v>#DIV/0!</v>
      </c>
      <c r="BK465" s="195" t="e">
        <f t="shared" si="129"/>
        <v>#DIV/0!</v>
      </c>
      <c r="BL465" s="195" t="e">
        <f t="shared" si="129"/>
        <v>#DIV/0!</v>
      </c>
      <c r="BM465" s="195" t="e">
        <f t="shared" si="129"/>
        <v>#DIV/0!</v>
      </c>
      <c r="BN465" s="195" t="e">
        <f t="shared" si="129"/>
        <v>#DIV/0!</v>
      </c>
      <c r="BO465" s="195" t="e">
        <f t="shared" si="129"/>
        <v>#DIV/0!</v>
      </c>
      <c r="BP465" s="195" t="e">
        <f t="shared" si="128"/>
        <v>#DIV/0!</v>
      </c>
      <c r="BQ465" s="195" t="e">
        <f t="shared" si="128"/>
        <v>#DIV/0!</v>
      </c>
      <c r="BR465" s="195" t="e">
        <f t="shared" si="128"/>
        <v>#DIV/0!</v>
      </c>
      <c r="BS465" s="195" t="e">
        <f t="shared" si="128"/>
        <v>#DIV/0!</v>
      </c>
      <c r="BT465" s="195" t="e">
        <f t="shared" si="128"/>
        <v>#DIV/0!</v>
      </c>
      <c r="BU465" s="195" t="e">
        <f t="shared" si="128"/>
        <v>#DIV/0!</v>
      </c>
      <c r="BV465" s="195" t="e">
        <f t="shared" si="128"/>
        <v>#DIV/0!</v>
      </c>
    </row>
    <row r="466" spans="1:74" x14ac:dyDescent="0.2">
      <c r="A466" s="90"/>
      <c r="B466" s="102">
        <f t="shared" si="116"/>
        <v>42674</v>
      </c>
      <c r="C466" s="195">
        <f t="shared" si="117"/>
        <v>-0.76088723485979504</v>
      </c>
      <c r="D466" s="195">
        <f t="shared" si="129"/>
        <v>-0.71038782560834568</v>
      </c>
      <c r="E466" s="195">
        <f t="shared" si="129"/>
        <v>-0.98507101013746745</v>
      </c>
      <c r="F466" s="195">
        <f t="shared" si="129"/>
        <v>-1.1418958855863297</v>
      </c>
      <c r="G466" s="195">
        <f t="shared" si="129"/>
        <v>-1.3639749850905316</v>
      </c>
      <c r="H466" s="195">
        <f t="shared" si="129"/>
        <v>-0.58301935078455691</v>
      </c>
      <c r="I466" s="195">
        <f t="shared" si="129"/>
        <v>-0.45830187362945307</v>
      </c>
      <c r="J466" s="195">
        <f t="shared" si="129"/>
        <v>-0.83494409709245176</v>
      </c>
      <c r="K466" s="195">
        <f t="shared" si="129"/>
        <v>-0.13474925853396941</v>
      </c>
      <c r="L466" s="195">
        <f t="shared" si="129"/>
        <v>-1</v>
      </c>
      <c r="M466" s="195">
        <f t="shared" si="129"/>
        <v>-1.2617181711826717</v>
      </c>
      <c r="N466" s="195">
        <f t="shared" si="129"/>
        <v>-1.2784745256709884</v>
      </c>
      <c r="O466" s="195">
        <f t="shared" si="129"/>
        <v>-0.84474336403826356</v>
      </c>
      <c r="P466" s="195">
        <f t="shared" si="129"/>
        <v>-1.0196708396391543</v>
      </c>
      <c r="Q466" s="195">
        <f t="shared" si="129"/>
        <v>-1.5173947182914196</v>
      </c>
      <c r="R466" s="195">
        <f t="shared" si="129"/>
        <v>-0.96895974693245157</v>
      </c>
      <c r="S466" s="195">
        <f t="shared" si="129"/>
        <v>-0.7213950963484409</v>
      </c>
      <c r="T466" s="195">
        <f t="shared" si="129"/>
        <v>-1.0741677480793155</v>
      </c>
      <c r="U466" s="195">
        <f t="shared" si="129"/>
        <v>-0.6005536997965355</v>
      </c>
      <c r="V466" s="195">
        <f t="shared" si="129"/>
        <v>-1.0575824787523611</v>
      </c>
      <c r="W466" s="195">
        <f t="shared" si="129"/>
        <v>-0.90836661383403383</v>
      </c>
      <c r="X466" s="195">
        <f t="shared" si="129"/>
        <v>-0.59022947411471804</v>
      </c>
      <c r="Y466" s="195">
        <f t="shared" si="129"/>
        <v>-1.1559775426666197</v>
      </c>
      <c r="Z466" s="195">
        <f t="shared" si="129"/>
        <v>-0.77430857064952241</v>
      </c>
      <c r="AA466" s="195">
        <f t="shared" si="129"/>
        <v>-8.9215400427927777E-2</v>
      </c>
      <c r="AB466" s="195">
        <f t="shared" si="129"/>
        <v>0.26173351039322995</v>
      </c>
      <c r="AC466" s="195">
        <f t="shared" si="129"/>
        <v>-2.1185633195594025</v>
      </c>
      <c r="AD466" s="195">
        <f t="shared" si="129"/>
        <v>-2.2222057087042266</v>
      </c>
      <c r="AE466" s="195">
        <f t="shared" si="129"/>
        <v>-1.7691430889170496</v>
      </c>
      <c r="AF466" s="195">
        <f t="shared" si="129"/>
        <v>-0.95745320055805982</v>
      </c>
      <c r="AG466" s="195">
        <f t="shared" si="129"/>
        <v>-7.8568293810434273E-2</v>
      </c>
      <c r="AH466" s="195">
        <f t="shared" si="129"/>
        <v>-0.75342643088877603</v>
      </c>
      <c r="AI466" s="195">
        <f t="shared" si="129"/>
        <v>-0.64346110562967018</v>
      </c>
      <c r="AJ466" s="195">
        <f t="shared" si="129"/>
        <v>-0.75849826401049647</v>
      </c>
      <c r="AK466" s="195">
        <f t="shared" si="129"/>
        <v>-0.66755285023790789</v>
      </c>
      <c r="AL466" s="195">
        <f t="shared" si="129"/>
        <v>-0.33994641724489089</v>
      </c>
      <c r="AM466" s="195">
        <f t="shared" si="129"/>
        <v>-1.207407228939362</v>
      </c>
      <c r="AN466" s="195">
        <f t="shared" si="129"/>
        <v>-0.26758282628001456</v>
      </c>
      <c r="AO466" s="195">
        <f t="shared" si="129"/>
        <v>-0.89118959812497889</v>
      </c>
      <c r="AP466" s="195">
        <f t="shared" si="129"/>
        <v>-0.16867314343917456</v>
      </c>
      <c r="AQ466" s="195">
        <f t="shared" si="129"/>
        <v>-0.12978295736725554</v>
      </c>
      <c r="AR466" s="195">
        <f t="shared" si="129"/>
        <v>-0.28921149254217832</v>
      </c>
      <c r="AS466" s="195">
        <f t="shared" si="129"/>
        <v>-1</v>
      </c>
      <c r="AT466" s="195">
        <f t="shared" si="129"/>
        <v>-0.85771560722479756</v>
      </c>
      <c r="AU466" s="195">
        <f t="shared" si="129"/>
        <v>-0.87755424057553844</v>
      </c>
      <c r="AV466" s="195">
        <f t="shared" si="129"/>
        <v>-0.76712375961416179</v>
      </c>
      <c r="AW466" s="195">
        <f t="shared" si="129"/>
        <v>-1.1111036947147745</v>
      </c>
      <c r="AX466" s="195">
        <f t="shared" si="129"/>
        <v>-1.3800126914756514</v>
      </c>
      <c r="AY466" s="195">
        <f t="shared" si="129"/>
        <v>-0.53158402682636252</v>
      </c>
      <c r="AZ466" s="195">
        <f t="shared" si="129"/>
        <v>-0.14437408723315223</v>
      </c>
      <c r="BA466" s="195">
        <f t="shared" si="129"/>
        <v>-1.0793540539514248</v>
      </c>
      <c r="BB466" s="195" t="e">
        <f t="shared" si="129"/>
        <v>#DIV/0!</v>
      </c>
      <c r="BC466" s="195" t="e">
        <f t="shared" si="129"/>
        <v>#DIV/0!</v>
      </c>
      <c r="BD466" s="195" t="e">
        <f t="shared" si="129"/>
        <v>#DIV/0!</v>
      </c>
      <c r="BE466" s="195" t="e">
        <f t="shared" si="129"/>
        <v>#DIV/0!</v>
      </c>
      <c r="BF466" s="195" t="e">
        <f t="shared" si="129"/>
        <v>#DIV/0!</v>
      </c>
      <c r="BG466" s="195" t="e">
        <f t="shared" si="129"/>
        <v>#DIV/0!</v>
      </c>
      <c r="BH466" s="195" t="e">
        <f t="shared" si="129"/>
        <v>#DIV/0!</v>
      </c>
      <c r="BI466" s="195" t="e">
        <f t="shared" si="129"/>
        <v>#DIV/0!</v>
      </c>
      <c r="BJ466" s="195" t="e">
        <f t="shared" si="129"/>
        <v>#DIV/0!</v>
      </c>
      <c r="BK466" s="195" t="e">
        <f t="shared" si="129"/>
        <v>#DIV/0!</v>
      </c>
      <c r="BL466" s="195" t="e">
        <f t="shared" si="129"/>
        <v>#DIV/0!</v>
      </c>
      <c r="BM466" s="195" t="e">
        <f t="shared" si="129"/>
        <v>#DIV/0!</v>
      </c>
      <c r="BN466" s="195" t="e">
        <f t="shared" si="129"/>
        <v>#DIV/0!</v>
      </c>
      <c r="BO466" s="195" t="e">
        <f t="shared" si="129"/>
        <v>#DIV/0!</v>
      </c>
      <c r="BP466" s="195" t="e">
        <f t="shared" si="128"/>
        <v>#DIV/0!</v>
      </c>
      <c r="BQ466" s="195" t="e">
        <f t="shared" si="128"/>
        <v>#DIV/0!</v>
      </c>
      <c r="BR466" s="195" t="e">
        <f t="shared" si="128"/>
        <v>#DIV/0!</v>
      </c>
      <c r="BS466" s="195" t="e">
        <f t="shared" si="128"/>
        <v>#DIV/0!</v>
      </c>
      <c r="BT466" s="195" t="e">
        <f t="shared" si="128"/>
        <v>#DIV/0!</v>
      </c>
      <c r="BU466" s="195" t="e">
        <f t="shared" si="128"/>
        <v>#DIV/0!</v>
      </c>
      <c r="BV466" s="195" t="e">
        <f t="shared" si="128"/>
        <v>#DIV/0!</v>
      </c>
    </row>
    <row r="467" spans="1:74" x14ac:dyDescent="0.2">
      <c r="A467" s="90"/>
      <c r="B467" s="102">
        <f t="shared" si="116"/>
        <v>42704</v>
      </c>
      <c r="C467" s="195">
        <f t="shared" si="117"/>
        <v>0.99027210337813765</v>
      </c>
      <c r="D467" s="195">
        <f t="shared" si="129"/>
        <v>0.86335654987758093</v>
      </c>
      <c r="E467" s="195">
        <f t="shared" si="129"/>
        <v>1.0704192970961623</v>
      </c>
      <c r="F467" s="195">
        <f t="shared" si="129"/>
        <v>2.0658049704550501</v>
      </c>
      <c r="G467" s="195">
        <f t="shared" si="129"/>
        <v>1.7229692256915035</v>
      </c>
      <c r="H467" s="195">
        <f t="shared" si="129"/>
        <v>4.1420084268052937E-2</v>
      </c>
      <c r="I467" s="195">
        <f t="shared" si="129"/>
        <v>-0.6530601243135562</v>
      </c>
      <c r="J467" s="195">
        <f t="shared" si="129"/>
        <v>-0.72621324349713778</v>
      </c>
      <c r="K467" s="195">
        <f t="shared" si="129"/>
        <v>-0.98846809889337983</v>
      </c>
      <c r="L467" s="195">
        <f t="shared" si="129"/>
        <v>-1</v>
      </c>
      <c r="M467" s="195">
        <f t="shared" si="129"/>
        <v>-3.0399355256269116</v>
      </c>
      <c r="N467" s="195">
        <f t="shared" si="129"/>
        <v>-2.6735971502173981</v>
      </c>
      <c r="O467" s="195">
        <f t="shared" si="129"/>
        <v>-1.0657067261388291</v>
      </c>
      <c r="P467" s="195">
        <f t="shared" si="129"/>
        <v>-2.5997689682709888</v>
      </c>
      <c r="Q467" s="195">
        <f t="shared" si="129"/>
        <v>-2.6207338988281412</v>
      </c>
      <c r="R467" s="195">
        <f t="shared" si="129"/>
        <v>-2.3771086413933284</v>
      </c>
      <c r="S467" s="195">
        <f t="shared" si="129"/>
        <v>-2.2209499509648931</v>
      </c>
      <c r="T467" s="195">
        <f t="shared" si="129"/>
        <v>-2.2201457534051179</v>
      </c>
      <c r="U467" s="195">
        <f t="shared" si="129"/>
        <v>-1.6071582555580524</v>
      </c>
      <c r="V467" s="195">
        <f t="shared" si="129"/>
        <v>-2.8866167671792224</v>
      </c>
      <c r="W467" s="195">
        <f t="shared" si="129"/>
        <v>-2.988822767995674</v>
      </c>
      <c r="X467" s="195">
        <f t="shared" si="129"/>
        <v>-1.0897752562041365</v>
      </c>
      <c r="Y467" s="195">
        <f t="shared" si="129"/>
        <v>-3.9795080938402863</v>
      </c>
      <c r="Z467" s="195">
        <f t="shared" si="129"/>
        <v>-3.3151296056806845</v>
      </c>
      <c r="AA467" s="195">
        <f t="shared" si="129"/>
        <v>-0.46015829551212378</v>
      </c>
      <c r="AB467" s="195">
        <f t="shared" si="129"/>
        <v>-9.3657858801128743E-2</v>
      </c>
      <c r="AC467" s="195">
        <f t="shared" si="129"/>
        <v>-2.5368537007521179</v>
      </c>
      <c r="AD467" s="195">
        <f t="shared" si="129"/>
        <v>-2.7934309697632211</v>
      </c>
      <c r="AE467" s="195">
        <f t="shared" si="129"/>
        <v>-1.4813035045599194</v>
      </c>
      <c r="AF467" s="195">
        <f t="shared" si="129"/>
        <v>-2.2767823766236233</v>
      </c>
      <c r="AG467" s="195">
        <f t="shared" si="129"/>
        <v>-0.90854425609094147</v>
      </c>
      <c r="AH467" s="195">
        <f t="shared" si="129"/>
        <v>-2.2210064675320456</v>
      </c>
      <c r="AI467" s="195">
        <f t="shared" si="129"/>
        <v>0.34890873731563748</v>
      </c>
      <c r="AJ467" s="195">
        <f t="shared" si="129"/>
        <v>0.12659386182639501</v>
      </c>
      <c r="AK467" s="195">
        <f t="shared" si="129"/>
        <v>0.28339687878337588</v>
      </c>
      <c r="AL467" s="195">
        <f t="shared" si="129"/>
        <v>0.6795769511368327</v>
      </c>
      <c r="AM467" s="195">
        <f t="shared" si="129"/>
        <v>-0.53842719060163424</v>
      </c>
      <c r="AN467" s="195">
        <f t="shared" si="129"/>
        <v>-0.15897606300920061</v>
      </c>
      <c r="AO467" s="195">
        <f t="shared" si="129"/>
        <v>0.23100314744499029</v>
      </c>
      <c r="AP467" s="195">
        <f t="shared" si="129"/>
        <v>0.25519920856134415</v>
      </c>
      <c r="AQ467" s="195">
        <f t="shared" si="129"/>
        <v>0.51192139088976674</v>
      </c>
      <c r="AR467" s="195">
        <f t="shared" si="129"/>
        <v>0.26975244268474341</v>
      </c>
      <c r="AS467" s="195">
        <f t="shared" si="129"/>
        <v>-1</v>
      </c>
      <c r="AT467" s="195">
        <f t="shared" si="129"/>
        <v>-3.1710101765181887E-3</v>
      </c>
      <c r="AU467" s="195">
        <f t="shared" si="129"/>
        <v>-0.19594371522039711</v>
      </c>
      <c r="AV467" s="195">
        <f t="shared" si="129"/>
        <v>0.95874351675479497</v>
      </c>
      <c r="AW467" s="195">
        <f t="shared" si="129"/>
        <v>-0.62097437432330882</v>
      </c>
      <c r="AX467" s="195">
        <f t="shared" si="129"/>
        <v>-0.75595863921434481</v>
      </c>
      <c r="AY467" s="195">
        <f t="shared" si="129"/>
        <v>0.56189639327896723</v>
      </c>
      <c r="AZ467" s="195">
        <f t="shared" si="129"/>
        <v>0.66131572610190348</v>
      </c>
      <c r="BA467" s="195">
        <f t="shared" si="129"/>
        <v>0.25126933166804283</v>
      </c>
      <c r="BB467" s="195" t="e">
        <f t="shared" si="129"/>
        <v>#DIV/0!</v>
      </c>
      <c r="BC467" s="195" t="e">
        <f t="shared" si="129"/>
        <v>#DIV/0!</v>
      </c>
      <c r="BD467" s="195" t="e">
        <f t="shared" si="129"/>
        <v>#DIV/0!</v>
      </c>
      <c r="BE467" s="195" t="e">
        <f t="shared" si="129"/>
        <v>#DIV/0!</v>
      </c>
      <c r="BF467" s="195" t="e">
        <f t="shared" si="129"/>
        <v>#DIV/0!</v>
      </c>
      <c r="BG467" s="195" t="e">
        <f t="shared" si="129"/>
        <v>#DIV/0!</v>
      </c>
      <c r="BH467" s="195" t="e">
        <f t="shared" si="129"/>
        <v>#DIV/0!</v>
      </c>
      <c r="BI467" s="195" t="e">
        <f t="shared" si="129"/>
        <v>#DIV/0!</v>
      </c>
      <c r="BJ467" s="195" t="e">
        <f t="shared" si="129"/>
        <v>#DIV/0!</v>
      </c>
      <c r="BK467" s="195" t="e">
        <f t="shared" si="129"/>
        <v>#DIV/0!</v>
      </c>
      <c r="BL467" s="195" t="e">
        <f t="shared" si="129"/>
        <v>#DIV/0!</v>
      </c>
      <c r="BM467" s="195" t="e">
        <f t="shared" si="129"/>
        <v>#DIV/0!</v>
      </c>
      <c r="BN467" s="195" t="e">
        <f t="shared" si="129"/>
        <v>#DIV/0!</v>
      </c>
      <c r="BO467" s="195" t="e">
        <f t="shared" ref="BO467:BV470" si="130">(BO220-BO$246)/BO$247</f>
        <v>#DIV/0!</v>
      </c>
      <c r="BP467" s="195" t="e">
        <f t="shared" si="130"/>
        <v>#DIV/0!</v>
      </c>
      <c r="BQ467" s="195" t="e">
        <f t="shared" si="130"/>
        <v>#DIV/0!</v>
      </c>
      <c r="BR467" s="195" t="e">
        <f t="shared" si="130"/>
        <v>#DIV/0!</v>
      </c>
      <c r="BS467" s="195" t="e">
        <f t="shared" si="130"/>
        <v>#DIV/0!</v>
      </c>
      <c r="BT467" s="195" t="e">
        <f t="shared" si="130"/>
        <v>#DIV/0!</v>
      </c>
      <c r="BU467" s="195" t="e">
        <f t="shared" si="130"/>
        <v>#DIV/0!</v>
      </c>
      <c r="BV467" s="195" t="e">
        <f t="shared" si="130"/>
        <v>#DIV/0!</v>
      </c>
    </row>
    <row r="468" spans="1:74" x14ac:dyDescent="0.2">
      <c r="A468" s="90"/>
      <c r="B468" s="102">
        <f t="shared" si="116"/>
        <v>42735</v>
      </c>
      <c r="C468" s="195">
        <f t="shared" si="117"/>
        <v>0.32452662922938813</v>
      </c>
      <c r="D468" s="195">
        <f t="shared" ref="D468:BO471" si="131">(D221-D$246)/D$247</f>
        <v>0.31218278915354541</v>
      </c>
      <c r="E468" s="195">
        <f t="shared" si="131"/>
        <v>4.8912936408309446E-2</v>
      </c>
      <c r="F468" s="195">
        <f t="shared" si="131"/>
        <v>0.38196974755557755</v>
      </c>
      <c r="G468" s="195">
        <f t="shared" si="131"/>
        <v>0.66224810343720975</v>
      </c>
      <c r="H468" s="195">
        <f t="shared" si="131"/>
        <v>0.39131043201597832</v>
      </c>
      <c r="I468" s="195">
        <f t="shared" si="131"/>
        <v>0.43846962021247138</v>
      </c>
      <c r="J468" s="195">
        <f t="shared" si="131"/>
        <v>0.41000686274370202</v>
      </c>
      <c r="K468" s="195">
        <f t="shared" si="131"/>
        <v>-0.12720638946015275</v>
      </c>
      <c r="L468" s="195">
        <f t="shared" si="131"/>
        <v>-1</v>
      </c>
      <c r="M468" s="195">
        <f t="shared" si="131"/>
        <v>-0.25522826091023365</v>
      </c>
      <c r="N468" s="195">
        <f t="shared" si="131"/>
        <v>-0.39277279311894236</v>
      </c>
      <c r="O468" s="195">
        <f t="shared" si="131"/>
        <v>-0.81308487063789026</v>
      </c>
      <c r="P468" s="195">
        <f t="shared" si="131"/>
        <v>-0.4162329603733726</v>
      </c>
      <c r="Q468" s="195">
        <f t="shared" si="131"/>
        <v>-0.34610844792881845</v>
      </c>
      <c r="R468" s="195">
        <f t="shared" si="131"/>
        <v>0.13019331430716519</v>
      </c>
      <c r="S468" s="195">
        <f t="shared" si="131"/>
        <v>-0.185789385923082</v>
      </c>
      <c r="T468" s="195">
        <f t="shared" si="131"/>
        <v>0.40235876929619085</v>
      </c>
      <c r="U468" s="195">
        <f t="shared" si="131"/>
        <v>-0.3887503160949326</v>
      </c>
      <c r="V468" s="195">
        <f t="shared" si="131"/>
        <v>-0.13021451353139135</v>
      </c>
      <c r="W468" s="195">
        <f t="shared" si="131"/>
        <v>-0.53331058714585944</v>
      </c>
      <c r="X468" s="195">
        <f t="shared" si="131"/>
        <v>-0.38484131283753553</v>
      </c>
      <c r="Y468" s="195">
        <f t="shared" si="131"/>
        <v>0.55446331339067989</v>
      </c>
      <c r="Z468" s="195">
        <f t="shared" si="131"/>
        <v>0.10324852028240758</v>
      </c>
      <c r="AA468" s="195">
        <f t="shared" si="131"/>
        <v>0.53972413880927494</v>
      </c>
      <c r="AB468" s="195">
        <f t="shared" si="131"/>
        <v>0.471469561876043</v>
      </c>
      <c r="AC468" s="195">
        <f t="shared" si="131"/>
        <v>-0.57581880883981085</v>
      </c>
      <c r="AD468" s="195">
        <f t="shared" si="131"/>
        <v>-0.69660798771967813</v>
      </c>
      <c r="AE468" s="195">
        <f t="shared" si="131"/>
        <v>-8.6979282044617579E-2</v>
      </c>
      <c r="AF468" s="195">
        <f t="shared" si="131"/>
        <v>0.27399762143267975</v>
      </c>
      <c r="AG468" s="195">
        <f t="shared" si="131"/>
        <v>0.16172520373817056</v>
      </c>
      <c r="AH468" s="195">
        <f t="shared" si="131"/>
        <v>3.0079794030333212E-2</v>
      </c>
      <c r="AI468" s="195">
        <f t="shared" si="131"/>
        <v>0.34201728007296178</v>
      </c>
      <c r="AJ468" s="195">
        <f t="shared" si="131"/>
        <v>0.28267182670578805</v>
      </c>
      <c r="AK468" s="195">
        <f t="shared" si="131"/>
        <v>9.6258058530626869E-2</v>
      </c>
      <c r="AL468" s="195">
        <f t="shared" si="131"/>
        <v>0.66722520307138489</v>
      </c>
      <c r="AM468" s="195">
        <f t="shared" si="131"/>
        <v>0.33601854401852016</v>
      </c>
      <c r="AN468" s="195">
        <f t="shared" si="131"/>
        <v>0.58094829757487709</v>
      </c>
      <c r="AO468" s="195">
        <f t="shared" si="131"/>
        <v>0.13546879543232265</v>
      </c>
      <c r="AP468" s="195">
        <f t="shared" si="131"/>
        <v>0.36430795339572575</v>
      </c>
      <c r="AQ468" s="195">
        <f t="shared" si="131"/>
        <v>0.40363784089907762</v>
      </c>
      <c r="AR468" s="195">
        <f t="shared" si="131"/>
        <v>0.40506761172903349</v>
      </c>
      <c r="AS468" s="195">
        <f t="shared" si="131"/>
        <v>-1</v>
      </c>
      <c r="AT468" s="195">
        <f t="shared" si="131"/>
        <v>0.57536838702464854</v>
      </c>
      <c r="AU468" s="195">
        <f t="shared" si="131"/>
        <v>0.7805091089857229</v>
      </c>
      <c r="AV468" s="195">
        <f t="shared" si="131"/>
        <v>0.26221794678388283</v>
      </c>
      <c r="AW468" s="195">
        <f t="shared" si="131"/>
        <v>0.63451816511614911</v>
      </c>
      <c r="AX468" s="195">
        <f t="shared" si="131"/>
        <v>0.45654347442717713</v>
      </c>
      <c r="AY468" s="195">
        <f t="shared" si="131"/>
        <v>0.35873180977294278</v>
      </c>
      <c r="AZ468" s="195">
        <f t="shared" si="131"/>
        <v>-0.25998189978962333</v>
      </c>
      <c r="BA468" s="195">
        <f t="shared" si="131"/>
        <v>0.66362320453650236</v>
      </c>
      <c r="BB468" s="195" t="e">
        <f t="shared" si="131"/>
        <v>#DIV/0!</v>
      </c>
      <c r="BC468" s="195" t="e">
        <f t="shared" si="131"/>
        <v>#DIV/0!</v>
      </c>
      <c r="BD468" s="195" t="e">
        <f t="shared" si="131"/>
        <v>#DIV/0!</v>
      </c>
      <c r="BE468" s="195" t="e">
        <f t="shared" si="131"/>
        <v>#DIV/0!</v>
      </c>
      <c r="BF468" s="195" t="e">
        <f t="shared" si="131"/>
        <v>#DIV/0!</v>
      </c>
      <c r="BG468" s="195" t="e">
        <f t="shared" si="131"/>
        <v>#DIV/0!</v>
      </c>
      <c r="BH468" s="195" t="e">
        <f t="shared" si="131"/>
        <v>#DIV/0!</v>
      </c>
      <c r="BI468" s="195" t="e">
        <f t="shared" si="131"/>
        <v>#DIV/0!</v>
      </c>
      <c r="BJ468" s="195" t="e">
        <f t="shared" si="131"/>
        <v>#DIV/0!</v>
      </c>
      <c r="BK468" s="195" t="e">
        <f t="shared" si="131"/>
        <v>#DIV/0!</v>
      </c>
      <c r="BL468" s="195" t="e">
        <f t="shared" si="131"/>
        <v>#DIV/0!</v>
      </c>
      <c r="BM468" s="195" t="e">
        <f t="shared" si="131"/>
        <v>#DIV/0!</v>
      </c>
      <c r="BN468" s="195" t="e">
        <f t="shared" si="131"/>
        <v>#DIV/0!</v>
      </c>
      <c r="BO468" s="195" t="e">
        <f t="shared" si="131"/>
        <v>#DIV/0!</v>
      </c>
      <c r="BP468" s="195" t="e">
        <f t="shared" si="130"/>
        <v>#DIV/0!</v>
      </c>
      <c r="BQ468" s="195" t="e">
        <f t="shared" si="130"/>
        <v>#DIV/0!</v>
      </c>
      <c r="BR468" s="195" t="e">
        <f t="shared" si="130"/>
        <v>#DIV/0!</v>
      </c>
      <c r="BS468" s="195" t="e">
        <f t="shared" si="130"/>
        <v>#DIV/0!</v>
      </c>
      <c r="BT468" s="195" t="e">
        <f t="shared" si="130"/>
        <v>#DIV/0!</v>
      </c>
      <c r="BU468" s="195" t="e">
        <f t="shared" si="130"/>
        <v>#DIV/0!</v>
      </c>
      <c r="BV468" s="195" t="e">
        <f t="shared" si="130"/>
        <v>#DIV/0!</v>
      </c>
    </row>
    <row r="469" spans="1:74" x14ac:dyDescent="0.2">
      <c r="A469" s="90"/>
      <c r="B469" s="102">
        <f t="shared" si="116"/>
        <v>42766</v>
      </c>
      <c r="C469" s="195">
        <f t="shared" si="117"/>
        <v>0.30629967401575908</v>
      </c>
      <c r="D469" s="195">
        <f t="shared" si="131"/>
        <v>0.34749081414153654</v>
      </c>
      <c r="E469" s="195">
        <f t="shared" si="131"/>
        <v>0.3554296320796968</v>
      </c>
      <c r="F469" s="195">
        <f t="shared" si="131"/>
        <v>-0.10358595630260882</v>
      </c>
      <c r="G469" s="195">
        <f t="shared" si="131"/>
        <v>-0.35229022628694173</v>
      </c>
      <c r="H469" s="195">
        <f t="shared" si="131"/>
        <v>0.53112569930931142</v>
      </c>
      <c r="I469" s="195">
        <f t="shared" si="131"/>
        <v>0.65257205732607593</v>
      </c>
      <c r="J469" s="195">
        <f t="shared" si="131"/>
        <v>0.58675942669930092</v>
      </c>
      <c r="K469" s="195">
        <f t="shared" si="131"/>
        <v>0.78697876817090473</v>
      </c>
      <c r="L469" s="195">
        <f t="shared" si="131"/>
        <v>-1</v>
      </c>
      <c r="M469" s="195">
        <f t="shared" si="131"/>
        <v>-0.19389892759856722</v>
      </c>
      <c r="N469" s="195">
        <f t="shared" si="131"/>
        <v>-9.7657545415708397E-2</v>
      </c>
      <c r="O469" s="195">
        <f t="shared" si="131"/>
        <v>-0.62378000193769789</v>
      </c>
      <c r="P469" s="195">
        <f t="shared" si="131"/>
        <v>-0.13328367123816887</v>
      </c>
      <c r="Q469" s="195">
        <f t="shared" si="131"/>
        <v>-4.0197899130824999E-2</v>
      </c>
      <c r="R469" s="195">
        <f t="shared" si="131"/>
        <v>-7.4225097013663685E-2</v>
      </c>
      <c r="S469" s="195">
        <f t="shared" si="131"/>
        <v>-2.3787056419307943E-2</v>
      </c>
      <c r="T469" s="195">
        <f t="shared" si="131"/>
        <v>-0.12731387120001844</v>
      </c>
      <c r="U469" s="195">
        <f t="shared" si="131"/>
        <v>0.27988261538094455</v>
      </c>
      <c r="V469" s="195">
        <f t="shared" si="131"/>
        <v>-3.3866306797944959E-2</v>
      </c>
      <c r="W469" s="195">
        <f t="shared" si="131"/>
        <v>-0.57994150094603403</v>
      </c>
      <c r="X469" s="195">
        <f t="shared" si="131"/>
        <v>0.12360075495692097</v>
      </c>
      <c r="Y469" s="195">
        <f t="shared" si="131"/>
        <v>0.52392991806232969</v>
      </c>
      <c r="Z469" s="195">
        <f t="shared" si="131"/>
        <v>0.95336120282201497</v>
      </c>
      <c r="AA469" s="195">
        <f t="shared" si="131"/>
        <v>0.37028321600826902</v>
      </c>
      <c r="AB469" s="195">
        <f t="shared" si="131"/>
        <v>9.3196743728739165E-2</v>
      </c>
      <c r="AC469" s="195">
        <f t="shared" si="131"/>
        <v>0.71678905538353788</v>
      </c>
      <c r="AD469" s="195">
        <f t="shared" si="131"/>
        <v>0.6539858882849432</v>
      </c>
      <c r="AE469" s="195">
        <f t="shared" si="131"/>
        <v>0.66711483537287408</v>
      </c>
      <c r="AF469" s="195">
        <f t="shared" si="131"/>
        <v>0.27736690706685097</v>
      </c>
      <c r="AG469" s="195">
        <f t="shared" si="131"/>
        <v>0.26400220652069489</v>
      </c>
      <c r="AH469" s="195">
        <f t="shared" si="131"/>
        <v>0.83024086538202957</v>
      </c>
      <c r="AI469" s="195">
        <f t="shared" si="131"/>
        <v>9.3924819336634852E-2</v>
      </c>
      <c r="AJ469" s="195">
        <f t="shared" si="131"/>
        <v>0.41013549802395904</v>
      </c>
      <c r="AK469" s="195">
        <f t="shared" si="131"/>
        <v>0.57943093152628422</v>
      </c>
      <c r="AL469" s="195">
        <f t="shared" si="131"/>
        <v>0.53255333768433188</v>
      </c>
      <c r="AM469" s="195">
        <f t="shared" si="131"/>
        <v>-0.64047006910174364</v>
      </c>
      <c r="AN469" s="195">
        <f t="shared" si="131"/>
        <v>0.67389331300921329</v>
      </c>
      <c r="AO469" s="195">
        <f t="shared" si="131"/>
        <v>-1.2552242718194369</v>
      </c>
      <c r="AP469" s="195">
        <f t="shared" si="131"/>
        <v>-2.3505005322641267E-2</v>
      </c>
      <c r="AQ469" s="195">
        <f t="shared" si="131"/>
        <v>0.68570201618325433</v>
      </c>
      <c r="AR469" s="195">
        <f t="shared" si="131"/>
        <v>0.36953696063613634</v>
      </c>
      <c r="AS469" s="195">
        <f t="shared" si="131"/>
        <v>-1</v>
      </c>
      <c r="AT469" s="195">
        <f t="shared" si="131"/>
        <v>9.3601915261051036E-2</v>
      </c>
      <c r="AU469" s="195">
        <f t="shared" si="131"/>
        <v>0.55965267040426947</v>
      </c>
      <c r="AV469" s="195">
        <f t="shared" si="131"/>
        <v>0.97230031927580463</v>
      </c>
      <c r="AW469" s="195">
        <f t="shared" si="131"/>
        <v>-0.14902500602940238</v>
      </c>
      <c r="AX469" s="195">
        <f t="shared" si="131"/>
        <v>-6.6240221068655958E-2</v>
      </c>
      <c r="AY469" s="195">
        <f t="shared" si="131"/>
        <v>0.46073865411596149</v>
      </c>
      <c r="AZ469" s="195">
        <f t="shared" si="131"/>
        <v>0.1909791582381449</v>
      </c>
      <c r="BA469" s="195">
        <f t="shared" si="131"/>
        <v>0.76246827402842055</v>
      </c>
      <c r="BB469" s="195" t="e">
        <f t="shared" si="131"/>
        <v>#DIV/0!</v>
      </c>
      <c r="BC469" s="195" t="e">
        <f t="shared" si="131"/>
        <v>#DIV/0!</v>
      </c>
      <c r="BD469" s="195" t="e">
        <f t="shared" si="131"/>
        <v>#DIV/0!</v>
      </c>
      <c r="BE469" s="195" t="e">
        <f t="shared" si="131"/>
        <v>#DIV/0!</v>
      </c>
      <c r="BF469" s="195" t="e">
        <f t="shared" si="131"/>
        <v>#DIV/0!</v>
      </c>
      <c r="BG469" s="195" t="e">
        <f t="shared" si="131"/>
        <v>#DIV/0!</v>
      </c>
      <c r="BH469" s="195" t="e">
        <f t="shared" si="131"/>
        <v>#DIV/0!</v>
      </c>
      <c r="BI469" s="195" t="e">
        <f t="shared" si="131"/>
        <v>#DIV/0!</v>
      </c>
      <c r="BJ469" s="195" t="e">
        <f t="shared" si="131"/>
        <v>#DIV/0!</v>
      </c>
      <c r="BK469" s="195" t="e">
        <f t="shared" si="131"/>
        <v>#DIV/0!</v>
      </c>
      <c r="BL469" s="195" t="e">
        <f t="shared" si="131"/>
        <v>#DIV/0!</v>
      </c>
      <c r="BM469" s="195" t="e">
        <f t="shared" si="131"/>
        <v>#DIV/0!</v>
      </c>
      <c r="BN469" s="195" t="e">
        <f t="shared" si="131"/>
        <v>#DIV/0!</v>
      </c>
      <c r="BO469" s="195" t="e">
        <f t="shared" si="131"/>
        <v>#DIV/0!</v>
      </c>
      <c r="BP469" s="195" t="e">
        <f t="shared" si="130"/>
        <v>#DIV/0!</v>
      </c>
      <c r="BQ469" s="195" t="e">
        <f t="shared" si="130"/>
        <v>#DIV/0!</v>
      </c>
      <c r="BR469" s="195" t="e">
        <f t="shared" si="130"/>
        <v>#DIV/0!</v>
      </c>
      <c r="BS469" s="195" t="e">
        <f t="shared" si="130"/>
        <v>#DIV/0!</v>
      </c>
      <c r="BT469" s="195" t="e">
        <f t="shared" si="130"/>
        <v>#DIV/0!</v>
      </c>
      <c r="BU469" s="195" t="e">
        <f t="shared" si="130"/>
        <v>#DIV/0!</v>
      </c>
      <c r="BV469" s="195" t="e">
        <f t="shared" si="130"/>
        <v>#DIV/0!</v>
      </c>
    </row>
    <row r="470" spans="1:74" x14ac:dyDescent="0.2">
      <c r="B470" s="102">
        <f t="shared" si="116"/>
        <v>42794</v>
      </c>
      <c r="C470" s="195">
        <f t="shared" si="117"/>
        <v>0.79085707962265817</v>
      </c>
      <c r="D470" s="195">
        <f t="shared" si="131"/>
        <v>0.8442335953455069</v>
      </c>
      <c r="E470" s="195">
        <f t="shared" si="131"/>
        <v>0.45537029573018439</v>
      </c>
      <c r="F470" s="195">
        <f t="shared" si="131"/>
        <v>0.20608790284103848</v>
      </c>
      <c r="G470" s="195">
        <f t="shared" si="131"/>
        <v>0.1107016555741827</v>
      </c>
      <c r="H470" s="195">
        <f t="shared" si="131"/>
        <v>0.55479719382586878</v>
      </c>
      <c r="I470" s="195">
        <f t="shared" si="131"/>
        <v>0.21928013061221599</v>
      </c>
      <c r="J470" s="195">
        <f t="shared" si="131"/>
        <v>0.22485709114579</v>
      </c>
      <c r="K470" s="195">
        <f t="shared" si="131"/>
        <v>0.36253377103585593</v>
      </c>
      <c r="L470" s="195">
        <f t="shared" si="131"/>
        <v>-1</v>
      </c>
      <c r="M470" s="195">
        <f t="shared" si="131"/>
        <v>0.33484436448516525</v>
      </c>
      <c r="N470" s="195">
        <f t="shared" si="131"/>
        <v>0.14032139679130237</v>
      </c>
      <c r="O470" s="195">
        <f t="shared" si="131"/>
        <v>-0.81308487063789026</v>
      </c>
      <c r="P470" s="195">
        <f t="shared" si="131"/>
        <v>-6.2373974613062193E-3</v>
      </c>
      <c r="Q470" s="195">
        <f t="shared" si="131"/>
        <v>0.34462640639737108</v>
      </c>
      <c r="R470" s="195">
        <f t="shared" si="131"/>
        <v>0.50782982775494867</v>
      </c>
      <c r="S470" s="195">
        <f t="shared" si="131"/>
        <v>0.32783965503630125</v>
      </c>
      <c r="T470" s="195">
        <f t="shared" si="131"/>
        <v>0.59484406077864294</v>
      </c>
      <c r="U470" s="195">
        <f t="shared" si="131"/>
        <v>6.2988117987900771E-2</v>
      </c>
      <c r="V470" s="195">
        <f t="shared" si="131"/>
        <v>0.36325701315810704</v>
      </c>
      <c r="W470" s="195">
        <f t="shared" si="131"/>
        <v>0.15524866001425849</v>
      </c>
      <c r="X470" s="195">
        <f t="shared" si="131"/>
        <v>-0.12027351187031739</v>
      </c>
      <c r="Y470" s="195">
        <f t="shared" si="131"/>
        <v>0.40845470956196483</v>
      </c>
      <c r="Z470" s="195">
        <f t="shared" si="131"/>
        <v>0.66740817344394343</v>
      </c>
      <c r="AA470" s="195">
        <f t="shared" si="131"/>
        <v>0.37157600026158299</v>
      </c>
      <c r="AB470" s="195">
        <f t="shared" si="131"/>
        <v>5.662445551308997E-2</v>
      </c>
      <c r="AC470" s="195">
        <f t="shared" si="131"/>
        <v>-6.5360242934944524E-3</v>
      </c>
      <c r="AD470" s="195">
        <f t="shared" si="131"/>
        <v>0.11512839414441493</v>
      </c>
      <c r="AE470" s="195">
        <f t="shared" si="131"/>
        <v>-0.1574893817002547</v>
      </c>
      <c r="AF470" s="195">
        <f t="shared" si="131"/>
        <v>0.59564901300171624</v>
      </c>
      <c r="AG470" s="195">
        <f t="shared" si="131"/>
        <v>0.37298275817473286</v>
      </c>
      <c r="AH470" s="195">
        <f t="shared" si="131"/>
        <v>0.58101416737390998</v>
      </c>
      <c r="AI470" s="195">
        <f t="shared" si="131"/>
        <v>0.52119516838253144</v>
      </c>
      <c r="AJ470" s="195">
        <f t="shared" si="131"/>
        <v>0.21308706736372532</v>
      </c>
      <c r="AK470" s="195">
        <f t="shared" si="131"/>
        <v>0.21788191295345624</v>
      </c>
      <c r="AL470" s="195">
        <f t="shared" si="131"/>
        <v>8.8079464696552257E-2</v>
      </c>
      <c r="AM470" s="195">
        <f t="shared" si="131"/>
        <v>0.26418907296043614</v>
      </c>
      <c r="AN470" s="195">
        <f t="shared" si="131"/>
        <v>5.1432061198719667E-2</v>
      </c>
      <c r="AO470" s="195">
        <f t="shared" si="131"/>
        <v>0.10000582168372699</v>
      </c>
      <c r="AP470" s="195">
        <f t="shared" si="131"/>
        <v>-6.4524019188882363E-3</v>
      </c>
      <c r="AQ470" s="195">
        <f t="shared" si="131"/>
        <v>-0.40255137210562431</v>
      </c>
      <c r="AR470" s="195">
        <f t="shared" si="131"/>
        <v>-0.26893809510444483</v>
      </c>
      <c r="AS470" s="195">
        <f t="shared" si="131"/>
        <v>-1</v>
      </c>
      <c r="AT470" s="195">
        <f t="shared" si="131"/>
        <v>0.45977251208277575</v>
      </c>
      <c r="AU470" s="195">
        <f t="shared" si="131"/>
        <v>-0.63081002986478274</v>
      </c>
      <c r="AV470" s="195">
        <f t="shared" si="131"/>
        <v>-0.10570744452437979</v>
      </c>
      <c r="AW470" s="195">
        <f t="shared" si="131"/>
        <v>0.55268102869303448</v>
      </c>
      <c r="AX470" s="195">
        <f t="shared" si="131"/>
        <v>0.48196125820188979</v>
      </c>
      <c r="AY470" s="195">
        <f t="shared" si="131"/>
        <v>0.53330251409231821</v>
      </c>
      <c r="AZ470" s="195">
        <f t="shared" si="131"/>
        <v>0.95946644221108035</v>
      </c>
      <c r="BA470" s="195">
        <f t="shared" si="131"/>
        <v>-0.12283973968180444</v>
      </c>
      <c r="BB470" s="195" t="e">
        <f t="shared" si="131"/>
        <v>#DIV/0!</v>
      </c>
      <c r="BC470" s="195" t="e">
        <f t="shared" si="131"/>
        <v>#DIV/0!</v>
      </c>
      <c r="BD470" s="195" t="e">
        <f t="shared" si="131"/>
        <v>#DIV/0!</v>
      </c>
      <c r="BE470" s="195" t="e">
        <f t="shared" si="131"/>
        <v>#DIV/0!</v>
      </c>
      <c r="BF470" s="195" t="e">
        <f t="shared" si="131"/>
        <v>#DIV/0!</v>
      </c>
      <c r="BG470" s="195" t="e">
        <f t="shared" si="131"/>
        <v>#DIV/0!</v>
      </c>
      <c r="BH470" s="195" t="e">
        <f t="shared" si="131"/>
        <v>#DIV/0!</v>
      </c>
      <c r="BI470" s="195" t="e">
        <f t="shared" si="131"/>
        <v>#DIV/0!</v>
      </c>
      <c r="BJ470" s="195" t="e">
        <f t="shared" si="131"/>
        <v>#DIV/0!</v>
      </c>
      <c r="BK470" s="195" t="e">
        <f t="shared" si="131"/>
        <v>#DIV/0!</v>
      </c>
      <c r="BL470" s="195" t="e">
        <f t="shared" si="131"/>
        <v>#DIV/0!</v>
      </c>
      <c r="BM470" s="195" t="e">
        <f t="shared" si="131"/>
        <v>#DIV/0!</v>
      </c>
      <c r="BN470" s="195" t="e">
        <f t="shared" si="131"/>
        <v>#DIV/0!</v>
      </c>
      <c r="BO470" s="195" t="e">
        <f t="shared" si="131"/>
        <v>#DIV/0!</v>
      </c>
      <c r="BP470" s="195" t="e">
        <f t="shared" si="130"/>
        <v>#DIV/0!</v>
      </c>
      <c r="BQ470" s="195" t="e">
        <f t="shared" si="130"/>
        <v>#DIV/0!</v>
      </c>
      <c r="BR470" s="195" t="e">
        <f t="shared" si="130"/>
        <v>#DIV/0!</v>
      </c>
      <c r="BS470" s="195" t="e">
        <f t="shared" si="130"/>
        <v>#DIV/0!</v>
      </c>
      <c r="BT470" s="195" t="e">
        <f t="shared" si="130"/>
        <v>#DIV/0!</v>
      </c>
      <c r="BU470" s="195" t="e">
        <f t="shared" si="130"/>
        <v>#DIV/0!</v>
      </c>
      <c r="BV470" s="195" t="e">
        <f t="shared" si="130"/>
        <v>#DIV/0!</v>
      </c>
    </row>
    <row r="471" spans="1:74" x14ac:dyDescent="0.2">
      <c r="A471" s="91"/>
      <c r="B471" s="102">
        <f t="shared" si="116"/>
        <v>42825</v>
      </c>
      <c r="C471" s="195">
        <f t="shared" si="117"/>
        <v>-0.17224362770010188</v>
      </c>
      <c r="D471" s="195">
        <f t="shared" si="131"/>
        <v>-0.17270162359757465</v>
      </c>
      <c r="E471" s="195">
        <f t="shared" si="131"/>
        <v>-0.26113107680368342</v>
      </c>
      <c r="F471" s="195">
        <f t="shared" si="131"/>
        <v>-0.15672764427678731</v>
      </c>
      <c r="G471" s="195">
        <f t="shared" si="131"/>
        <v>9.3486362586320745E-2</v>
      </c>
      <c r="H471" s="195">
        <f t="shared" si="131"/>
        <v>0.1624189032102861</v>
      </c>
      <c r="I471" s="195">
        <f t="shared" si="131"/>
        <v>0.44621175711101463</v>
      </c>
      <c r="J471" s="195">
        <f t="shared" si="131"/>
        <v>0.23513717782130228</v>
      </c>
      <c r="K471" s="195">
        <f t="shared" si="131"/>
        <v>0.27097955412352498</v>
      </c>
      <c r="L471" s="195">
        <f t="shared" si="131"/>
        <v>-1</v>
      </c>
      <c r="M471" s="195">
        <f t="shared" si="131"/>
        <v>-0.47010313523045605</v>
      </c>
      <c r="N471" s="195">
        <f t="shared" si="131"/>
        <v>-0.33955237148850392</v>
      </c>
      <c r="O471" s="195">
        <f t="shared" si="131"/>
        <v>-1.0973652195392025</v>
      </c>
      <c r="P471" s="195">
        <f t="shared" si="131"/>
        <v>-0.31868185166430413</v>
      </c>
      <c r="Q471" s="195">
        <f t="shared" si="131"/>
        <v>-0.35228545609480749</v>
      </c>
      <c r="R471" s="195">
        <f t="shared" si="131"/>
        <v>-0.44096029761057554</v>
      </c>
      <c r="S471" s="195">
        <f t="shared" si="131"/>
        <v>-0.3641230019107462</v>
      </c>
      <c r="T471" s="195">
        <f t="shared" si="131"/>
        <v>-0.4680665215463225</v>
      </c>
      <c r="U471" s="195">
        <f t="shared" si="131"/>
        <v>-0.31819270198663274</v>
      </c>
      <c r="V471" s="195">
        <f t="shared" si="131"/>
        <v>-0.15024861397391368</v>
      </c>
      <c r="W471" s="195">
        <f t="shared" si="131"/>
        <v>-0.49041014644969871</v>
      </c>
      <c r="X471" s="195">
        <f t="shared" si="131"/>
        <v>-0.20275755215724617</v>
      </c>
      <c r="Y471" s="195">
        <f t="shared" si="131"/>
        <v>-0.15237052051888475</v>
      </c>
      <c r="Z471" s="195">
        <f t="shared" si="131"/>
        <v>-0.58086975665847396</v>
      </c>
      <c r="AA471" s="195">
        <f t="shared" si="131"/>
        <v>-0.35177988227597684</v>
      </c>
      <c r="AB471" s="195">
        <f t="shared" si="131"/>
        <v>-0.21047367713984874</v>
      </c>
      <c r="AC471" s="195">
        <f t="shared" si="131"/>
        <v>-7.0936537602055692E-4</v>
      </c>
      <c r="AD471" s="195">
        <f t="shared" si="131"/>
        <v>6.267377215266939E-3</v>
      </c>
      <c r="AE471" s="195">
        <f t="shared" si="131"/>
        <v>-1.9988688214105849E-2</v>
      </c>
      <c r="AF471" s="195">
        <f t="shared" si="131"/>
        <v>-0.13059358225424442</v>
      </c>
      <c r="AG471" s="195">
        <f t="shared" si="131"/>
        <v>-0.13851717371854308</v>
      </c>
      <c r="AH471" s="195">
        <f t="shared" si="131"/>
        <v>0.36940159570260772</v>
      </c>
      <c r="AI471" s="195">
        <f t="shared" si="131"/>
        <v>-0.22997367106912536</v>
      </c>
      <c r="AJ471" s="195">
        <f t="shared" si="131"/>
        <v>-0.11662763344399252</v>
      </c>
      <c r="AK471" s="195">
        <f t="shared" si="131"/>
        <v>0.1152106022171393</v>
      </c>
      <c r="AL471" s="195">
        <f t="shared" si="131"/>
        <v>-0.30673533953830368</v>
      </c>
      <c r="AM471" s="195">
        <f t="shared" si="131"/>
        <v>-0.63596710933874945</v>
      </c>
      <c r="AN471" s="195">
        <f t="shared" si="131"/>
        <v>-0.23980186880816692</v>
      </c>
      <c r="AO471" s="195">
        <f t="shared" si="131"/>
        <v>-0.88266858449246488</v>
      </c>
      <c r="AP471" s="195">
        <f t="shared" si="131"/>
        <v>-0.67420257313024334</v>
      </c>
      <c r="AQ471" s="195">
        <f t="shared" si="131"/>
        <v>-0.16492501420110836</v>
      </c>
      <c r="AR471" s="195">
        <f t="shared" si="131"/>
        <v>-0.16819334531256602</v>
      </c>
      <c r="AS471" s="195">
        <f t="shared" si="131"/>
        <v>-1</v>
      </c>
      <c r="AT471" s="195">
        <f t="shared" si="131"/>
        <v>-0.47458974200792337</v>
      </c>
      <c r="AU471" s="195">
        <f t="shared" si="131"/>
        <v>-3.6742053158735695E-2</v>
      </c>
      <c r="AV471" s="195">
        <f t="shared" si="131"/>
        <v>1.1239549181379023</v>
      </c>
      <c r="AW471" s="195">
        <f t="shared" si="131"/>
        <v>-0.46623508294930033</v>
      </c>
      <c r="AX471" s="195">
        <f t="shared" si="131"/>
        <v>-0.4861504464655067</v>
      </c>
      <c r="AY471" s="195">
        <f t="shared" si="131"/>
        <v>7.5860671903816013E-2</v>
      </c>
      <c r="AZ471" s="195">
        <f t="shared" si="131"/>
        <v>3.9863704334949304E-2</v>
      </c>
      <c r="BA471" s="195">
        <f t="shared" si="131"/>
        <v>-0.45775774638268207</v>
      </c>
      <c r="BB471" s="195" t="e">
        <f t="shared" si="131"/>
        <v>#DIV/0!</v>
      </c>
      <c r="BC471" s="195" t="e">
        <f t="shared" si="131"/>
        <v>#DIV/0!</v>
      </c>
      <c r="BD471" s="195" t="e">
        <f t="shared" si="131"/>
        <v>#DIV/0!</v>
      </c>
      <c r="BE471" s="195" t="e">
        <f t="shared" si="131"/>
        <v>#DIV/0!</v>
      </c>
      <c r="BF471" s="195" t="e">
        <f t="shared" si="131"/>
        <v>#DIV/0!</v>
      </c>
      <c r="BG471" s="195" t="e">
        <f t="shared" si="131"/>
        <v>#DIV/0!</v>
      </c>
      <c r="BH471" s="195" t="e">
        <f t="shared" si="131"/>
        <v>#DIV/0!</v>
      </c>
      <c r="BI471" s="195" t="e">
        <f t="shared" si="131"/>
        <v>#DIV/0!</v>
      </c>
      <c r="BJ471" s="195" t="e">
        <f t="shared" si="131"/>
        <v>#DIV/0!</v>
      </c>
      <c r="BK471" s="195" t="e">
        <f t="shared" si="131"/>
        <v>#DIV/0!</v>
      </c>
      <c r="BL471" s="195" t="e">
        <f t="shared" si="131"/>
        <v>#DIV/0!</v>
      </c>
      <c r="BM471" s="195" t="e">
        <f t="shared" si="131"/>
        <v>#DIV/0!</v>
      </c>
      <c r="BN471" s="195" t="e">
        <f t="shared" si="131"/>
        <v>#DIV/0!</v>
      </c>
      <c r="BO471" s="195" t="e">
        <f t="shared" ref="BO471:BV474" si="132">(BO224-BO$246)/BO$247</f>
        <v>#DIV/0!</v>
      </c>
      <c r="BP471" s="195" t="e">
        <f t="shared" si="132"/>
        <v>#DIV/0!</v>
      </c>
      <c r="BQ471" s="195" t="e">
        <f t="shared" si="132"/>
        <v>#DIV/0!</v>
      </c>
      <c r="BR471" s="195" t="e">
        <f t="shared" si="132"/>
        <v>#DIV/0!</v>
      </c>
      <c r="BS471" s="195" t="e">
        <f t="shared" si="132"/>
        <v>#DIV/0!</v>
      </c>
      <c r="BT471" s="195" t="e">
        <f t="shared" si="132"/>
        <v>#DIV/0!</v>
      </c>
      <c r="BU471" s="195" t="e">
        <f t="shared" si="132"/>
        <v>#DIV/0!</v>
      </c>
      <c r="BV471" s="195" t="e">
        <f t="shared" si="132"/>
        <v>#DIV/0!</v>
      </c>
    </row>
    <row r="472" spans="1:74" x14ac:dyDescent="0.2">
      <c r="A472" s="91"/>
      <c r="B472" s="102">
        <f t="shared" si="116"/>
        <v>42855</v>
      </c>
      <c r="C472" s="195">
        <f t="shared" si="117"/>
        <v>8.9422646857352669E-2</v>
      </c>
      <c r="D472" s="195">
        <f t="shared" ref="D472:BO475" si="133">(D225-D$246)/D$247</f>
        <v>9.2776264738758774E-2</v>
      </c>
      <c r="E472" s="195">
        <f t="shared" si="133"/>
        <v>-3.879009495844498E-2</v>
      </c>
      <c r="F472" s="195">
        <f t="shared" si="133"/>
        <v>3.8051263675628548E-2</v>
      </c>
      <c r="G472" s="195">
        <f t="shared" si="133"/>
        <v>-2.2383635582800179E-2</v>
      </c>
      <c r="H472" s="195">
        <f t="shared" si="133"/>
        <v>0.24158382695481989</v>
      </c>
      <c r="I472" s="195">
        <f t="shared" si="133"/>
        <v>0.35111957422458462</v>
      </c>
      <c r="J472" s="195">
        <f t="shared" si="133"/>
        <v>0.5838160755669437</v>
      </c>
      <c r="K472" s="195">
        <f t="shared" si="133"/>
        <v>0.21116530730919361</v>
      </c>
      <c r="L472" s="195">
        <f t="shared" si="133"/>
        <v>-1</v>
      </c>
      <c r="M472" s="195">
        <f t="shared" si="133"/>
        <v>0.44550381372143283</v>
      </c>
      <c r="N472" s="195">
        <f t="shared" si="133"/>
        <v>0.31938408629036952</v>
      </c>
      <c r="O472" s="195">
        <f t="shared" si="133"/>
        <v>-0.6554384953380713</v>
      </c>
      <c r="P472" s="195">
        <f t="shared" si="133"/>
        <v>0.30033356066758554</v>
      </c>
      <c r="Q472" s="195">
        <f t="shared" si="133"/>
        <v>0.33963855488365791</v>
      </c>
      <c r="R472" s="195">
        <f t="shared" si="133"/>
        <v>0.4247543056845125</v>
      </c>
      <c r="S472" s="195">
        <f t="shared" si="133"/>
        <v>0.37360758135535127</v>
      </c>
      <c r="T472" s="195">
        <f t="shared" si="133"/>
        <v>0.409776235286892</v>
      </c>
      <c r="U472" s="195">
        <f t="shared" si="133"/>
        <v>0.10776381019723823</v>
      </c>
      <c r="V472" s="195">
        <f t="shared" si="133"/>
        <v>0.27007208544190098</v>
      </c>
      <c r="W472" s="195">
        <f t="shared" si="133"/>
        <v>0.40475991877888556</v>
      </c>
      <c r="X472" s="195">
        <f t="shared" si="133"/>
        <v>0.16987111049888512</v>
      </c>
      <c r="Y472" s="195">
        <f t="shared" si="133"/>
        <v>0.52830542019661053</v>
      </c>
      <c r="Z472" s="195">
        <f t="shared" si="133"/>
        <v>0.16057192168250098</v>
      </c>
      <c r="AA472" s="195">
        <f t="shared" si="133"/>
        <v>0.24199592527108832</v>
      </c>
      <c r="AB472" s="195">
        <f t="shared" si="133"/>
        <v>1.523502014945234E-2</v>
      </c>
      <c r="AC472" s="195">
        <f t="shared" si="133"/>
        <v>0.50998818458600759</v>
      </c>
      <c r="AD472" s="195">
        <f t="shared" si="133"/>
        <v>0.46636179196794203</v>
      </c>
      <c r="AE472" s="195">
        <f t="shared" si="133"/>
        <v>0.72982603007510849</v>
      </c>
      <c r="AF472" s="195">
        <f t="shared" si="133"/>
        <v>0.45580058188474387</v>
      </c>
      <c r="AG472" s="195">
        <f t="shared" si="133"/>
        <v>0.19026316893404344</v>
      </c>
      <c r="AH472" s="195">
        <f t="shared" si="133"/>
        <v>-9.1470785003519212E-2</v>
      </c>
      <c r="AI472" s="195">
        <f t="shared" si="133"/>
        <v>4.5684618637904593E-2</v>
      </c>
      <c r="AJ472" s="195">
        <f t="shared" si="133"/>
        <v>-2.4281504223684941E-2</v>
      </c>
      <c r="AK472" s="195">
        <f t="shared" si="133"/>
        <v>5.5732372524405119E-2</v>
      </c>
      <c r="AL472" s="195">
        <f t="shared" si="133"/>
        <v>0.14882989905926594</v>
      </c>
      <c r="AM472" s="195">
        <f t="shared" si="133"/>
        <v>-0.21559402694826324</v>
      </c>
      <c r="AN472" s="195">
        <f t="shared" si="133"/>
        <v>-0.2615232214623297</v>
      </c>
      <c r="AO472" s="195">
        <f t="shared" si="133"/>
        <v>-0.6298313708571629</v>
      </c>
      <c r="AP472" s="195">
        <f t="shared" si="133"/>
        <v>-0.40529255574418427</v>
      </c>
      <c r="AQ472" s="195">
        <f t="shared" si="133"/>
        <v>-0.24294631778418713</v>
      </c>
      <c r="AR472" s="195">
        <f t="shared" si="133"/>
        <v>3.8775612744896847E-2</v>
      </c>
      <c r="AS472" s="195">
        <f t="shared" si="133"/>
        <v>-1</v>
      </c>
      <c r="AT472" s="195">
        <f t="shared" si="133"/>
        <v>-0.14610624598801447</v>
      </c>
      <c r="AU472" s="195">
        <f t="shared" si="133"/>
        <v>0.22720571282664273</v>
      </c>
      <c r="AV472" s="195">
        <f t="shared" si="133"/>
        <v>0.59617478278446534</v>
      </c>
      <c r="AW472" s="195">
        <f t="shared" si="133"/>
        <v>-0.10028377036563557</v>
      </c>
      <c r="AX472" s="195">
        <f t="shared" si="133"/>
        <v>5.4794835611262145E-2</v>
      </c>
      <c r="AY472" s="195">
        <f t="shared" si="133"/>
        <v>0.1758584374132397</v>
      </c>
      <c r="AZ472" s="195">
        <f t="shared" si="133"/>
        <v>-0.10474214952484494</v>
      </c>
      <c r="BA472" s="195">
        <f t="shared" si="133"/>
        <v>-0.45464296357858891</v>
      </c>
      <c r="BB472" s="195" t="e">
        <f t="shared" si="133"/>
        <v>#DIV/0!</v>
      </c>
      <c r="BC472" s="195" t="e">
        <f t="shared" si="133"/>
        <v>#DIV/0!</v>
      </c>
      <c r="BD472" s="195" t="e">
        <f t="shared" si="133"/>
        <v>#DIV/0!</v>
      </c>
      <c r="BE472" s="195" t="e">
        <f t="shared" si="133"/>
        <v>#DIV/0!</v>
      </c>
      <c r="BF472" s="195" t="e">
        <f t="shared" si="133"/>
        <v>#DIV/0!</v>
      </c>
      <c r="BG472" s="195" t="e">
        <f t="shared" si="133"/>
        <v>#DIV/0!</v>
      </c>
      <c r="BH472" s="195" t="e">
        <f t="shared" si="133"/>
        <v>#DIV/0!</v>
      </c>
      <c r="BI472" s="195" t="e">
        <f t="shared" si="133"/>
        <v>#DIV/0!</v>
      </c>
      <c r="BJ472" s="195" t="e">
        <f t="shared" si="133"/>
        <v>#DIV/0!</v>
      </c>
      <c r="BK472" s="195" t="e">
        <f t="shared" si="133"/>
        <v>#DIV/0!</v>
      </c>
      <c r="BL472" s="195" t="e">
        <f t="shared" si="133"/>
        <v>#DIV/0!</v>
      </c>
      <c r="BM472" s="195" t="e">
        <f t="shared" si="133"/>
        <v>#DIV/0!</v>
      </c>
      <c r="BN472" s="195" t="e">
        <f t="shared" si="133"/>
        <v>#DIV/0!</v>
      </c>
      <c r="BO472" s="195" t="e">
        <f t="shared" si="133"/>
        <v>#DIV/0!</v>
      </c>
      <c r="BP472" s="195" t="e">
        <f t="shared" si="132"/>
        <v>#DIV/0!</v>
      </c>
      <c r="BQ472" s="195" t="e">
        <f t="shared" si="132"/>
        <v>#DIV/0!</v>
      </c>
      <c r="BR472" s="195" t="e">
        <f t="shared" si="132"/>
        <v>#DIV/0!</v>
      </c>
      <c r="BS472" s="195" t="e">
        <f t="shared" si="132"/>
        <v>#DIV/0!</v>
      </c>
      <c r="BT472" s="195" t="e">
        <f t="shared" si="132"/>
        <v>#DIV/0!</v>
      </c>
      <c r="BU472" s="195" t="e">
        <f t="shared" si="132"/>
        <v>#DIV/0!</v>
      </c>
      <c r="BV472" s="195" t="e">
        <f t="shared" si="132"/>
        <v>#DIV/0!</v>
      </c>
    </row>
    <row r="473" spans="1:74" x14ac:dyDescent="0.2">
      <c r="A473" s="91"/>
      <c r="B473" s="102">
        <f t="shared" si="116"/>
        <v>42886</v>
      </c>
      <c r="C473" s="195">
        <f t="shared" si="117"/>
        <v>7.9768427453317553E-2</v>
      </c>
      <c r="D473" s="195">
        <f t="shared" si="133"/>
        <v>0.15126686589133126</v>
      </c>
      <c r="E473" s="195">
        <f t="shared" si="133"/>
        <v>-4.452738491734839E-3</v>
      </c>
      <c r="F473" s="195">
        <f t="shared" si="133"/>
        <v>-0.593417196346953</v>
      </c>
      <c r="G473" s="195">
        <f t="shared" si="133"/>
        <v>-0.43312888670758892</v>
      </c>
      <c r="H473" s="195">
        <f t="shared" si="133"/>
        <v>0.41566112988210752</v>
      </c>
      <c r="I473" s="195">
        <f t="shared" si="133"/>
        <v>0.60725712925419895</v>
      </c>
      <c r="J473" s="195">
        <f t="shared" si="133"/>
        <v>0.53555377391138037</v>
      </c>
      <c r="K473" s="195">
        <f t="shared" si="133"/>
        <v>0.34639062133581838</v>
      </c>
      <c r="L473" s="195">
        <f t="shared" si="133"/>
        <v>-1</v>
      </c>
      <c r="M473" s="195">
        <f t="shared" si="133"/>
        <v>0.44328173642753199</v>
      </c>
      <c r="N473" s="195">
        <f t="shared" si="133"/>
        <v>0.28200519484424214</v>
      </c>
      <c r="O473" s="195">
        <f t="shared" si="133"/>
        <v>-0.78207246893956506</v>
      </c>
      <c r="P473" s="195">
        <f t="shared" si="133"/>
        <v>0.12808690405955761</v>
      </c>
      <c r="Q473" s="195">
        <f t="shared" si="133"/>
        <v>0.48316315638752161</v>
      </c>
      <c r="R473" s="195">
        <f t="shared" si="133"/>
        <v>0.48106522516936018</v>
      </c>
      <c r="S473" s="195">
        <f t="shared" si="133"/>
        <v>0.26291775074231832</v>
      </c>
      <c r="T473" s="195">
        <f t="shared" si="133"/>
        <v>0.61881763870439022</v>
      </c>
      <c r="U473" s="195">
        <f t="shared" si="133"/>
        <v>-0.31231834003497044</v>
      </c>
      <c r="V473" s="195">
        <f t="shared" si="133"/>
        <v>0.26031864180540992</v>
      </c>
      <c r="W473" s="195">
        <f t="shared" si="133"/>
        <v>0.3595638023264085</v>
      </c>
      <c r="X473" s="195">
        <f t="shared" si="133"/>
        <v>0.20985604679272454</v>
      </c>
      <c r="Y473" s="195">
        <f t="shared" si="133"/>
        <v>1.0699164887312709</v>
      </c>
      <c r="Z473" s="195">
        <f t="shared" si="133"/>
        <v>0.56139307973489072</v>
      </c>
      <c r="AA473" s="195">
        <f t="shared" si="133"/>
        <v>0.11913832839782594</v>
      </c>
      <c r="AB473" s="195">
        <f t="shared" si="133"/>
        <v>-2.9703892060071523E-2</v>
      </c>
      <c r="AC473" s="195">
        <f t="shared" si="133"/>
        <v>0.85744824331318115</v>
      </c>
      <c r="AD473" s="195">
        <f t="shared" si="133"/>
        <v>0.74255463058217752</v>
      </c>
      <c r="AE473" s="195">
        <f t="shared" si="133"/>
        <v>1.0057872822724403</v>
      </c>
      <c r="AF473" s="195">
        <f t="shared" si="133"/>
        <v>3.0070572438224526E-2</v>
      </c>
      <c r="AG473" s="195">
        <f t="shared" si="133"/>
        <v>-2.3776726364864035E-3</v>
      </c>
      <c r="AH473" s="195">
        <f t="shared" si="133"/>
        <v>0.43741164455456433</v>
      </c>
      <c r="AI473" s="195">
        <f t="shared" si="133"/>
        <v>-8.5253068972934651E-2</v>
      </c>
      <c r="AJ473" s="195">
        <f t="shared" si="133"/>
        <v>-0.2453919544694918</v>
      </c>
      <c r="AK473" s="195">
        <f t="shared" si="133"/>
        <v>-0.13515016006148226</v>
      </c>
      <c r="AL473" s="195">
        <f t="shared" si="133"/>
        <v>-0.3182048198847911</v>
      </c>
      <c r="AM473" s="195">
        <f t="shared" si="133"/>
        <v>-0.2485673129547043</v>
      </c>
      <c r="AN473" s="195">
        <f t="shared" si="133"/>
        <v>-0.52795938406145959</v>
      </c>
      <c r="AO473" s="195">
        <f t="shared" si="133"/>
        <v>-0.15120497441175904</v>
      </c>
      <c r="AP473" s="195">
        <f t="shared" si="133"/>
        <v>-0.36404526265434234</v>
      </c>
      <c r="AQ473" s="195">
        <f t="shared" si="133"/>
        <v>-0.22711940412036638</v>
      </c>
      <c r="AR473" s="195">
        <f t="shared" si="133"/>
        <v>-0.15721769349771572</v>
      </c>
      <c r="AS473" s="195">
        <f t="shared" si="133"/>
        <v>-1</v>
      </c>
      <c r="AT473" s="195">
        <f t="shared" si="133"/>
        <v>-0.22909736580133708</v>
      </c>
      <c r="AU473" s="195">
        <f t="shared" si="133"/>
        <v>8.7103081043538991E-2</v>
      </c>
      <c r="AV473" s="195">
        <f t="shared" si="133"/>
        <v>0.68128824305250901</v>
      </c>
      <c r="AW473" s="195">
        <f t="shared" si="133"/>
        <v>-0.20248901761420005</v>
      </c>
      <c r="AX473" s="195">
        <f t="shared" si="133"/>
        <v>1.1552962799510298E-2</v>
      </c>
      <c r="AY473" s="195">
        <f t="shared" si="133"/>
        <v>0.14242389059487071</v>
      </c>
      <c r="AZ473" s="195">
        <f t="shared" si="133"/>
        <v>-0.16068714627795874</v>
      </c>
      <c r="BA473" s="195">
        <f t="shared" si="133"/>
        <v>-1.09301572789596</v>
      </c>
      <c r="BB473" s="195" t="e">
        <f t="shared" si="133"/>
        <v>#DIV/0!</v>
      </c>
      <c r="BC473" s="195" t="e">
        <f t="shared" si="133"/>
        <v>#DIV/0!</v>
      </c>
      <c r="BD473" s="195" t="e">
        <f t="shared" si="133"/>
        <v>#DIV/0!</v>
      </c>
      <c r="BE473" s="195" t="e">
        <f t="shared" si="133"/>
        <v>#DIV/0!</v>
      </c>
      <c r="BF473" s="195" t="e">
        <f t="shared" si="133"/>
        <v>#DIV/0!</v>
      </c>
      <c r="BG473" s="195" t="e">
        <f t="shared" si="133"/>
        <v>#DIV/0!</v>
      </c>
      <c r="BH473" s="195" t="e">
        <f t="shared" si="133"/>
        <v>#DIV/0!</v>
      </c>
      <c r="BI473" s="195" t="e">
        <f t="shared" si="133"/>
        <v>#DIV/0!</v>
      </c>
      <c r="BJ473" s="195" t="e">
        <f t="shared" si="133"/>
        <v>#DIV/0!</v>
      </c>
      <c r="BK473" s="195" t="e">
        <f t="shared" si="133"/>
        <v>#DIV/0!</v>
      </c>
      <c r="BL473" s="195" t="e">
        <f t="shared" si="133"/>
        <v>#DIV/0!</v>
      </c>
      <c r="BM473" s="195" t="e">
        <f t="shared" si="133"/>
        <v>#DIV/0!</v>
      </c>
      <c r="BN473" s="195" t="e">
        <f t="shared" si="133"/>
        <v>#DIV/0!</v>
      </c>
      <c r="BO473" s="195" t="e">
        <f t="shared" si="133"/>
        <v>#DIV/0!</v>
      </c>
      <c r="BP473" s="195" t="e">
        <f t="shared" si="132"/>
        <v>#DIV/0!</v>
      </c>
      <c r="BQ473" s="195" t="e">
        <f t="shared" si="132"/>
        <v>#DIV/0!</v>
      </c>
      <c r="BR473" s="195" t="e">
        <f t="shared" si="132"/>
        <v>#DIV/0!</v>
      </c>
      <c r="BS473" s="195" t="e">
        <f t="shared" si="132"/>
        <v>#DIV/0!</v>
      </c>
      <c r="BT473" s="195" t="e">
        <f t="shared" si="132"/>
        <v>#DIV/0!</v>
      </c>
      <c r="BU473" s="195" t="e">
        <f t="shared" si="132"/>
        <v>#DIV/0!</v>
      </c>
      <c r="BV473" s="195" t="e">
        <f t="shared" si="132"/>
        <v>#DIV/0!</v>
      </c>
    </row>
    <row r="474" spans="1:74" x14ac:dyDescent="0.2">
      <c r="A474" s="92"/>
      <c r="B474" s="102">
        <f t="shared" si="116"/>
        <v>42916</v>
      </c>
      <c r="C474" s="195">
        <f t="shared" si="117"/>
        <v>4.7851472592982849E-2</v>
      </c>
      <c r="D474" s="195">
        <f t="shared" si="133"/>
        <v>-3.1055882921704851E-3</v>
      </c>
      <c r="E474" s="195">
        <f t="shared" si="133"/>
        <v>1.5079482447400082E-2</v>
      </c>
      <c r="F474" s="195">
        <f t="shared" si="133"/>
        <v>0.5140273463619992</v>
      </c>
      <c r="G474" s="195">
        <f t="shared" si="133"/>
        <v>0.48926913987105936</v>
      </c>
      <c r="H474" s="195">
        <f t="shared" si="133"/>
        <v>-3.7266881563819278E-2</v>
      </c>
      <c r="I474" s="195">
        <f t="shared" si="133"/>
        <v>-6.1444844769544385E-2</v>
      </c>
      <c r="J474" s="195">
        <f t="shared" si="133"/>
        <v>-0.11600894072646205</v>
      </c>
      <c r="K474" s="195">
        <f t="shared" si="133"/>
        <v>1.1067794542570796E-2</v>
      </c>
      <c r="L474" s="195">
        <f t="shared" si="133"/>
        <v>-1</v>
      </c>
      <c r="M474" s="195">
        <f t="shared" si="133"/>
        <v>-0.5237663018781642</v>
      </c>
      <c r="N474" s="195">
        <f t="shared" si="133"/>
        <v>-0.44296730448945615</v>
      </c>
      <c r="O474" s="195">
        <f t="shared" si="133"/>
        <v>-0.59341369194142135</v>
      </c>
      <c r="P474" s="195">
        <f t="shared" si="133"/>
        <v>-0.72957120745721271</v>
      </c>
      <c r="Q474" s="195">
        <f t="shared" si="133"/>
        <v>-3.8678421186250152E-2</v>
      </c>
      <c r="R474" s="195">
        <f t="shared" si="133"/>
        <v>-0.13053601649851135</v>
      </c>
      <c r="S474" s="195">
        <f t="shared" si="133"/>
        <v>-0.46029613342698794</v>
      </c>
      <c r="T474" s="195">
        <f t="shared" si="133"/>
        <v>0.18815382601776248</v>
      </c>
      <c r="U474" s="195">
        <f t="shared" si="133"/>
        <v>-0.92547118641181447</v>
      </c>
      <c r="V474" s="195">
        <f t="shared" si="133"/>
        <v>-0.61841390852548905</v>
      </c>
      <c r="W474" s="195">
        <f t="shared" si="133"/>
        <v>-1.1076599654292418</v>
      </c>
      <c r="X474" s="195">
        <f t="shared" si="133"/>
        <v>-0.37517143707118988</v>
      </c>
      <c r="Y474" s="195">
        <f t="shared" si="133"/>
        <v>-0.75561909737993438</v>
      </c>
      <c r="Z474" s="195">
        <f t="shared" si="133"/>
        <v>-1.0978869986299717</v>
      </c>
      <c r="AA474" s="195">
        <f t="shared" si="133"/>
        <v>-0.19733525681341196</v>
      </c>
      <c r="AB474" s="195">
        <f t="shared" si="133"/>
        <v>-0.28856216774934579</v>
      </c>
      <c r="AC474" s="195">
        <f t="shared" si="133"/>
        <v>-0.17997016863392831</v>
      </c>
      <c r="AD474" s="195">
        <f t="shared" si="133"/>
        <v>-0.35754087535779061</v>
      </c>
      <c r="AE474" s="195">
        <f t="shared" si="133"/>
        <v>0.13810911322590183</v>
      </c>
      <c r="AF474" s="195">
        <f t="shared" si="133"/>
        <v>-0.48875326062642455</v>
      </c>
      <c r="AG474" s="195">
        <f t="shared" si="133"/>
        <v>-0.1613858518687929</v>
      </c>
      <c r="AH474" s="195">
        <f t="shared" si="133"/>
        <v>-0.16295749165949508</v>
      </c>
      <c r="AI474" s="195">
        <f t="shared" si="133"/>
        <v>-0.1059274407009619</v>
      </c>
      <c r="AJ474" s="195">
        <f t="shared" si="133"/>
        <v>-0.17645751998109319</v>
      </c>
      <c r="AK474" s="195">
        <f t="shared" si="133"/>
        <v>0.10496218970517328</v>
      </c>
      <c r="AL474" s="195">
        <f t="shared" si="133"/>
        <v>-8.3584625764061851E-2</v>
      </c>
      <c r="AM474" s="195">
        <f t="shared" si="133"/>
        <v>-0.95226371849745162</v>
      </c>
      <c r="AN474" s="195">
        <f t="shared" si="133"/>
        <v>-0.34225580257179311</v>
      </c>
      <c r="AO474" s="195">
        <f t="shared" si="133"/>
        <v>-0.87824897161253024</v>
      </c>
      <c r="AP474" s="195">
        <f t="shared" si="133"/>
        <v>-9.9741541958519433E-2</v>
      </c>
      <c r="AQ474" s="195">
        <f t="shared" si="133"/>
        <v>-0.13904160908852933</v>
      </c>
      <c r="AR474" s="195">
        <f t="shared" si="133"/>
        <v>-0.47865286297956317</v>
      </c>
      <c r="AS474" s="195">
        <f t="shared" si="133"/>
        <v>-1</v>
      </c>
      <c r="AT474" s="195">
        <f t="shared" si="133"/>
        <v>-1.5437134297495027E-2</v>
      </c>
      <c r="AU474" s="195">
        <f t="shared" si="133"/>
        <v>-0.2866472269943558</v>
      </c>
      <c r="AV474" s="195">
        <f t="shared" si="133"/>
        <v>0.14737634876384614</v>
      </c>
      <c r="AW474" s="195">
        <f t="shared" si="133"/>
        <v>0.17865176347223971</v>
      </c>
      <c r="AX474" s="195">
        <f t="shared" si="133"/>
        <v>-8.5007193868978149E-4</v>
      </c>
      <c r="AY474" s="195">
        <f t="shared" si="133"/>
        <v>-0.11215372629869161</v>
      </c>
      <c r="AZ474" s="195">
        <f t="shared" si="133"/>
        <v>-0.26313684123657316</v>
      </c>
      <c r="BA474" s="195">
        <f t="shared" si="133"/>
        <v>-0.3297559441866259</v>
      </c>
      <c r="BB474" s="195" t="e">
        <f t="shared" si="133"/>
        <v>#DIV/0!</v>
      </c>
      <c r="BC474" s="195" t="e">
        <f t="shared" si="133"/>
        <v>#DIV/0!</v>
      </c>
      <c r="BD474" s="195" t="e">
        <f t="shared" si="133"/>
        <v>#DIV/0!</v>
      </c>
      <c r="BE474" s="195" t="e">
        <f t="shared" si="133"/>
        <v>#DIV/0!</v>
      </c>
      <c r="BF474" s="195" t="e">
        <f t="shared" si="133"/>
        <v>#DIV/0!</v>
      </c>
      <c r="BG474" s="195" t="e">
        <f t="shared" si="133"/>
        <v>#DIV/0!</v>
      </c>
      <c r="BH474" s="195" t="e">
        <f t="shared" si="133"/>
        <v>#DIV/0!</v>
      </c>
      <c r="BI474" s="195" t="e">
        <f t="shared" si="133"/>
        <v>#DIV/0!</v>
      </c>
      <c r="BJ474" s="195" t="e">
        <f t="shared" si="133"/>
        <v>#DIV/0!</v>
      </c>
      <c r="BK474" s="195" t="e">
        <f t="shared" si="133"/>
        <v>#DIV/0!</v>
      </c>
      <c r="BL474" s="195" t="e">
        <f t="shared" si="133"/>
        <v>#DIV/0!</v>
      </c>
      <c r="BM474" s="195" t="e">
        <f t="shared" si="133"/>
        <v>#DIV/0!</v>
      </c>
      <c r="BN474" s="195" t="e">
        <f t="shared" si="133"/>
        <v>#DIV/0!</v>
      </c>
      <c r="BO474" s="195" t="e">
        <f t="shared" si="133"/>
        <v>#DIV/0!</v>
      </c>
      <c r="BP474" s="195" t="e">
        <f t="shared" si="132"/>
        <v>#DIV/0!</v>
      </c>
      <c r="BQ474" s="195" t="e">
        <f t="shared" si="132"/>
        <v>#DIV/0!</v>
      </c>
      <c r="BR474" s="195" t="e">
        <f t="shared" si="132"/>
        <v>#DIV/0!</v>
      </c>
      <c r="BS474" s="195" t="e">
        <f t="shared" si="132"/>
        <v>#DIV/0!</v>
      </c>
      <c r="BT474" s="195" t="e">
        <f t="shared" si="132"/>
        <v>#DIV/0!</v>
      </c>
      <c r="BU474" s="195" t="e">
        <f t="shared" si="132"/>
        <v>#DIV/0!</v>
      </c>
      <c r="BV474" s="195" t="e">
        <f t="shared" si="132"/>
        <v>#DIV/0!</v>
      </c>
    </row>
    <row r="475" spans="1:74" x14ac:dyDescent="0.2">
      <c r="A475" s="91"/>
      <c r="B475" s="102">
        <f t="shared" si="116"/>
        <v>42947</v>
      </c>
      <c r="C475" s="195">
        <f t="shared" si="117"/>
        <v>0.30717013642104091</v>
      </c>
      <c r="D475" s="195">
        <f t="shared" si="133"/>
        <v>0.33934486283946597</v>
      </c>
      <c r="E475" s="195">
        <f t="shared" si="133"/>
        <v>0.12965731412352932</v>
      </c>
      <c r="F475" s="195">
        <f t="shared" si="133"/>
        <v>-3.3301788336759855E-2</v>
      </c>
      <c r="G475" s="195">
        <f t="shared" si="133"/>
        <v>-0.20292831678701853</v>
      </c>
      <c r="H475" s="195">
        <f t="shared" si="133"/>
        <v>0.55009308173809379</v>
      </c>
      <c r="I475" s="195">
        <f t="shared" si="133"/>
        <v>0.68833760616862572</v>
      </c>
      <c r="J475" s="195">
        <f t="shared" si="133"/>
        <v>0.57117697952799795</v>
      </c>
      <c r="K475" s="195">
        <f t="shared" si="133"/>
        <v>0.88635783057102691</v>
      </c>
      <c r="L475" s="195">
        <f t="shared" si="133"/>
        <v>-1</v>
      </c>
      <c r="M475" s="195">
        <f t="shared" si="133"/>
        <v>6.6195219652539675E-2</v>
      </c>
      <c r="N475" s="195">
        <f t="shared" si="133"/>
        <v>-0.15052197760380279</v>
      </c>
      <c r="O475" s="195">
        <f t="shared" si="133"/>
        <v>-0.53074279684272296</v>
      </c>
      <c r="P475" s="195">
        <f t="shared" si="133"/>
        <v>2.7982101405225633E-2</v>
      </c>
      <c r="Q475" s="195">
        <f t="shared" si="133"/>
        <v>-0.37425182203268309</v>
      </c>
      <c r="R475" s="195">
        <f t="shared" si="133"/>
        <v>0.22296724574148036</v>
      </c>
      <c r="S475" s="195">
        <f t="shared" si="133"/>
        <v>0.28378550569395572</v>
      </c>
      <c r="T475" s="195">
        <f t="shared" si="133"/>
        <v>0.12082290545023668</v>
      </c>
      <c r="U475" s="195">
        <f t="shared" si="133"/>
        <v>-1.174682017491442E-2</v>
      </c>
      <c r="V475" s="195">
        <f t="shared" si="133"/>
        <v>0.22459994956907062</v>
      </c>
      <c r="W475" s="195">
        <f t="shared" si="133"/>
        <v>0.11737001003503963</v>
      </c>
      <c r="X475" s="195">
        <f t="shared" si="133"/>
        <v>9.3817537596576225E-2</v>
      </c>
      <c r="Y475" s="195">
        <f t="shared" si="133"/>
        <v>0.48930637943454325</v>
      </c>
      <c r="Z475" s="195">
        <f t="shared" si="133"/>
        <v>0.40225977623424547</v>
      </c>
      <c r="AA475" s="195">
        <f t="shared" si="133"/>
        <v>0.2216561196856166</v>
      </c>
      <c r="AB475" s="195">
        <f t="shared" si="133"/>
        <v>0.17470794415391225</v>
      </c>
      <c r="AC475" s="195">
        <f t="shared" si="133"/>
        <v>1.0827305478645741</v>
      </c>
      <c r="AD475" s="195">
        <f t="shared" si="133"/>
        <v>0.99464188121085073</v>
      </c>
      <c r="AE475" s="195">
        <f t="shared" si="133"/>
        <v>1.2933469059389351</v>
      </c>
      <c r="AF475" s="195">
        <f t="shared" si="133"/>
        <v>6.2286481652629344E-2</v>
      </c>
      <c r="AG475" s="195">
        <f t="shared" si="133"/>
        <v>0.20918632974848805</v>
      </c>
      <c r="AH475" s="195">
        <f t="shared" si="133"/>
        <v>0.72812645902397988</v>
      </c>
      <c r="AI475" s="195">
        <f t="shared" si="133"/>
        <v>0.39025748077169209</v>
      </c>
      <c r="AJ475" s="195">
        <f t="shared" si="133"/>
        <v>0.32299196763296462</v>
      </c>
      <c r="AK475" s="195">
        <f t="shared" si="133"/>
        <v>0.39439794946092543</v>
      </c>
      <c r="AL475" s="195">
        <f t="shared" si="133"/>
        <v>0.12053431292974466</v>
      </c>
      <c r="AM475" s="195">
        <f t="shared" si="133"/>
        <v>0.15074353828629314</v>
      </c>
      <c r="AN475" s="195">
        <f t="shared" si="133"/>
        <v>0.13440203485625149</v>
      </c>
      <c r="AO475" s="195">
        <f t="shared" si="133"/>
        <v>0.70146209928827497</v>
      </c>
      <c r="AP475" s="195">
        <f t="shared" si="133"/>
        <v>0.47099722926149845</v>
      </c>
      <c r="AQ475" s="195">
        <f t="shared" si="133"/>
        <v>0.95167951603187118</v>
      </c>
      <c r="AR475" s="195">
        <f t="shared" si="133"/>
        <v>7.5442724324025412E-4</v>
      </c>
      <c r="AS475" s="195">
        <f t="shared" si="133"/>
        <v>-1</v>
      </c>
      <c r="AT475" s="195">
        <f t="shared" si="133"/>
        <v>0.33921258708197688</v>
      </c>
      <c r="AU475" s="195">
        <f t="shared" si="133"/>
        <v>-0.44415793270549686</v>
      </c>
      <c r="AV475" s="195">
        <f t="shared" si="133"/>
        <v>0.26604118289722389</v>
      </c>
      <c r="AW475" s="195">
        <f t="shared" si="133"/>
        <v>5.1410333445391705E-2</v>
      </c>
      <c r="AX475" s="195">
        <f t="shared" si="133"/>
        <v>0.20702732150512221</v>
      </c>
      <c r="AY475" s="195">
        <f t="shared" si="133"/>
        <v>0.26668567980300006</v>
      </c>
      <c r="AZ475" s="195">
        <f t="shared" si="133"/>
        <v>0.2269749270622258</v>
      </c>
      <c r="BA475" s="195">
        <f t="shared" si="133"/>
        <v>5.2928636782085453E-2</v>
      </c>
      <c r="BB475" s="195" t="e">
        <f t="shared" si="133"/>
        <v>#DIV/0!</v>
      </c>
      <c r="BC475" s="195" t="e">
        <f t="shared" si="133"/>
        <v>#DIV/0!</v>
      </c>
      <c r="BD475" s="195" t="e">
        <f t="shared" si="133"/>
        <v>#DIV/0!</v>
      </c>
      <c r="BE475" s="195" t="e">
        <f t="shared" si="133"/>
        <v>#DIV/0!</v>
      </c>
      <c r="BF475" s="195" t="e">
        <f t="shared" si="133"/>
        <v>#DIV/0!</v>
      </c>
      <c r="BG475" s="195" t="e">
        <f t="shared" si="133"/>
        <v>#DIV/0!</v>
      </c>
      <c r="BH475" s="195" t="e">
        <f t="shared" si="133"/>
        <v>#DIV/0!</v>
      </c>
      <c r="BI475" s="195" t="e">
        <f t="shared" si="133"/>
        <v>#DIV/0!</v>
      </c>
      <c r="BJ475" s="195" t="e">
        <f t="shared" si="133"/>
        <v>#DIV/0!</v>
      </c>
      <c r="BK475" s="195" t="e">
        <f t="shared" si="133"/>
        <v>#DIV/0!</v>
      </c>
      <c r="BL475" s="195" t="e">
        <f t="shared" si="133"/>
        <v>#DIV/0!</v>
      </c>
      <c r="BM475" s="195" t="e">
        <f t="shared" si="133"/>
        <v>#DIV/0!</v>
      </c>
      <c r="BN475" s="195" t="e">
        <f t="shared" si="133"/>
        <v>#DIV/0!</v>
      </c>
      <c r="BO475" s="195" t="e">
        <f t="shared" ref="BO475:BV478" si="134">(BO228-BO$246)/BO$247</f>
        <v>#DIV/0!</v>
      </c>
      <c r="BP475" s="195" t="e">
        <f t="shared" si="134"/>
        <v>#DIV/0!</v>
      </c>
      <c r="BQ475" s="195" t="e">
        <f t="shared" si="134"/>
        <v>#DIV/0!</v>
      </c>
      <c r="BR475" s="195" t="e">
        <f t="shared" si="134"/>
        <v>#DIV/0!</v>
      </c>
      <c r="BS475" s="195" t="e">
        <f t="shared" si="134"/>
        <v>#DIV/0!</v>
      </c>
      <c r="BT475" s="195" t="e">
        <f t="shared" si="134"/>
        <v>#DIV/0!</v>
      </c>
      <c r="BU475" s="195" t="e">
        <f t="shared" si="134"/>
        <v>#DIV/0!</v>
      </c>
      <c r="BV475" s="195" t="e">
        <f t="shared" si="134"/>
        <v>#DIV/0!</v>
      </c>
    </row>
    <row r="476" spans="1:74" x14ac:dyDescent="0.2">
      <c r="A476" s="90"/>
      <c r="B476" s="102">
        <f t="shared" si="116"/>
        <v>42978</v>
      </c>
      <c r="C476" s="195">
        <f t="shared" si="117"/>
        <v>-0.13935069983990572</v>
      </c>
      <c r="D476" s="195">
        <f t="shared" ref="D476:BO479" si="135">(D229-D$246)/D$247</f>
        <v>-0.10603836310587562</v>
      </c>
      <c r="E476" s="195">
        <f t="shared" si="135"/>
        <v>-0.41011825101878008</v>
      </c>
      <c r="F476" s="195">
        <f t="shared" si="135"/>
        <v>-0.43969956988046788</v>
      </c>
      <c r="G476" s="195">
        <f t="shared" si="135"/>
        <v>-0.4986859239089127</v>
      </c>
      <c r="H476" s="195">
        <f t="shared" si="135"/>
        <v>-5.3391672196245757E-2</v>
      </c>
      <c r="I476" s="195">
        <f t="shared" si="135"/>
        <v>-1.8182586999298537E-2</v>
      </c>
      <c r="J476" s="195">
        <f t="shared" si="135"/>
        <v>-9.9184462351744676E-3</v>
      </c>
      <c r="K476" s="195">
        <f t="shared" si="135"/>
        <v>0.22136932878989427</v>
      </c>
      <c r="L476" s="195">
        <f t="shared" si="135"/>
        <v>-1</v>
      </c>
      <c r="M476" s="195">
        <f t="shared" si="135"/>
        <v>0.58471695618432784</v>
      </c>
      <c r="N476" s="195">
        <f t="shared" si="135"/>
        <v>0.66451585064294527</v>
      </c>
      <c r="O476" s="195">
        <f t="shared" si="135"/>
        <v>-0.34208401984457909</v>
      </c>
      <c r="P476" s="195">
        <f t="shared" si="135"/>
        <v>0.41129156258928767</v>
      </c>
      <c r="Q476" s="195">
        <f t="shared" si="135"/>
        <v>0.96444127926699075</v>
      </c>
      <c r="R476" s="195">
        <f t="shared" si="135"/>
        <v>0.30198296854331602</v>
      </c>
      <c r="S476" s="195">
        <f t="shared" si="135"/>
        <v>0.16815596497159796</v>
      </c>
      <c r="T476" s="195">
        <f t="shared" si="135"/>
        <v>0.37203321773199777</v>
      </c>
      <c r="U476" s="195">
        <f t="shared" si="135"/>
        <v>0.46224891863588408</v>
      </c>
      <c r="V476" s="195">
        <f t="shared" si="135"/>
        <v>0.58297310156392801</v>
      </c>
      <c r="W476" s="195">
        <f t="shared" si="135"/>
        <v>0.51739151057315369</v>
      </c>
      <c r="X476" s="195">
        <f t="shared" si="135"/>
        <v>0.32222000319766148</v>
      </c>
      <c r="Y476" s="195">
        <f t="shared" si="135"/>
        <v>0.31304973911232242</v>
      </c>
      <c r="Z476" s="195">
        <f t="shared" si="135"/>
        <v>0.32324643916925222</v>
      </c>
      <c r="AA476" s="195">
        <f t="shared" si="135"/>
        <v>-0.27248911473939219</v>
      </c>
      <c r="AB476" s="195">
        <f t="shared" si="135"/>
        <v>-0.28938615344571222</v>
      </c>
      <c r="AC476" s="195">
        <f t="shared" si="135"/>
        <v>0.34857152426286359</v>
      </c>
      <c r="AD476" s="195">
        <f t="shared" si="135"/>
        <v>0.33584660278057737</v>
      </c>
      <c r="AE476" s="195">
        <f t="shared" si="135"/>
        <v>0.22385707332895682</v>
      </c>
      <c r="AF476" s="195">
        <f t="shared" si="135"/>
        <v>0.51007838881331125</v>
      </c>
      <c r="AG476" s="195">
        <f t="shared" si="135"/>
        <v>0.11051009035980536</v>
      </c>
      <c r="AH476" s="195">
        <f t="shared" si="135"/>
        <v>8.5904985054870167E-2</v>
      </c>
      <c r="AI476" s="195">
        <f t="shared" si="135"/>
        <v>-5.0795782759555909E-2</v>
      </c>
      <c r="AJ476" s="195">
        <f t="shared" si="135"/>
        <v>-5.1595148077578742E-2</v>
      </c>
      <c r="AK476" s="195">
        <f t="shared" si="135"/>
        <v>-9.59540768885765E-3</v>
      </c>
      <c r="AL476" s="195">
        <f t="shared" si="135"/>
        <v>-0.43063093492948107</v>
      </c>
      <c r="AM476" s="195">
        <f t="shared" si="135"/>
        <v>0.25895982936470097</v>
      </c>
      <c r="AN476" s="195">
        <f t="shared" si="135"/>
        <v>-0.37563024141381146</v>
      </c>
      <c r="AO476" s="195">
        <f t="shared" si="135"/>
        <v>0.61692374412088491</v>
      </c>
      <c r="AP476" s="195">
        <f t="shared" si="135"/>
        <v>3.8749792369641281E-2</v>
      </c>
      <c r="AQ476" s="195">
        <f t="shared" si="135"/>
        <v>0.11478275072514896</v>
      </c>
      <c r="AR476" s="195">
        <f t="shared" si="135"/>
        <v>-0.13753382353560181</v>
      </c>
      <c r="AS476" s="195">
        <f t="shared" si="135"/>
        <v>-1</v>
      </c>
      <c r="AT476" s="195">
        <f t="shared" si="135"/>
        <v>-4.4337167366410309E-2</v>
      </c>
      <c r="AU476" s="195">
        <f t="shared" si="135"/>
        <v>-0.14035701412638513</v>
      </c>
      <c r="AV476" s="195">
        <f t="shared" si="135"/>
        <v>0.20610857832657548</v>
      </c>
      <c r="AW476" s="195">
        <f t="shared" si="135"/>
        <v>-6.220980850033625E-2</v>
      </c>
      <c r="AX476" s="195">
        <f t="shared" si="135"/>
        <v>-0.14550995669136985</v>
      </c>
      <c r="AY476" s="195">
        <f t="shared" si="135"/>
        <v>-7.5239089711353277E-2</v>
      </c>
      <c r="AZ476" s="195">
        <f t="shared" si="135"/>
        <v>2.3766115612634045E-2</v>
      </c>
      <c r="BA476" s="195">
        <f t="shared" si="135"/>
        <v>-1.1767403011173756</v>
      </c>
      <c r="BB476" s="195" t="e">
        <f t="shared" si="135"/>
        <v>#DIV/0!</v>
      </c>
      <c r="BC476" s="195" t="e">
        <f t="shared" si="135"/>
        <v>#DIV/0!</v>
      </c>
      <c r="BD476" s="195" t="e">
        <f t="shared" si="135"/>
        <v>#DIV/0!</v>
      </c>
      <c r="BE476" s="195" t="e">
        <f t="shared" si="135"/>
        <v>#DIV/0!</v>
      </c>
      <c r="BF476" s="195" t="e">
        <f t="shared" si="135"/>
        <v>#DIV/0!</v>
      </c>
      <c r="BG476" s="195" t="e">
        <f t="shared" si="135"/>
        <v>#DIV/0!</v>
      </c>
      <c r="BH476" s="195" t="e">
        <f t="shared" si="135"/>
        <v>#DIV/0!</v>
      </c>
      <c r="BI476" s="195" t="e">
        <f t="shared" si="135"/>
        <v>#DIV/0!</v>
      </c>
      <c r="BJ476" s="195" t="e">
        <f t="shared" si="135"/>
        <v>#DIV/0!</v>
      </c>
      <c r="BK476" s="195" t="e">
        <f t="shared" si="135"/>
        <v>#DIV/0!</v>
      </c>
      <c r="BL476" s="195" t="e">
        <f t="shared" si="135"/>
        <v>#DIV/0!</v>
      </c>
      <c r="BM476" s="195" t="e">
        <f t="shared" si="135"/>
        <v>#DIV/0!</v>
      </c>
      <c r="BN476" s="195" t="e">
        <f t="shared" si="135"/>
        <v>#DIV/0!</v>
      </c>
      <c r="BO476" s="195" t="e">
        <f t="shared" si="135"/>
        <v>#DIV/0!</v>
      </c>
      <c r="BP476" s="195" t="e">
        <f t="shared" si="134"/>
        <v>#DIV/0!</v>
      </c>
      <c r="BQ476" s="195" t="e">
        <f t="shared" si="134"/>
        <v>#DIV/0!</v>
      </c>
      <c r="BR476" s="195" t="e">
        <f t="shared" si="134"/>
        <v>#DIV/0!</v>
      </c>
      <c r="BS476" s="195" t="e">
        <f t="shared" si="134"/>
        <v>#DIV/0!</v>
      </c>
      <c r="BT476" s="195" t="e">
        <f t="shared" si="134"/>
        <v>#DIV/0!</v>
      </c>
      <c r="BU476" s="195" t="e">
        <f t="shared" si="134"/>
        <v>#DIV/0!</v>
      </c>
      <c r="BV476" s="195" t="e">
        <f t="shared" si="134"/>
        <v>#DIV/0!</v>
      </c>
    </row>
    <row r="477" spans="1:74" x14ac:dyDescent="0.2">
      <c r="A477" s="90"/>
      <c r="B477" s="102">
        <f t="shared" si="116"/>
        <v>43008</v>
      </c>
      <c r="C477" s="195">
        <f t="shared" si="117"/>
        <v>0.45311766637329853</v>
      </c>
      <c r="D477" s="195">
        <f t="shared" si="135"/>
        <v>0.37916654608991607</v>
      </c>
      <c r="E477" s="195">
        <f t="shared" si="135"/>
        <v>0.4412610255677627</v>
      </c>
      <c r="F477" s="195">
        <f t="shared" si="135"/>
        <v>1.075514152771526</v>
      </c>
      <c r="G477" s="195">
        <f t="shared" si="135"/>
        <v>1.3196207307686969</v>
      </c>
      <c r="H477" s="195">
        <f t="shared" si="135"/>
        <v>0.333301434826625</v>
      </c>
      <c r="I477" s="195">
        <f t="shared" si="135"/>
        <v>0.28268979362564484</v>
      </c>
      <c r="J477" s="195">
        <f t="shared" si="135"/>
        <v>0.4082538374369305</v>
      </c>
      <c r="K477" s="195">
        <f t="shared" si="135"/>
        <v>-0.24438521299241234</v>
      </c>
      <c r="L477" s="195">
        <f t="shared" si="135"/>
        <v>-1</v>
      </c>
      <c r="M477" s="195">
        <f t="shared" si="135"/>
        <v>-0.94107241767276362</v>
      </c>
      <c r="N477" s="195">
        <f t="shared" si="135"/>
        <v>-1.0618549500046217</v>
      </c>
      <c r="O477" s="195">
        <f t="shared" si="135"/>
        <v>-0.58889105002708231</v>
      </c>
      <c r="P477" s="195">
        <f t="shared" si="135"/>
        <v>-1.1431419418926481</v>
      </c>
      <c r="Q477" s="195">
        <f t="shared" si="135"/>
        <v>-0.88357422262832719</v>
      </c>
      <c r="R477" s="195">
        <f t="shared" si="135"/>
        <v>-0.49471504718556358</v>
      </c>
      <c r="S477" s="195">
        <f t="shared" si="135"/>
        <v>-0.65990074600786697</v>
      </c>
      <c r="T477" s="195">
        <f t="shared" si="135"/>
        <v>-0.2889818454172367</v>
      </c>
      <c r="U477" s="195">
        <f t="shared" si="135"/>
        <v>-0.72202245081924232</v>
      </c>
      <c r="V477" s="195">
        <f t="shared" si="135"/>
        <v>-1.0264769017494972</v>
      </c>
      <c r="W477" s="195">
        <f t="shared" si="135"/>
        <v>-0.85255299700859388</v>
      </c>
      <c r="X477" s="195">
        <f t="shared" si="135"/>
        <v>-0.67624301905636308</v>
      </c>
      <c r="Y477" s="195">
        <f t="shared" si="135"/>
        <v>-1.038980420380418</v>
      </c>
      <c r="Z477" s="195">
        <f t="shared" si="135"/>
        <v>-1.2552496951375638</v>
      </c>
      <c r="AA477" s="195">
        <f t="shared" si="135"/>
        <v>0.13133359318742022</v>
      </c>
      <c r="AB477" s="195">
        <f t="shared" si="135"/>
        <v>-1.360447922337325E-2</v>
      </c>
      <c r="AC477" s="195">
        <f t="shared" si="135"/>
        <v>-0.71042373398801628</v>
      </c>
      <c r="AD477" s="195">
        <f t="shared" si="135"/>
        <v>-0.8083289896640623</v>
      </c>
      <c r="AE477" s="195">
        <f t="shared" si="135"/>
        <v>-0.28695120392674212</v>
      </c>
      <c r="AF477" s="195">
        <f t="shared" si="135"/>
        <v>-0.38462848815121342</v>
      </c>
      <c r="AG477" s="195">
        <f t="shared" si="135"/>
        <v>-9.4388669147206769E-2</v>
      </c>
      <c r="AH477" s="195">
        <f t="shared" si="135"/>
        <v>-0.31698998789089838</v>
      </c>
      <c r="AI477" s="195">
        <f t="shared" si="135"/>
        <v>0.16283939176339235</v>
      </c>
      <c r="AJ477" s="195">
        <f t="shared" si="135"/>
        <v>4.8554879386698509E-2</v>
      </c>
      <c r="AK477" s="195">
        <f t="shared" si="135"/>
        <v>0.36201483777927945</v>
      </c>
      <c r="AL477" s="195">
        <f t="shared" si="135"/>
        <v>4.4218155239655228E-2</v>
      </c>
      <c r="AM477" s="195">
        <f t="shared" si="135"/>
        <v>-0.9442745963373006</v>
      </c>
      <c r="AN477" s="195">
        <f t="shared" si="135"/>
        <v>-0.12420325382463955</v>
      </c>
      <c r="AO477" s="195">
        <f t="shared" si="135"/>
        <v>-1.2129374157842219</v>
      </c>
      <c r="AP477" s="195">
        <f t="shared" si="135"/>
        <v>-8.9714704213611426E-2</v>
      </c>
      <c r="AQ477" s="195">
        <f t="shared" si="135"/>
        <v>0.44134040662578772</v>
      </c>
      <c r="AR477" s="195">
        <f t="shared" si="135"/>
        <v>-0.32346768160937861</v>
      </c>
      <c r="AS477" s="195">
        <f t="shared" si="135"/>
        <v>-1</v>
      </c>
      <c r="AT477" s="195">
        <f t="shared" si="135"/>
        <v>-7.8478541333576651E-2</v>
      </c>
      <c r="AU477" s="195">
        <f t="shared" si="135"/>
        <v>0.15622837993228633</v>
      </c>
      <c r="AV477" s="195">
        <f t="shared" si="135"/>
        <v>0.47116926472674497</v>
      </c>
      <c r="AW477" s="195">
        <f t="shared" si="135"/>
        <v>-0.32393182701213752</v>
      </c>
      <c r="AX477" s="195">
        <f t="shared" si="135"/>
        <v>-0.23553742652578785</v>
      </c>
      <c r="AY477" s="195">
        <f t="shared" si="135"/>
        <v>0.32204707767095109</v>
      </c>
      <c r="AZ477" s="195">
        <f t="shared" si="135"/>
        <v>0.16870069911804858</v>
      </c>
      <c r="BA477" s="195">
        <f t="shared" si="135"/>
        <v>-6.5610534110396593E-2</v>
      </c>
      <c r="BB477" s="195" t="e">
        <f t="shared" si="135"/>
        <v>#DIV/0!</v>
      </c>
      <c r="BC477" s="195" t="e">
        <f t="shared" si="135"/>
        <v>#DIV/0!</v>
      </c>
      <c r="BD477" s="195" t="e">
        <f t="shared" si="135"/>
        <v>#DIV/0!</v>
      </c>
      <c r="BE477" s="195" t="e">
        <f t="shared" si="135"/>
        <v>#DIV/0!</v>
      </c>
      <c r="BF477" s="195" t="e">
        <f t="shared" si="135"/>
        <v>#DIV/0!</v>
      </c>
      <c r="BG477" s="195" t="e">
        <f t="shared" si="135"/>
        <v>#DIV/0!</v>
      </c>
      <c r="BH477" s="195" t="e">
        <f t="shared" si="135"/>
        <v>#DIV/0!</v>
      </c>
      <c r="BI477" s="195" t="e">
        <f t="shared" si="135"/>
        <v>#DIV/0!</v>
      </c>
      <c r="BJ477" s="195" t="e">
        <f t="shared" si="135"/>
        <v>#DIV/0!</v>
      </c>
      <c r="BK477" s="195" t="e">
        <f t="shared" si="135"/>
        <v>#DIV/0!</v>
      </c>
      <c r="BL477" s="195" t="e">
        <f t="shared" si="135"/>
        <v>#DIV/0!</v>
      </c>
      <c r="BM477" s="195" t="e">
        <f t="shared" si="135"/>
        <v>#DIV/0!</v>
      </c>
      <c r="BN477" s="195" t="e">
        <f t="shared" si="135"/>
        <v>#DIV/0!</v>
      </c>
      <c r="BO477" s="195" t="e">
        <f t="shared" si="135"/>
        <v>#DIV/0!</v>
      </c>
      <c r="BP477" s="195" t="e">
        <f t="shared" si="134"/>
        <v>#DIV/0!</v>
      </c>
      <c r="BQ477" s="195" t="e">
        <f t="shared" si="134"/>
        <v>#DIV/0!</v>
      </c>
      <c r="BR477" s="195" t="e">
        <f t="shared" si="134"/>
        <v>#DIV/0!</v>
      </c>
      <c r="BS477" s="195" t="e">
        <f t="shared" si="134"/>
        <v>#DIV/0!</v>
      </c>
      <c r="BT477" s="195" t="e">
        <f t="shared" si="134"/>
        <v>#DIV/0!</v>
      </c>
      <c r="BU477" s="195" t="e">
        <f t="shared" si="134"/>
        <v>#DIV/0!</v>
      </c>
      <c r="BV477" s="195" t="e">
        <f t="shared" si="134"/>
        <v>#DIV/0!</v>
      </c>
    </row>
    <row r="478" spans="1:74" x14ac:dyDescent="0.2">
      <c r="A478" s="90"/>
      <c r="B478" s="102">
        <f t="shared" si="116"/>
        <v>43039</v>
      </c>
      <c r="C478" s="195">
        <f t="shared" si="117"/>
        <v>0.38543261995047307</v>
      </c>
      <c r="D478" s="195">
        <f t="shared" si="135"/>
        <v>0.42299443489876143</v>
      </c>
      <c r="E478" s="195">
        <f t="shared" si="135"/>
        <v>0.17678419609461157</v>
      </c>
      <c r="F478" s="195">
        <f t="shared" si="135"/>
        <v>-1.1218240582784346E-2</v>
      </c>
      <c r="G478" s="195">
        <f t="shared" si="135"/>
        <v>-0.30511243863318266</v>
      </c>
      <c r="H478" s="195">
        <f t="shared" si="135"/>
        <v>0.36607928536336709</v>
      </c>
      <c r="I478" s="195">
        <f t="shared" si="135"/>
        <v>0.28251130055593787</v>
      </c>
      <c r="J478" s="195">
        <f t="shared" si="135"/>
        <v>0.11318288641811883</v>
      </c>
      <c r="K478" s="195">
        <f t="shared" si="135"/>
        <v>0.4406059906550332</v>
      </c>
      <c r="L478" s="195">
        <f t="shared" si="135"/>
        <v>-1</v>
      </c>
      <c r="M478" s="195">
        <f t="shared" si="135"/>
        <v>-0.34755557247181834</v>
      </c>
      <c r="N478" s="195">
        <f t="shared" si="135"/>
        <v>-0.40656738400977505</v>
      </c>
      <c r="O478" s="195">
        <f t="shared" si="135"/>
        <v>-0.56950829896562927</v>
      </c>
      <c r="P478" s="195">
        <f t="shared" si="135"/>
        <v>-0.5487696761325519</v>
      </c>
      <c r="Q478" s="195">
        <f t="shared" si="135"/>
        <v>-0.19505252096054027</v>
      </c>
      <c r="R478" s="195">
        <f t="shared" si="135"/>
        <v>-7.2571104719048651E-2</v>
      </c>
      <c r="S478" s="195">
        <f t="shared" si="135"/>
        <v>-0.23054920813818822</v>
      </c>
      <c r="T478" s="195">
        <f t="shared" si="135"/>
        <v>6.7466326887291594E-2</v>
      </c>
      <c r="U478" s="195">
        <f t="shared" si="135"/>
        <v>-0.14744458125831428</v>
      </c>
      <c r="V478" s="195">
        <f t="shared" si="135"/>
        <v>-0.48806045235670864</v>
      </c>
      <c r="W478" s="195">
        <f t="shared" si="135"/>
        <v>-0.57621102784202005</v>
      </c>
      <c r="X478" s="195">
        <f t="shared" si="135"/>
        <v>-1.2647794590889855E-2</v>
      </c>
      <c r="Y478" s="195">
        <f t="shared" si="135"/>
        <v>-0.25586065795578511</v>
      </c>
      <c r="Z478" s="195">
        <f t="shared" si="135"/>
        <v>-0.58064843078434236</v>
      </c>
      <c r="AA478" s="195">
        <f t="shared" si="135"/>
        <v>-7.3572710962829801E-2</v>
      </c>
      <c r="AB478" s="195">
        <f t="shared" si="135"/>
        <v>0.11766278055931205</v>
      </c>
      <c r="AC478" s="195">
        <f t="shared" si="135"/>
        <v>-0.47922372897356397</v>
      </c>
      <c r="AD478" s="195">
        <f t="shared" si="135"/>
        <v>-0.46767299673815466</v>
      </c>
      <c r="AE478" s="195">
        <f t="shared" si="135"/>
        <v>-0.35442173036977093</v>
      </c>
      <c r="AF478" s="195">
        <f t="shared" si="135"/>
        <v>-0.18011746561678943</v>
      </c>
      <c r="AG478" s="195">
        <f t="shared" si="135"/>
        <v>-2.3752417038227447E-2</v>
      </c>
      <c r="AH478" s="195">
        <f t="shared" si="135"/>
        <v>-0.66101355535527506</v>
      </c>
      <c r="AI478" s="195">
        <f t="shared" si="135"/>
        <v>0.22486250694747406</v>
      </c>
      <c r="AJ478" s="195">
        <f t="shared" si="135"/>
        <v>0.29632864863273495</v>
      </c>
      <c r="AK478" s="195">
        <f t="shared" si="135"/>
        <v>0.19752547714201693</v>
      </c>
      <c r="AL478" s="195">
        <f t="shared" si="135"/>
        <v>-0.13589049767386718</v>
      </c>
      <c r="AM478" s="195">
        <f t="shared" si="135"/>
        <v>1.1133601302012042</v>
      </c>
      <c r="AN478" s="195">
        <f t="shared" si="135"/>
        <v>-0.36360425646794453</v>
      </c>
      <c r="AO478" s="195">
        <f t="shared" si="135"/>
        <v>0.23832202637416208</v>
      </c>
      <c r="AP478" s="195">
        <f t="shared" si="135"/>
        <v>0.44384799573874301</v>
      </c>
      <c r="AQ478" s="195">
        <f t="shared" si="135"/>
        <v>0.25998958112733073</v>
      </c>
      <c r="AR478" s="195">
        <f t="shared" si="135"/>
        <v>-0.25787422819500355</v>
      </c>
      <c r="AS478" s="195">
        <f t="shared" si="135"/>
        <v>-1</v>
      </c>
      <c r="AT478" s="195">
        <f t="shared" si="135"/>
        <v>0.21598209088613168</v>
      </c>
      <c r="AU478" s="195">
        <f t="shared" si="135"/>
        <v>-0.70179334127543225</v>
      </c>
      <c r="AV478" s="195">
        <f t="shared" si="135"/>
        <v>-0.35336131587329028</v>
      </c>
      <c r="AW478" s="195">
        <f t="shared" si="135"/>
        <v>-0.15602711395865282</v>
      </c>
      <c r="AX478" s="195">
        <f t="shared" si="135"/>
        <v>-0.28139490530273836</v>
      </c>
      <c r="AY478" s="195">
        <f t="shared" si="135"/>
        <v>0.2812561855911424</v>
      </c>
      <c r="AZ478" s="195">
        <f t="shared" si="135"/>
        <v>0.68671439409258217</v>
      </c>
      <c r="BA478" s="195">
        <f t="shared" si="135"/>
        <v>-1.0180046609999192</v>
      </c>
      <c r="BB478" s="195" t="e">
        <f t="shared" si="135"/>
        <v>#DIV/0!</v>
      </c>
      <c r="BC478" s="195" t="e">
        <f t="shared" si="135"/>
        <v>#DIV/0!</v>
      </c>
      <c r="BD478" s="195" t="e">
        <f t="shared" si="135"/>
        <v>#DIV/0!</v>
      </c>
      <c r="BE478" s="195" t="e">
        <f t="shared" si="135"/>
        <v>#DIV/0!</v>
      </c>
      <c r="BF478" s="195" t="e">
        <f t="shared" si="135"/>
        <v>#DIV/0!</v>
      </c>
      <c r="BG478" s="195" t="e">
        <f t="shared" si="135"/>
        <v>#DIV/0!</v>
      </c>
      <c r="BH478" s="195" t="e">
        <f t="shared" si="135"/>
        <v>#DIV/0!</v>
      </c>
      <c r="BI478" s="195" t="e">
        <f t="shared" si="135"/>
        <v>#DIV/0!</v>
      </c>
      <c r="BJ478" s="195" t="e">
        <f t="shared" si="135"/>
        <v>#DIV/0!</v>
      </c>
      <c r="BK478" s="195" t="e">
        <f t="shared" si="135"/>
        <v>#DIV/0!</v>
      </c>
      <c r="BL478" s="195" t="e">
        <f t="shared" si="135"/>
        <v>#DIV/0!</v>
      </c>
      <c r="BM478" s="195" t="e">
        <f t="shared" si="135"/>
        <v>#DIV/0!</v>
      </c>
      <c r="BN478" s="195" t="e">
        <f t="shared" si="135"/>
        <v>#DIV/0!</v>
      </c>
      <c r="BO478" s="195" t="e">
        <f t="shared" si="135"/>
        <v>#DIV/0!</v>
      </c>
      <c r="BP478" s="195" t="e">
        <f t="shared" si="134"/>
        <v>#DIV/0!</v>
      </c>
      <c r="BQ478" s="195" t="e">
        <f t="shared" si="134"/>
        <v>#DIV/0!</v>
      </c>
      <c r="BR478" s="195" t="e">
        <f t="shared" si="134"/>
        <v>#DIV/0!</v>
      </c>
      <c r="BS478" s="195" t="e">
        <f t="shared" si="134"/>
        <v>#DIV/0!</v>
      </c>
      <c r="BT478" s="195" t="e">
        <f t="shared" si="134"/>
        <v>#DIV/0!</v>
      </c>
      <c r="BU478" s="195" t="e">
        <f t="shared" si="134"/>
        <v>#DIV/0!</v>
      </c>
      <c r="BV478" s="195" t="e">
        <f t="shared" si="134"/>
        <v>#DIV/0!</v>
      </c>
    </row>
    <row r="479" spans="1:74" x14ac:dyDescent="0.2">
      <c r="A479" s="90"/>
      <c r="B479" s="102">
        <f t="shared" si="116"/>
        <v>43069</v>
      </c>
      <c r="C479" s="195">
        <f t="shared" si="117"/>
        <v>0.61077687232389399</v>
      </c>
      <c r="D479" s="195">
        <f t="shared" si="135"/>
        <v>0.62490719504188819</v>
      </c>
      <c r="E479" s="195">
        <f t="shared" si="135"/>
        <v>0.58374545792228738</v>
      </c>
      <c r="F479" s="195">
        <f t="shared" si="135"/>
        <v>0.3980836787477478</v>
      </c>
      <c r="G479" s="195">
        <f t="shared" si="135"/>
        <v>0.3036556155842644</v>
      </c>
      <c r="H479" s="195">
        <f t="shared" si="135"/>
        <v>0.33637042773950482</v>
      </c>
      <c r="I479" s="195">
        <f t="shared" si="135"/>
        <v>4.4513103735302227E-2</v>
      </c>
      <c r="J479" s="195">
        <f t="shared" si="135"/>
        <v>0.11370230132382893</v>
      </c>
      <c r="K479" s="195">
        <f t="shared" si="135"/>
        <v>-0.14197490414206484</v>
      </c>
      <c r="L479" s="195">
        <f t="shared" si="135"/>
        <v>-1</v>
      </c>
      <c r="M479" s="195">
        <f t="shared" si="135"/>
        <v>-0.55454207239869235</v>
      </c>
      <c r="N479" s="195">
        <f t="shared" si="135"/>
        <v>-0.42116295114588193</v>
      </c>
      <c r="O479" s="195">
        <f t="shared" si="135"/>
        <v>-0.58953714172913074</v>
      </c>
      <c r="P479" s="195">
        <f t="shared" si="135"/>
        <v>-0.77604843726100969</v>
      </c>
      <c r="Q479" s="195">
        <f t="shared" si="135"/>
        <v>6.669407105709281E-2</v>
      </c>
      <c r="R479" s="195">
        <f t="shared" si="135"/>
        <v>-0.39502442070104021</v>
      </c>
      <c r="S479" s="195">
        <f t="shared" si="135"/>
        <v>-0.7162537654183273</v>
      </c>
      <c r="T479" s="195">
        <f t="shared" si="135"/>
        <v>-5.8671575429716689E-2</v>
      </c>
      <c r="U479" s="195">
        <f t="shared" si="135"/>
        <v>-0.1687880963493541</v>
      </c>
      <c r="V479" s="195">
        <f t="shared" si="135"/>
        <v>-0.4395568407590229</v>
      </c>
      <c r="W479" s="195">
        <f t="shared" si="135"/>
        <v>-0.73834312813185832</v>
      </c>
      <c r="X479" s="195">
        <f t="shared" si="135"/>
        <v>-0.36598505509316143</v>
      </c>
      <c r="Y479" s="195">
        <f t="shared" si="135"/>
        <v>-1.3535409759905555</v>
      </c>
      <c r="Z479" s="195">
        <f t="shared" si="135"/>
        <v>-2.3738306629988437</v>
      </c>
      <c r="AA479" s="195">
        <f t="shared" si="135"/>
        <v>-0.36561267378643536</v>
      </c>
      <c r="AB479" s="195">
        <f t="shared" si="135"/>
        <v>-0.18790914576242915</v>
      </c>
      <c r="AC479" s="195">
        <f t="shared" si="135"/>
        <v>0.82790526177067703</v>
      </c>
      <c r="AD479" s="195">
        <f t="shared" si="135"/>
        <v>0.8575441868296888</v>
      </c>
      <c r="AE479" s="195">
        <f t="shared" si="135"/>
        <v>0.64399808120330049</v>
      </c>
      <c r="AF479" s="195">
        <f t="shared" si="135"/>
        <v>-0.40682884965856125</v>
      </c>
      <c r="AG479" s="195">
        <f t="shared" si="135"/>
        <v>-0.20896189585976488</v>
      </c>
      <c r="AH479" s="195">
        <f t="shared" si="135"/>
        <v>0.62101228763348337</v>
      </c>
      <c r="AI479" s="195">
        <f t="shared" si="135"/>
        <v>-0.20240784209842236</v>
      </c>
      <c r="AJ479" s="195">
        <f t="shared" si="135"/>
        <v>-7.4356517955823542E-2</v>
      </c>
      <c r="AK479" s="195">
        <f t="shared" si="135"/>
        <v>0.16233458121051728</v>
      </c>
      <c r="AL479" s="195">
        <f t="shared" si="135"/>
        <v>-0.31606216971017254</v>
      </c>
      <c r="AM479" s="195">
        <f t="shared" si="135"/>
        <v>-0.45388775247058277</v>
      </c>
      <c r="AN479" s="195">
        <f t="shared" si="135"/>
        <v>-0.45496445218073228</v>
      </c>
      <c r="AO479" s="195">
        <f t="shared" si="135"/>
        <v>8.3847716994685836E-2</v>
      </c>
      <c r="AP479" s="195">
        <f t="shared" si="135"/>
        <v>-0.16234530152127438</v>
      </c>
      <c r="AQ479" s="195">
        <f t="shared" si="135"/>
        <v>-4.7345703664611348E-2</v>
      </c>
      <c r="AR479" s="195">
        <f t="shared" si="135"/>
        <v>-3.0749194361657628E-2</v>
      </c>
      <c r="AS479" s="195">
        <f t="shared" si="135"/>
        <v>-1</v>
      </c>
      <c r="AT479" s="195">
        <f t="shared" si="135"/>
        <v>0.10966647069024379</v>
      </c>
      <c r="AU479" s="195">
        <f t="shared" si="135"/>
        <v>-0.38372988578823897</v>
      </c>
      <c r="AV479" s="195">
        <f t="shared" si="135"/>
        <v>1.0940277290900258</v>
      </c>
      <c r="AW479" s="195">
        <f t="shared" si="135"/>
        <v>0.30472617551087933</v>
      </c>
      <c r="AX479" s="195">
        <f t="shared" si="135"/>
        <v>0.41017974933438173</v>
      </c>
      <c r="AY479" s="195">
        <f t="shared" si="135"/>
        <v>0.27389406311816522</v>
      </c>
      <c r="AZ479" s="195">
        <f t="shared" si="135"/>
        <v>0.27181211824317997</v>
      </c>
      <c r="BA479" s="195">
        <f t="shared" si="135"/>
        <v>-0.4685017756752819</v>
      </c>
      <c r="BB479" s="195" t="e">
        <f t="shared" si="135"/>
        <v>#DIV/0!</v>
      </c>
      <c r="BC479" s="195" t="e">
        <f t="shared" si="135"/>
        <v>#DIV/0!</v>
      </c>
      <c r="BD479" s="195" t="e">
        <f t="shared" si="135"/>
        <v>#DIV/0!</v>
      </c>
      <c r="BE479" s="195" t="e">
        <f t="shared" si="135"/>
        <v>#DIV/0!</v>
      </c>
      <c r="BF479" s="195" t="e">
        <f t="shared" si="135"/>
        <v>#DIV/0!</v>
      </c>
      <c r="BG479" s="195" t="e">
        <f t="shared" si="135"/>
        <v>#DIV/0!</v>
      </c>
      <c r="BH479" s="195" t="e">
        <f t="shared" si="135"/>
        <v>#DIV/0!</v>
      </c>
      <c r="BI479" s="195" t="e">
        <f t="shared" si="135"/>
        <v>#DIV/0!</v>
      </c>
      <c r="BJ479" s="195" t="e">
        <f t="shared" si="135"/>
        <v>#DIV/0!</v>
      </c>
      <c r="BK479" s="195" t="e">
        <f t="shared" si="135"/>
        <v>#DIV/0!</v>
      </c>
      <c r="BL479" s="195" t="e">
        <f t="shared" si="135"/>
        <v>#DIV/0!</v>
      </c>
      <c r="BM479" s="195" t="e">
        <f t="shared" si="135"/>
        <v>#DIV/0!</v>
      </c>
      <c r="BN479" s="195" t="e">
        <f t="shared" si="135"/>
        <v>#DIV/0!</v>
      </c>
      <c r="BO479" s="195" t="e">
        <f t="shared" ref="BO479:BV482" si="136">(BO232-BO$246)/BO$247</f>
        <v>#DIV/0!</v>
      </c>
      <c r="BP479" s="195" t="e">
        <f t="shared" si="136"/>
        <v>#DIV/0!</v>
      </c>
      <c r="BQ479" s="195" t="e">
        <f t="shared" si="136"/>
        <v>#DIV/0!</v>
      </c>
      <c r="BR479" s="195" t="e">
        <f t="shared" si="136"/>
        <v>#DIV/0!</v>
      </c>
      <c r="BS479" s="195" t="e">
        <f t="shared" si="136"/>
        <v>#DIV/0!</v>
      </c>
      <c r="BT479" s="195" t="e">
        <f t="shared" si="136"/>
        <v>#DIV/0!</v>
      </c>
      <c r="BU479" s="195" t="e">
        <f t="shared" si="136"/>
        <v>#DIV/0!</v>
      </c>
      <c r="BV479" s="195" t="e">
        <f t="shared" si="136"/>
        <v>#DIV/0!</v>
      </c>
    </row>
    <row r="480" spans="1:74" x14ac:dyDescent="0.2">
      <c r="A480" s="90"/>
      <c r="B480" s="102">
        <f t="shared" si="116"/>
        <v>43100</v>
      </c>
      <c r="C480" s="195">
        <f t="shared" si="117"/>
        <v>7.3464169427185338E-2</v>
      </c>
      <c r="D480" s="195">
        <f t="shared" ref="D480:BO483" si="137">(D233-D$246)/D$247</f>
        <v>0.10816009408299701</v>
      </c>
      <c r="E480" s="195">
        <f t="shared" si="137"/>
        <v>-5.414952324240413E-4</v>
      </c>
      <c r="F480" s="195">
        <f t="shared" si="137"/>
        <v>-0.26452359198911518</v>
      </c>
      <c r="G480" s="195">
        <f t="shared" si="137"/>
        <v>-0.15139507878082334</v>
      </c>
      <c r="H480" s="195">
        <f t="shared" si="137"/>
        <v>0.25194796695569305</v>
      </c>
      <c r="I480" s="195">
        <f t="shared" si="137"/>
        <v>0.36577831757427598</v>
      </c>
      <c r="J480" s="195">
        <f t="shared" si="137"/>
        <v>0.437319429868958</v>
      </c>
      <c r="K480" s="195">
        <f t="shared" si="137"/>
        <v>0.46348132723871099</v>
      </c>
      <c r="L480" s="195">
        <f t="shared" si="137"/>
        <v>-1</v>
      </c>
      <c r="M480" s="195">
        <f t="shared" si="137"/>
        <v>9.8082028820018388E-2</v>
      </c>
      <c r="N480" s="195">
        <f t="shared" si="137"/>
        <v>-2.3789736129313888E-2</v>
      </c>
      <c r="O480" s="195">
        <f t="shared" si="137"/>
        <v>-0.47905546067884797</v>
      </c>
      <c r="P480" s="195">
        <f t="shared" si="137"/>
        <v>-0.34830470142936154</v>
      </c>
      <c r="Q480" s="195">
        <f t="shared" si="137"/>
        <v>0.39691626696828392</v>
      </c>
      <c r="R480" s="195">
        <f t="shared" si="137"/>
        <v>0.27176001843262326</v>
      </c>
      <c r="S480" s="195">
        <f t="shared" si="137"/>
        <v>-0.15171546720978044</v>
      </c>
      <c r="T480" s="195">
        <f t="shared" si="137"/>
        <v>0.60263035104512497</v>
      </c>
      <c r="U480" s="195">
        <f t="shared" si="137"/>
        <v>0.3719795566453396</v>
      </c>
      <c r="V480" s="195">
        <f t="shared" si="137"/>
        <v>-0.29681387510605106</v>
      </c>
      <c r="W480" s="195">
        <f t="shared" si="137"/>
        <v>-6.2553577366249766E-2</v>
      </c>
      <c r="X480" s="195">
        <f t="shared" si="137"/>
        <v>-7.9514985515170306E-2</v>
      </c>
      <c r="Y480" s="195">
        <f t="shared" si="137"/>
        <v>0.50595231146713293</v>
      </c>
      <c r="Z480" s="195">
        <f t="shared" si="137"/>
        <v>-9.5723440561931591E-2</v>
      </c>
      <c r="AA480" s="195">
        <f t="shared" si="137"/>
        <v>-0.12537026671227261</v>
      </c>
      <c r="AB480" s="195">
        <f t="shared" si="137"/>
        <v>-1.0435303468117708E-2</v>
      </c>
      <c r="AC480" s="195">
        <f t="shared" si="137"/>
        <v>-1.6095386579975064E-2</v>
      </c>
      <c r="AD480" s="195">
        <f t="shared" si="137"/>
        <v>-0.12624526182400869</v>
      </c>
      <c r="AE480" s="195">
        <f t="shared" si="137"/>
        <v>0.17662370538039901</v>
      </c>
      <c r="AF480" s="195">
        <f t="shared" si="137"/>
        <v>-5.4946196577439883E-2</v>
      </c>
      <c r="AG480" s="195">
        <f t="shared" si="137"/>
        <v>-6.7766003628909263E-2</v>
      </c>
      <c r="AH480" s="195">
        <f t="shared" si="137"/>
        <v>0.3355952374368591</v>
      </c>
      <c r="AI480" s="195">
        <f t="shared" si="137"/>
        <v>0.25242833591817709</v>
      </c>
      <c r="AJ480" s="195">
        <f t="shared" si="137"/>
        <v>0.32039066821830808</v>
      </c>
      <c r="AK480" s="195">
        <f t="shared" si="137"/>
        <v>0.31479726597757313</v>
      </c>
      <c r="AL480" s="195">
        <f t="shared" si="137"/>
        <v>0.44262504947313636</v>
      </c>
      <c r="AM480" s="195">
        <f t="shared" si="137"/>
        <v>0.1388324834293409</v>
      </c>
      <c r="AN480" s="195">
        <f t="shared" si="137"/>
        <v>0.24282234874805977</v>
      </c>
      <c r="AO480" s="195">
        <f t="shared" si="137"/>
        <v>0.2592533129735326</v>
      </c>
      <c r="AP480" s="195">
        <f t="shared" si="137"/>
        <v>0.6395225485749868</v>
      </c>
      <c r="AQ480" s="195">
        <f t="shared" si="137"/>
        <v>0.91406972236649642</v>
      </c>
      <c r="AR480" s="195">
        <f t="shared" si="137"/>
        <v>-0.20604912179637846</v>
      </c>
      <c r="AS480" s="195">
        <f t="shared" si="137"/>
        <v>-1</v>
      </c>
      <c r="AT480" s="195">
        <f t="shared" si="137"/>
        <v>0.20763001791077076</v>
      </c>
      <c r="AU480" s="195">
        <f t="shared" si="137"/>
        <v>-0.30259397233347646</v>
      </c>
      <c r="AV480" s="195">
        <f t="shared" si="137"/>
        <v>-0.21487352471705404</v>
      </c>
      <c r="AW480" s="195">
        <f t="shared" si="137"/>
        <v>-0.2327403120272899</v>
      </c>
      <c r="AX480" s="195">
        <f t="shared" si="137"/>
        <v>0.11248582202108716</v>
      </c>
      <c r="AY480" s="195">
        <f t="shared" si="137"/>
        <v>6.6859274012752198E-2</v>
      </c>
      <c r="AZ480" s="195">
        <f t="shared" si="137"/>
        <v>-8.031039257005293E-2</v>
      </c>
      <c r="BA480" s="195">
        <f t="shared" si="137"/>
        <v>0.73287783738953549</v>
      </c>
      <c r="BB480" s="195" t="e">
        <f t="shared" si="137"/>
        <v>#DIV/0!</v>
      </c>
      <c r="BC480" s="195" t="e">
        <f t="shared" si="137"/>
        <v>#DIV/0!</v>
      </c>
      <c r="BD480" s="195" t="e">
        <f t="shared" si="137"/>
        <v>#DIV/0!</v>
      </c>
      <c r="BE480" s="195" t="e">
        <f t="shared" si="137"/>
        <v>#DIV/0!</v>
      </c>
      <c r="BF480" s="195" t="e">
        <f t="shared" si="137"/>
        <v>#DIV/0!</v>
      </c>
      <c r="BG480" s="195" t="e">
        <f t="shared" si="137"/>
        <v>#DIV/0!</v>
      </c>
      <c r="BH480" s="195" t="e">
        <f t="shared" si="137"/>
        <v>#DIV/0!</v>
      </c>
      <c r="BI480" s="195" t="e">
        <f t="shared" si="137"/>
        <v>#DIV/0!</v>
      </c>
      <c r="BJ480" s="195" t="e">
        <f t="shared" si="137"/>
        <v>#DIV/0!</v>
      </c>
      <c r="BK480" s="195" t="e">
        <f t="shared" si="137"/>
        <v>#DIV/0!</v>
      </c>
      <c r="BL480" s="195" t="e">
        <f t="shared" si="137"/>
        <v>#DIV/0!</v>
      </c>
      <c r="BM480" s="195" t="e">
        <f t="shared" si="137"/>
        <v>#DIV/0!</v>
      </c>
      <c r="BN480" s="195" t="e">
        <f t="shared" si="137"/>
        <v>#DIV/0!</v>
      </c>
      <c r="BO480" s="195" t="e">
        <f t="shared" si="137"/>
        <v>#DIV/0!</v>
      </c>
      <c r="BP480" s="195" t="e">
        <f t="shared" si="136"/>
        <v>#DIV/0!</v>
      </c>
      <c r="BQ480" s="195" t="e">
        <f t="shared" si="136"/>
        <v>#DIV/0!</v>
      </c>
      <c r="BR480" s="195" t="e">
        <f t="shared" si="136"/>
        <v>#DIV/0!</v>
      </c>
      <c r="BS480" s="195" t="e">
        <f t="shared" si="136"/>
        <v>#DIV/0!</v>
      </c>
      <c r="BT480" s="195" t="e">
        <f t="shared" si="136"/>
        <v>#DIV/0!</v>
      </c>
      <c r="BU480" s="195" t="e">
        <f t="shared" si="136"/>
        <v>#DIV/0!</v>
      </c>
      <c r="BV480" s="195" t="e">
        <f t="shared" si="136"/>
        <v>#DIV/0!</v>
      </c>
    </row>
    <row r="481" spans="1:74" x14ac:dyDescent="0.2">
      <c r="A481" s="90"/>
      <c r="B481" s="102">
        <f t="shared" si="116"/>
        <v>43131</v>
      </c>
      <c r="C481" s="195">
        <f t="shared" si="117"/>
        <v>1.2002118089429339</v>
      </c>
      <c r="D481" s="195">
        <f t="shared" si="137"/>
        <v>1.2765031750963676</v>
      </c>
      <c r="E481" s="195">
        <f t="shared" si="137"/>
        <v>0.67970289224120684</v>
      </c>
      <c r="F481" s="195">
        <f t="shared" si="137"/>
        <v>0.34393360959758873</v>
      </c>
      <c r="G481" s="195">
        <f t="shared" si="137"/>
        <v>9.587059618442155E-2</v>
      </c>
      <c r="H481" s="195">
        <f t="shared" si="137"/>
        <v>1.2623258386427605</v>
      </c>
      <c r="I481" s="195">
        <f t="shared" si="137"/>
        <v>1.1048288726963098</v>
      </c>
      <c r="J481" s="195">
        <f t="shared" si="137"/>
        <v>0.81703336823077777</v>
      </c>
      <c r="K481" s="195">
        <f t="shared" si="137"/>
        <v>1.2918575373921672</v>
      </c>
      <c r="L481" s="195">
        <f t="shared" si="137"/>
        <v>-1</v>
      </c>
      <c r="M481" s="195">
        <f t="shared" si="137"/>
        <v>-1.6914679198231164</v>
      </c>
      <c r="N481" s="195">
        <f t="shared" si="137"/>
        <v>-1.5082657107040853</v>
      </c>
      <c r="O481" s="195">
        <f t="shared" si="137"/>
        <v>-0.34079183644048233</v>
      </c>
      <c r="P481" s="195">
        <f t="shared" si="137"/>
        <v>-1.6282161067954632</v>
      </c>
      <c r="Q481" s="195">
        <f t="shared" si="137"/>
        <v>-1.2367867804835204</v>
      </c>
      <c r="R481" s="195">
        <f t="shared" si="137"/>
        <v>-1.0250451220134882</v>
      </c>
      <c r="S481" s="195">
        <f t="shared" si="137"/>
        <v>-1.1802840844636739</v>
      </c>
      <c r="T481" s="195">
        <f t="shared" si="137"/>
        <v>-0.75066787774453214</v>
      </c>
      <c r="U481" s="195">
        <f t="shared" si="137"/>
        <v>-0.86444309280287801</v>
      </c>
      <c r="V481" s="195">
        <f t="shared" si="137"/>
        <v>-1.2776939770353373</v>
      </c>
      <c r="W481" s="195">
        <f t="shared" si="137"/>
        <v>-2.213171321830306</v>
      </c>
      <c r="X481" s="195">
        <f t="shared" si="137"/>
        <v>-0.69582451748321306</v>
      </c>
      <c r="Y481" s="195">
        <f t="shared" si="137"/>
        <v>-1.2871474870834263</v>
      </c>
      <c r="Z481" s="195">
        <f t="shared" si="137"/>
        <v>-0.22497775105480605</v>
      </c>
      <c r="AA481" s="195">
        <f t="shared" si="137"/>
        <v>2.8308384080204859E-3</v>
      </c>
      <c r="AB481" s="195">
        <f t="shared" si="137"/>
        <v>0.34863230960233738</v>
      </c>
      <c r="AC481" s="195">
        <f t="shared" si="137"/>
        <v>1.2431457511862773</v>
      </c>
      <c r="AD481" s="195">
        <f t="shared" si="137"/>
        <v>1.2335641214519291</v>
      </c>
      <c r="AE481" s="195">
        <f t="shared" si="137"/>
        <v>1.2511528304218067</v>
      </c>
      <c r="AF481" s="195">
        <f t="shared" si="137"/>
        <v>-0.42759841863632936</v>
      </c>
      <c r="AG481" s="195">
        <f t="shared" si="137"/>
        <v>-0.17682316727005032</v>
      </c>
      <c r="AH481" s="195">
        <f t="shared" si="137"/>
        <v>0.7968649504634453</v>
      </c>
      <c r="AI481" s="195">
        <f t="shared" si="137"/>
        <v>1.437758981658406</v>
      </c>
      <c r="AJ481" s="195">
        <f t="shared" si="137"/>
        <v>1.1339470601521444</v>
      </c>
      <c r="AK481" s="195">
        <f t="shared" si="137"/>
        <v>1.0367253930191236</v>
      </c>
      <c r="AL481" s="195">
        <f t="shared" si="137"/>
        <v>0.40134752405033819</v>
      </c>
      <c r="AM481" s="195">
        <f t="shared" si="137"/>
        <v>1.6839287092025277</v>
      </c>
      <c r="AN481" s="195">
        <f t="shared" si="137"/>
        <v>0.54962480190192153</v>
      </c>
      <c r="AO481" s="195">
        <f t="shared" si="137"/>
        <v>1.9500204163213357</v>
      </c>
      <c r="AP481" s="195">
        <f t="shared" si="137"/>
        <v>0.4069743580921556</v>
      </c>
      <c r="AQ481" s="195">
        <f t="shared" si="137"/>
        <v>0.82797724944723705</v>
      </c>
      <c r="AR481" s="195">
        <f t="shared" si="137"/>
        <v>0.86575388729140623</v>
      </c>
      <c r="AS481" s="195">
        <f t="shared" si="137"/>
        <v>-1</v>
      </c>
      <c r="AT481" s="195">
        <f t="shared" si="137"/>
        <v>0.44148385534405205</v>
      </c>
      <c r="AU481" s="195">
        <f t="shared" si="137"/>
        <v>0.41177205581037102</v>
      </c>
      <c r="AV481" s="195">
        <f t="shared" si="137"/>
        <v>1.17222701697716</v>
      </c>
      <c r="AW481" s="195">
        <f t="shared" si="137"/>
        <v>-0.71632339089114894</v>
      </c>
      <c r="AX481" s="195">
        <f t="shared" si="137"/>
        <v>-0.18212844020415095</v>
      </c>
      <c r="AY481" s="195">
        <f t="shared" si="137"/>
        <v>1.3262840890083971</v>
      </c>
      <c r="AZ481" s="195">
        <f t="shared" si="137"/>
        <v>0.94403828716231863</v>
      </c>
      <c r="BA481" s="195">
        <f t="shared" si="137"/>
        <v>0.93368275917746524</v>
      </c>
      <c r="BB481" s="195" t="e">
        <f t="shared" si="137"/>
        <v>#DIV/0!</v>
      </c>
      <c r="BC481" s="195" t="e">
        <f t="shared" si="137"/>
        <v>#DIV/0!</v>
      </c>
      <c r="BD481" s="195" t="e">
        <f t="shared" si="137"/>
        <v>#DIV/0!</v>
      </c>
      <c r="BE481" s="195" t="e">
        <f t="shared" si="137"/>
        <v>#DIV/0!</v>
      </c>
      <c r="BF481" s="195" t="e">
        <f t="shared" si="137"/>
        <v>#DIV/0!</v>
      </c>
      <c r="BG481" s="195" t="e">
        <f t="shared" si="137"/>
        <v>#DIV/0!</v>
      </c>
      <c r="BH481" s="195" t="e">
        <f t="shared" si="137"/>
        <v>#DIV/0!</v>
      </c>
      <c r="BI481" s="195" t="e">
        <f t="shared" si="137"/>
        <v>#DIV/0!</v>
      </c>
      <c r="BJ481" s="195" t="e">
        <f t="shared" si="137"/>
        <v>#DIV/0!</v>
      </c>
      <c r="BK481" s="195" t="e">
        <f t="shared" si="137"/>
        <v>#DIV/0!</v>
      </c>
      <c r="BL481" s="195" t="e">
        <f t="shared" si="137"/>
        <v>#DIV/0!</v>
      </c>
      <c r="BM481" s="195" t="e">
        <f t="shared" si="137"/>
        <v>#DIV/0!</v>
      </c>
      <c r="BN481" s="195" t="e">
        <f t="shared" si="137"/>
        <v>#DIV/0!</v>
      </c>
      <c r="BO481" s="195" t="e">
        <f t="shared" si="137"/>
        <v>#DIV/0!</v>
      </c>
      <c r="BP481" s="195" t="e">
        <f t="shared" si="136"/>
        <v>#DIV/0!</v>
      </c>
      <c r="BQ481" s="195" t="e">
        <f t="shared" si="136"/>
        <v>#DIV/0!</v>
      </c>
      <c r="BR481" s="195" t="e">
        <f t="shared" si="136"/>
        <v>#DIV/0!</v>
      </c>
      <c r="BS481" s="195" t="e">
        <f t="shared" si="136"/>
        <v>#DIV/0!</v>
      </c>
      <c r="BT481" s="195" t="e">
        <f t="shared" si="136"/>
        <v>#DIV/0!</v>
      </c>
      <c r="BU481" s="195" t="e">
        <f t="shared" si="136"/>
        <v>#DIV/0!</v>
      </c>
      <c r="BV481" s="195" t="e">
        <f t="shared" si="136"/>
        <v>#DIV/0!</v>
      </c>
    </row>
    <row r="482" spans="1:74" x14ac:dyDescent="0.2">
      <c r="A482" s="90"/>
      <c r="B482" s="102">
        <f t="shared" si="116"/>
        <v>43159</v>
      </c>
      <c r="C482" s="195">
        <f t="shared" si="117"/>
        <v>-1.1624605578298239</v>
      </c>
      <c r="D482" s="195">
        <f t="shared" si="137"/>
        <v>-1.1701132674527428</v>
      </c>
      <c r="E482" s="195">
        <f t="shared" si="137"/>
        <v>-1.214802562067784</v>
      </c>
      <c r="F482" s="195">
        <f t="shared" si="137"/>
        <v>-0.96405778139038834</v>
      </c>
      <c r="G482" s="195">
        <f t="shared" si="137"/>
        <v>-0.80071387765888302</v>
      </c>
      <c r="H482" s="195">
        <f t="shared" si="137"/>
        <v>-1.2088171925363103</v>
      </c>
      <c r="I482" s="195">
        <f t="shared" si="137"/>
        <v>-1.188226970562714</v>
      </c>
      <c r="J482" s="195">
        <f t="shared" si="137"/>
        <v>-1.0330575990453785</v>
      </c>
      <c r="K482" s="195">
        <f t="shared" si="137"/>
        <v>-0.98859146357449346</v>
      </c>
      <c r="L482" s="195">
        <f t="shared" si="137"/>
        <v>-1</v>
      </c>
      <c r="M482" s="195">
        <f t="shared" si="137"/>
        <v>-1.465038243574609</v>
      </c>
      <c r="N482" s="195">
        <f t="shared" si="137"/>
        <v>-0.96929769499516361</v>
      </c>
      <c r="O482" s="195">
        <f t="shared" si="137"/>
        <v>-0.62701046044794007</v>
      </c>
      <c r="P482" s="195">
        <f t="shared" si="137"/>
        <v>-0.76545060738816584</v>
      </c>
      <c r="Q482" s="195">
        <f t="shared" si="137"/>
        <v>-1.1620350720362838</v>
      </c>
      <c r="R482" s="195">
        <f t="shared" si="137"/>
        <v>-1.4659844314642645</v>
      </c>
      <c r="S482" s="195">
        <f t="shared" si="137"/>
        <v>-1.1198986486374383</v>
      </c>
      <c r="T482" s="195">
        <f t="shared" si="137"/>
        <v>-1.5833091705570643</v>
      </c>
      <c r="U482" s="195">
        <f t="shared" si="137"/>
        <v>-0.99341797298604206</v>
      </c>
      <c r="V482" s="195">
        <f t="shared" si="137"/>
        <v>-1.1207162558047836</v>
      </c>
      <c r="W482" s="195">
        <f t="shared" si="137"/>
        <v>-1.4718115322749135</v>
      </c>
      <c r="X482" s="195">
        <f t="shared" si="137"/>
        <v>-0.51514288878904368</v>
      </c>
      <c r="Y482" s="195">
        <f t="shared" si="137"/>
        <v>-0.76998215873376885</v>
      </c>
      <c r="Z482" s="195">
        <f t="shared" si="137"/>
        <v>-0.47264140420810485</v>
      </c>
      <c r="AA482" s="195">
        <f t="shared" si="137"/>
        <v>-0.62184251279324632</v>
      </c>
      <c r="AB482" s="195">
        <f t="shared" si="137"/>
        <v>-0.13555436228560727</v>
      </c>
      <c r="AC482" s="195">
        <f t="shared" si="137"/>
        <v>-0.52369752399209513</v>
      </c>
      <c r="AD482" s="195">
        <f t="shared" si="137"/>
        <v>-0.25022334240511929</v>
      </c>
      <c r="AE482" s="195">
        <f t="shared" si="137"/>
        <v>-1.110435578237331</v>
      </c>
      <c r="AF482" s="195">
        <f t="shared" si="137"/>
        <v>-1.2203497892188766</v>
      </c>
      <c r="AG482" s="195">
        <f t="shared" si="137"/>
        <v>-0.58696544022603814</v>
      </c>
      <c r="AH482" s="195">
        <f t="shared" si="137"/>
        <v>-0.55108494669485819</v>
      </c>
      <c r="AI482" s="195">
        <f t="shared" si="137"/>
        <v>-1.9183806955246836</v>
      </c>
      <c r="AJ482" s="195">
        <f t="shared" si="137"/>
        <v>-1.5421397126757825</v>
      </c>
      <c r="AK482" s="195">
        <f t="shared" si="137"/>
        <v>-1.15498419601251</v>
      </c>
      <c r="AL482" s="195">
        <f t="shared" si="137"/>
        <v>-0.81372418232671806</v>
      </c>
      <c r="AM482" s="195">
        <f t="shared" si="137"/>
        <v>-3.003216633774739</v>
      </c>
      <c r="AN482" s="195">
        <f t="shared" si="137"/>
        <v>-1.0367797393679856</v>
      </c>
      <c r="AO482" s="195">
        <f t="shared" si="137"/>
        <v>-3.0504356667458561</v>
      </c>
      <c r="AP482" s="195">
        <f t="shared" si="137"/>
        <v>-0.45738093094336985</v>
      </c>
      <c r="AQ482" s="195">
        <f t="shared" si="137"/>
        <v>-1.0886378745055061</v>
      </c>
      <c r="AR482" s="195">
        <f t="shared" si="137"/>
        <v>-0.32547445730537239</v>
      </c>
      <c r="AS482" s="195">
        <f t="shared" si="137"/>
        <v>-1</v>
      </c>
      <c r="AT482" s="195">
        <f t="shared" si="137"/>
        <v>-1.5615636987186692</v>
      </c>
      <c r="AU482" s="195">
        <f t="shared" si="137"/>
        <v>-0.94020528352802435</v>
      </c>
      <c r="AV482" s="195">
        <f t="shared" si="137"/>
        <v>0.20478618696412851</v>
      </c>
      <c r="AW482" s="195">
        <f t="shared" si="137"/>
        <v>-1.5051546122957697</v>
      </c>
      <c r="AX482" s="195">
        <f t="shared" si="137"/>
        <v>-1.5889869519371274</v>
      </c>
      <c r="AY482" s="195">
        <f t="shared" si="137"/>
        <v>-1.276329096319162</v>
      </c>
      <c r="AZ482" s="195">
        <f t="shared" si="137"/>
        <v>-0.65969670529284841</v>
      </c>
      <c r="BA482" s="195">
        <f t="shared" si="137"/>
        <v>-2.1130676686060381</v>
      </c>
      <c r="BB482" s="195" t="e">
        <f t="shared" si="137"/>
        <v>#DIV/0!</v>
      </c>
      <c r="BC482" s="195" t="e">
        <f t="shared" si="137"/>
        <v>#DIV/0!</v>
      </c>
      <c r="BD482" s="195" t="e">
        <f t="shared" si="137"/>
        <v>#DIV/0!</v>
      </c>
      <c r="BE482" s="195" t="e">
        <f t="shared" si="137"/>
        <v>#DIV/0!</v>
      </c>
      <c r="BF482" s="195" t="e">
        <f t="shared" si="137"/>
        <v>#DIV/0!</v>
      </c>
      <c r="BG482" s="195" t="e">
        <f t="shared" si="137"/>
        <v>#DIV/0!</v>
      </c>
      <c r="BH482" s="195" t="e">
        <f t="shared" si="137"/>
        <v>#DIV/0!</v>
      </c>
      <c r="BI482" s="195" t="e">
        <f t="shared" si="137"/>
        <v>#DIV/0!</v>
      </c>
      <c r="BJ482" s="195" t="e">
        <f t="shared" si="137"/>
        <v>#DIV/0!</v>
      </c>
      <c r="BK482" s="195" t="e">
        <f t="shared" si="137"/>
        <v>#DIV/0!</v>
      </c>
      <c r="BL482" s="195" t="e">
        <f t="shared" si="137"/>
        <v>#DIV/0!</v>
      </c>
      <c r="BM482" s="195" t="e">
        <f t="shared" si="137"/>
        <v>#DIV/0!</v>
      </c>
      <c r="BN482" s="195" t="e">
        <f t="shared" si="137"/>
        <v>#DIV/0!</v>
      </c>
      <c r="BO482" s="195" t="e">
        <f t="shared" si="137"/>
        <v>#DIV/0!</v>
      </c>
      <c r="BP482" s="195" t="e">
        <f t="shared" si="136"/>
        <v>#DIV/0!</v>
      </c>
      <c r="BQ482" s="195" t="e">
        <f t="shared" si="136"/>
        <v>#DIV/0!</v>
      </c>
      <c r="BR482" s="195" t="e">
        <f t="shared" si="136"/>
        <v>#DIV/0!</v>
      </c>
      <c r="BS482" s="195" t="e">
        <f t="shared" si="136"/>
        <v>#DIV/0!</v>
      </c>
      <c r="BT482" s="195" t="e">
        <f t="shared" si="136"/>
        <v>#DIV/0!</v>
      </c>
      <c r="BU482" s="195" t="e">
        <f t="shared" si="136"/>
        <v>#DIV/0!</v>
      </c>
      <c r="BV482" s="195" t="e">
        <f t="shared" si="136"/>
        <v>#DIV/0!</v>
      </c>
    </row>
    <row r="483" spans="1:74" x14ac:dyDescent="0.2">
      <c r="A483" s="90"/>
      <c r="B483" s="102">
        <f t="shared" si="116"/>
        <v>43190</v>
      </c>
      <c r="C483" s="195">
        <f t="shared" si="117"/>
        <v>-0.71968534767645387</v>
      </c>
      <c r="D483" s="195">
        <f t="shared" si="137"/>
        <v>-0.79580012811333511</v>
      </c>
      <c r="E483" s="195">
        <f t="shared" si="137"/>
        <v>-0.20874921155782158</v>
      </c>
      <c r="F483" s="195">
        <f t="shared" si="137"/>
        <v>7.7720979138706028E-2</v>
      </c>
      <c r="G483" s="195">
        <f t="shared" si="137"/>
        <v>0.24639646224404754</v>
      </c>
      <c r="H483" s="195">
        <f t="shared" si="137"/>
        <v>-0.68552874521066931</v>
      </c>
      <c r="I483" s="195">
        <f t="shared" si="137"/>
        <v>-0.51602207004596978</v>
      </c>
      <c r="J483" s="195">
        <f t="shared" si="137"/>
        <v>-0.4167285288448711</v>
      </c>
      <c r="K483" s="195">
        <f t="shared" si="137"/>
        <v>-0.50147720843362198</v>
      </c>
      <c r="L483" s="195">
        <f t="shared" si="137"/>
        <v>-1</v>
      </c>
      <c r="M483" s="195">
        <f t="shared" si="137"/>
        <v>0.30062437415909044</v>
      </c>
      <c r="N483" s="195">
        <f t="shared" si="137"/>
        <v>0.54045352998603691</v>
      </c>
      <c r="O483" s="195">
        <f t="shared" si="137"/>
        <v>-0.18120718603451824</v>
      </c>
      <c r="P483" s="195">
        <f t="shared" si="137"/>
        <v>0.29624765035516371</v>
      </c>
      <c r="Q483" s="195">
        <f t="shared" si="137"/>
        <v>0.82983535265519692</v>
      </c>
      <c r="R483" s="195">
        <f t="shared" si="137"/>
        <v>-9.5576633907784841E-2</v>
      </c>
      <c r="S483" s="195">
        <f t="shared" si="137"/>
        <v>-0.28821276288377551</v>
      </c>
      <c r="T483" s="195">
        <f t="shared" si="137"/>
        <v>7.8203211360019398E-2</v>
      </c>
      <c r="U483" s="195">
        <f t="shared" si="137"/>
        <v>0.44260244144199107</v>
      </c>
      <c r="V483" s="195">
        <f t="shared" si="137"/>
        <v>0.14011403915027562</v>
      </c>
      <c r="W483" s="195">
        <f t="shared" si="137"/>
        <v>0.38510319511542718</v>
      </c>
      <c r="X483" s="195">
        <f t="shared" si="137"/>
        <v>-1.6660793033923305E-2</v>
      </c>
      <c r="Y483" s="195">
        <f t="shared" si="137"/>
        <v>-0.19821817331721747</v>
      </c>
      <c r="Z483" s="195">
        <f t="shared" si="137"/>
        <v>-0.69817246994824023</v>
      </c>
      <c r="AA483" s="195">
        <f t="shared" si="137"/>
        <v>-0.51587729682995198</v>
      </c>
      <c r="AB483" s="195">
        <f t="shared" si="137"/>
        <v>-8.2819277718154741E-2</v>
      </c>
      <c r="AC483" s="195">
        <f t="shared" si="137"/>
        <v>0.51303807636312282</v>
      </c>
      <c r="AD483" s="195">
        <f t="shared" si="137"/>
        <v>0.60332329658647388</v>
      </c>
      <c r="AE483" s="195">
        <f t="shared" si="137"/>
        <v>0.20142022369378249</v>
      </c>
      <c r="AF483" s="195">
        <f t="shared" si="137"/>
        <v>-0.15607092020030672</v>
      </c>
      <c r="AG483" s="195">
        <f t="shared" si="137"/>
        <v>-0.35820204673643707</v>
      </c>
      <c r="AH483" s="195">
        <f t="shared" si="137"/>
        <v>0.27712116427592653</v>
      </c>
      <c r="AI483" s="195">
        <f t="shared" si="137"/>
        <v>-0.92601085257937599</v>
      </c>
      <c r="AJ483" s="195">
        <f t="shared" si="137"/>
        <v>-0.70647227571736548</v>
      </c>
      <c r="AK483" s="195">
        <f t="shared" si="137"/>
        <v>-0.58795216675455553</v>
      </c>
      <c r="AL483" s="195">
        <f t="shared" si="137"/>
        <v>-0.7213381483269895</v>
      </c>
      <c r="AM483" s="195">
        <f t="shared" si="137"/>
        <v>-0.71651198638972557</v>
      </c>
      <c r="AN483" s="195">
        <f t="shared" si="137"/>
        <v>-0.69725542019862541</v>
      </c>
      <c r="AO483" s="195">
        <f t="shared" si="137"/>
        <v>-1.1246865857976867</v>
      </c>
      <c r="AP483" s="195">
        <f t="shared" si="137"/>
        <v>-0.19961442928773057</v>
      </c>
      <c r="AQ483" s="195">
        <f t="shared" si="137"/>
        <v>-0.43164469054040849</v>
      </c>
      <c r="AR483" s="195">
        <f t="shared" si="137"/>
        <v>0.58601523584736248</v>
      </c>
      <c r="AS483" s="195">
        <f t="shared" si="137"/>
        <v>-1</v>
      </c>
      <c r="AT483" s="195">
        <f t="shared" si="137"/>
        <v>-0.19405737174350476</v>
      </c>
      <c r="AU483" s="195">
        <f t="shared" si="137"/>
        <v>0.13091685871573955</v>
      </c>
      <c r="AV483" s="195">
        <f t="shared" si="137"/>
        <v>0.16833872223372329</v>
      </c>
      <c r="AW483" s="195">
        <f t="shared" si="137"/>
        <v>0.49721120494100357</v>
      </c>
      <c r="AX483" s="195">
        <f t="shared" si="137"/>
        <v>0.33586700888764914</v>
      </c>
      <c r="AY483" s="195">
        <f t="shared" si="137"/>
        <v>-0.64183063457709078</v>
      </c>
      <c r="AZ483" s="195">
        <f t="shared" si="137"/>
        <v>-1.0793860763982681</v>
      </c>
      <c r="BA483" s="195">
        <f t="shared" si="137"/>
        <v>-1.5701689113786865</v>
      </c>
      <c r="BB483" s="195" t="e">
        <f t="shared" si="137"/>
        <v>#DIV/0!</v>
      </c>
      <c r="BC483" s="195" t="e">
        <f t="shared" si="137"/>
        <v>#DIV/0!</v>
      </c>
      <c r="BD483" s="195" t="e">
        <f t="shared" si="137"/>
        <v>#DIV/0!</v>
      </c>
      <c r="BE483" s="195" t="e">
        <f t="shared" si="137"/>
        <v>#DIV/0!</v>
      </c>
      <c r="BF483" s="195" t="e">
        <f t="shared" si="137"/>
        <v>#DIV/0!</v>
      </c>
      <c r="BG483" s="195" t="e">
        <f t="shared" si="137"/>
        <v>#DIV/0!</v>
      </c>
      <c r="BH483" s="195" t="e">
        <f t="shared" si="137"/>
        <v>#DIV/0!</v>
      </c>
      <c r="BI483" s="195" t="e">
        <f t="shared" si="137"/>
        <v>#DIV/0!</v>
      </c>
      <c r="BJ483" s="195" t="e">
        <f t="shared" si="137"/>
        <v>#DIV/0!</v>
      </c>
      <c r="BK483" s="195" t="e">
        <f t="shared" si="137"/>
        <v>#DIV/0!</v>
      </c>
      <c r="BL483" s="195" t="e">
        <f t="shared" si="137"/>
        <v>#DIV/0!</v>
      </c>
      <c r="BM483" s="195" t="e">
        <f t="shared" si="137"/>
        <v>#DIV/0!</v>
      </c>
      <c r="BN483" s="195" t="e">
        <f t="shared" si="137"/>
        <v>#DIV/0!</v>
      </c>
      <c r="BO483" s="195" t="e">
        <f t="shared" ref="BO483:BV486" si="138">(BO236-BO$246)/BO$247</f>
        <v>#DIV/0!</v>
      </c>
      <c r="BP483" s="195" t="e">
        <f t="shared" si="138"/>
        <v>#DIV/0!</v>
      </c>
      <c r="BQ483" s="195" t="e">
        <f t="shared" si="138"/>
        <v>#DIV/0!</v>
      </c>
      <c r="BR483" s="195" t="e">
        <f t="shared" si="138"/>
        <v>#DIV/0!</v>
      </c>
      <c r="BS483" s="195" t="e">
        <f t="shared" si="138"/>
        <v>#DIV/0!</v>
      </c>
      <c r="BT483" s="195" t="e">
        <f t="shared" si="138"/>
        <v>#DIV/0!</v>
      </c>
      <c r="BU483" s="195" t="e">
        <f t="shared" si="138"/>
        <v>#DIV/0!</v>
      </c>
      <c r="BV483" s="195" t="e">
        <f t="shared" si="138"/>
        <v>#DIV/0!</v>
      </c>
    </row>
    <row r="484" spans="1:74" x14ac:dyDescent="0.2">
      <c r="A484" s="90"/>
      <c r="B484" s="102">
        <f t="shared" si="116"/>
        <v>43220</v>
      </c>
      <c r="C484" s="195">
        <f t="shared" si="117"/>
        <v>-8.9918986279354324E-2</v>
      </c>
      <c r="D484" s="195">
        <f t="shared" ref="D484:BO487" si="139">(D237-D$246)/D$247</f>
        <v>-9.8800485063707991E-2</v>
      </c>
      <c r="E484" s="195">
        <f t="shared" si="139"/>
        <v>-0.26014726714950093</v>
      </c>
      <c r="F484" s="195">
        <f t="shared" si="139"/>
        <v>-8.7779581369112625E-3</v>
      </c>
      <c r="G484" s="195">
        <f t="shared" si="139"/>
        <v>0.11528238784140007</v>
      </c>
      <c r="H484" s="195">
        <f t="shared" si="139"/>
        <v>9.233517980632322E-2</v>
      </c>
      <c r="I484" s="195">
        <f t="shared" si="139"/>
        <v>0.2348759625778693</v>
      </c>
      <c r="J484" s="195">
        <f t="shared" si="139"/>
        <v>0.14956357210556359</v>
      </c>
      <c r="K484" s="195">
        <f t="shared" si="139"/>
        <v>-0.25302074067038</v>
      </c>
      <c r="L484" s="195">
        <f t="shared" si="139"/>
        <v>-1</v>
      </c>
      <c r="M484" s="195">
        <f t="shared" si="139"/>
        <v>-1.2381641518673214</v>
      </c>
      <c r="N484" s="195">
        <f t="shared" si="139"/>
        <v>-1.0195812037262635</v>
      </c>
      <c r="O484" s="195">
        <f t="shared" si="139"/>
        <v>-0.16247052667511358</v>
      </c>
      <c r="P484" s="195">
        <f t="shared" si="139"/>
        <v>-1.1225847056332763</v>
      </c>
      <c r="Q484" s="195">
        <f t="shared" si="139"/>
        <v>-0.81222482349176894</v>
      </c>
      <c r="R484" s="195">
        <f t="shared" si="139"/>
        <v>-1.0124898168680014</v>
      </c>
      <c r="S484" s="195">
        <f t="shared" si="139"/>
        <v>-0.85980778981992922</v>
      </c>
      <c r="T484" s="195">
        <f t="shared" si="139"/>
        <v>-1.0208521499914573</v>
      </c>
      <c r="U484" s="195">
        <f t="shared" si="139"/>
        <v>-0.32439341738005412</v>
      </c>
      <c r="V484" s="195">
        <f t="shared" si="139"/>
        <v>-1.3279110314340281</v>
      </c>
      <c r="W484" s="195">
        <f t="shared" si="139"/>
        <v>-1.2521440583423984</v>
      </c>
      <c r="X484" s="195">
        <f t="shared" si="139"/>
        <v>-0.5306146900151969</v>
      </c>
      <c r="Y484" s="195">
        <f t="shared" si="139"/>
        <v>-0.65764589741669233</v>
      </c>
      <c r="Z484" s="195">
        <f t="shared" si="139"/>
        <v>-1.0925751776508124</v>
      </c>
      <c r="AA484" s="195">
        <f t="shared" si="139"/>
        <v>2.476507790591265E-2</v>
      </c>
      <c r="AB484" s="195">
        <f t="shared" si="139"/>
        <v>4.6666112996144129E-4</v>
      </c>
      <c r="AC484" s="195">
        <f t="shared" si="139"/>
        <v>-1.1702745807405261</v>
      </c>
      <c r="AD484" s="195">
        <f t="shared" si="139"/>
        <v>-1.2517174602007546</v>
      </c>
      <c r="AE484" s="195">
        <f t="shared" si="139"/>
        <v>-0.79180031791035377</v>
      </c>
      <c r="AF484" s="195">
        <f t="shared" si="139"/>
        <v>-0.97134573447430039</v>
      </c>
      <c r="AG484" s="195">
        <f t="shared" si="139"/>
        <v>-0.53241770540869182</v>
      </c>
      <c r="AH484" s="195">
        <f t="shared" si="139"/>
        <v>-0.87858611183346746</v>
      </c>
      <c r="AI484" s="195">
        <f t="shared" si="139"/>
        <v>-0.1886249276130709</v>
      </c>
      <c r="AJ484" s="195">
        <f t="shared" si="139"/>
        <v>-0.12248055712696974</v>
      </c>
      <c r="AK484" s="195">
        <f t="shared" si="139"/>
        <v>-0.13655405218640912</v>
      </c>
      <c r="AL484" s="195">
        <f t="shared" si="139"/>
        <v>-0.21182854062725928</v>
      </c>
      <c r="AM484" s="195">
        <f t="shared" si="139"/>
        <v>-0.13969736642682956</v>
      </c>
      <c r="AN484" s="195">
        <f t="shared" si="139"/>
        <v>0.11268068220208871</v>
      </c>
      <c r="AO484" s="195">
        <f t="shared" si="139"/>
        <v>-1.2633917164215562</v>
      </c>
      <c r="AP484" s="195">
        <f t="shared" si="139"/>
        <v>0.54623340853535551</v>
      </c>
      <c r="AQ484" s="195">
        <f t="shared" si="139"/>
        <v>0.78183242613900494</v>
      </c>
      <c r="AR484" s="195">
        <f t="shared" si="139"/>
        <v>7.816241799266116E-2</v>
      </c>
      <c r="AS484" s="195">
        <f t="shared" si="139"/>
        <v>-1</v>
      </c>
      <c r="AT484" s="195">
        <f t="shared" si="139"/>
        <v>0.13387756555186686</v>
      </c>
      <c r="AU484" s="195">
        <f t="shared" si="139"/>
        <v>0.97487476619931024</v>
      </c>
      <c r="AV484" s="195">
        <f t="shared" si="139"/>
        <v>0.27521813783034066</v>
      </c>
      <c r="AW484" s="195">
        <f t="shared" si="139"/>
        <v>-8.429197699596723E-2</v>
      </c>
      <c r="AX484" s="195">
        <f t="shared" si="139"/>
        <v>0.24041848475439209</v>
      </c>
      <c r="AY484" s="195">
        <f t="shared" si="139"/>
        <v>7.1653129561471088E-2</v>
      </c>
      <c r="AZ484" s="195">
        <f t="shared" si="139"/>
        <v>-6.0817391285690754E-2</v>
      </c>
      <c r="BA484" s="195">
        <f t="shared" si="139"/>
        <v>1.3937243510528952</v>
      </c>
      <c r="BB484" s="195" t="e">
        <f t="shared" si="139"/>
        <v>#DIV/0!</v>
      </c>
      <c r="BC484" s="195" t="e">
        <f t="shared" si="139"/>
        <v>#DIV/0!</v>
      </c>
      <c r="BD484" s="195" t="e">
        <f t="shared" si="139"/>
        <v>#DIV/0!</v>
      </c>
      <c r="BE484" s="195" t="e">
        <f t="shared" si="139"/>
        <v>#DIV/0!</v>
      </c>
      <c r="BF484" s="195" t="e">
        <f t="shared" si="139"/>
        <v>#DIV/0!</v>
      </c>
      <c r="BG484" s="195" t="e">
        <f t="shared" si="139"/>
        <v>#DIV/0!</v>
      </c>
      <c r="BH484" s="195" t="e">
        <f t="shared" si="139"/>
        <v>#DIV/0!</v>
      </c>
      <c r="BI484" s="195" t="e">
        <f t="shared" si="139"/>
        <v>#DIV/0!</v>
      </c>
      <c r="BJ484" s="195" t="e">
        <f t="shared" si="139"/>
        <v>#DIV/0!</v>
      </c>
      <c r="BK484" s="195" t="e">
        <f t="shared" si="139"/>
        <v>#DIV/0!</v>
      </c>
      <c r="BL484" s="195" t="e">
        <f t="shared" si="139"/>
        <v>#DIV/0!</v>
      </c>
      <c r="BM484" s="195" t="e">
        <f t="shared" si="139"/>
        <v>#DIV/0!</v>
      </c>
      <c r="BN484" s="195" t="e">
        <f t="shared" si="139"/>
        <v>#DIV/0!</v>
      </c>
      <c r="BO484" s="195" t="e">
        <f t="shared" si="139"/>
        <v>#DIV/0!</v>
      </c>
      <c r="BP484" s="195" t="e">
        <f t="shared" si="138"/>
        <v>#DIV/0!</v>
      </c>
      <c r="BQ484" s="195" t="e">
        <f t="shared" si="138"/>
        <v>#DIV/0!</v>
      </c>
      <c r="BR484" s="195" t="e">
        <f t="shared" si="138"/>
        <v>#DIV/0!</v>
      </c>
      <c r="BS484" s="195" t="e">
        <f t="shared" si="138"/>
        <v>#DIV/0!</v>
      </c>
      <c r="BT484" s="195" t="e">
        <f t="shared" si="138"/>
        <v>#DIV/0!</v>
      </c>
      <c r="BU484" s="195" t="e">
        <f t="shared" si="138"/>
        <v>#DIV/0!</v>
      </c>
      <c r="BV484" s="195" t="e">
        <f t="shared" si="138"/>
        <v>#DIV/0!</v>
      </c>
    </row>
    <row r="485" spans="1:74" x14ac:dyDescent="0.2">
      <c r="A485" s="90"/>
      <c r="B485" s="102">
        <f t="shared" si="116"/>
        <v>43251</v>
      </c>
      <c r="C485" s="195">
        <f t="shared" si="117"/>
        <v>0.55446059246702228</v>
      </c>
      <c r="D485" s="195">
        <f t="shared" si="139"/>
        <v>0.49216825087372151</v>
      </c>
      <c r="E485" s="195">
        <f t="shared" si="139"/>
        <v>0.32102028954072942</v>
      </c>
      <c r="F485" s="195">
        <f t="shared" si="139"/>
        <v>1.041067851800028</v>
      </c>
      <c r="G485" s="195">
        <f t="shared" si="139"/>
        <v>1.1573426581546526</v>
      </c>
      <c r="H485" s="195">
        <f t="shared" si="139"/>
        <v>-0.10898572414267721</v>
      </c>
      <c r="I485" s="195">
        <f t="shared" si="139"/>
        <v>-0.63224337005897169</v>
      </c>
      <c r="J485" s="195">
        <f t="shared" si="139"/>
        <v>-0.331522842020677</v>
      </c>
      <c r="K485" s="195">
        <f t="shared" si="139"/>
        <v>-0.79857460760745747</v>
      </c>
      <c r="L485" s="195">
        <f t="shared" si="139"/>
        <v>-1</v>
      </c>
      <c r="M485" s="195">
        <f t="shared" si="139"/>
        <v>0.38106357219830511</v>
      </c>
      <c r="N485" s="195">
        <f t="shared" si="139"/>
        <v>0.50013772564057102</v>
      </c>
      <c r="O485" s="195">
        <f t="shared" si="139"/>
        <v>-4.2943561796152482E-2</v>
      </c>
      <c r="P485" s="195">
        <f t="shared" si="139"/>
        <v>0.45163992692445204</v>
      </c>
      <c r="Q485" s="195">
        <f t="shared" si="139"/>
        <v>0.52871446259553734</v>
      </c>
      <c r="R485" s="195">
        <f t="shared" si="139"/>
        <v>5.2230132056448192E-2</v>
      </c>
      <c r="S485" s="195">
        <f t="shared" si="139"/>
        <v>0.12470667809161874</v>
      </c>
      <c r="T485" s="195">
        <f t="shared" si="139"/>
        <v>-3.826329883651651E-2</v>
      </c>
      <c r="U485" s="195">
        <f t="shared" si="139"/>
        <v>-1.9448761400427259E-2</v>
      </c>
      <c r="V485" s="195">
        <f t="shared" si="139"/>
        <v>0.21089240716102903</v>
      </c>
      <c r="W485" s="195">
        <f t="shared" si="139"/>
        <v>0.47205191438590693</v>
      </c>
      <c r="X485" s="195">
        <f t="shared" si="139"/>
        <v>0.1717567362733225</v>
      </c>
      <c r="Y485" s="195">
        <f t="shared" si="139"/>
        <v>0.69048435799984109</v>
      </c>
      <c r="Z485" s="195">
        <f t="shared" si="139"/>
        <v>0.68334363638142115</v>
      </c>
      <c r="AA485" s="195">
        <f t="shared" si="139"/>
        <v>-0.26753344176835564</v>
      </c>
      <c r="AB485" s="195">
        <f t="shared" si="139"/>
        <v>-0.15456941681714065</v>
      </c>
      <c r="AC485" s="195">
        <f t="shared" si="139"/>
        <v>-0.98951159198045713</v>
      </c>
      <c r="AD485" s="195">
        <f t="shared" si="139"/>
        <v>-0.89181331415643228</v>
      </c>
      <c r="AE485" s="195">
        <f t="shared" si="139"/>
        <v>-1.3465624235957436</v>
      </c>
      <c r="AF485" s="195">
        <f t="shared" si="139"/>
        <v>-0.85942083498299404</v>
      </c>
      <c r="AG485" s="195">
        <f t="shared" si="139"/>
        <v>-0.47001724191328659</v>
      </c>
      <c r="AH485" s="195">
        <f t="shared" si="139"/>
        <v>-1.3206183183444806</v>
      </c>
      <c r="AI485" s="195">
        <f t="shared" si="139"/>
        <v>-7.1470154487583148E-2</v>
      </c>
      <c r="AJ485" s="195">
        <f t="shared" si="139"/>
        <v>0.20008057029044252</v>
      </c>
      <c r="AK485" s="195">
        <f t="shared" si="139"/>
        <v>0.33323504921827901</v>
      </c>
      <c r="AL485" s="195">
        <f t="shared" si="139"/>
        <v>0.2524333369143501</v>
      </c>
      <c r="AM485" s="195">
        <f t="shared" si="139"/>
        <v>-0.48090551104854767</v>
      </c>
      <c r="AN485" s="195">
        <f t="shared" si="139"/>
        <v>5.2177858714742439E-2</v>
      </c>
      <c r="AO485" s="195">
        <f t="shared" si="139"/>
        <v>-0.58277133291161853</v>
      </c>
      <c r="AP485" s="195">
        <f t="shared" si="139"/>
        <v>0.27455496031021526</v>
      </c>
      <c r="AQ485" s="195">
        <f t="shared" si="139"/>
        <v>0.12704721723369</v>
      </c>
      <c r="AR485" s="195">
        <f t="shared" si="139"/>
        <v>0.43733902940743496</v>
      </c>
      <c r="AS485" s="195">
        <f t="shared" si="139"/>
        <v>-1</v>
      </c>
      <c r="AT485" s="195">
        <f t="shared" si="139"/>
        <v>0.36527611109253633</v>
      </c>
      <c r="AU485" s="195">
        <f t="shared" si="139"/>
        <v>-0.13796225283375541</v>
      </c>
      <c r="AV485" s="195">
        <f t="shared" si="139"/>
        <v>-0.49016720059754576</v>
      </c>
      <c r="AW485" s="195">
        <f t="shared" si="139"/>
        <v>0.47751777638998671</v>
      </c>
      <c r="AX485" s="195">
        <f t="shared" si="139"/>
        <v>0.18171500571287724</v>
      </c>
      <c r="AY485" s="195">
        <f t="shared" si="139"/>
        <v>0.15306398221483133</v>
      </c>
      <c r="AZ485" s="195">
        <f t="shared" si="139"/>
        <v>0.13908408941815356</v>
      </c>
      <c r="BA485" s="195">
        <f t="shared" si="139"/>
        <v>0.79332039484111549</v>
      </c>
      <c r="BB485" s="195" t="e">
        <f t="shared" si="139"/>
        <v>#DIV/0!</v>
      </c>
      <c r="BC485" s="195" t="e">
        <f t="shared" si="139"/>
        <v>#DIV/0!</v>
      </c>
      <c r="BD485" s="195" t="e">
        <f t="shared" si="139"/>
        <v>#DIV/0!</v>
      </c>
      <c r="BE485" s="195" t="e">
        <f t="shared" si="139"/>
        <v>#DIV/0!</v>
      </c>
      <c r="BF485" s="195" t="e">
        <f t="shared" si="139"/>
        <v>#DIV/0!</v>
      </c>
      <c r="BG485" s="195" t="e">
        <f t="shared" si="139"/>
        <v>#DIV/0!</v>
      </c>
      <c r="BH485" s="195" t="e">
        <f t="shared" si="139"/>
        <v>#DIV/0!</v>
      </c>
      <c r="BI485" s="195" t="e">
        <f t="shared" si="139"/>
        <v>#DIV/0!</v>
      </c>
      <c r="BJ485" s="195" t="e">
        <f t="shared" si="139"/>
        <v>#DIV/0!</v>
      </c>
      <c r="BK485" s="195" t="e">
        <f t="shared" si="139"/>
        <v>#DIV/0!</v>
      </c>
      <c r="BL485" s="195" t="e">
        <f t="shared" si="139"/>
        <v>#DIV/0!</v>
      </c>
      <c r="BM485" s="195" t="e">
        <f t="shared" si="139"/>
        <v>#DIV/0!</v>
      </c>
      <c r="BN485" s="195" t="e">
        <f t="shared" si="139"/>
        <v>#DIV/0!</v>
      </c>
      <c r="BO485" s="195" t="e">
        <f t="shared" si="139"/>
        <v>#DIV/0!</v>
      </c>
      <c r="BP485" s="195" t="e">
        <f t="shared" si="138"/>
        <v>#DIV/0!</v>
      </c>
      <c r="BQ485" s="195" t="e">
        <f t="shared" si="138"/>
        <v>#DIV/0!</v>
      </c>
      <c r="BR485" s="195" t="e">
        <f t="shared" si="138"/>
        <v>#DIV/0!</v>
      </c>
      <c r="BS485" s="195" t="e">
        <f t="shared" si="138"/>
        <v>#DIV/0!</v>
      </c>
      <c r="BT485" s="195" t="e">
        <f t="shared" si="138"/>
        <v>#DIV/0!</v>
      </c>
      <c r="BU485" s="195" t="e">
        <f t="shared" si="138"/>
        <v>#DIV/0!</v>
      </c>
      <c r="BV485" s="195" t="e">
        <f t="shared" si="138"/>
        <v>#DIV/0!</v>
      </c>
    </row>
    <row r="486" spans="1:74" x14ac:dyDescent="0.2">
      <c r="A486" s="90"/>
      <c r="B486" s="102">
        <f t="shared" si="116"/>
        <v>43281</v>
      </c>
      <c r="C486" s="195">
        <f t="shared" si="117"/>
        <v>-1.7670606640960363E-2</v>
      </c>
      <c r="D486" s="195">
        <f t="shared" si="139"/>
        <v>-1.6860227375994595E-2</v>
      </c>
      <c r="E486" s="195">
        <f t="shared" si="139"/>
        <v>-5.7986380893712691E-2</v>
      </c>
      <c r="F486" s="195">
        <f t="shared" si="139"/>
        <v>-3.8605873322417883E-2</v>
      </c>
      <c r="G486" s="195">
        <f t="shared" si="139"/>
        <v>-4.3485041600637458E-2</v>
      </c>
      <c r="H486" s="195">
        <f t="shared" si="139"/>
        <v>-0.28829540842962897</v>
      </c>
      <c r="I486" s="195">
        <f t="shared" si="139"/>
        <v>-0.54973494858688865</v>
      </c>
      <c r="J486" s="195">
        <f t="shared" si="139"/>
        <v>-0.55915642444812752</v>
      </c>
      <c r="K486" s="195">
        <f t="shared" si="139"/>
        <v>-0.89881722277537635</v>
      </c>
      <c r="L486" s="195">
        <f t="shared" si="139"/>
        <v>-1</v>
      </c>
      <c r="M486" s="195">
        <f t="shared" si="139"/>
        <v>-0.5485424637051598</v>
      </c>
      <c r="N486" s="195">
        <f t="shared" si="139"/>
        <v>-0.28072511614114631</v>
      </c>
      <c r="O486" s="195">
        <f t="shared" si="139"/>
        <v>-2.8729544351087068E-2</v>
      </c>
      <c r="P486" s="195">
        <f t="shared" si="139"/>
        <v>-0.39771867927021165</v>
      </c>
      <c r="Q486" s="195">
        <f t="shared" si="139"/>
        <v>-0.1113491054920039</v>
      </c>
      <c r="R486" s="195">
        <f t="shared" si="139"/>
        <v>-0.67830819188783054</v>
      </c>
      <c r="S486" s="195">
        <f t="shared" si="139"/>
        <v>-0.55515872960810264</v>
      </c>
      <c r="T486" s="195">
        <f t="shared" si="139"/>
        <v>-0.71440015729276074</v>
      </c>
      <c r="U486" s="195">
        <f t="shared" si="139"/>
        <v>-3.8972040170059621E-4</v>
      </c>
      <c r="V486" s="195">
        <f t="shared" si="139"/>
        <v>-0.39632536085673781</v>
      </c>
      <c r="W486" s="195">
        <f t="shared" si="139"/>
        <v>-0.46171419949574505</v>
      </c>
      <c r="X486" s="195">
        <f t="shared" si="139"/>
        <v>-0.2751849216471754</v>
      </c>
      <c r="Y486" s="195">
        <f t="shared" si="139"/>
        <v>-0.16673358187271928</v>
      </c>
      <c r="Z486" s="195">
        <f t="shared" si="139"/>
        <v>0.2621604979089211</v>
      </c>
      <c r="AA486" s="195">
        <f t="shared" si="139"/>
        <v>-8.2622200736026968E-2</v>
      </c>
      <c r="AB486" s="195">
        <f t="shared" si="139"/>
        <v>-0.18835283036816494</v>
      </c>
      <c r="AC486" s="195">
        <f t="shared" si="139"/>
        <v>-0.45609917639483949</v>
      </c>
      <c r="AD486" s="195">
        <f t="shared" si="139"/>
        <v>-0.51679210446014723</v>
      </c>
      <c r="AE486" s="195">
        <f t="shared" si="139"/>
        <v>-0.30034932269284448</v>
      </c>
      <c r="AF486" s="195">
        <f t="shared" si="139"/>
        <v>-0.8596054533739077</v>
      </c>
      <c r="AG486" s="195">
        <f t="shared" si="139"/>
        <v>-0.35854680067840061</v>
      </c>
      <c r="AH486" s="195">
        <f t="shared" si="139"/>
        <v>-1.0042755692054379</v>
      </c>
      <c r="AI486" s="195">
        <f t="shared" si="139"/>
        <v>-0.38158573040799182</v>
      </c>
      <c r="AJ486" s="195">
        <f t="shared" si="139"/>
        <v>-0.63103459269232554</v>
      </c>
      <c r="AK486" s="195">
        <f t="shared" si="139"/>
        <v>-0.6706882093169112</v>
      </c>
      <c r="AL486" s="195">
        <f t="shared" si="139"/>
        <v>-7.1926088049225761E-2</v>
      </c>
      <c r="AM486" s="195">
        <f t="shared" si="139"/>
        <v>-0.45780968516738413</v>
      </c>
      <c r="AN486" s="195">
        <f t="shared" si="139"/>
        <v>-0.5714020893697852</v>
      </c>
      <c r="AO486" s="195">
        <f t="shared" si="139"/>
        <v>0.24440341369695212</v>
      </c>
      <c r="AP486" s="195">
        <f t="shared" si="139"/>
        <v>-0.86836495786110657</v>
      </c>
      <c r="AQ486" s="195">
        <f t="shared" si="139"/>
        <v>-0.33666465414521707</v>
      </c>
      <c r="AR486" s="195">
        <f t="shared" si="139"/>
        <v>0.29603622392164475</v>
      </c>
      <c r="AS486" s="195">
        <f t="shared" si="139"/>
        <v>-1</v>
      </c>
      <c r="AT486" s="195">
        <f t="shared" si="139"/>
        <v>-0.19676703567336232</v>
      </c>
      <c r="AU486" s="195">
        <f t="shared" si="139"/>
        <v>0.4761000479011494</v>
      </c>
      <c r="AV486" s="195">
        <f t="shared" si="139"/>
        <v>0.64611123436142359</v>
      </c>
      <c r="AW486" s="195">
        <f t="shared" si="139"/>
        <v>0.58366170934875461</v>
      </c>
      <c r="AX486" s="195">
        <f t="shared" si="139"/>
        <v>0.14522308377905735</v>
      </c>
      <c r="AY486" s="195">
        <f t="shared" si="139"/>
        <v>-0.11841197783640652</v>
      </c>
      <c r="AZ486" s="195">
        <f t="shared" si="139"/>
        <v>-0.27456578653919522</v>
      </c>
      <c r="BA486" s="195">
        <f t="shared" si="139"/>
        <v>-0.50643115615044165</v>
      </c>
      <c r="BB486" s="195" t="e">
        <f t="shared" si="139"/>
        <v>#DIV/0!</v>
      </c>
      <c r="BC486" s="195" t="e">
        <f t="shared" si="139"/>
        <v>#DIV/0!</v>
      </c>
      <c r="BD486" s="195" t="e">
        <f t="shared" si="139"/>
        <v>#DIV/0!</v>
      </c>
      <c r="BE486" s="195" t="e">
        <f t="shared" si="139"/>
        <v>#DIV/0!</v>
      </c>
      <c r="BF486" s="195" t="e">
        <f t="shared" si="139"/>
        <v>#DIV/0!</v>
      </c>
      <c r="BG486" s="195" t="e">
        <f t="shared" si="139"/>
        <v>#DIV/0!</v>
      </c>
      <c r="BH486" s="195" t="e">
        <f t="shared" si="139"/>
        <v>#DIV/0!</v>
      </c>
      <c r="BI486" s="195" t="e">
        <f t="shared" si="139"/>
        <v>#DIV/0!</v>
      </c>
      <c r="BJ486" s="195" t="e">
        <f t="shared" si="139"/>
        <v>#DIV/0!</v>
      </c>
      <c r="BK486" s="195" t="e">
        <f t="shared" si="139"/>
        <v>#DIV/0!</v>
      </c>
      <c r="BL486" s="195" t="e">
        <f t="shared" si="139"/>
        <v>#DIV/0!</v>
      </c>
      <c r="BM486" s="195" t="e">
        <f t="shared" si="139"/>
        <v>#DIV/0!</v>
      </c>
      <c r="BN486" s="195" t="e">
        <f t="shared" si="139"/>
        <v>#DIV/0!</v>
      </c>
      <c r="BO486" s="195" t="e">
        <f t="shared" si="139"/>
        <v>#DIV/0!</v>
      </c>
      <c r="BP486" s="195" t="e">
        <f t="shared" si="138"/>
        <v>#DIV/0!</v>
      </c>
      <c r="BQ486" s="195" t="e">
        <f t="shared" si="138"/>
        <v>#DIV/0!</v>
      </c>
      <c r="BR486" s="195" t="e">
        <f t="shared" si="138"/>
        <v>#DIV/0!</v>
      </c>
      <c r="BS486" s="195" t="e">
        <f t="shared" si="138"/>
        <v>#DIV/0!</v>
      </c>
      <c r="BT486" s="195" t="e">
        <f t="shared" si="138"/>
        <v>#DIV/0!</v>
      </c>
      <c r="BU486" s="195" t="e">
        <f t="shared" si="138"/>
        <v>#DIV/0!</v>
      </c>
      <c r="BV486" s="195" t="e">
        <f t="shared" si="138"/>
        <v>#DIV/0!</v>
      </c>
    </row>
    <row r="487" spans="1:74" x14ac:dyDescent="0.2">
      <c r="A487" s="90"/>
      <c r="B487" s="102">
        <f t="shared" si="116"/>
        <v>43312</v>
      </c>
      <c r="C487" s="195">
        <f t="shared" si="117"/>
        <v>0.68518821915117001</v>
      </c>
      <c r="D487" s="195">
        <f t="shared" si="139"/>
        <v>0.7321399638216044</v>
      </c>
      <c r="E487" s="195">
        <f t="shared" si="139"/>
        <v>0.37419400158142108</v>
      </c>
      <c r="F487" s="195">
        <f t="shared" si="139"/>
        <v>0.16835427923584378</v>
      </c>
      <c r="G487" s="195">
        <f t="shared" si="139"/>
        <v>-0.22911733938033085</v>
      </c>
      <c r="H487" s="195">
        <f t="shared" si="139"/>
        <v>0.60470606217958822</v>
      </c>
      <c r="I487" s="195">
        <f t="shared" si="139"/>
        <v>0.40049521963229689</v>
      </c>
      <c r="J487" s="195">
        <f t="shared" si="139"/>
        <v>-6.8309338552084681E-2</v>
      </c>
      <c r="K487" s="195">
        <f t="shared" si="139"/>
        <v>0.22436532818837279</v>
      </c>
      <c r="L487" s="195">
        <f t="shared" si="139"/>
        <v>-1</v>
      </c>
      <c r="M487" s="195">
        <f t="shared" si="139"/>
        <v>-0.38544199033282966</v>
      </c>
      <c r="N487" s="195">
        <f t="shared" si="139"/>
        <v>-0.67106753967141908</v>
      </c>
      <c r="O487" s="195">
        <f t="shared" si="139"/>
        <v>1.6367656451896017E-3</v>
      </c>
      <c r="P487" s="195">
        <f t="shared" si="139"/>
        <v>-0.6403196040702509</v>
      </c>
      <c r="Q487" s="195">
        <f t="shared" si="139"/>
        <v>-0.65624710926823759</v>
      </c>
      <c r="R487" s="195">
        <f t="shared" si="139"/>
        <v>0.21214111435854568</v>
      </c>
      <c r="S487" s="195">
        <f t="shared" si="139"/>
        <v>-2.4895970933646178E-2</v>
      </c>
      <c r="T487" s="195">
        <f t="shared" si="139"/>
        <v>0.38641736448744612</v>
      </c>
      <c r="U487" s="195">
        <f t="shared" si="139"/>
        <v>-0.62640089238384977</v>
      </c>
      <c r="V487" s="195">
        <f t="shared" si="139"/>
        <v>-0.56582439486386782</v>
      </c>
      <c r="W487" s="195">
        <f t="shared" si="139"/>
        <v>-0.68324690998026727</v>
      </c>
      <c r="X487" s="195">
        <f t="shared" si="139"/>
        <v>-0.20855947761705357</v>
      </c>
      <c r="Y487" s="195">
        <f t="shared" si="139"/>
        <v>4.2053965621762522E-2</v>
      </c>
      <c r="Z487" s="195">
        <f t="shared" si="139"/>
        <v>0.13445546853496804</v>
      </c>
      <c r="AA487" s="195">
        <f t="shared" si="139"/>
        <v>0.21467508471772162</v>
      </c>
      <c r="AB487" s="195">
        <f t="shared" si="139"/>
        <v>0.20697015334241381</v>
      </c>
      <c r="AC487" s="195">
        <f t="shared" si="139"/>
        <v>-0.30369562908466297</v>
      </c>
      <c r="AD487" s="195">
        <f t="shared" si="139"/>
        <v>-0.39340417951710122</v>
      </c>
      <c r="AE487" s="195">
        <f t="shared" si="139"/>
        <v>-1.1389895573174481E-2</v>
      </c>
      <c r="AF487" s="195">
        <f t="shared" si="139"/>
        <v>0.75095923435769385</v>
      </c>
      <c r="AG487" s="195">
        <f t="shared" si="139"/>
        <v>0.36961183074220022</v>
      </c>
      <c r="AH487" s="195">
        <f t="shared" si="139"/>
        <v>0.30506687081489992</v>
      </c>
      <c r="AI487" s="195">
        <f t="shared" si="139"/>
        <v>-0.35401990143728884</v>
      </c>
      <c r="AJ487" s="195">
        <f t="shared" si="139"/>
        <v>-7.5657167663151823E-2</v>
      </c>
      <c r="AK487" s="195">
        <f t="shared" si="139"/>
        <v>-5.1992949861648541E-2</v>
      </c>
      <c r="AL487" s="195">
        <f t="shared" si="139"/>
        <v>-0.14219240995215701</v>
      </c>
      <c r="AM487" s="195">
        <f t="shared" si="139"/>
        <v>-0.44989319139050726</v>
      </c>
      <c r="AN487" s="195">
        <f t="shared" si="139"/>
        <v>0.31208829304867342</v>
      </c>
      <c r="AO487" s="195">
        <f t="shared" si="139"/>
        <v>-0.40743645073885082</v>
      </c>
      <c r="AP487" s="195">
        <f t="shared" si="139"/>
        <v>-0.55155410772153124</v>
      </c>
      <c r="AQ487" s="195">
        <f t="shared" si="139"/>
        <v>5.0398940158375309E-2</v>
      </c>
      <c r="AR487" s="195">
        <f t="shared" si="139"/>
        <v>-0.42648914358193279</v>
      </c>
      <c r="AS487" s="195">
        <f t="shared" si="139"/>
        <v>-1</v>
      </c>
      <c r="AT487" s="195">
        <f t="shared" si="139"/>
        <v>-0.15439081639015609</v>
      </c>
      <c r="AU487" s="195">
        <f t="shared" si="139"/>
        <v>-0.82971932597694675</v>
      </c>
      <c r="AV487" s="195">
        <f t="shared" si="139"/>
        <v>8.450942775416392E-3</v>
      </c>
      <c r="AW487" s="195">
        <f t="shared" si="139"/>
        <v>-6.8518999499087949E-2</v>
      </c>
      <c r="AX487" s="195">
        <f t="shared" si="139"/>
        <v>-1.4828798334958805E-3</v>
      </c>
      <c r="AY487" s="195">
        <f t="shared" si="139"/>
        <v>0.53862565927495398</v>
      </c>
      <c r="AZ487" s="195">
        <f t="shared" si="139"/>
        <v>0.78085627428523852</v>
      </c>
      <c r="BA487" s="195">
        <f t="shared" si="139"/>
        <v>1.0953557577620727</v>
      </c>
      <c r="BB487" s="195" t="e">
        <f t="shared" si="139"/>
        <v>#DIV/0!</v>
      </c>
      <c r="BC487" s="195" t="e">
        <f t="shared" si="139"/>
        <v>#DIV/0!</v>
      </c>
      <c r="BD487" s="195" t="e">
        <f t="shared" si="139"/>
        <v>#DIV/0!</v>
      </c>
      <c r="BE487" s="195" t="e">
        <f t="shared" si="139"/>
        <v>#DIV/0!</v>
      </c>
      <c r="BF487" s="195" t="e">
        <f t="shared" si="139"/>
        <v>#DIV/0!</v>
      </c>
      <c r="BG487" s="195" t="e">
        <f t="shared" si="139"/>
        <v>#DIV/0!</v>
      </c>
      <c r="BH487" s="195" t="e">
        <f t="shared" si="139"/>
        <v>#DIV/0!</v>
      </c>
      <c r="BI487" s="195" t="e">
        <f t="shared" si="139"/>
        <v>#DIV/0!</v>
      </c>
      <c r="BJ487" s="195" t="e">
        <f t="shared" si="139"/>
        <v>#DIV/0!</v>
      </c>
      <c r="BK487" s="195" t="e">
        <f t="shared" si="139"/>
        <v>#DIV/0!</v>
      </c>
      <c r="BL487" s="195" t="e">
        <f t="shared" si="139"/>
        <v>#DIV/0!</v>
      </c>
      <c r="BM487" s="195" t="e">
        <f t="shared" si="139"/>
        <v>#DIV/0!</v>
      </c>
      <c r="BN487" s="195" t="e">
        <f t="shared" si="139"/>
        <v>#DIV/0!</v>
      </c>
      <c r="BO487" s="195" t="e">
        <f t="shared" ref="BO487:BV489" si="140">(BO240-BO$246)/BO$247</f>
        <v>#DIV/0!</v>
      </c>
      <c r="BP487" s="195" t="e">
        <f t="shared" si="140"/>
        <v>#DIV/0!</v>
      </c>
      <c r="BQ487" s="195" t="e">
        <f t="shared" si="140"/>
        <v>#DIV/0!</v>
      </c>
      <c r="BR487" s="195" t="e">
        <f t="shared" si="140"/>
        <v>#DIV/0!</v>
      </c>
      <c r="BS487" s="195" t="e">
        <f t="shared" si="140"/>
        <v>#DIV/0!</v>
      </c>
      <c r="BT487" s="195" t="e">
        <f t="shared" si="140"/>
        <v>#DIV/0!</v>
      </c>
      <c r="BU487" s="195" t="e">
        <f t="shared" si="140"/>
        <v>#DIV/0!</v>
      </c>
      <c r="BV487" s="195" t="e">
        <f t="shared" si="140"/>
        <v>#DIV/0!</v>
      </c>
    </row>
    <row r="488" spans="1:74" x14ac:dyDescent="0.2">
      <c r="A488" s="90"/>
      <c r="B488" s="102">
        <f t="shared" si="116"/>
        <v>43343</v>
      </c>
      <c r="C488" s="195">
        <f t="shared" si="117"/>
        <v>0.73614983633312603</v>
      </c>
      <c r="D488" s="195">
        <f t="shared" ref="D488:BO489" si="141">(D241-D$246)/D$247</f>
        <v>0.73069772982058212</v>
      </c>
      <c r="E488" s="195">
        <f t="shared" si="141"/>
        <v>0.52169346363653446</v>
      </c>
      <c r="F488" s="195">
        <f t="shared" si="141"/>
        <v>0.68629918646652766</v>
      </c>
      <c r="G488" s="195">
        <f t="shared" si="141"/>
        <v>1.0136127965242587</v>
      </c>
      <c r="H488" s="195">
        <f t="shared" si="141"/>
        <v>4.6828555385013459E-2</v>
      </c>
      <c r="I488" s="195">
        <f t="shared" si="141"/>
        <v>-0.60247965068532139</v>
      </c>
      <c r="J488" s="195">
        <f t="shared" si="141"/>
        <v>-0.34061260287060369</v>
      </c>
      <c r="K488" s="195">
        <f t="shared" si="141"/>
        <v>-0.6496734375030716</v>
      </c>
      <c r="L488" s="195">
        <f t="shared" si="141"/>
        <v>-1</v>
      </c>
      <c r="M488" s="195">
        <f t="shared" si="141"/>
        <v>0.30295755531768642</v>
      </c>
      <c r="N488" s="195">
        <f t="shared" si="141"/>
        <v>0.38186023342175385</v>
      </c>
      <c r="O488" s="195">
        <f t="shared" si="141"/>
        <v>-2.5499085840844874E-2</v>
      </c>
      <c r="P488" s="195">
        <f t="shared" si="141"/>
        <v>0.38307324449412511</v>
      </c>
      <c r="Q488" s="195">
        <f t="shared" si="141"/>
        <v>0.35073735030490039</v>
      </c>
      <c r="R488" s="195">
        <f t="shared" si="141"/>
        <v>5.6214749857111654E-2</v>
      </c>
      <c r="S488" s="195">
        <f t="shared" si="141"/>
        <v>0.19053587607915107</v>
      </c>
      <c r="T488" s="195">
        <f t="shared" si="141"/>
        <v>-9.1660857874548266E-2</v>
      </c>
      <c r="U488" s="195">
        <f t="shared" si="141"/>
        <v>0.19078812578073251</v>
      </c>
      <c r="V488" s="195">
        <f t="shared" si="141"/>
        <v>0.29906880976660449</v>
      </c>
      <c r="W488" s="195">
        <f t="shared" si="141"/>
        <v>0.33847228131525253</v>
      </c>
      <c r="X488" s="195">
        <f t="shared" si="141"/>
        <v>0.26386230294776525</v>
      </c>
      <c r="Y488" s="195">
        <f t="shared" si="141"/>
        <v>-0.23112955893593762</v>
      </c>
      <c r="Z488" s="195">
        <f t="shared" si="141"/>
        <v>-0.61827382938672015</v>
      </c>
      <c r="AA488" s="195">
        <f t="shared" si="141"/>
        <v>6.2212728443571418E-2</v>
      </c>
      <c r="AB488" s="195">
        <f t="shared" si="141"/>
        <v>-7.1393606826519263E-3</v>
      </c>
      <c r="AC488" s="195">
        <f t="shared" si="141"/>
        <v>-0.28029795186918188</v>
      </c>
      <c r="AD488" s="195">
        <f t="shared" si="141"/>
        <v>-0.30111291704130561</v>
      </c>
      <c r="AE488" s="195">
        <f t="shared" si="141"/>
        <v>-0.26035493831641954</v>
      </c>
      <c r="AF488" s="195">
        <f t="shared" si="141"/>
        <v>-1.3625521048199962</v>
      </c>
      <c r="AG488" s="195">
        <f t="shared" si="141"/>
        <v>-0.58585456641304445</v>
      </c>
      <c r="AH488" s="195">
        <f t="shared" si="141"/>
        <v>-1.1064230865901925</v>
      </c>
      <c r="AI488" s="195">
        <f t="shared" si="141"/>
        <v>5.9467533123256131E-2</v>
      </c>
      <c r="AJ488" s="195">
        <f t="shared" si="141"/>
        <v>-0.15499679981017664</v>
      </c>
      <c r="AK488" s="195">
        <f t="shared" si="141"/>
        <v>-9.780662953842803E-2</v>
      </c>
      <c r="AL488" s="195">
        <f t="shared" si="141"/>
        <v>-0.40139006195821647</v>
      </c>
      <c r="AM488" s="195">
        <f t="shared" si="141"/>
        <v>2.3861752706441842E-2</v>
      </c>
      <c r="AN488" s="195">
        <f t="shared" si="141"/>
        <v>-0.34225580257179311</v>
      </c>
      <c r="AO488" s="195">
        <f t="shared" si="141"/>
        <v>0.30168159662090538</v>
      </c>
      <c r="AP488" s="195">
        <f t="shared" si="141"/>
        <v>-0.46691922206961639</v>
      </c>
      <c r="AQ488" s="195">
        <f t="shared" si="141"/>
        <v>-0.7441009931180651</v>
      </c>
      <c r="AR488" s="195">
        <f t="shared" si="141"/>
        <v>0.56921224289171013</v>
      </c>
      <c r="AS488" s="195">
        <f t="shared" si="141"/>
        <v>-1</v>
      </c>
      <c r="AT488" s="195">
        <f t="shared" si="141"/>
        <v>2.5281002081414213E-2</v>
      </c>
      <c r="AU488" s="195">
        <f t="shared" si="141"/>
        <v>-6.145100419262129E-2</v>
      </c>
      <c r="AV488" s="195">
        <f t="shared" si="141"/>
        <v>-0.25542375259983802</v>
      </c>
      <c r="AW488" s="195">
        <f t="shared" si="141"/>
        <v>0.3270818638474966</v>
      </c>
      <c r="AX488" s="195">
        <f t="shared" si="141"/>
        <v>2.8575495169795059E-2</v>
      </c>
      <c r="AY488" s="195">
        <f t="shared" si="141"/>
        <v>0.24063445587470075</v>
      </c>
      <c r="AZ488" s="195">
        <f t="shared" si="141"/>
        <v>0.15862501694767719</v>
      </c>
      <c r="BA488" s="195">
        <f t="shared" si="141"/>
        <v>0.10952700026658832</v>
      </c>
      <c r="BB488" s="195" t="e">
        <f t="shared" si="141"/>
        <v>#DIV/0!</v>
      </c>
      <c r="BC488" s="195" t="e">
        <f t="shared" si="141"/>
        <v>#DIV/0!</v>
      </c>
      <c r="BD488" s="195" t="e">
        <f t="shared" si="141"/>
        <v>#DIV/0!</v>
      </c>
      <c r="BE488" s="195" t="e">
        <f t="shared" si="141"/>
        <v>#DIV/0!</v>
      </c>
      <c r="BF488" s="195" t="e">
        <f t="shared" si="141"/>
        <v>#DIV/0!</v>
      </c>
      <c r="BG488" s="195" t="e">
        <f t="shared" si="141"/>
        <v>#DIV/0!</v>
      </c>
      <c r="BH488" s="195" t="e">
        <f t="shared" si="141"/>
        <v>#DIV/0!</v>
      </c>
      <c r="BI488" s="195" t="e">
        <f t="shared" si="141"/>
        <v>#DIV/0!</v>
      </c>
      <c r="BJ488" s="195" t="e">
        <f t="shared" si="141"/>
        <v>#DIV/0!</v>
      </c>
      <c r="BK488" s="195" t="e">
        <f t="shared" si="141"/>
        <v>#DIV/0!</v>
      </c>
      <c r="BL488" s="195" t="e">
        <f t="shared" si="141"/>
        <v>#DIV/0!</v>
      </c>
      <c r="BM488" s="195" t="e">
        <f t="shared" si="141"/>
        <v>#DIV/0!</v>
      </c>
      <c r="BN488" s="195" t="e">
        <f t="shared" si="141"/>
        <v>#DIV/0!</v>
      </c>
      <c r="BO488" s="195" t="e">
        <f t="shared" si="141"/>
        <v>#DIV/0!</v>
      </c>
      <c r="BP488" s="195" t="e">
        <f t="shared" si="140"/>
        <v>#DIV/0!</v>
      </c>
      <c r="BQ488" s="195" t="e">
        <f t="shared" si="140"/>
        <v>#DIV/0!</v>
      </c>
      <c r="BR488" s="195" t="e">
        <f t="shared" si="140"/>
        <v>#DIV/0!</v>
      </c>
      <c r="BS488" s="195" t="e">
        <f t="shared" si="140"/>
        <v>#DIV/0!</v>
      </c>
      <c r="BT488" s="195" t="e">
        <f t="shared" si="140"/>
        <v>#DIV/0!</v>
      </c>
      <c r="BU488" s="195" t="e">
        <f t="shared" si="140"/>
        <v>#DIV/0!</v>
      </c>
      <c r="BV488" s="195" t="e">
        <f t="shared" si="140"/>
        <v>#DIV/0!</v>
      </c>
    </row>
    <row r="489" spans="1:74" x14ac:dyDescent="0.2">
      <c r="A489" s="90"/>
      <c r="B489" s="102">
        <f t="shared" si="116"/>
        <v>43373</v>
      </c>
      <c r="C489" s="195">
        <f t="shared" si="117"/>
        <v>-0.14652542027131979</v>
      </c>
      <c r="D489" s="195">
        <f t="shared" si="141"/>
        <v>-8.8170686315432262E-2</v>
      </c>
      <c r="E489" s="195">
        <f t="shared" si="141"/>
        <v>-0.37738858349914856</v>
      </c>
      <c r="F489" s="195">
        <f t="shared" si="141"/>
        <v>-0.66819874435767546</v>
      </c>
      <c r="G489" s="195">
        <f t="shared" si="141"/>
        <v>-0.68048842913732599</v>
      </c>
      <c r="H489" s="195">
        <f t="shared" si="141"/>
        <v>-4.2298017486573247E-2</v>
      </c>
      <c r="I489" s="195">
        <f t="shared" si="141"/>
        <v>-2.8847547914294683E-2</v>
      </c>
      <c r="J489" s="195">
        <f t="shared" si="141"/>
        <v>-0.34258205105475442</v>
      </c>
      <c r="K489" s="195">
        <f t="shared" si="141"/>
        <v>-0.26600927923907836</v>
      </c>
      <c r="L489" s="195">
        <f t="shared" si="141"/>
        <v>-1</v>
      </c>
      <c r="M489" s="195">
        <f t="shared" si="141"/>
        <v>-1.1272824949016638</v>
      </c>
      <c r="N489" s="195">
        <f t="shared" si="141"/>
        <v>-1.1297599361317532</v>
      </c>
      <c r="O489" s="195">
        <f t="shared" si="141"/>
        <v>-3.7774828179765137E-2</v>
      </c>
      <c r="P489" s="195">
        <f t="shared" si="141"/>
        <v>-1.0444416709082109</v>
      </c>
      <c r="Q489" s="195">
        <f t="shared" si="141"/>
        <v>-1.1485909954397193</v>
      </c>
      <c r="R489" s="195">
        <f t="shared" si="141"/>
        <v>-0.58049710210173344</v>
      </c>
      <c r="S489" s="195">
        <f t="shared" si="141"/>
        <v>-0.64175487213687799</v>
      </c>
      <c r="T489" s="195">
        <f t="shared" si="141"/>
        <v>-0.45806728562515614</v>
      </c>
      <c r="U489" s="195">
        <f t="shared" si="141"/>
        <v>-1.0276198136823873</v>
      </c>
      <c r="V489" s="195">
        <f t="shared" si="141"/>
        <v>-0.67298047157288554</v>
      </c>
      <c r="W489" s="195">
        <f t="shared" si="141"/>
        <v>-1.4124109220802297</v>
      </c>
      <c r="X489" s="195">
        <f t="shared" si="141"/>
        <v>-0.43662349756631669</v>
      </c>
      <c r="Y489" s="195">
        <f t="shared" si="141"/>
        <v>-0.90029602664604247</v>
      </c>
      <c r="Z489" s="195">
        <f t="shared" si="141"/>
        <v>-1.3685685426929606</v>
      </c>
      <c r="AA489" s="195">
        <f t="shared" si="141"/>
        <v>-1.5612883605924223E-2</v>
      </c>
      <c r="AB489" s="195">
        <f t="shared" si="141"/>
        <v>0.17432764306328152</v>
      </c>
      <c r="AC489" s="195">
        <f t="shared" si="141"/>
        <v>-0.6259371796846448</v>
      </c>
      <c r="AD489" s="195">
        <f t="shared" si="141"/>
        <v>-0.71821676339035134</v>
      </c>
      <c r="AE489" s="195">
        <f t="shared" si="141"/>
        <v>-0.3331447178815129</v>
      </c>
      <c r="AF489" s="195">
        <f t="shared" si="141"/>
        <v>0.64328055785739802</v>
      </c>
      <c r="AG489" s="195">
        <f t="shared" si="141"/>
        <v>0.14996526371785784</v>
      </c>
      <c r="AH489" s="195">
        <f t="shared" si="141"/>
        <v>0.3089408609393785</v>
      </c>
      <c r="AI489" s="195">
        <f t="shared" si="141"/>
        <v>-0.72615859254177928</v>
      </c>
      <c r="AJ489" s="195">
        <f t="shared" si="141"/>
        <v>-0.543891062301331</v>
      </c>
      <c r="AK489" s="195">
        <f t="shared" si="141"/>
        <v>-0.576767826159305</v>
      </c>
      <c r="AL489" s="195">
        <f t="shared" si="141"/>
        <v>-0.15574152135048006</v>
      </c>
      <c r="AM489" s="195">
        <f t="shared" si="141"/>
        <v>-0.55048350222513476</v>
      </c>
      <c r="AN489" s="195">
        <f t="shared" si="141"/>
        <v>-0.23961541942916115</v>
      </c>
      <c r="AO489" s="195">
        <f t="shared" si="141"/>
        <v>-0.38986406992823064</v>
      </c>
      <c r="AP489" s="195">
        <f t="shared" si="141"/>
        <v>0.39108496092331063</v>
      </c>
      <c r="AQ489" s="195">
        <f t="shared" si="141"/>
        <v>0.52468682652951881</v>
      </c>
      <c r="AR489" s="195">
        <f t="shared" si="141"/>
        <v>1.7966862970134972E-2</v>
      </c>
      <c r="AS489" s="195">
        <f t="shared" si="141"/>
        <v>-1</v>
      </c>
      <c r="AT489" s="195">
        <f t="shared" si="141"/>
        <v>-0.32398325710863307</v>
      </c>
      <c r="AU489" s="195">
        <f t="shared" si="141"/>
        <v>0.48687587232658674</v>
      </c>
      <c r="AV489" s="195">
        <f t="shared" si="141"/>
        <v>0.14951039768475338</v>
      </c>
      <c r="AW489" s="195">
        <f t="shared" si="141"/>
        <v>-0.62551480368368229</v>
      </c>
      <c r="AX489" s="195">
        <f t="shared" si="141"/>
        <v>-0.61555966095335923</v>
      </c>
      <c r="AY489" s="195">
        <f t="shared" si="141"/>
        <v>-0.10389204626712209</v>
      </c>
      <c r="AZ489" s="195">
        <f t="shared" si="141"/>
        <v>-0.6006299872474018</v>
      </c>
      <c r="BA489" s="195">
        <f t="shared" si="141"/>
        <v>-0.5107879093131289</v>
      </c>
      <c r="BB489" s="195" t="e">
        <f t="shared" si="141"/>
        <v>#DIV/0!</v>
      </c>
      <c r="BC489" s="195" t="e">
        <f t="shared" si="141"/>
        <v>#DIV/0!</v>
      </c>
      <c r="BD489" s="195" t="e">
        <f t="shared" si="141"/>
        <v>#DIV/0!</v>
      </c>
      <c r="BE489" s="195" t="e">
        <f t="shared" si="141"/>
        <v>#DIV/0!</v>
      </c>
      <c r="BF489" s="195" t="e">
        <f t="shared" si="141"/>
        <v>#DIV/0!</v>
      </c>
      <c r="BG489" s="195" t="e">
        <f t="shared" si="141"/>
        <v>#DIV/0!</v>
      </c>
      <c r="BH489" s="195" t="e">
        <f t="shared" si="141"/>
        <v>#DIV/0!</v>
      </c>
      <c r="BI489" s="195" t="e">
        <f t="shared" si="141"/>
        <v>#DIV/0!</v>
      </c>
      <c r="BJ489" s="195" t="e">
        <f t="shared" si="141"/>
        <v>#DIV/0!</v>
      </c>
      <c r="BK489" s="195" t="e">
        <f t="shared" si="141"/>
        <v>#DIV/0!</v>
      </c>
      <c r="BL489" s="195" t="e">
        <f t="shared" si="141"/>
        <v>#DIV/0!</v>
      </c>
      <c r="BM489" s="195" t="e">
        <f t="shared" si="141"/>
        <v>#DIV/0!</v>
      </c>
      <c r="BN489" s="195" t="e">
        <f t="shared" si="141"/>
        <v>#DIV/0!</v>
      </c>
      <c r="BO489" s="195" t="e">
        <f t="shared" si="141"/>
        <v>#DIV/0!</v>
      </c>
      <c r="BP489" s="195" t="e">
        <f t="shared" si="140"/>
        <v>#DIV/0!</v>
      </c>
      <c r="BQ489" s="195" t="e">
        <f t="shared" si="140"/>
        <v>#DIV/0!</v>
      </c>
      <c r="BR489" s="195" t="e">
        <f t="shared" si="140"/>
        <v>#DIV/0!</v>
      </c>
      <c r="BS489" s="195" t="e">
        <f t="shared" si="140"/>
        <v>#DIV/0!</v>
      </c>
      <c r="BT489" s="195" t="e">
        <f t="shared" si="140"/>
        <v>#DIV/0!</v>
      </c>
      <c r="BU489" s="195" t="e">
        <f t="shared" si="140"/>
        <v>#DIV/0!</v>
      </c>
      <c r="BV489" s="195" t="e">
        <f t="shared" si="140"/>
        <v>#DIV/0!</v>
      </c>
    </row>
    <row r="491" spans="1:74" x14ac:dyDescent="0.2">
      <c r="A491" s="91" t="s">
        <v>336</v>
      </c>
    </row>
    <row r="492" spans="1:74" x14ac:dyDescent="0.2">
      <c r="A492" s="90" t="str">
        <f t="array" ref="A492:A563">TRANSPOSE(C2:BV2)</f>
        <v>U.S. Equity</v>
      </c>
      <c r="C492" s="88">
        <f>SUMPRODUCT('Monthly Returns'!$BI$17:$BI$256,$C$250:$C$489,C$250:C$489)</f>
        <v>0.99999999999999933</v>
      </c>
      <c r="D492" s="88">
        <f>SUMPRODUCT('Monthly Returns'!$BI$17:$BI$256,$C$250:$C$489,D$250:D$489)</f>
        <v>0.99872246984326907</v>
      </c>
      <c r="E492" s="88">
        <f>SUMPRODUCT('Monthly Returns'!$BI$17:$BI$256,$C$250:$C$489,E$250:E$489)</f>
        <v>0.96545526193233822</v>
      </c>
      <c r="F492" s="88">
        <f>SUMPRODUCT('Monthly Returns'!$BI$17:$BI$256,$C$250:$C$489,F$250:F$489)</f>
        <v>0.88763530975511351</v>
      </c>
      <c r="G492" s="88">
        <f>SUMPRODUCT('Monthly Returns'!$BI$17:$BI$256,$C$250:$C$489,G$250:G$489)</f>
        <v>0.80837639775421766</v>
      </c>
      <c r="H492" s="88">
        <f>SUMPRODUCT('Monthly Returns'!$BI$17:$BI$256,$C$250:$C$489,H$250:H$489)</f>
        <v>0.94883027740858483</v>
      </c>
      <c r="I492" s="88">
        <f>SUMPRODUCT('Monthly Returns'!$BI$17:$BI$256,$C$250:$C$489,I$250:I$489)</f>
        <v>0.84788846599280532</v>
      </c>
      <c r="J492" s="88">
        <f>SUMPRODUCT('Monthly Returns'!$BI$17:$BI$256,$C$250:$C$489,J$250:J$489)</f>
        <v>0.79575989984907236</v>
      </c>
      <c r="K492" s="88">
        <f>SUMPRODUCT('Monthly Returns'!$BI$17:$BI$256,$C$250:$C$489,K$250:K$489)</f>
        <v>0.73711979341648515</v>
      </c>
      <c r="L492" s="88">
        <f>SUMPRODUCT('Monthly Returns'!$BI$17:$BI$256,$C$250:$C$489,L$250:L$489)</f>
        <v>-5.293966514050593E-2</v>
      </c>
      <c r="M492" s="88">
        <f>SUMPRODUCT('Monthly Returns'!$BI$17:$BI$256,$C$250:$C$489,M$250:M$489)</f>
        <v>-7.5783865947274251E-2</v>
      </c>
      <c r="N492" s="88">
        <f>SUMPRODUCT('Monthly Returns'!$BI$17:$BI$256,$C$250:$C$489,N$250:N$489)</f>
        <v>-0.32544888844072006</v>
      </c>
      <c r="O492" s="88">
        <f>SUMPRODUCT('Monthly Returns'!$BI$17:$BI$256,$C$250:$C$489,O$250:O$489)</f>
        <v>-0.14484337854117865</v>
      </c>
      <c r="P492" s="88">
        <f>SUMPRODUCT('Monthly Returns'!$BI$17:$BI$256,$C$250:$C$489,P$250:P$489)</f>
        <v>-0.33515829179960538</v>
      </c>
      <c r="Q492" s="88">
        <f>SUMPRODUCT('Monthly Returns'!$BI$17:$BI$256,$C$250:$C$489,Q$250:Q$489)</f>
        <v>-0.30503408668370369</v>
      </c>
      <c r="R492" s="88">
        <f>SUMPRODUCT('Monthly Returns'!$BI$17:$BI$256,$C$250:$C$489,R$250:R$489)</f>
        <v>0.20297782717783242</v>
      </c>
      <c r="S492" s="88">
        <f>SUMPRODUCT('Monthly Returns'!$BI$17:$BI$256,$C$250:$C$489,S$250:S$489)</f>
        <v>0.2030517633004485</v>
      </c>
      <c r="T492" s="88">
        <f>SUMPRODUCT('Monthly Returns'!$BI$17:$BI$256,$C$250:$C$489,T$250:T$489)</f>
        <v>0.18904395348671926</v>
      </c>
      <c r="U492" s="88">
        <f>SUMPRODUCT('Monthly Returns'!$BI$17:$BI$256,$C$250:$C$489,U$250:U$489)</f>
        <v>4.6794958088536107E-2</v>
      </c>
      <c r="V492" s="88">
        <f>SUMPRODUCT('Monthly Returns'!$BI$17:$BI$256,$C$250:$C$489,V$250:V$489)</f>
        <v>-0.15185329152131857</v>
      </c>
      <c r="W492" s="88">
        <f>SUMPRODUCT('Monthly Returns'!$BI$17:$BI$256,$C$250:$C$489,W$250:W$489)</f>
        <v>-0.16057794090841968</v>
      </c>
      <c r="X492" s="88">
        <f>SUMPRODUCT('Monthly Returns'!$BI$17:$BI$256,$C$250:$C$489,X$250:X$489)</f>
        <v>0.33426429812591385</v>
      </c>
      <c r="Y492" s="88">
        <f>SUMPRODUCT('Monthly Returns'!$BI$17:$BI$256,$C$250:$C$489,Y$250:Y$489)</f>
        <v>-0.10400869112655972</v>
      </c>
      <c r="Z492" s="88">
        <f>SUMPRODUCT('Monthly Returns'!$BI$17:$BI$256,$C$250:$C$489,Z$250:Z$489)</f>
        <v>-0.12881758080708011</v>
      </c>
      <c r="AA492" s="88">
        <f>SUMPRODUCT('Monthly Returns'!$BI$17:$BI$256,$C$250:$C$489,AA$250:AA$489)</f>
        <v>0.67507194998325437</v>
      </c>
      <c r="AB492" s="88">
        <f>SUMPRODUCT('Monthly Returns'!$BI$17:$BI$256,$C$250:$C$489,AB$250:AB$489)</f>
        <v>0.5190180288322167</v>
      </c>
      <c r="AC492" s="88">
        <f>SUMPRODUCT('Monthly Returns'!$BI$17:$BI$256,$C$250:$C$489,AC$250:AC$489)</f>
        <v>0.23114417937218995</v>
      </c>
      <c r="AD492" s="88">
        <f>SUMPRODUCT('Monthly Returns'!$BI$17:$BI$256,$C$250:$C$489,AD$250:AD$489)</f>
        <v>0.14092891992685039</v>
      </c>
      <c r="AE492" s="88">
        <f>SUMPRODUCT('Monthly Returns'!$BI$17:$BI$256,$C$250:$C$489,AE$250:AE$489)</f>
        <v>0.45103491338067347</v>
      </c>
      <c r="AF492" s="88">
        <f>SUMPRODUCT('Monthly Returns'!$BI$17:$BI$256,$C$250:$C$489,AF$250:AF$489)</f>
        <v>0.41022213142234554</v>
      </c>
      <c r="AG492" s="88">
        <f>SUMPRODUCT('Monthly Returns'!$BI$17:$BI$256,$C$250:$C$489,AG$250:AG$489)</f>
        <v>0.47227640751594807</v>
      </c>
      <c r="AH492" s="88">
        <f>SUMPRODUCT('Monthly Returns'!$BI$17:$BI$256,$C$250:$C$489,AH$250:AH$489)</f>
        <v>0.43462128073370904</v>
      </c>
      <c r="AI492" s="88">
        <f>SUMPRODUCT('Monthly Returns'!$BI$17:$BI$256,$C$250:$C$489,AI$250:AI$489)</f>
        <v>0.68456093674454033</v>
      </c>
      <c r="AJ492" s="88">
        <f>SUMPRODUCT('Monthly Returns'!$BI$17:$BI$256,$C$250:$C$489,AJ$250:AJ$489)</f>
        <v>0.80997610112488727</v>
      </c>
      <c r="AK492" s="88">
        <f>SUMPRODUCT('Monthly Returns'!$BI$17:$BI$256,$C$250:$C$489,AK$250:AK$489)</f>
        <v>0.8418269117883489</v>
      </c>
      <c r="AL492" s="88">
        <f>SUMPRODUCT('Monthly Returns'!$BI$17:$BI$256,$C$250:$C$489,AL$250:AL$489)</f>
        <v>0.77155029387550511</v>
      </c>
      <c r="AM492" s="88">
        <f>SUMPRODUCT('Monthly Returns'!$BI$17:$BI$256,$C$250:$C$489,AM$250:AM$489)</f>
        <v>0.2331172720434545</v>
      </c>
      <c r="AN492" s="88">
        <f>SUMPRODUCT('Monthly Returns'!$BI$17:$BI$256,$C$250:$C$489,AN$250:AN$489)</f>
        <v>0.64518449292286506</v>
      </c>
      <c r="AO492" s="88">
        <f>SUMPRODUCT('Monthly Returns'!$BI$17:$BI$256,$C$250:$C$489,AO$250:AO$489)</f>
        <v>-9.1919571728310195E-2</v>
      </c>
      <c r="AP492" s="88">
        <f>SUMPRODUCT('Monthly Returns'!$BI$17:$BI$256,$C$250:$C$489,AP$250:AP$489)</f>
        <v>0.38300410829578452</v>
      </c>
      <c r="AQ492" s="88">
        <f>SUMPRODUCT('Monthly Returns'!$BI$17:$BI$256,$C$250:$C$489,AQ$250:AQ$489)</f>
        <v>0.71373913445371728</v>
      </c>
      <c r="AR492" s="88">
        <f>SUMPRODUCT('Monthly Returns'!$BI$17:$BI$256,$C$250:$C$489,AR$250:AR$489)</f>
        <v>0.45983010199753971</v>
      </c>
      <c r="AS492" s="88">
        <f>SUMPRODUCT('Monthly Returns'!$BI$17:$BI$256,$C$250:$C$489,AS$250:AS$489)</f>
        <v>-5.293966514050593E-2</v>
      </c>
      <c r="AT492" s="88">
        <f>SUMPRODUCT('Monthly Returns'!$BI$17:$BI$256,$C$250:$C$489,AT$250:AT$489)</f>
        <v>0.83434409083739569</v>
      </c>
      <c r="AU492" s="88">
        <f>SUMPRODUCT('Monthly Returns'!$BI$17:$BI$256,$C$250:$C$489,AU$250:AU$489)</f>
        <v>0.35746987028441901</v>
      </c>
      <c r="AV492" s="88">
        <f>SUMPRODUCT('Monthly Returns'!$BI$17:$BI$256,$C$250:$C$489,AV$250:AV$489)</f>
        <v>0.33730474914750885</v>
      </c>
      <c r="AW492" s="88">
        <f>SUMPRODUCT('Monthly Returns'!$BI$17:$BI$256,$C$250:$C$489,AW$250:AW$489)</f>
        <v>0.64167135466231651</v>
      </c>
      <c r="AX492" s="88">
        <f>SUMPRODUCT('Monthly Returns'!$BI$17:$BI$256,$C$250:$C$489,AX$250:AX$489)</f>
        <v>0.74436549482405145</v>
      </c>
      <c r="AY492" s="88">
        <f>SUMPRODUCT('Monthly Returns'!$BI$17:$BI$256,$C$250:$C$489,AY$250:AY$489)</f>
        <v>0.97235478681060139</v>
      </c>
      <c r="AZ492" s="88">
        <f>SUMPRODUCT('Monthly Returns'!$BI$17:$BI$256,$C$250:$C$489,AZ$250:AZ$489)</f>
        <v>0.82803035594092733</v>
      </c>
      <c r="BA492" s="88">
        <f>SUMPRODUCT('Monthly Returns'!$BI$17:$BI$256,$C$250:$C$489,BA$250:BA$489)</f>
        <v>0.49173291478450493</v>
      </c>
      <c r="BB492" s="88"/>
      <c r="BC492" s="88"/>
      <c r="BD492" s="88"/>
      <c r="BE492" s="88"/>
      <c r="BF492" s="88"/>
      <c r="BG492" s="88"/>
      <c r="BH492" s="88"/>
      <c r="BI492" s="88"/>
      <c r="BJ492" s="88"/>
      <c r="BK492" s="88"/>
      <c r="BL492" s="88"/>
      <c r="BM492" s="88"/>
      <c r="BN492" s="88"/>
      <c r="BO492" s="88"/>
      <c r="BP492" s="88"/>
      <c r="BQ492" s="88"/>
      <c r="BR492" s="88"/>
      <c r="BS492" s="88"/>
      <c r="BT492" s="88"/>
      <c r="BU492" s="88"/>
      <c r="BV492" s="88"/>
    </row>
    <row r="493" spans="1:74" x14ac:dyDescent="0.2">
      <c r="A493" s="90" t="str">
        <v>U.S. Large Cap Equity</v>
      </c>
      <c r="C493" s="88">
        <f>SUMPRODUCT('Monthly Returns'!$BI$17:$BI$256,$D$250:$D$489,C$250:C$489)</f>
        <v>0.99872246984326885</v>
      </c>
      <c r="D493" s="88">
        <f>SUMPRODUCT('Monthly Returns'!$BI$17:$BI$256,$D$250:$D$489,D$250:D$489)</f>
        <v>1.0000000000000009</v>
      </c>
      <c r="E493" s="88">
        <f>SUMPRODUCT('Monthly Returns'!$BI$17:$BI$256,$D$250:$D$489,E$250:E$489)</f>
        <v>0.95634017566003937</v>
      </c>
      <c r="F493" s="88">
        <f>SUMPRODUCT('Monthly Returns'!$BI$17:$BI$256,$D$250:$D$489,F$250:F$489)</f>
        <v>0.86328484236222647</v>
      </c>
      <c r="G493" s="88">
        <f>SUMPRODUCT('Monthly Returns'!$BI$17:$BI$256,$D$250:$D$489,G$250:G$489)</f>
        <v>0.78277361071030782</v>
      </c>
      <c r="H493" s="88">
        <f>SUMPRODUCT('Monthly Returns'!$BI$17:$BI$256,$D$250:$D$489,H$250:H$489)</f>
        <v>0.95187351704320899</v>
      </c>
      <c r="I493" s="88">
        <f>SUMPRODUCT('Monthly Returns'!$BI$17:$BI$256,$D$250:$D$489,I$250:I$489)</f>
        <v>0.8509031675266896</v>
      </c>
      <c r="J493" s="88">
        <f>SUMPRODUCT('Monthly Returns'!$BI$17:$BI$256,$D$250:$D$489,J$250:J$489)</f>
        <v>0.79381032257148065</v>
      </c>
      <c r="K493" s="88">
        <f>SUMPRODUCT('Monthly Returns'!$BI$17:$BI$256,$D$250:$D$489,K$250:K$489)</f>
        <v>0.73876283856323588</v>
      </c>
      <c r="L493" s="88">
        <f>SUMPRODUCT('Monthly Returns'!$BI$17:$BI$256,$D$250:$D$489,L$250:L$489)</f>
        <v>-5.5694090312986715E-2</v>
      </c>
      <c r="M493" s="88">
        <f>SUMPRODUCT('Monthly Returns'!$BI$17:$BI$256,$D$250:$D$489,M$250:M$489)</f>
        <v>-6.9842938066883534E-2</v>
      </c>
      <c r="N493" s="88">
        <f>SUMPRODUCT('Monthly Returns'!$BI$17:$BI$256,$D$250:$D$489,N$250:N$489)</f>
        <v>-0.31995927972919752</v>
      </c>
      <c r="O493" s="88">
        <f>SUMPRODUCT('Monthly Returns'!$BI$17:$BI$256,$D$250:$D$489,O$250:O$489)</f>
        <v>-0.14684121850094725</v>
      </c>
      <c r="P493" s="88">
        <f>SUMPRODUCT('Monthly Returns'!$BI$17:$BI$256,$D$250:$D$489,P$250:P$489)</f>
        <v>-0.3293705631145461</v>
      </c>
      <c r="Q493" s="88">
        <f>SUMPRODUCT('Monthly Returns'!$BI$17:$BI$256,$D$250:$D$489,Q$250:Q$489)</f>
        <v>-0.29913126120660949</v>
      </c>
      <c r="R493" s="88">
        <f>SUMPRODUCT('Monthly Returns'!$BI$17:$BI$256,$D$250:$D$489,R$250:R$489)</f>
        <v>0.20845207972876253</v>
      </c>
      <c r="S493" s="88">
        <f>SUMPRODUCT('Monthly Returns'!$BI$17:$BI$256,$D$250:$D$489,S$250:S$489)</f>
        <v>0.2083256554599571</v>
      </c>
      <c r="T493" s="88">
        <f>SUMPRODUCT('Monthly Returns'!$BI$17:$BI$256,$D$250:$D$489,T$250:T$489)</f>
        <v>0.19403020777884145</v>
      </c>
      <c r="U493" s="88">
        <f>SUMPRODUCT('Monthly Returns'!$BI$17:$BI$256,$D$250:$D$489,U$250:U$489)</f>
        <v>5.1792849395910112E-2</v>
      </c>
      <c r="V493" s="88">
        <f>SUMPRODUCT('Monthly Returns'!$BI$17:$BI$256,$D$250:$D$489,V$250:V$489)</f>
        <v>-0.14675920491344846</v>
      </c>
      <c r="W493" s="88">
        <f>SUMPRODUCT('Monthly Returns'!$BI$17:$BI$256,$D$250:$D$489,W$250:W$489)</f>
        <v>-0.15476071940039737</v>
      </c>
      <c r="X493" s="88">
        <f>SUMPRODUCT('Monthly Returns'!$BI$17:$BI$256,$D$250:$D$489,X$250:X$489)</f>
        <v>0.33184411786074475</v>
      </c>
      <c r="Y493" s="88">
        <f>SUMPRODUCT('Monthly Returns'!$BI$17:$BI$256,$D$250:$D$489,Y$250:Y$489)</f>
        <v>-9.5919209661153124E-2</v>
      </c>
      <c r="Z493" s="88">
        <f>SUMPRODUCT('Monthly Returns'!$BI$17:$BI$256,$D$250:$D$489,Z$250:Z$489)</f>
        <v>-0.12152821581070275</v>
      </c>
      <c r="AA493" s="88">
        <f>SUMPRODUCT('Monthly Returns'!$BI$17:$BI$256,$D$250:$D$489,AA$250:AA$489)</f>
        <v>0.67128856839890583</v>
      </c>
      <c r="AB493" s="88">
        <f>SUMPRODUCT('Monthly Returns'!$BI$17:$BI$256,$D$250:$D$489,AB$250:AB$489)</f>
        <v>0.51616273320368689</v>
      </c>
      <c r="AC493" s="88">
        <f>SUMPRODUCT('Monthly Returns'!$BI$17:$BI$256,$D$250:$D$489,AC$250:AC$489)</f>
        <v>0.23910171763813737</v>
      </c>
      <c r="AD493" s="88">
        <f>SUMPRODUCT('Monthly Returns'!$BI$17:$BI$256,$D$250:$D$489,AD$250:AD$489)</f>
        <v>0.14913058444739302</v>
      </c>
      <c r="AE493" s="88">
        <f>SUMPRODUCT('Monthly Returns'!$BI$17:$BI$256,$D$250:$D$489,AE$250:AE$489)</f>
        <v>0.45806264198219571</v>
      </c>
      <c r="AF493" s="88">
        <f>SUMPRODUCT('Monthly Returns'!$BI$17:$BI$256,$D$250:$D$489,AF$250:AF$489)</f>
        <v>0.41642330662542903</v>
      </c>
      <c r="AG493" s="88">
        <f>SUMPRODUCT('Monthly Returns'!$BI$17:$BI$256,$D$250:$D$489,AG$250:AG$489)</f>
        <v>0.4762408430702938</v>
      </c>
      <c r="AH493" s="88">
        <f>SUMPRODUCT('Monthly Returns'!$BI$17:$BI$256,$D$250:$D$489,AH$250:AH$489)</f>
        <v>0.43900176162686882</v>
      </c>
      <c r="AI493" s="88">
        <f>SUMPRODUCT('Monthly Returns'!$BI$17:$BI$256,$D$250:$D$489,AI$250:AI$489)</f>
        <v>0.6808607575423653</v>
      </c>
      <c r="AJ493" s="88">
        <f>SUMPRODUCT('Monthly Returns'!$BI$17:$BI$256,$D$250:$D$489,AJ$250:AJ$489)</f>
        <v>0.80392021637813771</v>
      </c>
      <c r="AK493" s="88">
        <f>SUMPRODUCT('Monthly Returns'!$BI$17:$BI$256,$D$250:$D$489,AK$250:AK$489)</f>
        <v>0.83368982745634812</v>
      </c>
      <c r="AL493" s="88">
        <f>SUMPRODUCT('Monthly Returns'!$BI$17:$BI$256,$D$250:$D$489,AL$250:AL$489)</f>
        <v>0.76282172588996455</v>
      </c>
      <c r="AM493" s="88">
        <f>SUMPRODUCT('Monthly Returns'!$BI$17:$BI$256,$D$250:$D$489,AM$250:AM$489)</f>
        <v>0.23382582967008986</v>
      </c>
      <c r="AN493" s="88">
        <f>SUMPRODUCT('Monthly Returns'!$BI$17:$BI$256,$D$250:$D$489,AN$250:AN$489)</f>
        <v>0.64406368956762405</v>
      </c>
      <c r="AO493" s="88">
        <f>SUMPRODUCT('Monthly Returns'!$BI$17:$BI$256,$D$250:$D$489,AO$250:AO$489)</f>
        <v>-8.8291171753327416E-2</v>
      </c>
      <c r="AP493" s="88">
        <f>SUMPRODUCT('Monthly Returns'!$BI$17:$BI$256,$D$250:$D$489,AP$250:AP$489)</f>
        <v>0.38256222780776544</v>
      </c>
      <c r="AQ493" s="88">
        <f>SUMPRODUCT('Monthly Returns'!$BI$17:$BI$256,$D$250:$D$489,AQ$250:AQ$489)</f>
        <v>0.71593554043672603</v>
      </c>
      <c r="AR493" s="88">
        <f>SUMPRODUCT('Monthly Returns'!$BI$17:$BI$256,$D$250:$D$489,AR$250:AR$489)</f>
        <v>0.45548949733747729</v>
      </c>
      <c r="AS493" s="88">
        <f>SUMPRODUCT('Monthly Returns'!$BI$17:$BI$256,$D$250:$D$489,AS$250:AS$489)</f>
        <v>-5.5694090312986715E-2</v>
      </c>
      <c r="AT493" s="88">
        <f>SUMPRODUCT('Monthly Returns'!$BI$17:$BI$256,$D$250:$D$489,AT$250:AT$489)</f>
        <v>0.82874422622982269</v>
      </c>
      <c r="AU493" s="88">
        <f>SUMPRODUCT('Monthly Returns'!$BI$17:$BI$256,$D$250:$D$489,AU$250:AU$489)</f>
        <v>0.35544314340757793</v>
      </c>
      <c r="AV493" s="88">
        <f>SUMPRODUCT('Monthly Returns'!$BI$17:$BI$256,$D$250:$D$489,AV$250:AV$489)</f>
        <v>0.34024482793506783</v>
      </c>
      <c r="AW493" s="88">
        <f>SUMPRODUCT('Monthly Returns'!$BI$17:$BI$256,$D$250:$D$489,AW$250:AW$489)</f>
        <v>0.63266085218671086</v>
      </c>
      <c r="AX493" s="88">
        <f>SUMPRODUCT('Monthly Returns'!$BI$17:$BI$256,$D$250:$D$489,AX$250:AX$489)</f>
        <v>0.7405676243024556</v>
      </c>
      <c r="AY493" s="88">
        <f>SUMPRODUCT('Monthly Returns'!$BI$17:$BI$256,$D$250:$D$489,AY$250:AY$489)</f>
        <v>0.97166594547469654</v>
      </c>
      <c r="AZ493" s="88">
        <f>SUMPRODUCT('Monthly Returns'!$BI$17:$BI$256,$D$250:$D$489,AZ$250:AZ$489)</f>
        <v>0.82674373671967361</v>
      </c>
      <c r="BA493" s="88">
        <f>SUMPRODUCT('Monthly Returns'!$BI$17:$BI$256,$D$250:$D$489,BA$250:BA$489)</f>
        <v>0.49198933110317034</v>
      </c>
      <c r="BB493" s="88"/>
      <c r="BC493" s="88"/>
      <c r="BD493" s="88"/>
      <c r="BE493" s="88"/>
      <c r="BF493" s="88"/>
      <c r="BG493" s="88"/>
      <c r="BH493" s="88"/>
      <c r="BI493" s="88"/>
      <c r="BJ493" s="88"/>
      <c r="BK493" s="88"/>
      <c r="BL493" s="88"/>
      <c r="BM493" s="88"/>
      <c r="BN493" s="88"/>
      <c r="BO493" s="88"/>
      <c r="BP493" s="88"/>
      <c r="BQ493" s="88"/>
      <c r="BR493" s="88"/>
      <c r="BS493" s="88"/>
      <c r="BT493" s="88"/>
      <c r="BU493" s="88"/>
      <c r="BV493" s="88"/>
    </row>
    <row r="494" spans="1:74" x14ac:dyDescent="0.2">
      <c r="A494" s="90" t="str">
        <v>U.S. Mid Cap Equity</v>
      </c>
      <c r="C494" s="88">
        <f>SUMPRODUCT('Monthly Returns'!$BI$17:$BI$256,$E$250:$E$489,C$250:C$489)</f>
        <v>0.96545526193233822</v>
      </c>
      <c r="D494" s="88">
        <f>SUMPRODUCT('Monthly Returns'!$BI$17:$BI$256,$E$250:$E$489,D$250:D$489)</f>
        <v>0.95634017566003948</v>
      </c>
      <c r="E494" s="88">
        <f>SUMPRODUCT('Monthly Returns'!$BI$17:$BI$256,$E$250:$E$489,E$250:E$489)</f>
        <v>0.99999999999999989</v>
      </c>
      <c r="F494" s="88">
        <f>SUMPRODUCT('Monthly Returns'!$BI$17:$BI$256,$E$250:$E$489,F$250:F$489)</f>
        <v>0.92977731942642805</v>
      </c>
      <c r="G494" s="88">
        <f>SUMPRODUCT('Monthly Returns'!$BI$17:$BI$256,$E$250:$E$489,G$250:G$489)</f>
        <v>0.8557754559888292</v>
      </c>
      <c r="H494" s="88">
        <f>SUMPRODUCT('Monthly Returns'!$BI$17:$BI$256,$E$250:$E$489,H$250:H$489)</f>
        <v>0.92097824221489277</v>
      </c>
      <c r="I494" s="88">
        <f>SUMPRODUCT('Monthly Returns'!$BI$17:$BI$256,$E$250:$E$489,I$250:I$489)</f>
        <v>0.84135447913585626</v>
      </c>
      <c r="J494" s="88">
        <f>SUMPRODUCT('Monthly Returns'!$BI$17:$BI$256,$E$250:$E$489,J$250:J$489)</f>
        <v>0.81912858451257298</v>
      </c>
      <c r="K494" s="88">
        <f>SUMPRODUCT('Monthly Returns'!$BI$17:$BI$256,$E$250:$E$489,K$250:K$489)</f>
        <v>0.74810719189077191</v>
      </c>
      <c r="L494" s="88">
        <f>SUMPRODUCT('Monthly Returns'!$BI$17:$BI$256,$E$250:$E$489,L$250:L$489)</f>
        <v>-1.1694914222755485E-2</v>
      </c>
      <c r="M494" s="88">
        <f>SUMPRODUCT('Monthly Returns'!$BI$17:$BI$256,$E$250:$E$489,M$250:M$489)</f>
        <v>-3.1677467485138923E-2</v>
      </c>
      <c r="N494" s="88">
        <f>SUMPRODUCT('Monthly Returns'!$BI$17:$BI$256,$E$250:$E$489,N$250:N$489)</f>
        <v>-0.29671612675528158</v>
      </c>
      <c r="O494" s="88">
        <f>SUMPRODUCT('Monthly Returns'!$BI$17:$BI$256,$E$250:$E$489,O$250:O$489)</f>
        <v>-0.12291279789976578</v>
      </c>
      <c r="P494" s="88">
        <f>SUMPRODUCT('Monthly Returns'!$BI$17:$BI$256,$E$250:$E$489,P$250:P$489)</f>
        <v>-0.31366194893854032</v>
      </c>
      <c r="Q494" s="88">
        <f>SUMPRODUCT('Monthly Returns'!$BI$17:$BI$256,$E$250:$E$489,Q$250:Q$489)</f>
        <v>-0.2736981230667459</v>
      </c>
      <c r="R494" s="88">
        <f>SUMPRODUCT('Monthly Returns'!$BI$17:$BI$256,$E$250:$E$489,R$250:R$489)</f>
        <v>0.24962253424095196</v>
      </c>
      <c r="S494" s="88">
        <f>SUMPRODUCT('Monthly Returns'!$BI$17:$BI$256,$E$250:$E$489,S$250:S$489)</f>
        <v>0.2538471233167216</v>
      </c>
      <c r="T494" s="88">
        <f>SUMPRODUCT('Monthly Returns'!$BI$17:$BI$256,$E$250:$E$489,T$250:T$489)</f>
        <v>0.22876477857534971</v>
      </c>
      <c r="U494" s="88">
        <f>SUMPRODUCT('Monthly Returns'!$BI$17:$BI$256,$E$250:$E$489,U$250:U$489)</f>
        <v>9.9222274034309554E-2</v>
      </c>
      <c r="V494" s="88">
        <f>SUMPRODUCT('Monthly Returns'!$BI$17:$BI$256,$E$250:$E$489,V$250:V$489)</f>
        <v>-0.12101049248362468</v>
      </c>
      <c r="W494" s="88">
        <f>SUMPRODUCT('Monthly Returns'!$BI$17:$BI$256,$E$250:$E$489,W$250:W$489)</f>
        <v>-0.1299073044689997</v>
      </c>
      <c r="X494" s="88">
        <f>SUMPRODUCT('Monthly Returns'!$BI$17:$BI$256,$E$250:$E$489,X$250:X$489)</f>
        <v>0.39454940495934598</v>
      </c>
      <c r="Y494" s="88">
        <f>SUMPRODUCT('Monthly Returns'!$BI$17:$BI$256,$E$250:$E$489,Y$250:Y$489)</f>
        <v>-7.025640991902897E-2</v>
      </c>
      <c r="Z494" s="88">
        <f>SUMPRODUCT('Monthly Returns'!$BI$17:$BI$256,$E$250:$E$489,Z$250:Z$489)</f>
        <v>-0.10714990064389182</v>
      </c>
      <c r="AA494" s="88">
        <f>SUMPRODUCT('Monthly Returns'!$BI$17:$BI$256,$E$250:$E$489,AA$250:AA$489)</f>
        <v>0.72033041290617184</v>
      </c>
      <c r="AB494" s="88">
        <f>SUMPRODUCT('Monthly Returns'!$BI$17:$BI$256,$E$250:$E$489,AB$250:AB$489)</f>
        <v>0.57819100524453715</v>
      </c>
      <c r="AC494" s="88">
        <f>SUMPRODUCT('Monthly Returns'!$BI$17:$BI$256,$E$250:$E$489,AC$250:AC$489)</f>
        <v>0.24250151958707081</v>
      </c>
      <c r="AD494" s="88">
        <f>SUMPRODUCT('Monthly Returns'!$BI$17:$BI$256,$E$250:$E$489,AD$250:AD$489)</f>
        <v>0.15295773226874826</v>
      </c>
      <c r="AE494" s="88">
        <f>SUMPRODUCT('Monthly Returns'!$BI$17:$BI$256,$E$250:$E$489,AE$250:AE$489)</f>
        <v>0.45687622325093058</v>
      </c>
      <c r="AF494" s="88">
        <f>SUMPRODUCT('Monthly Returns'!$BI$17:$BI$256,$E$250:$E$489,AF$250:AF$489)</f>
        <v>0.44342239020574725</v>
      </c>
      <c r="AG494" s="88">
        <f>SUMPRODUCT('Monthly Returns'!$BI$17:$BI$256,$E$250:$E$489,AG$250:AG$489)</f>
        <v>0.51087811208246625</v>
      </c>
      <c r="AH494" s="88">
        <f>SUMPRODUCT('Monthly Returns'!$BI$17:$BI$256,$E$250:$E$489,AH$250:AH$489)</f>
        <v>0.45671931905762914</v>
      </c>
      <c r="AI494" s="88">
        <f>SUMPRODUCT('Monthly Returns'!$BI$17:$BI$256,$E$250:$E$489,AI$250:AI$489)</f>
        <v>0.72454316016498677</v>
      </c>
      <c r="AJ494" s="88">
        <f>SUMPRODUCT('Monthly Returns'!$BI$17:$BI$256,$E$250:$E$489,AJ$250:AJ$489)</f>
        <v>0.84286042538382511</v>
      </c>
      <c r="AK494" s="88">
        <f>SUMPRODUCT('Monthly Returns'!$BI$17:$BI$256,$E$250:$E$489,AK$250:AK$489)</f>
        <v>0.87301061482931219</v>
      </c>
      <c r="AL494" s="88">
        <f>SUMPRODUCT('Monthly Returns'!$BI$17:$BI$256,$E$250:$E$489,AL$250:AL$489)</f>
        <v>0.81375683463322745</v>
      </c>
      <c r="AM494" s="88">
        <f>SUMPRODUCT('Monthly Returns'!$BI$17:$BI$256,$E$250:$E$489,AM$250:AM$489)</f>
        <v>0.25721160002720389</v>
      </c>
      <c r="AN494" s="88">
        <f>SUMPRODUCT('Monthly Returns'!$BI$17:$BI$256,$E$250:$E$489,AN$250:AN$489)</f>
        <v>0.68948349768939143</v>
      </c>
      <c r="AO494" s="88">
        <f>SUMPRODUCT('Monthly Returns'!$BI$17:$BI$256,$E$250:$E$489,AO$250:AO$489)</f>
        <v>-8.6181537115726861E-2</v>
      </c>
      <c r="AP494" s="88">
        <f>SUMPRODUCT('Monthly Returns'!$BI$17:$BI$256,$E$250:$E$489,AP$250:AP$489)</f>
        <v>0.41995320935046765</v>
      </c>
      <c r="AQ494" s="88">
        <f>SUMPRODUCT('Monthly Returns'!$BI$17:$BI$256,$E$250:$E$489,AQ$250:AQ$489)</f>
        <v>0.70965147225600433</v>
      </c>
      <c r="AR494" s="88">
        <f>SUMPRODUCT('Monthly Returns'!$BI$17:$BI$256,$E$250:$E$489,AR$250:AR$489)</f>
        <v>0.50345577901956617</v>
      </c>
      <c r="AS494" s="88">
        <f>SUMPRODUCT('Monthly Returns'!$BI$17:$BI$256,$E$250:$E$489,AS$250:AS$489)</f>
        <v>-1.1694914222755485E-2</v>
      </c>
      <c r="AT494" s="88">
        <f>SUMPRODUCT('Monthly Returns'!$BI$17:$BI$256,$E$250:$E$489,AT$250:AT$489)</f>
        <v>0.87584398822543263</v>
      </c>
      <c r="AU494" s="88">
        <f>SUMPRODUCT('Monthly Returns'!$BI$17:$BI$256,$E$250:$E$489,AU$250:AU$489)</f>
        <v>0.36138061069398708</v>
      </c>
      <c r="AV494" s="88">
        <f>SUMPRODUCT('Monthly Returns'!$BI$17:$BI$256,$E$250:$E$489,AV$250:AV$489)</f>
        <v>0.26176428347315617</v>
      </c>
      <c r="AW494" s="88">
        <f>SUMPRODUCT('Monthly Returns'!$BI$17:$BI$256,$E$250:$E$489,AW$250:AW$489)</f>
        <v>0.69803914285207291</v>
      </c>
      <c r="AX494" s="88">
        <f>SUMPRODUCT('Monthly Returns'!$BI$17:$BI$256,$E$250:$E$489,AX$250:AX$489)</f>
        <v>0.78575460365410676</v>
      </c>
      <c r="AY494" s="88">
        <f>SUMPRODUCT('Monthly Returns'!$BI$17:$BI$256,$E$250:$E$489,AY$250:AY$489)</f>
        <v>0.94614269849799104</v>
      </c>
      <c r="AZ494" s="88">
        <f>SUMPRODUCT('Monthly Returns'!$BI$17:$BI$256,$E$250:$E$489,AZ$250:AZ$489)</f>
        <v>0.77951442658192793</v>
      </c>
      <c r="BA494" s="88">
        <f>SUMPRODUCT('Monthly Returns'!$BI$17:$BI$256,$E$250:$E$489,BA$250:BA$489)</f>
        <v>0.50250908550004114</v>
      </c>
      <c r="BB494" s="88"/>
      <c r="BC494" s="88"/>
      <c r="BD494" s="88"/>
      <c r="BE494" s="88"/>
      <c r="BF494" s="88"/>
      <c r="BG494" s="88"/>
      <c r="BH494" s="88"/>
      <c r="BI494" s="88"/>
      <c r="BJ494" s="88"/>
      <c r="BK494" s="88"/>
      <c r="BL494" s="88"/>
      <c r="BM494" s="88"/>
      <c r="BN494" s="88"/>
      <c r="BO494" s="88"/>
      <c r="BP494" s="88"/>
      <c r="BQ494" s="88"/>
      <c r="BR494" s="88"/>
      <c r="BS494" s="88"/>
      <c r="BT494" s="88"/>
      <c r="BU494" s="88"/>
      <c r="BV494" s="88"/>
    </row>
    <row r="495" spans="1:74" x14ac:dyDescent="0.2">
      <c r="A495" s="90" t="str">
        <v>U.S. Small Cap Equity</v>
      </c>
      <c r="C495" s="88">
        <f>SUMPRODUCT('Monthly Returns'!$BI$17:$BI$256,$F$250:$F$489,C$250:C$489)</f>
        <v>0.88763530975511373</v>
      </c>
      <c r="D495" s="88">
        <f>SUMPRODUCT('Monthly Returns'!$BI$17:$BI$256,$F$250:$F$489,D$250:D$489)</f>
        <v>0.86328484236222647</v>
      </c>
      <c r="E495" s="88">
        <f>SUMPRODUCT('Monthly Returns'!$BI$17:$BI$256,$F$250:$F$489,E$250:E$489)</f>
        <v>0.92977731942642794</v>
      </c>
      <c r="F495" s="88">
        <f>SUMPRODUCT('Monthly Returns'!$BI$17:$BI$256,$F$250:$F$489,F$250:F$489)</f>
        <v>1.0000000000000002</v>
      </c>
      <c r="G495" s="88">
        <f>SUMPRODUCT('Monthly Returns'!$BI$17:$BI$256,$F$250:$F$489,G$250:G$489)</f>
        <v>0.94240115444012507</v>
      </c>
      <c r="H495" s="88">
        <f>SUMPRODUCT('Monthly Returns'!$BI$17:$BI$256,$F$250:$F$489,H$250:H$489)</f>
        <v>0.8039028813049186</v>
      </c>
      <c r="I495" s="88">
        <f>SUMPRODUCT('Monthly Returns'!$BI$17:$BI$256,$F$250:$F$489,I$250:I$489)</f>
        <v>0.71630575400651597</v>
      </c>
      <c r="J495" s="88">
        <f>SUMPRODUCT('Monthly Returns'!$BI$17:$BI$256,$F$250:$F$489,J$250:J$489)</f>
        <v>0.71492809962081405</v>
      </c>
      <c r="K495" s="88">
        <f>SUMPRODUCT('Monthly Returns'!$BI$17:$BI$256,$F$250:$F$489,K$250:K$489)</f>
        <v>0.63144438992360141</v>
      </c>
      <c r="L495" s="88">
        <f>SUMPRODUCT('Monthly Returns'!$BI$17:$BI$256,$F$250:$F$489,L$250:L$489)</f>
        <v>-1.7919419204011276E-2</v>
      </c>
      <c r="M495" s="88">
        <f>SUMPRODUCT('Monthly Returns'!$BI$17:$BI$256,$F$250:$F$489,M$250:M$489)</f>
        <v>-0.11820882039091152</v>
      </c>
      <c r="N495" s="88">
        <f>SUMPRODUCT('Monthly Returns'!$BI$17:$BI$256,$F$250:$F$489,N$250:N$489)</f>
        <v>-0.3329053400037868</v>
      </c>
      <c r="O495" s="88">
        <f>SUMPRODUCT('Monthly Returns'!$BI$17:$BI$256,$F$250:$F$489,O$250:O$489)</f>
        <v>-0.10421902058541574</v>
      </c>
      <c r="P495" s="88">
        <f>SUMPRODUCT('Monthly Returns'!$BI$17:$BI$256,$F$250:$F$489,P$250:P$489)</f>
        <v>-0.34458884909104415</v>
      </c>
      <c r="Q495" s="88">
        <f>SUMPRODUCT('Monthly Returns'!$BI$17:$BI$256,$F$250:$F$489,Q$250:Q$489)</f>
        <v>-0.31918140118772231</v>
      </c>
      <c r="R495" s="88">
        <f>SUMPRODUCT('Monthly Returns'!$BI$17:$BI$256,$F$250:$F$489,R$250:R$489)</f>
        <v>0.13069819636216065</v>
      </c>
      <c r="S495" s="88">
        <f>SUMPRODUCT('Monthly Returns'!$BI$17:$BI$256,$F$250:$F$489,S$250:S$489)</f>
        <v>0.13257714002118604</v>
      </c>
      <c r="T495" s="88">
        <f>SUMPRODUCT('Monthly Returns'!$BI$17:$BI$256,$F$250:$F$489,T$250:T$489)</f>
        <v>0.12287175759615193</v>
      </c>
      <c r="U495" s="88">
        <f>SUMPRODUCT('Monthly Returns'!$BI$17:$BI$256,$F$250:$F$489,U$250:U$489)</f>
        <v>-2.4509357279133004E-3</v>
      </c>
      <c r="V495" s="88">
        <f>SUMPRODUCT('Monthly Returns'!$BI$17:$BI$256,$F$250:$F$489,V$250:V$489)</f>
        <v>-0.17755198568254821</v>
      </c>
      <c r="W495" s="88">
        <f>SUMPRODUCT('Monthly Returns'!$BI$17:$BI$256,$F$250:$F$489,W$250:W$489)</f>
        <v>-0.19251017233814999</v>
      </c>
      <c r="X495" s="88">
        <f>SUMPRODUCT('Monthly Returns'!$BI$17:$BI$256,$F$250:$F$489,X$250:X$489)</f>
        <v>0.31600541929660375</v>
      </c>
      <c r="Y495" s="88">
        <f>SUMPRODUCT('Monthly Returns'!$BI$17:$BI$256,$F$250:$F$489,Y$250:Y$489)</f>
        <v>-0.16303190872985426</v>
      </c>
      <c r="Z495" s="88">
        <f>SUMPRODUCT('Monthly Returns'!$BI$17:$BI$256,$F$250:$F$489,Z$250:Z$489)</f>
        <v>-0.17702933310978172</v>
      </c>
      <c r="AA495" s="88">
        <f>SUMPRODUCT('Monthly Returns'!$BI$17:$BI$256,$F$250:$F$489,AA$250:AA$489)</f>
        <v>0.6267570242946453</v>
      </c>
      <c r="AB495" s="88">
        <f>SUMPRODUCT('Monthly Returns'!$BI$17:$BI$256,$F$250:$F$489,AB$250:AB$489)</f>
        <v>0.48003602540346541</v>
      </c>
      <c r="AC495" s="88">
        <f>SUMPRODUCT('Monthly Returns'!$BI$17:$BI$256,$F$250:$F$489,AC$250:AC$489)</f>
        <v>0.13127003833978299</v>
      </c>
      <c r="AD495" s="88">
        <f>SUMPRODUCT('Monthly Returns'!$BI$17:$BI$256,$F$250:$F$489,AD$250:AD$489)</f>
        <v>4.9997773671847705E-2</v>
      </c>
      <c r="AE495" s="88">
        <f>SUMPRODUCT('Monthly Returns'!$BI$17:$BI$256,$F$250:$F$489,AE$250:AE$489)</f>
        <v>0.33281913379228356</v>
      </c>
      <c r="AF495" s="88">
        <f>SUMPRODUCT('Monthly Returns'!$BI$17:$BI$256,$F$250:$F$489,AF$250:AF$489)</f>
        <v>0.3036160934694645</v>
      </c>
      <c r="AG495" s="88">
        <f>SUMPRODUCT('Monthly Returns'!$BI$17:$BI$256,$F$250:$F$489,AG$250:AG$489)</f>
        <v>0.37789612631679065</v>
      </c>
      <c r="AH495" s="88">
        <f>SUMPRODUCT('Monthly Returns'!$BI$17:$BI$256,$F$250:$F$489,AH$250:AH$489)</f>
        <v>0.34176642602703478</v>
      </c>
      <c r="AI495" s="88">
        <f>SUMPRODUCT('Monthly Returns'!$BI$17:$BI$256,$F$250:$F$489,AI$250:AI$489)</f>
        <v>0.63556595559769857</v>
      </c>
      <c r="AJ495" s="88">
        <f>SUMPRODUCT('Monthly Returns'!$BI$17:$BI$256,$F$250:$F$489,AJ$250:AJ$489)</f>
        <v>0.76703162613622478</v>
      </c>
      <c r="AK495" s="88">
        <f>SUMPRODUCT('Monthly Returns'!$BI$17:$BI$256,$F$250:$F$489,AK$250:AK$489)</f>
        <v>0.81409261934681054</v>
      </c>
      <c r="AL495" s="88">
        <f>SUMPRODUCT('Monthly Returns'!$BI$17:$BI$256,$F$250:$F$489,AL$250:AL$489)</f>
        <v>0.75671012783945946</v>
      </c>
      <c r="AM495" s="88">
        <f>SUMPRODUCT('Monthly Returns'!$BI$17:$BI$256,$F$250:$F$489,AM$250:AM$489)</f>
        <v>0.20036295822256306</v>
      </c>
      <c r="AN495" s="88">
        <f>SUMPRODUCT('Monthly Returns'!$BI$17:$BI$256,$F$250:$F$489,AN$250:AN$489)</f>
        <v>0.57533643102263332</v>
      </c>
      <c r="AO495" s="88">
        <f>SUMPRODUCT('Monthly Returns'!$BI$17:$BI$256,$F$250:$F$489,AO$250:AO$489)</f>
        <v>-0.11594175475902678</v>
      </c>
      <c r="AP495" s="88">
        <f>SUMPRODUCT('Monthly Returns'!$BI$17:$BI$256,$F$250:$F$489,AP$250:AP$489)</f>
        <v>0.33882455070033984</v>
      </c>
      <c r="AQ495" s="88">
        <f>SUMPRODUCT('Monthly Returns'!$BI$17:$BI$256,$F$250:$F$489,AQ$250:AQ$489)</f>
        <v>0.60447217939462139</v>
      </c>
      <c r="AR495" s="88">
        <f>SUMPRODUCT('Monthly Returns'!$BI$17:$BI$256,$F$250:$F$489,AR$250:AR$489)</f>
        <v>0.44155050826215164</v>
      </c>
      <c r="AS495" s="88">
        <f>SUMPRODUCT('Monthly Returns'!$BI$17:$BI$256,$F$250:$F$489,AS$250:AS$489)</f>
        <v>-1.7919419204011276E-2</v>
      </c>
      <c r="AT495" s="88">
        <f>SUMPRODUCT('Monthly Returns'!$BI$17:$BI$256,$F$250:$F$489,AT$250:AT$489)</f>
        <v>0.78247256256484399</v>
      </c>
      <c r="AU495" s="88">
        <f>SUMPRODUCT('Monthly Returns'!$BI$17:$BI$256,$F$250:$F$489,AU$250:AU$489)</f>
        <v>0.3346966721141057</v>
      </c>
      <c r="AV495" s="88">
        <f>SUMPRODUCT('Monthly Returns'!$BI$17:$BI$256,$F$250:$F$489,AV$250:AV$489)</f>
        <v>0.26811980965814197</v>
      </c>
      <c r="AW495" s="88">
        <f>SUMPRODUCT('Monthly Returns'!$BI$17:$BI$256,$F$250:$F$489,AW$250:AW$489)</f>
        <v>0.64444084652653133</v>
      </c>
      <c r="AX495" s="88">
        <f>SUMPRODUCT('Monthly Returns'!$BI$17:$BI$256,$F$250:$F$489,AX$250:AX$489)</f>
        <v>0.68857224084987367</v>
      </c>
      <c r="AY495" s="88">
        <f>SUMPRODUCT('Monthly Returns'!$BI$17:$BI$256,$F$250:$F$489,AY$250:AY$489)</f>
        <v>0.8587347105892249</v>
      </c>
      <c r="AZ495" s="88">
        <f>SUMPRODUCT('Monthly Returns'!$BI$17:$BI$256,$F$250:$F$489,AZ$250:AZ$489)</f>
        <v>0.73693305167262257</v>
      </c>
      <c r="BA495" s="88">
        <f>SUMPRODUCT('Monthly Returns'!$BI$17:$BI$256,$F$250:$F$489,BA$250:BA$489)</f>
        <v>0.42986511565468216</v>
      </c>
      <c r="BB495" s="88"/>
      <c r="BC495" s="88"/>
      <c r="BD495" s="88"/>
      <c r="BE495" s="88"/>
      <c r="BF495" s="88"/>
      <c r="BG495" s="88"/>
      <c r="BH495" s="88"/>
      <c r="BI495" s="88"/>
      <c r="BJ495" s="88"/>
      <c r="BK495" s="88"/>
      <c r="BL495" s="88"/>
      <c r="BM495" s="88"/>
      <c r="BN495" s="88"/>
      <c r="BO495" s="88"/>
      <c r="BP495" s="88"/>
      <c r="BQ495" s="88"/>
      <c r="BR495" s="88"/>
      <c r="BS495" s="88"/>
      <c r="BT495" s="88"/>
      <c r="BU495" s="88"/>
      <c r="BV495" s="88"/>
    </row>
    <row r="496" spans="1:74" x14ac:dyDescent="0.2">
      <c r="A496" s="90" t="str">
        <v>U.S. Micro Cap Equity</v>
      </c>
      <c r="C496" s="88">
        <f>SUMPRODUCT('Monthly Returns'!$BI$17:$BI$256,$G$250:$G$489,C$250:C$489)</f>
        <v>0.80837639775421777</v>
      </c>
      <c r="D496" s="88">
        <f>SUMPRODUCT('Monthly Returns'!$BI$17:$BI$256,$G$250:$G$489,D$250:D$489)</f>
        <v>0.78277361071030782</v>
      </c>
      <c r="E496" s="88">
        <f>SUMPRODUCT('Monthly Returns'!$BI$17:$BI$256,$G$250:$G$489,E$250:E$489)</f>
        <v>0.8557754559888292</v>
      </c>
      <c r="F496" s="88">
        <f>SUMPRODUCT('Monthly Returns'!$BI$17:$BI$256,$G$250:$G$489,F$250:F$489)</f>
        <v>0.94240115444012507</v>
      </c>
      <c r="G496" s="88">
        <f>SUMPRODUCT('Monthly Returns'!$BI$17:$BI$256,$G$250:$G$489,G$250:G$489)</f>
        <v>1.0000000000000004</v>
      </c>
      <c r="H496" s="88">
        <f>SUMPRODUCT('Monthly Returns'!$BI$17:$BI$256,$G$250:$G$489,H$250:H$489)</f>
        <v>0.73708106032284848</v>
      </c>
      <c r="I496" s="88">
        <f>SUMPRODUCT('Monthly Returns'!$BI$17:$BI$256,$G$250:$G$489,I$250:I$489)</f>
        <v>0.6650584932552579</v>
      </c>
      <c r="J496" s="88">
        <f>SUMPRODUCT('Monthly Returns'!$BI$17:$BI$256,$G$250:$G$489,J$250:J$489)</f>
        <v>0.70955038696799277</v>
      </c>
      <c r="K496" s="88">
        <f>SUMPRODUCT('Monthly Returns'!$BI$17:$BI$256,$G$250:$G$489,K$250:K$489)</f>
        <v>0.58465845738126476</v>
      </c>
      <c r="L496" s="88">
        <f>SUMPRODUCT('Monthly Returns'!$BI$17:$BI$256,$G$250:$G$489,L$250:L$489)</f>
        <v>7.2977709070134031E-3</v>
      </c>
      <c r="M496" s="88">
        <f>SUMPRODUCT('Monthly Returns'!$BI$17:$BI$256,$G$250:$G$489,M$250:M$489)</f>
        <v>-0.12545489333065885</v>
      </c>
      <c r="N496" s="88">
        <f>SUMPRODUCT('Monthly Returns'!$BI$17:$BI$256,$G$250:$G$489,N$250:N$489)</f>
        <v>-0.34175223674681982</v>
      </c>
      <c r="O496" s="88">
        <f>SUMPRODUCT('Monthly Returns'!$BI$17:$BI$256,$G$250:$G$489,O$250:O$489)</f>
        <v>-9.9583279676707714E-2</v>
      </c>
      <c r="P496" s="88">
        <f>SUMPRODUCT('Monthly Returns'!$BI$17:$BI$256,$G$250:$G$489,P$250:P$489)</f>
        <v>-0.35156517306289292</v>
      </c>
      <c r="Q496" s="88">
        <f>SUMPRODUCT('Monthly Returns'!$BI$17:$BI$256,$G$250:$G$489,Q$250:Q$489)</f>
        <v>-0.32928215410110856</v>
      </c>
      <c r="R496" s="88">
        <f>SUMPRODUCT('Monthly Returns'!$BI$17:$BI$256,$G$250:$G$489,R$250:R$489)</f>
        <v>0.12848975506120092</v>
      </c>
      <c r="S496" s="88">
        <f>SUMPRODUCT('Monthly Returns'!$BI$17:$BI$256,$G$250:$G$489,S$250:S$489)</f>
        <v>0.14412694141134835</v>
      </c>
      <c r="T496" s="88">
        <f>SUMPRODUCT('Monthly Returns'!$BI$17:$BI$256,$G$250:$G$489,T$250:T$489)</f>
        <v>0.10636734436516038</v>
      </c>
      <c r="U496" s="88">
        <f>SUMPRODUCT('Monthly Returns'!$BI$17:$BI$256,$G$250:$G$489,U$250:U$489)</f>
        <v>-2.45667186368993E-3</v>
      </c>
      <c r="V496" s="88">
        <f>SUMPRODUCT('Monthly Returns'!$BI$17:$BI$256,$G$250:$G$489,V$250:V$489)</f>
        <v>-0.1973033666989126</v>
      </c>
      <c r="W496" s="88">
        <f>SUMPRODUCT('Monthly Returns'!$BI$17:$BI$256,$G$250:$G$489,W$250:W$489)</f>
        <v>-0.19494947800768278</v>
      </c>
      <c r="X496" s="88">
        <f>SUMPRODUCT('Monthly Returns'!$BI$17:$BI$256,$G$250:$G$489,X$250:X$489)</f>
        <v>0.29990190280327106</v>
      </c>
      <c r="Y496" s="88">
        <f>SUMPRODUCT('Monthly Returns'!$BI$17:$BI$256,$G$250:$G$489,Y$250:Y$489)</f>
        <v>-0.14412313274172389</v>
      </c>
      <c r="Z496" s="88">
        <f>SUMPRODUCT('Monthly Returns'!$BI$17:$BI$256,$G$250:$G$489,Z$250:Z$489)</f>
        <v>-0.16172612775723361</v>
      </c>
      <c r="AA496" s="88">
        <f>SUMPRODUCT('Monthly Returns'!$BI$17:$BI$256,$G$250:$G$489,AA$250:AA$489)</f>
        <v>0.62136635302363152</v>
      </c>
      <c r="AB496" s="88">
        <f>SUMPRODUCT('Monthly Returns'!$BI$17:$BI$256,$G$250:$G$489,AB$250:AB$489)</f>
        <v>0.52003511835402383</v>
      </c>
      <c r="AC496" s="88">
        <f>SUMPRODUCT('Monthly Returns'!$BI$17:$BI$256,$G$250:$G$489,AC$250:AC$489)</f>
        <v>0.11500537507624983</v>
      </c>
      <c r="AD496" s="88">
        <f>SUMPRODUCT('Monthly Returns'!$BI$17:$BI$256,$G$250:$G$489,AD$250:AD$489)</f>
        <v>3.6842827832071698E-2</v>
      </c>
      <c r="AE496" s="88">
        <f>SUMPRODUCT('Monthly Returns'!$BI$17:$BI$256,$G$250:$G$489,AE$250:AE$489)</f>
        <v>0.31301115736017932</v>
      </c>
      <c r="AF496" s="88">
        <f>SUMPRODUCT('Monthly Returns'!$BI$17:$BI$256,$G$250:$G$489,AF$250:AF$489)</f>
        <v>0.24386688570756893</v>
      </c>
      <c r="AG496" s="88">
        <f>SUMPRODUCT('Monthly Returns'!$BI$17:$BI$256,$G$250:$G$489,AG$250:AG$489)</f>
        <v>0.35735535056711787</v>
      </c>
      <c r="AH496" s="88">
        <f>SUMPRODUCT('Monthly Returns'!$BI$17:$BI$256,$G$250:$G$489,AH$250:AH$489)</f>
        <v>0.28581316075326729</v>
      </c>
      <c r="AI496" s="88">
        <f>SUMPRODUCT('Monthly Returns'!$BI$17:$BI$256,$G$250:$G$489,AI$250:AI$489)</f>
        <v>0.66030444282086487</v>
      </c>
      <c r="AJ496" s="88">
        <f>SUMPRODUCT('Monthly Returns'!$BI$17:$BI$256,$G$250:$G$489,AJ$250:AJ$489)</f>
        <v>0.78029351392670776</v>
      </c>
      <c r="AK496" s="88">
        <f>SUMPRODUCT('Monthly Returns'!$BI$17:$BI$256,$G$250:$G$489,AK$250:AK$489)</f>
        <v>0.8147242872564443</v>
      </c>
      <c r="AL496" s="88">
        <f>SUMPRODUCT('Monthly Returns'!$BI$17:$BI$256,$G$250:$G$489,AL$250:AL$489)</f>
        <v>0.77869731205798687</v>
      </c>
      <c r="AM496" s="88">
        <f>SUMPRODUCT('Monthly Returns'!$BI$17:$BI$256,$G$250:$G$489,AM$250:AM$489)</f>
        <v>0.22253448943455695</v>
      </c>
      <c r="AN496" s="88">
        <f>SUMPRODUCT('Monthly Returns'!$BI$17:$BI$256,$G$250:$G$489,AN$250:AN$489)</f>
        <v>0.60844215747684149</v>
      </c>
      <c r="AO496" s="88">
        <f>SUMPRODUCT('Monthly Returns'!$BI$17:$BI$256,$G$250:$G$489,AO$250:AO$489)</f>
        <v>-0.11300351604909335</v>
      </c>
      <c r="AP496" s="88">
        <f>SUMPRODUCT('Monthly Returns'!$BI$17:$BI$256,$G$250:$G$489,AP$250:AP$489)</f>
        <v>0.33729804533605906</v>
      </c>
      <c r="AQ496" s="88">
        <f>SUMPRODUCT('Monthly Returns'!$BI$17:$BI$256,$G$250:$G$489,AQ$250:AQ$489)</f>
        <v>0.55388412960220901</v>
      </c>
      <c r="AR496" s="88">
        <f>SUMPRODUCT('Monthly Returns'!$BI$17:$BI$256,$G$250:$G$489,AR$250:AR$489)</f>
        <v>0.44754402473750576</v>
      </c>
      <c r="AS496" s="88">
        <f>SUMPRODUCT('Monthly Returns'!$BI$17:$BI$256,$G$250:$G$489,AS$250:AS$489)</f>
        <v>7.2977709070134031E-3</v>
      </c>
      <c r="AT496" s="88">
        <f>SUMPRODUCT('Monthly Returns'!$BI$17:$BI$256,$G$250:$G$489,AT$250:AT$489)</f>
        <v>0.73103814807435719</v>
      </c>
      <c r="AU496" s="88">
        <f>SUMPRODUCT('Monthly Returns'!$BI$17:$BI$256,$G$250:$G$489,AU$250:AU$489)</f>
        <v>0.28677446847779547</v>
      </c>
      <c r="AV496" s="88">
        <f>SUMPRODUCT('Monthly Returns'!$BI$17:$BI$256,$G$250:$G$489,AV$250:AV$489)</f>
        <v>0.18635937884858594</v>
      </c>
      <c r="AW496" s="88">
        <f>SUMPRODUCT('Monthly Returns'!$BI$17:$BI$256,$G$250:$G$489,AW$250:AW$489)</f>
        <v>0.56212258383921776</v>
      </c>
      <c r="AX496" s="88">
        <f>SUMPRODUCT('Monthly Returns'!$BI$17:$BI$256,$G$250:$G$489,AX$250:AX$489)</f>
        <v>0.62535711914140546</v>
      </c>
      <c r="AY496" s="88">
        <f>SUMPRODUCT('Monthly Returns'!$BI$17:$BI$256,$G$250:$G$489,AY$250:AY$489)</f>
        <v>0.77919362528493319</v>
      </c>
      <c r="AZ496" s="88">
        <f>SUMPRODUCT('Monthly Returns'!$BI$17:$BI$256,$G$250:$G$489,AZ$250:AZ$489)</f>
        <v>0.65159763544962279</v>
      </c>
      <c r="BA496" s="88">
        <f>SUMPRODUCT('Monthly Returns'!$BI$17:$BI$256,$G$250:$G$489,BA$250:BA$489)</f>
        <v>0.42842175956006279</v>
      </c>
      <c r="BB496" s="88"/>
      <c r="BC496" s="88"/>
      <c r="BD496" s="88"/>
      <c r="BE496" s="88"/>
      <c r="BF496" s="88"/>
      <c r="BG496" s="88"/>
      <c r="BH496" s="88"/>
      <c r="BI496" s="88"/>
      <c r="BJ496" s="88"/>
      <c r="BK496" s="88"/>
      <c r="BL496" s="88"/>
      <c r="BM496" s="88"/>
      <c r="BN496" s="88"/>
      <c r="BO496" s="88"/>
      <c r="BP496" s="88"/>
      <c r="BQ496" s="88"/>
      <c r="BR496" s="88"/>
      <c r="BS496" s="88"/>
      <c r="BT496" s="88"/>
      <c r="BU496" s="88"/>
      <c r="BV496" s="88"/>
    </row>
    <row r="497" spans="1:74" x14ac:dyDescent="0.2">
      <c r="A497" s="90" t="str">
        <v>Global Equity</v>
      </c>
      <c r="C497" s="88">
        <f>SUMPRODUCT('Monthly Returns'!$BI$17:$BI$256,$H$250:$H$489,C$250:C$489)</f>
        <v>0.94883027740858483</v>
      </c>
      <c r="D497" s="88">
        <f>SUMPRODUCT('Monthly Returns'!$BI$17:$BI$256,$H$250:$H$489,D$250:D$489)</f>
        <v>0.95187351704320899</v>
      </c>
      <c r="E497" s="88">
        <f>SUMPRODUCT('Monthly Returns'!$BI$17:$BI$256,$H$250:$H$489,E$250:E$489)</f>
        <v>0.92097824221489266</v>
      </c>
      <c r="F497" s="88">
        <f>SUMPRODUCT('Monthly Returns'!$BI$17:$BI$256,$H$250:$H$489,F$250:F$489)</f>
        <v>0.8039028813049186</v>
      </c>
      <c r="G497" s="88">
        <f>SUMPRODUCT('Monthly Returns'!$BI$17:$BI$256,$H$250:$H$489,G$250:G$489)</f>
        <v>0.73708106032284848</v>
      </c>
      <c r="H497" s="88">
        <f>SUMPRODUCT('Monthly Returns'!$BI$17:$BI$256,$H$250:$H$489,H$250:H$489)</f>
        <v>0.99999999999999989</v>
      </c>
      <c r="I497" s="88">
        <f>SUMPRODUCT('Monthly Returns'!$BI$17:$BI$256,$H$250:$H$489,I$250:I$489)</f>
        <v>0.96992096368592584</v>
      </c>
      <c r="J497" s="88">
        <f>SUMPRODUCT('Monthly Returns'!$BI$17:$BI$256,$H$250:$H$489,J$250:J$489)</f>
        <v>0.90961738045450513</v>
      </c>
      <c r="K497" s="88">
        <f>SUMPRODUCT('Monthly Returns'!$BI$17:$BI$256,$H$250:$H$489,K$250:K$489)</f>
        <v>0.86899353496138554</v>
      </c>
      <c r="L497" s="88">
        <f>SUMPRODUCT('Monthly Returns'!$BI$17:$BI$256,$H$250:$H$489,L$250:L$489)</f>
        <v>-2.3667396985392927E-2</v>
      </c>
      <c r="M497" s="88">
        <f>SUMPRODUCT('Monthly Returns'!$BI$17:$BI$256,$H$250:$H$489,M$250:M$489)</f>
        <v>-4.8051846798004422E-3</v>
      </c>
      <c r="N497" s="88">
        <f>SUMPRODUCT('Monthly Returns'!$BI$17:$BI$256,$H$250:$H$489,N$250:N$489)</f>
        <v>-0.28852353631206384</v>
      </c>
      <c r="O497" s="88">
        <f>SUMPRODUCT('Monthly Returns'!$BI$17:$BI$256,$H$250:$H$489,O$250:O$489)</f>
        <v>-0.10805513200728188</v>
      </c>
      <c r="P497" s="88">
        <f>SUMPRODUCT('Monthly Returns'!$BI$17:$BI$256,$H$250:$H$489,P$250:P$489)</f>
        <v>-0.29006961960952915</v>
      </c>
      <c r="Q497" s="88">
        <f>SUMPRODUCT('Monthly Returns'!$BI$17:$BI$256,$H$250:$H$489,Q$250:Q$489)</f>
        <v>-0.28349663583985313</v>
      </c>
      <c r="R497" s="88">
        <f>SUMPRODUCT('Monthly Returns'!$BI$17:$BI$256,$H$250:$H$489,R$250:R$489)</f>
        <v>0.30000323209570562</v>
      </c>
      <c r="S497" s="88">
        <f>SUMPRODUCT('Monthly Returns'!$BI$17:$BI$256,$H$250:$H$489,S$250:S$489)</f>
        <v>0.30651276539596434</v>
      </c>
      <c r="T497" s="88">
        <f>SUMPRODUCT('Monthly Returns'!$BI$17:$BI$256,$H$250:$H$489,T$250:T$489)</f>
        <v>0.2723989274422044</v>
      </c>
      <c r="U497" s="88">
        <f>SUMPRODUCT('Monthly Returns'!$BI$17:$BI$256,$H$250:$H$489,U$250:U$489)</f>
        <v>0.13308302213398324</v>
      </c>
      <c r="V497" s="88">
        <f>SUMPRODUCT('Monthly Returns'!$BI$17:$BI$256,$H$250:$H$489,V$250:V$489)</f>
        <v>-7.9821183063812418E-2</v>
      </c>
      <c r="W497" s="88">
        <f>SUMPRODUCT('Monthly Returns'!$BI$17:$BI$256,$H$250:$H$489,W$250:W$489)</f>
        <v>-0.1031196768711489</v>
      </c>
      <c r="X497" s="88">
        <f>SUMPRODUCT('Monthly Returns'!$BI$17:$BI$256,$H$250:$H$489,X$250:X$489)</f>
        <v>0.37039747535532747</v>
      </c>
      <c r="Y497" s="88">
        <f>SUMPRODUCT('Monthly Returns'!$BI$17:$BI$256,$H$250:$H$489,Y$250:Y$489)</f>
        <v>-4.375586203682362E-2</v>
      </c>
      <c r="Z497" s="88">
        <f>SUMPRODUCT('Monthly Returns'!$BI$17:$BI$256,$H$250:$H$489,Z$250:Z$489)</f>
        <v>-7.5044564824687396E-2</v>
      </c>
      <c r="AA497" s="88">
        <f>SUMPRODUCT('Monthly Returns'!$BI$17:$BI$256,$H$250:$H$489,AA$250:AA$489)</f>
        <v>0.73006666551054678</v>
      </c>
      <c r="AB497" s="88">
        <f>SUMPRODUCT('Monthly Returns'!$BI$17:$BI$256,$H$250:$H$489,AB$250:AB$489)</f>
        <v>0.56185065326180816</v>
      </c>
      <c r="AC497" s="88">
        <f>SUMPRODUCT('Monthly Returns'!$BI$17:$BI$256,$H$250:$H$489,AC$250:AC$489)</f>
        <v>0.38324017469836902</v>
      </c>
      <c r="AD497" s="88">
        <f>SUMPRODUCT('Monthly Returns'!$BI$17:$BI$256,$H$250:$H$489,AD$250:AD$489)</f>
        <v>0.28248285858469002</v>
      </c>
      <c r="AE497" s="88">
        <f>SUMPRODUCT('Monthly Returns'!$BI$17:$BI$256,$H$250:$H$489,AE$250:AE$489)</f>
        <v>0.61204046812785939</v>
      </c>
      <c r="AF497" s="88">
        <f>SUMPRODUCT('Monthly Returns'!$BI$17:$BI$256,$H$250:$H$489,AF$250:AF$489)</f>
        <v>0.54349661487246503</v>
      </c>
      <c r="AG497" s="88">
        <f>SUMPRODUCT('Monthly Returns'!$BI$17:$BI$256,$H$250:$H$489,AG$250:AG$489)</f>
        <v>0.57976778207275759</v>
      </c>
      <c r="AH497" s="88">
        <f>SUMPRODUCT('Monthly Returns'!$BI$17:$BI$256,$H$250:$H$489,AH$250:AH$489)</f>
        <v>0.58619764632819371</v>
      </c>
      <c r="AI497" s="88">
        <f>SUMPRODUCT('Monthly Returns'!$BI$17:$BI$256,$H$250:$H$489,AI$250:AI$489)</f>
        <v>0.738153922720165</v>
      </c>
      <c r="AJ497" s="88">
        <f>SUMPRODUCT('Monthly Returns'!$BI$17:$BI$256,$H$250:$H$489,AJ$250:AJ$489)</f>
        <v>0.87079169541088097</v>
      </c>
      <c r="AK497" s="88">
        <f>SUMPRODUCT('Monthly Returns'!$BI$17:$BI$256,$H$250:$H$489,AK$250:AK$489)</f>
        <v>0.89003570100833296</v>
      </c>
      <c r="AL497" s="88">
        <f>SUMPRODUCT('Monthly Returns'!$BI$17:$BI$256,$H$250:$H$489,AL$250:AL$489)</f>
        <v>0.81666061428032677</v>
      </c>
      <c r="AM497" s="88">
        <f>SUMPRODUCT('Monthly Returns'!$BI$17:$BI$256,$H$250:$H$489,AM$250:AM$489)</f>
        <v>0.30676426061184492</v>
      </c>
      <c r="AN497" s="88">
        <f>SUMPRODUCT('Monthly Returns'!$BI$17:$BI$256,$H$250:$H$489,AN$250:AN$489)</f>
        <v>0.72764521436423246</v>
      </c>
      <c r="AO497" s="88">
        <f>SUMPRODUCT('Monthly Returns'!$BI$17:$BI$256,$H$250:$H$489,AO$250:AO$489)</f>
        <v>-7.6906302637930898E-2</v>
      </c>
      <c r="AP497" s="88">
        <f>SUMPRODUCT('Monthly Returns'!$BI$17:$BI$256,$H$250:$H$489,AP$250:AP$489)</f>
        <v>0.48998571618719039</v>
      </c>
      <c r="AQ497" s="88">
        <f>SUMPRODUCT('Monthly Returns'!$BI$17:$BI$256,$H$250:$H$489,AQ$250:AQ$489)</f>
        <v>0.81685939145464082</v>
      </c>
      <c r="AR497" s="88">
        <f>SUMPRODUCT('Monthly Returns'!$BI$17:$BI$256,$H$250:$H$489,AR$250:AR$489)</f>
        <v>0.43932868149312465</v>
      </c>
      <c r="AS497" s="88">
        <f>SUMPRODUCT('Monthly Returns'!$BI$17:$BI$256,$H$250:$H$489,AS$250:AS$489)</f>
        <v>-2.3667396985392927E-2</v>
      </c>
      <c r="AT497" s="88">
        <f>SUMPRODUCT('Monthly Returns'!$BI$17:$BI$256,$H$250:$H$489,AT$250:AT$489)</f>
        <v>0.87571097693034083</v>
      </c>
      <c r="AU497" s="88">
        <f>SUMPRODUCT('Monthly Returns'!$BI$17:$BI$256,$H$250:$H$489,AU$250:AU$489)</f>
        <v>0.42027680601740425</v>
      </c>
      <c r="AV497" s="88">
        <f>SUMPRODUCT('Monthly Returns'!$BI$17:$BI$256,$H$250:$H$489,AV$250:AV$489)</f>
        <v>0.31774477778726157</v>
      </c>
      <c r="AW497" s="88">
        <f>SUMPRODUCT('Monthly Returns'!$BI$17:$BI$256,$H$250:$H$489,AW$250:AW$489)</f>
        <v>0.62021504998587895</v>
      </c>
      <c r="AX497" s="88">
        <f>SUMPRODUCT('Monthly Returns'!$BI$17:$BI$256,$H$250:$H$489,AX$250:AX$489)</f>
        <v>0.7957657256596351</v>
      </c>
      <c r="AY497" s="88">
        <f>SUMPRODUCT('Monthly Returns'!$BI$17:$BI$256,$H$250:$H$489,AY$250:AY$489)</f>
        <v>0.96814711152740829</v>
      </c>
      <c r="AZ497" s="88">
        <f>SUMPRODUCT('Monthly Returns'!$BI$17:$BI$256,$H$250:$H$489,AZ$250:AZ$489)</f>
        <v>0.77818746949252504</v>
      </c>
      <c r="BA497" s="88">
        <f>SUMPRODUCT('Monthly Returns'!$BI$17:$BI$256,$H$250:$H$489,BA$250:BA$489)</f>
        <v>0.51929271651385711</v>
      </c>
      <c r="BB497" s="88"/>
      <c r="BC497" s="88"/>
      <c r="BD497" s="88"/>
      <c r="BE497" s="88"/>
      <c r="BF497" s="88"/>
      <c r="BG497" s="88"/>
      <c r="BH497" s="88"/>
      <c r="BI497" s="88"/>
      <c r="BJ497" s="88"/>
      <c r="BK497" s="88"/>
      <c r="BL497" s="88"/>
      <c r="BM497" s="88"/>
      <c r="BN497" s="88"/>
      <c r="BO497" s="88"/>
      <c r="BP497" s="88"/>
      <c r="BQ497" s="88"/>
      <c r="BR497" s="88"/>
      <c r="BS497" s="88"/>
      <c r="BT497" s="88"/>
      <c r="BU497" s="88"/>
      <c r="BV497" s="88"/>
    </row>
    <row r="498" spans="1:74" x14ac:dyDescent="0.2">
      <c r="A498" s="90" t="str">
        <v>International Developed Equity</v>
      </c>
      <c r="C498" s="88">
        <f>SUMPRODUCT('Monthly Returns'!$BI$17:$BI$256,$I$250:$I$489,C$250:C$489)</f>
        <v>0.84788846599280521</v>
      </c>
      <c r="D498" s="88">
        <f>SUMPRODUCT('Monthly Returns'!$BI$17:$BI$256,$I$250:$I$489,D$250:D$489)</f>
        <v>0.8509031675266896</v>
      </c>
      <c r="E498" s="88">
        <f>SUMPRODUCT('Monthly Returns'!$BI$17:$BI$256,$I$250:$I$489,E$250:E$489)</f>
        <v>0.84135447913585626</v>
      </c>
      <c r="F498" s="88">
        <f>SUMPRODUCT('Monthly Returns'!$BI$17:$BI$256,$I$250:$I$489,F$250:F$489)</f>
        <v>0.71630575400651597</v>
      </c>
      <c r="G498" s="88">
        <f>SUMPRODUCT('Monthly Returns'!$BI$17:$BI$256,$I$250:$I$489,G$250:G$489)</f>
        <v>0.6650584932552579</v>
      </c>
      <c r="H498" s="88">
        <f>SUMPRODUCT('Monthly Returns'!$BI$17:$BI$256,$I$250:$I$489,H$250:H$489)</f>
        <v>0.96992096368592584</v>
      </c>
      <c r="I498" s="88">
        <f>SUMPRODUCT('Monthly Returns'!$BI$17:$BI$256,$I$250:$I$489,I$250:I$489)</f>
        <v>0.99999999999999933</v>
      </c>
      <c r="J498" s="88">
        <f>SUMPRODUCT('Monthly Returns'!$BI$17:$BI$256,$I$250:$I$489,J$250:J$489)</f>
        <v>0.94434270151382571</v>
      </c>
      <c r="K498" s="282">
        <f>SUMPRODUCT('Monthly Returns'!$BI$17:$BI$256,$I$250:$I$489,K$250:K$489)</f>
        <v>0.91492081985886575</v>
      </c>
      <c r="L498" s="88">
        <f>SUMPRODUCT('Monthly Returns'!$BI$17:$BI$256,$I$250:$I$489,L$250:L$489)</f>
        <v>1.0651158463298976E-2</v>
      </c>
      <c r="M498" s="88">
        <f>SUMPRODUCT('Monthly Returns'!$BI$17:$BI$256,$I$250:$I$489,M$250:M$489)</f>
        <v>5.1746479215426182E-2</v>
      </c>
      <c r="N498" s="88">
        <f>SUMPRODUCT('Monthly Returns'!$BI$17:$BI$256,$I$250:$I$489,N$250:N$489)</f>
        <v>-0.23945457457340824</v>
      </c>
      <c r="O498" s="88">
        <f>SUMPRODUCT('Monthly Returns'!$BI$17:$BI$256,$I$250:$I$489,O$250:O$489)</f>
        <v>-6.586806863018789E-2</v>
      </c>
      <c r="P498" s="88">
        <f>SUMPRODUCT('Monthly Returns'!$BI$17:$BI$256,$I$250:$I$489,P$250:P$489)</f>
        <v>-0.23553008599847106</v>
      </c>
      <c r="Q498" s="88">
        <f>SUMPRODUCT('Monthly Returns'!$BI$17:$BI$256,$I$250:$I$489,Q$250:Q$489)</f>
        <v>-0.24895621889603253</v>
      </c>
      <c r="R498" s="88">
        <f>SUMPRODUCT('Monthly Returns'!$BI$17:$BI$256,$I$250:$I$489,R$250:R$489)</f>
        <v>0.35465614582331056</v>
      </c>
      <c r="S498" s="88">
        <f>SUMPRODUCT('Monthly Returns'!$BI$17:$BI$256,$I$250:$I$489,S$250:S$489)</f>
        <v>0.36607552597575688</v>
      </c>
      <c r="T498" s="88">
        <f>SUMPRODUCT('Monthly Returns'!$BI$17:$BI$256,$I$250:$I$489,T$250:T$489)</f>
        <v>0.31808986009274448</v>
      </c>
      <c r="U498" s="88">
        <f>SUMPRODUCT('Monthly Returns'!$BI$17:$BI$256,$I$250:$I$489,U$250:U$489)</f>
        <v>0.19421187985311678</v>
      </c>
      <c r="V498" s="88">
        <f>SUMPRODUCT('Monthly Returns'!$BI$17:$BI$256,$I$250:$I$489,V$250:V$489)</f>
        <v>-1.542992839425616E-2</v>
      </c>
      <c r="W498" s="88">
        <f>SUMPRODUCT('Monthly Returns'!$BI$17:$BI$256,$I$250:$I$489,W$250:W$489)</f>
        <v>-5.0934798443049302E-2</v>
      </c>
      <c r="X498" s="88">
        <f>SUMPRODUCT('Monthly Returns'!$BI$17:$BI$256,$I$250:$I$489,X$250:X$489)</f>
        <v>0.38124804928463751</v>
      </c>
      <c r="Y498" s="88">
        <f>SUMPRODUCT('Monthly Returns'!$BI$17:$BI$256,$I$250:$I$489,Y$250:Y$489)</f>
        <v>9.8152815766146869E-3</v>
      </c>
      <c r="Z498" s="88">
        <f>SUMPRODUCT('Monthly Returns'!$BI$17:$BI$256,$I$250:$I$489,Z$250:Z$489)</f>
        <v>-2.3731342784418102E-2</v>
      </c>
      <c r="AA498" s="88">
        <f>SUMPRODUCT('Monthly Returns'!$BI$17:$BI$256,$I$250:$I$489,AA$250:AA$489)</f>
        <v>0.73324110349253269</v>
      </c>
      <c r="AB498" s="88">
        <f>SUMPRODUCT('Monthly Returns'!$BI$17:$BI$256,$I$250:$I$489,AB$250:AB$489)</f>
        <v>0.56478252728847445</v>
      </c>
      <c r="AC498" s="88">
        <f>SUMPRODUCT('Monthly Returns'!$BI$17:$BI$256,$I$250:$I$489,AC$250:AC$489)</f>
        <v>0.47087193953436479</v>
      </c>
      <c r="AD498" s="88">
        <f>SUMPRODUCT('Monthly Returns'!$BI$17:$BI$256,$I$250:$I$489,AD$250:AD$489)</f>
        <v>0.36897903821418265</v>
      </c>
      <c r="AE498" s="88">
        <f>SUMPRODUCT('Monthly Returns'!$BI$17:$BI$256,$I$250:$I$489,AE$250:AE$489)</f>
        <v>0.6908503554277079</v>
      </c>
      <c r="AF498" s="88">
        <f>SUMPRODUCT('Monthly Returns'!$BI$17:$BI$256,$I$250:$I$489,AF$250:AF$489)</f>
        <v>0.6107561514121731</v>
      </c>
      <c r="AG498" s="88">
        <f>SUMPRODUCT('Monthly Returns'!$BI$17:$BI$256,$I$250:$I$489,AG$250:AG$489)</f>
        <v>0.62434459625255467</v>
      </c>
      <c r="AH498" s="88">
        <f>SUMPRODUCT('Monthly Returns'!$BI$17:$BI$256,$I$250:$I$489,AH$250:AH$489)</f>
        <v>0.66842758402124269</v>
      </c>
      <c r="AI498" s="88">
        <f>SUMPRODUCT('Monthly Returns'!$BI$17:$BI$256,$I$250:$I$489,AI$250:AI$489)</f>
        <v>0.73907067438705221</v>
      </c>
      <c r="AJ498" s="88">
        <f>SUMPRODUCT('Monthly Returns'!$BI$17:$BI$256,$I$250:$I$489,AJ$250:AJ$489)</f>
        <v>0.87091273501035193</v>
      </c>
      <c r="AK498" s="88">
        <f>SUMPRODUCT('Monthly Returns'!$BI$17:$BI$256,$I$250:$I$489,AK$250:AK$489)</f>
        <v>0.88182542626708671</v>
      </c>
      <c r="AL498" s="88">
        <f>SUMPRODUCT('Monthly Returns'!$BI$17:$BI$256,$I$250:$I$489,AL$250:AL$489)</f>
        <v>0.8133816899690699</v>
      </c>
      <c r="AM498" s="88">
        <f>SUMPRODUCT('Monthly Returns'!$BI$17:$BI$256,$I$250:$I$489,AM$250:AM$489)</f>
        <v>0.34270357606124752</v>
      </c>
      <c r="AN498" s="88">
        <f>SUMPRODUCT('Monthly Returns'!$BI$17:$BI$256,$I$250:$I$489,AN$250:AN$489)</f>
        <v>0.74849192926563857</v>
      </c>
      <c r="AO498" s="88">
        <f>SUMPRODUCT('Monthly Returns'!$BI$17:$BI$256,$I$250:$I$489,AO$250:AO$489)</f>
        <v>-6.8028633619047874E-2</v>
      </c>
      <c r="AP498" s="88">
        <f>SUMPRODUCT('Monthly Returns'!$BI$17:$BI$256,$I$250:$I$489,AP$250:AP$489)</f>
        <v>0.54476256876388163</v>
      </c>
      <c r="AQ498" s="88">
        <f>SUMPRODUCT('Monthly Returns'!$BI$17:$BI$256,$I$250:$I$489,AQ$250:AQ$489)</f>
        <v>0.84368483695695429</v>
      </c>
      <c r="AR498" s="88">
        <f>SUMPRODUCT('Monthly Returns'!$BI$17:$BI$256,$I$250:$I$489,AR$250:AR$489)</f>
        <v>0.40749840226055972</v>
      </c>
      <c r="AS498" s="88">
        <f>SUMPRODUCT('Monthly Returns'!$BI$17:$BI$256,$I$250:$I$489,AS$250:AS$489)</f>
        <v>1.0651158463298976E-2</v>
      </c>
      <c r="AT498" s="88">
        <f>SUMPRODUCT('Monthly Returns'!$BI$17:$BI$256,$I$250:$I$489,AT$250:AT$489)</f>
        <v>0.86105302310775644</v>
      </c>
      <c r="AU498" s="88">
        <f>SUMPRODUCT('Monthly Returns'!$BI$17:$BI$256,$I$250:$I$489,AU$250:AU$489)</f>
        <v>0.4514250783265687</v>
      </c>
      <c r="AV498" s="88">
        <f>SUMPRODUCT('Monthly Returns'!$BI$17:$BI$256,$I$250:$I$489,AV$250:AV$489)</f>
        <v>0.27722149848404593</v>
      </c>
      <c r="AW498" s="88">
        <f>SUMPRODUCT('Monthly Returns'!$BI$17:$BI$256,$I$250:$I$489,AW$250:AW$489)</f>
        <v>0.57734819567314266</v>
      </c>
      <c r="AX498" s="88">
        <f>SUMPRODUCT('Monthly Returns'!$BI$17:$BI$256,$I$250:$I$489,AX$250:AX$489)</f>
        <v>0.79082573127895217</v>
      </c>
      <c r="AY498" s="88">
        <f>SUMPRODUCT('Monthly Returns'!$BI$17:$BI$256,$I$250:$I$489,AY$250:AY$489)</f>
        <v>0.90380696507597991</v>
      </c>
      <c r="AZ498" s="88">
        <f>SUMPRODUCT('Monthly Returns'!$BI$17:$BI$256,$I$250:$I$489,AZ$250:AZ$489)</f>
        <v>0.68802408758426403</v>
      </c>
      <c r="BA498" s="88">
        <f>SUMPRODUCT('Monthly Returns'!$BI$17:$BI$256,$I$250:$I$489,BA$250:BA$489)</f>
        <v>0.51297673392218668</v>
      </c>
      <c r="BB498" s="88"/>
      <c r="BC498" s="88"/>
      <c r="BD498" s="88"/>
      <c r="BE498" s="88"/>
      <c r="BF498" s="88"/>
      <c r="BG498" s="88"/>
      <c r="BH498" s="88"/>
      <c r="BI498" s="88"/>
      <c r="BJ498" s="88"/>
      <c r="BK498" s="88"/>
      <c r="BL498" s="88"/>
      <c r="BM498" s="88"/>
      <c r="BN498" s="88"/>
      <c r="BO498" s="88"/>
      <c r="BP498" s="88"/>
      <c r="BQ498" s="88"/>
      <c r="BR498" s="88"/>
      <c r="BS498" s="88"/>
      <c r="BT498" s="88"/>
      <c r="BU498" s="88"/>
      <c r="BV498" s="88"/>
    </row>
    <row r="499" spans="1:74" x14ac:dyDescent="0.2">
      <c r="A499" s="90" t="str">
        <v>International Small Cap Equity</v>
      </c>
      <c r="C499" s="88">
        <f>SUMPRODUCT('Monthly Returns'!$BI$17:$BI$256,$J$250:$J$489,C$250:C$489)</f>
        <v>0.79575989984907247</v>
      </c>
      <c r="D499" s="88">
        <f>SUMPRODUCT('Monthly Returns'!$BI$17:$BI$256,$J$250:$J$489,D$250:D$489)</f>
        <v>0.79381032257148054</v>
      </c>
      <c r="E499" s="88">
        <f>SUMPRODUCT('Monthly Returns'!$BI$17:$BI$256,$J$250:$J$489,E$250:E$489)</f>
        <v>0.81912858451257298</v>
      </c>
      <c r="F499" s="88">
        <f>SUMPRODUCT('Monthly Returns'!$BI$17:$BI$256,$J$250:$J$489,F$250:F$489)</f>
        <v>0.71492809962081427</v>
      </c>
      <c r="G499" s="88">
        <f>SUMPRODUCT('Monthly Returns'!$BI$17:$BI$256,$J$250:$J$489,G$250:G$489)</f>
        <v>0.70955038696799289</v>
      </c>
      <c r="H499" s="88">
        <f>SUMPRODUCT('Monthly Returns'!$BI$17:$BI$256,$J$250:$J$489,H$250:H$489)</f>
        <v>0.90961738045450513</v>
      </c>
      <c r="I499" s="88">
        <f>SUMPRODUCT('Monthly Returns'!$BI$17:$BI$256,$J$250:$J$489,I$250:I$489)</f>
        <v>0.94434270151382593</v>
      </c>
      <c r="J499" s="88">
        <f>SUMPRODUCT('Monthly Returns'!$BI$17:$BI$256,$J$250:$J$489,J$250:J$489)</f>
        <v>0.99999999999999978</v>
      </c>
      <c r="K499" s="88">
        <f>SUMPRODUCT('Monthly Returns'!$BI$17:$BI$256,$J$250:$J$489,K$250:K$489)</f>
        <v>0.85132974648178994</v>
      </c>
      <c r="L499" s="88">
        <f>SUMPRODUCT('Monthly Returns'!$BI$17:$BI$256,$J$250:$J$489,L$250:L$489)</f>
        <v>1.8427974626453979E-2</v>
      </c>
      <c r="M499" s="88">
        <f>SUMPRODUCT('Monthly Returns'!$BI$17:$BI$256,$J$250:$J$489,M$250:M$489)</f>
        <v>6.3816461153934745E-2</v>
      </c>
      <c r="N499" s="88">
        <f>SUMPRODUCT('Monthly Returns'!$BI$17:$BI$256,$J$250:$J$489,N$250:N$489)</f>
        <v>-0.22658494028333226</v>
      </c>
      <c r="O499" s="88">
        <f>SUMPRODUCT('Monthly Returns'!$BI$17:$BI$256,$J$250:$J$489,O$250:O$489)</f>
        <v>-0.10271994302324745</v>
      </c>
      <c r="P499" s="88">
        <f>SUMPRODUCT('Monthly Returns'!$BI$17:$BI$256,$J$250:$J$489,P$250:P$489)</f>
        <v>-0.23117640282975835</v>
      </c>
      <c r="Q499" s="88">
        <f>SUMPRODUCT('Monthly Returns'!$BI$17:$BI$256,$J$250:$J$489,Q$250:Q$489)</f>
        <v>-0.23696234070275604</v>
      </c>
      <c r="R499" s="88">
        <f>SUMPRODUCT('Monthly Returns'!$BI$17:$BI$256,$J$250:$J$489,R$250:R$489)</f>
        <v>0.36613347548960362</v>
      </c>
      <c r="S499" s="88">
        <f>SUMPRODUCT('Monthly Returns'!$BI$17:$BI$256,$J$250:$J$489,S$250:S$489)</f>
        <v>0.38840926420835176</v>
      </c>
      <c r="T499" s="88">
        <f>SUMPRODUCT('Monthly Returns'!$BI$17:$BI$256,$J$250:$J$489,T$250:T$489)</f>
        <v>0.32039762970415747</v>
      </c>
      <c r="U499" s="88">
        <f>SUMPRODUCT('Monthly Returns'!$BI$17:$BI$256,$J$250:$J$489,U$250:U$489)</f>
        <v>0.21059245616225644</v>
      </c>
      <c r="V499" s="88">
        <f>SUMPRODUCT('Monthly Returns'!$BI$17:$BI$256,$J$250:$J$489,V$250:V$489)</f>
        <v>-2.3002653305988593E-2</v>
      </c>
      <c r="W499" s="88">
        <f>SUMPRODUCT('Monthly Returns'!$BI$17:$BI$256,$J$250:$J$489,W$250:W$489)</f>
        <v>-3.4133067044258093E-2</v>
      </c>
      <c r="X499" s="88">
        <f>SUMPRODUCT('Monthly Returns'!$BI$17:$BI$256,$J$250:$J$489,X$250:X$489)</f>
        <v>0.3862993647239249</v>
      </c>
      <c r="Y499" s="88">
        <f>SUMPRODUCT('Monthly Returns'!$BI$17:$BI$256,$J$250:$J$489,Y$250:Y$489)</f>
        <v>2.1318304940666912E-2</v>
      </c>
      <c r="Z499" s="88">
        <f>SUMPRODUCT('Monthly Returns'!$BI$17:$BI$256,$J$250:$J$489,Z$250:Z$489)</f>
        <v>-1.9799065110241647E-2</v>
      </c>
      <c r="AA499" s="88">
        <f>SUMPRODUCT('Monthly Returns'!$BI$17:$BI$256,$J$250:$J$489,AA$250:AA$489)</f>
        <v>0.72681763582860059</v>
      </c>
      <c r="AB499" s="88">
        <f>SUMPRODUCT('Monthly Returns'!$BI$17:$BI$256,$J$250:$J$489,AB$250:AB$489)</f>
        <v>0.58585929338672471</v>
      </c>
      <c r="AC499" s="88">
        <f>SUMPRODUCT('Monthly Returns'!$BI$17:$BI$256,$J$250:$J$489,AC$250:AC$489)</f>
        <v>0.47642240734210423</v>
      </c>
      <c r="AD499" s="88">
        <f>SUMPRODUCT('Monthly Returns'!$BI$17:$BI$256,$J$250:$J$489,AD$250:AD$489)</f>
        <v>0.37713732215215195</v>
      </c>
      <c r="AE499" s="88">
        <f>SUMPRODUCT('Monthly Returns'!$BI$17:$BI$256,$J$250:$J$489,AE$250:AE$489)</f>
        <v>0.69069624106071459</v>
      </c>
      <c r="AF499" s="88">
        <f>SUMPRODUCT('Monthly Returns'!$BI$17:$BI$256,$J$250:$J$489,AF$250:AF$489)</f>
        <v>0.57770836145978</v>
      </c>
      <c r="AG499" s="88">
        <f>SUMPRODUCT('Monthly Returns'!$BI$17:$BI$256,$J$250:$J$489,AG$250:AG$489)</f>
        <v>0.62091311478054001</v>
      </c>
      <c r="AH499" s="88">
        <f>SUMPRODUCT('Monthly Returns'!$BI$17:$BI$256,$J$250:$J$489,AH$250:AH$489)</f>
        <v>0.61700211259873228</v>
      </c>
      <c r="AI499" s="88">
        <f>SUMPRODUCT('Monthly Returns'!$BI$17:$BI$256,$J$250:$J$489,AI$250:AI$489)</f>
        <v>0.75545288319069048</v>
      </c>
      <c r="AJ499" s="88">
        <f>SUMPRODUCT('Monthly Returns'!$BI$17:$BI$256,$J$250:$J$489,AJ$250:AJ$489)</f>
        <v>0.86441902981521446</v>
      </c>
      <c r="AK499" s="88">
        <f>SUMPRODUCT('Monthly Returns'!$BI$17:$BI$256,$J$250:$J$489,AK$250:AK$489)</f>
        <v>0.8742380029632546</v>
      </c>
      <c r="AL499" s="88">
        <f>SUMPRODUCT('Monthly Returns'!$BI$17:$BI$256,$J$250:$J$489,AL$250:AL$489)</f>
        <v>0.8330550682097082</v>
      </c>
      <c r="AM499" s="88">
        <f>SUMPRODUCT('Monthly Returns'!$BI$17:$BI$256,$J$250:$J$489,AM$250:AM$489)</f>
        <v>0.32947669302501376</v>
      </c>
      <c r="AN499" s="88">
        <f>SUMPRODUCT('Monthly Returns'!$BI$17:$BI$256,$J$250:$J$489,AN$250:AN$489)</f>
        <v>0.76337851473271456</v>
      </c>
      <c r="AO499" s="88">
        <f>SUMPRODUCT('Monthly Returns'!$BI$17:$BI$256,$J$250:$J$489,AO$250:AO$489)</f>
        <v>-6.9253969404282578E-2</v>
      </c>
      <c r="AP499" s="88">
        <f>SUMPRODUCT('Monthly Returns'!$BI$17:$BI$256,$J$250:$J$489,AP$250:AP$489)</f>
        <v>0.54813097190022986</v>
      </c>
      <c r="AQ499" s="88">
        <f>SUMPRODUCT('Monthly Returns'!$BI$17:$BI$256,$J$250:$J$489,AQ$250:AQ$489)</f>
        <v>0.7797690983431308</v>
      </c>
      <c r="AR499" s="88">
        <f>SUMPRODUCT('Monthly Returns'!$BI$17:$BI$256,$J$250:$J$489,AR$250:AR$489)</f>
        <v>0.42226956983324737</v>
      </c>
      <c r="AS499" s="88">
        <f>SUMPRODUCT('Monthly Returns'!$BI$17:$BI$256,$J$250:$J$489,AS$250:AS$489)</f>
        <v>1.8427974626453979E-2</v>
      </c>
      <c r="AT499" s="88">
        <f>SUMPRODUCT('Monthly Returns'!$BI$17:$BI$256,$J$250:$J$489,AT$250:AT$489)</f>
        <v>0.84011207131845067</v>
      </c>
      <c r="AU499" s="88">
        <f>SUMPRODUCT('Monthly Returns'!$BI$17:$BI$256,$J$250:$J$489,AU$250:AU$489)</f>
        <v>0.41653581749950103</v>
      </c>
      <c r="AV499" s="88">
        <f>SUMPRODUCT('Monthly Returns'!$BI$17:$BI$256,$J$250:$J$489,AV$250:AV$489)</f>
        <v>0.23886370697795506</v>
      </c>
      <c r="AW499" s="88">
        <f>SUMPRODUCT('Monthly Returns'!$BI$17:$BI$256,$J$250:$J$489,AW$250:AW$489)</f>
        <v>0.55919994307335563</v>
      </c>
      <c r="AX499" s="88">
        <f>SUMPRODUCT('Monthly Returns'!$BI$17:$BI$256,$J$250:$J$489,AX$250:AX$489)</f>
        <v>0.77194495096779914</v>
      </c>
      <c r="AY499" s="88">
        <f>SUMPRODUCT('Monthly Returns'!$BI$17:$BI$256,$J$250:$J$489,AY$250:AY$489)</f>
        <v>0.8383728258896932</v>
      </c>
      <c r="AZ499" s="88">
        <f>SUMPRODUCT('Monthly Returns'!$BI$17:$BI$256,$J$250:$J$489,AZ$250:AZ$489)</f>
        <v>0.5989122899379915</v>
      </c>
      <c r="BA499" s="88">
        <f>SUMPRODUCT('Monthly Returns'!$BI$17:$BI$256,$J$250:$J$489,BA$250:BA$489)</f>
        <v>0.48791844543853058</v>
      </c>
      <c r="BB499" s="88"/>
      <c r="BC499" s="88"/>
      <c r="BD499" s="88"/>
      <c r="BE499" s="88"/>
      <c r="BF499" s="88"/>
      <c r="BG499" s="88"/>
      <c r="BH499" s="88"/>
      <c r="BI499" s="88"/>
      <c r="BJ499" s="88"/>
      <c r="BK499" s="88"/>
      <c r="BL499" s="88"/>
      <c r="BM499" s="88"/>
      <c r="BN499" s="88"/>
      <c r="BO499" s="88"/>
      <c r="BP499" s="88"/>
      <c r="BQ499" s="88"/>
      <c r="BR499" s="88"/>
      <c r="BS499" s="88"/>
      <c r="BT499" s="88"/>
      <c r="BU499" s="88"/>
      <c r="BV499" s="88"/>
    </row>
    <row r="500" spans="1:74" x14ac:dyDescent="0.2">
      <c r="A500" s="90" t="str">
        <v>Global Emerging Markets Equity</v>
      </c>
      <c r="C500" s="88">
        <f>SUMPRODUCT('Monthly Returns'!$BI$17:$BI$256,$K$250:$K$489,C$250:C$489)</f>
        <v>0.73711979341648515</v>
      </c>
      <c r="D500" s="88">
        <f>SUMPRODUCT('Monthly Returns'!$BI$17:$BI$256,$K$250:$K$489,D$250:D$489)</f>
        <v>0.73876283856323588</v>
      </c>
      <c r="E500" s="88">
        <f>SUMPRODUCT('Monthly Returns'!$BI$17:$BI$256,$K$250:$K$489,E$250:E$489)</f>
        <v>0.74810719189077191</v>
      </c>
      <c r="F500" s="88">
        <f>SUMPRODUCT('Monthly Returns'!$BI$17:$BI$256,$K$250:$K$489,F$250:F$489)</f>
        <v>0.63144438992360141</v>
      </c>
      <c r="G500" s="88">
        <f>SUMPRODUCT('Monthly Returns'!$BI$17:$BI$256,$K$250:$K$489,G$250:G$489)</f>
        <v>0.58465845738126476</v>
      </c>
      <c r="H500" s="88">
        <f>SUMPRODUCT('Monthly Returns'!$BI$17:$BI$256,$K$250:$K$489,H$250:H$489)</f>
        <v>0.86899353496138576</v>
      </c>
      <c r="I500" s="88">
        <f>SUMPRODUCT('Monthly Returns'!$BI$17:$BI$256,$K$250:$K$489,I$250:I$489)</f>
        <v>0.91492081985886553</v>
      </c>
      <c r="J500" s="88">
        <f>SUMPRODUCT('Monthly Returns'!$BI$17:$BI$256,$K$250:$K$489,J$250:J$489)</f>
        <v>0.85132974648179016</v>
      </c>
      <c r="K500" s="88">
        <f>SUMPRODUCT('Monthly Returns'!$BI$17:$BI$256,$K$250:$K$489,K$250:K$489)</f>
        <v>0.99999999999999933</v>
      </c>
      <c r="L500" s="88">
        <f>SUMPRODUCT('Monthly Returns'!$BI$17:$BI$256,$K$250:$K$489,L$250:L$489)</f>
        <v>4.9056265559360476E-2</v>
      </c>
      <c r="M500" s="88">
        <f>SUMPRODUCT('Monthly Returns'!$BI$17:$BI$256,$K$250:$K$489,M$250:M$489)</f>
        <v>0.10147959574593332</v>
      </c>
      <c r="N500" s="88">
        <f>SUMPRODUCT('Monthly Returns'!$BI$17:$BI$256,$K$250:$K$489,N$250:N$489)</f>
        <v>-0.17650301295663379</v>
      </c>
      <c r="O500" s="88">
        <f>SUMPRODUCT('Monthly Returns'!$BI$17:$BI$256,$K$250:$K$489,O$250:O$489)</f>
        <v>-1.3022149005104115E-2</v>
      </c>
      <c r="P500" s="88">
        <f>SUMPRODUCT('Monthly Returns'!$BI$17:$BI$256,$K$250:$K$489,P$250:P$489)</f>
        <v>-0.1692166396314046</v>
      </c>
      <c r="Q500" s="88">
        <f>SUMPRODUCT('Monthly Returns'!$BI$17:$BI$256,$K$250:$K$489,Q$250:Q$489)</f>
        <v>-0.18417162122803329</v>
      </c>
      <c r="R500" s="88">
        <f>SUMPRODUCT('Monthly Returns'!$BI$17:$BI$256,$K$250:$K$489,R$250:R$489)</f>
        <v>0.37524908457690487</v>
      </c>
      <c r="S500" s="88">
        <f>SUMPRODUCT('Monthly Returns'!$BI$17:$BI$256,$K$250:$K$489,S$250:S$489)</f>
        <v>0.38226992678846472</v>
      </c>
      <c r="T500" s="88">
        <f>SUMPRODUCT('Monthly Returns'!$BI$17:$BI$256,$K$250:$K$489,T$250:T$489)</f>
        <v>0.33960967256464825</v>
      </c>
      <c r="U500" s="88">
        <f>SUMPRODUCT('Monthly Returns'!$BI$17:$BI$256,$K$250:$K$489,U$250:U$489)</f>
        <v>0.25685743995413851</v>
      </c>
      <c r="V500" s="88">
        <f>SUMPRODUCT('Monthly Returns'!$BI$17:$BI$256,$K$250:$K$489,V$250:V$489)</f>
        <v>3.3518757281468782E-2</v>
      </c>
      <c r="W500" s="88">
        <f>SUMPRODUCT('Monthly Returns'!$BI$17:$BI$256,$K$250:$K$489,W$250:W$489)</f>
        <v>-5.7974334520944108E-3</v>
      </c>
      <c r="X500" s="88">
        <f>SUMPRODUCT('Monthly Returns'!$BI$17:$BI$256,$K$250:$K$489,X$250:X$489)</f>
        <v>0.37235908769740239</v>
      </c>
      <c r="Y500" s="88">
        <f>SUMPRODUCT('Monthly Returns'!$BI$17:$BI$256,$K$250:$K$489,Y$250:Y$489)</f>
        <v>3.1986461674223761E-2</v>
      </c>
      <c r="Z500" s="88">
        <f>SUMPRODUCT('Monthly Returns'!$BI$17:$BI$256,$K$250:$K$489,Z$250:Z$489)</f>
        <v>2.8089318590234728E-2</v>
      </c>
      <c r="AA500" s="88">
        <f>SUMPRODUCT('Monthly Returns'!$BI$17:$BI$256,$K$250:$K$489,AA$250:AA$489)</f>
        <v>0.7067356844224103</v>
      </c>
      <c r="AB500" s="88">
        <f>SUMPRODUCT('Monthly Returns'!$BI$17:$BI$256,$K$250:$K$489,AB$250:AB$489)</f>
        <v>0.53664187794673657</v>
      </c>
      <c r="AC500" s="88">
        <f>SUMPRODUCT('Monthly Returns'!$BI$17:$BI$256,$K$250:$K$489,AC$250:AC$489)</f>
        <v>0.45837673717334243</v>
      </c>
      <c r="AD500" s="88">
        <f>SUMPRODUCT('Monthly Returns'!$BI$17:$BI$256,$K$250:$K$489,AD$250:AD$489)</f>
        <v>0.3743164083886536</v>
      </c>
      <c r="AE500" s="88">
        <f>SUMPRODUCT('Monthly Returns'!$BI$17:$BI$256,$K$250:$K$489,AE$250:AE$489)</f>
        <v>0.62425187367651613</v>
      </c>
      <c r="AF500" s="88">
        <f>SUMPRODUCT('Monthly Returns'!$BI$17:$BI$256,$K$250:$K$489,AF$250:AF$489)</f>
        <v>0.61654383918344668</v>
      </c>
      <c r="AG500" s="88">
        <f>SUMPRODUCT('Monthly Returns'!$BI$17:$BI$256,$K$250:$K$489,AG$250:AG$489)</f>
        <v>0.61364411430560062</v>
      </c>
      <c r="AH500" s="88">
        <f>SUMPRODUCT('Monthly Returns'!$BI$17:$BI$256,$K$250:$K$489,AH$250:AH$489)</f>
        <v>0.67684131103940359</v>
      </c>
      <c r="AI500" s="88">
        <f>SUMPRODUCT('Monthly Returns'!$BI$17:$BI$256,$K$250:$K$489,AI$250:AI$489)</f>
        <v>0.69643339537261528</v>
      </c>
      <c r="AJ500" s="88">
        <f>SUMPRODUCT('Monthly Returns'!$BI$17:$BI$256,$K$250:$K$489,AJ$250:AJ$489)</f>
        <v>0.84636712376324175</v>
      </c>
      <c r="AK500" s="88">
        <f>SUMPRODUCT('Monthly Returns'!$BI$17:$BI$256,$K$250:$K$489,AK$250:AK$489)</f>
        <v>0.84283823185082729</v>
      </c>
      <c r="AL500" s="88">
        <f>SUMPRODUCT('Monthly Returns'!$BI$17:$BI$256,$K$250:$K$489,AL$250:AL$489)</f>
        <v>0.76440411414354426</v>
      </c>
      <c r="AM500" s="88">
        <f>SUMPRODUCT('Monthly Returns'!$BI$17:$BI$256,$K$250:$K$489,AM$250:AM$489)</f>
        <v>0.37193718159088035</v>
      </c>
      <c r="AN500" s="88">
        <f>SUMPRODUCT('Monthly Returns'!$BI$17:$BI$256,$K$250:$K$489,AN$250:AN$489)</f>
        <v>0.71640186810296191</v>
      </c>
      <c r="AO500" s="88">
        <f>SUMPRODUCT('Monthly Returns'!$BI$17:$BI$256,$K$250:$K$489,AO$250:AO$489)</f>
        <v>-3.9138897148566179E-2</v>
      </c>
      <c r="AP500" s="88">
        <f>SUMPRODUCT('Monthly Returns'!$BI$17:$BI$256,$K$250:$K$489,AP$250:AP$489)</f>
        <v>0.55674431640411826</v>
      </c>
      <c r="AQ500" s="88">
        <f>SUMPRODUCT('Monthly Returns'!$BI$17:$BI$256,$K$250:$K$489,AQ$250:AQ$489)</f>
        <v>0.81330217069468369</v>
      </c>
      <c r="AR500" s="88">
        <f>SUMPRODUCT('Monthly Returns'!$BI$17:$BI$256,$K$250:$K$489,AR$250:AR$489)</f>
        <v>0.32486129256482887</v>
      </c>
      <c r="AS500" s="88">
        <f>SUMPRODUCT('Monthly Returns'!$BI$17:$BI$256,$K$250:$K$489,AS$250:AS$489)</f>
        <v>4.9056265559360476E-2</v>
      </c>
      <c r="AT500" s="88">
        <f>SUMPRODUCT('Monthly Returns'!$BI$17:$BI$256,$K$250:$K$489,AT$250:AT$489)</f>
        <v>0.80664907882016057</v>
      </c>
      <c r="AU500" s="88">
        <f>SUMPRODUCT('Monthly Returns'!$BI$17:$BI$256,$K$250:$K$489,AU$250:AU$489)</f>
        <v>0.28222555328184074</v>
      </c>
      <c r="AV500" s="88">
        <f>SUMPRODUCT('Monthly Returns'!$BI$17:$BI$256,$K$250:$K$489,AV$250:AV$489)</f>
        <v>8.5575075422256661E-2</v>
      </c>
      <c r="AW500" s="88">
        <f>SUMPRODUCT('Monthly Returns'!$BI$17:$BI$256,$K$250:$K$489,AW$250:AW$489)</f>
        <v>0.51481046803105335</v>
      </c>
      <c r="AX500" s="88">
        <f>SUMPRODUCT('Monthly Returns'!$BI$17:$BI$256,$K$250:$K$489,AX$250:AX$489)</f>
        <v>0.72685076296918361</v>
      </c>
      <c r="AY500" s="88">
        <f>SUMPRODUCT('Monthly Returns'!$BI$17:$BI$256,$K$250:$K$489,AY$250:AY$489)</f>
        <v>0.80755841823188712</v>
      </c>
      <c r="AZ500" s="88">
        <f>SUMPRODUCT('Monthly Returns'!$BI$17:$BI$256,$K$250:$K$489,AZ$250:AZ$489)</f>
        <v>0.71479988534746874</v>
      </c>
      <c r="BA500" s="88">
        <f>SUMPRODUCT('Monthly Returns'!$BI$17:$BI$256,$K$250:$K$489,BA$250:BA$489)</f>
        <v>0.47109079022994754</v>
      </c>
      <c r="BB500" s="88"/>
      <c r="BC500" s="88"/>
      <c r="BD500" s="88"/>
      <c r="BE500" s="88"/>
      <c r="BF500" s="88"/>
      <c r="BG500" s="88"/>
      <c r="BH500" s="88"/>
      <c r="BI500" s="88"/>
      <c r="BJ500" s="88"/>
      <c r="BK500" s="88"/>
      <c r="BL500" s="88"/>
      <c r="BM500" s="88"/>
      <c r="BN500" s="88"/>
      <c r="BO500" s="88"/>
      <c r="BP500" s="88"/>
      <c r="BQ500" s="88"/>
      <c r="BR500" s="88"/>
      <c r="BS500" s="88"/>
      <c r="BT500" s="88"/>
      <c r="BU500" s="88"/>
      <c r="BV500" s="88"/>
    </row>
    <row r="501" spans="1:74" x14ac:dyDescent="0.2">
      <c r="A501" s="90" t="str">
        <v>Korean Equity</v>
      </c>
      <c r="C501" s="88">
        <f>SUMPRODUCT('Monthly Returns'!$BI$17:$BI$256,$L$250:$L$489,C$250:C$489)</f>
        <v>-5.293966514050593E-2</v>
      </c>
      <c r="D501" s="88">
        <f>SUMPRODUCT('Monthly Returns'!$BI$17:$BI$256,$L$250:$L$489,D$250:D$489)</f>
        <v>-5.5694090312986715E-2</v>
      </c>
      <c r="E501" s="88">
        <f>SUMPRODUCT('Monthly Returns'!$BI$17:$BI$256,$L$250:$L$489,E$250:E$489)</f>
        <v>-1.1694914222755485E-2</v>
      </c>
      <c r="F501" s="88">
        <f>SUMPRODUCT('Monthly Returns'!$BI$17:$BI$256,$L$250:$L$489,F$250:F$489)</f>
        <v>-1.7919419204011276E-2</v>
      </c>
      <c r="G501" s="88">
        <f>SUMPRODUCT('Monthly Returns'!$BI$17:$BI$256,$L$250:$L$489,G$250:G$489)</f>
        <v>7.2977709070134031E-3</v>
      </c>
      <c r="H501" s="88">
        <f>SUMPRODUCT('Monthly Returns'!$BI$17:$BI$256,$L$250:$L$489,H$250:H$489)</f>
        <v>-2.3667396985392927E-2</v>
      </c>
      <c r="I501" s="88">
        <f>SUMPRODUCT('Monthly Returns'!$BI$17:$BI$256,$L$250:$L$489,I$250:I$489)</f>
        <v>1.0651158463298976E-2</v>
      </c>
      <c r="J501" s="88">
        <f>SUMPRODUCT('Monthly Returns'!$BI$17:$BI$256,$L$250:$L$489,J$250:J$489)</f>
        <v>1.8427974626453979E-2</v>
      </c>
      <c r="K501" s="88">
        <f>SUMPRODUCT('Monthly Returns'!$BI$17:$BI$256,$L$250:$L$489,K$250:K$489)</f>
        <v>4.9056265559360476E-2</v>
      </c>
      <c r="L501" s="88">
        <f>SUMPRODUCT('Monthly Returns'!$BI$17:$BI$256,$L$250:$L$489,L$250:L$489)</f>
        <v>1.0000000000000002</v>
      </c>
      <c r="M501" s="88">
        <f>SUMPRODUCT('Monthly Returns'!$BI$17:$BI$256,$L$250:$L$489,M$250:M$489)</f>
        <v>0.1012154085986474</v>
      </c>
      <c r="N501" s="88">
        <f>SUMPRODUCT('Monthly Returns'!$BI$17:$BI$256,$L$250:$L$489,N$250:N$489)</f>
        <v>9.2098786562195875E-2</v>
      </c>
      <c r="O501" s="88">
        <f>SUMPRODUCT('Monthly Returns'!$BI$17:$BI$256,$L$250:$L$489,O$250:O$489)</f>
        <v>0.43488775782832539</v>
      </c>
      <c r="P501" s="88">
        <f>SUMPRODUCT('Monthly Returns'!$BI$17:$BI$256,$L$250:$L$489,P$250:P$489)</f>
        <v>0.12811263889521657</v>
      </c>
      <c r="Q501" s="88">
        <f>SUMPRODUCT('Monthly Returns'!$BI$17:$BI$256,$L$250:$L$489,Q$250:Q$489)</f>
        <v>2.8978358972566912E-2</v>
      </c>
      <c r="R501" s="88">
        <f>SUMPRODUCT('Monthly Returns'!$BI$17:$BI$256,$L$250:$L$489,R$250:R$489)</f>
        <v>5.0364483109893284E-2</v>
      </c>
      <c r="S501" s="88">
        <f>SUMPRODUCT('Monthly Returns'!$BI$17:$BI$256,$L$250:$L$489,S$250:S$489)</f>
        <v>8.0779094749143548E-2</v>
      </c>
      <c r="T501" s="88">
        <f>SUMPRODUCT('Monthly Returns'!$BI$17:$BI$256,$L$250:$L$489,T$250:T$489)</f>
        <v>1.8453558065220463E-2</v>
      </c>
      <c r="U501" s="88">
        <f>SUMPRODUCT('Monthly Returns'!$BI$17:$BI$256,$L$250:$L$489,U$250:U$489)</f>
        <v>9.4205362262638967E-2</v>
      </c>
      <c r="V501" s="88">
        <f>SUMPRODUCT('Monthly Returns'!$BI$17:$BI$256,$L$250:$L$489,V$250:V$489)</f>
        <v>0.12952513221004264</v>
      </c>
      <c r="W501" s="88">
        <f>SUMPRODUCT('Monthly Returns'!$BI$17:$BI$256,$L$250:$L$489,W$250:W$489)</f>
        <v>0.14444899736322775</v>
      </c>
      <c r="X501" s="88">
        <f>SUMPRODUCT('Monthly Returns'!$BI$17:$BI$256,$L$250:$L$489,X$250:X$489)</f>
        <v>3.9803083745875871E-2</v>
      </c>
      <c r="Y501" s="88">
        <f>SUMPRODUCT('Monthly Returns'!$BI$17:$BI$256,$L$250:$L$489,Y$250:Y$489)</f>
        <v>6.0034100797894036E-2</v>
      </c>
      <c r="Z501" s="88">
        <f>SUMPRODUCT('Monthly Returns'!$BI$17:$BI$256,$L$250:$L$489,Z$250:Z$489)</f>
        <v>0.15414403788489536</v>
      </c>
      <c r="AA501" s="88">
        <f>SUMPRODUCT('Monthly Returns'!$BI$17:$BI$256,$L$250:$L$489,AA$250:AA$489)</f>
        <v>-4.7715811031126482E-3</v>
      </c>
      <c r="AB501" s="88">
        <f>SUMPRODUCT('Monthly Returns'!$BI$17:$BI$256,$L$250:$L$489,AB$250:AB$489)</f>
        <v>-2.4395603513079388E-3</v>
      </c>
      <c r="AC501" s="88">
        <f>SUMPRODUCT('Monthly Returns'!$BI$17:$BI$256,$L$250:$L$489,AC$250:AC$489)</f>
        <v>4.4368014716882939E-2</v>
      </c>
      <c r="AD501" s="88">
        <f>SUMPRODUCT('Monthly Returns'!$BI$17:$BI$256,$L$250:$L$489,AD$250:AD$489)</f>
        <v>4.9268498541221825E-2</v>
      </c>
      <c r="AE501" s="88">
        <f>SUMPRODUCT('Monthly Returns'!$BI$17:$BI$256,$L$250:$L$489,AE$250:AE$489)</f>
        <v>2.9934061241401379E-2</v>
      </c>
      <c r="AF501" s="88">
        <f>SUMPRODUCT('Monthly Returns'!$BI$17:$BI$256,$L$250:$L$489,AF$250:AF$489)</f>
        <v>5.9829286318231367E-2</v>
      </c>
      <c r="AG501" s="88">
        <f>SUMPRODUCT('Monthly Returns'!$BI$17:$BI$256,$L$250:$L$489,AG$250:AG$489)</f>
        <v>1.9976952375781919E-2</v>
      </c>
      <c r="AH501" s="88">
        <f>SUMPRODUCT('Monthly Returns'!$BI$17:$BI$256,$L$250:$L$489,AH$250:AH$489)</f>
        <v>3.8779142365353007E-2</v>
      </c>
      <c r="AI501" s="88">
        <f>SUMPRODUCT('Monthly Returns'!$BI$17:$BI$256,$L$250:$L$489,AI$250:AI$489)</f>
        <v>0.1338446580455141</v>
      </c>
      <c r="AJ501" s="88">
        <f>SUMPRODUCT('Monthly Returns'!$BI$17:$BI$256,$L$250:$L$489,AJ$250:AJ$489)</f>
        <v>9.2990642257119158E-2</v>
      </c>
      <c r="AK501" s="88">
        <f>SUMPRODUCT('Monthly Returns'!$BI$17:$BI$256,$L$250:$L$489,AK$250:AK$489)</f>
        <v>6.6796312998678983E-2</v>
      </c>
      <c r="AL501" s="88">
        <f>SUMPRODUCT('Monthly Returns'!$BI$17:$BI$256,$L$250:$L$489,AL$250:AL$489)</f>
        <v>8.626083920990793E-2</v>
      </c>
      <c r="AM501" s="88">
        <f>SUMPRODUCT('Monthly Returns'!$BI$17:$BI$256,$L$250:$L$489,AM$250:AM$489)</f>
        <v>0.1415399957294606</v>
      </c>
      <c r="AN501" s="88">
        <f>SUMPRODUCT('Monthly Returns'!$BI$17:$BI$256,$L$250:$L$489,AN$250:AN$489)</f>
        <v>8.4822301571367498E-2</v>
      </c>
      <c r="AO501" s="88">
        <f>SUMPRODUCT('Monthly Returns'!$BI$17:$BI$256,$L$250:$L$489,AO$250:AO$489)</f>
        <v>7.211263678960371E-2</v>
      </c>
      <c r="AP501" s="88">
        <f>SUMPRODUCT('Monthly Returns'!$BI$17:$BI$256,$L$250:$L$489,AP$250:AP$489)</f>
        <v>8.2197811454866335E-2</v>
      </c>
      <c r="AQ501" s="88">
        <f>SUMPRODUCT('Monthly Returns'!$BI$17:$BI$256,$L$250:$L$489,AQ$250:AQ$489)</f>
        <v>2.5072462758168806E-2</v>
      </c>
      <c r="AR501" s="88">
        <f>SUMPRODUCT('Monthly Returns'!$BI$17:$BI$256,$L$250:$L$489,AR$250:AR$489)</f>
        <v>8.496997767162574E-3</v>
      </c>
      <c r="AS501" s="88">
        <f>SUMPRODUCT('Monthly Returns'!$BI$17:$BI$256,$L$250:$L$489,AS$250:AS$489)</f>
        <v>1.0000000000000002</v>
      </c>
      <c r="AT501" s="88">
        <f>SUMPRODUCT('Monthly Returns'!$BI$17:$BI$256,$L$250:$L$489,AT$250:AT$489)</f>
        <v>6.2304326433451018E-2</v>
      </c>
      <c r="AU501" s="88">
        <f>SUMPRODUCT('Monthly Returns'!$BI$17:$BI$256,$L$250:$L$489,AU$250:AU$489)</f>
        <v>0.11271091749705599</v>
      </c>
      <c r="AV501" s="88">
        <f>SUMPRODUCT('Monthly Returns'!$BI$17:$BI$256,$L$250:$L$489,AV$250:AV$489)</f>
        <v>-0.15765161958311494</v>
      </c>
      <c r="AW501" s="88">
        <f>SUMPRODUCT('Monthly Returns'!$BI$17:$BI$256,$L$250:$L$489,AW$250:AW$489)</f>
        <v>1.4706444078626174E-2</v>
      </c>
      <c r="AX501" s="88">
        <f>SUMPRODUCT('Monthly Returns'!$BI$17:$BI$256,$L$250:$L$489,AX$250:AX$489)</f>
        <v>3.2207249283990796E-2</v>
      </c>
      <c r="AY501" s="88">
        <f>SUMPRODUCT('Monthly Returns'!$BI$17:$BI$256,$L$250:$L$489,AY$250:AY$489)</f>
        <v>-5.5581587704001175E-3</v>
      </c>
      <c r="AZ501" s="88">
        <f>SUMPRODUCT('Monthly Returns'!$BI$17:$BI$256,$L$250:$L$489,AZ$250:AZ$489)</f>
        <v>1.4175770912687994E-2</v>
      </c>
      <c r="BA501" s="88">
        <f>SUMPRODUCT('Monthly Returns'!$BI$17:$BI$256,$L$250:$L$489,BA$250:BA$489)</f>
        <v>6.8608617665912058E-2</v>
      </c>
      <c r="BB501" s="88"/>
      <c r="BC501" s="88"/>
      <c r="BD501" s="88"/>
      <c r="BE501" s="88"/>
      <c r="BF501" s="88"/>
      <c r="BG501" s="88"/>
      <c r="BH501" s="88"/>
      <c r="BI501" s="88"/>
      <c r="BJ501" s="88"/>
      <c r="BK501" s="88"/>
      <c r="BL501" s="88"/>
      <c r="BM501" s="88"/>
      <c r="BN501" s="88"/>
      <c r="BO501" s="88"/>
      <c r="BP501" s="88"/>
      <c r="BQ501" s="88"/>
      <c r="BR501" s="88"/>
      <c r="BS501" s="88"/>
      <c r="BT501" s="88"/>
      <c r="BU501" s="88"/>
      <c r="BV501" s="88"/>
    </row>
    <row r="502" spans="1:74" x14ac:dyDescent="0.2">
      <c r="A502" s="90" t="str">
        <v>U.S. Aggregate</v>
      </c>
      <c r="C502" s="88">
        <f>SUMPRODUCT('Monthly Returns'!$BI$17:$BI$256,$M$250:$M$489,C$250:C$489)</f>
        <v>-7.5783865947274223E-2</v>
      </c>
      <c r="D502" s="88">
        <f>SUMPRODUCT('Monthly Returns'!$BI$17:$BI$256,$M$250:$M$489,D$250:D$489)</f>
        <v>-6.984293806688352E-2</v>
      </c>
      <c r="E502" s="88">
        <f>SUMPRODUCT('Monthly Returns'!$BI$17:$BI$256,$M$250:$M$489,E$250:E$489)</f>
        <v>-3.1677467485138923E-2</v>
      </c>
      <c r="F502" s="88">
        <f>SUMPRODUCT('Monthly Returns'!$BI$17:$BI$256,$M$250:$M$489,F$250:F$489)</f>
        <v>-0.11820882039091157</v>
      </c>
      <c r="G502" s="88">
        <f>SUMPRODUCT('Monthly Returns'!$BI$17:$BI$256,$M$250:$M$489,G$250:G$489)</f>
        <v>-0.12545489333065885</v>
      </c>
      <c r="H502" s="88">
        <f>SUMPRODUCT('Monthly Returns'!$BI$17:$BI$256,$M$250:$M$489,H$250:H$489)</f>
        <v>-4.8051846798004283E-3</v>
      </c>
      <c r="I502" s="88">
        <f>SUMPRODUCT('Monthly Returns'!$BI$17:$BI$256,$M$250:$M$489,I$250:I$489)</f>
        <v>5.1746479215426196E-2</v>
      </c>
      <c r="J502" s="88">
        <f>SUMPRODUCT('Monthly Returns'!$BI$17:$BI$256,$M$250:$M$489,J$250:J$489)</f>
        <v>6.3816461153934745E-2</v>
      </c>
      <c r="K502" s="88">
        <f>SUMPRODUCT('Monthly Returns'!$BI$17:$BI$256,$M$250:$M$489,K$250:K$489)</f>
        <v>0.10147959574593336</v>
      </c>
      <c r="L502" s="88">
        <f>SUMPRODUCT('Monthly Returns'!$BI$17:$BI$256,$M$250:$M$489,L$250:L$489)</f>
        <v>0.1012154085986474</v>
      </c>
      <c r="M502" s="88">
        <f>SUMPRODUCT('Monthly Returns'!$BI$17:$BI$256,$M$250:$M$489,M$250:M$489)</f>
        <v>1.0000000000000004</v>
      </c>
      <c r="N502" s="88">
        <f>SUMPRODUCT('Monthly Returns'!$BI$17:$BI$256,$M$250:$M$489,N$250:N$489)</f>
        <v>0.90700461947074662</v>
      </c>
      <c r="O502" s="88">
        <f>SUMPRODUCT('Monthly Returns'!$BI$17:$BI$256,$M$250:$M$489,O$250:O$489)</f>
        <v>0.15470322766598996</v>
      </c>
      <c r="P502" s="88">
        <f>SUMPRODUCT('Monthly Returns'!$BI$17:$BI$256,$M$250:$M$489,P$250:P$489)</f>
        <v>0.8714522756478027</v>
      </c>
      <c r="Q502" s="88">
        <f>SUMPRODUCT('Monthly Returns'!$BI$17:$BI$256,$M$250:$M$489,Q$250:Q$489)</f>
        <v>0.84864676871601341</v>
      </c>
      <c r="R502" s="88">
        <f>SUMPRODUCT('Monthly Returns'!$BI$17:$BI$256,$M$250:$M$489,R$250:R$489)</f>
        <v>0.877304612199306</v>
      </c>
      <c r="S502" s="88">
        <f>SUMPRODUCT('Monthly Returns'!$BI$17:$BI$256,$M$250:$M$489,S$250:S$489)</f>
        <v>0.84486902762302707</v>
      </c>
      <c r="T502" s="88">
        <f>SUMPRODUCT('Monthly Returns'!$BI$17:$BI$256,$M$250:$M$489,T$250:T$489)</f>
        <v>0.84560919486148978</v>
      </c>
      <c r="U502" s="88">
        <f>SUMPRODUCT('Monthly Returns'!$BI$17:$BI$256,$M$250:$M$489,U$250:U$489)</f>
        <v>0.7996631427609463</v>
      </c>
      <c r="V502" s="88">
        <f>SUMPRODUCT('Monthly Returns'!$BI$17:$BI$256,$M$250:$M$489,V$250:V$489)</f>
        <v>0.94219826487005975</v>
      </c>
      <c r="W502" s="88">
        <f>SUMPRODUCT('Monthly Returns'!$BI$17:$BI$256,$M$250:$M$489,W$250:W$489)</f>
        <v>0.90313601076375571</v>
      </c>
      <c r="X502" s="88">
        <f>SUMPRODUCT('Monthly Returns'!$BI$17:$BI$256,$M$250:$M$489,X$250:X$489)</f>
        <v>0.45057621916767282</v>
      </c>
      <c r="Y502" s="88">
        <f>SUMPRODUCT('Monthly Returns'!$BI$17:$BI$256,$M$250:$M$489,Y$250:Y$489)</f>
        <v>0.75933760934732986</v>
      </c>
      <c r="Z502" s="88">
        <f>SUMPRODUCT('Monthly Returns'!$BI$17:$BI$256,$M$250:$M$489,Z$250:Z$489)</f>
        <v>0.66451602015925149</v>
      </c>
      <c r="AA502" s="88">
        <f>SUMPRODUCT('Monthly Returns'!$BI$17:$BI$256,$M$250:$M$489,AA$250:AA$489)</f>
        <v>0.19889234098046765</v>
      </c>
      <c r="AB502" s="88">
        <f>SUMPRODUCT('Monthly Returns'!$BI$17:$BI$256,$M$250:$M$489,AB$250:AB$489)</f>
        <v>-1.4093560236760554E-2</v>
      </c>
      <c r="AC502" s="88">
        <f>SUMPRODUCT('Monthly Returns'!$BI$17:$BI$256,$M$250:$M$489,AC$250:AC$489)</f>
        <v>0.52342515089810893</v>
      </c>
      <c r="AD502" s="88">
        <f>SUMPRODUCT('Monthly Returns'!$BI$17:$BI$256,$M$250:$M$489,AD$250:AD$489)</f>
        <v>0.55834142681903431</v>
      </c>
      <c r="AE502" s="88">
        <f>SUMPRODUCT('Monthly Returns'!$BI$17:$BI$256,$M$250:$M$489,AE$250:AE$489)</f>
        <v>0.36900821000167855</v>
      </c>
      <c r="AF502" s="88">
        <f>SUMPRODUCT('Monthly Returns'!$BI$17:$BI$256,$M$250:$M$489,AF$250:AF$489)</f>
        <v>0.58603315590900917</v>
      </c>
      <c r="AG502" s="88">
        <f>SUMPRODUCT('Monthly Returns'!$BI$17:$BI$256,$M$250:$M$489,AG$250:AG$489)</f>
        <v>0.4252669950885466</v>
      </c>
      <c r="AH502" s="88">
        <f>SUMPRODUCT('Monthly Returns'!$BI$17:$BI$256,$M$250:$M$489,AH$250:AH$489)</f>
        <v>0.42038069571747039</v>
      </c>
      <c r="AI502" s="88">
        <f>SUMPRODUCT('Monthly Returns'!$BI$17:$BI$256,$M$250:$M$489,AI$250:AI$489)</f>
        <v>5.1821796913576169E-2</v>
      </c>
      <c r="AJ502" s="88">
        <f>SUMPRODUCT('Monthly Returns'!$BI$17:$BI$256,$M$250:$M$489,AJ$250:AJ$489)</f>
        <v>1.3750342676962856E-2</v>
      </c>
      <c r="AK502" s="88">
        <f>SUMPRODUCT('Monthly Returns'!$BI$17:$BI$256,$M$250:$M$489,AK$250:AK$489)</f>
        <v>-5.2524746582599584E-2</v>
      </c>
      <c r="AL502" s="88">
        <f>SUMPRODUCT('Monthly Returns'!$BI$17:$BI$256,$M$250:$M$489,AL$250:AL$489)</f>
        <v>-7.1732302147726565E-2</v>
      </c>
      <c r="AM502" s="88">
        <f>SUMPRODUCT('Monthly Returns'!$BI$17:$BI$256,$M$250:$M$489,AM$250:AM$489)</f>
        <v>0.26018957856732811</v>
      </c>
      <c r="AN502" s="88">
        <f>SUMPRODUCT('Monthly Returns'!$BI$17:$BI$256,$M$250:$M$489,AN$250:AN$489)</f>
        <v>9.362408440556963E-2</v>
      </c>
      <c r="AO502" s="88">
        <f>SUMPRODUCT('Monthly Returns'!$BI$17:$BI$256,$M$250:$M$489,AO$250:AO$489)</f>
        <v>0.22964385793645828</v>
      </c>
      <c r="AP502" s="88">
        <f>SUMPRODUCT('Monthly Returns'!$BI$17:$BI$256,$M$250:$M$489,AP$250:AP$489)</f>
        <v>3.3060571021383531E-2</v>
      </c>
      <c r="AQ502" s="88">
        <f>SUMPRODUCT('Monthly Returns'!$BI$17:$BI$256,$M$250:$M$489,AQ$250:AQ$489)</f>
        <v>-3.7281968912129274E-2</v>
      </c>
      <c r="AR502" s="88">
        <f>SUMPRODUCT('Monthly Returns'!$BI$17:$BI$256,$M$250:$M$489,AR$250:AR$489)</f>
        <v>-4.7276611623764904E-2</v>
      </c>
      <c r="AS502" s="88">
        <f>SUMPRODUCT('Monthly Returns'!$BI$17:$BI$256,$M$250:$M$489,AS$250:AS$489)</f>
        <v>0.1012154085986474</v>
      </c>
      <c r="AT502" s="88">
        <f>SUMPRODUCT('Monthly Returns'!$BI$17:$BI$256,$M$250:$M$489,AT$250:AT$489)</f>
        <v>0.13574749300906211</v>
      </c>
      <c r="AU502" s="88">
        <f>SUMPRODUCT('Monthly Returns'!$BI$17:$BI$256,$M$250:$M$489,AU$250:AU$489)</f>
        <v>0.1089122042270063</v>
      </c>
      <c r="AV502" s="88">
        <f>SUMPRODUCT('Monthly Returns'!$BI$17:$BI$256,$M$250:$M$489,AV$250:AV$489)</f>
        <v>-0.33512870401877759</v>
      </c>
      <c r="AW502" s="88">
        <f>SUMPRODUCT('Monthly Returns'!$BI$17:$BI$256,$M$250:$M$489,AW$250:AW$489)</f>
        <v>0.29317822320777503</v>
      </c>
      <c r="AX502" s="88">
        <f>SUMPRODUCT('Monthly Returns'!$BI$17:$BI$256,$M$250:$M$489,AX$250:AX$489)</f>
        <v>0.2982602972083197</v>
      </c>
      <c r="AY502" s="88">
        <f>SUMPRODUCT('Monthly Returns'!$BI$17:$BI$256,$M$250:$M$489,AY$250:AY$489)</f>
        <v>-7.156105525600133E-2</v>
      </c>
      <c r="AZ502" s="88">
        <f>SUMPRODUCT('Monthly Returns'!$BI$17:$BI$256,$M$250:$M$489,AZ$250:AZ$489)</f>
        <v>-0.20088474897589298</v>
      </c>
      <c r="BA502" s="88">
        <f>SUMPRODUCT('Monthly Returns'!$BI$17:$BI$256,$M$250:$M$489,BA$250:BA$489)</f>
        <v>1.6760632310538872E-3</v>
      </c>
      <c r="BB502" s="88"/>
      <c r="BC502" s="88"/>
      <c r="BD502" s="88"/>
      <c r="BE502" s="88"/>
      <c r="BF502" s="88"/>
      <c r="BG502" s="88"/>
      <c r="BH502" s="88"/>
      <c r="BI502" s="88"/>
      <c r="BJ502" s="88"/>
      <c r="BK502" s="88"/>
      <c r="BL502" s="88"/>
      <c r="BM502" s="88"/>
      <c r="BN502" s="88"/>
      <c r="BO502" s="88"/>
      <c r="BP502" s="88"/>
      <c r="BQ502" s="88"/>
      <c r="BR502" s="88"/>
      <c r="BS502" s="88"/>
      <c r="BT502" s="88"/>
      <c r="BU502" s="88"/>
      <c r="BV502" s="88"/>
    </row>
    <row r="503" spans="1:74" x14ac:dyDescent="0.2">
      <c r="A503" s="90" t="str">
        <v>U.S. Treasury</v>
      </c>
      <c r="C503" s="88">
        <f>SUMPRODUCT('Monthly Returns'!$BI$17:$BI$256,$N$250:$N$489,C$250:C$489)</f>
        <v>-0.32544888844072006</v>
      </c>
      <c r="D503" s="88">
        <f>SUMPRODUCT('Monthly Returns'!$BI$17:$BI$256,$N$250:$N$489,D$250:D$489)</f>
        <v>-0.31995927972919752</v>
      </c>
      <c r="E503" s="88">
        <f>SUMPRODUCT('Monthly Returns'!$BI$17:$BI$256,$N$250:$N$489,E$250:E$489)</f>
        <v>-0.29671612675528164</v>
      </c>
      <c r="F503" s="88">
        <f>SUMPRODUCT('Monthly Returns'!$BI$17:$BI$256,$N$250:$N$489,F$250:F$489)</f>
        <v>-0.3329053400037868</v>
      </c>
      <c r="G503" s="88">
        <f>SUMPRODUCT('Monthly Returns'!$BI$17:$BI$256,$N$250:$N$489,G$250:G$489)</f>
        <v>-0.34175223674681982</v>
      </c>
      <c r="H503" s="88">
        <f>SUMPRODUCT('Monthly Returns'!$BI$17:$BI$256,$N$250:$N$489,H$250:H$489)</f>
        <v>-0.28852353631206373</v>
      </c>
      <c r="I503" s="88">
        <f>SUMPRODUCT('Monthly Returns'!$BI$17:$BI$256,$N$250:$N$489,I$250:I$489)</f>
        <v>-0.2394545745734083</v>
      </c>
      <c r="J503" s="88">
        <f>SUMPRODUCT('Monthly Returns'!$BI$17:$BI$256,$N$250:$N$489,J$250:J$489)</f>
        <v>-0.22658494028333226</v>
      </c>
      <c r="K503" s="88">
        <f>SUMPRODUCT('Monthly Returns'!$BI$17:$BI$256,$N$250:$N$489,K$250:K$489)</f>
        <v>-0.17650301295663381</v>
      </c>
      <c r="L503" s="88">
        <f>SUMPRODUCT('Monthly Returns'!$BI$17:$BI$256,$N$250:$N$489,L$250:L$489)</f>
        <v>9.2098786562195875E-2</v>
      </c>
      <c r="M503" s="88">
        <f>SUMPRODUCT('Monthly Returns'!$BI$17:$BI$256,$N$250:$N$489,M$250:M$489)</f>
        <v>0.90700461947074684</v>
      </c>
      <c r="N503" s="88">
        <f>SUMPRODUCT('Monthly Returns'!$BI$17:$BI$256,$N$250:$N$489,N$250:N$489)</f>
        <v>1</v>
      </c>
      <c r="O503" s="88">
        <f>SUMPRODUCT('Monthly Returns'!$BI$17:$BI$256,$N$250:$N$489,O$250:O$489)</f>
        <v>0.20839669305394198</v>
      </c>
      <c r="P503" s="88">
        <f>SUMPRODUCT('Monthly Returns'!$BI$17:$BI$256,$N$250:$N$489,P$250:P$489)</f>
        <v>0.96585220548412121</v>
      </c>
      <c r="Q503" s="88">
        <f>SUMPRODUCT('Monthly Returns'!$BI$17:$BI$256,$N$250:$N$489,Q$250:Q$489)</f>
        <v>0.92581599650150015</v>
      </c>
      <c r="R503" s="88">
        <f>SUMPRODUCT('Monthly Returns'!$BI$17:$BI$256,$N$250:$N$489,R$250:R$489)</f>
        <v>0.63434602056437661</v>
      </c>
      <c r="S503" s="88">
        <f>SUMPRODUCT('Monthly Returns'!$BI$17:$BI$256,$N$250:$N$489,S$250:S$489)</f>
        <v>0.59499247556830415</v>
      </c>
      <c r="T503" s="88">
        <f>SUMPRODUCT('Monthly Returns'!$BI$17:$BI$256,$N$250:$N$489,T$250:T$489)</f>
        <v>0.62922766617131443</v>
      </c>
      <c r="U503" s="88">
        <f>SUMPRODUCT('Monthly Returns'!$BI$17:$BI$256,$N$250:$N$489,U$250:U$489)</f>
        <v>0.69118379888335024</v>
      </c>
      <c r="V503" s="88">
        <f>SUMPRODUCT('Monthly Returns'!$BI$17:$BI$256,$N$250:$N$489,V$250:V$489)</f>
        <v>0.91978382979555973</v>
      </c>
      <c r="W503" s="88">
        <f>SUMPRODUCT('Monthly Returns'!$BI$17:$BI$256,$N$250:$N$489,W$250:W$489)</f>
        <v>0.84079190499444234</v>
      </c>
      <c r="X503" s="88">
        <f>SUMPRODUCT('Monthly Returns'!$BI$17:$BI$256,$N$250:$N$489,X$250:X$489)</f>
        <v>0.22036211011474685</v>
      </c>
      <c r="Y503" s="88">
        <f>SUMPRODUCT('Monthly Returns'!$BI$17:$BI$256,$N$250:$N$489,Y$250:Y$489)</f>
        <v>0.66225387537506486</v>
      </c>
      <c r="Z503" s="88">
        <f>SUMPRODUCT('Monthly Returns'!$BI$17:$BI$256,$N$250:$N$489,Z$250:Z$489)</f>
        <v>0.59340536972321445</v>
      </c>
      <c r="AA503" s="88">
        <f>SUMPRODUCT('Monthly Returns'!$BI$17:$BI$256,$N$250:$N$489,AA$250:AA$489)</f>
        <v>-0.16898931836661396</v>
      </c>
      <c r="AB503" s="88">
        <f>SUMPRODUCT('Monthly Returns'!$BI$17:$BI$256,$N$250:$N$489,AB$250:AB$489)</f>
        <v>-0.35024339683232653</v>
      </c>
      <c r="AC503" s="88">
        <f>SUMPRODUCT('Monthly Returns'!$BI$17:$BI$256,$N$250:$N$489,AC$250:AC$489)</f>
        <v>0.40476341314164516</v>
      </c>
      <c r="AD503" s="88">
        <f>SUMPRODUCT('Monthly Returns'!$BI$17:$BI$256,$N$250:$N$489,AD$250:AD$489)</f>
        <v>0.47599789270416226</v>
      </c>
      <c r="AE503" s="88">
        <f>SUMPRODUCT('Monthly Returns'!$BI$17:$BI$256,$N$250:$N$489,AE$250:AE$489)</f>
        <v>0.15621309868375344</v>
      </c>
      <c r="AF503" s="88">
        <f>SUMPRODUCT('Monthly Returns'!$BI$17:$BI$256,$N$250:$N$489,AF$250:AF$489)</f>
        <v>0.30853629821119671</v>
      </c>
      <c r="AG503" s="88">
        <f>SUMPRODUCT('Monthly Returns'!$BI$17:$BI$256,$N$250:$N$489,AG$250:AG$489)</f>
        <v>0.12970073565172044</v>
      </c>
      <c r="AH503" s="88">
        <f>SUMPRODUCT('Monthly Returns'!$BI$17:$BI$256,$N$250:$N$489,AH$250:AH$489)</f>
        <v>0.21853709029062396</v>
      </c>
      <c r="AI503" s="88">
        <f>SUMPRODUCT('Monthly Returns'!$BI$17:$BI$256,$N$250:$N$489,AI$250:AI$489)</f>
        <v>-0.20443100476700635</v>
      </c>
      <c r="AJ503" s="88">
        <f>SUMPRODUCT('Monthly Returns'!$BI$17:$BI$256,$N$250:$N$489,AJ$250:AJ$489)</f>
        <v>-0.26410594591595815</v>
      </c>
      <c r="AK503" s="88">
        <f>SUMPRODUCT('Monthly Returns'!$BI$17:$BI$256,$N$250:$N$489,AK$250:AK$489)</f>
        <v>-0.32528904727116631</v>
      </c>
      <c r="AL503" s="88">
        <f>SUMPRODUCT('Monthly Returns'!$BI$17:$BI$256,$N$250:$N$489,AL$250:AL$489)</f>
        <v>-0.35846497323913279</v>
      </c>
      <c r="AM503" s="88">
        <f>SUMPRODUCT('Monthly Returns'!$BI$17:$BI$256,$N$250:$N$489,AM$250:AM$489)</f>
        <v>0.19810104857394367</v>
      </c>
      <c r="AN503" s="88">
        <f>SUMPRODUCT('Monthly Returns'!$BI$17:$BI$256,$N$250:$N$489,AN$250:AN$489)</f>
        <v>-0.24299294746428238</v>
      </c>
      <c r="AO503" s="88">
        <f>SUMPRODUCT('Monthly Returns'!$BI$17:$BI$256,$N$250:$N$489,AO$250:AO$489)</f>
        <v>0.29770558983068068</v>
      </c>
      <c r="AP503" s="88">
        <f>SUMPRODUCT('Monthly Returns'!$BI$17:$BI$256,$N$250:$N$489,AP$250:AP$489)</f>
        <v>-0.12621749259791909</v>
      </c>
      <c r="AQ503" s="88">
        <f>SUMPRODUCT('Monthly Returns'!$BI$17:$BI$256,$N$250:$N$489,AQ$250:AQ$489)</f>
        <v>-0.27285695626810258</v>
      </c>
      <c r="AR503" s="88">
        <f>SUMPRODUCT('Monthly Returns'!$BI$17:$BI$256,$N$250:$N$489,AR$250:AR$489)</f>
        <v>-0.17904316767977185</v>
      </c>
      <c r="AS503" s="88">
        <f>SUMPRODUCT('Monthly Returns'!$BI$17:$BI$256,$N$250:$N$489,AS$250:AS$489)</f>
        <v>9.2098786562195875E-2</v>
      </c>
      <c r="AT503" s="88">
        <f>SUMPRODUCT('Monthly Returns'!$BI$17:$BI$256,$N$250:$N$489,AT$250:AT$489)</f>
        <v>-0.14964950637734967</v>
      </c>
      <c r="AU503" s="88">
        <f>SUMPRODUCT('Monthly Returns'!$BI$17:$BI$256,$N$250:$N$489,AU$250:AU$489)</f>
        <v>0.11225204496693132</v>
      </c>
      <c r="AV503" s="88">
        <f>SUMPRODUCT('Monthly Returns'!$BI$17:$BI$256,$N$250:$N$489,AV$250:AV$489)</f>
        <v>-0.20647494253289247</v>
      </c>
      <c r="AW503" s="88">
        <f>SUMPRODUCT('Monthly Returns'!$BI$17:$BI$256,$N$250:$N$489,AW$250:AW$489)</f>
        <v>5.5314900413103954E-2</v>
      </c>
      <c r="AX503" s="88">
        <f>SUMPRODUCT('Monthly Returns'!$BI$17:$BI$256,$N$250:$N$489,AX$250:AX$489)</f>
        <v>1.3155852554186023E-2</v>
      </c>
      <c r="AY503" s="88">
        <f>SUMPRODUCT('Monthly Returns'!$BI$17:$BI$256,$N$250:$N$489,AY$250:AY$489)</f>
        <v>-0.31265718117003038</v>
      </c>
      <c r="AZ503" s="88">
        <f>SUMPRODUCT('Monthly Returns'!$BI$17:$BI$256,$N$250:$N$489,AZ$250:AZ$489)</f>
        <v>-0.37112372584035802</v>
      </c>
      <c r="BA503" s="88">
        <f>SUMPRODUCT('Monthly Returns'!$BI$17:$BI$256,$N$250:$N$489,BA$250:BA$489)</f>
        <v>-0.21425585487363744</v>
      </c>
      <c r="BB503" s="88"/>
      <c r="BC503" s="88"/>
      <c r="BD503" s="88"/>
      <c r="BE503" s="88"/>
      <c r="BF503" s="88"/>
      <c r="BG503" s="88"/>
      <c r="BH503" s="88"/>
      <c r="BI503" s="88"/>
      <c r="BJ503" s="88"/>
      <c r="BK503" s="88"/>
      <c r="BL503" s="88"/>
      <c r="BM503" s="88"/>
      <c r="BN503" s="88"/>
      <c r="BO503" s="88"/>
      <c r="BP503" s="88"/>
      <c r="BQ503" s="88"/>
      <c r="BR503" s="88"/>
      <c r="BS503" s="88"/>
      <c r="BT503" s="88"/>
      <c r="BU503" s="88"/>
      <c r="BV503" s="88"/>
    </row>
    <row r="504" spans="1:74" x14ac:dyDescent="0.2">
      <c r="A504" s="90" t="str">
        <v>U.S. Treasury Bills</v>
      </c>
      <c r="C504" s="88">
        <f>SUMPRODUCT('Monthly Returns'!$BI$17:$BI$256,$O$250:$O$489,C$250:C$489)</f>
        <v>-0.14484337854117865</v>
      </c>
      <c r="D504" s="88">
        <f>SUMPRODUCT('Monthly Returns'!$BI$17:$BI$256,$O$250:$O$489,D$250:D$489)</f>
        <v>-0.14684121850094725</v>
      </c>
      <c r="E504" s="88">
        <f>SUMPRODUCT('Monthly Returns'!$BI$17:$BI$256,$O$250:$O$489,E$250:E$489)</f>
        <v>-0.12291279789976578</v>
      </c>
      <c r="F504" s="88">
        <f>SUMPRODUCT('Monthly Returns'!$BI$17:$BI$256,$O$250:$O$489,F$250:F$489)</f>
        <v>-0.10421902058541577</v>
      </c>
      <c r="G504" s="88">
        <f>SUMPRODUCT('Monthly Returns'!$BI$17:$BI$256,$O$250:$O$489,G$250:G$489)</f>
        <v>-9.9583279676707687E-2</v>
      </c>
      <c r="H504" s="88">
        <f>SUMPRODUCT('Monthly Returns'!$BI$17:$BI$256,$O$250:$O$489,H$250:H$489)</f>
        <v>-0.1080551320072819</v>
      </c>
      <c r="I504" s="88">
        <f>SUMPRODUCT('Monthly Returns'!$BI$17:$BI$256,$O$250:$O$489,I$250:I$489)</f>
        <v>-6.5868068630187876E-2</v>
      </c>
      <c r="J504" s="88">
        <f>SUMPRODUCT('Monthly Returns'!$BI$17:$BI$256,$O$250:$O$489,J$250:J$489)</f>
        <v>-0.10271994302324743</v>
      </c>
      <c r="K504" s="88">
        <f>SUMPRODUCT('Monthly Returns'!$BI$17:$BI$256,$O$250:$O$489,K$250:K$489)</f>
        <v>-1.3022149005104115E-2</v>
      </c>
      <c r="L504" s="88">
        <f>SUMPRODUCT('Monthly Returns'!$BI$17:$BI$256,$O$250:$O$489,L$250:L$489)</f>
        <v>0.43488775782832539</v>
      </c>
      <c r="M504" s="88">
        <f>SUMPRODUCT('Monthly Returns'!$BI$17:$BI$256,$O$250:$O$489,M$250:M$489)</f>
        <v>0.15470322766598996</v>
      </c>
      <c r="N504" s="88">
        <f>SUMPRODUCT('Monthly Returns'!$BI$17:$BI$256,$O$250:$O$489,N$250:N$489)</f>
        <v>0.20839669305394198</v>
      </c>
      <c r="O504" s="88">
        <f>SUMPRODUCT('Monthly Returns'!$BI$17:$BI$256,$O$250:$O$489,O$250:O$489)</f>
        <v>0.99999999999999989</v>
      </c>
      <c r="P504" s="88">
        <f>SUMPRODUCT('Monthly Returns'!$BI$17:$BI$256,$O$250:$O$489,P$250:P$489)</f>
        <v>0.29493745706142982</v>
      </c>
      <c r="Q504" s="88">
        <f>SUMPRODUCT('Monthly Returns'!$BI$17:$BI$256,$O$250:$O$489,Q$250:Q$489)</f>
        <v>6.6232654553242329E-2</v>
      </c>
      <c r="R504" s="88">
        <f>SUMPRODUCT('Monthly Returns'!$BI$17:$BI$256,$O$250:$O$489,R$250:R$489)</f>
        <v>5.5261619667139536E-3</v>
      </c>
      <c r="S504" s="88">
        <f>SUMPRODUCT('Monthly Returns'!$BI$17:$BI$256,$O$250:$O$489,S$250:S$489)</f>
        <v>5.0639682028054099E-2</v>
      </c>
      <c r="T504" s="88">
        <f>SUMPRODUCT('Monthly Returns'!$BI$17:$BI$256,$O$250:$O$489,T$250:T$489)</f>
        <v>-4.2831774902151176E-2</v>
      </c>
      <c r="U504" s="88">
        <f>SUMPRODUCT('Monthly Returns'!$BI$17:$BI$256,$O$250:$O$489,U$250:U$489)</f>
        <v>0.117076726831025</v>
      </c>
      <c r="V504" s="88">
        <f>SUMPRODUCT('Monthly Returns'!$BI$17:$BI$256,$O$250:$O$489,V$250:V$489)</f>
        <v>0.26921736849987948</v>
      </c>
      <c r="W504" s="88">
        <f>SUMPRODUCT('Monthly Returns'!$BI$17:$BI$256,$O$250:$O$489,W$250:W$489)</f>
        <v>0.24795866345591205</v>
      </c>
      <c r="X504" s="88">
        <f>SUMPRODUCT('Monthly Returns'!$BI$17:$BI$256,$O$250:$O$489,X$250:X$489)</f>
        <v>-4.8732273565219676E-2</v>
      </c>
      <c r="Y504" s="88">
        <f>SUMPRODUCT('Monthly Returns'!$BI$17:$BI$256,$O$250:$O$489,Y$250:Y$489)</f>
        <v>7.484688768377043E-2</v>
      </c>
      <c r="Z504" s="88">
        <f>SUMPRODUCT('Monthly Returns'!$BI$17:$BI$256,$O$250:$O$489,Z$250:Z$489)</f>
        <v>0.26444598211312681</v>
      </c>
      <c r="AA504" s="88">
        <f>SUMPRODUCT('Monthly Returns'!$BI$17:$BI$256,$O$250:$O$489,AA$250:AA$489)</f>
        <v>-0.14121089088787578</v>
      </c>
      <c r="AB504" s="88">
        <f>SUMPRODUCT('Monthly Returns'!$BI$17:$BI$256,$O$250:$O$489,AB$250:AB$489)</f>
        <v>-0.1600515662953311</v>
      </c>
      <c r="AC504" s="88">
        <f>SUMPRODUCT('Monthly Returns'!$BI$17:$BI$256,$O$250:$O$489,AC$250:AC$489)</f>
        <v>8.0137635571027668E-2</v>
      </c>
      <c r="AD504" s="88">
        <f>SUMPRODUCT('Monthly Returns'!$BI$17:$BI$256,$O$250:$O$489,AD$250:AD$489)</f>
        <v>0.10007397681128161</v>
      </c>
      <c r="AE504" s="88">
        <f>SUMPRODUCT('Monthly Returns'!$BI$17:$BI$256,$O$250:$O$489,AE$250:AE$489)</f>
        <v>1.174492596430487E-2</v>
      </c>
      <c r="AF504" s="88">
        <f>SUMPRODUCT('Monthly Returns'!$BI$17:$BI$256,$O$250:$O$489,AF$250:AF$489)</f>
        <v>-1.802211027625154E-2</v>
      </c>
      <c r="AG504" s="88">
        <f>SUMPRODUCT('Monthly Returns'!$BI$17:$BI$256,$O$250:$O$489,AG$250:AG$489)</f>
        <v>-8.5440147502286651E-2</v>
      </c>
      <c r="AH504" s="88">
        <f>SUMPRODUCT('Monthly Returns'!$BI$17:$BI$256,$O$250:$O$489,AH$250:AH$489)</f>
        <v>3.8819907180967561E-2</v>
      </c>
      <c r="AI504" s="88">
        <f>SUMPRODUCT('Monthly Returns'!$BI$17:$BI$256,$O$250:$O$489,AI$250:AI$489)</f>
        <v>7.6795276187586539E-2</v>
      </c>
      <c r="AJ504" s="88">
        <f>SUMPRODUCT('Monthly Returns'!$BI$17:$BI$256,$O$250:$O$489,AJ$250:AJ$489)</f>
        <v>1.9062475852327017E-2</v>
      </c>
      <c r="AK504" s="88">
        <f>SUMPRODUCT('Monthly Returns'!$BI$17:$BI$256,$O$250:$O$489,AK$250:AK$489)</f>
        <v>-1.2477847361297489E-2</v>
      </c>
      <c r="AL504" s="88">
        <f>SUMPRODUCT('Monthly Returns'!$BI$17:$BI$256,$O$250:$O$489,AL$250:AL$489)</f>
        <v>-2.6418516816616366E-3</v>
      </c>
      <c r="AM504" s="88">
        <f>SUMPRODUCT('Monthly Returns'!$BI$17:$BI$256,$O$250:$O$489,AM$250:AM$489)</f>
        <v>0.17533419814497908</v>
      </c>
      <c r="AN504" s="88">
        <f>SUMPRODUCT('Monthly Returns'!$BI$17:$BI$256,$O$250:$O$489,AN$250:AN$489)</f>
        <v>-9.3001181305732376E-3</v>
      </c>
      <c r="AO504" s="88">
        <f>SUMPRODUCT('Monthly Returns'!$BI$17:$BI$256,$O$250:$O$489,AO$250:AO$489)</f>
        <v>0.14190679917021654</v>
      </c>
      <c r="AP504" s="88">
        <f>SUMPRODUCT('Monthly Returns'!$BI$17:$BI$256,$O$250:$O$489,AP$250:AP$489)</f>
        <v>8.730857173485182E-2</v>
      </c>
      <c r="AQ504" s="88">
        <f>SUMPRODUCT('Monthly Returns'!$BI$17:$BI$256,$O$250:$O$489,AQ$250:AQ$489)</f>
        <v>1.1505053848375545E-2</v>
      </c>
      <c r="AR504" s="88">
        <f>SUMPRODUCT('Monthly Returns'!$BI$17:$BI$256,$O$250:$O$489,AR$250:AR$489)</f>
        <v>-4.8266316965300933E-2</v>
      </c>
      <c r="AS504" s="88">
        <f>SUMPRODUCT('Monthly Returns'!$BI$17:$BI$256,$O$250:$O$489,AS$250:AS$489)</f>
        <v>0.43488775782832539</v>
      </c>
      <c r="AT504" s="88">
        <f>SUMPRODUCT('Monthly Returns'!$BI$17:$BI$256,$O$250:$O$489,AT$250:AT$489)</f>
        <v>9.6230033912947099E-3</v>
      </c>
      <c r="AU504" s="88">
        <f>SUMPRODUCT('Monthly Returns'!$BI$17:$BI$256,$O$250:$O$489,AU$250:AU$489)</f>
        <v>0.27949397034769574</v>
      </c>
      <c r="AV504" s="88">
        <f>SUMPRODUCT('Monthly Returns'!$BI$17:$BI$256,$O$250:$O$489,AV$250:AV$489)</f>
        <v>-0.26657145624801154</v>
      </c>
      <c r="AW504" s="88">
        <f>SUMPRODUCT('Monthly Returns'!$BI$17:$BI$256,$O$250:$O$489,AW$250:AW$489)</f>
        <v>-3.9076204587980272E-2</v>
      </c>
      <c r="AX504" s="88">
        <f>SUMPRODUCT('Monthly Returns'!$BI$17:$BI$256,$O$250:$O$489,AX$250:AX$489)</f>
        <v>-3.2729090027985457E-2</v>
      </c>
      <c r="AY504" s="88">
        <f>SUMPRODUCT('Monthly Returns'!$BI$17:$BI$256,$O$250:$O$489,AY$250:AY$489)</f>
        <v>-6.6260345530540887E-2</v>
      </c>
      <c r="AZ504" s="88">
        <f>SUMPRODUCT('Monthly Returns'!$BI$17:$BI$256,$O$250:$O$489,AZ$250:AZ$489)</f>
        <v>-8.0140711093334999E-3</v>
      </c>
      <c r="BA504" s="88">
        <f>SUMPRODUCT('Monthly Returns'!$BI$17:$BI$256,$O$250:$O$489,BA$250:BA$489)</f>
        <v>3.1773633962055937E-2</v>
      </c>
      <c r="BB504" s="88"/>
      <c r="BC504" s="88"/>
      <c r="BD504" s="88"/>
      <c r="BE504" s="88"/>
      <c r="BF504" s="88"/>
      <c r="BG504" s="88"/>
      <c r="BH504" s="88"/>
      <c r="BI504" s="88"/>
      <c r="BJ504" s="88"/>
      <c r="BK504" s="88"/>
      <c r="BL504" s="88"/>
      <c r="BM504" s="88"/>
      <c r="BN504" s="88"/>
      <c r="BO504" s="88"/>
      <c r="BP504" s="88"/>
      <c r="BQ504" s="88"/>
      <c r="BR504" s="88"/>
      <c r="BS504" s="88"/>
      <c r="BT504" s="88"/>
      <c r="BU504" s="88"/>
      <c r="BV504" s="88"/>
    </row>
    <row r="505" spans="1:74" x14ac:dyDescent="0.2">
      <c r="A505" s="90" t="str">
        <v>U.S. Intermediate Treasury</v>
      </c>
      <c r="C505" s="88">
        <f>SUMPRODUCT('Monthly Returns'!$BI$17:$BI$256,$P$250:$P$489,C$250:C$489)</f>
        <v>-0.33515829179960538</v>
      </c>
      <c r="D505" s="88">
        <f>SUMPRODUCT('Monthly Returns'!$BI$17:$BI$256,$P$250:$P$489,D$250:D$489)</f>
        <v>-0.32937056311454604</v>
      </c>
      <c r="E505" s="88">
        <f>SUMPRODUCT('Monthly Returns'!$BI$17:$BI$256,$P$250:$P$489,E$250:E$489)</f>
        <v>-0.31366194893854032</v>
      </c>
      <c r="F505" s="88">
        <f>SUMPRODUCT('Monthly Returns'!$BI$17:$BI$256,$P$250:$P$489,F$250:F$489)</f>
        <v>-0.34458884909104415</v>
      </c>
      <c r="G505" s="88">
        <f>SUMPRODUCT('Monthly Returns'!$BI$17:$BI$256,$P$250:$P$489,G$250:G$489)</f>
        <v>-0.35156517306289292</v>
      </c>
      <c r="H505" s="88">
        <f>SUMPRODUCT('Monthly Returns'!$BI$17:$BI$256,$P$250:$P$489,H$250:H$489)</f>
        <v>-0.29006961960952915</v>
      </c>
      <c r="I505" s="88">
        <f>SUMPRODUCT('Monthly Returns'!$BI$17:$BI$256,$P$250:$P$489,I$250:I$489)</f>
        <v>-0.23553008599847108</v>
      </c>
      <c r="J505" s="88">
        <f>SUMPRODUCT('Monthly Returns'!$BI$17:$BI$256,$P$250:$P$489,J$250:J$489)</f>
        <v>-0.23117640282975832</v>
      </c>
      <c r="K505" s="88">
        <f>SUMPRODUCT('Monthly Returns'!$BI$17:$BI$256,$P$250:$P$489,K$250:K$489)</f>
        <v>-0.1692166396314046</v>
      </c>
      <c r="L505" s="88">
        <f>SUMPRODUCT('Monthly Returns'!$BI$17:$BI$256,$P$250:$P$489,L$250:L$489)</f>
        <v>0.12811263889521657</v>
      </c>
      <c r="M505" s="88">
        <f>SUMPRODUCT('Monthly Returns'!$BI$17:$BI$256,$P$250:$P$489,M$250:M$489)</f>
        <v>0.87145227564780281</v>
      </c>
      <c r="N505" s="88">
        <f>SUMPRODUCT('Monthly Returns'!$BI$17:$BI$256,$P$250:$P$489,N$250:N$489)</f>
        <v>0.96585220548412121</v>
      </c>
      <c r="O505" s="88">
        <f>SUMPRODUCT('Monthly Returns'!$BI$17:$BI$256,$P$250:$P$489,O$250:O$489)</f>
        <v>0.29493745706142982</v>
      </c>
      <c r="P505" s="88">
        <f>SUMPRODUCT('Monthly Returns'!$BI$17:$BI$256,$P$250:$P$489,P$250:P$489)</f>
        <v>1.0000000000000004</v>
      </c>
      <c r="Q505" s="88">
        <f>SUMPRODUCT('Monthly Returns'!$BI$17:$BI$256,$P$250:$P$489,Q$250:Q$489)</f>
        <v>0.81693861244560706</v>
      </c>
      <c r="R505" s="88">
        <f>SUMPRODUCT('Monthly Returns'!$BI$17:$BI$256,$P$250:$P$489,R$250:R$489)</f>
        <v>0.58114053865218818</v>
      </c>
      <c r="S505" s="88">
        <f>SUMPRODUCT('Monthly Returns'!$BI$17:$BI$256,$P$250:$P$489,S$250:S$489)</f>
        <v>0.59048378352138586</v>
      </c>
      <c r="T505" s="88">
        <f>SUMPRODUCT('Monthly Returns'!$BI$17:$BI$256,$P$250:$P$489,T$250:T$489)</f>
        <v>0.52629103044788661</v>
      </c>
      <c r="U505" s="88">
        <f>SUMPRODUCT('Monthly Returns'!$BI$17:$BI$256,$P$250:$P$489,U$250:U$489)</f>
        <v>0.67340670949665871</v>
      </c>
      <c r="V505" s="88">
        <f>SUMPRODUCT('Monthly Returns'!$BI$17:$BI$256,$P$250:$P$489,V$250:V$489)</f>
        <v>0.91576863898329985</v>
      </c>
      <c r="W505" s="88">
        <f>SUMPRODUCT('Monthly Returns'!$BI$17:$BI$256,$P$250:$P$489,W$250:W$489)</f>
        <v>0.85275039167823374</v>
      </c>
      <c r="X505" s="88">
        <f>SUMPRODUCT('Monthly Returns'!$BI$17:$BI$256,$P$250:$P$489,X$250:X$489)</f>
        <v>0.18604935860144095</v>
      </c>
      <c r="Y505" s="88">
        <f>SUMPRODUCT('Monthly Returns'!$BI$17:$BI$256,$P$250:$P$489,Y$250:Y$489)</f>
        <v>0.64471966795660141</v>
      </c>
      <c r="Z505" s="88">
        <f>SUMPRODUCT('Monthly Returns'!$BI$17:$BI$256,$P$250:$P$489,Z$250:Z$489)</f>
        <v>0.62410143282786257</v>
      </c>
      <c r="AA505" s="88">
        <f>SUMPRODUCT('Monthly Returns'!$BI$17:$BI$256,$P$250:$P$489,AA$250:AA$489)</f>
        <v>-0.18546294138389963</v>
      </c>
      <c r="AB505" s="88">
        <f>SUMPRODUCT('Monthly Returns'!$BI$17:$BI$256,$P$250:$P$489,AB$250:AB$489)</f>
        <v>-0.36416094381065633</v>
      </c>
      <c r="AC505" s="88">
        <f>SUMPRODUCT('Monthly Returns'!$BI$17:$BI$256,$P$250:$P$489,AC$250:AC$489)</f>
        <v>0.42484227163712923</v>
      </c>
      <c r="AD505" s="88">
        <f>SUMPRODUCT('Monthly Returns'!$BI$17:$BI$256,$P$250:$P$489,AD$250:AD$489)</f>
        <v>0.49414562756285885</v>
      </c>
      <c r="AE505" s="88">
        <f>SUMPRODUCT('Monthly Returns'!$BI$17:$BI$256,$P$250:$P$489,AE$250:AE$489)</f>
        <v>0.17828095622318238</v>
      </c>
      <c r="AF505" s="88">
        <f>SUMPRODUCT('Monthly Returns'!$BI$17:$BI$256,$P$250:$P$489,AF$250:AF$489)</f>
        <v>0.28887042321179462</v>
      </c>
      <c r="AG505" s="88">
        <f>SUMPRODUCT('Monthly Returns'!$BI$17:$BI$256,$P$250:$P$489,AG$250:AG$489)</f>
        <v>0.12322104928176016</v>
      </c>
      <c r="AH505" s="88">
        <f>SUMPRODUCT('Monthly Returns'!$BI$17:$BI$256,$P$250:$P$489,AH$250:AH$489)</f>
        <v>0.24635406280074768</v>
      </c>
      <c r="AI505" s="88">
        <f>SUMPRODUCT('Monthly Returns'!$BI$17:$BI$256,$P$250:$P$489,AI$250:AI$489)</f>
        <v>-0.21096049720432233</v>
      </c>
      <c r="AJ505" s="88">
        <f>SUMPRODUCT('Monthly Returns'!$BI$17:$BI$256,$P$250:$P$489,AJ$250:AJ$489)</f>
        <v>-0.26289840832670802</v>
      </c>
      <c r="AK505" s="88">
        <f>SUMPRODUCT('Monthly Returns'!$BI$17:$BI$256,$P$250:$P$489,AK$250:AK$489)</f>
        <v>-0.31758989203828603</v>
      </c>
      <c r="AL505" s="88">
        <f>SUMPRODUCT('Monthly Returns'!$BI$17:$BI$256,$P$250:$P$489,AL$250:AL$489)</f>
        <v>-0.3520632985864855</v>
      </c>
      <c r="AM505" s="88">
        <f>SUMPRODUCT('Monthly Returns'!$BI$17:$BI$256,$P$250:$P$489,AM$250:AM$489)</f>
        <v>0.19002924281098477</v>
      </c>
      <c r="AN505" s="88">
        <f>SUMPRODUCT('Monthly Returns'!$BI$17:$BI$256,$P$250:$P$489,AN$250:AN$489)</f>
        <v>-0.24305582664077105</v>
      </c>
      <c r="AO505" s="88">
        <f>SUMPRODUCT('Monthly Returns'!$BI$17:$BI$256,$P$250:$P$489,AO$250:AO$489)</f>
        <v>0.28912662318824872</v>
      </c>
      <c r="AP505" s="88">
        <f>SUMPRODUCT('Monthly Returns'!$BI$17:$BI$256,$P$250:$P$489,AP$250:AP$489)</f>
        <v>-8.5479117729756998E-2</v>
      </c>
      <c r="AQ505" s="88">
        <f>SUMPRODUCT('Monthly Returns'!$BI$17:$BI$256,$P$250:$P$489,AQ$250:AQ$489)</f>
        <v>-0.25443177076613849</v>
      </c>
      <c r="AR505" s="88">
        <f>SUMPRODUCT('Monthly Returns'!$BI$17:$BI$256,$P$250:$P$489,AR$250:AR$489)</f>
        <v>-0.18227528118434402</v>
      </c>
      <c r="AS505" s="88">
        <f>SUMPRODUCT('Monthly Returns'!$BI$17:$BI$256,$P$250:$P$489,AS$250:AS$489)</f>
        <v>0.12811263889521657</v>
      </c>
      <c r="AT505" s="88">
        <f>SUMPRODUCT('Monthly Returns'!$BI$17:$BI$256,$P$250:$P$489,AT$250:AT$489)</f>
        <v>-0.1496891188074739</v>
      </c>
      <c r="AU505" s="88">
        <f>SUMPRODUCT('Monthly Returns'!$BI$17:$BI$256,$P$250:$P$489,AU$250:AU$489)</f>
        <v>0.14178067212439111</v>
      </c>
      <c r="AV505" s="88">
        <f>SUMPRODUCT('Monthly Returns'!$BI$17:$BI$256,$P$250:$P$489,AV$250:AV$489)</f>
        <v>-0.19496659405280187</v>
      </c>
      <c r="AW505" s="88">
        <f>SUMPRODUCT('Monthly Returns'!$BI$17:$BI$256,$P$250:$P$489,AW$250:AW$489)</f>
        <v>2.5921789622323214E-2</v>
      </c>
      <c r="AX505" s="88">
        <f>SUMPRODUCT('Monthly Returns'!$BI$17:$BI$256,$P$250:$P$489,AX$250:AX$489)</f>
        <v>-1.1108597205772619E-2</v>
      </c>
      <c r="AY505" s="88">
        <f>SUMPRODUCT('Monthly Returns'!$BI$17:$BI$256,$P$250:$P$489,AY$250:AY$489)</f>
        <v>-0.31508558561015582</v>
      </c>
      <c r="AZ505" s="88">
        <f>SUMPRODUCT('Monthly Returns'!$BI$17:$BI$256,$P$250:$P$489,AZ$250:AZ$489)</f>
        <v>-0.36490061395239792</v>
      </c>
      <c r="BA505" s="88">
        <f>SUMPRODUCT('Monthly Returns'!$BI$17:$BI$256,$P$250:$P$489,BA$250:BA$489)</f>
        <v>-0.19459611320247497</v>
      </c>
      <c r="BB505" s="88"/>
      <c r="BC505" s="88"/>
      <c r="BD505" s="88"/>
      <c r="BE505" s="88"/>
      <c r="BF505" s="88"/>
      <c r="BG505" s="88"/>
      <c r="BH505" s="88"/>
      <c r="BI505" s="88"/>
      <c r="BJ505" s="88"/>
      <c r="BK505" s="88"/>
      <c r="BL505" s="88"/>
      <c r="BM505" s="88"/>
      <c r="BN505" s="88"/>
      <c r="BO505" s="88"/>
      <c r="BP505" s="88"/>
      <c r="BQ505" s="88"/>
      <c r="BR505" s="88"/>
      <c r="BS505" s="88"/>
      <c r="BT505" s="88"/>
      <c r="BU505" s="88"/>
      <c r="BV505" s="88"/>
    </row>
    <row r="506" spans="1:74" x14ac:dyDescent="0.2">
      <c r="A506" s="90" t="str">
        <v>U.S. Long Treasury</v>
      </c>
      <c r="C506" s="88">
        <f>SUMPRODUCT('Monthly Returns'!$BI$17:$BI$256,$Q$250:$Q$489,C$250:C$489)</f>
        <v>-0.30503408668370369</v>
      </c>
      <c r="D506" s="88">
        <f>SUMPRODUCT('Monthly Returns'!$BI$17:$BI$256,$Q$250:$Q$489,D$250:D$489)</f>
        <v>-0.29913126120660943</v>
      </c>
      <c r="E506" s="88">
        <f>SUMPRODUCT('Monthly Returns'!$BI$17:$BI$256,$Q$250:$Q$489,E$250:E$489)</f>
        <v>-0.2736981230667459</v>
      </c>
      <c r="F506" s="88">
        <f>SUMPRODUCT('Monthly Returns'!$BI$17:$BI$256,$Q$250:$Q$489,F$250:F$489)</f>
        <v>-0.31918140118772231</v>
      </c>
      <c r="G506" s="88">
        <f>SUMPRODUCT('Monthly Returns'!$BI$17:$BI$256,$Q$250:$Q$489,G$250:G$489)</f>
        <v>-0.3292821541011085</v>
      </c>
      <c r="H506" s="88">
        <f>SUMPRODUCT('Monthly Returns'!$BI$17:$BI$256,$Q$250:$Q$489,H$250:H$489)</f>
        <v>-0.28349663583985313</v>
      </c>
      <c r="I506" s="88">
        <f>SUMPRODUCT('Monthly Returns'!$BI$17:$BI$256,$Q$250:$Q$489,I$250:I$489)</f>
        <v>-0.24895621889603248</v>
      </c>
      <c r="J506" s="88">
        <f>SUMPRODUCT('Monthly Returns'!$BI$17:$BI$256,$Q$250:$Q$489,J$250:J$489)</f>
        <v>-0.23696234070275607</v>
      </c>
      <c r="K506" s="88">
        <f>SUMPRODUCT('Monthly Returns'!$BI$17:$BI$256,$Q$250:$Q$489,K$250:K$489)</f>
        <v>-0.18417162122803327</v>
      </c>
      <c r="L506" s="88">
        <f>SUMPRODUCT('Monthly Returns'!$BI$17:$BI$256,$Q$250:$Q$489,L$250:L$489)</f>
        <v>2.8978358972566912E-2</v>
      </c>
      <c r="M506" s="88">
        <f>SUMPRODUCT('Monthly Returns'!$BI$17:$BI$256,$Q$250:$Q$489,M$250:M$489)</f>
        <v>0.84864676871601341</v>
      </c>
      <c r="N506" s="88">
        <f>SUMPRODUCT('Monthly Returns'!$BI$17:$BI$256,$Q$250:$Q$489,N$250:N$489)</f>
        <v>0.92581599650150026</v>
      </c>
      <c r="O506" s="88">
        <f>SUMPRODUCT('Monthly Returns'!$BI$17:$BI$256,$Q$250:$Q$489,O$250:O$489)</f>
        <v>6.6232654553242343E-2</v>
      </c>
      <c r="P506" s="88">
        <f>SUMPRODUCT('Monthly Returns'!$BI$17:$BI$256,$Q$250:$Q$489,P$250:P$489)</f>
        <v>0.81693861244560695</v>
      </c>
      <c r="Q506" s="88">
        <f>SUMPRODUCT('Monthly Returns'!$BI$17:$BI$256,$Q$250:$Q$489,Q$250:Q$489)</f>
        <v>0.99999999999999978</v>
      </c>
      <c r="R506" s="88">
        <f>SUMPRODUCT('Monthly Returns'!$BI$17:$BI$256,$Q$250:$Q$489,R$250:R$489)</f>
        <v>0.62111265470760746</v>
      </c>
      <c r="S506" s="88">
        <f>SUMPRODUCT('Monthly Returns'!$BI$17:$BI$256,$Q$250:$Q$489,S$250:S$489)</f>
        <v>0.50912023198715073</v>
      </c>
      <c r="T506" s="88">
        <f>SUMPRODUCT('Monthly Returns'!$BI$17:$BI$256,$Q$250:$Q$489,T$250:T$489)</f>
        <v>0.69049704529451639</v>
      </c>
      <c r="U506" s="88">
        <f>SUMPRODUCT('Monthly Returns'!$BI$17:$BI$256,$Q$250:$Q$489,U$250:U$489)</f>
        <v>0.62967623751780821</v>
      </c>
      <c r="V506" s="88">
        <f>SUMPRODUCT('Monthly Returns'!$BI$17:$BI$256,$Q$250:$Q$489,V$250:V$489)</f>
        <v>0.78923248575583371</v>
      </c>
      <c r="W506" s="88">
        <f>SUMPRODUCT('Monthly Returns'!$BI$17:$BI$256,$Q$250:$Q$489,W$250:W$489)</f>
        <v>0.73917571041584584</v>
      </c>
      <c r="X506" s="88">
        <f>SUMPRODUCT('Monthly Returns'!$BI$17:$BI$256,$Q$250:$Q$489,X$250:X$489)</f>
        <v>0.20883863273639974</v>
      </c>
      <c r="Y506" s="88">
        <f>SUMPRODUCT('Monthly Returns'!$BI$17:$BI$256,$Q$250:$Q$489,Y$250:Y$489)</f>
        <v>0.61476261140741606</v>
      </c>
      <c r="Z506" s="88">
        <f>SUMPRODUCT('Monthly Returns'!$BI$17:$BI$256,$Q$250:$Q$489,Z$250:Z$489)</f>
        <v>0.47014234691514051</v>
      </c>
      <c r="AA506" s="88">
        <f>SUMPRODUCT('Monthly Returns'!$BI$17:$BI$256,$Q$250:$Q$489,AA$250:AA$489)</f>
        <v>-0.15190879100718382</v>
      </c>
      <c r="AB506" s="88">
        <f>SUMPRODUCT('Monthly Returns'!$BI$17:$BI$256,$Q$250:$Q$489,AB$250:AB$489)</f>
        <v>-0.30840318698556751</v>
      </c>
      <c r="AC506" s="88">
        <f>SUMPRODUCT('Monthly Returns'!$BI$17:$BI$256,$Q$250:$Q$489,AC$250:AC$489)</f>
        <v>0.30850688358931205</v>
      </c>
      <c r="AD506" s="88">
        <f>SUMPRODUCT('Monthly Returns'!$BI$17:$BI$256,$Q$250:$Q$489,AD$250:AD$489)</f>
        <v>0.38503048215851804</v>
      </c>
      <c r="AE506" s="88">
        <f>SUMPRODUCT('Monthly Returns'!$BI$17:$BI$256,$Q$250:$Q$489,AE$250:AE$489)</f>
        <v>6.3253979463325005E-2</v>
      </c>
      <c r="AF506" s="88">
        <f>SUMPRODUCT('Monthly Returns'!$BI$17:$BI$256,$Q$250:$Q$489,AF$250:AF$489)</f>
        <v>0.27772765178018932</v>
      </c>
      <c r="AG506" s="88">
        <f>SUMPRODUCT('Monthly Returns'!$BI$17:$BI$256,$Q$250:$Q$489,AG$250:AG$489)</f>
        <v>9.4512066108902851E-2</v>
      </c>
      <c r="AH506" s="88">
        <f>SUMPRODUCT('Monthly Returns'!$BI$17:$BI$256,$Q$250:$Q$489,AH$250:AH$489)</f>
        <v>0.12563071592666458</v>
      </c>
      <c r="AI506" s="88">
        <f>SUMPRODUCT('Monthly Returns'!$BI$17:$BI$256,$Q$250:$Q$489,AI$250:AI$489)</f>
        <v>-0.21434289086846706</v>
      </c>
      <c r="AJ506" s="88">
        <f>SUMPRODUCT('Monthly Returns'!$BI$17:$BI$256,$Q$250:$Q$489,AJ$250:AJ$489)</f>
        <v>-0.27089692440479896</v>
      </c>
      <c r="AK506" s="88">
        <f>SUMPRODUCT('Monthly Returns'!$BI$17:$BI$256,$Q$250:$Q$489,AK$250:AK$489)</f>
        <v>-0.34214646282194278</v>
      </c>
      <c r="AL506" s="88">
        <f>SUMPRODUCT('Monthly Returns'!$BI$17:$BI$256,$Q$250:$Q$489,AL$250:AL$489)</f>
        <v>-0.37054715377059555</v>
      </c>
      <c r="AM506" s="88">
        <f>SUMPRODUCT('Monthly Returns'!$BI$17:$BI$256,$Q$250:$Q$489,AM$250:AM$489)</f>
        <v>0.18476136027867066</v>
      </c>
      <c r="AN506" s="88">
        <f>SUMPRODUCT('Monthly Returns'!$BI$17:$BI$256,$Q$250:$Q$489,AN$250:AN$489)</f>
        <v>-0.24818039089387281</v>
      </c>
      <c r="AO506" s="88">
        <f>SUMPRODUCT('Monthly Returns'!$BI$17:$BI$256,$Q$250:$Q$489,AO$250:AO$489)</f>
        <v>0.28358900429982303</v>
      </c>
      <c r="AP506" s="88">
        <f>SUMPRODUCT('Monthly Returns'!$BI$17:$BI$256,$Q$250:$Q$489,AP$250:AP$489)</f>
        <v>-0.20628742640994158</v>
      </c>
      <c r="AQ506" s="88">
        <f>SUMPRODUCT('Monthly Returns'!$BI$17:$BI$256,$Q$250:$Q$489,AQ$250:AQ$489)</f>
        <v>-0.30040776938653502</v>
      </c>
      <c r="AR506" s="88">
        <f>SUMPRODUCT('Monthly Returns'!$BI$17:$BI$256,$Q$250:$Q$489,AR$250:AR$489)</f>
        <v>-0.20216858755729095</v>
      </c>
      <c r="AS506" s="88">
        <f>SUMPRODUCT('Monthly Returns'!$BI$17:$BI$256,$Q$250:$Q$489,AS$250:AS$489)</f>
        <v>2.8978358972566912E-2</v>
      </c>
      <c r="AT506" s="88">
        <f>SUMPRODUCT('Monthly Returns'!$BI$17:$BI$256,$Q$250:$Q$489,AT$250:AT$489)</f>
        <v>-0.16274713277237846</v>
      </c>
      <c r="AU506" s="88">
        <f>SUMPRODUCT('Monthly Returns'!$BI$17:$BI$256,$Q$250:$Q$489,AU$250:AU$489)</f>
        <v>-7.4556846646738079E-3</v>
      </c>
      <c r="AV506" s="88">
        <f>SUMPRODUCT('Monthly Returns'!$BI$17:$BI$256,$Q$250:$Q$489,AV$250:AV$489)</f>
        <v>-0.23296763322040404</v>
      </c>
      <c r="AW506" s="88">
        <f>SUMPRODUCT('Monthly Returns'!$BI$17:$BI$256,$Q$250:$Q$489,AW$250:AW$489)</f>
        <v>9.1263955566437599E-2</v>
      </c>
      <c r="AX506" s="88">
        <f>SUMPRODUCT('Monthly Returns'!$BI$17:$BI$256,$Q$250:$Q$489,AX$250:AX$489)</f>
        <v>3.6345983062305139E-2</v>
      </c>
      <c r="AY506" s="88">
        <f>SUMPRODUCT('Monthly Returns'!$BI$17:$BI$256,$Q$250:$Q$489,AY$250:AY$489)</f>
        <v>-0.30800167609258777</v>
      </c>
      <c r="AZ506" s="88">
        <f>SUMPRODUCT('Monthly Returns'!$BI$17:$BI$256,$Q$250:$Q$489,AZ$250:AZ$489)</f>
        <v>-0.32762312305968666</v>
      </c>
      <c r="BA506" s="88">
        <f>SUMPRODUCT('Monthly Returns'!$BI$17:$BI$256,$Q$250:$Q$489,BA$250:BA$489)</f>
        <v>-0.23615308500263552</v>
      </c>
      <c r="BB506" s="88"/>
      <c r="BC506" s="88"/>
      <c r="BD506" s="88"/>
      <c r="BE506" s="88"/>
      <c r="BF506" s="88"/>
      <c r="BG506" s="88"/>
      <c r="BH506" s="88"/>
      <c r="BI506" s="88"/>
      <c r="BJ506" s="88"/>
      <c r="BK506" s="88"/>
      <c r="BL506" s="88"/>
      <c r="BM506" s="88"/>
      <c r="BN506" s="88"/>
      <c r="BO506" s="88"/>
      <c r="BP506" s="88"/>
      <c r="BQ506" s="88"/>
      <c r="BR506" s="88"/>
      <c r="BS506" s="88"/>
      <c r="BT506" s="88"/>
      <c r="BU506" s="88"/>
      <c r="BV506" s="88"/>
    </row>
    <row r="507" spans="1:74" x14ac:dyDescent="0.2">
      <c r="A507" s="90" t="str">
        <v>U.S. Investment Grade Credit</v>
      </c>
      <c r="C507" s="88">
        <f>SUMPRODUCT('Monthly Returns'!$BI$17:$BI$256,$R$250:$R$489,C$250:C$489)</f>
        <v>0.20297782717783242</v>
      </c>
      <c r="D507" s="88">
        <f>SUMPRODUCT('Monthly Returns'!$BI$17:$BI$256,$R$250:$R$489,D$250:D$489)</f>
        <v>0.20845207972876253</v>
      </c>
      <c r="E507" s="88">
        <f>SUMPRODUCT('Monthly Returns'!$BI$17:$BI$256,$R$250:$R$489,E$250:E$489)</f>
        <v>0.24962253424095207</v>
      </c>
      <c r="F507" s="88">
        <f>SUMPRODUCT('Monthly Returns'!$BI$17:$BI$256,$R$250:$R$489,F$250:F$489)</f>
        <v>0.13069819636216065</v>
      </c>
      <c r="G507" s="88">
        <f>SUMPRODUCT('Monthly Returns'!$BI$17:$BI$256,$R$250:$R$489,G$250:G$489)</f>
        <v>0.12848975506120092</v>
      </c>
      <c r="H507" s="88">
        <f>SUMPRODUCT('Monthly Returns'!$BI$17:$BI$256,$R$250:$R$489,H$250:H$489)</f>
        <v>0.30000323209570562</v>
      </c>
      <c r="I507" s="88">
        <f>SUMPRODUCT('Monthly Returns'!$BI$17:$BI$256,$R$250:$R$489,I$250:I$489)</f>
        <v>0.35465614582331062</v>
      </c>
      <c r="J507" s="88">
        <f>SUMPRODUCT('Monthly Returns'!$BI$17:$BI$256,$R$250:$R$489,J$250:J$489)</f>
        <v>0.36613347548960362</v>
      </c>
      <c r="K507" s="88">
        <f>SUMPRODUCT('Monthly Returns'!$BI$17:$BI$256,$R$250:$R$489,K$250:K$489)</f>
        <v>0.37524908457690487</v>
      </c>
      <c r="L507" s="88">
        <f>SUMPRODUCT('Monthly Returns'!$BI$17:$BI$256,$R$250:$R$489,L$250:L$489)</f>
        <v>5.0364483109893284E-2</v>
      </c>
      <c r="M507" s="88">
        <f>SUMPRODUCT('Monthly Returns'!$BI$17:$BI$256,$R$250:$R$489,M$250:M$489)</f>
        <v>0.87730461219930589</v>
      </c>
      <c r="N507" s="88">
        <f>SUMPRODUCT('Monthly Returns'!$BI$17:$BI$256,$R$250:$R$489,N$250:N$489)</f>
        <v>0.6343460205643765</v>
      </c>
      <c r="O507" s="88">
        <f>SUMPRODUCT('Monthly Returns'!$BI$17:$BI$256,$R$250:$R$489,O$250:O$489)</f>
        <v>5.5261619667139467E-3</v>
      </c>
      <c r="P507" s="88">
        <f>SUMPRODUCT('Monthly Returns'!$BI$17:$BI$256,$R$250:$R$489,P$250:P$489)</f>
        <v>0.58114053865218829</v>
      </c>
      <c r="Q507" s="88">
        <f>SUMPRODUCT('Monthly Returns'!$BI$17:$BI$256,$R$250:$R$489,Q$250:Q$489)</f>
        <v>0.62111265470760735</v>
      </c>
      <c r="R507" s="88">
        <f>SUMPRODUCT('Monthly Returns'!$BI$17:$BI$256,$R$250:$R$489,R$250:R$489)</f>
        <v>1.0000000000000009</v>
      </c>
      <c r="S507" s="88">
        <f>SUMPRODUCT('Monthly Returns'!$BI$17:$BI$256,$R$250:$R$489,S$250:S$489)</f>
        <v>0.96653141687692534</v>
      </c>
      <c r="T507" s="88">
        <f>SUMPRODUCT('Monthly Returns'!$BI$17:$BI$256,$R$250:$R$489,T$250:T$489)</f>
        <v>0.96299005719822539</v>
      </c>
      <c r="U507" s="88">
        <f>SUMPRODUCT('Monthly Returns'!$BI$17:$BI$256,$R$250:$R$489,U$250:U$489)</f>
        <v>0.74560861985435245</v>
      </c>
      <c r="V507" s="88">
        <f>SUMPRODUCT('Monthly Returns'!$BI$17:$BI$256,$R$250:$R$489,V$250:V$489)</f>
        <v>0.75840399620703303</v>
      </c>
      <c r="W507" s="88">
        <f>SUMPRODUCT('Monthly Returns'!$BI$17:$BI$256,$R$250:$R$489,W$250:W$489)</f>
        <v>0.67919704358155841</v>
      </c>
      <c r="X507" s="88">
        <f>SUMPRODUCT('Monthly Returns'!$BI$17:$BI$256,$R$250:$R$489,X$250:X$489)</f>
        <v>0.5407452669174172</v>
      </c>
      <c r="Y507" s="88">
        <f>SUMPRODUCT('Monthly Returns'!$BI$17:$BI$256,$R$250:$R$489,Y$250:Y$489)</f>
        <v>0.67767090116224415</v>
      </c>
      <c r="Z507" s="88">
        <f>SUMPRODUCT('Monthly Returns'!$BI$17:$BI$256,$R$250:$R$489,Z$250:Z$489)</f>
        <v>0.56661513919076545</v>
      </c>
      <c r="AA507" s="88">
        <f>SUMPRODUCT('Monthly Returns'!$BI$17:$BI$256,$R$250:$R$489,AA$250:AA$489)</f>
        <v>0.52971735554216215</v>
      </c>
      <c r="AB507" s="88">
        <f>SUMPRODUCT('Monthly Returns'!$BI$17:$BI$256,$R$250:$R$489,AB$250:AB$489)</f>
        <v>0.30579439769657002</v>
      </c>
      <c r="AC507" s="88">
        <f>SUMPRODUCT('Monthly Returns'!$BI$17:$BI$256,$R$250:$R$489,AC$250:AC$489)</f>
        <v>0.55348951140701841</v>
      </c>
      <c r="AD507" s="88">
        <f>SUMPRODUCT('Monthly Returns'!$BI$17:$BI$256,$R$250:$R$489,AD$250:AD$489)</f>
        <v>0.54137425780326187</v>
      </c>
      <c r="AE507" s="88">
        <f>SUMPRODUCT('Monthly Returns'!$BI$17:$BI$256,$R$250:$R$489,AE$250:AE$489)</f>
        <v>0.53760585335603395</v>
      </c>
      <c r="AF507" s="88">
        <f>SUMPRODUCT('Monthly Returns'!$BI$17:$BI$256,$R$250:$R$489,AF$250:AF$489)</f>
        <v>0.74684143509724699</v>
      </c>
      <c r="AG507" s="88">
        <f>SUMPRODUCT('Monthly Returns'!$BI$17:$BI$256,$R$250:$R$489,AG$250:AG$489)</f>
        <v>0.66653876629730491</v>
      </c>
      <c r="AH507" s="88">
        <f>SUMPRODUCT('Monthly Returns'!$BI$17:$BI$256,$R$250:$R$489,AH$250:AH$489)</f>
        <v>0.55915217447389731</v>
      </c>
      <c r="AI507" s="88">
        <f>SUMPRODUCT('Monthly Returns'!$BI$17:$BI$256,$R$250:$R$489,AI$250:AI$489)</f>
        <v>0.31575308427736587</v>
      </c>
      <c r="AJ507" s="88">
        <f>SUMPRODUCT('Monthly Returns'!$BI$17:$BI$256,$R$250:$R$489,AJ$250:AJ$489)</f>
        <v>0.31015490627566394</v>
      </c>
      <c r="AK507" s="88">
        <f>SUMPRODUCT('Monthly Returns'!$BI$17:$BI$256,$R$250:$R$489,AK$250:AK$489)</f>
        <v>0.24906253409129658</v>
      </c>
      <c r="AL507" s="88">
        <f>SUMPRODUCT('Monthly Returns'!$BI$17:$BI$256,$R$250:$R$489,AL$250:AL$489)</f>
        <v>0.24897601677697037</v>
      </c>
      <c r="AM507" s="88">
        <f>SUMPRODUCT('Monthly Returns'!$BI$17:$BI$256,$R$250:$R$489,AM$250:AM$489)</f>
        <v>0.29948986508851216</v>
      </c>
      <c r="AN507" s="88">
        <f>SUMPRODUCT('Monthly Returns'!$BI$17:$BI$256,$R$250:$R$489,AN$250:AN$489)</f>
        <v>0.42107714082222419</v>
      </c>
      <c r="AO507" s="88">
        <f>SUMPRODUCT('Monthly Returns'!$BI$17:$BI$256,$R$250:$R$489,AO$250:AO$489)</f>
        <v>0.13281335922087356</v>
      </c>
      <c r="AP507" s="88">
        <f>SUMPRODUCT('Monthly Returns'!$BI$17:$BI$256,$R$250:$R$489,AP$250:AP$489)</f>
        <v>0.20542578201064396</v>
      </c>
      <c r="AQ507" s="88">
        <f>SUMPRODUCT('Monthly Returns'!$BI$17:$BI$256,$R$250:$R$489,AQ$250:AQ$489)</f>
        <v>0.23681410076929107</v>
      </c>
      <c r="AR507" s="88">
        <f>SUMPRODUCT('Monthly Returns'!$BI$17:$BI$256,$R$250:$R$489,AR$250:AR$489)</f>
        <v>3.0685290856995114E-2</v>
      </c>
      <c r="AS507" s="88">
        <f>SUMPRODUCT('Monthly Returns'!$BI$17:$BI$256,$R$250:$R$489,AS$250:AS$489)</f>
        <v>5.0364483109893284E-2</v>
      </c>
      <c r="AT507" s="88">
        <f>SUMPRODUCT('Monthly Returns'!$BI$17:$BI$256,$R$250:$R$489,AT$250:AT$489)</f>
        <v>0.39316088877090327</v>
      </c>
      <c r="AU507" s="88">
        <f>SUMPRODUCT('Monthly Returns'!$BI$17:$BI$256,$R$250:$R$489,AU$250:AU$489)</f>
        <v>7.8358197116411232E-2</v>
      </c>
      <c r="AV507" s="88">
        <f>SUMPRODUCT('Monthly Returns'!$BI$17:$BI$256,$R$250:$R$489,AV$250:AV$489)</f>
        <v>-0.40568688633841898</v>
      </c>
      <c r="AW507" s="88">
        <f>SUMPRODUCT('Monthly Returns'!$BI$17:$BI$256,$R$250:$R$489,AW$250:AW$489)</f>
        <v>0.44472639844796402</v>
      </c>
      <c r="AX507" s="88">
        <f>SUMPRODUCT('Monthly Returns'!$BI$17:$BI$256,$R$250:$R$489,AX$250:AX$489)</f>
        <v>0.51731826293974881</v>
      </c>
      <c r="AY507" s="88">
        <f>SUMPRODUCT('Monthly Returns'!$BI$17:$BI$256,$R$250:$R$489,AY$250:AY$489)</f>
        <v>0.18315659473233314</v>
      </c>
      <c r="AZ507" s="88">
        <f>SUMPRODUCT('Monthly Returns'!$BI$17:$BI$256,$R$250:$R$489,AZ$250:AZ$489)</f>
        <v>-8.3125056193544631E-3</v>
      </c>
      <c r="BA507" s="88">
        <f>SUMPRODUCT('Monthly Returns'!$BI$17:$BI$256,$R$250:$R$489,BA$250:BA$489)</f>
        <v>0.22332161328102787</v>
      </c>
      <c r="BB507" s="88"/>
      <c r="BC507" s="88"/>
      <c r="BD507" s="88"/>
      <c r="BE507" s="88"/>
      <c r="BF507" s="88"/>
      <c r="BG507" s="88"/>
      <c r="BH507" s="88"/>
      <c r="BI507" s="88"/>
      <c r="BJ507" s="88"/>
      <c r="BK507" s="88"/>
      <c r="BL507" s="88"/>
      <c r="BM507" s="88"/>
      <c r="BN507" s="88"/>
      <c r="BO507" s="88"/>
      <c r="BP507" s="88"/>
      <c r="BQ507" s="88"/>
      <c r="BR507" s="88"/>
      <c r="BS507" s="88"/>
      <c r="BT507" s="88"/>
      <c r="BU507" s="88"/>
      <c r="BV507" s="88"/>
    </row>
    <row r="508" spans="1:74" x14ac:dyDescent="0.2">
      <c r="A508" s="90" t="str">
        <v>U.S. Intermediate Investment Grade Credit</v>
      </c>
      <c r="C508" s="88">
        <f>SUMPRODUCT('Monthly Returns'!$BI$17:$BI$256,$S$250:$S$489,C$250:C$489)</f>
        <v>0.20305176330044847</v>
      </c>
      <c r="D508" s="88">
        <f>SUMPRODUCT('Monthly Returns'!$BI$17:$BI$256,$S$250:$S$489,D$250:D$489)</f>
        <v>0.20832565545995707</v>
      </c>
      <c r="E508" s="88">
        <f>SUMPRODUCT('Monthly Returns'!$BI$17:$BI$256,$S$250:$S$489,E$250:E$489)</f>
        <v>0.2538471233167216</v>
      </c>
      <c r="F508" s="88">
        <f>SUMPRODUCT('Monthly Returns'!$BI$17:$BI$256,$S$250:$S$489,F$250:F$489)</f>
        <v>0.13257714002118604</v>
      </c>
      <c r="G508" s="88">
        <f>SUMPRODUCT('Monthly Returns'!$BI$17:$BI$256,$S$250:$S$489,G$250:G$489)</f>
        <v>0.14412694141134835</v>
      </c>
      <c r="H508" s="88">
        <f>SUMPRODUCT('Monthly Returns'!$BI$17:$BI$256,$S$250:$S$489,H$250:H$489)</f>
        <v>0.30651276539596434</v>
      </c>
      <c r="I508" s="88">
        <f>SUMPRODUCT('Monthly Returns'!$BI$17:$BI$256,$S$250:$S$489,I$250:I$489)</f>
        <v>0.36607552597575688</v>
      </c>
      <c r="J508" s="88">
        <f>SUMPRODUCT('Monthly Returns'!$BI$17:$BI$256,$S$250:$S$489,J$250:J$489)</f>
        <v>0.38840926420835165</v>
      </c>
      <c r="K508" s="88">
        <f>SUMPRODUCT('Monthly Returns'!$BI$17:$BI$256,$S$250:$S$489,K$250:K$489)</f>
        <v>0.38226992678846466</v>
      </c>
      <c r="L508" s="88">
        <f>SUMPRODUCT('Monthly Returns'!$BI$17:$BI$256,$S$250:$S$489,L$250:L$489)</f>
        <v>8.0779094749143548E-2</v>
      </c>
      <c r="M508" s="88">
        <f>SUMPRODUCT('Monthly Returns'!$BI$17:$BI$256,$S$250:$S$489,M$250:M$489)</f>
        <v>0.84486902762302707</v>
      </c>
      <c r="N508" s="88">
        <f>SUMPRODUCT('Monthly Returns'!$BI$17:$BI$256,$S$250:$S$489,N$250:N$489)</f>
        <v>0.59499247556830415</v>
      </c>
      <c r="O508" s="88">
        <f>SUMPRODUCT('Monthly Returns'!$BI$17:$BI$256,$S$250:$S$489,O$250:O$489)</f>
        <v>5.0639682028054085E-2</v>
      </c>
      <c r="P508" s="88">
        <f>SUMPRODUCT('Monthly Returns'!$BI$17:$BI$256,$S$250:$S$489,P$250:P$489)</f>
        <v>0.59048378352138586</v>
      </c>
      <c r="Q508" s="88">
        <f>SUMPRODUCT('Monthly Returns'!$BI$17:$BI$256,$S$250:$S$489,Q$250:Q$489)</f>
        <v>0.50912023198715073</v>
      </c>
      <c r="R508" s="88">
        <f>SUMPRODUCT('Monthly Returns'!$BI$17:$BI$256,$S$250:$S$489,R$250:R$489)</f>
        <v>0.96653141687692534</v>
      </c>
      <c r="S508" s="88">
        <f>SUMPRODUCT('Monthly Returns'!$BI$17:$BI$256,$S$250:$S$489,S$250:S$489)</f>
        <v>1.0000000000000002</v>
      </c>
      <c r="T508" s="88">
        <f>SUMPRODUCT('Monthly Returns'!$BI$17:$BI$256,$S$250:$S$489,T$250:T$489)</f>
        <v>0.86416209964540824</v>
      </c>
      <c r="U508" s="88">
        <f>SUMPRODUCT('Monthly Returns'!$BI$17:$BI$256,$S$250:$S$489,U$250:U$489)</f>
        <v>0.74396338804604567</v>
      </c>
      <c r="V508" s="88">
        <f>SUMPRODUCT('Monthly Returns'!$BI$17:$BI$256,$S$250:$S$489,V$250:V$489)</f>
        <v>0.74792999958760109</v>
      </c>
      <c r="W508" s="88">
        <f>SUMPRODUCT('Monthly Returns'!$BI$17:$BI$256,$S$250:$S$489,W$250:W$489)</f>
        <v>0.68030037581000558</v>
      </c>
      <c r="X508" s="88">
        <f>SUMPRODUCT('Monthly Returns'!$BI$17:$BI$256,$S$250:$S$489,X$250:X$489)</f>
        <v>0.54041856861145965</v>
      </c>
      <c r="Y508" s="88">
        <f>SUMPRODUCT('Monthly Returns'!$BI$17:$BI$256,$S$250:$S$489,Y$250:Y$489)</f>
        <v>0.67824839312133833</v>
      </c>
      <c r="Z508" s="88">
        <f>SUMPRODUCT('Monthly Returns'!$BI$17:$BI$256,$S$250:$S$489,Z$250:Z$489)</f>
        <v>0.6152808442657437</v>
      </c>
      <c r="AA508" s="88">
        <f>SUMPRODUCT('Monthly Returns'!$BI$17:$BI$256,$S$250:$S$489,AA$250:AA$489)</f>
        <v>0.54496501134949948</v>
      </c>
      <c r="AB508" s="88">
        <f>SUMPRODUCT('Monthly Returns'!$BI$17:$BI$256,$S$250:$S$489,AB$250:AB$489)</f>
        <v>0.35119178617737484</v>
      </c>
      <c r="AC508" s="88">
        <f>SUMPRODUCT('Monthly Returns'!$BI$17:$BI$256,$S$250:$S$489,AC$250:AC$489)</f>
        <v>0.55737694297835461</v>
      </c>
      <c r="AD508" s="88">
        <f>SUMPRODUCT('Monthly Returns'!$BI$17:$BI$256,$S$250:$S$489,AD$250:AD$489)</f>
        <v>0.53675129032238944</v>
      </c>
      <c r="AE508" s="88">
        <f>SUMPRODUCT('Monthly Returns'!$BI$17:$BI$256,$S$250:$S$489,AE$250:AE$489)</f>
        <v>0.56218531309893804</v>
      </c>
      <c r="AF508" s="88">
        <f>SUMPRODUCT('Monthly Returns'!$BI$17:$BI$256,$S$250:$S$489,AF$250:AF$489)</f>
        <v>0.73749918041593454</v>
      </c>
      <c r="AG508" s="88">
        <f>SUMPRODUCT('Monthly Returns'!$BI$17:$BI$256,$S$250:$S$489,AG$250:AG$489)</f>
        <v>0.69942396456572797</v>
      </c>
      <c r="AH508" s="88">
        <f>SUMPRODUCT('Monthly Returns'!$BI$17:$BI$256,$S$250:$S$489,AH$250:AH$489)</f>
        <v>0.56596444599408879</v>
      </c>
      <c r="AI508" s="88">
        <f>SUMPRODUCT('Monthly Returns'!$BI$17:$BI$256,$S$250:$S$489,AI$250:AI$489)</f>
        <v>0.35350904762557539</v>
      </c>
      <c r="AJ508" s="88">
        <f>SUMPRODUCT('Monthly Returns'!$BI$17:$BI$256,$S$250:$S$489,AJ$250:AJ$489)</f>
        <v>0.33803455861207765</v>
      </c>
      <c r="AK508" s="88">
        <f>SUMPRODUCT('Monthly Returns'!$BI$17:$BI$256,$S$250:$S$489,AK$250:AK$489)</f>
        <v>0.28360492669015036</v>
      </c>
      <c r="AL508" s="88">
        <f>SUMPRODUCT('Monthly Returns'!$BI$17:$BI$256,$S$250:$S$489,AL$250:AL$489)</f>
        <v>0.28780447303006129</v>
      </c>
      <c r="AM508" s="88">
        <f>SUMPRODUCT('Monthly Returns'!$BI$17:$BI$256,$S$250:$S$489,AM$250:AM$489)</f>
        <v>0.28751148492684941</v>
      </c>
      <c r="AN508" s="88">
        <f>SUMPRODUCT('Monthly Returns'!$BI$17:$BI$256,$S$250:$S$489,AN$250:AN$489)</f>
        <v>0.47184694803091853</v>
      </c>
      <c r="AO508" s="88">
        <f>SUMPRODUCT('Monthly Returns'!$BI$17:$BI$256,$S$250:$S$489,AO$250:AO$489)</f>
        <v>0.10871374640489258</v>
      </c>
      <c r="AP508" s="88">
        <f>SUMPRODUCT('Monthly Returns'!$BI$17:$BI$256,$S$250:$S$489,AP$250:AP$489)</f>
        <v>0.25703222063773157</v>
      </c>
      <c r="AQ508" s="88">
        <f>SUMPRODUCT('Monthly Returns'!$BI$17:$BI$256,$S$250:$S$489,AQ$250:AQ$489)</f>
        <v>0.25498196052150635</v>
      </c>
      <c r="AR508" s="88">
        <f>SUMPRODUCT('Monthly Returns'!$BI$17:$BI$256,$S$250:$S$489,AR$250:AR$489)</f>
        <v>8.3522800748737774E-2</v>
      </c>
      <c r="AS508" s="88">
        <f>SUMPRODUCT('Monthly Returns'!$BI$17:$BI$256,$S$250:$S$489,AS$250:AS$489)</f>
        <v>8.0779094749143548E-2</v>
      </c>
      <c r="AT508" s="88">
        <f>SUMPRODUCT('Monthly Returns'!$BI$17:$BI$256,$S$250:$S$489,AT$250:AT$489)</f>
        <v>0.4070930292848729</v>
      </c>
      <c r="AU508" s="88">
        <f>SUMPRODUCT('Monthly Returns'!$BI$17:$BI$256,$S$250:$S$489,AU$250:AU$489)</f>
        <v>0.10282790465942693</v>
      </c>
      <c r="AV508" s="88">
        <f>SUMPRODUCT('Monthly Returns'!$BI$17:$BI$256,$S$250:$S$489,AV$250:AV$489)</f>
        <v>-0.41159603917367227</v>
      </c>
      <c r="AW508" s="88">
        <f>SUMPRODUCT('Monthly Returns'!$BI$17:$BI$256,$S$250:$S$489,AW$250:AW$489)</f>
        <v>0.41383363404636231</v>
      </c>
      <c r="AX508" s="88">
        <f>SUMPRODUCT('Monthly Returns'!$BI$17:$BI$256,$S$250:$S$489,AX$250:AX$489)</f>
        <v>0.50109680625551234</v>
      </c>
      <c r="AY508" s="88">
        <f>SUMPRODUCT('Monthly Returns'!$BI$17:$BI$256,$S$250:$S$489,AY$250:AY$489)</f>
        <v>0.18992824976692807</v>
      </c>
      <c r="AZ508" s="88">
        <f>SUMPRODUCT('Monthly Returns'!$BI$17:$BI$256,$S$250:$S$489,AZ$250:AZ$489)</f>
        <v>-2.0408062589043471E-2</v>
      </c>
      <c r="BA508" s="88">
        <f>SUMPRODUCT('Monthly Returns'!$BI$17:$BI$256,$S$250:$S$489,BA$250:BA$489)</f>
        <v>0.25319900923932731</v>
      </c>
      <c r="BB508" s="88"/>
      <c r="BC508" s="88"/>
      <c r="BD508" s="88"/>
      <c r="BE508" s="88"/>
      <c r="BF508" s="88"/>
      <c r="BG508" s="88"/>
      <c r="BH508" s="88"/>
      <c r="BI508" s="88"/>
      <c r="BJ508" s="88"/>
      <c r="BK508" s="88"/>
      <c r="BL508" s="88"/>
      <c r="BM508" s="88"/>
      <c r="BN508" s="88"/>
      <c r="BO508" s="88"/>
      <c r="BP508" s="88"/>
      <c r="BQ508" s="88"/>
      <c r="BR508" s="88"/>
      <c r="BS508" s="88"/>
      <c r="BT508" s="88"/>
      <c r="BU508" s="88"/>
      <c r="BV508" s="88"/>
    </row>
    <row r="509" spans="1:74" x14ac:dyDescent="0.2">
      <c r="A509" s="90" t="str">
        <v>U.S. Long Investment Grade Credit</v>
      </c>
      <c r="C509" s="88">
        <f>SUMPRODUCT('Monthly Returns'!$BI$17:$BI$256,$T$250:$T$489,C$250:C$489)</f>
        <v>0.18904395348671921</v>
      </c>
      <c r="D509" s="88">
        <f>SUMPRODUCT('Monthly Returns'!$BI$17:$BI$256,$T$250:$T$489,D$250:D$489)</f>
        <v>0.19403020777884145</v>
      </c>
      <c r="E509" s="88">
        <f>SUMPRODUCT('Monthly Returns'!$BI$17:$BI$256,$T$250:$T$489,E$250:E$489)</f>
        <v>0.22876477857534969</v>
      </c>
      <c r="F509" s="88">
        <f>SUMPRODUCT('Monthly Returns'!$BI$17:$BI$256,$T$250:$T$489,F$250:F$489)</f>
        <v>0.1228717575961519</v>
      </c>
      <c r="G509" s="88">
        <f>SUMPRODUCT('Monthly Returns'!$BI$17:$BI$256,$T$250:$T$489,G$250:G$489)</f>
        <v>0.10636734436516038</v>
      </c>
      <c r="H509" s="88">
        <f>SUMPRODUCT('Monthly Returns'!$BI$17:$BI$256,$T$250:$T$489,H$250:H$489)</f>
        <v>0.2723989274422044</v>
      </c>
      <c r="I509" s="88">
        <f>SUMPRODUCT('Monthly Returns'!$BI$17:$BI$256,$T$250:$T$489,I$250:I$489)</f>
        <v>0.31808986009274454</v>
      </c>
      <c r="J509" s="88">
        <f>SUMPRODUCT('Monthly Returns'!$BI$17:$BI$256,$T$250:$T$489,J$250:J$489)</f>
        <v>0.32039762970415747</v>
      </c>
      <c r="K509" s="88">
        <f>SUMPRODUCT('Monthly Returns'!$BI$17:$BI$256,$T$250:$T$489,K$250:K$489)</f>
        <v>0.33960967256464825</v>
      </c>
      <c r="L509" s="88">
        <f>SUMPRODUCT('Monthly Returns'!$BI$17:$BI$256,$T$250:$T$489,L$250:L$489)</f>
        <v>1.8453558065220463E-2</v>
      </c>
      <c r="M509" s="88">
        <f>SUMPRODUCT('Monthly Returns'!$BI$17:$BI$256,$T$250:$T$489,M$250:M$489)</f>
        <v>0.84560919486148967</v>
      </c>
      <c r="N509" s="88">
        <f>SUMPRODUCT('Monthly Returns'!$BI$17:$BI$256,$T$250:$T$489,N$250:N$489)</f>
        <v>0.62922766617131431</v>
      </c>
      <c r="O509" s="88">
        <f>SUMPRODUCT('Monthly Returns'!$BI$17:$BI$256,$T$250:$T$489,O$250:O$489)</f>
        <v>-4.2831774902151218E-2</v>
      </c>
      <c r="P509" s="88">
        <f>SUMPRODUCT('Monthly Returns'!$BI$17:$BI$256,$T$250:$T$489,P$250:P$489)</f>
        <v>0.5262910304478865</v>
      </c>
      <c r="Q509" s="88">
        <f>SUMPRODUCT('Monthly Returns'!$BI$17:$BI$256,$T$250:$T$489,Q$250:Q$489)</f>
        <v>0.69049704529451639</v>
      </c>
      <c r="R509" s="88">
        <f>SUMPRODUCT('Monthly Returns'!$BI$17:$BI$256,$T$250:$T$489,R$250:R$489)</f>
        <v>0.96299005719822539</v>
      </c>
      <c r="S509" s="88">
        <f>SUMPRODUCT('Monthly Returns'!$BI$17:$BI$256,$T$250:$T$489,S$250:S$489)</f>
        <v>0.86416209964540824</v>
      </c>
      <c r="T509" s="88">
        <f>SUMPRODUCT('Monthly Returns'!$BI$17:$BI$256,$T$250:$T$489,T$250:T$489)</f>
        <v>1.0000000000000002</v>
      </c>
      <c r="U509" s="88">
        <f>SUMPRODUCT('Monthly Returns'!$BI$17:$BI$256,$T$250:$T$489,U$250:U$489)</f>
        <v>0.69348997508579779</v>
      </c>
      <c r="V509" s="88">
        <f>SUMPRODUCT('Monthly Returns'!$BI$17:$BI$256,$T$250:$T$489,V$250:V$489)</f>
        <v>0.71462300960019132</v>
      </c>
      <c r="W509" s="88">
        <f>SUMPRODUCT('Monthly Returns'!$BI$17:$BI$256,$T$250:$T$489,W$250:W$489)</f>
        <v>0.62610087726999841</v>
      </c>
      <c r="X509" s="88">
        <f>SUMPRODUCT('Monthly Returns'!$BI$17:$BI$256,$T$250:$T$489,X$250:X$489)</f>
        <v>0.51037154823157937</v>
      </c>
      <c r="Y509" s="88">
        <f>SUMPRODUCT('Monthly Returns'!$BI$17:$BI$256,$T$250:$T$489,Y$250:Y$489)</f>
        <v>0.62046791547019275</v>
      </c>
      <c r="Z509" s="88">
        <f>SUMPRODUCT('Monthly Returns'!$BI$17:$BI$256,$T$250:$T$489,Z$250:Z$489)</f>
        <v>0.47098944994202274</v>
      </c>
      <c r="AA509" s="88">
        <f>SUMPRODUCT('Monthly Returns'!$BI$17:$BI$256,$T$250:$T$489,AA$250:AA$489)</f>
        <v>0.47890486413729366</v>
      </c>
      <c r="AB509" s="88">
        <f>SUMPRODUCT('Monthly Returns'!$BI$17:$BI$256,$T$250:$T$489,AB$250:AB$489)</f>
        <v>0.23413344380907292</v>
      </c>
      <c r="AC509" s="88">
        <f>SUMPRODUCT('Monthly Returns'!$BI$17:$BI$256,$T$250:$T$489,AC$250:AC$489)</f>
        <v>0.50864324517726101</v>
      </c>
      <c r="AD509" s="88">
        <f>SUMPRODUCT('Monthly Returns'!$BI$17:$BI$256,$T$250:$T$489,AD$250:AD$489)</f>
        <v>0.50481997682521396</v>
      </c>
      <c r="AE509" s="88">
        <f>SUMPRODUCT('Monthly Returns'!$BI$17:$BI$256,$T$250:$T$489,AE$250:AE$489)</f>
        <v>0.47477046257432026</v>
      </c>
      <c r="AF509" s="88">
        <f>SUMPRODUCT('Monthly Returns'!$BI$17:$BI$256,$T$250:$T$489,AF$250:AF$489)</f>
        <v>0.70698461114108857</v>
      </c>
      <c r="AG509" s="88">
        <f>SUMPRODUCT('Monthly Returns'!$BI$17:$BI$256,$T$250:$T$489,AG$250:AG$489)</f>
        <v>0.59597240715913236</v>
      </c>
      <c r="AH509" s="88">
        <f>SUMPRODUCT('Monthly Returns'!$BI$17:$BI$256,$T$250:$T$489,AH$250:AH$489)</f>
        <v>0.50587251415271828</v>
      </c>
      <c r="AI509" s="88">
        <f>SUMPRODUCT('Monthly Returns'!$BI$17:$BI$256,$T$250:$T$489,AI$250:AI$489)</f>
        <v>0.25078697390523585</v>
      </c>
      <c r="AJ509" s="88">
        <f>SUMPRODUCT('Monthly Returns'!$BI$17:$BI$256,$T$250:$T$489,AJ$250:AJ$489)</f>
        <v>0.25615351043347423</v>
      </c>
      <c r="AK509" s="88">
        <f>SUMPRODUCT('Monthly Returns'!$BI$17:$BI$256,$T$250:$T$489,AK$250:AK$489)</f>
        <v>0.19362417034455148</v>
      </c>
      <c r="AL509" s="88">
        <f>SUMPRODUCT('Monthly Returns'!$BI$17:$BI$256,$T$250:$T$489,AL$250:AL$489)</f>
        <v>0.1914750548501912</v>
      </c>
      <c r="AM509" s="88">
        <f>SUMPRODUCT('Monthly Returns'!$BI$17:$BI$256,$T$250:$T$489,AM$250:AM$489)</f>
        <v>0.27858216109413719</v>
      </c>
      <c r="AN509" s="88">
        <f>SUMPRODUCT('Monthly Returns'!$BI$17:$BI$256,$T$250:$T$489,AN$250:AN$489)</f>
        <v>0.33654987775318757</v>
      </c>
      <c r="AO509" s="88">
        <f>SUMPRODUCT('Monthly Returns'!$BI$17:$BI$256,$T$250:$T$489,AO$250:AO$489)</f>
        <v>0.13538746827045797</v>
      </c>
      <c r="AP509" s="88">
        <f>SUMPRODUCT('Monthly Returns'!$BI$17:$BI$256,$T$250:$T$489,AP$250:AP$489)</f>
        <v>0.13869424494489629</v>
      </c>
      <c r="AQ509" s="88">
        <f>SUMPRODUCT('Monthly Returns'!$BI$17:$BI$256,$T$250:$T$489,AQ$250:AQ$489)</f>
        <v>0.19820714938247647</v>
      </c>
      <c r="AR509" s="88">
        <f>SUMPRODUCT('Monthly Returns'!$BI$17:$BI$256,$T$250:$T$489,AR$250:AR$489)</f>
        <v>-2.4625112784037985E-2</v>
      </c>
      <c r="AS509" s="88">
        <f>SUMPRODUCT('Monthly Returns'!$BI$17:$BI$256,$T$250:$T$489,AS$250:AS$489)</f>
        <v>1.8453558065220463E-2</v>
      </c>
      <c r="AT509" s="88">
        <f>SUMPRODUCT('Monthly Returns'!$BI$17:$BI$256,$T$250:$T$489,AT$250:AT$489)</f>
        <v>0.34900463478274296</v>
      </c>
      <c r="AU509" s="88">
        <f>SUMPRODUCT('Monthly Returns'!$BI$17:$BI$256,$T$250:$T$489,AU$250:AU$489)</f>
        <v>6.0613830398352837E-2</v>
      </c>
      <c r="AV509" s="88">
        <f>SUMPRODUCT('Monthly Returns'!$BI$17:$BI$256,$T$250:$T$489,AV$250:AV$489)</f>
        <v>-0.36233272377363213</v>
      </c>
      <c r="AW509" s="88">
        <f>SUMPRODUCT('Monthly Returns'!$BI$17:$BI$256,$T$250:$T$489,AW$250:AW$489)</f>
        <v>0.44088492772632759</v>
      </c>
      <c r="AX509" s="88">
        <f>SUMPRODUCT('Monthly Returns'!$BI$17:$BI$256,$T$250:$T$489,AX$250:AX$489)</f>
        <v>0.49331358079393273</v>
      </c>
      <c r="AY509" s="88">
        <f>SUMPRODUCT('Monthly Returns'!$BI$17:$BI$256,$T$250:$T$489,AY$250:AY$489)</f>
        <v>0.16513136869585568</v>
      </c>
      <c r="AZ509" s="88">
        <f>SUMPRODUCT('Monthly Returns'!$BI$17:$BI$256,$T$250:$T$489,AZ$250:AZ$489)</f>
        <v>1.8569812876405778E-4</v>
      </c>
      <c r="BA509" s="88">
        <f>SUMPRODUCT('Monthly Returns'!$BI$17:$BI$256,$T$250:$T$489,BA$250:BA$489)</f>
        <v>0.1657295860274364</v>
      </c>
      <c r="BB509" s="88"/>
      <c r="BC509" s="88"/>
      <c r="BD509" s="88"/>
      <c r="BE509" s="88"/>
      <c r="BF509" s="88"/>
      <c r="BG509" s="88"/>
      <c r="BH509" s="88"/>
      <c r="BI509" s="88"/>
      <c r="BJ509" s="88"/>
      <c r="BK509" s="88"/>
      <c r="BL509" s="88"/>
      <c r="BM509" s="88"/>
      <c r="BN509" s="88"/>
      <c r="BO509" s="88"/>
      <c r="BP509" s="88"/>
      <c r="BQ509" s="88"/>
      <c r="BR509" s="88"/>
      <c r="BS509" s="88"/>
      <c r="BT509" s="88"/>
      <c r="BU509" s="88"/>
      <c r="BV509" s="88"/>
    </row>
    <row r="510" spans="1:74" x14ac:dyDescent="0.2">
      <c r="A510" s="90" t="str">
        <v>U.S. TIPS</v>
      </c>
      <c r="C510" s="88">
        <f>SUMPRODUCT('Monthly Returns'!$BI$17:$BI$256,$U$250:$U$489,C$250:C$489)</f>
        <v>4.6794958088536114E-2</v>
      </c>
      <c r="D510" s="88">
        <f>SUMPRODUCT('Monthly Returns'!$BI$17:$BI$256,$U$250:$U$489,D$250:D$489)</f>
        <v>5.1792849395910071E-2</v>
      </c>
      <c r="E510" s="88">
        <f>SUMPRODUCT('Monthly Returns'!$BI$17:$BI$256,$U$250:$U$489,E$250:E$489)</f>
        <v>9.9222274034309568E-2</v>
      </c>
      <c r="F510" s="88">
        <f>SUMPRODUCT('Monthly Returns'!$BI$17:$BI$256,$U$250:$U$489,F$250:F$489)</f>
        <v>-2.4509357279133281E-3</v>
      </c>
      <c r="G510" s="88">
        <f>SUMPRODUCT('Monthly Returns'!$BI$17:$BI$256,$U$250:$U$489,G$250:G$489)</f>
        <v>-2.45667186368993E-3</v>
      </c>
      <c r="H510" s="88">
        <f>SUMPRODUCT('Monthly Returns'!$BI$17:$BI$256,$U$250:$U$489,H$250:H$489)</f>
        <v>0.13308302213398326</v>
      </c>
      <c r="I510" s="88">
        <f>SUMPRODUCT('Monthly Returns'!$BI$17:$BI$256,$U$250:$U$489,I$250:I$489)</f>
        <v>0.1942118798531168</v>
      </c>
      <c r="J510" s="88">
        <f>SUMPRODUCT('Monthly Returns'!$BI$17:$BI$256,$U$250:$U$489,J$250:J$489)</f>
        <v>0.2105924561622565</v>
      </c>
      <c r="K510" s="88">
        <f>SUMPRODUCT('Monthly Returns'!$BI$17:$BI$256,$U$250:$U$489,K$250:K$489)</f>
        <v>0.25685743995413857</v>
      </c>
      <c r="L510" s="88">
        <f>SUMPRODUCT('Monthly Returns'!$BI$17:$BI$256,$U$250:$U$489,L$250:L$489)</f>
        <v>9.4205362262638967E-2</v>
      </c>
      <c r="M510" s="88">
        <f>SUMPRODUCT('Monthly Returns'!$BI$17:$BI$256,$U$250:$U$489,M$250:M$489)</f>
        <v>0.7996631427609463</v>
      </c>
      <c r="N510" s="88">
        <f>SUMPRODUCT('Monthly Returns'!$BI$17:$BI$256,$U$250:$U$489,N$250:N$489)</f>
        <v>0.69118379888335024</v>
      </c>
      <c r="O510" s="88">
        <f>SUMPRODUCT('Monthly Returns'!$BI$17:$BI$256,$U$250:$U$489,O$250:O$489)</f>
        <v>0.117076726831025</v>
      </c>
      <c r="P510" s="88">
        <f>SUMPRODUCT('Monthly Returns'!$BI$17:$BI$256,$U$250:$U$489,P$250:P$489)</f>
        <v>0.67340670949665882</v>
      </c>
      <c r="Q510" s="88">
        <f>SUMPRODUCT('Monthly Returns'!$BI$17:$BI$256,$U$250:$U$489,Q$250:Q$489)</f>
        <v>0.62967623751780821</v>
      </c>
      <c r="R510" s="88">
        <f>SUMPRODUCT('Monthly Returns'!$BI$17:$BI$256,$U$250:$U$489,R$250:R$489)</f>
        <v>0.74560861985435234</v>
      </c>
      <c r="S510" s="88">
        <f>SUMPRODUCT('Monthly Returns'!$BI$17:$BI$256,$U$250:$U$489,S$250:S$489)</f>
        <v>0.74396338804604567</v>
      </c>
      <c r="T510" s="88">
        <f>SUMPRODUCT('Monthly Returns'!$BI$17:$BI$256,$U$250:$U$489,T$250:T$489)</f>
        <v>0.69348997508579779</v>
      </c>
      <c r="U510" s="88">
        <f>SUMPRODUCT('Monthly Returns'!$BI$17:$BI$256,$U$250:$U$489,U$250:U$489)</f>
        <v>1</v>
      </c>
      <c r="V510" s="88">
        <f>SUMPRODUCT('Monthly Returns'!$BI$17:$BI$256,$U$250:$U$489,V$250:V$489)</f>
        <v>0.74363427360353296</v>
      </c>
      <c r="W510" s="88">
        <f>SUMPRODUCT('Monthly Returns'!$BI$17:$BI$256,$U$250:$U$489,W$250:W$489)</f>
        <v>0.68821477789349106</v>
      </c>
      <c r="X510" s="88">
        <f>SUMPRODUCT('Monthly Returns'!$BI$17:$BI$256,$U$250:$U$489,X$250:X$489)</f>
        <v>0.46241353134924074</v>
      </c>
      <c r="Y510" s="88">
        <f>SUMPRODUCT('Monthly Returns'!$BI$17:$BI$256,$U$250:$U$489,Y$250:Y$489)</f>
        <v>0.58618290962475783</v>
      </c>
      <c r="Z510" s="88">
        <f>SUMPRODUCT('Monthly Returns'!$BI$17:$BI$256,$U$250:$U$489,Z$250:Z$489)</f>
        <v>0.51812346135887055</v>
      </c>
      <c r="AA510" s="88">
        <f>SUMPRODUCT('Monthly Returns'!$BI$17:$BI$256,$U$250:$U$489,AA$250:AA$489)</f>
        <v>0.31650565078637466</v>
      </c>
      <c r="AB510" s="88">
        <f>SUMPRODUCT('Monthly Returns'!$BI$17:$BI$256,$U$250:$U$489,AB$250:AB$489)</f>
        <v>0.16972012638822923</v>
      </c>
      <c r="AC510" s="88">
        <f>SUMPRODUCT('Monthly Returns'!$BI$17:$BI$256,$U$250:$U$489,AC$250:AC$489)</f>
        <v>0.54881502334437648</v>
      </c>
      <c r="AD510" s="88">
        <f>SUMPRODUCT('Monthly Returns'!$BI$17:$BI$256,$U$250:$U$489,AD$250:AD$489)</f>
        <v>0.55613010071088398</v>
      </c>
      <c r="AE510" s="88">
        <f>SUMPRODUCT('Monthly Returns'!$BI$17:$BI$256,$U$250:$U$489,AE$250:AE$489)</f>
        <v>0.45358915275612455</v>
      </c>
      <c r="AF510" s="88">
        <f>SUMPRODUCT('Monthly Returns'!$BI$17:$BI$256,$U$250:$U$489,AF$250:AF$489)</f>
        <v>0.61267168472678524</v>
      </c>
      <c r="AG510" s="88">
        <f>SUMPRODUCT('Monthly Returns'!$BI$17:$BI$256,$U$250:$U$489,AG$250:AG$489)</f>
        <v>0.53563843408148726</v>
      </c>
      <c r="AH510" s="88">
        <f>SUMPRODUCT('Monthly Returns'!$BI$17:$BI$256,$U$250:$U$489,AH$250:AH$489)</f>
        <v>0.53201739034946505</v>
      </c>
      <c r="AI510" s="88">
        <f>SUMPRODUCT('Monthly Returns'!$BI$17:$BI$256,$U$250:$U$489,AI$250:AI$489)</f>
        <v>0.19680869929327799</v>
      </c>
      <c r="AJ510" s="88">
        <f>SUMPRODUCT('Monthly Returns'!$BI$17:$BI$256,$U$250:$U$489,AJ$250:AJ$489)</f>
        <v>0.17095929851341807</v>
      </c>
      <c r="AK510" s="88">
        <f>SUMPRODUCT('Monthly Returns'!$BI$17:$BI$256,$U$250:$U$489,AK$250:AK$489)</f>
        <v>0.11069959006590921</v>
      </c>
      <c r="AL510" s="88">
        <f>SUMPRODUCT('Monthly Returns'!$BI$17:$BI$256,$U$250:$U$489,AL$250:AL$489)</f>
        <v>0.1063861778625944</v>
      </c>
      <c r="AM510" s="88">
        <f>SUMPRODUCT('Monthly Returns'!$BI$17:$BI$256,$U$250:$U$489,AM$250:AM$489)</f>
        <v>0.27992964847132157</v>
      </c>
      <c r="AN510" s="88">
        <f>SUMPRODUCT('Monthly Returns'!$BI$17:$BI$256,$U$250:$U$489,AN$250:AN$489)</f>
        <v>0.27345173017432323</v>
      </c>
      <c r="AO510" s="88">
        <f>SUMPRODUCT('Monthly Returns'!$BI$17:$BI$256,$U$250:$U$489,AO$250:AO$489)</f>
        <v>0.14599632602009971</v>
      </c>
      <c r="AP510" s="88">
        <f>SUMPRODUCT('Monthly Returns'!$BI$17:$BI$256,$U$250:$U$489,AP$250:AP$489)</f>
        <v>0.26770786960570414</v>
      </c>
      <c r="AQ510" s="88">
        <f>SUMPRODUCT('Monthly Returns'!$BI$17:$BI$256,$U$250:$U$489,AQ$250:AQ$489)</f>
        <v>0.18849487591379524</v>
      </c>
      <c r="AR510" s="88">
        <f>SUMPRODUCT('Monthly Returns'!$BI$17:$BI$256,$U$250:$U$489,AR$250:AR$489)</f>
        <v>0.17397181443707502</v>
      </c>
      <c r="AS510" s="88">
        <f>SUMPRODUCT('Monthly Returns'!$BI$17:$BI$256,$U$250:$U$489,AS$250:AS$489)</f>
        <v>9.4205362262638967E-2</v>
      </c>
      <c r="AT510" s="88">
        <f>SUMPRODUCT('Monthly Returns'!$BI$17:$BI$256,$U$250:$U$489,AT$250:AT$489)</f>
        <v>0.29827267780767003</v>
      </c>
      <c r="AU510" s="88">
        <f>SUMPRODUCT('Monthly Returns'!$BI$17:$BI$256,$U$250:$U$489,AU$250:AU$489)</f>
        <v>0.22241239634863513</v>
      </c>
      <c r="AV510" s="88">
        <f>SUMPRODUCT('Monthly Returns'!$BI$17:$BI$256,$U$250:$U$489,AV$250:AV$489)</f>
        <v>-0.24007956517684698</v>
      </c>
      <c r="AW510" s="88">
        <f>SUMPRODUCT('Monthly Returns'!$BI$17:$BI$256,$U$250:$U$489,AW$250:AW$489)</f>
        <v>0.31164973989298078</v>
      </c>
      <c r="AX510" s="88">
        <f>SUMPRODUCT('Monthly Returns'!$BI$17:$BI$256,$U$250:$U$489,AX$250:AX$489)</f>
        <v>0.36474324707948247</v>
      </c>
      <c r="AY510" s="88">
        <f>SUMPRODUCT('Monthly Returns'!$BI$17:$BI$256,$U$250:$U$489,AY$250:AY$489)</f>
        <v>7.4958902038259556E-2</v>
      </c>
      <c r="AZ510" s="88">
        <f>SUMPRODUCT('Monthly Returns'!$BI$17:$BI$256,$U$250:$U$489,AZ$250:AZ$489)</f>
        <v>-0.12464657830271854</v>
      </c>
      <c r="BA510" s="88">
        <f>SUMPRODUCT('Monthly Returns'!$BI$17:$BI$256,$U$250:$U$489,BA$250:BA$489)</f>
        <v>0.12075308208071693</v>
      </c>
      <c r="BB510" s="88"/>
      <c r="BC510" s="88"/>
      <c r="BD510" s="88"/>
      <c r="BE510" s="88"/>
      <c r="BF510" s="88"/>
      <c r="BG510" s="88"/>
      <c r="BH510" s="88"/>
      <c r="BI510" s="88"/>
      <c r="BJ510" s="88"/>
      <c r="BK510" s="88"/>
      <c r="BL510" s="88"/>
      <c r="BM510" s="88"/>
      <c r="BN510" s="88"/>
      <c r="BO510" s="88"/>
      <c r="BP510" s="88"/>
      <c r="BQ510" s="88"/>
      <c r="BR510" s="88"/>
      <c r="BS510" s="88"/>
      <c r="BT510" s="88"/>
      <c r="BU510" s="88"/>
      <c r="BV510" s="88"/>
    </row>
    <row r="511" spans="1:74" x14ac:dyDescent="0.2">
      <c r="A511" s="90" t="str">
        <v>U.S. Agencies</v>
      </c>
      <c r="C511" s="88">
        <f>SUMPRODUCT('Monthly Returns'!$BI$17:$BI$256,$V$250:$V$489,C$250:C$489)</f>
        <v>-0.15185329152131857</v>
      </c>
      <c r="D511" s="88">
        <f>SUMPRODUCT('Monthly Returns'!$BI$17:$BI$256,$V$250:$V$489,D$250:D$489)</f>
        <v>-0.14675920491344846</v>
      </c>
      <c r="E511" s="88">
        <f>SUMPRODUCT('Monthly Returns'!$BI$17:$BI$256,$V$250:$V$489,E$250:E$489)</f>
        <v>-0.12101049248362473</v>
      </c>
      <c r="F511" s="88">
        <f>SUMPRODUCT('Monthly Returns'!$BI$17:$BI$256,$V$250:$V$489,F$250:F$489)</f>
        <v>-0.17755198568254821</v>
      </c>
      <c r="G511" s="88">
        <f>SUMPRODUCT('Monthly Returns'!$BI$17:$BI$256,$V$250:$V$489,G$250:G$489)</f>
        <v>-0.1973033666989126</v>
      </c>
      <c r="H511" s="88">
        <f>SUMPRODUCT('Monthly Returns'!$BI$17:$BI$256,$V$250:$V$489,H$250:H$489)</f>
        <v>-7.9821183063812445E-2</v>
      </c>
      <c r="I511" s="88">
        <f>SUMPRODUCT('Monthly Returns'!$BI$17:$BI$256,$V$250:$V$489,I$250:I$489)</f>
        <v>-1.542992839425616E-2</v>
      </c>
      <c r="J511" s="88">
        <f>SUMPRODUCT('Monthly Returns'!$BI$17:$BI$256,$V$250:$V$489,J$250:J$489)</f>
        <v>-2.3002653305988593E-2</v>
      </c>
      <c r="K511" s="88">
        <f>SUMPRODUCT('Monthly Returns'!$BI$17:$BI$256,$V$250:$V$489,K$250:K$489)</f>
        <v>3.3518757281468775E-2</v>
      </c>
      <c r="L511" s="88">
        <f>SUMPRODUCT('Monthly Returns'!$BI$17:$BI$256,$V$250:$V$489,L$250:L$489)</f>
        <v>0.12952513221004264</v>
      </c>
      <c r="M511" s="88">
        <f>SUMPRODUCT('Monthly Returns'!$BI$17:$BI$256,$V$250:$V$489,M$250:M$489)</f>
        <v>0.94219826487005964</v>
      </c>
      <c r="N511" s="88">
        <f>SUMPRODUCT('Monthly Returns'!$BI$17:$BI$256,$V$250:$V$489,N$250:N$489)</f>
        <v>0.91978382979555962</v>
      </c>
      <c r="O511" s="88">
        <f>SUMPRODUCT('Monthly Returns'!$BI$17:$BI$256,$V$250:$V$489,O$250:O$489)</f>
        <v>0.26921736849987954</v>
      </c>
      <c r="P511" s="88">
        <f>SUMPRODUCT('Monthly Returns'!$BI$17:$BI$256,$V$250:$V$489,P$250:P$489)</f>
        <v>0.91576863898329985</v>
      </c>
      <c r="Q511" s="88">
        <f>SUMPRODUCT('Monthly Returns'!$BI$17:$BI$256,$V$250:$V$489,Q$250:Q$489)</f>
        <v>0.78923248575583371</v>
      </c>
      <c r="R511" s="88">
        <f>SUMPRODUCT('Monthly Returns'!$BI$17:$BI$256,$V$250:$V$489,R$250:R$489)</f>
        <v>0.75840399620703303</v>
      </c>
      <c r="S511" s="88">
        <f>SUMPRODUCT('Monthly Returns'!$BI$17:$BI$256,$V$250:$V$489,S$250:S$489)</f>
        <v>0.74792999958760109</v>
      </c>
      <c r="T511" s="88">
        <f>SUMPRODUCT('Monthly Returns'!$BI$17:$BI$256,$V$250:$V$489,T$250:T$489)</f>
        <v>0.71462300960019132</v>
      </c>
      <c r="U511" s="88">
        <f>SUMPRODUCT('Monthly Returns'!$BI$17:$BI$256,$V$250:$V$489,U$250:U$489)</f>
        <v>0.74363427360353296</v>
      </c>
      <c r="V511" s="88">
        <f>SUMPRODUCT('Monthly Returns'!$BI$17:$BI$256,$V$250:$V$489,V$250:V$489)</f>
        <v>0.99999999999999978</v>
      </c>
      <c r="W511" s="88">
        <f>SUMPRODUCT('Monthly Returns'!$BI$17:$BI$256,$V$250:$V$489,W$250:W$489)</f>
        <v>0.87867994221693757</v>
      </c>
      <c r="X511" s="88">
        <f>SUMPRODUCT('Monthly Returns'!$BI$17:$BI$256,$V$250:$V$489,X$250:X$489)</f>
        <v>0.35360884046802582</v>
      </c>
      <c r="Y511" s="88">
        <f>SUMPRODUCT('Monthly Returns'!$BI$17:$BI$256,$V$250:$V$489,Y$250:Y$489)</f>
        <v>0.69267141621452222</v>
      </c>
      <c r="Z511" s="88">
        <f>SUMPRODUCT('Monthly Returns'!$BI$17:$BI$256,$V$250:$V$489,Z$250:Z$489)</f>
        <v>0.66416794150182767</v>
      </c>
      <c r="AA511" s="88">
        <f>SUMPRODUCT('Monthly Returns'!$BI$17:$BI$256,$V$250:$V$489,AA$250:AA$489)</f>
        <v>6.8777455321385475E-2</v>
      </c>
      <c r="AB511" s="88">
        <f>SUMPRODUCT('Monthly Returns'!$BI$17:$BI$256,$V$250:$V$489,AB$250:AB$489)</f>
        <v>-0.16819966615783072</v>
      </c>
      <c r="AC511" s="88">
        <f>SUMPRODUCT('Monthly Returns'!$BI$17:$BI$256,$V$250:$V$489,AC$250:AC$489)</f>
        <v>0.53050259981965109</v>
      </c>
      <c r="AD511" s="88">
        <f>SUMPRODUCT('Monthly Returns'!$BI$17:$BI$256,$V$250:$V$489,AD$250:AD$489)</f>
        <v>0.56887759982844244</v>
      </c>
      <c r="AE511" s="88">
        <f>SUMPRODUCT('Monthly Returns'!$BI$17:$BI$256,$V$250:$V$489,AE$250:AE$489)</f>
        <v>0.35647960355264818</v>
      </c>
      <c r="AF511" s="88">
        <f>SUMPRODUCT('Monthly Returns'!$BI$17:$BI$256,$V$250:$V$489,AF$250:AF$489)</f>
        <v>0.52031107831307133</v>
      </c>
      <c r="AG511" s="88">
        <f>SUMPRODUCT('Monthly Returns'!$BI$17:$BI$256,$V$250:$V$489,AG$250:AG$489)</f>
        <v>0.33584383095978443</v>
      </c>
      <c r="AH511" s="88">
        <f>SUMPRODUCT('Monthly Returns'!$BI$17:$BI$256,$V$250:$V$489,AH$250:AH$489)</f>
        <v>0.42992532112002618</v>
      </c>
      <c r="AI511" s="88">
        <f>SUMPRODUCT('Monthly Returns'!$BI$17:$BI$256,$V$250:$V$489,AI$250:AI$489)</f>
        <v>-1.3132654243280289E-2</v>
      </c>
      <c r="AJ511" s="88">
        <f>SUMPRODUCT('Monthly Returns'!$BI$17:$BI$256,$V$250:$V$489,AJ$250:AJ$489)</f>
        <v>-6.1602881232658453E-2</v>
      </c>
      <c r="AK511" s="88">
        <f>SUMPRODUCT('Monthly Returns'!$BI$17:$BI$256,$V$250:$V$489,AK$250:AK$489)</f>
        <v>-0.11523055901751776</v>
      </c>
      <c r="AL511" s="88">
        <f>SUMPRODUCT('Monthly Returns'!$BI$17:$BI$256,$V$250:$V$489,AL$250:AL$489)</f>
        <v>-0.14513742463491094</v>
      </c>
      <c r="AM511" s="88">
        <f>SUMPRODUCT('Monthly Returns'!$BI$17:$BI$256,$V$250:$V$489,AM$250:AM$489)</f>
        <v>0.24818983704285355</v>
      </c>
      <c r="AN511" s="88">
        <f>SUMPRODUCT('Monthly Returns'!$BI$17:$BI$256,$V$250:$V$489,AN$250:AN$489)</f>
        <v>-1.0064581167870106E-2</v>
      </c>
      <c r="AO511" s="88">
        <f>SUMPRODUCT('Monthly Returns'!$BI$17:$BI$256,$V$250:$V$489,AO$250:AO$489)</f>
        <v>0.2455087935535086</v>
      </c>
      <c r="AP511" s="88">
        <f>SUMPRODUCT('Monthly Returns'!$BI$17:$BI$256,$V$250:$V$489,AP$250:AP$489)</f>
        <v>2.4258735849933488E-2</v>
      </c>
      <c r="AQ511" s="88">
        <f>SUMPRODUCT('Monthly Returns'!$BI$17:$BI$256,$V$250:$V$489,AQ$250:AQ$489)</f>
        <v>-6.2092689186950059E-2</v>
      </c>
      <c r="AR511" s="88">
        <f>SUMPRODUCT('Monthly Returns'!$BI$17:$BI$256,$V$250:$V$489,AR$250:AR$489)</f>
        <v>-0.10416791638218888</v>
      </c>
      <c r="AS511" s="88">
        <f>SUMPRODUCT('Monthly Returns'!$BI$17:$BI$256,$V$250:$V$489,AS$250:AS$489)</f>
        <v>0.12952513221004264</v>
      </c>
      <c r="AT511" s="88">
        <f>SUMPRODUCT('Monthly Returns'!$BI$17:$BI$256,$V$250:$V$489,AT$250:AT$489)</f>
        <v>5.058460871551132E-2</v>
      </c>
      <c r="AU511" s="88">
        <f>SUMPRODUCT('Monthly Returns'!$BI$17:$BI$256,$V$250:$V$489,AU$250:AU$489)</f>
        <v>0.20856958779532944</v>
      </c>
      <c r="AV511" s="88">
        <f>SUMPRODUCT('Monthly Returns'!$BI$17:$BI$256,$V$250:$V$489,AV$250:AV$489)</f>
        <v>-0.23597032012691133</v>
      </c>
      <c r="AW511" s="88">
        <f>SUMPRODUCT('Monthly Returns'!$BI$17:$BI$256,$V$250:$V$489,AW$250:AW$489)</f>
        <v>0.17985708088401955</v>
      </c>
      <c r="AX511" s="88">
        <f>SUMPRODUCT('Monthly Returns'!$BI$17:$BI$256,$V$250:$V$489,AX$250:AX$489)</f>
        <v>0.17606702141518357</v>
      </c>
      <c r="AY511" s="88">
        <f>SUMPRODUCT('Monthly Returns'!$BI$17:$BI$256,$V$250:$V$489,AY$250:AY$489)</f>
        <v>-0.13010665805569446</v>
      </c>
      <c r="AZ511" s="88">
        <f>SUMPRODUCT('Monthly Returns'!$BI$17:$BI$256,$V$250:$V$489,AZ$250:AZ$489)</f>
        <v>-0.25089584551720834</v>
      </c>
      <c r="BA511" s="88">
        <f>SUMPRODUCT('Monthly Returns'!$BI$17:$BI$256,$V$250:$V$489,BA$250:BA$489)</f>
        <v>-3.5543561316634498E-2</v>
      </c>
      <c r="BB511" s="88"/>
      <c r="BC511" s="88"/>
      <c r="BD511" s="88"/>
      <c r="BE511" s="88"/>
      <c r="BF511" s="88"/>
      <c r="BG511" s="88"/>
      <c r="BH511" s="88"/>
      <c r="BI511" s="88"/>
      <c r="BJ511" s="88"/>
      <c r="BK511" s="88"/>
      <c r="BL511" s="88"/>
      <c r="BM511" s="88"/>
      <c r="BN511" s="88"/>
      <c r="BO511" s="88"/>
      <c r="BP511" s="88"/>
      <c r="BQ511" s="88"/>
      <c r="BR511" s="88"/>
      <c r="BS511" s="88"/>
      <c r="BT511" s="88"/>
      <c r="BU511" s="88"/>
      <c r="BV511" s="88"/>
    </row>
    <row r="512" spans="1:74" x14ac:dyDescent="0.2">
      <c r="A512" s="90" t="str">
        <v>U.S. MBS</v>
      </c>
      <c r="C512" s="88">
        <f>SUMPRODUCT('Monthly Returns'!$BI$17:$BI$256,$W$250:$W$489,C$250:C$489)</f>
        <v>-0.16057794090841968</v>
      </c>
      <c r="D512" s="88">
        <f>SUMPRODUCT('Monthly Returns'!$BI$17:$BI$256,$W$250:$W$489,D$250:D$489)</f>
        <v>-0.15476071940039737</v>
      </c>
      <c r="E512" s="88">
        <f>SUMPRODUCT('Monthly Returns'!$BI$17:$BI$256,$W$250:$W$489,E$250:E$489)</f>
        <v>-0.12990730446899967</v>
      </c>
      <c r="F512" s="88">
        <f>SUMPRODUCT('Monthly Returns'!$BI$17:$BI$256,$W$250:$W$489,F$250:F$489)</f>
        <v>-0.19251017233814999</v>
      </c>
      <c r="G512" s="88">
        <f>SUMPRODUCT('Monthly Returns'!$BI$17:$BI$256,$W$250:$W$489,G$250:G$489)</f>
        <v>-0.19494947800768278</v>
      </c>
      <c r="H512" s="88">
        <f>SUMPRODUCT('Monthly Returns'!$BI$17:$BI$256,$W$250:$W$489,H$250:H$489)</f>
        <v>-0.10311967687114888</v>
      </c>
      <c r="I512" s="88">
        <f>SUMPRODUCT('Monthly Returns'!$BI$17:$BI$256,$W$250:$W$489,I$250:I$489)</f>
        <v>-5.0934798443049316E-2</v>
      </c>
      <c r="J512" s="88">
        <f>SUMPRODUCT('Monthly Returns'!$BI$17:$BI$256,$W$250:$W$489,J$250:J$489)</f>
        <v>-3.41330670442581E-2</v>
      </c>
      <c r="K512" s="88">
        <f>SUMPRODUCT('Monthly Returns'!$BI$17:$BI$256,$W$250:$W$489,K$250:K$489)</f>
        <v>-5.797433452094416E-3</v>
      </c>
      <c r="L512" s="88">
        <f>SUMPRODUCT('Monthly Returns'!$BI$17:$BI$256,$W$250:$W$489,L$250:L$489)</f>
        <v>0.14444899736322775</v>
      </c>
      <c r="M512" s="88">
        <f>SUMPRODUCT('Monthly Returns'!$BI$17:$BI$256,$W$250:$W$489,M$250:M$489)</f>
        <v>0.90313601076375571</v>
      </c>
      <c r="N512" s="88">
        <f>SUMPRODUCT('Monthly Returns'!$BI$17:$BI$256,$W$250:$W$489,N$250:N$489)</f>
        <v>0.84079190499444234</v>
      </c>
      <c r="O512" s="88">
        <f>SUMPRODUCT('Monthly Returns'!$BI$17:$BI$256,$W$250:$W$489,O$250:O$489)</f>
        <v>0.24795866345591208</v>
      </c>
      <c r="P512" s="88">
        <f>SUMPRODUCT('Monthly Returns'!$BI$17:$BI$256,$W$250:$W$489,P$250:P$489)</f>
        <v>0.85275039167823374</v>
      </c>
      <c r="Q512" s="88">
        <f>SUMPRODUCT('Monthly Returns'!$BI$17:$BI$256,$W$250:$W$489,Q$250:Q$489)</f>
        <v>0.73917571041584584</v>
      </c>
      <c r="R512" s="88">
        <f>SUMPRODUCT('Monthly Returns'!$BI$17:$BI$256,$W$250:$W$489,R$250:R$489)</f>
        <v>0.6791970435815583</v>
      </c>
      <c r="S512" s="88">
        <f>SUMPRODUCT('Monthly Returns'!$BI$17:$BI$256,$W$250:$W$489,S$250:S$489)</f>
        <v>0.68030037581000558</v>
      </c>
      <c r="T512" s="88">
        <f>SUMPRODUCT('Monthly Returns'!$BI$17:$BI$256,$W$250:$W$489,T$250:T$489)</f>
        <v>0.62610087726999841</v>
      </c>
      <c r="U512" s="88">
        <f>SUMPRODUCT('Monthly Returns'!$BI$17:$BI$256,$W$250:$W$489,U$250:U$489)</f>
        <v>0.68821477789349106</v>
      </c>
      <c r="V512" s="88">
        <f>SUMPRODUCT('Monthly Returns'!$BI$17:$BI$256,$W$250:$W$489,V$250:V$489)</f>
        <v>0.87867994221693757</v>
      </c>
      <c r="W512" s="88">
        <f>SUMPRODUCT('Monthly Returns'!$BI$17:$BI$256,$W$250:$W$489,W$250:W$489)</f>
        <v>0.99999999999999989</v>
      </c>
      <c r="X512" s="88">
        <f>SUMPRODUCT('Monthly Returns'!$BI$17:$BI$256,$W$250:$W$489,X$250:X$489)</f>
        <v>0.24352149791456679</v>
      </c>
      <c r="Y512" s="88">
        <f>SUMPRODUCT('Monthly Returns'!$BI$17:$BI$256,$W$250:$W$489,Y$250:Y$489)</f>
        <v>0.68479732660268733</v>
      </c>
      <c r="Z512" s="88">
        <f>SUMPRODUCT('Monthly Returns'!$BI$17:$BI$256,$W$250:$W$489,Z$250:Z$489)</f>
        <v>0.63945819781520996</v>
      </c>
      <c r="AA512" s="88">
        <f>SUMPRODUCT('Monthly Returns'!$BI$17:$BI$256,$W$250:$W$489,AA$250:AA$489)</f>
        <v>4.865786417068544E-2</v>
      </c>
      <c r="AB512" s="88">
        <f>SUMPRODUCT('Monthly Returns'!$BI$17:$BI$256,$W$250:$W$489,AB$250:AB$489)</f>
        <v>-0.12728104523948644</v>
      </c>
      <c r="AC512" s="88">
        <f>SUMPRODUCT('Monthly Returns'!$BI$17:$BI$256,$W$250:$W$489,AC$250:AC$489)</f>
        <v>0.42030341167044521</v>
      </c>
      <c r="AD512" s="88">
        <f>SUMPRODUCT('Monthly Returns'!$BI$17:$BI$256,$W$250:$W$489,AD$250:AD$489)</f>
        <v>0.46087154423269283</v>
      </c>
      <c r="AE512" s="88">
        <f>SUMPRODUCT('Monthly Returns'!$BI$17:$BI$256,$W$250:$W$489,AE$250:AE$489)</f>
        <v>0.25707607778933261</v>
      </c>
      <c r="AF512" s="88">
        <f>SUMPRODUCT('Monthly Returns'!$BI$17:$BI$256,$W$250:$W$489,AF$250:AF$489)</f>
        <v>0.46505377168042128</v>
      </c>
      <c r="AG512" s="88">
        <f>SUMPRODUCT('Monthly Returns'!$BI$17:$BI$256,$W$250:$W$489,AG$250:AG$489)</f>
        <v>0.30938378623725715</v>
      </c>
      <c r="AH512" s="88">
        <f>SUMPRODUCT('Monthly Returns'!$BI$17:$BI$256,$W$250:$W$489,AH$250:AH$489)</f>
        <v>0.27302429072820561</v>
      </c>
      <c r="AI512" s="88">
        <f>SUMPRODUCT('Monthly Returns'!$BI$17:$BI$256,$W$250:$W$489,AI$250:AI$489)</f>
        <v>-3.9960479636808627E-2</v>
      </c>
      <c r="AJ512" s="88">
        <f>SUMPRODUCT('Monthly Returns'!$BI$17:$BI$256,$W$250:$W$489,AJ$250:AJ$489)</f>
        <v>-8.0571129750628967E-2</v>
      </c>
      <c r="AK512" s="88">
        <f>SUMPRODUCT('Monthly Returns'!$BI$17:$BI$256,$W$250:$W$489,AK$250:AK$489)</f>
        <v>-0.13239586461881087</v>
      </c>
      <c r="AL512" s="88">
        <f>SUMPRODUCT('Monthly Returns'!$BI$17:$BI$256,$W$250:$W$489,AL$250:AL$489)</f>
        <v>-0.15341488930553487</v>
      </c>
      <c r="AM512" s="88">
        <f>SUMPRODUCT('Monthly Returns'!$BI$17:$BI$256,$W$250:$W$489,AM$250:AM$489)</f>
        <v>0.17813565686558233</v>
      </c>
      <c r="AN512" s="88">
        <f>SUMPRODUCT('Monthly Returns'!$BI$17:$BI$256,$W$250:$W$489,AN$250:AN$489)</f>
        <v>-1.9427335343813565E-2</v>
      </c>
      <c r="AO512" s="88">
        <f>SUMPRODUCT('Monthly Returns'!$BI$17:$BI$256,$W$250:$W$489,AO$250:AO$489)</f>
        <v>0.18756152927794081</v>
      </c>
      <c r="AP512" s="88">
        <f>SUMPRODUCT('Monthly Returns'!$BI$17:$BI$256,$W$250:$W$489,AP$250:AP$489)</f>
        <v>-2.3822853303035949E-2</v>
      </c>
      <c r="AQ512" s="88">
        <f>SUMPRODUCT('Monthly Returns'!$BI$17:$BI$256,$W$250:$W$489,AQ$250:AQ$489)</f>
        <v>-0.10399989137683424</v>
      </c>
      <c r="AR512" s="88">
        <f>SUMPRODUCT('Monthly Returns'!$BI$17:$BI$256,$W$250:$W$489,AR$250:AR$489)</f>
        <v>-8.6096041682290458E-2</v>
      </c>
      <c r="AS512" s="88">
        <f>SUMPRODUCT('Monthly Returns'!$BI$17:$BI$256,$W$250:$W$489,AS$250:AS$489)</f>
        <v>0.14444899736322775</v>
      </c>
      <c r="AT512" s="88">
        <f>SUMPRODUCT('Monthly Returns'!$BI$17:$BI$256,$W$250:$W$489,AT$250:AT$489)</f>
        <v>1.7282470434508465E-2</v>
      </c>
      <c r="AU512" s="88">
        <f>SUMPRODUCT('Monthly Returns'!$BI$17:$BI$256,$W$250:$W$489,AU$250:AU$489)</f>
        <v>6.6819706867159545E-2</v>
      </c>
      <c r="AV512" s="88">
        <f>SUMPRODUCT('Monthly Returns'!$BI$17:$BI$256,$W$250:$W$489,AV$250:AV$489)</f>
        <v>-0.27432500320807968</v>
      </c>
      <c r="AW512" s="88">
        <f>SUMPRODUCT('Monthly Returns'!$BI$17:$BI$256,$W$250:$W$489,AW$250:AW$489)</f>
        <v>0.16206693988728044</v>
      </c>
      <c r="AX512" s="88">
        <f>SUMPRODUCT('Monthly Returns'!$BI$17:$BI$256,$W$250:$W$489,AX$250:AX$489)</f>
        <v>0.15872416546949744</v>
      </c>
      <c r="AY512" s="88">
        <f>SUMPRODUCT('Monthly Returns'!$BI$17:$BI$256,$W$250:$W$489,AY$250:AY$489)</f>
        <v>-0.14141285201076853</v>
      </c>
      <c r="AZ512" s="88">
        <f>SUMPRODUCT('Monthly Returns'!$BI$17:$BI$256,$W$250:$W$489,AZ$250:AZ$489)</f>
        <v>-0.20057685496856345</v>
      </c>
      <c r="BA512" s="88">
        <f>SUMPRODUCT('Monthly Returns'!$BI$17:$BI$256,$W$250:$W$489,BA$250:BA$489)</f>
        <v>-6.8536638846642378E-2</v>
      </c>
      <c r="BB512" s="88"/>
      <c r="BC512" s="88"/>
      <c r="BD512" s="88"/>
      <c r="BE512" s="88"/>
      <c r="BF512" s="88"/>
      <c r="BG512" s="88"/>
      <c r="BH512" s="88"/>
      <c r="BI512" s="88"/>
      <c r="BJ512" s="88"/>
      <c r="BK512" s="88"/>
      <c r="BL512" s="88"/>
      <c r="BM512" s="88"/>
      <c r="BN512" s="88"/>
      <c r="BO512" s="88"/>
      <c r="BP512" s="88"/>
      <c r="BQ512" s="88"/>
      <c r="BR512" s="88"/>
      <c r="BS512" s="88"/>
      <c r="BT512" s="88"/>
      <c r="BU512" s="88"/>
      <c r="BV512" s="88"/>
    </row>
    <row r="513" spans="1:74" x14ac:dyDescent="0.2">
      <c r="A513" s="90" t="str">
        <v>U.S. Investment Grade CMBS</v>
      </c>
      <c r="C513" s="88">
        <f>SUMPRODUCT('Monthly Returns'!$BI$17:$BI$256,$X$250:$X$489,C$250:C$489)</f>
        <v>0.33426429812591379</v>
      </c>
      <c r="D513" s="88">
        <f>SUMPRODUCT('Monthly Returns'!$BI$17:$BI$256,$X$250:$X$489,D$250:D$489)</f>
        <v>0.33184411786074475</v>
      </c>
      <c r="E513" s="88">
        <f>SUMPRODUCT('Monthly Returns'!$BI$17:$BI$256,$X$250:$X$489,E$250:E$489)</f>
        <v>0.39454940495934598</v>
      </c>
      <c r="F513" s="88">
        <f>SUMPRODUCT('Monthly Returns'!$BI$17:$BI$256,$X$250:$X$489,F$250:F$489)</f>
        <v>0.3160054192966037</v>
      </c>
      <c r="G513" s="88">
        <f>SUMPRODUCT('Monthly Returns'!$BI$17:$BI$256,$X$250:$X$489,G$250:G$489)</f>
        <v>0.29990190280327106</v>
      </c>
      <c r="H513" s="88">
        <f>SUMPRODUCT('Monthly Returns'!$BI$17:$BI$256,$X$250:$X$489,H$250:H$489)</f>
        <v>0.37039747535532747</v>
      </c>
      <c r="I513" s="88">
        <f>SUMPRODUCT('Monthly Returns'!$BI$17:$BI$256,$X$250:$X$489,I$250:I$489)</f>
        <v>0.38124804928463751</v>
      </c>
      <c r="J513" s="88">
        <f>SUMPRODUCT('Monthly Returns'!$BI$17:$BI$256,$X$250:$X$489,J$250:J$489)</f>
        <v>0.3862993647239249</v>
      </c>
      <c r="K513" s="88">
        <f>SUMPRODUCT('Monthly Returns'!$BI$17:$BI$256,$X$250:$X$489,K$250:K$489)</f>
        <v>0.3723590876974025</v>
      </c>
      <c r="L513" s="88">
        <f>SUMPRODUCT('Monthly Returns'!$BI$17:$BI$256,$X$250:$X$489,L$250:L$489)</f>
        <v>3.9803083745875871E-2</v>
      </c>
      <c r="M513" s="88">
        <f>SUMPRODUCT('Monthly Returns'!$BI$17:$BI$256,$X$250:$X$489,M$250:M$489)</f>
        <v>0.45057621916767288</v>
      </c>
      <c r="N513" s="88">
        <f>SUMPRODUCT('Monthly Returns'!$BI$17:$BI$256,$X$250:$X$489,N$250:N$489)</f>
        <v>0.22036211011474685</v>
      </c>
      <c r="O513" s="88">
        <f>SUMPRODUCT('Monthly Returns'!$BI$17:$BI$256,$X$250:$X$489,O$250:O$489)</f>
        <v>-4.8732273565219676E-2</v>
      </c>
      <c r="P513" s="88">
        <f>SUMPRODUCT('Monthly Returns'!$BI$17:$BI$256,$X$250:$X$489,P$250:P$489)</f>
        <v>0.18604935860144098</v>
      </c>
      <c r="Q513" s="88">
        <f>SUMPRODUCT('Monthly Returns'!$BI$17:$BI$256,$X$250:$X$489,Q$250:Q$489)</f>
        <v>0.20883863273639974</v>
      </c>
      <c r="R513" s="88">
        <f>SUMPRODUCT('Monthly Returns'!$BI$17:$BI$256,$X$250:$X$489,R$250:R$489)</f>
        <v>0.5407452669174172</v>
      </c>
      <c r="S513" s="88">
        <f>SUMPRODUCT('Monthly Returns'!$BI$17:$BI$256,$X$250:$X$489,S$250:S$489)</f>
        <v>0.54041856861145965</v>
      </c>
      <c r="T513" s="88">
        <f>SUMPRODUCT('Monthly Returns'!$BI$17:$BI$256,$X$250:$X$489,T$250:T$489)</f>
        <v>0.51037154823157937</v>
      </c>
      <c r="U513" s="88">
        <f>SUMPRODUCT('Monthly Returns'!$BI$17:$BI$256,$X$250:$X$489,U$250:U$489)</f>
        <v>0.46241353134924074</v>
      </c>
      <c r="V513" s="88">
        <f>SUMPRODUCT('Monthly Returns'!$BI$17:$BI$256,$X$250:$X$489,V$250:V$489)</f>
        <v>0.35360884046802582</v>
      </c>
      <c r="W513" s="88">
        <f>SUMPRODUCT('Monthly Returns'!$BI$17:$BI$256,$X$250:$X$489,W$250:W$489)</f>
        <v>0.24352149791456684</v>
      </c>
      <c r="X513" s="88">
        <f>SUMPRODUCT('Monthly Returns'!$BI$17:$BI$256,$X$250:$X$489,X$250:X$489)</f>
        <v>1</v>
      </c>
      <c r="Y513" s="88">
        <f>SUMPRODUCT('Monthly Returns'!$BI$17:$BI$256,$X$250:$X$489,Y$250:Y$489)</f>
        <v>0.34181843363317704</v>
      </c>
      <c r="Z513" s="88">
        <f>SUMPRODUCT('Monthly Returns'!$BI$17:$BI$256,$X$250:$X$489,Z$250:Z$489)</f>
        <v>0.25059713705805053</v>
      </c>
      <c r="AA513" s="88">
        <f>SUMPRODUCT('Monthly Returns'!$BI$17:$BI$256,$X$250:$X$489,AA$250:AA$489)</f>
        <v>0.61124583482138573</v>
      </c>
      <c r="AB513" s="88">
        <f>SUMPRODUCT('Monthly Returns'!$BI$17:$BI$256,$X$250:$X$489,AB$250:AB$489)</f>
        <v>0.49795142315066171</v>
      </c>
      <c r="AC513" s="88">
        <f>SUMPRODUCT('Monthly Returns'!$BI$17:$BI$256,$X$250:$X$489,AC$250:AC$489)</f>
        <v>0.36928317643271241</v>
      </c>
      <c r="AD513" s="88">
        <f>SUMPRODUCT('Monthly Returns'!$BI$17:$BI$256,$X$250:$X$489,AD$250:AD$489)</f>
        <v>0.33801057357783881</v>
      </c>
      <c r="AE513" s="88">
        <f>SUMPRODUCT('Monthly Returns'!$BI$17:$BI$256,$X$250:$X$489,AE$250:AE$489)</f>
        <v>0.40722891381709253</v>
      </c>
      <c r="AF513" s="88">
        <f>SUMPRODUCT('Monthly Returns'!$BI$17:$BI$256,$X$250:$X$489,AF$250:AF$489)</f>
        <v>0.51522419332885183</v>
      </c>
      <c r="AG513" s="88">
        <f>SUMPRODUCT('Monthly Returns'!$BI$17:$BI$256,$X$250:$X$489,AG$250:AG$489)</f>
        <v>0.45842813605167904</v>
      </c>
      <c r="AH513" s="88">
        <f>SUMPRODUCT('Monthly Returns'!$BI$17:$BI$256,$X$250:$X$489,AH$250:AH$489)</f>
        <v>0.48629916355112535</v>
      </c>
      <c r="AI513" s="88">
        <f>SUMPRODUCT('Monthly Returns'!$BI$17:$BI$256,$X$250:$X$489,AI$250:AI$489)</f>
        <v>0.30599618039782928</v>
      </c>
      <c r="AJ513" s="88">
        <f>SUMPRODUCT('Monthly Returns'!$BI$17:$BI$256,$X$250:$X$489,AJ$250:AJ$489)</f>
        <v>0.32403148565823742</v>
      </c>
      <c r="AK513" s="88">
        <f>SUMPRODUCT('Monthly Returns'!$BI$17:$BI$256,$X$250:$X$489,AK$250:AK$489)</f>
        <v>0.30597277082296248</v>
      </c>
      <c r="AL513" s="88">
        <f>SUMPRODUCT('Monthly Returns'!$BI$17:$BI$256,$X$250:$X$489,AL$250:AL$489)</f>
        <v>0.30024176418287424</v>
      </c>
      <c r="AM513" s="88">
        <f>SUMPRODUCT('Monthly Returns'!$BI$17:$BI$256,$X$250:$X$489,AM$250:AM$489)</f>
        <v>0.12667504012625255</v>
      </c>
      <c r="AN513" s="88">
        <f>SUMPRODUCT('Monthly Returns'!$BI$17:$BI$256,$X$250:$X$489,AN$250:AN$489)</f>
        <v>0.44967697421210384</v>
      </c>
      <c r="AO513" s="88">
        <f>SUMPRODUCT('Monthly Returns'!$BI$17:$BI$256,$X$250:$X$489,AO$250:AO$489)</f>
        <v>-1.6856435318744652E-2</v>
      </c>
      <c r="AP513" s="88">
        <f>SUMPRODUCT('Monthly Returns'!$BI$17:$BI$256,$X$250:$X$489,AP$250:AP$489)</f>
        <v>0.20331700398296707</v>
      </c>
      <c r="AQ513" s="88">
        <f>SUMPRODUCT('Monthly Returns'!$BI$17:$BI$256,$X$250:$X$489,AQ$250:AQ$489)</f>
        <v>0.19158781147410942</v>
      </c>
      <c r="AR513" s="88">
        <f>SUMPRODUCT('Monthly Returns'!$BI$17:$BI$256,$X$250:$X$489,AR$250:AR$489)</f>
        <v>0.39306408793976239</v>
      </c>
      <c r="AS513" s="88">
        <f>SUMPRODUCT('Monthly Returns'!$BI$17:$BI$256,$X$250:$X$489,AS$250:AS$489)</f>
        <v>3.9803083745875871E-2</v>
      </c>
      <c r="AT513" s="88">
        <f>SUMPRODUCT('Monthly Returns'!$BI$17:$BI$256,$X$250:$X$489,AT$250:AT$489)</f>
        <v>0.50282066563015249</v>
      </c>
      <c r="AU513" s="88">
        <f>SUMPRODUCT('Monthly Returns'!$BI$17:$BI$256,$X$250:$X$489,AU$250:AU$489)</f>
        <v>0.26571296146750983</v>
      </c>
      <c r="AV513" s="88">
        <f>SUMPRODUCT('Monthly Returns'!$BI$17:$BI$256,$X$250:$X$489,AV$250:AV$489)</f>
        <v>-0.12326705974331517</v>
      </c>
      <c r="AW513" s="88">
        <f>SUMPRODUCT('Monthly Returns'!$BI$17:$BI$256,$X$250:$X$489,AW$250:AW$489)</f>
        <v>0.60714759906370985</v>
      </c>
      <c r="AX513" s="88">
        <f>SUMPRODUCT('Monthly Returns'!$BI$17:$BI$256,$X$250:$X$489,AX$250:AX$489)</f>
        <v>0.57497525980311781</v>
      </c>
      <c r="AY513" s="88">
        <f>SUMPRODUCT('Monthly Returns'!$BI$17:$BI$256,$X$250:$X$489,AY$250:AY$489)</f>
        <v>0.34114344555511084</v>
      </c>
      <c r="AZ513" s="88">
        <f>SUMPRODUCT('Monthly Returns'!$BI$17:$BI$256,$X$250:$X$489,AZ$250:AZ$489)</f>
        <v>0.10924645253377684</v>
      </c>
      <c r="BA513" s="88">
        <f>SUMPRODUCT('Monthly Returns'!$BI$17:$BI$256,$X$250:$X$489,BA$250:BA$489)</f>
        <v>0.22789320159362381</v>
      </c>
      <c r="BB513" s="88"/>
      <c r="BC513" s="88"/>
      <c r="BD513" s="88"/>
      <c r="BE513" s="88"/>
      <c r="BF513" s="88"/>
      <c r="BG513" s="88"/>
      <c r="BH513" s="88"/>
      <c r="BI513" s="88"/>
      <c r="BJ513" s="88"/>
      <c r="BK513" s="88"/>
      <c r="BL513" s="88"/>
      <c r="BM513" s="88"/>
      <c r="BN513" s="88"/>
      <c r="BO513" s="88"/>
      <c r="BP513" s="88"/>
      <c r="BQ513" s="88"/>
      <c r="BR513" s="88"/>
      <c r="BS513" s="88"/>
      <c r="BT513" s="88"/>
      <c r="BU513" s="88"/>
      <c r="BV513" s="88"/>
    </row>
    <row r="514" spans="1:74" x14ac:dyDescent="0.2">
      <c r="A514" s="90" t="str">
        <v>U.S. Intermediate Municipal</v>
      </c>
      <c r="C514" s="88">
        <f>SUMPRODUCT('Monthly Returns'!$BI$17:$BI$256,$Y$250:$Y$489,C$250:C$489)</f>
        <v>-0.10400869112655969</v>
      </c>
      <c r="D514" s="88">
        <f>SUMPRODUCT('Monthly Returns'!$BI$17:$BI$256,$Y$250:$Y$489,D$250:D$489)</f>
        <v>-9.5919209661153124E-2</v>
      </c>
      <c r="E514" s="88">
        <f>SUMPRODUCT('Monthly Returns'!$BI$17:$BI$256,$Y$250:$Y$489,E$250:E$489)</f>
        <v>-7.0256409919028984E-2</v>
      </c>
      <c r="F514" s="88">
        <f>SUMPRODUCT('Monthly Returns'!$BI$17:$BI$256,$Y$250:$Y$489,F$250:F$489)</f>
        <v>-0.16303190872985426</v>
      </c>
      <c r="G514" s="88">
        <f>SUMPRODUCT('Monthly Returns'!$BI$17:$BI$256,$Y$250:$Y$489,G$250:G$489)</f>
        <v>-0.14412313274172389</v>
      </c>
      <c r="H514" s="88">
        <f>SUMPRODUCT('Monthly Returns'!$BI$17:$BI$256,$Y$250:$Y$489,H$250:H$489)</f>
        <v>-4.3755862036823613E-2</v>
      </c>
      <c r="I514" s="88">
        <f>SUMPRODUCT('Monthly Returns'!$BI$17:$BI$256,$Y$250:$Y$489,I$250:I$489)</f>
        <v>9.815281576614706E-3</v>
      </c>
      <c r="J514" s="88">
        <f>SUMPRODUCT('Monthly Returns'!$BI$17:$BI$256,$Y$250:$Y$489,J$250:J$489)</f>
        <v>2.1318304940666912E-2</v>
      </c>
      <c r="K514" s="88">
        <f>SUMPRODUCT('Monthly Returns'!$BI$17:$BI$256,$Y$250:$Y$489,K$250:K$489)</f>
        <v>3.1986461674223775E-2</v>
      </c>
      <c r="L514" s="88">
        <f>SUMPRODUCT('Monthly Returns'!$BI$17:$BI$256,$Y$250:$Y$489,L$250:L$489)</f>
        <v>6.0034100797894036E-2</v>
      </c>
      <c r="M514" s="88">
        <f>SUMPRODUCT('Monthly Returns'!$BI$17:$BI$256,$Y$250:$Y$489,M$250:M$489)</f>
        <v>0.75933760934732986</v>
      </c>
      <c r="N514" s="88">
        <f>SUMPRODUCT('Monthly Returns'!$BI$17:$BI$256,$Y$250:$Y$489,N$250:N$489)</f>
        <v>0.66225387537506497</v>
      </c>
      <c r="O514" s="88">
        <f>SUMPRODUCT('Monthly Returns'!$BI$17:$BI$256,$Y$250:$Y$489,O$250:O$489)</f>
        <v>7.4846887683770444E-2</v>
      </c>
      <c r="P514" s="88">
        <f>SUMPRODUCT('Monthly Returns'!$BI$17:$BI$256,$Y$250:$Y$489,P$250:P$489)</f>
        <v>0.64471966795660141</v>
      </c>
      <c r="Q514" s="88">
        <f>SUMPRODUCT('Monthly Returns'!$BI$17:$BI$256,$Y$250:$Y$489,Q$250:Q$489)</f>
        <v>0.61476261140741606</v>
      </c>
      <c r="R514" s="88">
        <f>SUMPRODUCT('Monthly Returns'!$BI$17:$BI$256,$Y$250:$Y$489,R$250:R$489)</f>
        <v>0.67767090116224415</v>
      </c>
      <c r="S514" s="88">
        <f>SUMPRODUCT('Monthly Returns'!$BI$17:$BI$256,$Y$250:$Y$489,S$250:S$489)</f>
        <v>0.67824839312133844</v>
      </c>
      <c r="T514" s="88">
        <f>SUMPRODUCT('Monthly Returns'!$BI$17:$BI$256,$Y$250:$Y$489,T$250:T$489)</f>
        <v>0.62046791547019275</v>
      </c>
      <c r="U514" s="88">
        <f>SUMPRODUCT('Monthly Returns'!$BI$17:$BI$256,$Y$250:$Y$489,U$250:U$489)</f>
        <v>0.58618290962475783</v>
      </c>
      <c r="V514" s="88">
        <f>SUMPRODUCT('Monthly Returns'!$BI$17:$BI$256,$Y$250:$Y$489,V$250:V$489)</f>
        <v>0.69267141621452222</v>
      </c>
      <c r="W514" s="88">
        <f>SUMPRODUCT('Monthly Returns'!$BI$17:$BI$256,$Y$250:$Y$489,W$250:W$489)</f>
        <v>0.68479732660268733</v>
      </c>
      <c r="X514" s="88">
        <f>SUMPRODUCT('Monthly Returns'!$BI$17:$BI$256,$Y$250:$Y$489,X$250:X$489)</f>
        <v>0.34181843363317704</v>
      </c>
      <c r="Y514" s="88">
        <f>SUMPRODUCT('Monthly Returns'!$BI$17:$BI$256,$Y$250:$Y$489,Y$250:Y$489)</f>
        <v>1</v>
      </c>
      <c r="Z514" s="88">
        <f>SUMPRODUCT('Monthly Returns'!$BI$17:$BI$256,$Y$250:$Y$489,Z$250:Z$489)</f>
        <v>0.87179241511657668</v>
      </c>
      <c r="AA514" s="88">
        <f>SUMPRODUCT('Monthly Returns'!$BI$17:$BI$256,$Y$250:$Y$489,AA$250:AA$489)</f>
        <v>0.18369093713151249</v>
      </c>
      <c r="AB514" s="88">
        <f>SUMPRODUCT('Monthly Returns'!$BI$17:$BI$256,$Y$250:$Y$489,AB$250:AB$489)</f>
        <v>5.2944002256235037E-2</v>
      </c>
      <c r="AC514" s="88">
        <f>SUMPRODUCT('Monthly Returns'!$BI$17:$BI$256,$Y$250:$Y$489,AC$250:AC$489)</f>
        <v>0.38176476376799501</v>
      </c>
      <c r="AD514" s="88">
        <f>SUMPRODUCT('Monthly Returns'!$BI$17:$BI$256,$Y$250:$Y$489,AD$250:AD$489)</f>
        <v>0.41910596004014328</v>
      </c>
      <c r="AE514" s="88">
        <f>SUMPRODUCT('Monthly Returns'!$BI$17:$BI$256,$Y$250:$Y$489,AE$250:AE$489)</f>
        <v>0.2437274294319442</v>
      </c>
      <c r="AF514" s="88">
        <f>SUMPRODUCT('Monthly Returns'!$BI$17:$BI$256,$Y$250:$Y$489,AF$250:AF$489)</f>
        <v>0.47031041339007579</v>
      </c>
      <c r="AG514" s="88">
        <f>SUMPRODUCT('Monthly Returns'!$BI$17:$BI$256,$Y$250:$Y$489,AG$250:AG$489)</f>
        <v>0.30069766944585724</v>
      </c>
      <c r="AH514" s="88">
        <f>SUMPRODUCT('Monthly Returns'!$BI$17:$BI$256,$Y$250:$Y$489,AH$250:AH$489)</f>
        <v>0.30785167747274039</v>
      </c>
      <c r="AI514" s="88">
        <f>SUMPRODUCT('Monthly Returns'!$BI$17:$BI$256,$Y$250:$Y$489,AI$250:AI$489)</f>
        <v>7.2638347720643901E-3</v>
      </c>
      <c r="AJ514" s="88">
        <f>SUMPRODUCT('Monthly Returns'!$BI$17:$BI$256,$Y$250:$Y$489,AJ$250:AJ$489)</f>
        <v>-1.9037739457351457E-2</v>
      </c>
      <c r="AK514" s="88">
        <f>SUMPRODUCT('Monthly Returns'!$BI$17:$BI$256,$Y$250:$Y$489,AK$250:AK$489)</f>
        <v>-7.4630320229449959E-2</v>
      </c>
      <c r="AL514" s="88">
        <f>SUMPRODUCT('Monthly Returns'!$BI$17:$BI$256,$Y$250:$Y$489,AL$250:AL$489)</f>
        <v>-7.5704147481071252E-2</v>
      </c>
      <c r="AM514" s="88">
        <f>SUMPRODUCT('Monthly Returns'!$BI$17:$BI$256,$Y$250:$Y$489,AM$250:AM$489)</f>
        <v>0.16969921088828915</v>
      </c>
      <c r="AN514" s="88">
        <f>SUMPRODUCT('Monthly Returns'!$BI$17:$BI$256,$Y$250:$Y$489,AN$250:AN$489)</f>
        <v>8.3265919647460329E-2</v>
      </c>
      <c r="AO514" s="88">
        <f>SUMPRODUCT('Monthly Returns'!$BI$17:$BI$256,$Y$250:$Y$489,AO$250:AO$489)</f>
        <v>0.12609555596421412</v>
      </c>
      <c r="AP514" s="88">
        <f>SUMPRODUCT('Monthly Returns'!$BI$17:$BI$256,$Y$250:$Y$489,AP$250:AP$489)</f>
        <v>-5.9243435576294814E-2</v>
      </c>
      <c r="AQ514" s="88">
        <f>SUMPRODUCT('Monthly Returns'!$BI$17:$BI$256,$Y$250:$Y$489,AQ$250:AQ$489)</f>
        <v>-8.1656554209431922E-2</v>
      </c>
      <c r="AR514" s="88">
        <f>SUMPRODUCT('Monthly Returns'!$BI$17:$BI$256,$Y$250:$Y$489,AR$250:AR$489)</f>
        <v>-4.046407208787977E-2</v>
      </c>
      <c r="AS514" s="88">
        <f>SUMPRODUCT('Monthly Returns'!$BI$17:$BI$256,$Y$250:$Y$489,AS$250:AS$489)</f>
        <v>6.0034100797894036E-2</v>
      </c>
      <c r="AT514" s="88">
        <f>SUMPRODUCT('Monthly Returns'!$BI$17:$BI$256,$Y$250:$Y$489,AT$250:AT$489)</f>
        <v>5.0243858783144926E-2</v>
      </c>
      <c r="AU514" s="88">
        <f>SUMPRODUCT('Monthly Returns'!$BI$17:$BI$256,$Y$250:$Y$489,AU$250:AU$489)</f>
        <v>1.3157819008860927E-2</v>
      </c>
      <c r="AV514" s="88">
        <f>SUMPRODUCT('Monthly Returns'!$BI$17:$BI$256,$Y$250:$Y$489,AV$250:AV$489)</f>
        <v>-0.29389172324957724</v>
      </c>
      <c r="AW514" s="88">
        <f>SUMPRODUCT('Monthly Returns'!$BI$17:$BI$256,$Y$250:$Y$489,AW$250:AW$489)</f>
        <v>0.21351999088358292</v>
      </c>
      <c r="AX514" s="88">
        <f>SUMPRODUCT('Monthly Returns'!$BI$17:$BI$256,$Y$250:$Y$489,AX$250:AX$489)</f>
        <v>0.20017036304609956</v>
      </c>
      <c r="AY514" s="88">
        <f>SUMPRODUCT('Monthly Returns'!$BI$17:$BI$256,$Y$250:$Y$489,AY$250:AY$489)</f>
        <v>-0.10319872270696559</v>
      </c>
      <c r="AZ514" s="88">
        <f>SUMPRODUCT('Monthly Returns'!$BI$17:$BI$256,$Y$250:$Y$489,AZ$250:AZ$489)</f>
        <v>-0.19288690062613356</v>
      </c>
      <c r="BA514" s="88">
        <f>SUMPRODUCT('Monthly Returns'!$BI$17:$BI$256,$Y$250:$Y$489,BA$250:BA$489)</f>
        <v>8.9078831675088552E-2</v>
      </c>
      <c r="BB514" s="88"/>
      <c r="BC514" s="88"/>
      <c r="BD514" s="88"/>
      <c r="BE514" s="88"/>
      <c r="BF514" s="88"/>
      <c r="BG514" s="88"/>
      <c r="BH514" s="88"/>
      <c r="BI514" s="88"/>
      <c r="BJ514" s="88"/>
      <c r="BK514" s="88"/>
      <c r="BL514" s="88"/>
      <c r="BM514" s="88"/>
      <c r="BN514" s="88"/>
      <c r="BO514" s="88"/>
      <c r="BP514" s="88"/>
      <c r="BQ514" s="88"/>
      <c r="BR514" s="88"/>
      <c r="BS514" s="88"/>
      <c r="BT514" s="88"/>
      <c r="BU514" s="88"/>
      <c r="BV514" s="88"/>
    </row>
    <row r="515" spans="1:74" x14ac:dyDescent="0.2">
      <c r="A515" s="90" t="str">
        <v>U.S. Short Municipal</v>
      </c>
      <c r="C515" s="88">
        <f>SUMPRODUCT('Monthly Returns'!$BI$17:$BI$256,$Z$250:$Z$489,C$250:C$489)</f>
        <v>-0.12881758080708011</v>
      </c>
      <c r="D515" s="88">
        <f>SUMPRODUCT('Monthly Returns'!$BI$17:$BI$256,$Z$250:$Z$489,D$250:D$489)</f>
        <v>-0.12152821581070272</v>
      </c>
      <c r="E515" s="88">
        <f>SUMPRODUCT('Monthly Returns'!$BI$17:$BI$256,$Z$250:$Z$489,E$250:E$489)</f>
        <v>-0.10714990064389182</v>
      </c>
      <c r="F515" s="88">
        <f>SUMPRODUCT('Monthly Returns'!$BI$17:$BI$256,$Z$250:$Z$489,F$250:F$489)</f>
        <v>-0.17702933310978172</v>
      </c>
      <c r="G515" s="88">
        <f>SUMPRODUCT('Monthly Returns'!$BI$17:$BI$256,$Z$250:$Z$489,G$250:G$489)</f>
        <v>-0.16172612775723361</v>
      </c>
      <c r="H515" s="88">
        <f>SUMPRODUCT('Monthly Returns'!$BI$17:$BI$256,$Z$250:$Z$489,H$250:H$489)</f>
        <v>-7.5044564824687396E-2</v>
      </c>
      <c r="I515" s="88">
        <f>SUMPRODUCT('Monthly Returns'!$BI$17:$BI$256,$Z$250:$Z$489,I$250:I$489)</f>
        <v>-2.3731342784418102E-2</v>
      </c>
      <c r="J515" s="88">
        <f>SUMPRODUCT('Monthly Returns'!$BI$17:$BI$256,$Z$250:$Z$489,J$250:J$489)</f>
        <v>-1.9799065110241619E-2</v>
      </c>
      <c r="K515" s="88">
        <f>SUMPRODUCT('Monthly Returns'!$BI$17:$BI$256,$Z$250:$Z$489,K$250:K$489)</f>
        <v>2.8089318590234714E-2</v>
      </c>
      <c r="L515" s="88">
        <f>SUMPRODUCT('Monthly Returns'!$BI$17:$BI$256,$Z$250:$Z$489,L$250:L$489)</f>
        <v>0.15414403788489536</v>
      </c>
      <c r="M515" s="88">
        <f>SUMPRODUCT('Monthly Returns'!$BI$17:$BI$256,$Z$250:$Z$489,M$250:M$489)</f>
        <v>0.66451602015925137</v>
      </c>
      <c r="N515" s="88">
        <f>SUMPRODUCT('Monthly Returns'!$BI$17:$BI$256,$Z$250:$Z$489,N$250:N$489)</f>
        <v>0.59340536972321456</v>
      </c>
      <c r="O515" s="88">
        <f>SUMPRODUCT('Monthly Returns'!$BI$17:$BI$256,$Z$250:$Z$489,O$250:O$489)</f>
        <v>0.26444598211312681</v>
      </c>
      <c r="P515" s="88">
        <f>SUMPRODUCT('Monthly Returns'!$BI$17:$BI$256,$Z$250:$Z$489,P$250:P$489)</f>
        <v>0.62410143282786257</v>
      </c>
      <c r="Q515" s="88">
        <f>SUMPRODUCT('Monthly Returns'!$BI$17:$BI$256,$Z$250:$Z$489,Q$250:Q$489)</f>
        <v>0.47014234691514051</v>
      </c>
      <c r="R515" s="88">
        <f>SUMPRODUCT('Monthly Returns'!$BI$17:$BI$256,$Z$250:$Z$489,R$250:R$489)</f>
        <v>0.56661513919076545</v>
      </c>
      <c r="S515" s="88">
        <f>SUMPRODUCT('Monthly Returns'!$BI$17:$BI$256,$Z$250:$Z$489,S$250:S$489)</f>
        <v>0.6152808442657437</v>
      </c>
      <c r="T515" s="88">
        <f>SUMPRODUCT('Monthly Returns'!$BI$17:$BI$256,$Z$250:$Z$489,T$250:T$489)</f>
        <v>0.47098944994202274</v>
      </c>
      <c r="U515" s="88">
        <f>SUMPRODUCT('Monthly Returns'!$BI$17:$BI$256,$Z$250:$Z$489,U$250:U$489)</f>
        <v>0.51812346135887055</v>
      </c>
      <c r="V515" s="88">
        <f>SUMPRODUCT('Monthly Returns'!$BI$17:$BI$256,$Z$250:$Z$489,V$250:V$489)</f>
        <v>0.66416794150182779</v>
      </c>
      <c r="W515" s="88">
        <f>SUMPRODUCT('Monthly Returns'!$BI$17:$BI$256,$Z$250:$Z$489,W$250:W$489)</f>
        <v>0.63945819781520996</v>
      </c>
      <c r="X515" s="88">
        <f>SUMPRODUCT('Monthly Returns'!$BI$17:$BI$256,$Z$250:$Z$489,X$250:X$489)</f>
        <v>0.25059713705805048</v>
      </c>
      <c r="Y515" s="88">
        <f>SUMPRODUCT('Monthly Returns'!$BI$17:$BI$256,$Z$250:$Z$489,Y$250:Y$489)</f>
        <v>0.87179241511657646</v>
      </c>
      <c r="Z515" s="88">
        <f>SUMPRODUCT('Monthly Returns'!$BI$17:$BI$256,$Z$250:$Z$489,Z$250:Z$489)</f>
        <v>0.99999999999999944</v>
      </c>
      <c r="AA515" s="88">
        <f>SUMPRODUCT('Monthly Returns'!$BI$17:$BI$256,$Z$250:$Z$489,AA$250:AA$489)</f>
        <v>0.13734882256221931</v>
      </c>
      <c r="AB515" s="88">
        <f>SUMPRODUCT('Monthly Returns'!$BI$17:$BI$256,$Z$250:$Z$489,AB$250:AB$489)</f>
        <v>1.6355803071810577E-3</v>
      </c>
      <c r="AC515" s="88">
        <f>SUMPRODUCT('Monthly Returns'!$BI$17:$BI$256,$Z$250:$Z$489,AC$250:AC$489)</f>
        <v>0.35899393378284022</v>
      </c>
      <c r="AD515" s="88">
        <f>SUMPRODUCT('Monthly Returns'!$BI$17:$BI$256,$Z$250:$Z$489,AD$250:AD$489)</f>
        <v>0.39117749942774921</v>
      </c>
      <c r="AE515" s="88">
        <f>SUMPRODUCT('Monthly Returns'!$BI$17:$BI$256,$Z$250:$Z$489,AE$250:AE$489)</f>
        <v>0.23200232249114522</v>
      </c>
      <c r="AF515" s="88">
        <f>SUMPRODUCT('Monthly Returns'!$BI$17:$BI$256,$Z$250:$Z$489,AF$250:AF$489)</f>
        <v>0.39533438248585001</v>
      </c>
      <c r="AG515" s="88">
        <f>SUMPRODUCT('Monthly Returns'!$BI$17:$BI$256,$Z$250:$Z$489,AG$250:AG$489)</f>
        <v>0.27716730130728628</v>
      </c>
      <c r="AH515" s="88">
        <f>SUMPRODUCT('Monthly Returns'!$BI$17:$BI$256,$Z$250:$Z$489,AH$250:AH$489)</f>
        <v>0.27970883660967383</v>
      </c>
      <c r="AI515" s="88">
        <f>SUMPRODUCT('Monthly Returns'!$BI$17:$BI$256,$Z$250:$Z$489,AI$250:AI$489)</f>
        <v>2.1768628397643271E-2</v>
      </c>
      <c r="AJ515" s="88">
        <f>SUMPRODUCT('Monthly Returns'!$BI$17:$BI$256,$Z$250:$Z$489,AJ$250:AJ$489)</f>
        <v>-2.0131717139972052E-2</v>
      </c>
      <c r="AK515" s="88">
        <f>SUMPRODUCT('Monthly Returns'!$BI$17:$BI$256,$Z$250:$Z$489,AK$250:AK$489)</f>
        <v>-7.1985815474929868E-2</v>
      </c>
      <c r="AL515" s="88">
        <f>SUMPRODUCT('Monthly Returns'!$BI$17:$BI$256,$Z$250:$Z$489,AL$250:AL$489)</f>
        <v>-6.4821505195258075E-2</v>
      </c>
      <c r="AM515" s="88">
        <f>SUMPRODUCT('Monthly Returns'!$BI$17:$BI$256,$Z$250:$Z$489,AM$250:AM$489)</f>
        <v>0.17760614123517246</v>
      </c>
      <c r="AN515" s="88">
        <f>SUMPRODUCT('Monthly Returns'!$BI$17:$BI$256,$Z$250:$Z$489,AN$250:AN$489)</f>
        <v>7.6920653027375177E-2</v>
      </c>
      <c r="AO515" s="88">
        <f>SUMPRODUCT('Monthly Returns'!$BI$17:$BI$256,$Z$250:$Z$489,AO$250:AO$489)</f>
        <v>0.14110685061174416</v>
      </c>
      <c r="AP515" s="88">
        <f>SUMPRODUCT('Monthly Returns'!$BI$17:$BI$256,$Z$250:$Z$489,AP$250:AP$489)</f>
        <v>-4.521610636240065E-2</v>
      </c>
      <c r="AQ515" s="88">
        <f>SUMPRODUCT('Monthly Returns'!$BI$17:$BI$256,$Z$250:$Z$489,AQ$250:AQ$489)</f>
        <v>-7.1514280573749492E-2</v>
      </c>
      <c r="AR515" s="88">
        <f>SUMPRODUCT('Monthly Returns'!$BI$17:$BI$256,$Z$250:$Z$489,AR$250:AR$489)</f>
        <v>-7.4383397405899096E-2</v>
      </c>
      <c r="AS515" s="88">
        <f>SUMPRODUCT('Monthly Returns'!$BI$17:$BI$256,$Z$250:$Z$489,AS$250:AS$489)</f>
        <v>0.15414403788489536</v>
      </c>
      <c r="AT515" s="88">
        <f>SUMPRODUCT('Monthly Returns'!$BI$17:$BI$256,$Z$250:$Z$489,AT$250:AT$489)</f>
        <v>-2.9587325645227137E-3</v>
      </c>
      <c r="AU515" s="88">
        <f>SUMPRODUCT('Monthly Returns'!$BI$17:$BI$256,$Z$250:$Z$489,AU$250:AU$489)</f>
        <v>5.3325623125314761E-2</v>
      </c>
      <c r="AV515" s="88">
        <f>SUMPRODUCT('Monthly Returns'!$BI$17:$BI$256,$Z$250:$Z$489,AV$250:AV$489)</f>
        <v>-0.30608561646503868</v>
      </c>
      <c r="AW515" s="88">
        <f>SUMPRODUCT('Monthly Returns'!$BI$17:$BI$256,$Z$250:$Z$489,AW$250:AW$489)</f>
        <v>8.7550320117884772E-2</v>
      </c>
      <c r="AX515" s="88">
        <f>SUMPRODUCT('Monthly Returns'!$BI$17:$BI$256,$Z$250:$Z$489,AX$250:AX$489)</f>
        <v>9.3278543883481377E-2</v>
      </c>
      <c r="AY515" s="88">
        <f>SUMPRODUCT('Monthly Returns'!$BI$17:$BI$256,$Z$250:$Z$489,AY$250:AY$489)</f>
        <v>-0.11541299264908857</v>
      </c>
      <c r="AZ515" s="88">
        <f>SUMPRODUCT('Monthly Returns'!$BI$17:$BI$256,$Z$250:$Z$489,AZ$250:AZ$489)</f>
        <v>-0.16588249370195765</v>
      </c>
      <c r="BA515" s="88">
        <f>SUMPRODUCT('Monthly Returns'!$BI$17:$BI$256,$Z$250:$Z$489,BA$250:BA$489)</f>
        <v>0.10269367320967467</v>
      </c>
      <c r="BB515" s="88"/>
      <c r="BC515" s="88"/>
      <c r="BD515" s="88"/>
      <c r="BE515" s="88"/>
      <c r="BF515" s="88"/>
      <c r="BG515" s="88"/>
      <c r="BH515" s="88"/>
      <c r="BI515" s="88"/>
      <c r="BJ515" s="88"/>
      <c r="BK515" s="88"/>
      <c r="BL515" s="88"/>
      <c r="BM515" s="88"/>
      <c r="BN515" s="88"/>
      <c r="BO515" s="88"/>
      <c r="BP515" s="88"/>
      <c r="BQ515" s="88"/>
      <c r="BR515" s="88"/>
      <c r="BS515" s="88"/>
      <c r="BT515" s="88"/>
      <c r="BU515" s="88"/>
      <c r="BV515" s="88"/>
    </row>
    <row r="516" spans="1:74" x14ac:dyDescent="0.2">
      <c r="A516" s="90" t="str">
        <v>U.S. High Yield</v>
      </c>
      <c r="C516" s="88">
        <f>SUMPRODUCT('Monthly Returns'!$BI$17:$BI$256,$AA$250:$AA$489,C$250:C$489)</f>
        <v>0.67507194998325437</v>
      </c>
      <c r="D516" s="88">
        <f>SUMPRODUCT('Monthly Returns'!$BI$17:$BI$256,$AA$250:$AA$489,D$250:D$489)</f>
        <v>0.67128856839890583</v>
      </c>
      <c r="E516" s="88">
        <f>SUMPRODUCT('Monthly Returns'!$BI$17:$BI$256,$AA$250:$AA$489,E$250:E$489)</f>
        <v>0.72033041290617184</v>
      </c>
      <c r="F516" s="88">
        <f>SUMPRODUCT('Monthly Returns'!$BI$17:$BI$256,$AA$250:$AA$489,F$250:F$489)</f>
        <v>0.6267570242946453</v>
      </c>
      <c r="G516" s="88">
        <f>SUMPRODUCT('Monthly Returns'!$BI$17:$BI$256,$AA$250:$AA$489,G$250:G$489)</f>
        <v>0.62136635302363141</v>
      </c>
      <c r="H516" s="88">
        <f>SUMPRODUCT('Monthly Returns'!$BI$17:$BI$256,$AA$250:$AA$489,H$250:H$489)</f>
        <v>0.73006666551054678</v>
      </c>
      <c r="I516" s="88">
        <f>SUMPRODUCT('Monthly Returns'!$BI$17:$BI$256,$AA$250:$AA$489,I$250:I$489)</f>
        <v>0.7332411034925328</v>
      </c>
      <c r="J516" s="88">
        <f>SUMPRODUCT('Monthly Returns'!$BI$17:$BI$256,$AA$250:$AA$489,J$250:J$489)</f>
        <v>0.72681763582860059</v>
      </c>
      <c r="K516" s="88">
        <f>SUMPRODUCT('Monthly Returns'!$BI$17:$BI$256,$AA$250:$AA$489,K$250:K$489)</f>
        <v>0.7067356844224103</v>
      </c>
      <c r="L516" s="88">
        <f>SUMPRODUCT('Monthly Returns'!$BI$17:$BI$256,$AA$250:$AA$489,L$250:L$489)</f>
        <v>-4.7715811031126482E-3</v>
      </c>
      <c r="M516" s="88">
        <f>SUMPRODUCT('Monthly Returns'!$BI$17:$BI$256,$AA$250:$AA$489,M$250:M$489)</f>
        <v>0.19889234098046757</v>
      </c>
      <c r="N516" s="88">
        <f>SUMPRODUCT('Monthly Returns'!$BI$17:$BI$256,$AA$250:$AA$489,N$250:N$489)</f>
        <v>-0.16898931836661396</v>
      </c>
      <c r="O516" s="88">
        <f>SUMPRODUCT('Monthly Returns'!$BI$17:$BI$256,$AA$250:$AA$489,O$250:O$489)</f>
        <v>-0.14121089088787581</v>
      </c>
      <c r="P516" s="88">
        <f>SUMPRODUCT('Monthly Returns'!$BI$17:$BI$256,$AA$250:$AA$489,P$250:P$489)</f>
        <v>-0.18546294138389971</v>
      </c>
      <c r="Q516" s="88">
        <f>SUMPRODUCT('Monthly Returns'!$BI$17:$BI$256,$AA$250:$AA$489,Q$250:Q$489)</f>
        <v>-0.15190879100718377</v>
      </c>
      <c r="R516" s="88">
        <f>SUMPRODUCT('Monthly Returns'!$BI$17:$BI$256,$AA$250:$AA$489,R$250:R$489)</f>
        <v>0.52971735554216215</v>
      </c>
      <c r="S516" s="88">
        <f>SUMPRODUCT('Monthly Returns'!$BI$17:$BI$256,$AA$250:$AA$489,S$250:S$489)</f>
        <v>0.5449650113494996</v>
      </c>
      <c r="T516" s="88">
        <f>SUMPRODUCT('Monthly Returns'!$BI$17:$BI$256,$AA$250:$AA$489,T$250:T$489)</f>
        <v>0.47890486413729361</v>
      </c>
      <c r="U516" s="88">
        <f>SUMPRODUCT('Monthly Returns'!$BI$17:$BI$256,$AA$250:$AA$489,U$250:U$489)</f>
        <v>0.31650565078637466</v>
      </c>
      <c r="V516" s="88">
        <f>SUMPRODUCT('Monthly Returns'!$BI$17:$BI$256,$AA$250:$AA$489,V$250:V$489)</f>
        <v>6.8777455321385503E-2</v>
      </c>
      <c r="W516" s="88">
        <f>SUMPRODUCT('Monthly Returns'!$BI$17:$BI$256,$AA$250:$AA$489,W$250:W$489)</f>
        <v>4.8657864170685468E-2</v>
      </c>
      <c r="X516" s="88">
        <f>SUMPRODUCT('Monthly Returns'!$BI$17:$BI$256,$AA$250:$AA$489,X$250:X$489)</f>
        <v>0.61124583482138573</v>
      </c>
      <c r="Y516" s="88">
        <f>SUMPRODUCT('Monthly Returns'!$BI$17:$BI$256,$AA$250:$AA$489,Y$250:Y$489)</f>
        <v>0.18369093713151255</v>
      </c>
      <c r="Z516" s="88">
        <f>SUMPRODUCT('Monthly Returns'!$BI$17:$BI$256,$AA$250:$AA$489,Z$250:Z$489)</f>
        <v>0.13734882256221934</v>
      </c>
      <c r="AA516" s="88">
        <f>SUMPRODUCT('Monthly Returns'!$BI$17:$BI$256,$AA$250:$AA$489,AA$250:AA$489)</f>
        <v>1.0000000000000002</v>
      </c>
      <c r="AB516" s="88">
        <f>SUMPRODUCT('Monthly Returns'!$BI$17:$BI$256,$AA$250:$AA$489,AB$250:AB$489)</f>
        <v>0.81213792745346702</v>
      </c>
      <c r="AC516" s="88">
        <f>SUMPRODUCT('Monthly Returns'!$BI$17:$BI$256,$AA$250:$AA$489,AC$250:AC$489)</f>
        <v>0.32339564562886219</v>
      </c>
      <c r="AD516" s="88">
        <f>SUMPRODUCT('Monthly Returns'!$BI$17:$BI$256,$AA$250:$AA$489,AD$250:AD$489)</f>
        <v>0.24071231190951517</v>
      </c>
      <c r="AE516" s="88">
        <f>SUMPRODUCT('Monthly Returns'!$BI$17:$BI$256,$AA$250:$AA$489,AE$250:AE$489)</f>
        <v>0.51833325802000119</v>
      </c>
      <c r="AF516" s="88">
        <f>SUMPRODUCT('Monthly Returns'!$BI$17:$BI$256,$AA$250:$AA$489,AF$250:AF$489)</f>
        <v>0.6576018858476459</v>
      </c>
      <c r="AG516" s="88">
        <f>SUMPRODUCT('Monthly Returns'!$BI$17:$BI$256,$AA$250:$AA$489,AG$250:AG$489)</f>
        <v>0.7020993568899937</v>
      </c>
      <c r="AH516" s="88">
        <f>SUMPRODUCT('Monthly Returns'!$BI$17:$BI$256,$AA$250:$AA$489,AH$250:AH$489)</f>
        <v>0.53727046683930535</v>
      </c>
      <c r="AI516" s="88">
        <f>SUMPRODUCT('Monthly Returns'!$BI$17:$BI$256,$AA$250:$AA$489,AI$250:AI$489)</f>
        <v>0.63755805285474565</v>
      </c>
      <c r="AJ516" s="88">
        <f>SUMPRODUCT('Monthly Returns'!$BI$17:$BI$256,$AA$250:$AA$489,AJ$250:AJ$489)</f>
        <v>0.70352378914852265</v>
      </c>
      <c r="AK516" s="88">
        <f>SUMPRODUCT('Monthly Returns'!$BI$17:$BI$256,$AA$250:$AA$489,AK$250:AK$489)</f>
        <v>0.68949410086876506</v>
      </c>
      <c r="AL516" s="88">
        <f>SUMPRODUCT('Monthly Returns'!$BI$17:$BI$256,$AA$250:$AA$489,AL$250:AL$489)</f>
        <v>0.75549997298984839</v>
      </c>
      <c r="AM516" s="88">
        <f>SUMPRODUCT('Monthly Returns'!$BI$17:$BI$256,$AA$250:$AA$489,AM$250:AM$489)</f>
        <v>0.15271582814626403</v>
      </c>
      <c r="AN516" s="88">
        <f>SUMPRODUCT('Monthly Returns'!$BI$17:$BI$256,$AA$250:$AA$489,AN$250:AN$489)</f>
        <v>0.8079081143279957</v>
      </c>
      <c r="AO516" s="88">
        <f>SUMPRODUCT('Monthly Returns'!$BI$17:$BI$256,$AA$250:$AA$489,AO$250:AO$489)</f>
        <v>-0.17478056722415855</v>
      </c>
      <c r="AP516" s="88">
        <f>SUMPRODUCT('Monthly Returns'!$BI$17:$BI$256,$AA$250:$AA$489,AP$250:AP$489)</f>
        <v>0.44296008107447088</v>
      </c>
      <c r="AQ516" s="88">
        <f>SUMPRODUCT('Monthly Returns'!$BI$17:$BI$256,$AA$250:$AA$489,AQ$250:AQ$489)</f>
        <v>0.60595993550148253</v>
      </c>
      <c r="AR516" s="88">
        <f>SUMPRODUCT('Monthly Returns'!$BI$17:$BI$256,$AA$250:$AA$489,AR$250:AR$489)</f>
        <v>0.51832044467676075</v>
      </c>
      <c r="AS516" s="88">
        <f>SUMPRODUCT('Monthly Returns'!$BI$17:$BI$256,$AA$250:$AA$489,AS$250:AS$489)</f>
        <v>-4.7715811031126482E-3</v>
      </c>
      <c r="AT516" s="88">
        <f>SUMPRODUCT('Monthly Returns'!$BI$17:$BI$256,$AA$250:$AA$489,AT$250:AT$489)</f>
        <v>0.76378975540067007</v>
      </c>
      <c r="AU516" s="88">
        <f>SUMPRODUCT('Monthly Returns'!$BI$17:$BI$256,$AA$250:$AA$489,AU$250:AU$489)</f>
        <v>0.31848884723124665</v>
      </c>
      <c r="AV516" s="88">
        <f>SUMPRODUCT('Monthly Returns'!$BI$17:$BI$256,$AA$250:$AA$489,AV$250:AV$489)</f>
        <v>-0.14140022601228042</v>
      </c>
      <c r="AW516" s="88">
        <f>SUMPRODUCT('Monthly Returns'!$BI$17:$BI$256,$AA$250:$AA$489,AW$250:AW$489)</f>
        <v>0.62889311264493963</v>
      </c>
      <c r="AX516" s="88">
        <f>SUMPRODUCT('Monthly Returns'!$BI$17:$BI$256,$AA$250:$AA$489,AX$250:AX$489)</f>
        <v>0.72042907069744311</v>
      </c>
      <c r="AY516" s="88">
        <f>SUMPRODUCT('Monthly Returns'!$BI$17:$BI$256,$AA$250:$AA$489,AY$250:AY$489)</f>
        <v>0.68176317481807114</v>
      </c>
      <c r="AZ516" s="88">
        <f>SUMPRODUCT('Monthly Returns'!$BI$17:$BI$256,$AA$250:$AA$489,AZ$250:AZ$489)</f>
        <v>0.43083357396484334</v>
      </c>
      <c r="BA516" s="88">
        <f>SUMPRODUCT('Monthly Returns'!$BI$17:$BI$256,$AA$250:$AA$489,BA$250:BA$489)</f>
        <v>0.57339905742501851</v>
      </c>
      <c r="BB516" s="88"/>
      <c r="BC516" s="88"/>
      <c r="BD516" s="88"/>
      <c r="BE516" s="88"/>
      <c r="BF516" s="88"/>
      <c r="BG516" s="88"/>
      <c r="BH516" s="88"/>
      <c r="BI516" s="88"/>
      <c r="BJ516" s="88"/>
      <c r="BK516" s="88"/>
      <c r="BL516" s="88"/>
      <c r="BM516" s="88"/>
      <c r="BN516" s="88"/>
      <c r="BO516" s="88"/>
      <c r="BP516" s="88"/>
      <c r="BQ516" s="88"/>
      <c r="BR516" s="88"/>
      <c r="BS516" s="88"/>
      <c r="BT516" s="88"/>
      <c r="BU516" s="88"/>
      <c r="BV516" s="88"/>
    </row>
    <row r="517" spans="1:74" x14ac:dyDescent="0.2">
      <c r="A517" s="90" t="str">
        <v>U.S. Bank Loans</v>
      </c>
      <c r="C517" s="88">
        <f>SUMPRODUCT('Monthly Returns'!$BI$17:$BI$256,$AB$250:$AB$489,C$250:C$489)</f>
        <v>0.5190180288322167</v>
      </c>
      <c r="D517" s="88">
        <f>SUMPRODUCT('Monthly Returns'!$BI$17:$BI$256,$AB$250:$AB$489,D$250:D$489)</f>
        <v>0.51616273320368689</v>
      </c>
      <c r="E517" s="88">
        <f>SUMPRODUCT('Monthly Returns'!$BI$17:$BI$256,$AB$250:$AB$489,E$250:E$489)</f>
        <v>0.57819100524453715</v>
      </c>
      <c r="F517" s="88">
        <f>SUMPRODUCT('Monthly Returns'!$BI$17:$BI$256,$AB$250:$AB$489,F$250:F$489)</f>
        <v>0.48003602540346541</v>
      </c>
      <c r="G517" s="88">
        <f>SUMPRODUCT('Monthly Returns'!$BI$17:$BI$256,$AB$250:$AB$489,G$250:G$489)</f>
        <v>0.52003511835402394</v>
      </c>
      <c r="H517" s="88">
        <f>SUMPRODUCT('Monthly Returns'!$BI$17:$BI$256,$AB$250:$AB$489,H$250:H$489)</f>
        <v>0.56185065326180816</v>
      </c>
      <c r="I517" s="88">
        <f>SUMPRODUCT('Monthly Returns'!$BI$17:$BI$256,$AB$250:$AB$489,I$250:I$489)</f>
        <v>0.56478252728847445</v>
      </c>
      <c r="J517" s="88">
        <f>SUMPRODUCT('Monthly Returns'!$BI$17:$BI$256,$AB$250:$AB$489,J$250:J$489)</f>
        <v>0.5858592933867246</v>
      </c>
      <c r="K517" s="88">
        <f>SUMPRODUCT('Monthly Returns'!$BI$17:$BI$256,$AB$250:$AB$489,K$250:K$489)</f>
        <v>0.53664187794673657</v>
      </c>
      <c r="L517" s="88">
        <f>SUMPRODUCT('Monthly Returns'!$BI$17:$BI$256,$AB$250:$AB$489,L$250:L$489)</f>
        <v>-2.4395603513079388E-3</v>
      </c>
      <c r="M517" s="88">
        <f>SUMPRODUCT('Monthly Returns'!$BI$17:$BI$256,$AB$250:$AB$489,M$250:M$489)</f>
        <v>-1.409356023676055E-2</v>
      </c>
      <c r="N517" s="88">
        <f>SUMPRODUCT('Monthly Returns'!$BI$17:$BI$256,$AB$250:$AB$489,N$250:N$489)</f>
        <v>-0.35024339683232653</v>
      </c>
      <c r="O517" s="88">
        <f>SUMPRODUCT('Monthly Returns'!$BI$17:$BI$256,$AB$250:$AB$489,O$250:O$489)</f>
        <v>-0.1600515662953311</v>
      </c>
      <c r="P517" s="88">
        <f>SUMPRODUCT('Monthly Returns'!$BI$17:$BI$256,$AB$250:$AB$489,P$250:P$489)</f>
        <v>-0.36416094381065633</v>
      </c>
      <c r="Q517" s="88">
        <f>SUMPRODUCT('Monthly Returns'!$BI$17:$BI$256,$AB$250:$AB$489,Q$250:Q$489)</f>
        <v>-0.30840318698556751</v>
      </c>
      <c r="R517" s="88">
        <f>SUMPRODUCT('Monthly Returns'!$BI$17:$BI$256,$AB$250:$AB$489,R$250:R$489)</f>
        <v>0.30579439769656991</v>
      </c>
      <c r="S517" s="88">
        <f>SUMPRODUCT('Monthly Returns'!$BI$17:$BI$256,$AB$250:$AB$489,S$250:S$489)</f>
        <v>0.3511917861773749</v>
      </c>
      <c r="T517" s="88">
        <f>SUMPRODUCT('Monthly Returns'!$BI$17:$BI$256,$AB$250:$AB$489,T$250:T$489)</f>
        <v>0.23413344380907289</v>
      </c>
      <c r="U517" s="88">
        <f>SUMPRODUCT('Monthly Returns'!$BI$17:$BI$256,$AB$250:$AB$489,U$250:U$489)</f>
        <v>0.16972012638822925</v>
      </c>
      <c r="V517" s="88">
        <f>SUMPRODUCT('Monthly Returns'!$BI$17:$BI$256,$AB$250:$AB$489,V$250:V$489)</f>
        <v>-0.16819966615783066</v>
      </c>
      <c r="W517" s="88">
        <f>SUMPRODUCT('Monthly Returns'!$BI$17:$BI$256,$AB$250:$AB$489,W$250:W$489)</f>
        <v>-0.12728104523948644</v>
      </c>
      <c r="X517" s="88">
        <f>SUMPRODUCT('Monthly Returns'!$BI$17:$BI$256,$AB$250:$AB$489,X$250:X$489)</f>
        <v>0.49795142315066171</v>
      </c>
      <c r="Y517" s="88">
        <f>SUMPRODUCT('Monthly Returns'!$BI$17:$BI$256,$AB$250:$AB$489,Y$250:Y$489)</f>
        <v>5.2944002256235009E-2</v>
      </c>
      <c r="Z517" s="88">
        <f>SUMPRODUCT('Monthly Returns'!$BI$17:$BI$256,$AB$250:$AB$489,Z$250:Z$489)</f>
        <v>1.6355803071810785E-3</v>
      </c>
      <c r="AA517" s="88">
        <f>SUMPRODUCT('Monthly Returns'!$BI$17:$BI$256,$AB$250:$AB$489,AA$250:AA$489)</f>
        <v>0.81213792745346702</v>
      </c>
      <c r="AB517" s="88">
        <f>SUMPRODUCT('Monthly Returns'!$BI$17:$BI$256,$AB$250:$AB$489,AB$250:AB$489)</f>
        <v>1</v>
      </c>
      <c r="AC517" s="88">
        <f>SUMPRODUCT('Monthly Returns'!$BI$17:$BI$256,$AB$250:$AB$489,AC$250:AC$489)</f>
        <v>9.9047802758952808E-2</v>
      </c>
      <c r="AD517" s="88">
        <f>SUMPRODUCT('Monthly Returns'!$BI$17:$BI$256,$AB$250:$AB$489,AD$250:AD$489)</f>
        <v>1.2035980080903959E-2</v>
      </c>
      <c r="AE517" s="88">
        <f>SUMPRODUCT('Monthly Returns'!$BI$17:$BI$256,$AB$250:$AB$489,AE$250:AE$489)</f>
        <v>0.33603097988664732</v>
      </c>
      <c r="AF517" s="88">
        <f>SUMPRODUCT('Monthly Returns'!$BI$17:$BI$256,$AB$250:$AB$489,AF$250:AF$489)</f>
        <v>0.45476359162125424</v>
      </c>
      <c r="AG517" s="88">
        <f>SUMPRODUCT('Monthly Returns'!$BI$17:$BI$256,$AB$250:$AB$489,AG$250:AG$489)</f>
        <v>0.59019786484388292</v>
      </c>
      <c r="AH517" s="88">
        <f>SUMPRODUCT('Monthly Returns'!$BI$17:$BI$256,$AB$250:$AB$489,AH$250:AH$489)</f>
        <v>0.30963384950259532</v>
      </c>
      <c r="AI517" s="88">
        <f>SUMPRODUCT('Monthly Returns'!$BI$17:$BI$256,$AB$250:$AB$489,AI$250:AI$489)</f>
        <v>0.61400601378069364</v>
      </c>
      <c r="AJ517" s="88">
        <f>SUMPRODUCT('Monthly Returns'!$BI$17:$BI$256,$AB$250:$AB$489,AJ$250:AJ$489)</f>
        <v>0.59839075130793051</v>
      </c>
      <c r="AK517" s="88">
        <f>SUMPRODUCT('Monthly Returns'!$BI$17:$BI$256,$AB$250:$AB$489,AK$250:AK$489)</f>
        <v>0.591221512826269</v>
      </c>
      <c r="AL517" s="88">
        <f>SUMPRODUCT('Monthly Returns'!$BI$17:$BI$256,$AB$250:$AB$489,AL$250:AL$489)</f>
        <v>0.68548497697610811</v>
      </c>
      <c r="AM517" s="88">
        <f>SUMPRODUCT('Monthly Returns'!$BI$17:$BI$256,$AB$250:$AB$489,AM$250:AM$489)</f>
        <v>4.8671407009761837E-2</v>
      </c>
      <c r="AN517" s="88">
        <f>SUMPRODUCT('Monthly Returns'!$BI$17:$BI$256,$AB$250:$AB$489,AN$250:AN$489)</f>
        <v>0.82061230928401718</v>
      </c>
      <c r="AO517" s="88">
        <f>SUMPRODUCT('Monthly Returns'!$BI$17:$BI$256,$AB$250:$AB$489,AO$250:AO$489)</f>
        <v>-0.18713347490695564</v>
      </c>
      <c r="AP517" s="88">
        <f>SUMPRODUCT('Monthly Returns'!$BI$17:$BI$256,$AB$250:$AB$489,AP$250:AP$489)</f>
        <v>0.39457301438214881</v>
      </c>
      <c r="AQ517" s="88">
        <f>SUMPRODUCT('Monthly Returns'!$BI$17:$BI$256,$AB$250:$AB$489,AQ$250:AQ$489)</f>
        <v>0.44321274611696682</v>
      </c>
      <c r="AR517" s="88">
        <f>SUMPRODUCT('Monthly Returns'!$BI$17:$BI$256,$AB$250:$AB$489,AR$250:AR$489)</f>
        <v>0.73944769263322907</v>
      </c>
      <c r="AS517" s="88">
        <f>SUMPRODUCT('Monthly Returns'!$BI$17:$BI$256,$AB$250:$AB$489,AS$250:AS$489)</f>
        <v>-2.4395603513079388E-3</v>
      </c>
      <c r="AT517" s="88">
        <f>SUMPRODUCT('Monthly Returns'!$BI$17:$BI$256,$AB$250:$AB$489,AT$250:AT$489)</f>
        <v>0.62573164465470454</v>
      </c>
      <c r="AU517" s="88">
        <f>SUMPRODUCT('Monthly Returns'!$BI$17:$BI$256,$AB$250:$AB$489,AU$250:AU$489)</f>
        <v>3.171722608441737E-2</v>
      </c>
      <c r="AV517" s="88">
        <f>SUMPRODUCT('Monthly Returns'!$BI$17:$BI$256,$AB$250:$AB$489,AV$250:AV$489)</f>
        <v>-0.26776099462730968</v>
      </c>
      <c r="AW517" s="88">
        <f>SUMPRODUCT('Monthly Returns'!$BI$17:$BI$256,$AB$250:$AB$489,AW$250:AW$489)</f>
        <v>0.47214424909377506</v>
      </c>
      <c r="AX517" s="88">
        <f>SUMPRODUCT('Monthly Returns'!$BI$17:$BI$256,$AB$250:$AB$489,AX$250:AX$489)</f>
        <v>0.54874981061307293</v>
      </c>
      <c r="AY517" s="88">
        <f>SUMPRODUCT('Monthly Returns'!$BI$17:$BI$256,$AB$250:$AB$489,AY$250:AY$489)</f>
        <v>0.5345815816594981</v>
      </c>
      <c r="AZ517" s="88">
        <f>SUMPRODUCT('Monthly Returns'!$BI$17:$BI$256,$AB$250:$AB$489,AZ$250:AZ$489)</f>
        <v>0.28744726476533994</v>
      </c>
      <c r="BA517" s="88">
        <f>SUMPRODUCT('Monthly Returns'!$BI$17:$BI$256,$AB$250:$AB$489,BA$250:BA$489)</f>
        <v>0.46774410803994282</v>
      </c>
      <c r="BB517" s="88"/>
      <c r="BC517" s="88"/>
      <c r="BD517" s="88"/>
      <c r="BE517" s="88"/>
      <c r="BF517" s="88"/>
      <c r="BG517" s="88"/>
      <c r="BH517" s="88"/>
      <c r="BI517" s="88"/>
      <c r="BJ517" s="88"/>
      <c r="BK517" s="88"/>
      <c r="BL517" s="88"/>
      <c r="BM517" s="88"/>
      <c r="BN517" s="88"/>
      <c r="BO517" s="88"/>
      <c r="BP517" s="88"/>
      <c r="BQ517" s="88"/>
      <c r="BR517" s="88"/>
      <c r="BS517" s="88"/>
      <c r="BT517" s="88"/>
      <c r="BU517" s="88"/>
      <c r="BV517" s="88"/>
    </row>
    <row r="518" spans="1:74" x14ac:dyDescent="0.2">
      <c r="A518" s="90" t="str">
        <v>Global Aggregate Ex-US</v>
      </c>
      <c r="C518" s="88">
        <f>SUMPRODUCT('Monthly Returns'!$BI$17:$BI$256,$AC$250:$AC$489,C$250:C$489)</f>
        <v>0.23114417937218995</v>
      </c>
      <c r="D518" s="88">
        <f>SUMPRODUCT('Monthly Returns'!$BI$17:$BI$256,$AC$250:$AC$489,D$250:D$489)</f>
        <v>0.23910171763813737</v>
      </c>
      <c r="E518" s="88">
        <f>SUMPRODUCT('Monthly Returns'!$BI$17:$BI$256,$AC$250:$AC$489,E$250:E$489)</f>
        <v>0.24250151958707081</v>
      </c>
      <c r="F518" s="88">
        <f>SUMPRODUCT('Monthly Returns'!$BI$17:$BI$256,$AC$250:$AC$489,F$250:F$489)</f>
        <v>0.13127003833978296</v>
      </c>
      <c r="G518" s="88">
        <f>SUMPRODUCT('Monthly Returns'!$BI$17:$BI$256,$AC$250:$AC$489,G$250:G$489)</f>
        <v>0.11500537507624986</v>
      </c>
      <c r="H518" s="88">
        <f>SUMPRODUCT('Monthly Returns'!$BI$17:$BI$256,$AC$250:$AC$489,H$250:H$489)</f>
        <v>0.38324017469836902</v>
      </c>
      <c r="I518" s="88">
        <f>SUMPRODUCT('Monthly Returns'!$BI$17:$BI$256,$AC$250:$AC$489,I$250:I$489)</f>
        <v>0.47087193953436479</v>
      </c>
      <c r="J518" s="88">
        <f>SUMPRODUCT('Monthly Returns'!$BI$17:$BI$256,$AC$250:$AC$489,J$250:J$489)</f>
        <v>0.47642240734210423</v>
      </c>
      <c r="K518" s="88">
        <f>SUMPRODUCT('Monthly Returns'!$BI$17:$BI$256,$AC$250:$AC$489,K$250:K$489)</f>
        <v>0.45837673717334243</v>
      </c>
      <c r="L518" s="88">
        <f>SUMPRODUCT('Monthly Returns'!$BI$17:$BI$256,$AC$250:$AC$489,L$250:L$489)</f>
        <v>4.4368014716882939E-2</v>
      </c>
      <c r="M518" s="88">
        <f>SUMPRODUCT('Monthly Returns'!$BI$17:$BI$256,$AC$250:$AC$489,M$250:M$489)</f>
        <v>0.52342515089810893</v>
      </c>
      <c r="N518" s="88">
        <f>SUMPRODUCT('Monthly Returns'!$BI$17:$BI$256,$AC$250:$AC$489,N$250:N$489)</f>
        <v>0.40476341314164516</v>
      </c>
      <c r="O518" s="88">
        <f>SUMPRODUCT('Monthly Returns'!$BI$17:$BI$256,$AC$250:$AC$489,O$250:O$489)</f>
        <v>8.0137635571027668E-2</v>
      </c>
      <c r="P518" s="88">
        <f>SUMPRODUCT('Monthly Returns'!$BI$17:$BI$256,$AC$250:$AC$489,P$250:P$489)</f>
        <v>0.42484227163712923</v>
      </c>
      <c r="Q518" s="88">
        <f>SUMPRODUCT('Monthly Returns'!$BI$17:$BI$256,$AC$250:$AC$489,Q$250:Q$489)</f>
        <v>0.30850688358931211</v>
      </c>
      <c r="R518" s="88">
        <f>SUMPRODUCT('Monthly Returns'!$BI$17:$BI$256,$AC$250:$AC$489,R$250:R$489)</f>
        <v>0.55348951140701841</v>
      </c>
      <c r="S518" s="88">
        <f>SUMPRODUCT('Monthly Returns'!$BI$17:$BI$256,$AC$250:$AC$489,S$250:S$489)</f>
        <v>0.55737694297835461</v>
      </c>
      <c r="T518" s="88">
        <f>SUMPRODUCT('Monthly Returns'!$BI$17:$BI$256,$AC$250:$AC$489,T$250:T$489)</f>
        <v>0.50864324517726101</v>
      </c>
      <c r="U518" s="88">
        <f>SUMPRODUCT('Monthly Returns'!$BI$17:$BI$256,$AC$250:$AC$489,U$250:U$489)</f>
        <v>0.54881502334437648</v>
      </c>
      <c r="V518" s="88">
        <f>SUMPRODUCT('Monthly Returns'!$BI$17:$BI$256,$AC$250:$AC$489,V$250:V$489)</f>
        <v>0.53050259981965109</v>
      </c>
      <c r="W518" s="88">
        <f>SUMPRODUCT('Monthly Returns'!$BI$17:$BI$256,$AC$250:$AC$489,W$250:W$489)</f>
        <v>0.42030341167044533</v>
      </c>
      <c r="X518" s="88">
        <f>SUMPRODUCT('Monthly Returns'!$BI$17:$BI$256,$AC$250:$AC$489,X$250:X$489)</f>
        <v>0.36928317643271236</v>
      </c>
      <c r="Y518" s="88">
        <f>SUMPRODUCT('Monthly Returns'!$BI$17:$BI$256,$AC$250:$AC$489,Y$250:Y$489)</f>
        <v>0.38176476376799495</v>
      </c>
      <c r="Z518" s="88">
        <f>SUMPRODUCT('Monthly Returns'!$BI$17:$BI$256,$AC$250:$AC$489,Z$250:Z$489)</f>
        <v>0.35899393378284022</v>
      </c>
      <c r="AA518" s="88">
        <f>SUMPRODUCT('Monthly Returns'!$BI$17:$BI$256,$AC$250:$AC$489,AA$250:AA$489)</f>
        <v>0.32339564562886219</v>
      </c>
      <c r="AB518" s="88">
        <f>SUMPRODUCT('Monthly Returns'!$BI$17:$BI$256,$AC$250:$AC$489,AB$250:AB$489)</f>
        <v>9.9047802758952808E-2</v>
      </c>
      <c r="AC518" s="88">
        <f>SUMPRODUCT('Monthly Returns'!$BI$17:$BI$256,$AC$250:$AC$489,AC$250:AC$489)</f>
        <v>0.99999999999999989</v>
      </c>
      <c r="AD518" s="88">
        <f>SUMPRODUCT('Monthly Returns'!$BI$17:$BI$256,$AC$250:$AC$489,AD$250:AD$489)</f>
        <v>0.9866350464606054</v>
      </c>
      <c r="AE518" s="88">
        <f>SUMPRODUCT('Monthly Returns'!$BI$17:$BI$256,$AC$250:$AC$489,AE$250:AE$489)</f>
        <v>0.90381843766348835</v>
      </c>
      <c r="AF518" s="88">
        <f>SUMPRODUCT('Monthly Returns'!$BI$17:$BI$256,$AC$250:$AC$489,AF$250:AF$489)</f>
        <v>0.59730592380867686</v>
      </c>
      <c r="AG518" s="88">
        <f>SUMPRODUCT('Monthly Returns'!$BI$17:$BI$256,$AC$250:$AC$489,AG$250:AG$489)</f>
        <v>0.48022710621284831</v>
      </c>
      <c r="AH518" s="88">
        <f>SUMPRODUCT('Monthly Returns'!$BI$17:$BI$256,$AC$250:$AC$489,AH$250:AH$489)</f>
        <v>0.81533108147308953</v>
      </c>
      <c r="AI518" s="88">
        <f>SUMPRODUCT('Monthly Returns'!$BI$17:$BI$256,$AC$250:$AC$489,AI$250:AI$489)</f>
        <v>0.24273646379570035</v>
      </c>
      <c r="AJ518" s="88">
        <f>SUMPRODUCT('Monthly Returns'!$BI$17:$BI$256,$AC$250:$AC$489,AJ$250:AJ$489)</f>
        <v>0.29417293870870598</v>
      </c>
      <c r="AK518" s="88">
        <f>SUMPRODUCT('Monthly Returns'!$BI$17:$BI$256,$AC$250:$AC$489,AK$250:AK$489)</f>
        <v>0.27436339974359553</v>
      </c>
      <c r="AL518" s="88">
        <f>SUMPRODUCT('Monthly Returns'!$BI$17:$BI$256,$AC$250:$AC$489,AL$250:AL$489)</f>
        <v>0.2153591038194653</v>
      </c>
      <c r="AM518" s="88">
        <f>SUMPRODUCT('Monthly Returns'!$BI$17:$BI$256,$AC$250:$AC$489,AM$250:AM$489)</f>
        <v>0.31277799843582904</v>
      </c>
      <c r="AN518" s="88">
        <f>SUMPRODUCT('Monthly Returns'!$BI$17:$BI$256,$AC$250:$AC$489,AN$250:AN$489)</f>
        <v>0.23445614058700256</v>
      </c>
      <c r="AO518" s="88">
        <f>SUMPRODUCT('Monthly Returns'!$BI$17:$BI$256,$AC$250:$AC$489,AO$250:AO$489)</f>
        <v>0.13037594403555688</v>
      </c>
      <c r="AP518" s="88">
        <f>SUMPRODUCT('Monthly Returns'!$BI$17:$BI$256,$AC$250:$AC$489,AP$250:AP$489)</f>
        <v>0.41691928354515551</v>
      </c>
      <c r="AQ518" s="88">
        <f>SUMPRODUCT('Monthly Returns'!$BI$17:$BI$256,$AC$250:$AC$489,AQ$250:AQ$489)</f>
        <v>0.40006079555495094</v>
      </c>
      <c r="AR518" s="88">
        <f>SUMPRODUCT('Monthly Returns'!$BI$17:$BI$256,$AC$250:$AC$489,AR$250:AR$489)</f>
        <v>0.11191631829153105</v>
      </c>
      <c r="AS518" s="88">
        <f>SUMPRODUCT('Monthly Returns'!$BI$17:$BI$256,$AC$250:$AC$489,AS$250:AS$489)</f>
        <v>4.4368014716882939E-2</v>
      </c>
      <c r="AT518" s="88">
        <f>SUMPRODUCT('Monthly Returns'!$BI$17:$BI$256,$AC$250:$AC$489,AT$250:AT$489)</f>
        <v>0.42215072005489379</v>
      </c>
      <c r="AU518" s="88">
        <f>SUMPRODUCT('Monthly Returns'!$BI$17:$BI$256,$AC$250:$AC$489,AU$250:AU$489)</f>
        <v>0.38948930372065416</v>
      </c>
      <c r="AV518" s="88">
        <f>SUMPRODUCT('Monthly Returns'!$BI$17:$BI$256,$AC$250:$AC$489,AV$250:AV$489)</f>
        <v>0.22196634591359074</v>
      </c>
      <c r="AW518" s="88">
        <f>SUMPRODUCT('Monthly Returns'!$BI$17:$BI$256,$AC$250:$AC$489,AW$250:AW$489)</f>
        <v>0.33561742539705619</v>
      </c>
      <c r="AX518" s="88">
        <f>SUMPRODUCT('Monthly Returns'!$BI$17:$BI$256,$AC$250:$AC$489,AX$250:AX$489)</f>
        <v>0.47885811788268151</v>
      </c>
      <c r="AY518" s="88">
        <f>SUMPRODUCT('Monthly Returns'!$BI$17:$BI$256,$AC$250:$AC$489,AY$250:AY$489)</f>
        <v>0.24453460100096658</v>
      </c>
      <c r="AZ518" s="88">
        <f>SUMPRODUCT('Monthly Returns'!$BI$17:$BI$256,$AC$250:$AC$489,AZ$250:AZ$489)</f>
        <v>-2.3285789305534713E-2</v>
      </c>
      <c r="BA518" s="88">
        <f>SUMPRODUCT('Monthly Returns'!$BI$17:$BI$256,$AC$250:$AC$489,BA$250:BA$489)</f>
        <v>0.18461486274503197</v>
      </c>
      <c r="BB518" s="88"/>
      <c r="BC518" s="88"/>
      <c r="BD518" s="88"/>
      <c r="BE518" s="88"/>
      <c r="BF518" s="88"/>
      <c r="BG518" s="88"/>
      <c r="BH518" s="88"/>
      <c r="BI518" s="88"/>
      <c r="BJ518" s="88"/>
      <c r="BK518" s="88"/>
      <c r="BL518" s="88"/>
      <c r="BM518" s="88"/>
      <c r="BN518" s="88"/>
      <c r="BO518" s="88"/>
      <c r="BP518" s="88"/>
      <c r="BQ518" s="88"/>
      <c r="BR518" s="88"/>
      <c r="BS518" s="88"/>
      <c r="BT518" s="88"/>
      <c r="BU518" s="88"/>
      <c r="BV518" s="88"/>
    </row>
    <row r="519" spans="1:74" x14ac:dyDescent="0.2">
      <c r="A519" s="90" t="str">
        <v>Global Treasury Ex-US</v>
      </c>
      <c r="C519" s="88">
        <f>SUMPRODUCT('Monthly Returns'!$BI$17:$BI$256,$AD$250:$AD$489,C$250:C$489)</f>
        <v>0.14092891992685039</v>
      </c>
      <c r="D519" s="88">
        <f>SUMPRODUCT('Monthly Returns'!$BI$17:$BI$256,$AD$250:$AD$489,D$250:D$489)</f>
        <v>0.14913058444739302</v>
      </c>
      <c r="E519" s="88">
        <f>SUMPRODUCT('Monthly Returns'!$BI$17:$BI$256,$AD$250:$AD$489,E$250:E$489)</f>
        <v>0.15295773226874826</v>
      </c>
      <c r="F519" s="88">
        <f>SUMPRODUCT('Monthly Returns'!$BI$17:$BI$256,$AD$250:$AD$489,F$250:F$489)</f>
        <v>4.9997773671847719E-2</v>
      </c>
      <c r="G519" s="88">
        <f>SUMPRODUCT('Monthly Returns'!$BI$17:$BI$256,$AD$250:$AD$489,G$250:G$489)</f>
        <v>3.6842827832071712E-2</v>
      </c>
      <c r="H519" s="88">
        <f>SUMPRODUCT('Monthly Returns'!$BI$17:$BI$256,$AD$250:$AD$489,H$250:H$489)</f>
        <v>0.28248285858469002</v>
      </c>
      <c r="I519" s="88">
        <f>SUMPRODUCT('Monthly Returns'!$BI$17:$BI$256,$AD$250:$AD$489,I$250:I$489)</f>
        <v>0.36897903821418265</v>
      </c>
      <c r="J519" s="88">
        <f>SUMPRODUCT('Monthly Returns'!$BI$17:$BI$256,$AD$250:$AD$489,J$250:J$489)</f>
        <v>0.37713732215215195</v>
      </c>
      <c r="K519" s="88">
        <f>SUMPRODUCT('Monthly Returns'!$BI$17:$BI$256,$AD$250:$AD$489,K$250:K$489)</f>
        <v>0.3743164083886536</v>
      </c>
      <c r="L519" s="88">
        <f>SUMPRODUCT('Monthly Returns'!$BI$17:$BI$256,$AD$250:$AD$489,L$250:L$489)</f>
        <v>4.9268498541221825E-2</v>
      </c>
      <c r="M519" s="88">
        <f>SUMPRODUCT('Monthly Returns'!$BI$17:$BI$256,$AD$250:$AD$489,M$250:M$489)</f>
        <v>0.55834142681903431</v>
      </c>
      <c r="N519" s="88">
        <f>SUMPRODUCT('Monthly Returns'!$BI$17:$BI$256,$AD$250:$AD$489,N$250:N$489)</f>
        <v>0.47599789270416232</v>
      </c>
      <c r="O519" s="88">
        <f>SUMPRODUCT('Monthly Returns'!$BI$17:$BI$256,$AD$250:$AD$489,O$250:O$489)</f>
        <v>0.10007397681128163</v>
      </c>
      <c r="P519" s="88">
        <f>SUMPRODUCT('Monthly Returns'!$BI$17:$BI$256,$AD$250:$AD$489,P$250:P$489)</f>
        <v>0.49414562756285885</v>
      </c>
      <c r="Q519" s="88">
        <f>SUMPRODUCT('Monthly Returns'!$BI$17:$BI$256,$AD$250:$AD$489,Q$250:Q$489)</f>
        <v>0.38503048215851804</v>
      </c>
      <c r="R519" s="88">
        <f>SUMPRODUCT('Monthly Returns'!$BI$17:$BI$256,$AD$250:$AD$489,R$250:R$489)</f>
        <v>0.54137425780326198</v>
      </c>
      <c r="S519" s="88">
        <f>SUMPRODUCT('Monthly Returns'!$BI$17:$BI$256,$AD$250:$AD$489,S$250:S$489)</f>
        <v>0.53675129032238944</v>
      </c>
      <c r="T519" s="88">
        <f>SUMPRODUCT('Monthly Returns'!$BI$17:$BI$256,$AD$250:$AD$489,T$250:T$489)</f>
        <v>0.50481997682521396</v>
      </c>
      <c r="U519" s="88">
        <f>SUMPRODUCT('Monthly Returns'!$BI$17:$BI$256,$AD$250:$AD$489,U$250:U$489)</f>
        <v>0.55613010071088409</v>
      </c>
      <c r="V519" s="88">
        <f>SUMPRODUCT('Monthly Returns'!$BI$17:$BI$256,$AD$250:$AD$489,V$250:V$489)</f>
        <v>0.56887759982844244</v>
      </c>
      <c r="W519" s="88">
        <f>SUMPRODUCT('Monthly Returns'!$BI$17:$BI$256,$AD$250:$AD$489,W$250:W$489)</f>
        <v>0.46087154423269283</v>
      </c>
      <c r="X519" s="88">
        <f>SUMPRODUCT('Monthly Returns'!$BI$17:$BI$256,$AD$250:$AD$489,X$250:X$489)</f>
        <v>0.33801057357783881</v>
      </c>
      <c r="Y519" s="88">
        <f>SUMPRODUCT('Monthly Returns'!$BI$17:$BI$256,$AD$250:$AD$489,Y$250:Y$489)</f>
        <v>0.41910596004014328</v>
      </c>
      <c r="Z519" s="88">
        <f>SUMPRODUCT('Monthly Returns'!$BI$17:$BI$256,$AD$250:$AD$489,Z$250:Z$489)</f>
        <v>0.39117749942774921</v>
      </c>
      <c r="AA519" s="88">
        <f>SUMPRODUCT('Monthly Returns'!$BI$17:$BI$256,$AD$250:$AD$489,AA$250:AA$489)</f>
        <v>0.24071231190951517</v>
      </c>
      <c r="AB519" s="88">
        <f>SUMPRODUCT('Monthly Returns'!$BI$17:$BI$256,$AD$250:$AD$489,AB$250:AB$489)</f>
        <v>1.2035980080903952E-2</v>
      </c>
      <c r="AC519" s="88">
        <f>SUMPRODUCT('Monthly Returns'!$BI$17:$BI$256,$AD$250:$AD$489,AC$250:AC$489)</f>
        <v>0.98663504646060551</v>
      </c>
      <c r="AD519" s="88">
        <f>SUMPRODUCT('Monthly Returns'!$BI$17:$BI$256,$AD$250:$AD$489,AD$250:AD$489)</f>
        <v>0.99999999999999911</v>
      </c>
      <c r="AE519" s="88">
        <f>SUMPRODUCT('Monthly Returns'!$BI$17:$BI$256,$AD$250:$AD$489,AE$250:AE$489)</f>
        <v>0.82571563372432244</v>
      </c>
      <c r="AF519" s="88">
        <f>SUMPRODUCT('Monthly Returns'!$BI$17:$BI$256,$AD$250:$AD$489,AF$250:AF$489)</f>
        <v>0.54647076267917483</v>
      </c>
      <c r="AG519" s="88">
        <f>SUMPRODUCT('Monthly Returns'!$BI$17:$BI$256,$AD$250:$AD$489,AG$250:AG$489)</f>
        <v>0.40517055156914733</v>
      </c>
      <c r="AH519" s="88">
        <f>SUMPRODUCT('Monthly Returns'!$BI$17:$BI$256,$AD$250:$AD$489,AH$250:AH$489)</f>
        <v>0.76518200026635341</v>
      </c>
      <c r="AI519" s="88">
        <f>SUMPRODUCT('Monthly Returns'!$BI$17:$BI$256,$AD$250:$AD$489,AI$250:AI$489)</f>
        <v>0.15695261925810242</v>
      </c>
      <c r="AJ519" s="88">
        <f>SUMPRODUCT('Monthly Returns'!$BI$17:$BI$256,$AD$250:$AD$489,AJ$250:AJ$489)</f>
        <v>0.2021350736559577</v>
      </c>
      <c r="AK519" s="88">
        <f>SUMPRODUCT('Monthly Returns'!$BI$17:$BI$256,$AD$250:$AD$489,AK$250:AK$489)</f>
        <v>0.17613828749393595</v>
      </c>
      <c r="AL519" s="88">
        <f>SUMPRODUCT('Monthly Returns'!$BI$17:$BI$256,$AD$250:$AD$489,AL$250:AL$489)</f>
        <v>0.11344508407344914</v>
      </c>
      <c r="AM519" s="88">
        <f>SUMPRODUCT('Monthly Returns'!$BI$17:$BI$256,$AD$250:$AD$489,AM$250:AM$489)</f>
        <v>0.30539891302100974</v>
      </c>
      <c r="AN519" s="88">
        <f>SUMPRODUCT('Monthly Returns'!$BI$17:$BI$256,$AD$250:$AD$489,AN$250:AN$489)</f>
        <v>0.13292162118059525</v>
      </c>
      <c r="AO519" s="88">
        <f>SUMPRODUCT('Monthly Returns'!$BI$17:$BI$256,$AD$250:$AD$489,AO$250:AO$489)</f>
        <v>0.15985845414725083</v>
      </c>
      <c r="AP519" s="88">
        <f>SUMPRODUCT('Monthly Returns'!$BI$17:$BI$256,$AD$250:$AD$489,AP$250:AP$489)</f>
        <v>0.35420989026862576</v>
      </c>
      <c r="AQ519" s="88">
        <f>SUMPRODUCT('Monthly Returns'!$BI$17:$BI$256,$AD$250:$AD$489,AQ$250:AQ$489)</f>
        <v>0.31383870763700805</v>
      </c>
      <c r="AR519" s="88">
        <f>SUMPRODUCT('Monthly Returns'!$BI$17:$BI$256,$AD$250:$AD$489,AR$250:AR$489)</f>
        <v>4.3289620991582643E-2</v>
      </c>
      <c r="AS519" s="88">
        <f>SUMPRODUCT('Monthly Returns'!$BI$17:$BI$256,$AD$250:$AD$489,AS$250:AS$489)</f>
        <v>4.9268498541221825E-2</v>
      </c>
      <c r="AT519" s="88">
        <f>SUMPRODUCT('Monthly Returns'!$BI$17:$BI$256,$AD$250:$AD$489,AT$250:AT$489)</f>
        <v>0.33569169523994197</v>
      </c>
      <c r="AU519" s="88">
        <f>SUMPRODUCT('Monthly Returns'!$BI$17:$BI$256,$AD$250:$AD$489,AU$250:AU$489)</f>
        <v>0.34656015385296168</v>
      </c>
      <c r="AV519" s="88">
        <f>SUMPRODUCT('Monthly Returns'!$BI$17:$BI$256,$AD$250:$AD$489,AV$250:AV$489)</f>
        <v>0.19411309268175736</v>
      </c>
      <c r="AW519" s="88">
        <f>SUMPRODUCT('Monthly Returns'!$BI$17:$BI$256,$AD$250:$AD$489,AW$250:AW$489)</f>
        <v>0.29101463028165814</v>
      </c>
      <c r="AX519" s="88">
        <f>SUMPRODUCT('Monthly Returns'!$BI$17:$BI$256,$AD$250:$AD$489,AX$250:AX$489)</f>
        <v>0.41004252065992464</v>
      </c>
      <c r="AY519" s="88">
        <f>SUMPRODUCT('Monthly Returns'!$BI$17:$BI$256,$AD$250:$AD$489,AY$250:AY$489)</f>
        <v>0.14839673806837858</v>
      </c>
      <c r="AZ519" s="88">
        <f>SUMPRODUCT('Monthly Returns'!$BI$17:$BI$256,$AD$250:$AD$489,AZ$250:AZ$489)</f>
        <v>-7.7646870555300562E-2</v>
      </c>
      <c r="BA519" s="88">
        <f>SUMPRODUCT('Monthly Returns'!$BI$17:$BI$256,$AD$250:$AD$489,BA$250:BA$489)</f>
        <v>0.12827211820131759</v>
      </c>
      <c r="BB519" s="88"/>
      <c r="BC519" s="88"/>
      <c r="BD519" s="88"/>
      <c r="BE519" s="88"/>
      <c r="BF519" s="88"/>
      <c r="BG519" s="88"/>
      <c r="BH519" s="88"/>
      <c r="BI519" s="88"/>
      <c r="BJ519" s="88"/>
      <c r="BK519" s="88"/>
      <c r="BL519" s="88"/>
      <c r="BM519" s="88"/>
      <c r="BN519" s="88"/>
      <c r="BO519" s="88"/>
      <c r="BP519" s="88"/>
      <c r="BQ519" s="88"/>
      <c r="BR519" s="88"/>
      <c r="BS519" s="88"/>
      <c r="BT519" s="88"/>
      <c r="BU519" s="88"/>
      <c r="BV519" s="88"/>
    </row>
    <row r="520" spans="1:74" x14ac:dyDescent="0.2">
      <c r="A520" s="90" t="str">
        <v>Global Corporate Ex-US</v>
      </c>
      <c r="C520" s="88">
        <f>SUMPRODUCT('Monthly Returns'!$BI$17:$BI$256,$AE$250:$AE$489,C$250:C$489)</f>
        <v>0.45103491338067342</v>
      </c>
      <c r="D520" s="88">
        <f>SUMPRODUCT('Monthly Returns'!$BI$17:$BI$256,$AE$250:$AE$489,D$250:D$489)</f>
        <v>0.45806264198219582</v>
      </c>
      <c r="E520" s="88">
        <f>SUMPRODUCT('Monthly Returns'!$BI$17:$BI$256,$AE$250:$AE$489,E$250:E$489)</f>
        <v>0.45687622325093058</v>
      </c>
      <c r="F520" s="88">
        <f>SUMPRODUCT('Monthly Returns'!$BI$17:$BI$256,$AE$250:$AE$489,F$250:F$489)</f>
        <v>0.33281913379228367</v>
      </c>
      <c r="G520" s="88">
        <f>SUMPRODUCT('Monthly Returns'!$BI$17:$BI$256,$AE$250:$AE$489,G$250:G$489)</f>
        <v>0.31301115736017943</v>
      </c>
      <c r="H520" s="88">
        <f>SUMPRODUCT('Monthly Returns'!$BI$17:$BI$256,$AE$250:$AE$489,H$250:H$489)</f>
        <v>0.6120404681278595</v>
      </c>
      <c r="I520" s="88">
        <f>SUMPRODUCT('Monthly Returns'!$BI$17:$BI$256,$AE$250:$AE$489,I$250:I$489)</f>
        <v>0.6908503554277079</v>
      </c>
      <c r="J520" s="88">
        <f>SUMPRODUCT('Monthly Returns'!$BI$17:$BI$256,$AE$250:$AE$489,J$250:J$489)</f>
        <v>0.69069624106071459</v>
      </c>
      <c r="K520" s="88">
        <f>SUMPRODUCT('Monthly Returns'!$BI$17:$BI$256,$AE$250:$AE$489,K$250:K$489)</f>
        <v>0.62425187367651613</v>
      </c>
      <c r="L520" s="88">
        <f>SUMPRODUCT('Monthly Returns'!$BI$17:$BI$256,$AE$250:$AE$489,L$250:L$489)</f>
        <v>2.9934061241401379E-2</v>
      </c>
      <c r="M520" s="88">
        <f>SUMPRODUCT('Monthly Returns'!$BI$17:$BI$256,$AE$250:$AE$489,M$250:M$489)</f>
        <v>0.36900821000167855</v>
      </c>
      <c r="N520" s="88">
        <f>SUMPRODUCT('Monthly Returns'!$BI$17:$BI$256,$AE$250:$AE$489,N$250:N$489)</f>
        <v>0.15621309868375344</v>
      </c>
      <c r="O520" s="88">
        <f>SUMPRODUCT('Monthly Returns'!$BI$17:$BI$256,$AE$250:$AE$489,O$250:O$489)</f>
        <v>1.1744925964304867E-2</v>
      </c>
      <c r="P520" s="88">
        <f>SUMPRODUCT('Monthly Returns'!$BI$17:$BI$256,$AE$250:$AE$489,P$250:P$489)</f>
        <v>0.17828095622318238</v>
      </c>
      <c r="Q520" s="88">
        <f>SUMPRODUCT('Monthly Returns'!$BI$17:$BI$256,$AE$250:$AE$489,Q$250:Q$489)</f>
        <v>6.3253979463325033E-2</v>
      </c>
      <c r="R520" s="88">
        <f>SUMPRODUCT('Monthly Returns'!$BI$17:$BI$256,$AE$250:$AE$489,R$250:R$489)</f>
        <v>0.53760585335603395</v>
      </c>
      <c r="S520" s="88">
        <f>SUMPRODUCT('Monthly Returns'!$BI$17:$BI$256,$AE$250:$AE$489,S$250:S$489)</f>
        <v>0.56218531309893804</v>
      </c>
      <c r="T520" s="88">
        <f>SUMPRODUCT('Monthly Returns'!$BI$17:$BI$256,$AE$250:$AE$489,T$250:T$489)</f>
        <v>0.47477046257432021</v>
      </c>
      <c r="U520" s="88">
        <f>SUMPRODUCT('Monthly Returns'!$BI$17:$BI$256,$AE$250:$AE$489,U$250:U$489)</f>
        <v>0.45358915275612444</v>
      </c>
      <c r="V520" s="88">
        <f>SUMPRODUCT('Monthly Returns'!$BI$17:$BI$256,$AE$250:$AE$489,V$250:V$489)</f>
        <v>0.35647960355264818</v>
      </c>
      <c r="W520" s="88">
        <f>SUMPRODUCT('Monthly Returns'!$BI$17:$BI$256,$AE$250:$AE$489,W$250:W$489)</f>
        <v>0.25707607778933261</v>
      </c>
      <c r="X520" s="88">
        <f>SUMPRODUCT('Monthly Returns'!$BI$17:$BI$256,$AE$250:$AE$489,X$250:X$489)</f>
        <v>0.40722891381709247</v>
      </c>
      <c r="Y520" s="88">
        <f>SUMPRODUCT('Monthly Returns'!$BI$17:$BI$256,$AE$250:$AE$489,Y$250:Y$489)</f>
        <v>0.2437274294319442</v>
      </c>
      <c r="Z520" s="88">
        <f>SUMPRODUCT('Monthly Returns'!$BI$17:$BI$256,$AE$250:$AE$489,Z$250:Z$489)</f>
        <v>0.23200232249114522</v>
      </c>
      <c r="AA520" s="88">
        <f>SUMPRODUCT('Monthly Returns'!$BI$17:$BI$256,$AE$250:$AE$489,AA$250:AA$489)</f>
        <v>0.51833325802000108</v>
      </c>
      <c r="AB520" s="88">
        <f>SUMPRODUCT('Monthly Returns'!$BI$17:$BI$256,$AE$250:$AE$489,AB$250:AB$489)</f>
        <v>0.33603097988664732</v>
      </c>
      <c r="AC520" s="88">
        <f>SUMPRODUCT('Monthly Returns'!$BI$17:$BI$256,$AE$250:$AE$489,AC$250:AC$489)</f>
        <v>0.90381843766348846</v>
      </c>
      <c r="AD520" s="88">
        <f>SUMPRODUCT('Monthly Returns'!$BI$17:$BI$256,$AE$250:$AE$489,AD$250:AD$489)</f>
        <v>0.82571563372432244</v>
      </c>
      <c r="AE520" s="88">
        <f>SUMPRODUCT('Monthly Returns'!$BI$17:$BI$256,$AE$250:$AE$489,AE$250:AE$489)</f>
        <v>0.99999999999999967</v>
      </c>
      <c r="AF520" s="88">
        <f>SUMPRODUCT('Monthly Returns'!$BI$17:$BI$256,$AE$250:$AE$489,AF$250:AF$489)</f>
        <v>0.65152356205489781</v>
      </c>
      <c r="AG520" s="88">
        <f>SUMPRODUCT('Monthly Returns'!$BI$17:$BI$256,$AE$250:$AE$489,AG$250:AG$489)</f>
        <v>0.61715602712020146</v>
      </c>
      <c r="AH520" s="88">
        <f>SUMPRODUCT('Monthly Returns'!$BI$17:$BI$256,$AE$250:$AE$489,AH$250:AH$489)</f>
        <v>0.8386148313370454</v>
      </c>
      <c r="AI520" s="88">
        <f>SUMPRODUCT('Monthly Returns'!$BI$17:$BI$256,$AE$250:$AE$489,AI$250:AI$489)</f>
        <v>0.45538053258966227</v>
      </c>
      <c r="AJ520" s="88">
        <f>SUMPRODUCT('Monthly Returns'!$BI$17:$BI$256,$AE$250:$AE$489,AJ$250:AJ$489)</f>
        <v>0.51176640067361601</v>
      </c>
      <c r="AK520" s="88">
        <f>SUMPRODUCT('Monthly Returns'!$BI$17:$BI$256,$AE$250:$AE$489,AK$250:AK$489)</f>
        <v>0.51024957312934283</v>
      </c>
      <c r="AL520" s="88">
        <f>SUMPRODUCT('Monthly Returns'!$BI$17:$BI$256,$AE$250:$AE$489,AL$250:AL$489)</f>
        <v>0.47143125225739646</v>
      </c>
      <c r="AM520" s="88">
        <f>SUMPRODUCT('Monthly Returns'!$BI$17:$BI$256,$AE$250:$AE$489,AM$250:AM$489)</f>
        <v>0.29370730439610898</v>
      </c>
      <c r="AN520" s="88">
        <f>SUMPRODUCT('Monthly Returns'!$BI$17:$BI$256,$AE$250:$AE$489,AN$250:AN$489)</f>
        <v>0.48803793940172163</v>
      </c>
      <c r="AO520" s="88">
        <f>SUMPRODUCT('Monthly Returns'!$BI$17:$BI$256,$AE$250:$AE$489,AO$250:AO$489)</f>
        <v>2.9230089384162609E-2</v>
      </c>
      <c r="AP520" s="88">
        <f>SUMPRODUCT('Monthly Returns'!$BI$17:$BI$256,$AE$250:$AE$489,AP$250:AP$489)</f>
        <v>0.51527426174966429</v>
      </c>
      <c r="AQ520" s="88">
        <f>SUMPRODUCT('Monthly Returns'!$BI$17:$BI$256,$AE$250:$AE$489,AQ$250:AQ$489)</f>
        <v>0.57569761403630693</v>
      </c>
      <c r="AR520" s="88">
        <f>SUMPRODUCT('Monthly Returns'!$BI$17:$BI$256,$AE$250:$AE$489,AR$250:AR$489)</f>
        <v>0.2649869658203633</v>
      </c>
      <c r="AS520" s="88">
        <f>SUMPRODUCT('Monthly Returns'!$BI$17:$BI$256,$AE$250:$AE$489,AS$250:AS$489)</f>
        <v>2.9934061241401379E-2</v>
      </c>
      <c r="AT520" s="88">
        <f>SUMPRODUCT('Monthly Returns'!$BI$17:$BI$256,$AE$250:$AE$489,AT$250:AT$489)</f>
        <v>0.59952378906974113</v>
      </c>
      <c r="AU520" s="88">
        <f>SUMPRODUCT('Monthly Returns'!$BI$17:$BI$256,$AE$250:$AE$489,AU$250:AU$489)</f>
        <v>0.42740203148096895</v>
      </c>
      <c r="AV520" s="88">
        <f>SUMPRODUCT('Monthly Returns'!$BI$17:$BI$256,$AE$250:$AE$489,AV$250:AV$489)</f>
        <v>0.23940753439991366</v>
      </c>
      <c r="AW520" s="88">
        <f>SUMPRODUCT('Monthly Returns'!$BI$17:$BI$256,$AE$250:$AE$489,AW$250:AW$489)</f>
        <v>0.41751448360338533</v>
      </c>
      <c r="AX520" s="88">
        <f>SUMPRODUCT('Monthly Returns'!$BI$17:$BI$256,$AE$250:$AE$489,AX$250:AX$489)</f>
        <v>0.61256633259489546</v>
      </c>
      <c r="AY520" s="88">
        <f>SUMPRODUCT('Monthly Returns'!$BI$17:$BI$256,$AE$250:$AE$489,AY$250:AY$489)</f>
        <v>0.47237069914985663</v>
      </c>
      <c r="AZ520" s="88">
        <f>SUMPRODUCT('Monthly Returns'!$BI$17:$BI$256,$AE$250:$AE$489,AZ$250:AZ$489)</f>
        <v>0.13582767150786734</v>
      </c>
      <c r="BA520" s="88">
        <f>SUMPRODUCT('Monthly Returns'!$BI$17:$BI$256,$AE$250:$AE$489,BA$250:BA$489)</f>
        <v>0.32405912162712391</v>
      </c>
      <c r="BB520" s="88"/>
      <c r="BC520" s="88"/>
      <c r="BD520" s="88"/>
      <c r="BE520" s="88"/>
      <c r="BF520" s="88"/>
      <c r="BG520" s="88"/>
      <c r="BH520" s="88"/>
      <c r="BI520" s="88"/>
      <c r="BJ520" s="88"/>
      <c r="BK520" s="88"/>
      <c r="BL520" s="88"/>
      <c r="BM520" s="88"/>
      <c r="BN520" s="88"/>
      <c r="BO520" s="88"/>
      <c r="BP520" s="88"/>
      <c r="BQ520" s="88"/>
      <c r="BR520" s="88"/>
      <c r="BS520" s="88"/>
      <c r="BT520" s="88"/>
      <c r="BU520" s="88"/>
      <c r="BV520" s="88"/>
    </row>
    <row r="521" spans="1:74" x14ac:dyDescent="0.2">
      <c r="A521" s="90" t="str">
        <v>Emerging Markets Sovereign USD</v>
      </c>
      <c r="C521" s="88">
        <f>SUMPRODUCT('Monthly Returns'!$BI$17:$BI$256,$AF$250:$AF$489,C$250:C$489)</f>
        <v>0.41022213142234554</v>
      </c>
      <c r="D521" s="88">
        <f>SUMPRODUCT('Monthly Returns'!$BI$17:$BI$256,$AF$250:$AF$489,D$250:D$489)</f>
        <v>0.41642330662542903</v>
      </c>
      <c r="E521" s="88">
        <f>SUMPRODUCT('Monthly Returns'!$BI$17:$BI$256,$AF$250:$AF$489,E$250:E$489)</f>
        <v>0.44342239020574725</v>
      </c>
      <c r="F521" s="88">
        <f>SUMPRODUCT('Monthly Returns'!$BI$17:$BI$256,$AF$250:$AF$489,F$250:F$489)</f>
        <v>0.30361609346946455</v>
      </c>
      <c r="G521" s="88">
        <f>SUMPRODUCT('Monthly Returns'!$BI$17:$BI$256,$AF$250:$AF$489,G$250:G$489)</f>
        <v>0.24386688570756893</v>
      </c>
      <c r="H521" s="88">
        <f>SUMPRODUCT('Monthly Returns'!$BI$17:$BI$256,$AF$250:$AF$489,H$250:H$489)</f>
        <v>0.54349661487246503</v>
      </c>
      <c r="I521" s="88">
        <f>SUMPRODUCT('Monthly Returns'!$BI$17:$BI$256,$AF$250:$AF$489,I$250:I$489)</f>
        <v>0.6107561514121731</v>
      </c>
      <c r="J521" s="88">
        <f>SUMPRODUCT('Monthly Returns'!$BI$17:$BI$256,$AF$250:$AF$489,J$250:J$489)</f>
        <v>0.57770836145978</v>
      </c>
      <c r="K521" s="88">
        <f>SUMPRODUCT('Monthly Returns'!$BI$17:$BI$256,$AF$250:$AF$489,K$250:K$489)</f>
        <v>0.61654383918344668</v>
      </c>
      <c r="L521" s="88">
        <f>SUMPRODUCT('Monthly Returns'!$BI$17:$BI$256,$AF$250:$AF$489,L$250:L$489)</f>
        <v>5.9829286318231367E-2</v>
      </c>
      <c r="M521" s="88">
        <f>SUMPRODUCT('Monthly Returns'!$BI$17:$BI$256,$AF$250:$AF$489,M$250:M$489)</f>
        <v>0.58603315590900917</v>
      </c>
      <c r="N521" s="88">
        <f>SUMPRODUCT('Monthly Returns'!$BI$17:$BI$256,$AF$250:$AF$489,N$250:N$489)</f>
        <v>0.30853629821119671</v>
      </c>
      <c r="O521" s="88">
        <f>SUMPRODUCT('Monthly Returns'!$BI$17:$BI$256,$AF$250:$AF$489,O$250:O$489)</f>
        <v>-1.8022110276251533E-2</v>
      </c>
      <c r="P521" s="88">
        <f>SUMPRODUCT('Monthly Returns'!$BI$17:$BI$256,$AF$250:$AF$489,P$250:P$489)</f>
        <v>0.28887042321179462</v>
      </c>
      <c r="Q521" s="88">
        <f>SUMPRODUCT('Monthly Returns'!$BI$17:$BI$256,$AF$250:$AF$489,Q$250:Q$489)</f>
        <v>0.27772765178018932</v>
      </c>
      <c r="R521" s="88">
        <f>SUMPRODUCT('Monthly Returns'!$BI$17:$BI$256,$AF$250:$AF$489,R$250:R$489)</f>
        <v>0.74684143509724699</v>
      </c>
      <c r="S521" s="88">
        <f>SUMPRODUCT('Monthly Returns'!$BI$17:$BI$256,$AF$250:$AF$489,S$250:S$489)</f>
        <v>0.73749918041593443</v>
      </c>
      <c r="T521" s="88">
        <f>SUMPRODUCT('Monthly Returns'!$BI$17:$BI$256,$AF$250:$AF$489,T$250:T$489)</f>
        <v>0.70698461114108857</v>
      </c>
      <c r="U521" s="88">
        <f>SUMPRODUCT('Monthly Returns'!$BI$17:$BI$256,$AF$250:$AF$489,U$250:U$489)</f>
        <v>0.61267168472678524</v>
      </c>
      <c r="V521" s="88">
        <f>SUMPRODUCT('Monthly Returns'!$BI$17:$BI$256,$AF$250:$AF$489,V$250:V$489)</f>
        <v>0.52031107831307133</v>
      </c>
      <c r="W521" s="88">
        <f>SUMPRODUCT('Monthly Returns'!$BI$17:$BI$256,$AF$250:$AF$489,W$250:W$489)</f>
        <v>0.46505377168042122</v>
      </c>
      <c r="X521" s="88">
        <f>SUMPRODUCT('Monthly Returns'!$BI$17:$BI$256,$AF$250:$AF$489,X$250:X$489)</f>
        <v>0.51522419332885172</v>
      </c>
      <c r="Y521" s="88">
        <f>SUMPRODUCT('Monthly Returns'!$BI$17:$BI$256,$AF$250:$AF$489,Y$250:Y$489)</f>
        <v>0.47031041339007579</v>
      </c>
      <c r="Z521" s="88">
        <f>SUMPRODUCT('Monthly Returns'!$BI$17:$BI$256,$AF$250:$AF$489,Z$250:Z$489)</f>
        <v>0.39533438248585001</v>
      </c>
      <c r="AA521" s="88">
        <f>SUMPRODUCT('Monthly Returns'!$BI$17:$BI$256,$AF$250:$AF$489,AA$250:AA$489)</f>
        <v>0.6576018858476459</v>
      </c>
      <c r="AB521" s="88">
        <f>SUMPRODUCT('Monthly Returns'!$BI$17:$BI$256,$AF$250:$AF$489,AB$250:AB$489)</f>
        <v>0.45476359162125424</v>
      </c>
      <c r="AC521" s="88">
        <f>SUMPRODUCT('Monthly Returns'!$BI$17:$BI$256,$AF$250:$AF$489,AC$250:AC$489)</f>
        <v>0.59730592380867686</v>
      </c>
      <c r="AD521" s="88">
        <f>SUMPRODUCT('Monthly Returns'!$BI$17:$BI$256,$AF$250:$AF$489,AD$250:AD$489)</f>
        <v>0.54647076267917483</v>
      </c>
      <c r="AE521" s="88">
        <f>SUMPRODUCT('Monthly Returns'!$BI$17:$BI$256,$AF$250:$AF$489,AE$250:AE$489)</f>
        <v>0.65152356205489781</v>
      </c>
      <c r="AF521" s="88">
        <f>SUMPRODUCT('Monthly Returns'!$BI$17:$BI$256,$AF$250:$AF$489,AF$250:AF$489)</f>
        <v>0.99999999999999878</v>
      </c>
      <c r="AG521" s="88">
        <f>SUMPRODUCT('Monthly Returns'!$BI$17:$BI$256,$AF$250:$AF$489,AG$250:AG$489)</f>
        <v>0.83913994909909961</v>
      </c>
      <c r="AH521" s="88">
        <f>SUMPRODUCT('Monthly Returns'!$BI$17:$BI$256,$AF$250:$AF$489,AH$250:AH$489)</f>
        <v>0.74219575311546582</v>
      </c>
      <c r="AI521" s="88">
        <f>SUMPRODUCT('Monthly Returns'!$BI$17:$BI$256,$AF$250:$AF$489,AI$250:AI$489)</f>
        <v>0.44834935976645823</v>
      </c>
      <c r="AJ521" s="88">
        <f>SUMPRODUCT('Monthly Returns'!$BI$17:$BI$256,$AF$250:$AF$489,AJ$250:AJ$489)</f>
        <v>0.46732726775642985</v>
      </c>
      <c r="AK521" s="88">
        <f>SUMPRODUCT('Monthly Returns'!$BI$17:$BI$256,$AF$250:$AF$489,AK$250:AK$489)</f>
        <v>0.43703469448423249</v>
      </c>
      <c r="AL521" s="88">
        <f>SUMPRODUCT('Monthly Returns'!$BI$17:$BI$256,$AF$250:$AF$489,AL$250:AL$489)</f>
        <v>0.43130084082788145</v>
      </c>
      <c r="AM521" s="88">
        <f>SUMPRODUCT('Monthly Returns'!$BI$17:$BI$256,$AF$250:$AF$489,AM$250:AM$489)</f>
        <v>0.23010507322260004</v>
      </c>
      <c r="AN521" s="88">
        <f>SUMPRODUCT('Monthly Returns'!$BI$17:$BI$256,$AF$250:$AF$489,AN$250:AN$489)</f>
        <v>0.57994106917060417</v>
      </c>
      <c r="AO521" s="88">
        <f>SUMPRODUCT('Monthly Returns'!$BI$17:$BI$256,$AF$250:$AF$489,AO$250:AO$489)</f>
        <v>-3.4624246217401622E-2</v>
      </c>
      <c r="AP521" s="88">
        <f>SUMPRODUCT('Monthly Returns'!$BI$17:$BI$256,$AF$250:$AF$489,AP$250:AP$489)</f>
        <v>0.38288085329102128</v>
      </c>
      <c r="AQ521" s="88">
        <f>SUMPRODUCT('Monthly Returns'!$BI$17:$BI$256,$AF$250:$AF$489,AQ$250:AQ$489)</f>
        <v>0.4687917472025146</v>
      </c>
      <c r="AR521" s="88">
        <f>SUMPRODUCT('Monthly Returns'!$BI$17:$BI$256,$AF$250:$AF$489,AR$250:AR$489)</f>
        <v>0.2778791370001506</v>
      </c>
      <c r="AS521" s="88">
        <f>SUMPRODUCT('Monthly Returns'!$BI$17:$BI$256,$AF$250:$AF$489,AS$250:AS$489)</f>
        <v>5.9829286318231367E-2</v>
      </c>
      <c r="AT521" s="88">
        <f>SUMPRODUCT('Monthly Returns'!$BI$17:$BI$256,$AF$250:$AF$489,AT$250:AT$489)</f>
        <v>0.60107799448806842</v>
      </c>
      <c r="AU521" s="88">
        <f>SUMPRODUCT('Monthly Returns'!$BI$17:$BI$256,$AF$250:$AF$489,AU$250:AU$489)</f>
        <v>0.29749066494422888</v>
      </c>
      <c r="AV521" s="88">
        <f>SUMPRODUCT('Monthly Returns'!$BI$17:$BI$256,$AF$250:$AF$489,AV$250:AV$489)</f>
        <v>-6.3784455425354838E-2</v>
      </c>
      <c r="AW521" s="88">
        <f>SUMPRODUCT('Monthly Returns'!$BI$17:$BI$256,$AF$250:$AF$489,AW$250:AW$489)</f>
        <v>0.54437813555258407</v>
      </c>
      <c r="AX521" s="88">
        <f>SUMPRODUCT('Monthly Returns'!$BI$17:$BI$256,$AF$250:$AF$489,AX$250:AX$489)</f>
        <v>0.65138475554698416</v>
      </c>
      <c r="AY521" s="88">
        <f>SUMPRODUCT('Monthly Returns'!$BI$17:$BI$256,$AF$250:$AF$489,AY$250:AY$489)</f>
        <v>0.46189500618008611</v>
      </c>
      <c r="AZ521" s="88">
        <f>SUMPRODUCT('Monthly Returns'!$BI$17:$BI$256,$AF$250:$AF$489,AZ$250:AZ$489)</f>
        <v>0.21014445730838935</v>
      </c>
      <c r="BA521" s="88">
        <f>SUMPRODUCT('Monthly Returns'!$BI$17:$BI$256,$AF$250:$AF$489,BA$250:BA$489)</f>
        <v>0.29243139866258477</v>
      </c>
      <c r="BB521" s="88"/>
      <c r="BC521" s="88"/>
      <c r="BD521" s="88"/>
      <c r="BE521" s="88"/>
      <c r="BF521" s="88"/>
      <c r="BG521" s="88"/>
      <c r="BH521" s="88"/>
      <c r="BI521" s="88"/>
      <c r="BJ521" s="88"/>
      <c r="BK521" s="88"/>
      <c r="BL521" s="88"/>
      <c r="BM521" s="88"/>
      <c r="BN521" s="88"/>
      <c r="BO521" s="88"/>
      <c r="BP521" s="88"/>
      <c r="BQ521" s="88"/>
      <c r="BR521" s="88"/>
      <c r="BS521" s="88"/>
      <c r="BT521" s="88"/>
      <c r="BU521" s="88"/>
      <c r="BV521" s="88"/>
    </row>
    <row r="522" spans="1:74" x14ac:dyDescent="0.2">
      <c r="A522" s="90" t="str">
        <v>Emerging Markets Corporate USD</v>
      </c>
      <c r="C522" s="88">
        <f>SUMPRODUCT('Monthly Returns'!$BI$17:$BI$256,$AG$250:$AG$489,C$250:C$489)</f>
        <v>0.47227640751594807</v>
      </c>
      <c r="D522" s="88">
        <f>SUMPRODUCT('Monthly Returns'!$BI$17:$BI$256,$AG$250:$AG$489,D$250:D$489)</f>
        <v>0.47624084307029374</v>
      </c>
      <c r="E522" s="88">
        <f>SUMPRODUCT('Monthly Returns'!$BI$17:$BI$256,$AG$250:$AG$489,E$250:E$489)</f>
        <v>0.51087811208246625</v>
      </c>
      <c r="F522" s="88">
        <f>SUMPRODUCT('Monthly Returns'!$BI$17:$BI$256,$AG$250:$AG$489,F$250:F$489)</f>
        <v>0.37789612631679065</v>
      </c>
      <c r="G522" s="88">
        <f>SUMPRODUCT('Monthly Returns'!$BI$17:$BI$256,$AG$250:$AG$489,G$250:G$489)</f>
        <v>0.35735535056711781</v>
      </c>
      <c r="H522" s="88">
        <f>SUMPRODUCT('Monthly Returns'!$BI$17:$BI$256,$AG$250:$AG$489,H$250:H$489)</f>
        <v>0.57976778207275759</v>
      </c>
      <c r="I522" s="88">
        <f>SUMPRODUCT('Monthly Returns'!$BI$17:$BI$256,$AG$250:$AG$489,I$250:I$489)</f>
        <v>0.62434459625255467</v>
      </c>
      <c r="J522" s="88">
        <f>SUMPRODUCT('Monthly Returns'!$BI$17:$BI$256,$AG$250:$AG$489,J$250:J$489)</f>
        <v>0.62091311478054001</v>
      </c>
      <c r="K522" s="88">
        <f>SUMPRODUCT('Monthly Returns'!$BI$17:$BI$256,$AG$250:$AG$489,K$250:K$489)</f>
        <v>0.61364411430560062</v>
      </c>
      <c r="L522" s="88">
        <f>SUMPRODUCT('Monthly Returns'!$BI$17:$BI$256,$AG$250:$AG$489,L$250:L$489)</f>
        <v>1.9976952375781919E-2</v>
      </c>
      <c r="M522" s="88">
        <f>SUMPRODUCT('Monthly Returns'!$BI$17:$BI$256,$AG$250:$AG$489,M$250:M$489)</f>
        <v>0.42526699508854671</v>
      </c>
      <c r="N522" s="88">
        <f>SUMPRODUCT('Monthly Returns'!$BI$17:$BI$256,$AG$250:$AG$489,N$250:N$489)</f>
        <v>0.12970073565172044</v>
      </c>
      <c r="O522" s="88">
        <f>SUMPRODUCT('Monthly Returns'!$BI$17:$BI$256,$AG$250:$AG$489,O$250:O$489)</f>
        <v>-8.5440147502286651E-2</v>
      </c>
      <c r="P522" s="88">
        <f>SUMPRODUCT('Monthly Returns'!$BI$17:$BI$256,$AG$250:$AG$489,P$250:P$489)</f>
        <v>0.12322104928176016</v>
      </c>
      <c r="Q522" s="88">
        <f>SUMPRODUCT('Monthly Returns'!$BI$17:$BI$256,$AG$250:$AG$489,Q$250:Q$489)</f>
        <v>9.4512066108902865E-2</v>
      </c>
      <c r="R522" s="88">
        <f>SUMPRODUCT('Monthly Returns'!$BI$17:$BI$256,$AG$250:$AG$489,R$250:R$489)</f>
        <v>0.6665387662973048</v>
      </c>
      <c r="S522" s="88">
        <f>SUMPRODUCT('Monthly Returns'!$BI$17:$BI$256,$AG$250:$AG$489,S$250:S$489)</f>
        <v>0.69942396456572797</v>
      </c>
      <c r="T522" s="88">
        <f>SUMPRODUCT('Monthly Returns'!$BI$17:$BI$256,$AG$250:$AG$489,T$250:T$489)</f>
        <v>0.59597240715913236</v>
      </c>
      <c r="U522" s="88">
        <f>SUMPRODUCT('Monthly Returns'!$BI$17:$BI$256,$AG$250:$AG$489,U$250:U$489)</f>
        <v>0.53563843408148726</v>
      </c>
      <c r="V522" s="88">
        <f>SUMPRODUCT('Monthly Returns'!$BI$17:$BI$256,$AG$250:$AG$489,V$250:V$489)</f>
        <v>0.33584383095978454</v>
      </c>
      <c r="W522" s="88">
        <f>SUMPRODUCT('Monthly Returns'!$BI$17:$BI$256,$AG$250:$AG$489,W$250:W$489)</f>
        <v>0.30938378623725726</v>
      </c>
      <c r="X522" s="88">
        <f>SUMPRODUCT('Monthly Returns'!$BI$17:$BI$256,$AG$250:$AG$489,X$250:X$489)</f>
        <v>0.45842813605167904</v>
      </c>
      <c r="Y522" s="88">
        <f>SUMPRODUCT('Monthly Returns'!$BI$17:$BI$256,$AG$250:$AG$489,Y$250:Y$489)</f>
        <v>0.30069766944585724</v>
      </c>
      <c r="Z522" s="88">
        <f>SUMPRODUCT('Monthly Returns'!$BI$17:$BI$256,$AG$250:$AG$489,Z$250:Z$489)</f>
        <v>0.27716730130728628</v>
      </c>
      <c r="AA522" s="88">
        <f>SUMPRODUCT('Monthly Returns'!$BI$17:$BI$256,$AG$250:$AG$489,AA$250:AA$489)</f>
        <v>0.7020993568899937</v>
      </c>
      <c r="AB522" s="88">
        <f>SUMPRODUCT('Monthly Returns'!$BI$17:$BI$256,$AG$250:$AG$489,AB$250:AB$489)</f>
        <v>0.59019786484388281</v>
      </c>
      <c r="AC522" s="88">
        <f>SUMPRODUCT('Monthly Returns'!$BI$17:$BI$256,$AG$250:$AG$489,AC$250:AC$489)</f>
        <v>0.48022710621284831</v>
      </c>
      <c r="AD522" s="88">
        <f>SUMPRODUCT('Monthly Returns'!$BI$17:$BI$256,$AG$250:$AG$489,AD$250:AD$489)</f>
        <v>0.40517055156914739</v>
      </c>
      <c r="AE522" s="88">
        <f>SUMPRODUCT('Monthly Returns'!$BI$17:$BI$256,$AG$250:$AG$489,AE$250:AE$489)</f>
        <v>0.61715602712020146</v>
      </c>
      <c r="AF522" s="88">
        <f>SUMPRODUCT('Monthly Returns'!$BI$17:$BI$256,$AG$250:$AG$489,AF$250:AF$489)</f>
        <v>0.8391399490990995</v>
      </c>
      <c r="AG522" s="88">
        <f>SUMPRODUCT('Monthly Returns'!$BI$17:$BI$256,$AG$250:$AG$489,AG$250:AG$489)</f>
        <v>0.99999999999999956</v>
      </c>
      <c r="AH522" s="88">
        <f>SUMPRODUCT('Monthly Returns'!$BI$17:$BI$256,$AG$250:$AG$489,AH$250:AH$489)</f>
        <v>0.62462607216854238</v>
      </c>
      <c r="AI522" s="88">
        <f>SUMPRODUCT('Monthly Returns'!$BI$17:$BI$256,$AG$250:$AG$489,AI$250:AI$489)</f>
        <v>0.5438219935207631</v>
      </c>
      <c r="AJ522" s="88">
        <f>SUMPRODUCT('Monthly Returns'!$BI$17:$BI$256,$AG$250:$AG$489,AJ$250:AJ$489)</f>
        <v>0.53632704231099382</v>
      </c>
      <c r="AK522" s="88">
        <f>SUMPRODUCT('Monthly Returns'!$BI$17:$BI$256,$AG$250:$AG$489,AK$250:AK$489)</f>
        <v>0.52499695372674604</v>
      </c>
      <c r="AL522" s="88">
        <f>SUMPRODUCT('Monthly Returns'!$BI$17:$BI$256,$AG$250:$AG$489,AL$250:AL$489)</f>
        <v>0.52704870596245279</v>
      </c>
      <c r="AM522" s="88">
        <f>SUMPRODUCT('Monthly Returns'!$BI$17:$BI$256,$AG$250:$AG$489,AM$250:AM$489)</f>
        <v>0.16349798432960824</v>
      </c>
      <c r="AN522" s="88">
        <f>SUMPRODUCT('Monthly Returns'!$BI$17:$BI$256,$AG$250:$AG$489,AN$250:AN$489)</f>
        <v>0.68323868304337709</v>
      </c>
      <c r="AO522" s="88">
        <f>SUMPRODUCT('Monthly Returns'!$BI$17:$BI$256,$AG$250:$AG$489,AO$250:AO$489)</f>
        <v>-0.10582045890359276</v>
      </c>
      <c r="AP522" s="88">
        <f>SUMPRODUCT('Monthly Returns'!$BI$17:$BI$256,$AG$250:$AG$489,AP$250:AP$489)</f>
        <v>0.45707477334737484</v>
      </c>
      <c r="AQ522" s="88">
        <f>SUMPRODUCT('Monthly Returns'!$BI$17:$BI$256,$AG$250:$AG$489,AQ$250:AQ$489)</f>
        <v>0.51713992657764429</v>
      </c>
      <c r="AR522" s="88">
        <f>SUMPRODUCT('Monthly Returns'!$BI$17:$BI$256,$AG$250:$AG$489,AR$250:AR$489)</f>
        <v>0.36208105110548933</v>
      </c>
      <c r="AS522" s="88">
        <f>SUMPRODUCT('Monthly Returns'!$BI$17:$BI$256,$AG$250:$AG$489,AS$250:AS$489)</f>
        <v>1.9976952375781919E-2</v>
      </c>
      <c r="AT522" s="88">
        <f>SUMPRODUCT('Monthly Returns'!$BI$17:$BI$256,$AG$250:$AG$489,AT$250:AT$489)</f>
        <v>0.62591105012029702</v>
      </c>
      <c r="AU522" s="88">
        <f>SUMPRODUCT('Monthly Returns'!$BI$17:$BI$256,$AG$250:$AG$489,AU$250:AU$489)</f>
        <v>0.21749698810766882</v>
      </c>
      <c r="AV522" s="88">
        <f>SUMPRODUCT('Monthly Returns'!$BI$17:$BI$256,$AG$250:$AG$489,AV$250:AV$489)</f>
        <v>-0.13301206568088755</v>
      </c>
      <c r="AW522" s="88">
        <f>SUMPRODUCT('Monthly Returns'!$BI$17:$BI$256,$AG$250:$AG$489,AW$250:AW$489)</f>
        <v>0.47939332813483992</v>
      </c>
      <c r="AX522" s="88">
        <f>SUMPRODUCT('Monthly Returns'!$BI$17:$BI$256,$AG$250:$AG$489,AX$250:AX$489)</f>
        <v>0.60370231559985743</v>
      </c>
      <c r="AY522" s="88">
        <f>SUMPRODUCT('Monthly Returns'!$BI$17:$BI$256,$AG$250:$AG$489,AY$250:AY$489)</f>
        <v>0.4955614023517787</v>
      </c>
      <c r="AZ522" s="88">
        <f>SUMPRODUCT('Monthly Returns'!$BI$17:$BI$256,$AG$250:$AG$489,AZ$250:AZ$489)</f>
        <v>0.22801420333990799</v>
      </c>
      <c r="BA522" s="88">
        <f>SUMPRODUCT('Monthly Returns'!$BI$17:$BI$256,$AG$250:$AG$489,BA$250:BA$489)</f>
        <v>0.31586101846839443</v>
      </c>
      <c r="BB522" s="88"/>
      <c r="BC522" s="88"/>
      <c r="BD522" s="88"/>
      <c r="BE522" s="88"/>
      <c r="BF522" s="88"/>
      <c r="BG522" s="88"/>
      <c r="BH522" s="88"/>
      <c r="BI522" s="88"/>
      <c r="BJ522" s="88"/>
      <c r="BK522" s="88"/>
      <c r="BL522" s="88"/>
      <c r="BM522" s="88"/>
      <c r="BN522" s="88"/>
      <c r="BO522" s="88"/>
      <c r="BP522" s="88"/>
      <c r="BQ522" s="88"/>
      <c r="BR522" s="88"/>
      <c r="BS522" s="88"/>
      <c r="BT522" s="88"/>
      <c r="BU522" s="88"/>
      <c r="BV522" s="88"/>
    </row>
    <row r="523" spans="1:74" x14ac:dyDescent="0.2">
      <c r="A523" s="90" t="str">
        <v>Emerging Markets Sovereign Local Currency</v>
      </c>
      <c r="C523" s="88">
        <f>SUMPRODUCT('Monthly Returns'!$BI$17:$BI$256,$AH$250:$AH$489,C$250:C$489)</f>
        <v>0.43462128073370904</v>
      </c>
      <c r="D523" s="88">
        <f>SUMPRODUCT('Monthly Returns'!$BI$17:$BI$256,$AH$250:$AH$489,D$250:D$489)</f>
        <v>0.43900176162686882</v>
      </c>
      <c r="E523" s="88">
        <f>SUMPRODUCT('Monthly Returns'!$BI$17:$BI$256,$AH$250:$AH$489,E$250:E$489)</f>
        <v>0.45671931905762914</v>
      </c>
      <c r="F523" s="88">
        <f>SUMPRODUCT('Monthly Returns'!$BI$17:$BI$256,$AH$250:$AH$489,F$250:F$489)</f>
        <v>0.34176642602703472</v>
      </c>
      <c r="G523" s="88">
        <f>SUMPRODUCT('Monthly Returns'!$BI$17:$BI$256,$AH$250:$AH$489,G$250:G$489)</f>
        <v>0.28581316075326729</v>
      </c>
      <c r="H523" s="88">
        <f>SUMPRODUCT('Monthly Returns'!$BI$17:$BI$256,$AH$250:$AH$489,H$250:H$489)</f>
        <v>0.5861976463281936</v>
      </c>
      <c r="I523" s="88">
        <f>SUMPRODUCT('Monthly Returns'!$BI$17:$BI$256,$AH$250:$AH$489,I$250:I$489)</f>
        <v>0.66842758402124269</v>
      </c>
      <c r="J523" s="88">
        <f>SUMPRODUCT('Monthly Returns'!$BI$17:$BI$256,$AH$250:$AH$489,J$250:J$489)</f>
        <v>0.61700211259873228</v>
      </c>
      <c r="K523" s="88">
        <f>SUMPRODUCT('Monthly Returns'!$BI$17:$BI$256,$AH$250:$AH$489,K$250:K$489)</f>
        <v>0.67684131103940359</v>
      </c>
      <c r="L523" s="88">
        <f>SUMPRODUCT('Monthly Returns'!$BI$17:$BI$256,$AH$250:$AH$489,L$250:L$489)</f>
        <v>3.8779142365353007E-2</v>
      </c>
      <c r="M523" s="88">
        <f>SUMPRODUCT('Monthly Returns'!$BI$17:$BI$256,$AH$250:$AH$489,M$250:M$489)</f>
        <v>0.42038069571747044</v>
      </c>
      <c r="N523" s="88">
        <f>SUMPRODUCT('Monthly Returns'!$BI$17:$BI$256,$AH$250:$AH$489,N$250:N$489)</f>
        <v>0.21853709029062396</v>
      </c>
      <c r="O523" s="88">
        <f>SUMPRODUCT('Monthly Returns'!$BI$17:$BI$256,$AH$250:$AH$489,O$250:O$489)</f>
        <v>3.8819907180967561E-2</v>
      </c>
      <c r="P523" s="88">
        <f>SUMPRODUCT('Monthly Returns'!$BI$17:$BI$256,$AH$250:$AH$489,P$250:P$489)</f>
        <v>0.24635406280074768</v>
      </c>
      <c r="Q523" s="88">
        <f>SUMPRODUCT('Monthly Returns'!$BI$17:$BI$256,$AH$250:$AH$489,Q$250:Q$489)</f>
        <v>0.12563071592666458</v>
      </c>
      <c r="R523" s="88">
        <f>SUMPRODUCT('Monthly Returns'!$BI$17:$BI$256,$AH$250:$AH$489,R$250:R$489)</f>
        <v>0.55915217447389731</v>
      </c>
      <c r="S523" s="88">
        <f>SUMPRODUCT('Monthly Returns'!$BI$17:$BI$256,$AH$250:$AH$489,S$250:S$489)</f>
        <v>0.56596444599408879</v>
      </c>
      <c r="T523" s="88">
        <f>SUMPRODUCT('Monthly Returns'!$BI$17:$BI$256,$AH$250:$AH$489,T$250:T$489)</f>
        <v>0.50587251415271817</v>
      </c>
      <c r="U523" s="88">
        <f>SUMPRODUCT('Monthly Returns'!$BI$17:$BI$256,$AH$250:$AH$489,U$250:U$489)</f>
        <v>0.53201739034946516</v>
      </c>
      <c r="V523" s="88">
        <f>SUMPRODUCT('Monthly Returns'!$BI$17:$BI$256,$AH$250:$AH$489,V$250:V$489)</f>
        <v>0.42992532112002618</v>
      </c>
      <c r="W523" s="88">
        <f>SUMPRODUCT('Monthly Returns'!$BI$17:$BI$256,$AH$250:$AH$489,W$250:W$489)</f>
        <v>0.27302429072820567</v>
      </c>
      <c r="X523" s="88">
        <f>SUMPRODUCT('Monthly Returns'!$BI$17:$BI$256,$AH$250:$AH$489,X$250:X$489)</f>
        <v>0.48629916355112535</v>
      </c>
      <c r="Y523" s="88">
        <f>SUMPRODUCT('Monthly Returns'!$BI$17:$BI$256,$AH$250:$AH$489,Y$250:Y$489)</f>
        <v>0.30785167747274039</v>
      </c>
      <c r="Z523" s="88">
        <f>SUMPRODUCT('Monthly Returns'!$BI$17:$BI$256,$AH$250:$AH$489,Z$250:Z$489)</f>
        <v>0.27970883660967388</v>
      </c>
      <c r="AA523" s="88">
        <f>SUMPRODUCT('Monthly Returns'!$BI$17:$BI$256,$AH$250:$AH$489,AA$250:AA$489)</f>
        <v>0.53727046683930535</v>
      </c>
      <c r="AB523" s="88">
        <f>SUMPRODUCT('Monthly Returns'!$BI$17:$BI$256,$AH$250:$AH$489,AB$250:AB$489)</f>
        <v>0.30963384950259532</v>
      </c>
      <c r="AC523" s="88">
        <f>SUMPRODUCT('Monthly Returns'!$BI$17:$BI$256,$AH$250:$AH$489,AC$250:AC$489)</f>
        <v>0.81533108147308941</v>
      </c>
      <c r="AD523" s="88">
        <f>SUMPRODUCT('Monthly Returns'!$BI$17:$BI$256,$AH$250:$AH$489,AD$250:AD$489)</f>
        <v>0.76518200026635341</v>
      </c>
      <c r="AE523" s="88">
        <f>SUMPRODUCT('Monthly Returns'!$BI$17:$BI$256,$AH$250:$AH$489,AE$250:AE$489)</f>
        <v>0.83861483133704562</v>
      </c>
      <c r="AF523" s="88">
        <f>SUMPRODUCT('Monthly Returns'!$BI$17:$BI$256,$AH$250:$AH$489,AF$250:AF$489)</f>
        <v>0.74219575311546571</v>
      </c>
      <c r="AG523" s="88">
        <f>SUMPRODUCT('Monthly Returns'!$BI$17:$BI$256,$AH$250:$AH$489,AG$250:AG$489)</f>
        <v>0.62462607216854238</v>
      </c>
      <c r="AH523" s="88">
        <f>SUMPRODUCT('Monthly Returns'!$BI$17:$BI$256,$AH$250:$AH$489,AH$250:AH$489)</f>
        <v>1</v>
      </c>
      <c r="AI523" s="88">
        <f>SUMPRODUCT('Monthly Returns'!$BI$17:$BI$256,$AH$250:$AH$489,AI$250:AI$489)</f>
        <v>0.37776721099268762</v>
      </c>
      <c r="AJ523" s="88">
        <f>SUMPRODUCT('Monthly Returns'!$BI$17:$BI$256,$AH$250:$AH$489,AJ$250:AJ$489)</f>
        <v>0.46939847747201713</v>
      </c>
      <c r="AK523" s="88">
        <f>SUMPRODUCT('Monthly Returns'!$BI$17:$BI$256,$AH$250:$AH$489,AK$250:AK$489)</f>
        <v>0.47149965046022718</v>
      </c>
      <c r="AL523" s="88">
        <f>SUMPRODUCT('Monthly Returns'!$BI$17:$BI$256,$AH$250:$AH$489,AL$250:AL$489)</f>
        <v>0.41507061505013226</v>
      </c>
      <c r="AM523" s="88">
        <f>SUMPRODUCT('Monthly Returns'!$BI$17:$BI$256,$AH$250:$AH$489,AM$250:AM$489)</f>
        <v>0.25917941076269407</v>
      </c>
      <c r="AN523" s="88">
        <f>SUMPRODUCT('Monthly Returns'!$BI$17:$BI$256,$AH$250:$AH$489,AN$250:AN$489)</f>
        <v>0.46395469579416893</v>
      </c>
      <c r="AO523" s="88">
        <f>SUMPRODUCT('Monthly Returns'!$BI$17:$BI$256,$AH$250:$AH$489,AO$250:AO$489)</f>
        <v>7.7598900498526929E-4</v>
      </c>
      <c r="AP523" s="88">
        <f>SUMPRODUCT('Monthly Returns'!$BI$17:$BI$256,$AH$250:$AH$489,AP$250:AP$489)</f>
        <v>0.49313709919250132</v>
      </c>
      <c r="AQ523" s="88">
        <f>SUMPRODUCT('Monthly Returns'!$BI$17:$BI$256,$AH$250:$AH$489,AQ$250:AQ$489)</f>
        <v>0.55608201809265512</v>
      </c>
      <c r="AR523" s="88">
        <f>SUMPRODUCT('Monthly Returns'!$BI$17:$BI$256,$AH$250:$AH$489,AR$250:AR$489)</f>
        <v>0.22117765617851751</v>
      </c>
      <c r="AS523" s="88">
        <f>SUMPRODUCT('Monthly Returns'!$BI$17:$BI$256,$AH$250:$AH$489,AS$250:AS$489)</f>
        <v>3.8779142365353007E-2</v>
      </c>
      <c r="AT523" s="88">
        <f>SUMPRODUCT('Monthly Returns'!$BI$17:$BI$256,$AH$250:$AH$489,AT$250:AT$489)</f>
        <v>0.62339872663479012</v>
      </c>
      <c r="AU523" s="88">
        <f>SUMPRODUCT('Monthly Returns'!$BI$17:$BI$256,$AH$250:$AH$489,AU$250:AU$489)</f>
        <v>0.4075893157087479</v>
      </c>
      <c r="AV523" s="88">
        <f>SUMPRODUCT('Monthly Returns'!$BI$17:$BI$256,$AH$250:$AH$489,AV$250:AV$489)</f>
        <v>0.15507474177811562</v>
      </c>
      <c r="AW523" s="88">
        <f>SUMPRODUCT('Monthly Returns'!$BI$17:$BI$256,$AH$250:$AH$489,AW$250:AW$489)</f>
        <v>0.51919984446969969</v>
      </c>
      <c r="AX523" s="88">
        <f>SUMPRODUCT('Monthly Returns'!$BI$17:$BI$256,$AH$250:$AH$489,AX$250:AX$489)</f>
        <v>0.6545885208934451</v>
      </c>
      <c r="AY523" s="88">
        <f>SUMPRODUCT('Monthly Returns'!$BI$17:$BI$256,$AH$250:$AH$489,AY$250:AY$489)</f>
        <v>0.4741066422382168</v>
      </c>
      <c r="AZ523" s="88">
        <f>SUMPRODUCT('Monthly Returns'!$BI$17:$BI$256,$AH$250:$AH$489,AZ$250:AZ$489)</f>
        <v>0.22866791407055276</v>
      </c>
      <c r="BA523" s="88">
        <f>SUMPRODUCT('Monthly Returns'!$BI$17:$BI$256,$AH$250:$AH$489,BA$250:BA$489)</f>
        <v>0.34185239228199044</v>
      </c>
      <c r="BB523" s="88"/>
      <c r="BC523" s="88"/>
      <c r="BD523" s="88"/>
      <c r="BE523" s="88"/>
      <c r="BF523" s="88"/>
      <c r="BG523" s="88"/>
      <c r="BH523" s="88"/>
      <c r="BI523" s="88"/>
      <c r="BJ523" s="88"/>
      <c r="BK523" s="88"/>
      <c r="BL523" s="88"/>
      <c r="BM523" s="88"/>
      <c r="BN523" s="88"/>
      <c r="BO523" s="88"/>
      <c r="BP523" s="88"/>
      <c r="BQ523" s="88"/>
      <c r="BR523" s="88"/>
      <c r="BS523" s="88"/>
      <c r="BT523" s="88"/>
      <c r="BU523" s="88"/>
      <c r="BV523" s="88"/>
    </row>
    <row r="524" spans="1:74" x14ac:dyDescent="0.2">
      <c r="A524" s="90" t="str">
        <v>Absolute Return</v>
      </c>
      <c r="C524" s="88">
        <f>SUMPRODUCT('Monthly Returns'!$BI$17:$BI$256,$AI$250:$AI$489,C$250:C$489)</f>
        <v>0.68456093674454033</v>
      </c>
      <c r="D524" s="88">
        <f>SUMPRODUCT('Monthly Returns'!$BI$17:$BI$256,$AI$250:$AI$489,D$250:D$489)</f>
        <v>0.6808607575423653</v>
      </c>
      <c r="E524" s="88">
        <f>SUMPRODUCT('Monthly Returns'!$BI$17:$BI$256,$AI$250:$AI$489,E$250:E$489)</f>
        <v>0.72454316016498654</v>
      </c>
      <c r="F524" s="88">
        <f>SUMPRODUCT('Monthly Returns'!$BI$17:$BI$256,$AI$250:$AI$489,F$250:F$489)</f>
        <v>0.63556595559769857</v>
      </c>
      <c r="G524" s="88">
        <f>SUMPRODUCT('Monthly Returns'!$BI$17:$BI$256,$AI$250:$AI$489,G$250:G$489)</f>
        <v>0.66030444282086487</v>
      </c>
      <c r="H524" s="88">
        <f>SUMPRODUCT('Monthly Returns'!$BI$17:$BI$256,$AI$250:$AI$489,H$250:H$489)</f>
        <v>0.73815392272016489</v>
      </c>
      <c r="I524" s="88">
        <f>SUMPRODUCT('Monthly Returns'!$BI$17:$BI$256,$AI$250:$AI$489,I$250:I$489)</f>
        <v>0.73907067438705232</v>
      </c>
      <c r="J524" s="88">
        <f>SUMPRODUCT('Monthly Returns'!$BI$17:$BI$256,$AI$250:$AI$489,J$250:J$489)</f>
        <v>0.75545288319069048</v>
      </c>
      <c r="K524" s="88">
        <f>SUMPRODUCT('Monthly Returns'!$BI$17:$BI$256,$AI$250:$AI$489,K$250:K$489)</f>
        <v>0.69643339537261528</v>
      </c>
      <c r="L524" s="88">
        <f>SUMPRODUCT('Monthly Returns'!$BI$17:$BI$256,$AI$250:$AI$489,L$250:L$489)</f>
        <v>0.1338446580455141</v>
      </c>
      <c r="M524" s="88">
        <f>SUMPRODUCT('Monthly Returns'!$BI$17:$BI$256,$AI$250:$AI$489,M$250:M$489)</f>
        <v>5.1821796913576183E-2</v>
      </c>
      <c r="N524" s="88">
        <f>SUMPRODUCT('Monthly Returns'!$BI$17:$BI$256,$AI$250:$AI$489,N$250:N$489)</f>
        <v>-0.20443100476700635</v>
      </c>
      <c r="O524" s="88">
        <f>SUMPRODUCT('Monthly Returns'!$BI$17:$BI$256,$AI$250:$AI$489,O$250:O$489)</f>
        <v>7.6795276187586525E-2</v>
      </c>
      <c r="P524" s="88">
        <f>SUMPRODUCT('Monthly Returns'!$BI$17:$BI$256,$AI$250:$AI$489,P$250:P$489)</f>
        <v>-0.21096049720432239</v>
      </c>
      <c r="Q524" s="88">
        <f>SUMPRODUCT('Monthly Returns'!$BI$17:$BI$256,$AI$250:$AI$489,Q$250:Q$489)</f>
        <v>-0.21434289086846706</v>
      </c>
      <c r="R524" s="88">
        <f>SUMPRODUCT('Monthly Returns'!$BI$17:$BI$256,$AI$250:$AI$489,R$250:R$489)</f>
        <v>0.31575308427736587</v>
      </c>
      <c r="S524" s="88">
        <f>SUMPRODUCT('Monthly Returns'!$BI$17:$BI$256,$AI$250:$AI$489,S$250:S$489)</f>
        <v>0.35350904762557539</v>
      </c>
      <c r="T524" s="88">
        <f>SUMPRODUCT('Monthly Returns'!$BI$17:$BI$256,$AI$250:$AI$489,T$250:T$489)</f>
        <v>0.2507869739052358</v>
      </c>
      <c r="U524" s="88">
        <f>SUMPRODUCT('Monthly Returns'!$BI$17:$BI$256,$AI$250:$AI$489,U$250:U$489)</f>
        <v>0.19680869929327799</v>
      </c>
      <c r="V524" s="88">
        <f>SUMPRODUCT('Monthly Returns'!$BI$17:$BI$256,$AI$250:$AI$489,V$250:V$489)</f>
        <v>-1.3132654243280292E-2</v>
      </c>
      <c r="W524" s="88">
        <f>SUMPRODUCT('Monthly Returns'!$BI$17:$BI$256,$AI$250:$AI$489,W$250:W$489)</f>
        <v>-3.9960479636808627E-2</v>
      </c>
      <c r="X524" s="88">
        <f>SUMPRODUCT('Monthly Returns'!$BI$17:$BI$256,$AI$250:$AI$489,X$250:X$489)</f>
        <v>0.30599618039782928</v>
      </c>
      <c r="Y524" s="88">
        <f>SUMPRODUCT('Monthly Returns'!$BI$17:$BI$256,$AI$250:$AI$489,Y$250:Y$489)</f>
        <v>7.2638347720643719E-3</v>
      </c>
      <c r="Z524" s="88">
        <f>SUMPRODUCT('Monthly Returns'!$BI$17:$BI$256,$AI$250:$AI$489,Z$250:Z$489)</f>
        <v>2.1768628397643271E-2</v>
      </c>
      <c r="AA524" s="88">
        <f>SUMPRODUCT('Monthly Returns'!$BI$17:$BI$256,$AI$250:$AI$489,AA$250:AA$489)</f>
        <v>0.63755805285474565</v>
      </c>
      <c r="AB524" s="88">
        <f>SUMPRODUCT('Monthly Returns'!$BI$17:$BI$256,$AI$250:$AI$489,AB$250:AB$489)</f>
        <v>0.61400601378069364</v>
      </c>
      <c r="AC524" s="88">
        <f>SUMPRODUCT('Monthly Returns'!$BI$17:$BI$256,$AI$250:$AI$489,AC$250:AC$489)</f>
        <v>0.2427364637957003</v>
      </c>
      <c r="AD524" s="88">
        <f>SUMPRODUCT('Monthly Returns'!$BI$17:$BI$256,$AI$250:$AI$489,AD$250:AD$489)</f>
        <v>0.15695261925810244</v>
      </c>
      <c r="AE524" s="88">
        <f>SUMPRODUCT('Monthly Returns'!$BI$17:$BI$256,$AI$250:$AI$489,AE$250:AE$489)</f>
        <v>0.45538053258966238</v>
      </c>
      <c r="AF524" s="88">
        <f>SUMPRODUCT('Monthly Returns'!$BI$17:$BI$256,$AI$250:$AI$489,AF$250:AF$489)</f>
        <v>0.44834935976645823</v>
      </c>
      <c r="AG524" s="88">
        <f>SUMPRODUCT('Monthly Returns'!$BI$17:$BI$256,$AI$250:$AI$489,AG$250:AG$489)</f>
        <v>0.5438219935207631</v>
      </c>
      <c r="AH524" s="88">
        <f>SUMPRODUCT('Monthly Returns'!$BI$17:$BI$256,$AI$250:$AI$489,AH$250:AH$489)</f>
        <v>0.37776721099268762</v>
      </c>
      <c r="AI524" s="88">
        <f>SUMPRODUCT('Monthly Returns'!$BI$17:$BI$256,$AI$250:$AI$489,AI$250:AI$489)</f>
        <v>0.99999999999999922</v>
      </c>
      <c r="AJ524" s="88">
        <f>SUMPRODUCT('Monthly Returns'!$BI$17:$BI$256,$AI$250:$AI$489,AJ$250:AJ$489)</f>
        <v>0.90518127340156718</v>
      </c>
      <c r="AK524" s="88">
        <f>SUMPRODUCT('Monthly Returns'!$BI$17:$BI$256,$AI$250:$AI$489,AK$250:AK$489)</f>
        <v>0.87826638481543762</v>
      </c>
      <c r="AL524" s="88">
        <f>SUMPRODUCT('Monthly Returns'!$BI$17:$BI$256,$AI$250:$AI$489,AL$250:AL$489)</f>
        <v>0.86466053975904411</v>
      </c>
      <c r="AM524" s="88">
        <f>SUMPRODUCT('Monthly Returns'!$BI$17:$BI$256,$AI$250:$AI$489,AM$250:AM$489)</f>
        <v>0.52920801191998046</v>
      </c>
      <c r="AN524" s="88">
        <f>SUMPRODUCT('Monthly Returns'!$BI$17:$BI$256,$AI$250:$AI$489,AN$250:AN$489)</f>
        <v>0.84143349573871773</v>
      </c>
      <c r="AO524" s="88">
        <f>SUMPRODUCT('Monthly Returns'!$BI$17:$BI$256,$AI$250:$AI$489,AO$250:AO$489)</f>
        <v>0.15504828781017335</v>
      </c>
      <c r="AP524" s="88">
        <f>SUMPRODUCT('Monthly Returns'!$BI$17:$BI$256,$AI$250:$AI$489,AP$250:AP$489)</f>
        <v>0.53125549986714071</v>
      </c>
      <c r="AQ524" s="88">
        <f>SUMPRODUCT('Monthly Returns'!$BI$17:$BI$256,$AI$250:$AI$489,AQ$250:AQ$489)</f>
        <v>0.6704616809550914</v>
      </c>
      <c r="AR524" s="88">
        <f>SUMPRODUCT('Monthly Returns'!$BI$17:$BI$256,$AI$250:$AI$489,AR$250:AR$489)</f>
        <v>0.48215232414207276</v>
      </c>
      <c r="AS524" s="88">
        <f>SUMPRODUCT('Monthly Returns'!$BI$17:$BI$256,$AI$250:$AI$489,AS$250:AS$489)</f>
        <v>0.1338446580455141</v>
      </c>
      <c r="AT524" s="88">
        <f>SUMPRODUCT('Monthly Returns'!$BI$17:$BI$256,$AI$250:$AI$489,AT$250:AT$489)</f>
        <v>0.77636420851436305</v>
      </c>
      <c r="AU524" s="88">
        <f>SUMPRODUCT('Monthly Returns'!$BI$17:$BI$256,$AI$250:$AI$489,AU$250:AU$489)</f>
        <v>0.30701116373818149</v>
      </c>
      <c r="AV524" s="88">
        <f>SUMPRODUCT('Monthly Returns'!$BI$17:$BI$256,$AI$250:$AI$489,AV$250:AV$489)</f>
        <v>-2.0743503660561734E-2</v>
      </c>
      <c r="AW524" s="88">
        <f>SUMPRODUCT('Monthly Returns'!$BI$17:$BI$256,$AI$250:$AI$489,AW$250:AW$489)</f>
        <v>0.41581051602408614</v>
      </c>
      <c r="AX524" s="88">
        <f>SUMPRODUCT('Monthly Returns'!$BI$17:$BI$256,$AI$250:$AI$489,AX$250:AX$489)</f>
        <v>0.57451801222648047</v>
      </c>
      <c r="AY524" s="88">
        <f>SUMPRODUCT('Monthly Returns'!$BI$17:$BI$256,$AI$250:$AI$489,AY$250:AY$489)</f>
        <v>0.719549469450663</v>
      </c>
      <c r="AZ524" s="88">
        <f>SUMPRODUCT('Monthly Returns'!$BI$17:$BI$256,$AI$250:$AI$489,AZ$250:AZ$489)</f>
        <v>0.52755221281206821</v>
      </c>
      <c r="BA524" s="88">
        <f>SUMPRODUCT('Monthly Returns'!$BI$17:$BI$256,$AI$250:$AI$489,BA$250:BA$489)</f>
        <v>0.5410502054020192</v>
      </c>
      <c r="BB524" s="88"/>
      <c r="BC524" s="88"/>
      <c r="BD524" s="88"/>
      <c r="BE524" s="88"/>
      <c r="BF524" s="88"/>
      <c r="BG524" s="88"/>
      <c r="BH524" s="88"/>
      <c r="BI524" s="88"/>
      <c r="BJ524" s="88"/>
      <c r="BK524" s="88"/>
      <c r="BL524" s="88"/>
      <c r="BM524" s="88"/>
      <c r="BN524" s="88"/>
      <c r="BO524" s="88"/>
      <c r="BP524" s="88"/>
      <c r="BQ524" s="88"/>
      <c r="BR524" s="88"/>
      <c r="BS524" s="88"/>
      <c r="BT524" s="88"/>
      <c r="BU524" s="88"/>
      <c r="BV524" s="88"/>
    </row>
    <row r="525" spans="1:74" x14ac:dyDescent="0.2">
      <c r="A525" s="90" t="str">
        <v>Hedge Funds</v>
      </c>
      <c r="C525" s="88">
        <f>SUMPRODUCT('Monthly Returns'!$BI$17:$BI$256,$AJ$250:$AJ$489,C$250:C$489)</f>
        <v>0.80997610112488727</v>
      </c>
      <c r="D525" s="88">
        <f>SUMPRODUCT('Monthly Returns'!$BI$17:$BI$256,$AJ$250:$AJ$489,D$250:D$489)</f>
        <v>0.80392021637813771</v>
      </c>
      <c r="E525" s="88">
        <f>SUMPRODUCT('Monthly Returns'!$BI$17:$BI$256,$AJ$250:$AJ$489,E$250:E$489)</f>
        <v>0.84286042538382511</v>
      </c>
      <c r="F525" s="88">
        <f>SUMPRODUCT('Monthly Returns'!$BI$17:$BI$256,$AJ$250:$AJ$489,F$250:F$489)</f>
        <v>0.76703162613622478</v>
      </c>
      <c r="G525" s="88">
        <f>SUMPRODUCT('Monthly Returns'!$BI$17:$BI$256,$AJ$250:$AJ$489,G$250:G$489)</f>
        <v>0.78029351392670776</v>
      </c>
      <c r="H525" s="88">
        <f>SUMPRODUCT('Monthly Returns'!$BI$17:$BI$256,$AJ$250:$AJ$489,H$250:H$489)</f>
        <v>0.87079169541088131</v>
      </c>
      <c r="I525" s="88">
        <f>SUMPRODUCT('Monthly Returns'!$BI$17:$BI$256,$AJ$250:$AJ$489,I$250:I$489)</f>
        <v>0.87091273501035193</v>
      </c>
      <c r="J525" s="88">
        <f>SUMPRODUCT('Monthly Returns'!$BI$17:$BI$256,$AJ$250:$AJ$489,J$250:J$489)</f>
        <v>0.86441902981521435</v>
      </c>
      <c r="K525" s="88">
        <f>SUMPRODUCT('Monthly Returns'!$BI$17:$BI$256,$AJ$250:$AJ$489,K$250:K$489)</f>
        <v>0.84636712376324175</v>
      </c>
      <c r="L525" s="88">
        <f>SUMPRODUCT('Monthly Returns'!$BI$17:$BI$256,$AJ$250:$AJ$489,L$250:L$489)</f>
        <v>9.2990642257119158E-2</v>
      </c>
      <c r="M525" s="88">
        <f>SUMPRODUCT('Monthly Returns'!$BI$17:$BI$256,$AJ$250:$AJ$489,M$250:M$489)</f>
        <v>1.375034267696287E-2</v>
      </c>
      <c r="N525" s="88">
        <f>SUMPRODUCT('Monthly Returns'!$BI$17:$BI$256,$AJ$250:$AJ$489,N$250:N$489)</f>
        <v>-0.26410594591595815</v>
      </c>
      <c r="O525" s="88">
        <f>SUMPRODUCT('Monthly Returns'!$BI$17:$BI$256,$AJ$250:$AJ$489,O$250:O$489)</f>
        <v>1.9062475852327031E-2</v>
      </c>
      <c r="P525" s="88">
        <f>SUMPRODUCT('Monthly Returns'!$BI$17:$BI$256,$AJ$250:$AJ$489,P$250:P$489)</f>
        <v>-0.26289840832670797</v>
      </c>
      <c r="Q525" s="88">
        <f>SUMPRODUCT('Monthly Returns'!$BI$17:$BI$256,$AJ$250:$AJ$489,Q$250:Q$489)</f>
        <v>-0.27089692440479901</v>
      </c>
      <c r="R525" s="88">
        <f>SUMPRODUCT('Monthly Returns'!$BI$17:$BI$256,$AJ$250:$AJ$489,R$250:R$489)</f>
        <v>0.310154906275664</v>
      </c>
      <c r="S525" s="88">
        <f>SUMPRODUCT('Monthly Returns'!$BI$17:$BI$256,$AJ$250:$AJ$489,S$250:S$489)</f>
        <v>0.33803455861207765</v>
      </c>
      <c r="T525" s="88">
        <f>SUMPRODUCT('Monthly Returns'!$BI$17:$BI$256,$AJ$250:$AJ$489,T$250:T$489)</f>
        <v>0.25615351043347417</v>
      </c>
      <c r="U525" s="88">
        <f>SUMPRODUCT('Monthly Returns'!$BI$17:$BI$256,$AJ$250:$AJ$489,U$250:U$489)</f>
        <v>0.17095929851341807</v>
      </c>
      <c r="V525" s="88">
        <f>SUMPRODUCT('Monthly Returns'!$BI$17:$BI$256,$AJ$250:$AJ$489,V$250:V$489)</f>
        <v>-6.1602881232658495E-2</v>
      </c>
      <c r="W525" s="88">
        <f>SUMPRODUCT('Monthly Returns'!$BI$17:$BI$256,$AJ$250:$AJ$489,W$250:W$489)</f>
        <v>-8.0571129750628939E-2</v>
      </c>
      <c r="X525" s="88">
        <f>SUMPRODUCT('Monthly Returns'!$BI$17:$BI$256,$AJ$250:$AJ$489,X$250:X$489)</f>
        <v>0.32403148565823747</v>
      </c>
      <c r="Y525" s="88">
        <f>SUMPRODUCT('Monthly Returns'!$BI$17:$BI$256,$AJ$250:$AJ$489,Y$250:Y$489)</f>
        <v>-1.9037739457351471E-2</v>
      </c>
      <c r="Z525" s="88">
        <f>SUMPRODUCT('Monthly Returns'!$BI$17:$BI$256,$AJ$250:$AJ$489,Z$250:Z$489)</f>
        <v>-2.0131717139972052E-2</v>
      </c>
      <c r="AA525" s="88">
        <f>SUMPRODUCT('Monthly Returns'!$BI$17:$BI$256,$AJ$250:$AJ$489,AA$250:AA$489)</f>
        <v>0.70352378914852276</v>
      </c>
      <c r="AB525" s="88">
        <f>SUMPRODUCT('Monthly Returns'!$BI$17:$BI$256,$AJ$250:$AJ$489,AB$250:AB$489)</f>
        <v>0.59839075130793062</v>
      </c>
      <c r="AC525" s="88">
        <f>SUMPRODUCT('Monthly Returns'!$BI$17:$BI$256,$AJ$250:$AJ$489,AC$250:AC$489)</f>
        <v>0.29417293870870598</v>
      </c>
      <c r="AD525" s="88">
        <f>SUMPRODUCT('Monthly Returns'!$BI$17:$BI$256,$AJ$250:$AJ$489,AD$250:AD$489)</f>
        <v>0.20213507365595768</v>
      </c>
      <c r="AE525" s="88">
        <f>SUMPRODUCT('Monthly Returns'!$BI$17:$BI$256,$AJ$250:$AJ$489,AE$250:AE$489)</f>
        <v>0.51176640067361601</v>
      </c>
      <c r="AF525" s="88">
        <f>SUMPRODUCT('Monthly Returns'!$BI$17:$BI$256,$AJ$250:$AJ$489,AF$250:AF$489)</f>
        <v>0.46732726775642974</v>
      </c>
      <c r="AG525" s="88">
        <f>SUMPRODUCT('Monthly Returns'!$BI$17:$BI$256,$AJ$250:$AJ$489,AG$250:AG$489)</f>
        <v>0.53632704231099382</v>
      </c>
      <c r="AH525" s="88">
        <f>SUMPRODUCT('Monthly Returns'!$BI$17:$BI$256,$AJ$250:$AJ$489,AH$250:AH$489)</f>
        <v>0.46939847747201713</v>
      </c>
      <c r="AI525" s="88">
        <f>SUMPRODUCT('Monthly Returns'!$BI$17:$BI$256,$AJ$250:$AJ$489,AI$250:AI$489)</f>
        <v>0.90518127340156729</v>
      </c>
      <c r="AJ525" s="88">
        <f>SUMPRODUCT('Monthly Returns'!$BI$17:$BI$256,$AJ$250:$AJ$489,AJ$250:AJ$489)</f>
        <v>1.0000000000000004</v>
      </c>
      <c r="AK525" s="88">
        <f>SUMPRODUCT('Monthly Returns'!$BI$17:$BI$256,$AJ$250:$AJ$489,AK$250:AK$489)</f>
        <v>0.97898474868492003</v>
      </c>
      <c r="AL525" s="88">
        <f>SUMPRODUCT('Monthly Returns'!$BI$17:$BI$256,$AJ$250:$AJ$489,AL$250:AL$489)</f>
        <v>0.92076678173395266</v>
      </c>
      <c r="AM525" s="88">
        <f>SUMPRODUCT('Monthly Returns'!$BI$17:$BI$256,$AJ$250:$AJ$489,AM$250:AM$489)</f>
        <v>0.53961003910911443</v>
      </c>
      <c r="AN525" s="88">
        <f>SUMPRODUCT('Monthly Returns'!$BI$17:$BI$256,$AJ$250:$AJ$489,AN$250:AN$489)</f>
        <v>0.83004370050552934</v>
      </c>
      <c r="AO525" s="88">
        <f>SUMPRODUCT('Monthly Returns'!$BI$17:$BI$256,$AJ$250:$AJ$489,AO$250:AO$489)</f>
        <v>8.7233087846386115E-2</v>
      </c>
      <c r="AP525" s="88">
        <f>SUMPRODUCT('Monthly Returns'!$BI$17:$BI$256,$AJ$250:$AJ$489,AP$250:AP$489)</f>
        <v>0.56155126819900003</v>
      </c>
      <c r="AQ525" s="88">
        <f>SUMPRODUCT('Monthly Returns'!$BI$17:$BI$256,$AJ$250:$AJ$489,AQ$250:AQ$489)</f>
        <v>0.80030111551752225</v>
      </c>
      <c r="AR525" s="88">
        <f>SUMPRODUCT('Monthly Returns'!$BI$17:$BI$256,$AJ$250:$AJ$489,AR$250:AR$489)</f>
        <v>0.42822039952700369</v>
      </c>
      <c r="AS525" s="88">
        <f>SUMPRODUCT('Monthly Returns'!$BI$17:$BI$256,$AJ$250:$AJ$489,AS$250:AS$489)</f>
        <v>9.2990642257119158E-2</v>
      </c>
      <c r="AT525" s="88">
        <f>SUMPRODUCT('Monthly Returns'!$BI$17:$BI$256,$AJ$250:$AJ$489,AT$250:AT$489)</f>
        <v>0.8493269631715582</v>
      </c>
      <c r="AU525" s="88">
        <f>SUMPRODUCT('Monthly Returns'!$BI$17:$BI$256,$AJ$250:$AJ$489,AU$250:AU$489)</f>
        <v>0.33196501005148144</v>
      </c>
      <c r="AV525" s="88">
        <f>SUMPRODUCT('Monthly Returns'!$BI$17:$BI$256,$AJ$250:$AJ$489,AV$250:AV$489)</f>
        <v>7.2201247413725259E-2</v>
      </c>
      <c r="AW525" s="88">
        <f>SUMPRODUCT('Monthly Returns'!$BI$17:$BI$256,$AJ$250:$AJ$489,AW$250:AW$489)</f>
        <v>0.48864056341475831</v>
      </c>
      <c r="AX525" s="88">
        <f>SUMPRODUCT('Monthly Returns'!$BI$17:$BI$256,$AJ$250:$AJ$489,AX$250:AX$489)</f>
        <v>0.67995456766779405</v>
      </c>
      <c r="AY525" s="88">
        <f>SUMPRODUCT('Monthly Returns'!$BI$17:$BI$256,$AJ$250:$AJ$489,AY$250:AY$489)</f>
        <v>0.8438448401951687</v>
      </c>
      <c r="AZ525" s="88">
        <f>SUMPRODUCT('Monthly Returns'!$BI$17:$BI$256,$AJ$250:$AJ$489,AZ$250:AZ$489)</f>
        <v>0.69359731447009543</v>
      </c>
      <c r="BA525" s="88">
        <f>SUMPRODUCT('Monthly Returns'!$BI$17:$BI$256,$AJ$250:$AJ$489,BA$250:BA$489)</f>
        <v>0.55787752029217896</v>
      </c>
      <c r="BB525" s="88"/>
      <c r="BC525" s="88"/>
      <c r="BD525" s="88"/>
      <c r="BE525" s="88"/>
      <c r="BF525" s="88"/>
      <c r="BG525" s="88"/>
      <c r="BH525" s="88"/>
      <c r="BI525" s="88"/>
      <c r="BJ525" s="88"/>
      <c r="BK525" s="88"/>
      <c r="BL525" s="88"/>
      <c r="BM525" s="88"/>
      <c r="BN525" s="88"/>
      <c r="BO525" s="88"/>
      <c r="BP525" s="88"/>
      <c r="BQ525" s="88"/>
      <c r="BR525" s="88"/>
      <c r="BS525" s="88"/>
      <c r="BT525" s="88"/>
      <c r="BU525" s="88"/>
      <c r="BV525" s="88"/>
    </row>
    <row r="526" spans="1:74" x14ac:dyDescent="0.2">
      <c r="A526" s="90" t="str">
        <v>Hedge Funds - Equity Hedge</v>
      </c>
      <c r="C526" s="88">
        <f>SUMPRODUCT('Monthly Returns'!$BI$17:$BI$256,$AK$250:$AK$489,C$250:C$489)</f>
        <v>0.8418269117883489</v>
      </c>
      <c r="D526" s="88">
        <f>SUMPRODUCT('Monthly Returns'!$BI$17:$BI$256,$AK$250:$AK$489,D$250:D$489)</f>
        <v>0.83368982745634812</v>
      </c>
      <c r="E526" s="88">
        <f>SUMPRODUCT('Monthly Returns'!$BI$17:$BI$256,$AK$250:$AK$489,E$250:E$489)</f>
        <v>0.87301061482931219</v>
      </c>
      <c r="F526" s="88">
        <f>SUMPRODUCT('Monthly Returns'!$BI$17:$BI$256,$AK$250:$AK$489,F$250:F$489)</f>
        <v>0.81409261934681054</v>
      </c>
      <c r="G526" s="88">
        <f>SUMPRODUCT('Monthly Returns'!$BI$17:$BI$256,$AK$250:$AK$489,G$250:G$489)</f>
        <v>0.8147242872564443</v>
      </c>
      <c r="H526" s="88">
        <f>SUMPRODUCT('Monthly Returns'!$BI$17:$BI$256,$AK$250:$AK$489,H$250:H$489)</f>
        <v>0.89003570100833296</v>
      </c>
      <c r="I526" s="88">
        <f>SUMPRODUCT('Monthly Returns'!$BI$17:$BI$256,$AK$250:$AK$489,I$250:I$489)</f>
        <v>0.88182542626708671</v>
      </c>
      <c r="J526" s="88">
        <f>SUMPRODUCT('Monthly Returns'!$BI$17:$BI$256,$AK$250:$AK$489,J$250:J$489)</f>
        <v>0.8742380029632546</v>
      </c>
      <c r="K526" s="88">
        <f>SUMPRODUCT('Monthly Returns'!$BI$17:$BI$256,$AK$250:$AK$489,K$250:K$489)</f>
        <v>0.84283823185082729</v>
      </c>
      <c r="L526" s="88">
        <f>SUMPRODUCT('Monthly Returns'!$BI$17:$BI$256,$AK$250:$AK$489,L$250:L$489)</f>
        <v>6.6796312998678983E-2</v>
      </c>
      <c r="M526" s="88">
        <f>SUMPRODUCT('Monthly Returns'!$BI$17:$BI$256,$AK$250:$AK$489,M$250:M$489)</f>
        <v>-5.2524746582599598E-2</v>
      </c>
      <c r="N526" s="88">
        <f>SUMPRODUCT('Monthly Returns'!$BI$17:$BI$256,$AK$250:$AK$489,N$250:N$489)</f>
        <v>-0.32528904727116631</v>
      </c>
      <c r="O526" s="88">
        <f>SUMPRODUCT('Monthly Returns'!$BI$17:$BI$256,$AK$250:$AK$489,O$250:O$489)</f>
        <v>-1.2477847361297478E-2</v>
      </c>
      <c r="P526" s="88">
        <f>SUMPRODUCT('Monthly Returns'!$BI$17:$BI$256,$AK$250:$AK$489,P$250:P$489)</f>
        <v>-0.31758989203828603</v>
      </c>
      <c r="Q526" s="88">
        <f>SUMPRODUCT('Monthly Returns'!$BI$17:$BI$256,$AK$250:$AK$489,Q$250:Q$489)</f>
        <v>-0.34214646282194289</v>
      </c>
      <c r="R526" s="88">
        <f>SUMPRODUCT('Monthly Returns'!$BI$17:$BI$256,$AK$250:$AK$489,R$250:R$489)</f>
        <v>0.24906253409129658</v>
      </c>
      <c r="S526" s="88">
        <f>SUMPRODUCT('Monthly Returns'!$BI$17:$BI$256,$AK$250:$AK$489,S$250:S$489)</f>
        <v>0.28360492669015042</v>
      </c>
      <c r="T526" s="88">
        <f>SUMPRODUCT('Monthly Returns'!$BI$17:$BI$256,$AK$250:$AK$489,T$250:T$489)</f>
        <v>0.19362417034455151</v>
      </c>
      <c r="U526" s="88">
        <f>SUMPRODUCT('Monthly Returns'!$BI$17:$BI$256,$AK$250:$AK$489,U$250:U$489)</f>
        <v>0.11069959006590924</v>
      </c>
      <c r="V526" s="88">
        <f>SUMPRODUCT('Monthly Returns'!$BI$17:$BI$256,$AK$250:$AK$489,V$250:V$489)</f>
        <v>-0.11523055901751779</v>
      </c>
      <c r="W526" s="88">
        <f>SUMPRODUCT('Monthly Returns'!$BI$17:$BI$256,$AK$250:$AK$489,W$250:W$489)</f>
        <v>-0.13239586461881089</v>
      </c>
      <c r="X526" s="88">
        <f>SUMPRODUCT('Monthly Returns'!$BI$17:$BI$256,$AK$250:$AK$489,X$250:X$489)</f>
        <v>0.30597277082296248</v>
      </c>
      <c r="Y526" s="88">
        <f>SUMPRODUCT('Monthly Returns'!$BI$17:$BI$256,$AK$250:$AK$489,Y$250:Y$489)</f>
        <v>-7.4630320229449959E-2</v>
      </c>
      <c r="Z526" s="88">
        <f>SUMPRODUCT('Monthly Returns'!$BI$17:$BI$256,$AK$250:$AK$489,Z$250:Z$489)</f>
        <v>-7.1985815474929868E-2</v>
      </c>
      <c r="AA526" s="88">
        <f>SUMPRODUCT('Monthly Returns'!$BI$17:$BI$256,$AK$250:$AK$489,AA$250:AA$489)</f>
        <v>0.68949410086876517</v>
      </c>
      <c r="AB526" s="88">
        <f>SUMPRODUCT('Monthly Returns'!$BI$17:$BI$256,$AK$250:$AK$489,AB$250:AB$489)</f>
        <v>0.591221512826269</v>
      </c>
      <c r="AC526" s="88">
        <f>SUMPRODUCT('Monthly Returns'!$BI$17:$BI$256,$AK$250:$AK$489,AC$250:AC$489)</f>
        <v>0.27436339974359553</v>
      </c>
      <c r="AD526" s="88">
        <f>SUMPRODUCT('Monthly Returns'!$BI$17:$BI$256,$AK$250:$AK$489,AD$250:AD$489)</f>
        <v>0.17613828749393595</v>
      </c>
      <c r="AE526" s="88">
        <f>SUMPRODUCT('Monthly Returns'!$BI$17:$BI$256,$AK$250:$AK$489,AE$250:AE$489)</f>
        <v>0.51024957312934294</v>
      </c>
      <c r="AF526" s="88">
        <f>SUMPRODUCT('Monthly Returns'!$BI$17:$BI$256,$AK$250:$AK$489,AF$250:AF$489)</f>
        <v>0.43703469448423243</v>
      </c>
      <c r="AG526" s="88">
        <f>SUMPRODUCT('Monthly Returns'!$BI$17:$BI$256,$AK$250:$AK$489,AG$250:AG$489)</f>
        <v>0.52499695372674604</v>
      </c>
      <c r="AH526" s="88">
        <f>SUMPRODUCT('Monthly Returns'!$BI$17:$BI$256,$AK$250:$AK$489,AH$250:AH$489)</f>
        <v>0.47149965046022718</v>
      </c>
      <c r="AI526" s="88">
        <f>SUMPRODUCT('Monthly Returns'!$BI$17:$BI$256,$AK$250:$AK$489,AI$250:AI$489)</f>
        <v>0.87826638481543762</v>
      </c>
      <c r="AJ526" s="88">
        <f>SUMPRODUCT('Monthly Returns'!$BI$17:$BI$256,$AK$250:$AK$489,AJ$250:AJ$489)</f>
        <v>0.97898474868492003</v>
      </c>
      <c r="AK526" s="88">
        <f>SUMPRODUCT('Monthly Returns'!$BI$17:$BI$256,$AK$250:$AK$489,AK$250:AK$489)</f>
        <v>0.99999999999999989</v>
      </c>
      <c r="AL526" s="88">
        <f>SUMPRODUCT('Monthly Returns'!$BI$17:$BI$256,$AK$250:$AK$489,AL$250:AL$489)</f>
        <v>0.9116608598964886</v>
      </c>
      <c r="AM526" s="88">
        <f>SUMPRODUCT('Monthly Returns'!$BI$17:$BI$256,$AK$250:$AK$489,AM$250:AM$489)</f>
        <v>0.41068798625062392</v>
      </c>
      <c r="AN526" s="88">
        <f>SUMPRODUCT('Monthly Returns'!$BI$17:$BI$256,$AK$250:$AK$489,AN$250:AN$489)</f>
        <v>0.80524877131878969</v>
      </c>
      <c r="AO526" s="88">
        <f>SUMPRODUCT('Monthly Returns'!$BI$17:$BI$256,$AK$250:$AK$489,AO$250:AO$489)</f>
        <v>-3.1573008909794836E-2</v>
      </c>
      <c r="AP526" s="88">
        <f>SUMPRODUCT('Monthly Returns'!$BI$17:$BI$256,$AK$250:$AK$489,AP$250:AP$489)</f>
        <v>0.54499467501481857</v>
      </c>
      <c r="AQ526" s="88">
        <f>SUMPRODUCT('Monthly Returns'!$BI$17:$BI$256,$AK$250:$AK$489,AQ$250:AQ$489)</f>
        <v>0.80010136085277805</v>
      </c>
      <c r="AR526" s="88">
        <f>SUMPRODUCT('Monthly Returns'!$BI$17:$BI$256,$AK$250:$AK$489,AR$250:AR$489)</f>
        <v>0.43577432774185348</v>
      </c>
      <c r="AS526" s="88">
        <f>SUMPRODUCT('Monthly Returns'!$BI$17:$BI$256,$AK$250:$AK$489,AS$250:AS$489)</f>
        <v>6.6796312998678983E-2</v>
      </c>
      <c r="AT526" s="88">
        <f>SUMPRODUCT('Monthly Returns'!$BI$17:$BI$256,$AK$250:$AK$489,AT$250:AT$489)</f>
        <v>0.84376883805076042</v>
      </c>
      <c r="AU526" s="88">
        <f>SUMPRODUCT('Monthly Returns'!$BI$17:$BI$256,$AK$250:$AK$489,AU$250:AU$489)</f>
        <v>0.33110932376563051</v>
      </c>
      <c r="AV526" s="88">
        <f>SUMPRODUCT('Monthly Returns'!$BI$17:$BI$256,$AK$250:$AK$489,AV$250:AV$489)</f>
        <v>0.13809839129288151</v>
      </c>
      <c r="AW526" s="88">
        <f>SUMPRODUCT('Monthly Returns'!$BI$17:$BI$256,$AK$250:$AK$489,AW$250:AW$489)</f>
        <v>0.48889317484149447</v>
      </c>
      <c r="AX526" s="88">
        <f>SUMPRODUCT('Monthly Returns'!$BI$17:$BI$256,$AK$250:$AK$489,AX$250:AX$489)</f>
        <v>0.67497323779978402</v>
      </c>
      <c r="AY526" s="88">
        <f>SUMPRODUCT('Monthly Returns'!$BI$17:$BI$256,$AK$250:$AK$489,AY$250:AY$489)</f>
        <v>0.87025177285310229</v>
      </c>
      <c r="AZ526" s="88">
        <f>SUMPRODUCT('Monthly Returns'!$BI$17:$BI$256,$AK$250:$AK$489,AZ$250:AZ$489)</f>
        <v>0.72152992246037806</v>
      </c>
      <c r="BA526" s="88">
        <f>SUMPRODUCT('Monthly Returns'!$BI$17:$BI$256,$AK$250:$AK$489,BA$250:BA$489)</f>
        <v>0.53649115613294629</v>
      </c>
      <c r="BB526" s="88"/>
      <c r="BC526" s="88"/>
      <c r="BD526" s="88"/>
      <c r="BE526" s="88"/>
      <c r="BF526" s="88"/>
      <c r="BG526" s="88"/>
      <c r="BH526" s="88"/>
      <c r="BI526" s="88"/>
      <c r="BJ526" s="88"/>
      <c r="BK526" s="88"/>
      <c r="BL526" s="88"/>
      <c r="BM526" s="88"/>
      <c r="BN526" s="88"/>
      <c r="BO526" s="88"/>
      <c r="BP526" s="88"/>
      <c r="BQ526" s="88"/>
      <c r="BR526" s="88"/>
      <c r="BS526" s="88"/>
      <c r="BT526" s="88"/>
      <c r="BU526" s="88"/>
      <c r="BV526" s="88"/>
    </row>
    <row r="527" spans="1:74" x14ac:dyDescent="0.2">
      <c r="A527" s="90" t="str">
        <v>Hedge Funds - Event Driven</v>
      </c>
      <c r="C527" s="88">
        <f>SUMPRODUCT('Monthly Returns'!$BI$17:$BI$256,$AL$250:$AL$489,C$250:C$489)</f>
        <v>0.77155029387550522</v>
      </c>
      <c r="D527" s="88">
        <f>SUMPRODUCT('Monthly Returns'!$BI$17:$BI$256,$AL$250:$AL$489,D$250:D$489)</f>
        <v>0.76282172588996455</v>
      </c>
      <c r="E527" s="88">
        <f>SUMPRODUCT('Monthly Returns'!$BI$17:$BI$256,$AL$250:$AL$489,E$250:E$489)</f>
        <v>0.81375683463322745</v>
      </c>
      <c r="F527" s="88">
        <f>SUMPRODUCT('Monthly Returns'!$BI$17:$BI$256,$AL$250:$AL$489,F$250:F$489)</f>
        <v>0.75671012783945946</v>
      </c>
      <c r="G527" s="88">
        <f>SUMPRODUCT('Monthly Returns'!$BI$17:$BI$256,$AL$250:$AL$489,G$250:G$489)</f>
        <v>0.77869731205798687</v>
      </c>
      <c r="H527" s="88">
        <f>SUMPRODUCT('Monthly Returns'!$BI$17:$BI$256,$AL$250:$AL$489,H$250:H$489)</f>
        <v>0.81666061428032677</v>
      </c>
      <c r="I527" s="88">
        <f>SUMPRODUCT('Monthly Returns'!$BI$17:$BI$256,$AL$250:$AL$489,I$250:I$489)</f>
        <v>0.81338168996906979</v>
      </c>
      <c r="J527" s="88">
        <f>SUMPRODUCT('Monthly Returns'!$BI$17:$BI$256,$AL$250:$AL$489,J$250:J$489)</f>
        <v>0.8330550682097082</v>
      </c>
      <c r="K527" s="88">
        <f>SUMPRODUCT('Monthly Returns'!$BI$17:$BI$256,$AL$250:$AL$489,K$250:K$489)</f>
        <v>0.76440411414354437</v>
      </c>
      <c r="L527" s="88">
        <f>SUMPRODUCT('Monthly Returns'!$BI$17:$BI$256,$AL$250:$AL$489,L$250:L$489)</f>
        <v>8.626083920990793E-2</v>
      </c>
      <c r="M527" s="88">
        <f>SUMPRODUCT('Monthly Returns'!$BI$17:$BI$256,$AL$250:$AL$489,M$250:M$489)</f>
        <v>-7.1732302147726565E-2</v>
      </c>
      <c r="N527" s="88">
        <f>SUMPRODUCT('Monthly Returns'!$BI$17:$BI$256,$AL$250:$AL$489,N$250:N$489)</f>
        <v>-0.35846497323913284</v>
      </c>
      <c r="O527" s="88">
        <f>SUMPRODUCT('Monthly Returns'!$BI$17:$BI$256,$AL$250:$AL$489,O$250:O$489)</f>
        <v>-2.6418516816616661E-3</v>
      </c>
      <c r="P527" s="88">
        <f>SUMPRODUCT('Monthly Returns'!$BI$17:$BI$256,$AL$250:$AL$489,P$250:P$489)</f>
        <v>-0.3520632985864855</v>
      </c>
      <c r="Q527" s="88">
        <f>SUMPRODUCT('Monthly Returns'!$BI$17:$BI$256,$AL$250:$AL$489,Q$250:Q$489)</f>
        <v>-0.37054715377059549</v>
      </c>
      <c r="R527" s="88">
        <f>SUMPRODUCT('Monthly Returns'!$BI$17:$BI$256,$AL$250:$AL$489,R$250:R$489)</f>
        <v>0.24897601677697032</v>
      </c>
      <c r="S527" s="88">
        <f>SUMPRODUCT('Monthly Returns'!$BI$17:$BI$256,$AL$250:$AL$489,S$250:S$489)</f>
        <v>0.28780447303006124</v>
      </c>
      <c r="T527" s="88">
        <f>SUMPRODUCT('Monthly Returns'!$BI$17:$BI$256,$AL$250:$AL$489,T$250:T$489)</f>
        <v>0.1914750548501912</v>
      </c>
      <c r="U527" s="88">
        <f>SUMPRODUCT('Monthly Returns'!$BI$17:$BI$256,$AL$250:$AL$489,U$250:U$489)</f>
        <v>0.10638617786259437</v>
      </c>
      <c r="V527" s="88">
        <f>SUMPRODUCT('Monthly Returns'!$BI$17:$BI$256,$AL$250:$AL$489,V$250:V$489)</f>
        <v>-0.14513742463491097</v>
      </c>
      <c r="W527" s="88">
        <f>SUMPRODUCT('Monthly Returns'!$BI$17:$BI$256,$AL$250:$AL$489,W$250:W$489)</f>
        <v>-0.15341488930553485</v>
      </c>
      <c r="X527" s="88">
        <f>SUMPRODUCT('Monthly Returns'!$BI$17:$BI$256,$AL$250:$AL$489,X$250:X$489)</f>
        <v>0.30024176418287424</v>
      </c>
      <c r="Y527" s="88">
        <f>SUMPRODUCT('Monthly Returns'!$BI$17:$BI$256,$AL$250:$AL$489,Y$250:Y$489)</f>
        <v>-7.5704147481071224E-2</v>
      </c>
      <c r="Z527" s="88">
        <f>SUMPRODUCT('Monthly Returns'!$BI$17:$BI$256,$AL$250:$AL$489,Z$250:Z$489)</f>
        <v>-6.4821505195258047E-2</v>
      </c>
      <c r="AA527" s="88">
        <f>SUMPRODUCT('Monthly Returns'!$BI$17:$BI$256,$AL$250:$AL$489,AA$250:AA$489)</f>
        <v>0.75549997298984839</v>
      </c>
      <c r="AB527" s="88">
        <f>SUMPRODUCT('Monthly Returns'!$BI$17:$BI$256,$AL$250:$AL$489,AB$250:AB$489)</f>
        <v>0.68548497697610811</v>
      </c>
      <c r="AC527" s="88">
        <f>SUMPRODUCT('Monthly Returns'!$BI$17:$BI$256,$AL$250:$AL$489,AC$250:AC$489)</f>
        <v>0.2153591038194653</v>
      </c>
      <c r="AD527" s="88">
        <f>SUMPRODUCT('Monthly Returns'!$BI$17:$BI$256,$AL$250:$AL$489,AD$250:AD$489)</f>
        <v>0.11344508407344914</v>
      </c>
      <c r="AE527" s="88">
        <f>SUMPRODUCT('Monthly Returns'!$BI$17:$BI$256,$AL$250:$AL$489,AE$250:AE$489)</f>
        <v>0.47143125225739646</v>
      </c>
      <c r="AF527" s="88">
        <f>SUMPRODUCT('Monthly Returns'!$BI$17:$BI$256,$AL$250:$AL$489,AF$250:AF$489)</f>
        <v>0.4313008408278815</v>
      </c>
      <c r="AG527" s="88">
        <f>SUMPRODUCT('Monthly Returns'!$BI$17:$BI$256,$AL$250:$AL$489,AG$250:AG$489)</f>
        <v>0.52704870596245279</v>
      </c>
      <c r="AH527" s="88">
        <f>SUMPRODUCT('Monthly Returns'!$BI$17:$BI$256,$AL$250:$AL$489,AH$250:AH$489)</f>
        <v>0.41507061505013232</v>
      </c>
      <c r="AI527" s="88">
        <f>SUMPRODUCT('Monthly Returns'!$BI$17:$BI$256,$AL$250:$AL$489,AI$250:AI$489)</f>
        <v>0.86466053975904411</v>
      </c>
      <c r="AJ527" s="88">
        <f>SUMPRODUCT('Monthly Returns'!$BI$17:$BI$256,$AL$250:$AL$489,AJ$250:AJ$489)</f>
        <v>0.92076678173395254</v>
      </c>
      <c r="AK527" s="88">
        <f>SUMPRODUCT('Monthly Returns'!$BI$17:$BI$256,$AL$250:$AL$489,AK$250:AK$489)</f>
        <v>0.91166085989648871</v>
      </c>
      <c r="AL527" s="88">
        <f>SUMPRODUCT('Monthly Returns'!$BI$17:$BI$256,$AL$250:$AL$489,AL$250:AL$489)</f>
        <v>1</v>
      </c>
      <c r="AM527" s="88">
        <f>SUMPRODUCT('Monthly Returns'!$BI$17:$BI$256,$AL$250:$AL$489,AM$250:AM$489)</f>
        <v>0.31869719944615454</v>
      </c>
      <c r="AN527" s="88">
        <f>SUMPRODUCT('Monthly Returns'!$BI$17:$BI$256,$AL$250:$AL$489,AN$250:AN$489)</f>
        <v>0.87433196680423053</v>
      </c>
      <c r="AO527" s="88">
        <f>SUMPRODUCT('Monthly Returns'!$BI$17:$BI$256,$AL$250:$AL$489,AO$250:AO$489)</f>
        <v>-6.7793917552484956E-2</v>
      </c>
      <c r="AP527" s="88">
        <f>SUMPRODUCT('Monthly Returns'!$BI$17:$BI$256,$AL$250:$AL$489,AP$250:AP$489)</f>
        <v>0.52985925221594976</v>
      </c>
      <c r="AQ527" s="88">
        <f>SUMPRODUCT('Monthly Returns'!$BI$17:$BI$256,$AL$250:$AL$489,AQ$250:AQ$489)</f>
        <v>0.74926204647602479</v>
      </c>
      <c r="AR527" s="88">
        <f>SUMPRODUCT('Monthly Returns'!$BI$17:$BI$256,$AL$250:$AL$489,AR$250:AR$489)</f>
        <v>0.51365671396180845</v>
      </c>
      <c r="AS527" s="88">
        <f>SUMPRODUCT('Monthly Returns'!$BI$17:$BI$256,$AL$250:$AL$489,AS$250:AS$489)</f>
        <v>8.626083920990793E-2</v>
      </c>
      <c r="AT527" s="88">
        <f>SUMPRODUCT('Monthly Returns'!$BI$17:$BI$256,$AL$250:$AL$489,AT$250:AT$489)</f>
        <v>0.80634653015545588</v>
      </c>
      <c r="AU527" s="88">
        <f>SUMPRODUCT('Monthly Returns'!$BI$17:$BI$256,$AL$250:$AL$489,AU$250:AU$489)</f>
        <v>0.32354100846292549</v>
      </c>
      <c r="AV527" s="88">
        <f>SUMPRODUCT('Monthly Returns'!$BI$17:$BI$256,$AL$250:$AL$489,AV$250:AV$489)</f>
        <v>4.1108406242821E-2</v>
      </c>
      <c r="AW527" s="88">
        <f>SUMPRODUCT('Monthly Returns'!$BI$17:$BI$256,$AL$250:$AL$489,AW$250:AW$489)</f>
        <v>0.47340852351138185</v>
      </c>
      <c r="AX527" s="88">
        <f>SUMPRODUCT('Monthly Returns'!$BI$17:$BI$256,$AL$250:$AL$489,AX$250:AX$489)</f>
        <v>0.63547940290562444</v>
      </c>
      <c r="AY527" s="88">
        <f>SUMPRODUCT('Monthly Returns'!$BI$17:$BI$256,$AL$250:$AL$489,AY$250:AY$489)</f>
        <v>0.80055114462849286</v>
      </c>
      <c r="AZ527" s="88">
        <f>SUMPRODUCT('Monthly Returns'!$BI$17:$BI$256,$AL$250:$AL$489,AZ$250:AZ$489)</f>
        <v>0.61634450870056789</v>
      </c>
      <c r="BA527" s="88">
        <f>SUMPRODUCT('Monthly Returns'!$BI$17:$BI$256,$AL$250:$AL$489,BA$250:BA$489)</f>
        <v>0.59411501227670005</v>
      </c>
      <c r="BB527" s="88"/>
      <c r="BC527" s="88"/>
      <c r="BD527" s="88"/>
      <c r="BE527" s="88"/>
      <c r="BF527" s="88"/>
      <c r="BG527" s="88"/>
      <c r="BH527" s="88"/>
      <c r="BI527" s="88"/>
      <c r="BJ527" s="88"/>
      <c r="BK527" s="88"/>
      <c r="BL527" s="88"/>
      <c r="BM527" s="88"/>
      <c r="BN527" s="88"/>
      <c r="BO527" s="88"/>
      <c r="BP527" s="88"/>
      <c r="BQ527" s="88"/>
      <c r="BR527" s="88"/>
      <c r="BS527" s="88"/>
      <c r="BT527" s="88"/>
      <c r="BU527" s="88"/>
      <c r="BV527" s="88"/>
    </row>
    <row r="528" spans="1:74" x14ac:dyDescent="0.2">
      <c r="A528" s="90" t="str">
        <v>Hedge Funds - Macro</v>
      </c>
      <c r="C528" s="88">
        <f>SUMPRODUCT('Monthly Returns'!$BI$17:$BI$256,$AM$250:$AM$489,C$250:C$489)</f>
        <v>0.2331172720434545</v>
      </c>
      <c r="D528" s="88">
        <f>SUMPRODUCT('Monthly Returns'!$BI$17:$BI$256,$AM$250:$AM$489,D$250:D$489)</f>
        <v>0.23382582967008977</v>
      </c>
      <c r="E528" s="88">
        <f>SUMPRODUCT('Monthly Returns'!$BI$17:$BI$256,$AM$250:$AM$489,E$250:E$489)</f>
        <v>0.25721160002720389</v>
      </c>
      <c r="F528" s="88">
        <f>SUMPRODUCT('Monthly Returns'!$BI$17:$BI$256,$AM$250:$AM$489,F$250:F$489)</f>
        <v>0.20036295822256306</v>
      </c>
      <c r="G528" s="88">
        <f>SUMPRODUCT('Monthly Returns'!$BI$17:$BI$256,$AM$250:$AM$489,G$250:G$489)</f>
        <v>0.22253448943455698</v>
      </c>
      <c r="H528" s="88">
        <f>SUMPRODUCT('Monthly Returns'!$BI$17:$BI$256,$AM$250:$AM$489,H$250:H$489)</f>
        <v>0.30676426061184492</v>
      </c>
      <c r="I528" s="88">
        <f>SUMPRODUCT('Monthly Returns'!$BI$17:$BI$256,$AM$250:$AM$489,I$250:I$489)</f>
        <v>0.34270357606124752</v>
      </c>
      <c r="J528" s="88">
        <f>SUMPRODUCT('Monthly Returns'!$BI$17:$BI$256,$AM$250:$AM$489,J$250:J$489)</f>
        <v>0.32947669302501376</v>
      </c>
      <c r="K528" s="88">
        <f>SUMPRODUCT('Monthly Returns'!$BI$17:$BI$256,$AM$250:$AM$489,K$250:K$489)</f>
        <v>0.37193718159088035</v>
      </c>
      <c r="L528" s="88">
        <f>SUMPRODUCT('Monthly Returns'!$BI$17:$BI$256,$AM$250:$AM$489,L$250:L$489)</f>
        <v>0.1415399957294606</v>
      </c>
      <c r="M528" s="88">
        <f>SUMPRODUCT('Monthly Returns'!$BI$17:$BI$256,$AM$250:$AM$489,M$250:M$489)</f>
        <v>0.26018957856732811</v>
      </c>
      <c r="N528" s="88">
        <f>SUMPRODUCT('Monthly Returns'!$BI$17:$BI$256,$AM$250:$AM$489,N$250:N$489)</f>
        <v>0.19810104857394367</v>
      </c>
      <c r="O528" s="88">
        <f>SUMPRODUCT('Monthly Returns'!$BI$17:$BI$256,$AM$250:$AM$489,O$250:O$489)</f>
        <v>0.17533419814497911</v>
      </c>
      <c r="P528" s="88">
        <f>SUMPRODUCT('Monthly Returns'!$BI$17:$BI$256,$AM$250:$AM$489,P$250:P$489)</f>
        <v>0.19002924281098474</v>
      </c>
      <c r="Q528" s="88">
        <f>SUMPRODUCT('Monthly Returns'!$BI$17:$BI$256,$AM$250:$AM$489,Q$250:Q$489)</f>
        <v>0.18476136027867066</v>
      </c>
      <c r="R528" s="88">
        <f>SUMPRODUCT('Monthly Returns'!$BI$17:$BI$256,$AM$250:$AM$489,R$250:R$489)</f>
        <v>0.29948986508851216</v>
      </c>
      <c r="S528" s="88">
        <f>SUMPRODUCT('Monthly Returns'!$BI$17:$BI$256,$AM$250:$AM$489,S$250:S$489)</f>
        <v>0.28751148492684947</v>
      </c>
      <c r="T528" s="88">
        <f>SUMPRODUCT('Monthly Returns'!$BI$17:$BI$256,$AM$250:$AM$489,T$250:T$489)</f>
        <v>0.27858216109413725</v>
      </c>
      <c r="U528" s="88">
        <f>SUMPRODUCT('Monthly Returns'!$BI$17:$BI$256,$AM$250:$AM$489,U$250:U$489)</f>
        <v>0.27992964847132157</v>
      </c>
      <c r="V528" s="88">
        <f>SUMPRODUCT('Monthly Returns'!$BI$17:$BI$256,$AM$250:$AM$489,V$250:V$489)</f>
        <v>0.24818983704285361</v>
      </c>
      <c r="W528" s="88">
        <f>SUMPRODUCT('Monthly Returns'!$BI$17:$BI$256,$AM$250:$AM$489,W$250:W$489)</f>
        <v>0.17813565686558228</v>
      </c>
      <c r="X528" s="88">
        <f>SUMPRODUCT('Monthly Returns'!$BI$17:$BI$256,$AM$250:$AM$489,X$250:X$489)</f>
        <v>0.12667504012625255</v>
      </c>
      <c r="Y528" s="88">
        <f>SUMPRODUCT('Monthly Returns'!$BI$17:$BI$256,$AM$250:$AM$489,Y$250:Y$489)</f>
        <v>0.16969921088828915</v>
      </c>
      <c r="Z528" s="88">
        <f>SUMPRODUCT('Monthly Returns'!$BI$17:$BI$256,$AM$250:$AM$489,Z$250:Z$489)</f>
        <v>0.17760614123517246</v>
      </c>
      <c r="AA528" s="88">
        <f>SUMPRODUCT('Monthly Returns'!$BI$17:$BI$256,$AM$250:$AM$489,AA$250:AA$489)</f>
        <v>0.15271582814626403</v>
      </c>
      <c r="AB528" s="88">
        <f>SUMPRODUCT('Monthly Returns'!$BI$17:$BI$256,$AM$250:$AM$489,AB$250:AB$489)</f>
        <v>4.867140700976183E-2</v>
      </c>
      <c r="AC528" s="88">
        <f>SUMPRODUCT('Monthly Returns'!$BI$17:$BI$256,$AM$250:$AM$489,AC$250:AC$489)</f>
        <v>0.31277799843582899</v>
      </c>
      <c r="AD528" s="88">
        <f>SUMPRODUCT('Monthly Returns'!$BI$17:$BI$256,$AM$250:$AM$489,AD$250:AD$489)</f>
        <v>0.30539891302100974</v>
      </c>
      <c r="AE528" s="88">
        <f>SUMPRODUCT('Monthly Returns'!$BI$17:$BI$256,$AM$250:$AM$489,AE$250:AE$489)</f>
        <v>0.29370730439610898</v>
      </c>
      <c r="AF528" s="88">
        <f>SUMPRODUCT('Monthly Returns'!$BI$17:$BI$256,$AM$250:$AM$489,AF$250:AF$489)</f>
        <v>0.23010507322260002</v>
      </c>
      <c r="AG528" s="88">
        <f>SUMPRODUCT('Monthly Returns'!$BI$17:$BI$256,$AM$250:$AM$489,AG$250:AG$489)</f>
        <v>0.1634979843296083</v>
      </c>
      <c r="AH528" s="88">
        <f>SUMPRODUCT('Monthly Returns'!$BI$17:$BI$256,$AM$250:$AM$489,AH$250:AH$489)</f>
        <v>0.25917941076269407</v>
      </c>
      <c r="AI528" s="88">
        <f>SUMPRODUCT('Monthly Returns'!$BI$17:$BI$256,$AM$250:$AM$489,AI$250:AI$489)</f>
        <v>0.52920801191998035</v>
      </c>
      <c r="AJ528" s="88">
        <f>SUMPRODUCT('Monthly Returns'!$BI$17:$BI$256,$AM$250:$AM$489,AJ$250:AJ$489)</f>
        <v>0.53961003910911454</v>
      </c>
      <c r="AK528" s="88">
        <f>SUMPRODUCT('Monthly Returns'!$BI$17:$BI$256,$AM$250:$AM$489,AK$250:AK$489)</f>
        <v>0.41068798625062392</v>
      </c>
      <c r="AL528" s="88">
        <f>SUMPRODUCT('Monthly Returns'!$BI$17:$BI$256,$AM$250:$AM$489,AL$250:AL$489)</f>
        <v>0.31869719944615454</v>
      </c>
      <c r="AM528" s="88">
        <f>SUMPRODUCT('Monthly Returns'!$BI$17:$BI$256,$AM$250:$AM$489,AM$250:AM$489)</f>
        <v>1.0000000000000002</v>
      </c>
      <c r="AN528" s="88">
        <f>SUMPRODUCT('Monthly Returns'!$BI$17:$BI$256,$AM$250:$AM$489,AN$250:AN$489)</f>
        <v>0.26132151677315757</v>
      </c>
      <c r="AO528" s="88">
        <f>SUMPRODUCT('Monthly Returns'!$BI$17:$BI$256,$AM$250:$AM$489,AO$250:AO$489)</f>
        <v>0.73780476822122021</v>
      </c>
      <c r="AP528" s="88">
        <f>SUMPRODUCT('Monthly Returns'!$BI$17:$BI$256,$AM$250:$AM$489,AP$250:AP$489)</f>
        <v>0.32646074045282958</v>
      </c>
      <c r="AQ528" s="88">
        <f>SUMPRODUCT('Monthly Returns'!$BI$17:$BI$256,$AM$250:$AM$489,AQ$250:AQ$489)</f>
        <v>0.37408685285101939</v>
      </c>
      <c r="AR528" s="88">
        <f>SUMPRODUCT('Monthly Returns'!$BI$17:$BI$256,$AM$250:$AM$489,AR$250:AR$489)</f>
        <v>1.0769141857087652E-2</v>
      </c>
      <c r="AS528" s="88">
        <f>SUMPRODUCT('Monthly Returns'!$BI$17:$BI$256,$AM$250:$AM$489,AS$250:AS$489)</f>
        <v>0.1415399957294606</v>
      </c>
      <c r="AT528" s="88">
        <f>SUMPRODUCT('Monthly Returns'!$BI$17:$BI$256,$AM$250:$AM$489,AT$250:AT$489)</f>
        <v>0.3902982320505185</v>
      </c>
      <c r="AU528" s="88">
        <f>SUMPRODUCT('Monthly Returns'!$BI$17:$BI$256,$AM$250:$AM$489,AU$250:AU$489)</f>
        <v>0.20448822786500423</v>
      </c>
      <c r="AV528" s="88">
        <f>SUMPRODUCT('Monthly Returns'!$BI$17:$BI$256,$AM$250:$AM$489,AV$250:AV$489)</f>
        <v>-4.8952993684344234E-2</v>
      </c>
      <c r="AW528" s="88">
        <f>SUMPRODUCT('Monthly Returns'!$BI$17:$BI$256,$AM$250:$AM$489,AW$250:AW$489)</f>
        <v>0.18341643004657834</v>
      </c>
      <c r="AX528" s="88">
        <f>SUMPRODUCT('Monthly Returns'!$BI$17:$BI$256,$AM$250:$AM$489,AX$250:AX$489)</f>
        <v>0.28874497742721417</v>
      </c>
      <c r="AY528" s="88">
        <f>SUMPRODUCT('Monthly Returns'!$BI$17:$BI$256,$AM$250:$AM$489,AY$250:AY$489)</f>
        <v>0.26032311784556506</v>
      </c>
      <c r="AZ528" s="88">
        <f>SUMPRODUCT('Monthly Returns'!$BI$17:$BI$256,$AM$250:$AM$489,AZ$250:AZ$489)</f>
        <v>0.22209407096209505</v>
      </c>
      <c r="BA528" s="88">
        <f>SUMPRODUCT('Monthly Returns'!$BI$17:$BI$256,$AM$250:$AM$489,BA$250:BA$489)</f>
        <v>0.22863055684347552</v>
      </c>
      <c r="BB528" s="88"/>
      <c r="BC528" s="88"/>
      <c r="BD528" s="88"/>
      <c r="BE528" s="88"/>
      <c r="BF528" s="88"/>
      <c r="BG528" s="88"/>
      <c r="BH528" s="88"/>
      <c r="BI528" s="88"/>
      <c r="BJ528" s="88"/>
      <c r="BK528" s="88"/>
      <c r="BL528" s="88"/>
      <c r="BM528" s="88"/>
      <c r="BN528" s="88"/>
      <c r="BO528" s="88"/>
      <c r="BP528" s="88"/>
      <c r="BQ528" s="88"/>
      <c r="BR528" s="88"/>
      <c r="BS528" s="88"/>
      <c r="BT528" s="88"/>
      <c r="BU528" s="88"/>
      <c r="BV528" s="88"/>
    </row>
    <row r="529" spans="1:74" x14ac:dyDescent="0.2">
      <c r="A529" s="90" t="str">
        <v>Hedge Funds - Relative Value</v>
      </c>
      <c r="C529" s="88">
        <f>SUMPRODUCT('Monthly Returns'!$BI$17:$BI$256,$AN$250:$AN$489,C$250:C$489)</f>
        <v>0.64518449292286506</v>
      </c>
      <c r="D529" s="88">
        <f>SUMPRODUCT('Monthly Returns'!$BI$17:$BI$256,$AN$250:$AN$489,D$250:D$489)</f>
        <v>0.64406368956762405</v>
      </c>
      <c r="E529" s="88">
        <f>SUMPRODUCT('Monthly Returns'!$BI$17:$BI$256,$AN$250:$AN$489,E$250:E$489)</f>
        <v>0.68948349768939143</v>
      </c>
      <c r="F529" s="88">
        <f>SUMPRODUCT('Monthly Returns'!$BI$17:$BI$256,$AN$250:$AN$489,F$250:F$489)</f>
        <v>0.57533643102263332</v>
      </c>
      <c r="G529" s="88">
        <f>SUMPRODUCT('Monthly Returns'!$BI$17:$BI$256,$AN$250:$AN$489,G$250:G$489)</f>
        <v>0.60844215747684149</v>
      </c>
      <c r="H529" s="88">
        <f>SUMPRODUCT('Monthly Returns'!$BI$17:$BI$256,$AN$250:$AN$489,H$250:H$489)</f>
        <v>0.72764521436423246</v>
      </c>
      <c r="I529" s="88">
        <f>SUMPRODUCT('Monthly Returns'!$BI$17:$BI$256,$AN$250:$AN$489,I$250:I$489)</f>
        <v>0.74849192926563857</v>
      </c>
      <c r="J529" s="88">
        <f>SUMPRODUCT('Monthly Returns'!$BI$17:$BI$256,$AN$250:$AN$489,J$250:J$489)</f>
        <v>0.76337851473271456</v>
      </c>
      <c r="K529" s="88">
        <f>SUMPRODUCT('Monthly Returns'!$BI$17:$BI$256,$AN$250:$AN$489,K$250:K$489)</f>
        <v>0.71640186810296191</v>
      </c>
      <c r="L529" s="88">
        <f>SUMPRODUCT('Monthly Returns'!$BI$17:$BI$256,$AN$250:$AN$489,L$250:L$489)</f>
        <v>8.4822301571367498E-2</v>
      </c>
      <c r="M529" s="88">
        <f>SUMPRODUCT('Monthly Returns'!$BI$17:$BI$256,$AN$250:$AN$489,M$250:M$489)</f>
        <v>9.3624084405569616E-2</v>
      </c>
      <c r="N529" s="88">
        <f>SUMPRODUCT('Monthly Returns'!$BI$17:$BI$256,$AN$250:$AN$489,N$250:N$489)</f>
        <v>-0.24299294746428232</v>
      </c>
      <c r="O529" s="88">
        <f>SUMPRODUCT('Monthly Returns'!$BI$17:$BI$256,$AN$250:$AN$489,O$250:O$489)</f>
        <v>-9.3001181305732393E-3</v>
      </c>
      <c r="P529" s="88">
        <f>SUMPRODUCT('Monthly Returns'!$BI$17:$BI$256,$AN$250:$AN$489,P$250:P$489)</f>
        <v>-0.24305582664077108</v>
      </c>
      <c r="Q529" s="88">
        <f>SUMPRODUCT('Monthly Returns'!$BI$17:$BI$256,$AN$250:$AN$489,Q$250:Q$489)</f>
        <v>-0.24818039089387281</v>
      </c>
      <c r="R529" s="88">
        <f>SUMPRODUCT('Monthly Returns'!$BI$17:$BI$256,$AN$250:$AN$489,R$250:R$489)</f>
        <v>0.42107714082222403</v>
      </c>
      <c r="S529" s="88">
        <f>SUMPRODUCT('Monthly Returns'!$BI$17:$BI$256,$AN$250:$AN$489,S$250:S$489)</f>
        <v>0.47184694803091864</v>
      </c>
      <c r="T529" s="88">
        <f>SUMPRODUCT('Monthly Returns'!$BI$17:$BI$256,$AN$250:$AN$489,T$250:T$489)</f>
        <v>0.33654987775318757</v>
      </c>
      <c r="U529" s="88">
        <f>SUMPRODUCT('Monthly Returns'!$BI$17:$BI$256,$AN$250:$AN$489,U$250:U$489)</f>
        <v>0.27345173017432323</v>
      </c>
      <c r="V529" s="88">
        <f>SUMPRODUCT('Monthly Returns'!$BI$17:$BI$256,$AN$250:$AN$489,V$250:V$489)</f>
        <v>-1.0064581167870115E-2</v>
      </c>
      <c r="W529" s="88">
        <f>SUMPRODUCT('Monthly Returns'!$BI$17:$BI$256,$AN$250:$AN$489,W$250:W$489)</f>
        <v>-1.9427335343813561E-2</v>
      </c>
      <c r="X529" s="88">
        <f>SUMPRODUCT('Monthly Returns'!$BI$17:$BI$256,$AN$250:$AN$489,X$250:X$489)</f>
        <v>0.44967697421210384</v>
      </c>
      <c r="Y529" s="88">
        <f>SUMPRODUCT('Monthly Returns'!$BI$17:$BI$256,$AN$250:$AN$489,Y$250:Y$489)</f>
        <v>8.3265919647460329E-2</v>
      </c>
      <c r="Z529" s="88">
        <f>SUMPRODUCT('Monthly Returns'!$BI$17:$BI$256,$AN$250:$AN$489,Z$250:Z$489)</f>
        <v>7.6920653027375205E-2</v>
      </c>
      <c r="AA529" s="88">
        <f>SUMPRODUCT('Monthly Returns'!$BI$17:$BI$256,$AN$250:$AN$489,AA$250:AA$489)</f>
        <v>0.8079081143279957</v>
      </c>
      <c r="AB529" s="88">
        <f>SUMPRODUCT('Monthly Returns'!$BI$17:$BI$256,$AN$250:$AN$489,AB$250:AB$489)</f>
        <v>0.82061230928401707</v>
      </c>
      <c r="AC529" s="88">
        <f>SUMPRODUCT('Monthly Returns'!$BI$17:$BI$256,$AN$250:$AN$489,AC$250:AC$489)</f>
        <v>0.23445614058700256</v>
      </c>
      <c r="AD529" s="88">
        <f>SUMPRODUCT('Monthly Returns'!$BI$17:$BI$256,$AN$250:$AN$489,AD$250:AD$489)</f>
        <v>0.13292162118059528</v>
      </c>
      <c r="AE529" s="88">
        <f>SUMPRODUCT('Monthly Returns'!$BI$17:$BI$256,$AN$250:$AN$489,AE$250:AE$489)</f>
        <v>0.48803793940172163</v>
      </c>
      <c r="AF529" s="88">
        <f>SUMPRODUCT('Monthly Returns'!$BI$17:$BI$256,$AN$250:$AN$489,AF$250:AF$489)</f>
        <v>0.57994106917060417</v>
      </c>
      <c r="AG529" s="88">
        <f>SUMPRODUCT('Monthly Returns'!$BI$17:$BI$256,$AN$250:$AN$489,AG$250:AG$489)</f>
        <v>0.68323868304337709</v>
      </c>
      <c r="AH529" s="88">
        <f>SUMPRODUCT('Monthly Returns'!$BI$17:$BI$256,$AN$250:$AN$489,AH$250:AH$489)</f>
        <v>0.46395469579416893</v>
      </c>
      <c r="AI529" s="88">
        <f>SUMPRODUCT('Monthly Returns'!$BI$17:$BI$256,$AN$250:$AN$489,AI$250:AI$489)</f>
        <v>0.84143349573871773</v>
      </c>
      <c r="AJ529" s="88">
        <f>SUMPRODUCT('Monthly Returns'!$BI$17:$BI$256,$AN$250:$AN$489,AJ$250:AJ$489)</f>
        <v>0.83004370050552934</v>
      </c>
      <c r="AK529" s="88">
        <f>SUMPRODUCT('Monthly Returns'!$BI$17:$BI$256,$AN$250:$AN$489,AK$250:AK$489)</f>
        <v>0.80524877131878958</v>
      </c>
      <c r="AL529" s="88">
        <f>SUMPRODUCT('Monthly Returns'!$BI$17:$BI$256,$AN$250:$AN$489,AL$250:AL$489)</f>
        <v>0.87433196680423053</v>
      </c>
      <c r="AM529" s="88">
        <f>SUMPRODUCT('Monthly Returns'!$BI$17:$BI$256,$AN$250:$AN$489,AM$250:AM$489)</f>
        <v>0.26132151677315757</v>
      </c>
      <c r="AN529" s="88">
        <f>SUMPRODUCT('Monthly Returns'!$BI$17:$BI$256,$AN$250:$AN$489,AN$250:AN$489)</f>
        <v>1</v>
      </c>
      <c r="AO529" s="88">
        <f>SUMPRODUCT('Monthly Returns'!$BI$17:$BI$256,$AN$250:$AN$489,AO$250:AO$489)</f>
        <v>-9.2432213674902883E-2</v>
      </c>
      <c r="AP529" s="88">
        <f>SUMPRODUCT('Monthly Returns'!$BI$17:$BI$256,$AN$250:$AN$489,AP$250:AP$489)</f>
        <v>0.55393094172524582</v>
      </c>
      <c r="AQ529" s="88">
        <f>SUMPRODUCT('Monthly Returns'!$BI$17:$BI$256,$AN$250:$AN$489,AQ$250:AQ$489)</f>
        <v>0.67223783165629725</v>
      </c>
      <c r="AR529" s="88">
        <f>SUMPRODUCT('Monthly Returns'!$BI$17:$BI$256,$AN$250:$AN$489,AR$250:AR$489)</f>
        <v>0.56438814806185067</v>
      </c>
      <c r="AS529" s="88">
        <f>SUMPRODUCT('Monthly Returns'!$BI$17:$BI$256,$AN$250:$AN$489,AS$250:AS$489)</f>
        <v>8.4822301571367498E-2</v>
      </c>
      <c r="AT529" s="88">
        <f>SUMPRODUCT('Monthly Returns'!$BI$17:$BI$256,$AN$250:$AN$489,AT$250:AT$489)</f>
        <v>0.77154904167039717</v>
      </c>
      <c r="AU529" s="88">
        <f>SUMPRODUCT('Monthly Returns'!$BI$17:$BI$256,$AN$250:$AN$489,AU$250:AU$489)</f>
        <v>0.2267315780775867</v>
      </c>
      <c r="AV529" s="88">
        <f>SUMPRODUCT('Monthly Returns'!$BI$17:$BI$256,$AN$250:$AN$489,AV$250:AV$489)</f>
        <v>-0.18216939059932319</v>
      </c>
      <c r="AW529" s="88">
        <f>SUMPRODUCT('Monthly Returns'!$BI$17:$BI$256,$AN$250:$AN$489,AW$250:AW$489)</f>
        <v>0.47111052117605462</v>
      </c>
      <c r="AX529" s="88">
        <f>SUMPRODUCT('Monthly Returns'!$BI$17:$BI$256,$AN$250:$AN$489,AX$250:AX$489)</f>
        <v>0.62843080501048354</v>
      </c>
      <c r="AY529" s="88">
        <f>SUMPRODUCT('Monthly Returns'!$BI$17:$BI$256,$AN$250:$AN$489,AY$250:AY$489)</f>
        <v>0.6789011654859447</v>
      </c>
      <c r="AZ529" s="88">
        <f>SUMPRODUCT('Monthly Returns'!$BI$17:$BI$256,$AN$250:$AN$489,AZ$250:AZ$489)</f>
        <v>0.43978329334174304</v>
      </c>
      <c r="BA529" s="88">
        <f>SUMPRODUCT('Monthly Returns'!$BI$17:$BI$256,$AN$250:$AN$489,BA$250:BA$489)</f>
        <v>0.63848507201440685</v>
      </c>
      <c r="BB529" s="88"/>
      <c r="BC529" s="88"/>
      <c r="BD529" s="88"/>
      <c r="BE529" s="88"/>
      <c r="BF529" s="88"/>
      <c r="BG529" s="88"/>
      <c r="BH529" s="88"/>
      <c r="BI529" s="88"/>
      <c r="BJ529" s="88"/>
      <c r="BK529" s="88"/>
      <c r="BL529" s="88"/>
      <c r="BM529" s="88"/>
      <c r="BN529" s="88"/>
      <c r="BO529" s="88"/>
      <c r="BP529" s="88"/>
      <c r="BQ529" s="88"/>
      <c r="BR529" s="88"/>
      <c r="BS529" s="88"/>
      <c r="BT529" s="88"/>
      <c r="BU529" s="88"/>
      <c r="BV529" s="88"/>
    </row>
    <row r="530" spans="1:74" x14ac:dyDescent="0.2">
      <c r="A530" s="90" t="str">
        <v>Hedge Funds - Managed Futures</v>
      </c>
      <c r="C530" s="88">
        <f>SUMPRODUCT('Monthly Returns'!$BI$17:$BI$256,$AO$250:$AO$489,C$250:C$489)</f>
        <v>-9.1919571728310195E-2</v>
      </c>
      <c r="D530" s="88">
        <f>SUMPRODUCT('Monthly Returns'!$BI$17:$BI$256,$AO$250:$AO$489,D$250:D$489)</f>
        <v>-8.8291171753327388E-2</v>
      </c>
      <c r="E530" s="88">
        <f>SUMPRODUCT('Monthly Returns'!$BI$17:$BI$256,$AO$250:$AO$489,E$250:E$489)</f>
        <v>-8.6181537115726833E-2</v>
      </c>
      <c r="F530" s="88">
        <f>SUMPRODUCT('Monthly Returns'!$BI$17:$BI$256,$AO$250:$AO$489,F$250:F$489)</f>
        <v>-0.11594175475902675</v>
      </c>
      <c r="G530" s="88">
        <f>SUMPRODUCT('Monthly Returns'!$BI$17:$BI$256,$AO$250:$AO$489,G$250:G$489)</f>
        <v>-0.11300351604909337</v>
      </c>
      <c r="H530" s="88">
        <f>SUMPRODUCT('Monthly Returns'!$BI$17:$BI$256,$AO$250:$AO$489,H$250:H$489)</f>
        <v>-7.6906302637930871E-2</v>
      </c>
      <c r="I530" s="88">
        <f>SUMPRODUCT('Monthly Returns'!$BI$17:$BI$256,$AO$250:$AO$489,I$250:I$489)</f>
        <v>-6.8028633619047874E-2</v>
      </c>
      <c r="J530" s="88">
        <f>SUMPRODUCT('Monthly Returns'!$BI$17:$BI$256,$AO$250:$AO$489,J$250:J$489)</f>
        <v>-6.9253969404282592E-2</v>
      </c>
      <c r="K530" s="88">
        <f>SUMPRODUCT('Monthly Returns'!$BI$17:$BI$256,$AO$250:$AO$489,K$250:K$489)</f>
        <v>-3.9138897148566179E-2</v>
      </c>
      <c r="L530" s="88">
        <f>SUMPRODUCT('Monthly Returns'!$BI$17:$BI$256,$AO$250:$AO$489,L$250:L$489)</f>
        <v>7.211263678960371E-2</v>
      </c>
      <c r="M530" s="88">
        <f>SUMPRODUCT('Monthly Returns'!$BI$17:$BI$256,$AO$250:$AO$489,M$250:M$489)</f>
        <v>0.22964385793645825</v>
      </c>
      <c r="N530" s="88">
        <f>SUMPRODUCT('Monthly Returns'!$BI$17:$BI$256,$AO$250:$AO$489,N$250:N$489)</f>
        <v>0.29770558983068068</v>
      </c>
      <c r="O530" s="88">
        <f>SUMPRODUCT('Monthly Returns'!$BI$17:$BI$256,$AO$250:$AO$489,O$250:O$489)</f>
        <v>0.14190679917021656</v>
      </c>
      <c r="P530" s="88">
        <f>SUMPRODUCT('Monthly Returns'!$BI$17:$BI$256,$AO$250:$AO$489,P$250:P$489)</f>
        <v>0.28912662318824878</v>
      </c>
      <c r="Q530" s="88">
        <f>SUMPRODUCT('Monthly Returns'!$BI$17:$BI$256,$AO$250:$AO$489,Q$250:Q$489)</f>
        <v>0.28358900429982314</v>
      </c>
      <c r="R530" s="88">
        <f>SUMPRODUCT('Monthly Returns'!$BI$17:$BI$256,$AO$250:$AO$489,R$250:R$489)</f>
        <v>0.13281335922087359</v>
      </c>
      <c r="S530" s="88">
        <f>SUMPRODUCT('Monthly Returns'!$BI$17:$BI$256,$AO$250:$AO$489,S$250:S$489)</f>
        <v>0.10871374640489261</v>
      </c>
      <c r="T530" s="88">
        <f>SUMPRODUCT('Monthly Returns'!$BI$17:$BI$256,$AO$250:$AO$489,T$250:T$489)</f>
        <v>0.135387468270458</v>
      </c>
      <c r="U530" s="88">
        <f>SUMPRODUCT('Monthly Returns'!$BI$17:$BI$256,$AO$250:$AO$489,U$250:U$489)</f>
        <v>0.14599632602009971</v>
      </c>
      <c r="V530" s="88">
        <f>SUMPRODUCT('Monthly Returns'!$BI$17:$BI$256,$AO$250:$AO$489,V$250:V$489)</f>
        <v>0.24550879355350858</v>
      </c>
      <c r="W530" s="88">
        <f>SUMPRODUCT('Monthly Returns'!$BI$17:$BI$256,$AO$250:$AO$489,W$250:W$489)</f>
        <v>0.18756152927794076</v>
      </c>
      <c r="X530" s="88">
        <f>SUMPRODUCT('Monthly Returns'!$BI$17:$BI$256,$AO$250:$AO$489,X$250:X$489)</f>
        <v>-1.6856435318744617E-2</v>
      </c>
      <c r="Y530" s="88">
        <f>SUMPRODUCT('Monthly Returns'!$BI$17:$BI$256,$AO$250:$AO$489,Y$250:Y$489)</f>
        <v>0.12609555596421412</v>
      </c>
      <c r="Z530" s="88">
        <f>SUMPRODUCT('Monthly Returns'!$BI$17:$BI$256,$AO$250:$AO$489,Z$250:Z$489)</f>
        <v>0.14110685061174416</v>
      </c>
      <c r="AA530" s="88">
        <f>SUMPRODUCT('Monthly Returns'!$BI$17:$BI$256,$AO$250:$AO$489,AA$250:AA$489)</f>
        <v>-0.1747805672241585</v>
      </c>
      <c r="AB530" s="88">
        <f>SUMPRODUCT('Monthly Returns'!$BI$17:$BI$256,$AO$250:$AO$489,AB$250:AB$489)</f>
        <v>-0.18713347490695562</v>
      </c>
      <c r="AC530" s="88">
        <f>SUMPRODUCT('Monthly Returns'!$BI$17:$BI$256,$AO$250:$AO$489,AC$250:AC$489)</f>
        <v>0.13037594403555688</v>
      </c>
      <c r="AD530" s="88">
        <f>SUMPRODUCT('Monthly Returns'!$BI$17:$BI$256,$AO$250:$AO$489,AD$250:AD$489)</f>
        <v>0.15985845414725083</v>
      </c>
      <c r="AE530" s="88">
        <f>SUMPRODUCT('Monthly Returns'!$BI$17:$BI$256,$AO$250:$AO$489,AE$250:AE$489)</f>
        <v>2.9230089384162602E-2</v>
      </c>
      <c r="AF530" s="88">
        <f>SUMPRODUCT('Monthly Returns'!$BI$17:$BI$256,$AO$250:$AO$489,AF$250:AF$489)</f>
        <v>-3.4624246217401559E-2</v>
      </c>
      <c r="AG530" s="88">
        <f>SUMPRODUCT('Monthly Returns'!$BI$17:$BI$256,$AO$250:$AO$489,AG$250:AG$489)</f>
        <v>-0.10582045890359273</v>
      </c>
      <c r="AH530" s="88">
        <f>SUMPRODUCT('Monthly Returns'!$BI$17:$BI$256,$AO$250:$AO$489,AH$250:AH$489)</f>
        <v>7.7598900498526192E-4</v>
      </c>
      <c r="AI530" s="88">
        <f>SUMPRODUCT('Monthly Returns'!$BI$17:$BI$256,$AO$250:$AO$489,AI$250:AI$489)</f>
        <v>0.15504828781017335</v>
      </c>
      <c r="AJ530" s="88">
        <f>SUMPRODUCT('Monthly Returns'!$BI$17:$BI$256,$AO$250:$AO$489,AJ$250:AJ$489)</f>
        <v>8.7233087846386143E-2</v>
      </c>
      <c r="AK530" s="88">
        <f>SUMPRODUCT('Monthly Returns'!$BI$17:$BI$256,$AO$250:$AO$489,AK$250:AK$489)</f>
        <v>-3.1573008909794836E-2</v>
      </c>
      <c r="AL530" s="88">
        <f>SUMPRODUCT('Monthly Returns'!$BI$17:$BI$256,$AO$250:$AO$489,AL$250:AL$489)</f>
        <v>-6.7793917552484956E-2</v>
      </c>
      <c r="AM530" s="88">
        <f>SUMPRODUCT('Monthly Returns'!$BI$17:$BI$256,$AO$250:$AO$489,AM$250:AM$489)</f>
        <v>0.73780476822122021</v>
      </c>
      <c r="AN530" s="88">
        <f>SUMPRODUCT('Monthly Returns'!$BI$17:$BI$256,$AO$250:$AO$489,AN$250:AN$489)</f>
        <v>-9.2432213674902883E-2</v>
      </c>
      <c r="AO530" s="88">
        <f>SUMPRODUCT('Monthly Returns'!$BI$17:$BI$256,$AO$250:$AO$489,AO$250:AO$489)</f>
        <v>1.0000000000000002</v>
      </c>
      <c r="AP530" s="88">
        <f>SUMPRODUCT('Monthly Returns'!$BI$17:$BI$256,$AO$250:$AO$489,AP$250:AP$489)</f>
        <v>-5.1472528602671689E-3</v>
      </c>
      <c r="AQ530" s="88">
        <f>SUMPRODUCT('Monthly Returns'!$BI$17:$BI$256,$AO$250:$AO$489,AQ$250:AQ$489)</f>
        <v>-3.4895153730876274E-2</v>
      </c>
      <c r="AR530" s="88">
        <f>SUMPRODUCT('Monthly Returns'!$BI$17:$BI$256,$AO$250:$AO$489,AR$250:AR$489)</f>
        <v>-0.12620340154324436</v>
      </c>
      <c r="AS530" s="88">
        <f>SUMPRODUCT('Monthly Returns'!$BI$17:$BI$256,$AO$250:$AO$489,AS$250:AS$489)</f>
        <v>7.211263678960371E-2</v>
      </c>
      <c r="AT530" s="88">
        <f>SUMPRODUCT('Monthly Returns'!$BI$17:$BI$256,$AO$250:$AO$489,AT$250:AT$489)</f>
        <v>6.3664661622401001E-3</v>
      </c>
      <c r="AU530" s="88">
        <f>SUMPRODUCT('Monthly Returns'!$BI$17:$BI$256,$AO$250:$AO$489,AU$250:AU$489)</f>
        <v>4.0399001077054981E-3</v>
      </c>
      <c r="AV530" s="88">
        <f>SUMPRODUCT('Monthly Returns'!$BI$17:$BI$256,$AO$250:$AO$489,AV$250:AV$489)</f>
        <v>-7.9581602195463758E-2</v>
      </c>
      <c r="AW530" s="88">
        <f>SUMPRODUCT('Monthly Returns'!$BI$17:$BI$256,$AO$250:$AO$489,AW$250:AW$489)</f>
        <v>-2.2059021353098163E-4</v>
      </c>
      <c r="AX530" s="88">
        <f>SUMPRODUCT('Monthly Returns'!$BI$17:$BI$256,$AO$250:$AO$489,AX$250:AX$489)</f>
        <v>-3.3093719596418501E-3</v>
      </c>
      <c r="AY530" s="88">
        <f>SUMPRODUCT('Monthly Returns'!$BI$17:$BI$256,$AO$250:$AO$489,AY$250:AY$489)</f>
        <v>-9.2596097952506284E-2</v>
      </c>
      <c r="AZ530" s="88">
        <f>SUMPRODUCT('Monthly Returns'!$BI$17:$BI$256,$AO$250:$AO$489,AZ$250:AZ$489)</f>
        <v>-5.2952211773323966E-2</v>
      </c>
      <c r="BA530" s="88">
        <f>SUMPRODUCT('Monthly Returns'!$BI$17:$BI$256,$AO$250:$AO$489,BA$250:BA$489)</f>
        <v>-2.8119700754888663E-2</v>
      </c>
      <c r="BB530" s="88"/>
      <c r="BC530" s="88"/>
      <c r="BD530" s="88"/>
      <c r="BE530" s="88"/>
      <c r="BF530" s="88"/>
      <c r="BG530" s="88"/>
      <c r="BH530" s="88"/>
      <c r="BI530" s="88"/>
      <c r="BJ530" s="88"/>
      <c r="BK530" s="88"/>
      <c r="BL530" s="88"/>
      <c r="BM530" s="88"/>
      <c r="BN530" s="88"/>
      <c r="BO530" s="88"/>
      <c r="BP530" s="88"/>
      <c r="BQ530" s="88"/>
      <c r="BR530" s="88"/>
      <c r="BS530" s="88"/>
      <c r="BT530" s="88"/>
      <c r="BU530" s="88"/>
      <c r="BV530" s="88"/>
    </row>
    <row r="531" spans="1:74" x14ac:dyDescent="0.2">
      <c r="A531" s="90" t="str">
        <v>Commodities</v>
      </c>
      <c r="C531" s="88">
        <f>SUMPRODUCT('Monthly Returns'!$BI$17:$BI$256,$AP$250:$AP$489,C$250:C$489)</f>
        <v>0.38300410829578452</v>
      </c>
      <c r="D531" s="88">
        <f>SUMPRODUCT('Monthly Returns'!$BI$17:$BI$256,$AP$250:$AP$489,D$250:D$489)</f>
        <v>0.3825622278077655</v>
      </c>
      <c r="E531" s="88">
        <f>SUMPRODUCT('Monthly Returns'!$BI$17:$BI$256,$AP$250:$AP$489,E$250:E$489)</f>
        <v>0.41995320935046765</v>
      </c>
      <c r="F531" s="88">
        <f>SUMPRODUCT('Monthly Returns'!$BI$17:$BI$256,$AP$250:$AP$489,F$250:F$489)</f>
        <v>0.33882455070033984</v>
      </c>
      <c r="G531" s="88">
        <f>SUMPRODUCT('Monthly Returns'!$BI$17:$BI$256,$AP$250:$AP$489,G$250:G$489)</f>
        <v>0.33729804533605912</v>
      </c>
      <c r="H531" s="88">
        <f>SUMPRODUCT('Monthly Returns'!$BI$17:$BI$256,$AP$250:$AP$489,H$250:H$489)</f>
        <v>0.48998571618719039</v>
      </c>
      <c r="I531" s="88">
        <f>SUMPRODUCT('Monthly Returns'!$BI$17:$BI$256,$AP$250:$AP$489,I$250:I$489)</f>
        <v>0.54476256876388152</v>
      </c>
      <c r="J531" s="88">
        <f>SUMPRODUCT('Monthly Returns'!$BI$17:$BI$256,$AP$250:$AP$489,J$250:J$489)</f>
        <v>0.54813097190022986</v>
      </c>
      <c r="K531" s="88">
        <f>SUMPRODUCT('Monthly Returns'!$BI$17:$BI$256,$AP$250:$AP$489,K$250:K$489)</f>
        <v>0.55674431640411826</v>
      </c>
      <c r="L531" s="88">
        <f>SUMPRODUCT('Monthly Returns'!$BI$17:$BI$256,$AP$250:$AP$489,L$250:L$489)</f>
        <v>8.2197811454866335E-2</v>
      </c>
      <c r="M531" s="88">
        <f>SUMPRODUCT('Monthly Returns'!$BI$17:$BI$256,$AP$250:$AP$489,M$250:M$489)</f>
        <v>3.3060571021383531E-2</v>
      </c>
      <c r="N531" s="88">
        <f>SUMPRODUCT('Monthly Returns'!$BI$17:$BI$256,$AP$250:$AP$489,N$250:N$489)</f>
        <v>-0.12621749259791912</v>
      </c>
      <c r="O531" s="88">
        <f>SUMPRODUCT('Monthly Returns'!$BI$17:$BI$256,$AP$250:$AP$489,O$250:O$489)</f>
        <v>8.730857173485182E-2</v>
      </c>
      <c r="P531" s="88">
        <f>SUMPRODUCT('Monthly Returns'!$BI$17:$BI$256,$AP$250:$AP$489,P$250:P$489)</f>
        <v>-8.5479117729756998E-2</v>
      </c>
      <c r="Q531" s="88">
        <f>SUMPRODUCT('Monthly Returns'!$BI$17:$BI$256,$AP$250:$AP$489,Q$250:Q$489)</f>
        <v>-0.20628742640994158</v>
      </c>
      <c r="R531" s="88">
        <f>SUMPRODUCT('Monthly Returns'!$BI$17:$BI$256,$AP$250:$AP$489,R$250:R$489)</f>
        <v>0.20542578201064396</v>
      </c>
      <c r="S531" s="88">
        <f>SUMPRODUCT('Monthly Returns'!$BI$17:$BI$256,$AP$250:$AP$489,S$250:S$489)</f>
        <v>0.25703222063773157</v>
      </c>
      <c r="T531" s="88">
        <f>SUMPRODUCT('Monthly Returns'!$BI$17:$BI$256,$AP$250:$AP$489,T$250:T$489)</f>
        <v>0.13869424494489629</v>
      </c>
      <c r="U531" s="88">
        <f>SUMPRODUCT('Monthly Returns'!$BI$17:$BI$256,$AP$250:$AP$489,U$250:U$489)</f>
        <v>0.26770786960570403</v>
      </c>
      <c r="V531" s="88">
        <f>SUMPRODUCT('Monthly Returns'!$BI$17:$BI$256,$AP$250:$AP$489,V$250:V$489)</f>
        <v>2.4258735849933502E-2</v>
      </c>
      <c r="W531" s="88">
        <f>SUMPRODUCT('Monthly Returns'!$BI$17:$BI$256,$AP$250:$AP$489,W$250:W$489)</f>
        <v>-2.3822853303035949E-2</v>
      </c>
      <c r="X531" s="88">
        <f>SUMPRODUCT('Monthly Returns'!$BI$17:$BI$256,$AP$250:$AP$489,X$250:X$489)</f>
        <v>0.20331700398296707</v>
      </c>
      <c r="Y531" s="88">
        <f>SUMPRODUCT('Monthly Returns'!$BI$17:$BI$256,$AP$250:$AP$489,Y$250:Y$489)</f>
        <v>-5.9243435576294814E-2</v>
      </c>
      <c r="Z531" s="88">
        <f>SUMPRODUCT('Monthly Returns'!$BI$17:$BI$256,$AP$250:$AP$489,Z$250:Z$489)</f>
        <v>-4.5216106362400678E-2</v>
      </c>
      <c r="AA531" s="88">
        <f>SUMPRODUCT('Monthly Returns'!$BI$17:$BI$256,$AP$250:$AP$489,AA$250:AA$489)</f>
        <v>0.44296008107447088</v>
      </c>
      <c r="AB531" s="88">
        <f>SUMPRODUCT('Monthly Returns'!$BI$17:$BI$256,$AP$250:$AP$489,AB$250:AB$489)</f>
        <v>0.39457301438214881</v>
      </c>
      <c r="AC531" s="88">
        <f>SUMPRODUCT('Monthly Returns'!$BI$17:$BI$256,$AP$250:$AP$489,AC$250:AC$489)</f>
        <v>0.41691928354515556</v>
      </c>
      <c r="AD531" s="88">
        <f>SUMPRODUCT('Monthly Returns'!$BI$17:$BI$256,$AP$250:$AP$489,AD$250:AD$489)</f>
        <v>0.35420989026862576</v>
      </c>
      <c r="AE531" s="88">
        <f>SUMPRODUCT('Monthly Returns'!$BI$17:$BI$256,$AP$250:$AP$489,AE$250:AE$489)</f>
        <v>0.51527426174966451</v>
      </c>
      <c r="AF531" s="88">
        <f>SUMPRODUCT('Monthly Returns'!$BI$17:$BI$256,$AP$250:$AP$489,AF$250:AF$489)</f>
        <v>0.38288085329102128</v>
      </c>
      <c r="AG531" s="88">
        <f>SUMPRODUCT('Monthly Returns'!$BI$17:$BI$256,$AP$250:$AP$489,AG$250:AG$489)</f>
        <v>0.45707477334737484</v>
      </c>
      <c r="AH531" s="88">
        <f>SUMPRODUCT('Monthly Returns'!$BI$17:$BI$256,$AP$250:$AP$489,AH$250:AH$489)</f>
        <v>0.49313709919250132</v>
      </c>
      <c r="AI531" s="88">
        <f>SUMPRODUCT('Monthly Returns'!$BI$17:$BI$256,$AP$250:$AP$489,AI$250:AI$489)</f>
        <v>0.53125549986714082</v>
      </c>
      <c r="AJ531" s="88">
        <f>SUMPRODUCT('Monthly Returns'!$BI$17:$BI$256,$AP$250:$AP$489,AJ$250:AJ$489)</f>
        <v>0.56155126819900003</v>
      </c>
      <c r="AK531" s="88">
        <f>SUMPRODUCT('Monthly Returns'!$BI$17:$BI$256,$AP$250:$AP$489,AK$250:AK$489)</f>
        <v>0.54499467501481857</v>
      </c>
      <c r="AL531" s="88">
        <f>SUMPRODUCT('Monthly Returns'!$BI$17:$BI$256,$AP$250:$AP$489,AL$250:AL$489)</f>
        <v>0.52985925221594976</v>
      </c>
      <c r="AM531" s="88">
        <f>SUMPRODUCT('Monthly Returns'!$BI$17:$BI$256,$AP$250:$AP$489,AM$250:AM$489)</f>
        <v>0.32646074045282963</v>
      </c>
      <c r="AN531" s="88">
        <f>SUMPRODUCT('Monthly Returns'!$BI$17:$BI$256,$AP$250:$AP$489,AN$250:AN$489)</f>
        <v>0.55393094172524582</v>
      </c>
      <c r="AO531" s="88">
        <f>SUMPRODUCT('Monthly Returns'!$BI$17:$BI$256,$AP$250:$AP$489,AO$250:AO$489)</f>
        <v>-5.1472528602671671E-3</v>
      </c>
      <c r="AP531" s="88">
        <f>SUMPRODUCT('Monthly Returns'!$BI$17:$BI$256,$AP$250:$AP$489,AP$250:AP$489)</f>
        <v>0.99999999999999933</v>
      </c>
      <c r="AQ531" s="88">
        <f>SUMPRODUCT('Monthly Returns'!$BI$17:$BI$256,$AP$250:$AP$489,AQ$250:AQ$489)</f>
        <v>0.69504516555978224</v>
      </c>
      <c r="AR531" s="88">
        <f>SUMPRODUCT('Monthly Returns'!$BI$17:$BI$256,$AP$250:$AP$489,AR$250:AR$489)</f>
        <v>0.39919053001027355</v>
      </c>
      <c r="AS531" s="88">
        <f>SUMPRODUCT('Monthly Returns'!$BI$17:$BI$256,$AP$250:$AP$489,AS$250:AS$489)</f>
        <v>8.2197811454866335E-2</v>
      </c>
      <c r="AT531" s="88">
        <f>SUMPRODUCT('Monthly Returns'!$BI$17:$BI$256,$AP$250:$AP$489,AT$250:AT$489)</f>
        <v>0.69102601452512702</v>
      </c>
      <c r="AU531" s="88">
        <f>SUMPRODUCT('Monthly Returns'!$BI$17:$BI$256,$AP$250:$AP$489,AU$250:AU$489)</f>
        <v>0.460813438744133</v>
      </c>
      <c r="AV531" s="88">
        <f>SUMPRODUCT('Monthly Returns'!$BI$17:$BI$256,$AP$250:$AP$489,AV$250:AV$489)</f>
        <v>-7.5656853839032191E-3</v>
      </c>
      <c r="AW531" s="88">
        <f>SUMPRODUCT('Monthly Returns'!$BI$17:$BI$256,$AP$250:$AP$489,AW$250:AW$489)</f>
        <v>0.23704673362924267</v>
      </c>
      <c r="AX531" s="88">
        <f>SUMPRODUCT('Monthly Returns'!$BI$17:$BI$256,$AP$250:$AP$489,AX$250:AX$489)</f>
        <v>0.39859357326781869</v>
      </c>
      <c r="AY531" s="88">
        <f>SUMPRODUCT('Monthly Returns'!$BI$17:$BI$256,$AP$250:$AP$489,AY$250:AY$489)</f>
        <v>0.41122771549324194</v>
      </c>
      <c r="AZ531" s="88">
        <f>SUMPRODUCT('Monthly Returns'!$BI$17:$BI$256,$AP$250:$AP$489,AZ$250:AZ$489)</f>
        <v>0.1084590910062701</v>
      </c>
      <c r="BA531" s="88">
        <f>SUMPRODUCT('Monthly Returns'!$BI$17:$BI$256,$AP$250:$AP$489,BA$250:BA$489)</f>
        <v>0.44106365668506242</v>
      </c>
      <c r="BB531" s="88"/>
      <c r="BC531" s="88"/>
      <c r="BD531" s="88"/>
      <c r="BE531" s="88"/>
      <c r="BF531" s="88"/>
      <c r="BG531" s="88"/>
      <c r="BH531" s="88"/>
      <c r="BI531" s="88"/>
      <c r="BJ531" s="88"/>
      <c r="BK531" s="88"/>
      <c r="BL531" s="88"/>
      <c r="BM531" s="88"/>
      <c r="BN531" s="88"/>
      <c r="BO531" s="88"/>
      <c r="BP531" s="88"/>
      <c r="BQ531" s="88"/>
      <c r="BR531" s="88"/>
      <c r="BS531" s="88"/>
      <c r="BT531" s="88"/>
      <c r="BU531" s="88"/>
      <c r="BV531" s="88"/>
    </row>
    <row r="532" spans="1:74" x14ac:dyDescent="0.2">
      <c r="A532" s="90" t="str">
        <v>Global Natural Resources Equity</v>
      </c>
      <c r="C532" s="88">
        <f>SUMPRODUCT('Monthly Returns'!$BI$17:$BI$256,$AQ$250:$AQ$489,C$250:C$489)</f>
        <v>0.71373913445371739</v>
      </c>
      <c r="D532" s="88">
        <f>SUMPRODUCT('Monthly Returns'!$BI$17:$BI$256,$AQ$250:$AQ$489,D$250:D$489)</f>
        <v>0.71593554043672591</v>
      </c>
      <c r="E532" s="88">
        <f>SUMPRODUCT('Monthly Returns'!$BI$17:$BI$256,$AQ$250:$AQ$489,E$250:E$489)</f>
        <v>0.70965147225600422</v>
      </c>
      <c r="F532" s="88">
        <f>SUMPRODUCT('Monthly Returns'!$BI$17:$BI$256,$AQ$250:$AQ$489,F$250:F$489)</f>
        <v>0.60447217939462139</v>
      </c>
      <c r="G532" s="88">
        <f>SUMPRODUCT('Monthly Returns'!$BI$17:$BI$256,$AQ$250:$AQ$489,G$250:G$489)</f>
        <v>0.55388412960220901</v>
      </c>
      <c r="H532" s="88">
        <f>SUMPRODUCT('Monthly Returns'!$BI$17:$BI$256,$AQ$250:$AQ$489,H$250:H$489)</f>
        <v>0.81685939145464082</v>
      </c>
      <c r="I532" s="88">
        <f>SUMPRODUCT('Monthly Returns'!$BI$17:$BI$256,$AQ$250:$AQ$489,I$250:I$489)</f>
        <v>0.84368483695695429</v>
      </c>
      <c r="J532" s="88">
        <f>SUMPRODUCT('Monthly Returns'!$BI$17:$BI$256,$AQ$250:$AQ$489,J$250:J$489)</f>
        <v>0.7797690983431308</v>
      </c>
      <c r="K532" s="88">
        <f>SUMPRODUCT('Monthly Returns'!$BI$17:$BI$256,$AQ$250:$AQ$489,K$250:K$489)</f>
        <v>0.81330217069468369</v>
      </c>
      <c r="L532" s="88">
        <f>SUMPRODUCT('Monthly Returns'!$BI$17:$BI$256,$AQ$250:$AQ$489,L$250:L$489)</f>
        <v>2.5072462758168806E-2</v>
      </c>
      <c r="M532" s="88">
        <f>SUMPRODUCT('Monthly Returns'!$BI$17:$BI$256,$AQ$250:$AQ$489,M$250:M$489)</f>
        <v>-3.7281968912129267E-2</v>
      </c>
      <c r="N532" s="88">
        <f>SUMPRODUCT('Monthly Returns'!$BI$17:$BI$256,$AQ$250:$AQ$489,N$250:N$489)</f>
        <v>-0.27285695626810258</v>
      </c>
      <c r="O532" s="88">
        <f>SUMPRODUCT('Monthly Returns'!$BI$17:$BI$256,$AQ$250:$AQ$489,O$250:O$489)</f>
        <v>1.1505053848375541E-2</v>
      </c>
      <c r="P532" s="88">
        <f>SUMPRODUCT('Monthly Returns'!$BI$17:$BI$256,$AQ$250:$AQ$489,P$250:P$489)</f>
        <v>-0.25443177076613849</v>
      </c>
      <c r="Q532" s="88">
        <f>SUMPRODUCT('Monthly Returns'!$BI$17:$BI$256,$AQ$250:$AQ$489,Q$250:Q$489)</f>
        <v>-0.30040776938653502</v>
      </c>
      <c r="R532" s="88">
        <f>SUMPRODUCT('Monthly Returns'!$BI$17:$BI$256,$AQ$250:$AQ$489,R$250:R$489)</f>
        <v>0.23681410076929105</v>
      </c>
      <c r="S532" s="88">
        <f>SUMPRODUCT('Monthly Returns'!$BI$17:$BI$256,$AQ$250:$AQ$489,S$250:S$489)</f>
        <v>0.25498196052150629</v>
      </c>
      <c r="T532" s="88">
        <f>SUMPRODUCT('Monthly Returns'!$BI$17:$BI$256,$AQ$250:$AQ$489,T$250:T$489)</f>
        <v>0.19820714938247641</v>
      </c>
      <c r="U532" s="88">
        <f>SUMPRODUCT('Monthly Returns'!$BI$17:$BI$256,$AQ$250:$AQ$489,U$250:U$489)</f>
        <v>0.1884948759137953</v>
      </c>
      <c r="V532" s="88">
        <f>SUMPRODUCT('Monthly Returns'!$BI$17:$BI$256,$AQ$250:$AQ$489,V$250:V$489)</f>
        <v>-6.2092689186950073E-2</v>
      </c>
      <c r="W532" s="88">
        <f>SUMPRODUCT('Monthly Returns'!$BI$17:$BI$256,$AQ$250:$AQ$489,W$250:W$489)</f>
        <v>-0.10399989137683421</v>
      </c>
      <c r="X532" s="88">
        <f>SUMPRODUCT('Monthly Returns'!$BI$17:$BI$256,$AQ$250:$AQ$489,X$250:X$489)</f>
        <v>0.19158781147410942</v>
      </c>
      <c r="Y532" s="88">
        <f>SUMPRODUCT('Monthly Returns'!$BI$17:$BI$256,$AQ$250:$AQ$489,Y$250:Y$489)</f>
        <v>-8.1656554209431936E-2</v>
      </c>
      <c r="Z532" s="88">
        <f>SUMPRODUCT('Monthly Returns'!$BI$17:$BI$256,$AQ$250:$AQ$489,Z$250:Z$489)</f>
        <v>-7.1514280573749506E-2</v>
      </c>
      <c r="AA532" s="88">
        <f>SUMPRODUCT('Monthly Returns'!$BI$17:$BI$256,$AQ$250:$AQ$489,AA$250:AA$489)</f>
        <v>0.60595993550148264</v>
      </c>
      <c r="AB532" s="88">
        <f>SUMPRODUCT('Monthly Returns'!$BI$17:$BI$256,$AQ$250:$AQ$489,AB$250:AB$489)</f>
        <v>0.44321274611696682</v>
      </c>
      <c r="AC532" s="88">
        <f>SUMPRODUCT('Monthly Returns'!$BI$17:$BI$256,$AQ$250:$AQ$489,AC$250:AC$489)</f>
        <v>0.40006079555495094</v>
      </c>
      <c r="AD532" s="88">
        <f>SUMPRODUCT('Monthly Returns'!$BI$17:$BI$256,$AQ$250:$AQ$489,AD$250:AD$489)</f>
        <v>0.31383870763700811</v>
      </c>
      <c r="AE532" s="88">
        <f>SUMPRODUCT('Monthly Returns'!$BI$17:$BI$256,$AQ$250:$AQ$489,AE$250:AE$489)</f>
        <v>0.57569761403630693</v>
      </c>
      <c r="AF532" s="88">
        <f>SUMPRODUCT('Monthly Returns'!$BI$17:$BI$256,$AQ$250:$AQ$489,AF$250:AF$489)</f>
        <v>0.4687917472025146</v>
      </c>
      <c r="AG532" s="88">
        <f>SUMPRODUCT('Monthly Returns'!$BI$17:$BI$256,$AQ$250:$AQ$489,AG$250:AG$489)</f>
        <v>0.51713992657764429</v>
      </c>
      <c r="AH532" s="88">
        <f>SUMPRODUCT('Monthly Returns'!$BI$17:$BI$256,$AQ$250:$AQ$489,AH$250:AH$489)</f>
        <v>0.55608201809265501</v>
      </c>
      <c r="AI532" s="88">
        <f>SUMPRODUCT('Monthly Returns'!$BI$17:$BI$256,$AQ$250:$AQ$489,AI$250:AI$489)</f>
        <v>0.6704616809550914</v>
      </c>
      <c r="AJ532" s="88">
        <f>SUMPRODUCT('Monthly Returns'!$BI$17:$BI$256,$AQ$250:$AQ$489,AJ$250:AJ$489)</f>
        <v>0.80030111551752225</v>
      </c>
      <c r="AK532" s="88">
        <f>SUMPRODUCT('Monthly Returns'!$BI$17:$BI$256,$AQ$250:$AQ$489,AK$250:AK$489)</f>
        <v>0.80010136085277805</v>
      </c>
      <c r="AL532" s="88">
        <f>SUMPRODUCT('Monthly Returns'!$BI$17:$BI$256,$AQ$250:$AQ$489,AL$250:AL$489)</f>
        <v>0.74926204647602479</v>
      </c>
      <c r="AM532" s="88">
        <f>SUMPRODUCT('Monthly Returns'!$BI$17:$BI$256,$AQ$250:$AQ$489,AM$250:AM$489)</f>
        <v>0.37408685285101939</v>
      </c>
      <c r="AN532" s="88">
        <f>SUMPRODUCT('Monthly Returns'!$BI$17:$BI$256,$AQ$250:$AQ$489,AN$250:AN$489)</f>
        <v>0.67223783165629725</v>
      </c>
      <c r="AO532" s="88">
        <f>SUMPRODUCT('Monthly Returns'!$BI$17:$BI$256,$AQ$250:$AQ$489,AO$250:AO$489)</f>
        <v>-3.4895153730876288E-2</v>
      </c>
      <c r="AP532" s="88">
        <f>SUMPRODUCT('Monthly Returns'!$BI$17:$BI$256,$AQ$250:$AQ$489,AP$250:AP$489)</f>
        <v>0.69504516555978224</v>
      </c>
      <c r="AQ532" s="88">
        <f>SUMPRODUCT('Monthly Returns'!$BI$17:$BI$256,$AQ$250:$AQ$489,AQ$250:AQ$489)</f>
        <v>1.0000000000000004</v>
      </c>
      <c r="AR532" s="88">
        <f>SUMPRODUCT('Monthly Returns'!$BI$17:$BI$256,$AQ$250:$AQ$489,AR$250:AR$489)</f>
        <v>0.30220134897716089</v>
      </c>
      <c r="AS532" s="88">
        <f>SUMPRODUCT('Monthly Returns'!$BI$17:$BI$256,$AQ$250:$AQ$489,AS$250:AS$489)</f>
        <v>2.5072462758168806E-2</v>
      </c>
      <c r="AT532" s="88">
        <f>SUMPRODUCT('Monthly Returns'!$BI$17:$BI$256,$AQ$250:$AQ$489,AT$250:AT$489)</f>
        <v>0.7636941485657619</v>
      </c>
      <c r="AU532" s="88">
        <f>SUMPRODUCT('Monthly Returns'!$BI$17:$BI$256,$AQ$250:$AQ$489,AU$250:AU$489)</f>
        <v>0.41453937083050879</v>
      </c>
      <c r="AV532" s="88">
        <f>SUMPRODUCT('Monthly Returns'!$BI$17:$BI$256,$AQ$250:$AQ$489,AV$250:AV$489)</f>
        <v>0.17787968990023581</v>
      </c>
      <c r="AW532" s="88">
        <f>SUMPRODUCT('Monthly Returns'!$BI$17:$BI$256,$AQ$250:$AQ$489,AW$250:AW$489)</f>
        <v>0.36182285182137541</v>
      </c>
      <c r="AX532" s="88">
        <f>SUMPRODUCT('Monthly Returns'!$BI$17:$BI$256,$AQ$250:$AQ$489,AX$250:AX$489)</f>
        <v>0.57920286661306986</v>
      </c>
      <c r="AY532" s="88">
        <f>SUMPRODUCT('Monthly Returns'!$BI$17:$BI$256,$AQ$250:$AQ$489,AY$250:AY$489)</f>
        <v>0.74741542765874036</v>
      </c>
      <c r="AZ532" s="88">
        <f>SUMPRODUCT('Monthly Returns'!$BI$17:$BI$256,$AQ$250:$AQ$489,AZ$250:AZ$489)</f>
        <v>0.57301069734001131</v>
      </c>
      <c r="BA532" s="88">
        <f>SUMPRODUCT('Monthly Returns'!$BI$17:$BI$256,$AQ$250:$AQ$489,BA$250:BA$489)</f>
        <v>0.56793916574522085</v>
      </c>
      <c r="BB532" s="88"/>
      <c r="BC532" s="88"/>
      <c r="BD532" s="88"/>
      <c r="BE532" s="88"/>
      <c r="BF532" s="88"/>
      <c r="BG532" s="88"/>
      <c r="BH532" s="88"/>
      <c r="BI532" s="88"/>
      <c r="BJ532" s="88"/>
      <c r="BK532" s="88"/>
      <c r="BL532" s="88"/>
      <c r="BM532" s="88"/>
      <c r="BN532" s="88"/>
      <c r="BO532" s="88"/>
      <c r="BP532" s="88"/>
      <c r="BQ532" s="88"/>
      <c r="BR532" s="88"/>
      <c r="BS532" s="88"/>
      <c r="BT532" s="88"/>
      <c r="BU532" s="88"/>
      <c r="BV532" s="88"/>
    </row>
    <row r="533" spans="1:74" x14ac:dyDescent="0.2">
      <c r="A533" s="90" t="str">
        <v>U.S. Core Real Estate</v>
      </c>
      <c r="C533" s="88">
        <f>SUMPRODUCT('Monthly Returns'!$BI$17:$BI$256,$AR$250:$AR$489,C$250:C$489)</f>
        <v>0.45983010199753965</v>
      </c>
      <c r="D533" s="88">
        <f>SUMPRODUCT('Monthly Returns'!$BI$17:$BI$256,$AR$250:$AR$489,D$250:D$489)</f>
        <v>0.45548949733747729</v>
      </c>
      <c r="E533" s="88">
        <f>SUMPRODUCT('Monthly Returns'!$BI$17:$BI$256,$AR$250:$AR$489,E$250:E$489)</f>
        <v>0.50345577901956617</v>
      </c>
      <c r="F533" s="88">
        <f>SUMPRODUCT('Monthly Returns'!$BI$17:$BI$256,$AR$250:$AR$489,F$250:F$489)</f>
        <v>0.44155050826215164</v>
      </c>
      <c r="G533" s="88">
        <f>SUMPRODUCT('Monthly Returns'!$BI$17:$BI$256,$AR$250:$AR$489,G$250:G$489)</f>
        <v>0.44754402473750587</v>
      </c>
      <c r="H533" s="88">
        <f>SUMPRODUCT('Monthly Returns'!$BI$17:$BI$256,$AR$250:$AR$489,H$250:H$489)</f>
        <v>0.43932868149312465</v>
      </c>
      <c r="I533" s="88">
        <f>SUMPRODUCT('Monthly Returns'!$BI$17:$BI$256,$AR$250:$AR$489,I$250:I$489)</f>
        <v>0.40749840226055972</v>
      </c>
      <c r="J533" s="88">
        <f>SUMPRODUCT('Monthly Returns'!$BI$17:$BI$256,$AR$250:$AR$489,J$250:J$489)</f>
        <v>0.42226956983324743</v>
      </c>
      <c r="K533" s="88">
        <f>SUMPRODUCT('Monthly Returns'!$BI$17:$BI$256,$AR$250:$AR$489,K$250:K$489)</f>
        <v>0.32486129256482887</v>
      </c>
      <c r="L533" s="88">
        <f>SUMPRODUCT('Monthly Returns'!$BI$17:$BI$256,$AR$250:$AR$489,L$250:L$489)</f>
        <v>8.496997767162574E-3</v>
      </c>
      <c r="M533" s="88">
        <f>SUMPRODUCT('Monthly Returns'!$BI$17:$BI$256,$AR$250:$AR$489,M$250:M$489)</f>
        <v>-4.7276611623764911E-2</v>
      </c>
      <c r="N533" s="88">
        <f>SUMPRODUCT('Monthly Returns'!$BI$17:$BI$256,$AR$250:$AR$489,N$250:N$489)</f>
        <v>-0.17904316767977185</v>
      </c>
      <c r="O533" s="88">
        <f>SUMPRODUCT('Monthly Returns'!$BI$17:$BI$256,$AR$250:$AR$489,O$250:O$489)</f>
        <v>-4.826631696530094E-2</v>
      </c>
      <c r="P533" s="88">
        <f>SUMPRODUCT('Monthly Returns'!$BI$17:$BI$256,$AR$250:$AR$489,P$250:P$489)</f>
        <v>-0.18227528118434394</v>
      </c>
      <c r="Q533" s="88">
        <f>SUMPRODUCT('Monthly Returns'!$BI$17:$BI$256,$AR$250:$AR$489,Q$250:Q$489)</f>
        <v>-0.20216858755729095</v>
      </c>
      <c r="R533" s="88">
        <f>SUMPRODUCT('Monthly Returns'!$BI$17:$BI$256,$AR$250:$AR$489,R$250:R$489)</f>
        <v>3.0685290856995093E-2</v>
      </c>
      <c r="S533" s="88">
        <f>SUMPRODUCT('Monthly Returns'!$BI$17:$BI$256,$AR$250:$AR$489,S$250:S$489)</f>
        <v>8.3522800748737774E-2</v>
      </c>
      <c r="T533" s="88">
        <f>SUMPRODUCT('Monthly Returns'!$BI$17:$BI$256,$AR$250:$AR$489,T$250:T$489)</f>
        <v>-2.4625112784037995E-2</v>
      </c>
      <c r="U533" s="88">
        <f>SUMPRODUCT('Monthly Returns'!$BI$17:$BI$256,$AR$250:$AR$489,U$250:U$489)</f>
        <v>0.17397181443707502</v>
      </c>
      <c r="V533" s="88">
        <f>SUMPRODUCT('Monthly Returns'!$BI$17:$BI$256,$AR$250:$AR$489,V$250:V$489)</f>
        <v>-0.10416791638218884</v>
      </c>
      <c r="W533" s="88">
        <f>SUMPRODUCT('Monthly Returns'!$BI$17:$BI$256,$AR$250:$AR$489,W$250:W$489)</f>
        <v>-8.6096041682290472E-2</v>
      </c>
      <c r="X533" s="88">
        <f>SUMPRODUCT('Monthly Returns'!$BI$17:$BI$256,$AR$250:$AR$489,X$250:X$489)</f>
        <v>0.39306408793976244</v>
      </c>
      <c r="Y533" s="88">
        <f>SUMPRODUCT('Monthly Returns'!$BI$17:$BI$256,$AR$250:$AR$489,Y$250:Y$489)</f>
        <v>-4.0464072087879735E-2</v>
      </c>
      <c r="Z533" s="88">
        <f>SUMPRODUCT('Monthly Returns'!$BI$17:$BI$256,$AR$250:$AR$489,Z$250:Z$489)</f>
        <v>-7.438339740589911E-2</v>
      </c>
      <c r="AA533" s="88">
        <f>SUMPRODUCT('Monthly Returns'!$BI$17:$BI$256,$AR$250:$AR$489,AA$250:AA$489)</f>
        <v>0.51832044467676075</v>
      </c>
      <c r="AB533" s="88">
        <f>SUMPRODUCT('Monthly Returns'!$BI$17:$BI$256,$AR$250:$AR$489,AB$250:AB$489)</f>
        <v>0.73944769263322907</v>
      </c>
      <c r="AC533" s="88">
        <f>SUMPRODUCT('Monthly Returns'!$BI$17:$BI$256,$AR$250:$AR$489,AC$250:AC$489)</f>
        <v>0.11191631829153105</v>
      </c>
      <c r="AD533" s="88">
        <f>SUMPRODUCT('Monthly Returns'!$BI$17:$BI$256,$AR$250:$AR$489,AD$250:AD$489)</f>
        <v>4.3289620991582657E-2</v>
      </c>
      <c r="AE533" s="88">
        <f>SUMPRODUCT('Monthly Returns'!$BI$17:$BI$256,$AR$250:$AR$489,AE$250:AE$489)</f>
        <v>0.26498696582036335</v>
      </c>
      <c r="AF533" s="88">
        <f>SUMPRODUCT('Monthly Returns'!$BI$17:$BI$256,$AR$250:$AR$489,AF$250:AF$489)</f>
        <v>0.27787913700015054</v>
      </c>
      <c r="AG533" s="88">
        <f>SUMPRODUCT('Monthly Returns'!$BI$17:$BI$256,$AR$250:$AR$489,AG$250:AG$489)</f>
        <v>0.36208105110548933</v>
      </c>
      <c r="AH533" s="88">
        <f>SUMPRODUCT('Monthly Returns'!$BI$17:$BI$256,$AR$250:$AR$489,AH$250:AH$489)</f>
        <v>0.22117765617851751</v>
      </c>
      <c r="AI533" s="88">
        <f>SUMPRODUCT('Monthly Returns'!$BI$17:$BI$256,$AR$250:$AR$489,AI$250:AI$489)</f>
        <v>0.48215232414207276</v>
      </c>
      <c r="AJ533" s="88">
        <f>SUMPRODUCT('Monthly Returns'!$BI$17:$BI$256,$AR$250:$AR$489,AJ$250:AJ$489)</f>
        <v>0.42822039952700369</v>
      </c>
      <c r="AK533" s="88">
        <f>SUMPRODUCT('Monthly Returns'!$BI$17:$BI$256,$AR$250:$AR$489,AK$250:AK$489)</f>
        <v>0.43577432774185348</v>
      </c>
      <c r="AL533" s="88">
        <f>SUMPRODUCT('Monthly Returns'!$BI$17:$BI$256,$AR$250:$AR$489,AL$250:AL$489)</f>
        <v>0.51365671396180845</v>
      </c>
      <c r="AM533" s="88">
        <f>SUMPRODUCT('Monthly Returns'!$BI$17:$BI$256,$AR$250:$AR$489,AM$250:AM$489)</f>
        <v>1.0769141857087652E-2</v>
      </c>
      <c r="AN533" s="88">
        <f>SUMPRODUCT('Monthly Returns'!$BI$17:$BI$256,$AR$250:$AR$489,AN$250:AN$489)</f>
        <v>0.56438814806185067</v>
      </c>
      <c r="AO533" s="88">
        <f>SUMPRODUCT('Monthly Returns'!$BI$17:$BI$256,$AR$250:$AR$489,AO$250:AO$489)</f>
        <v>-0.12620340154324436</v>
      </c>
      <c r="AP533" s="88">
        <f>SUMPRODUCT('Monthly Returns'!$BI$17:$BI$256,$AR$250:$AR$489,AP$250:AP$489)</f>
        <v>0.39919053001027366</v>
      </c>
      <c r="AQ533" s="88">
        <f>SUMPRODUCT('Monthly Returns'!$BI$17:$BI$256,$AR$250:$AR$489,AQ$250:AQ$489)</f>
        <v>0.30220134897716089</v>
      </c>
      <c r="AR533" s="88">
        <f>SUMPRODUCT('Monthly Returns'!$BI$17:$BI$256,$AR$250:$AR$489,AR$250:AR$489)</f>
        <v>0.999999999999999</v>
      </c>
      <c r="AS533" s="88">
        <f>SUMPRODUCT('Monthly Returns'!$BI$17:$BI$256,$AR$250:$AR$489,AS$250:AS$489)</f>
        <v>8.496997767162574E-3</v>
      </c>
      <c r="AT533" s="88">
        <f>SUMPRODUCT('Monthly Returns'!$BI$17:$BI$256,$AR$250:$AR$489,AT$250:AT$489)</f>
        <v>0.5598628838060018</v>
      </c>
      <c r="AU533" s="88">
        <f>SUMPRODUCT('Monthly Returns'!$BI$17:$BI$256,$AR$250:$AR$489,AU$250:AU$489)</f>
        <v>0.39050936094590971</v>
      </c>
      <c r="AV533" s="88">
        <f>SUMPRODUCT('Monthly Returns'!$BI$17:$BI$256,$AR$250:$AR$489,AV$250:AV$489)</f>
        <v>0.13890787064333185</v>
      </c>
      <c r="AW533" s="88">
        <f>SUMPRODUCT('Monthly Returns'!$BI$17:$BI$256,$AR$250:$AR$489,AW$250:AW$489)</f>
        <v>0.41234192838301442</v>
      </c>
      <c r="AX533" s="88">
        <f>SUMPRODUCT('Monthly Returns'!$BI$17:$BI$256,$AR$250:$AR$489,AX$250:AX$489)</f>
        <v>0.43108846309195686</v>
      </c>
      <c r="AY533" s="88">
        <f>SUMPRODUCT('Monthly Returns'!$BI$17:$BI$256,$AR$250:$AR$489,AY$250:AY$489)</f>
        <v>0.52105067038186803</v>
      </c>
      <c r="AZ533" s="88">
        <f>SUMPRODUCT('Monthly Returns'!$BI$17:$BI$256,$AR$250:$AR$489,AZ$250:AZ$489)</f>
        <v>0.16478551955687065</v>
      </c>
      <c r="BA533" s="88">
        <f>SUMPRODUCT('Monthly Returns'!$BI$17:$BI$256,$AR$250:$AR$489,BA$250:BA$489)</f>
        <v>0.29203613440094128</v>
      </c>
      <c r="BB533" s="88"/>
      <c r="BC533" s="88"/>
      <c r="BD533" s="88"/>
      <c r="BE533" s="88"/>
      <c r="BF533" s="88"/>
      <c r="BG533" s="88"/>
      <c r="BH533" s="88"/>
      <c r="BI533" s="88"/>
      <c r="BJ533" s="88"/>
      <c r="BK533" s="88"/>
      <c r="BL533" s="88"/>
      <c r="BM533" s="88"/>
      <c r="BN533" s="88"/>
      <c r="BO533" s="88"/>
      <c r="BP533" s="88"/>
      <c r="BQ533" s="88"/>
      <c r="BR533" s="88"/>
      <c r="BS533" s="88"/>
      <c r="BT533" s="88"/>
      <c r="BU533" s="88"/>
      <c r="BV533" s="88"/>
    </row>
    <row r="534" spans="1:74" x14ac:dyDescent="0.2">
      <c r="A534" s="90" t="str">
        <v>U.S. Residential Real Estate</v>
      </c>
      <c r="C534" s="88">
        <f>SUMPRODUCT('Monthly Returns'!$BI$17:$BI$256,$AS$250:$AS$489,C$250:C$489)</f>
        <v>-5.293966514050593E-2</v>
      </c>
      <c r="D534" s="88">
        <f>SUMPRODUCT('Monthly Returns'!$BI$17:$BI$256,$AS$250:$AS$489,D$250:D$489)</f>
        <v>-5.5694090312986715E-2</v>
      </c>
      <c r="E534" s="88">
        <f>SUMPRODUCT('Monthly Returns'!$BI$17:$BI$256,$AS$250:$AS$489,E$250:E$489)</f>
        <v>-1.1694914222755485E-2</v>
      </c>
      <c r="F534" s="88">
        <f>SUMPRODUCT('Monthly Returns'!$BI$17:$BI$256,$AS$250:$AS$489,F$250:F$489)</f>
        <v>-1.7919419204011276E-2</v>
      </c>
      <c r="G534" s="88">
        <f>SUMPRODUCT('Monthly Returns'!$BI$17:$BI$256,$AS$250:$AS$489,G$250:G$489)</f>
        <v>7.2977709070134031E-3</v>
      </c>
      <c r="H534" s="88">
        <f>SUMPRODUCT('Monthly Returns'!$BI$17:$BI$256,$AS$250:$AS$489,H$250:H$489)</f>
        <v>-2.3667396985392927E-2</v>
      </c>
      <c r="I534" s="88">
        <f>SUMPRODUCT('Monthly Returns'!$BI$17:$BI$256,$AS$250:$AS$489,I$250:I$489)</f>
        <v>1.0651158463298976E-2</v>
      </c>
      <c r="J534" s="88">
        <f>SUMPRODUCT('Monthly Returns'!$BI$17:$BI$256,$AS$250:$AS$489,J$250:J$489)</f>
        <v>1.8427974626453979E-2</v>
      </c>
      <c r="K534" s="88">
        <f>SUMPRODUCT('Monthly Returns'!$BI$17:$BI$256,$AS$250:$AS$489,K$250:K$489)</f>
        <v>4.9056265559360476E-2</v>
      </c>
      <c r="L534" s="88">
        <f>SUMPRODUCT('Monthly Returns'!$BI$17:$BI$256,$AS$250:$AS$489,L$250:L$489)</f>
        <v>1.0000000000000002</v>
      </c>
      <c r="M534" s="88">
        <f>SUMPRODUCT('Monthly Returns'!$BI$17:$BI$256,$AS$250:$AS$489,M$250:M$489)</f>
        <v>0.1012154085986474</v>
      </c>
      <c r="N534" s="88">
        <f>SUMPRODUCT('Monthly Returns'!$BI$17:$BI$256,$AS$250:$AS$489,N$250:N$489)</f>
        <v>9.2098786562195875E-2</v>
      </c>
      <c r="O534" s="88">
        <f>SUMPRODUCT('Monthly Returns'!$BI$17:$BI$256,$AS$250:$AS$489,O$250:O$489)</f>
        <v>0.43488775782832539</v>
      </c>
      <c r="P534" s="88">
        <f>SUMPRODUCT('Monthly Returns'!$BI$17:$BI$256,$AS$250:$AS$489,P$250:P$489)</f>
        <v>0.12811263889521657</v>
      </c>
      <c r="Q534" s="88">
        <f>SUMPRODUCT('Monthly Returns'!$BI$17:$BI$256,$AS$250:$AS$489,Q$250:Q$489)</f>
        <v>2.8978358972566912E-2</v>
      </c>
      <c r="R534" s="88">
        <f>SUMPRODUCT('Monthly Returns'!$BI$17:$BI$256,$AS$250:$AS$489,R$250:R$489)</f>
        <v>5.0364483109893284E-2</v>
      </c>
      <c r="S534" s="88">
        <f>SUMPRODUCT('Monthly Returns'!$BI$17:$BI$256,$AS$250:$AS$489,S$250:S$489)</f>
        <v>8.0779094749143548E-2</v>
      </c>
      <c r="T534" s="88">
        <f>SUMPRODUCT('Monthly Returns'!$BI$17:$BI$256,$AS$250:$AS$489,T$250:T$489)</f>
        <v>1.8453558065220463E-2</v>
      </c>
      <c r="U534" s="88">
        <f>SUMPRODUCT('Monthly Returns'!$BI$17:$BI$256,$AS$250:$AS$489,U$250:U$489)</f>
        <v>9.4205362262638967E-2</v>
      </c>
      <c r="V534" s="88">
        <f>SUMPRODUCT('Monthly Returns'!$BI$17:$BI$256,$AS$250:$AS$489,V$250:V$489)</f>
        <v>0.12952513221004264</v>
      </c>
      <c r="W534" s="88">
        <f>SUMPRODUCT('Monthly Returns'!$BI$17:$BI$256,$AS$250:$AS$489,W$250:W$489)</f>
        <v>0.14444899736322775</v>
      </c>
      <c r="X534" s="88">
        <f>SUMPRODUCT('Monthly Returns'!$BI$17:$BI$256,$AS$250:$AS$489,X$250:X$489)</f>
        <v>3.9803083745875871E-2</v>
      </c>
      <c r="Y534" s="88">
        <f>SUMPRODUCT('Monthly Returns'!$BI$17:$BI$256,$AS$250:$AS$489,Y$250:Y$489)</f>
        <v>6.0034100797894036E-2</v>
      </c>
      <c r="Z534" s="88">
        <f>SUMPRODUCT('Monthly Returns'!$BI$17:$BI$256,$AS$250:$AS$489,Z$250:Z$489)</f>
        <v>0.15414403788489536</v>
      </c>
      <c r="AA534" s="88">
        <f>SUMPRODUCT('Monthly Returns'!$BI$17:$BI$256,$AS$250:$AS$489,AA$250:AA$489)</f>
        <v>-4.7715811031126482E-3</v>
      </c>
      <c r="AB534" s="88">
        <f>SUMPRODUCT('Monthly Returns'!$BI$17:$BI$256,$AS$250:$AS$489,AB$250:AB$489)</f>
        <v>-2.4395603513079388E-3</v>
      </c>
      <c r="AC534" s="88">
        <f>SUMPRODUCT('Monthly Returns'!$BI$17:$BI$256,$AS$250:$AS$489,AC$250:AC$489)</f>
        <v>4.4368014716882939E-2</v>
      </c>
      <c r="AD534" s="88">
        <f>SUMPRODUCT('Monthly Returns'!$BI$17:$BI$256,$AS$250:$AS$489,AD$250:AD$489)</f>
        <v>4.9268498541221825E-2</v>
      </c>
      <c r="AE534" s="88">
        <f>SUMPRODUCT('Monthly Returns'!$BI$17:$BI$256,$AS$250:$AS$489,AE$250:AE$489)</f>
        <v>2.9934061241401379E-2</v>
      </c>
      <c r="AF534" s="88">
        <f>SUMPRODUCT('Monthly Returns'!$BI$17:$BI$256,$AS$250:$AS$489,AF$250:AF$489)</f>
        <v>5.9829286318231367E-2</v>
      </c>
      <c r="AG534" s="88">
        <f>SUMPRODUCT('Monthly Returns'!$BI$17:$BI$256,$AS$250:$AS$489,AG$250:AG$489)</f>
        <v>1.9976952375781919E-2</v>
      </c>
      <c r="AH534" s="88">
        <f>SUMPRODUCT('Monthly Returns'!$BI$17:$BI$256,$AS$250:$AS$489,AH$250:AH$489)</f>
        <v>3.8779142365353007E-2</v>
      </c>
      <c r="AI534" s="88">
        <f>SUMPRODUCT('Monthly Returns'!$BI$17:$BI$256,$AS$250:$AS$489,AI$250:AI$489)</f>
        <v>0.1338446580455141</v>
      </c>
      <c r="AJ534" s="88">
        <f>SUMPRODUCT('Monthly Returns'!$BI$17:$BI$256,$AS$250:$AS$489,AJ$250:AJ$489)</f>
        <v>9.2990642257119158E-2</v>
      </c>
      <c r="AK534" s="88">
        <f>SUMPRODUCT('Monthly Returns'!$BI$17:$BI$256,$AS$250:$AS$489,AK$250:AK$489)</f>
        <v>6.6796312998678983E-2</v>
      </c>
      <c r="AL534" s="88">
        <f>SUMPRODUCT('Monthly Returns'!$BI$17:$BI$256,$AS$250:$AS$489,AL$250:AL$489)</f>
        <v>8.626083920990793E-2</v>
      </c>
      <c r="AM534" s="88">
        <f>SUMPRODUCT('Monthly Returns'!$BI$17:$BI$256,$AS$250:$AS$489,AM$250:AM$489)</f>
        <v>0.1415399957294606</v>
      </c>
      <c r="AN534" s="88">
        <f>SUMPRODUCT('Monthly Returns'!$BI$17:$BI$256,$AS$250:$AS$489,AN$250:AN$489)</f>
        <v>8.4822301571367498E-2</v>
      </c>
      <c r="AO534" s="88">
        <f>SUMPRODUCT('Monthly Returns'!$BI$17:$BI$256,$AS$250:$AS$489,AO$250:AO$489)</f>
        <v>7.211263678960371E-2</v>
      </c>
      <c r="AP534" s="88">
        <f>SUMPRODUCT('Monthly Returns'!$BI$17:$BI$256,$AS$250:$AS$489,AP$250:AP$489)</f>
        <v>8.2197811454866335E-2</v>
      </c>
      <c r="AQ534" s="88">
        <f>SUMPRODUCT('Monthly Returns'!$BI$17:$BI$256,$AS$250:$AS$489,AQ$250:AQ$489)</f>
        <v>2.5072462758168806E-2</v>
      </c>
      <c r="AR534" s="88">
        <f>SUMPRODUCT('Monthly Returns'!$BI$17:$BI$256,$AS$250:$AS$489,AR$250:AR$489)</f>
        <v>8.496997767162574E-3</v>
      </c>
      <c r="AS534" s="88">
        <f>SUMPRODUCT('Monthly Returns'!$BI$17:$BI$256,$AS$250:$AS$489,AS$250:AS$489)</f>
        <v>1.0000000000000002</v>
      </c>
      <c r="AT534" s="88">
        <f>SUMPRODUCT('Monthly Returns'!$BI$17:$BI$256,$AS$250:$AS$489,AT$250:AT$489)</f>
        <v>6.2304326433451018E-2</v>
      </c>
      <c r="AU534" s="88">
        <f>SUMPRODUCT('Monthly Returns'!$BI$17:$BI$256,$AS$250:$AS$489,AU$250:AU$489)</f>
        <v>0.11271091749705599</v>
      </c>
      <c r="AV534" s="88">
        <f>SUMPRODUCT('Monthly Returns'!$BI$17:$BI$256,$AS$250:$AS$489,AV$250:AV$489)</f>
        <v>-0.15765161958311494</v>
      </c>
      <c r="AW534" s="88">
        <f>SUMPRODUCT('Monthly Returns'!$BI$17:$BI$256,$AS$250:$AS$489,AW$250:AW$489)</f>
        <v>1.4706444078626174E-2</v>
      </c>
      <c r="AX534" s="88">
        <f>SUMPRODUCT('Monthly Returns'!$BI$17:$BI$256,$AS$250:$AS$489,AX$250:AX$489)</f>
        <v>3.2207249283990796E-2</v>
      </c>
      <c r="AY534" s="88">
        <f>SUMPRODUCT('Monthly Returns'!$BI$17:$BI$256,$AS$250:$AS$489,AY$250:AY$489)</f>
        <v>-5.5581587704001175E-3</v>
      </c>
      <c r="AZ534" s="88">
        <f>SUMPRODUCT('Monthly Returns'!$BI$17:$BI$256,$AS$250:$AS$489,AZ$250:AZ$489)</f>
        <v>1.4175770912687994E-2</v>
      </c>
      <c r="BA534" s="88">
        <f>SUMPRODUCT('Monthly Returns'!$BI$17:$BI$256,$AS$250:$AS$489,BA$250:BA$489)</f>
        <v>6.8608617665912058E-2</v>
      </c>
      <c r="BB534" s="88"/>
      <c r="BC534" s="88"/>
      <c r="BD534" s="88"/>
      <c r="BE534" s="88"/>
      <c r="BF534" s="88"/>
      <c r="BG534" s="88"/>
      <c r="BH534" s="88"/>
      <c r="BI534" s="88"/>
      <c r="BJ534" s="88"/>
      <c r="BK534" s="88"/>
      <c r="BL534" s="88"/>
      <c r="BM534" s="88"/>
      <c r="BN534" s="88"/>
      <c r="BO534" s="88"/>
      <c r="BP534" s="88"/>
      <c r="BQ534" s="88"/>
      <c r="BR534" s="88"/>
      <c r="BS534" s="88"/>
      <c r="BT534" s="88"/>
      <c r="BU534" s="88"/>
      <c r="BV534" s="88"/>
    </row>
    <row r="535" spans="1:74" x14ac:dyDescent="0.2">
      <c r="A535" s="90" t="str">
        <v>Alternatives Basket</v>
      </c>
      <c r="C535" s="88">
        <f>SUMPRODUCT('Monthly Returns'!$BI$17:$BI$256,$AT$250:$AT$489,C$250:C$489)</f>
        <v>0.83434409083739569</v>
      </c>
      <c r="D535" s="88">
        <f>SUMPRODUCT('Monthly Returns'!$BI$17:$BI$256,$AT$250:$AT$489,D$250:D$489)</f>
        <v>0.8287442262298228</v>
      </c>
      <c r="E535" s="88">
        <f>SUMPRODUCT('Monthly Returns'!$BI$17:$BI$256,$AT$250:$AT$489,E$250:E$489)</f>
        <v>0.87584398822543263</v>
      </c>
      <c r="F535" s="88">
        <f>SUMPRODUCT('Monthly Returns'!$BI$17:$BI$256,$AT$250:$AT$489,F$250:F$489)</f>
        <v>0.78247256256484399</v>
      </c>
      <c r="G535" s="88">
        <f>SUMPRODUCT('Monthly Returns'!$BI$17:$BI$256,$AT$250:$AT$489,G$250:G$489)</f>
        <v>0.73103814807435719</v>
      </c>
      <c r="H535" s="88">
        <f>SUMPRODUCT('Monthly Returns'!$BI$17:$BI$256,$AT$250:$AT$489,H$250:H$489)</f>
        <v>0.87571097693034095</v>
      </c>
      <c r="I535" s="88">
        <f>SUMPRODUCT('Monthly Returns'!$BI$17:$BI$256,$AT$250:$AT$489,I$250:I$489)</f>
        <v>0.86105302310775644</v>
      </c>
      <c r="J535" s="88">
        <f>SUMPRODUCT('Monthly Returns'!$BI$17:$BI$256,$AT$250:$AT$489,J$250:J$489)</f>
        <v>0.84011207131845089</v>
      </c>
      <c r="K535" s="88">
        <f>SUMPRODUCT('Monthly Returns'!$BI$17:$BI$256,$AT$250:$AT$489,K$250:K$489)</f>
        <v>0.80664907882016057</v>
      </c>
      <c r="L535" s="88">
        <f>SUMPRODUCT('Monthly Returns'!$BI$17:$BI$256,$AT$250:$AT$489,L$250:L$489)</f>
        <v>6.2304326433451018E-2</v>
      </c>
      <c r="M535" s="88">
        <f>SUMPRODUCT('Monthly Returns'!$BI$17:$BI$256,$AT$250:$AT$489,M$250:M$489)</f>
        <v>0.13574749300906214</v>
      </c>
      <c r="N535" s="88">
        <f>SUMPRODUCT('Monthly Returns'!$BI$17:$BI$256,$AT$250:$AT$489,N$250:N$489)</f>
        <v>-0.14964950637734964</v>
      </c>
      <c r="O535" s="88">
        <f>SUMPRODUCT('Monthly Returns'!$BI$17:$BI$256,$AT$250:$AT$489,O$250:O$489)</f>
        <v>9.6230033912947117E-3</v>
      </c>
      <c r="P535" s="88">
        <f>SUMPRODUCT('Monthly Returns'!$BI$17:$BI$256,$AT$250:$AT$489,P$250:P$489)</f>
        <v>-0.14968911880747388</v>
      </c>
      <c r="Q535" s="88">
        <f>SUMPRODUCT('Monthly Returns'!$BI$17:$BI$256,$AT$250:$AT$489,Q$250:Q$489)</f>
        <v>-0.16274713277237848</v>
      </c>
      <c r="R535" s="88">
        <f>SUMPRODUCT('Monthly Returns'!$BI$17:$BI$256,$AT$250:$AT$489,R$250:R$489)</f>
        <v>0.39316088877090333</v>
      </c>
      <c r="S535" s="88">
        <f>SUMPRODUCT('Monthly Returns'!$BI$17:$BI$256,$AT$250:$AT$489,S$250:S$489)</f>
        <v>0.4070930292848729</v>
      </c>
      <c r="T535" s="88">
        <f>SUMPRODUCT('Monthly Returns'!$BI$17:$BI$256,$AT$250:$AT$489,T$250:T$489)</f>
        <v>0.34900463478274296</v>
      </c>
      <c r="U535" s="88">
        <f>SUMPRODUCT('Monthly Returns'!$BI$17:$BI$256,$AT$250:$AT$489,U$250:U$489)</f>
        <v>0.29827267780766997</v>
      </c>
      <c r="V535" s="88">
        <f>SUMPRODUCT('Monthly Returns'!$BI$17:$BI$256,$AT$250:$AT$489,V$250:V$489)</f>
        <v>5.058460871551132E-2</v>
      </c>
      <c r="W535" s="88">
        <f>SUMPRODUCT('Monthly Returns'!$BI$17:$BI$256,$AT$250:$AT$489,W$250:W$489)</f>
        <v>1.7282470434508469E-2</v>
      </c>
      <c r="X535" s="88">
        <f>SUMPRODUCT('Monthly Returns'!$BI$17:$BI$256,$AT$250:$AT$489,X$250:X$489)</f>
        <v>0.50282066563015249</v>
      </c>
      <c r="Y535" s="88">
        <f>SUMPRODUCT('Monthly Returns'!$BI$17:$BI$256,$AT$250:$AT$489,Y$250:Y$489)</f>
        <v>5.0243858783144926E-2</v>
      </c>
      <c r="Z535" s="88">
        <f>SUMPRODUCT('Monthly Returns'!$BI$17:$BI$256,$AT$250:$AT$489,Z$250:Z$489)</f>
        <v>-2.9587325645227085E-3</v>
      </c>
      <c r="AA535" s="88">
        <f>SUMPRODUCT('Monthly Returns'!$BI$17:$BI$256,$AT$250:$AT$489,AA$250:AA$489)</f>
        <v>0.76378975540067007</v>
      </c>
      <c r="AB535" s="88">
        <f>SUMPRODUCT('Monthly Returns'!$BI$17:$BI$256,$AT$250:$AT$489,AB$250:AB$489)</f>
        <v>0.62573164465470454</v>
      </c>
      <c r="AC535" s="88">
        <f>SUMPRODUCT('Monthly Returns'!$BI$17:$BI$256,$AT$250:$AT$489,AC$250:AC$489)</f>
        <v>0.42215072005489379</v>
      </c>
      <c r="AD535" s="88">
        <f>SUMPRODUCT('Monthly Returns'!$BI$17:$BI$256,$AT$250:$AT$489,AD$250:AD$489)</f>
        <v>0.33569169523994197</v>
      </c>
      <c r="AE535" s="88">
        <f>SUMPRODUCT('Monthly Returns'!$BI$17:$BI$256,$AT$250:$AT$489,AE$250:AE$489)</f>
        <v>0.59952378906974113</v>
      </c>
      <c r="AF535" s="88">
        <f>SUMPRODUCT('Monthly Returns'!$BI$17:$BI$256,$AT$250:$AT$489,AF$250:AF$489)</f>
        <v>0.60107799448806842</v>
      </c>
      <c r="AG535" s="88">
        <f>SUMPRODUCT('Monthly Returns'!$BI$17:$BI$256,$AT$250:$AT$489,AG$250:AG$489)</f>
        <v>0.62591105012029702</v>
      </c>
      <c r="AH535" s="88">
        <f>SUMPRODUCT('Monthly Returns'!$BI$17:$BI$256,$AT$250:$AT$489,AH$250:AH$489)</f>
        <v>0.62339872663479012</v>
      </c>
      <c r="AI535" s="88">
        <f>SUMPRODUCT('Monthly Returns'!$BI$17:$BI$256,$AT$250:$AT$489,AI$250:AI$489)</f>
        <v>0.77636420851436305</v>
      </c>
      <c r="AJ535" s="88">
        <f>SUMPRODUCT('Monthly Returns'!$BI$17:$BI$256,$AT$250:$AT$489,AJ$250:AJ$489)</f>
        <v>0.8493269631715582</v>
      </c>
      <c r="AK535" s="88">
        <f>SUMPRODUCT('Monthly Returns'!$BI$17:$BI$256,$AT$250:$AT$489,AK$250:AK$489)</f>
        <v>0.84376883805076042</v>
      </c>
      <c r="AL535" s="88">
        <f>SUMPRODUCT('Monthly Returns'!$BI$17:$BI$256,$AT$250:$AT$489,AL$250:AL$489)</f>
        <v>0.80634653015545588</v>
      </c>
      <c r="AM535" s="88">
        <f>SUMPRODUCT('Monthly Returns'!$BI$17:$BI$256,$AT$250:$AT$489,AM$250:AM$489)</f>
        <v>0.3902982320505185</v>
      </c>
      <c r="AN535" s="88">
        <f>SUMPRODUCT('Monthly Returns'!$BI$17:$BI$256,$AT$250:$AT$489,AN$250:AN$489)</f>
        <v>0.77154904167039717</v>
      </c>
      <c r="AO535" s="88">
        <f>SUMPRODUCT('Monthly Returns'!$BI$17:$BI$256,$AT$250:$AT$489,AO$250:AO$489)</f>
        <v>6.3664661622401071E-3</v>
      </c>
      <c r="AP535" s="88">
        <f>SUMPRODUCT('Monthly Returns'!$BI$17:$BI$256,$AT$250:$AT$489,AP$250:AP$489)</f>
        <v>0.69102601452512702</v>
      </c>
      <c r="AQ535" s="88">
        <f>SUMPRODUCT('Monthly Returns'!$BI$17:$BI$256,$AT$250:$AT$489,AQ$250:AQ$489)</f>
        <v>0.7636941485657619</v>
      </c>
      <c r="AR535" s="88">
        <f>SUMPRODUCT('Monthly Returns'!$BI$17:$BI$256,$AT$250:$AT$489,AR$250:AR$489)</f>
        <v>0.5598628838060018</v>
      </c>
      <c r="AS535" s="88">
        <f>SUMPRODUCT('Monthly Returns'!$BI$17:$BI$256,$AT$250:$AT$489,AS$250:AS$489)</f>
        <v>6.2304326433451018E-2</v>
      </c>
      <c r="AT535" s="88">
        <f>SUMPRODUCT('Monthly Returns'!$BI$17:$BI$256,$AT$250:$AT$489,AT$250:AT$489)</f>
        <v>0.99999999999999956</v>
      </c>
      <c r="AU535" s="88">
        <f>SUMPRODUCT('Monthly Returns'!$BI$17:$BI$256,$AT$250:$AT$489,AU$250:AU$489)</f>
        <v>0.47978538720401426</v>
      </c>
      <c r="AV535" s="88">
        <f>SUMPRODUCT('Monthly Returns'!$BI$17:$BI$256,$AT$250:$AT$489,AV$250:AV$489)</f>
        <v>0.12115257958645669</v>
      </c>
      <c r="AW535" s="88">
        <f>SUMPRODUCT('Monthly Returns'!$BI$17:$BI$256,$AT$250:$AT$489,AW$250:AW$489)</f>
        <v>0.79225611503687421</v>
      </c>
      <c r="AX535" s="88">
        <f>SUMPRODUCT('Monthly Returns'!$BI$17:$BI$256,$AT$250:$AT$489,AX$250:AX$489)</f>
        <v>0.88231989782697329</v>
      </c>
      <c r="AY535" s="88">
        <f>SUMPRODUCT('Monthly Returns'!$BI$17:$BI$256,$AT$250:$AT$489,AY$250:AY$489)</f>
        <v>0.85260906255773417</v>
      </c>
      <c r="AZ535" s="88">
        <f>SUMPRODUCT('Monthly Returns'!$BI$17:$BI$256,$AT$250:$AT$489,AZ$250:AZ$489)</f>
        <v>0.58704450355099824</v>
      </c>
      <c r="BA535" s="88">
        <f>SUMPRODUCT('Monthly Returns'!$BI$17:$BI$256,$AT$250:$AT$489,BA$250:BA$489)</f>
        <v>0.54463096639821806</v>
      </c>
      <c r="BB535" s="88"/>
      <c r="BC535" s="88"/>
      <c r="BD535" s="88"/>
      <c r="BE535" s="88"/>
      <c r="BF535" s="88"/>
      <c r="BG535" s="88"/>
      <c r="BH535" s="88"/>
      <c r="BI535" s="88"/>
      <c r="BJ535" s="88"/>
      <c r="BK535" s="88"/>
      <c r="BL535" s="88"/>
      <c r="BM535" s="88"/>
      <c r="BN535" s="88"/>
      <c r="BO535" s="88"/>
      <c r="BP535" s="88"/>
      <c r="BQ535" s="88"/>
      <c r="BR535" s="88"/>
      <c r="BS535" s="88"/>
      <c r="BT535" s="88"/>
      <c r="BU535" s="88"/>
      <c r="BV535" s="88"/>
    </row>
    <row r="536" spans="1:74" x14ac:dyDescent="0.2">
      <c r="A536" s="90" t="str">
        <v>Timberland</v>
      </c>
      <c r="C536" s="88">
        <f>SUMPRODUCT('Monthly Returns'!$BI$17:$BI$256,$AU$250:$AU$489,C$250:C$489)</f>
        <v>0.35746987028441901</v>
      </c>
      <c r="D536" s="88">
        <f>SUMPRODUCT('Monthly Returns'!$BI$17:$BI$256,$AU$250:$AU$489,D$250:D$489)</f>
        <v>0.35544314340757793</v>
      </c>
      <c r="E536" s="88">
        <f>SUMPRODUCT('Monthly Returns'!$BI$17:$BI$256,$AU$250:$AU$489,E$250:E$489)</f>
        <v>0.36138061069398708</v>
      </c>
      <c r="F536" s="88">
        <f>SUMPRODUCT('Monthly Returns'!$BI$17:$BI$256,$AU$250:$AU$489,F$250:F$489)</f>
        <v>0.33469667211410564</v>
      </c>
      <c r="G536" s="88">
        <f>SUMPRODUCT('Monthly Returns'!$BI$17:$BI$256,$AU$250:$AU$489,G$250:G$489)</f>
        <v>0.28677446847779542</v>
      </c>
      <c r="H536" s="88">
        <f>SUMPRODUCT('Monthly Returns'!$BI$17:$BI$256,$AU$250:$AU$489,H$250:H$489)</f>
        <v>0.42027680601740419</v>
      </c>
      <c r="I536" s="88">
        <f>SUMPRODUCT('Monthly Returns'!$BI$17:$BI$256,$AU$250:$AU$489,I$250:I$489)</f>
        <v>0.45142507832656875</v>
      </c>
      <c r="J536" s="88">
        <f>SUMPRODUCT('Monthly Returns'!$BI$17:$BI$256,$AU$250:$AU$489,J$250:J$489)</f>
        <v>0.41653581749950103</v>
      </c>
      <c r="K536" s="88">
        <f>SUMPRODUCT('Monthly Returns'!$BI$17:$BI$256,$AU$250:$AU$489,K$250:K$489)</f>
        <v>0.28222555328184074</v>
      </c>
      <c r="L536" s="88">
        <f>SUMPRODUCT('Monthly Returns'!$BI$17:$BI$256,$AU$250:$AU$489,L$250:L$489)</f>
        <v>0.11271091749705599</v>
      </c>
      <c r="M536" s="88">
        <f>SUMPRODUCT('Monthly Returns'!$BI$17:$BI$256,$AU$250:$AU$489,M$250:M$489)</f>
        <v>0.10891220422700633</v>
      </c>
      <c r="N536" s="88">
        <f>SUMPRODUCT('Monthly Returns'!$BI$17:$BI$256,$AU$250:$AU$489,N$250:N$489)</f>
        <v>0.11225204496693135</v>
      </c>
      <c r="O536" s="88">
        <f>SUMPRODUCT('Monthly Returns'!$BI$17:$BI$256,$AU$250:$AU$489,O$250:O$489)</f>
        <v>0.27949397034769574</v>
      </c>
      <c r="P536" s="88">
        <f>SUMPRODUCT('Monthly Returns'!$BI$17:$BI$256,$AU$250:$AU$489,P$250:P$489)</f>
        <v>0.14178067212439111</v>
      </c>
      <c r="Q536" s="88">
        <f>SUMPRODUCT('Monthly Returns'!$BI$17:$BI$256,$AU$250:$AU$489,Q$250:Q$489)</f>
        <v>-7.4556846646737836E-3</v>
      </c>
      <c r="R536" s="88">
        <f>SUMPRODUCT('Monthly Returns'!$BI$17:$BI$256,$AU$250:$AU$489,R$250:R$489)</f>
        <v>7.8358197116411218E-2</v>
      </c>
      <c r="S536" s="88">
        <f>SUMPRODUCT('Monthly Returns'!$BI$17:$BI$256,$AU$250:$AU$489,S$250:S$489)</f>
        <v>0.1028279046594269</v>
      </c>
      <c r="T536" s="88">
        <f>SUMPRODUCT('Monthly Returns'!$BI$17:$BI$256,$AU$250:$AU$489,T$250:T$489)</f>
        <v>6.0613830398352837E-2</v>
      </c>
      <c r="U536" s="88">
        <f>SUMPRODUCT('Monthly Returns'!$BI$17:$BI$256,$AU$250:$AU$489,U$250:U$489)</f>
        <v>0.22241239634863513</v>
      </c>
      <c r="V536" s="88">
        <f>SUMPRODUCT('Monthly Returns'!$BI$17:$BI$256,$AU$250:$AU$489,V$250:V$489)</f>
        <v>0.20856958779532944</v>
      </c>
      <c r="W536" s="88">
        <f>SUMPRODUCT('Monthly Returns'!$BI$17:$BI$256,$AU$250:$AU$489,W$250:W$489)</f>
        <v>6.6819706867159545E-2</v>
      </c>
      <c r="X536" s="88">
        <f>SUMPRODUCT('Monthly Returns'!$BI$17:$BI$256,$AU$250:$AU$489,X$250:X$489)</f>
        <v>0.26571296146750989</v>
      </c>
      <c r="Y536" s="88">
        <f>SUMPRODUCT('Monthly Returns'!$BI$17:$BI$256,$AU$250:$AU$489,Y$250:Y$489)</f>
        <v>1.3157819008860924E-2</v>
      </c>
      <c r="Z536" s="88">
        <f>SUMPRODUCT('Monthly Returns'!$BI$17:$BI$256,$AU$250:$AU$489,Z$250:Z$489)</f>
        <v>5.3325623125314747E-2</v>
      </c>
      <c r="AA536" s="88">
        <f>SUMPRODUCT('Monthly Returns'!$BI$17:$BI$256,$AU$250:$AU$489,AA$250:AA$489)</f>
        <v>0.31848884723124665</v>
      </c>
      <c r="AB536" s="88">
        <f>SUMPRODUCT('Monthly Returns'!$BI$17:$BI$256,$AU$250:$AU$489,AB$250:AB$489)</f>
        <v>3.1717226084417377E-2</v>
      </c>
      <c r="AC536" s="88">
        <f>SUMPRODUCT('Monthly Returns'!$BI$17:$BI$256,$AU$250:$AU$489,AC$250:AC$489)</f>
        <v>0.38948930372065416</v>
      </c>
      <c r="AD536" s="88">
        <f>SUMPRODUCT('Monthly Returns'!$BI$17:$BI$256,$AU$250:$AU$489,AD$250:AD$489)</f>
        <v>0.34656015385296168</v>
      </c>
      <c r="AE536" s="88">
        <f>SUMPRODUCT('Monthly Returns'!$BI$17:$BI$256,$AU$250:$AU$489,AE$250:AE$489)</f>
        <v>0.42740203148096895</v>
      </c>
      <c r="AF536" s="88">
        <f>SUMPRODUCT('Monthly Returns'!$BI$17:$BI$256,$AU$250:$AU$489,AF$250:AF$489)</f>
        <v>0.29749066494422888</v>
      </c>
      <c r="AG536" s="88">
        <f>SUMPRODUCT('Monthly Returns'!$BI$17:$BI$256,$AU$250:$AU$489,AG$250:AG$489)</f>
        <v>0.21749698810766882</v>
      </c>
      <c r="AH536" s="88">
        <f>SUMPRODUCT('Monthly Returns'!$BI$17:$BI$256,$AU$250:$AU$489,AH$250:AH$489)</f>
        <v>0.40758931570874801</v>
      </c>
      <c r="AI536" s="88">
        <f>SUMPRODUCT('Monthly Returns'!$BI$17:$BI$256,$AU$250:$AU$489,AI$250:AI$489)</f>
        <v>0.30701116373818149</v>
      </c>
      <c r="AJ536" s="88">
        <f>SUMPRODUCT('Monthly Returns'!$BI$17:$BI$256,$AU$250:$AU$489,AJ$250:AJ$489)</f>
        <v>0.33196501005148144</v>
      </c>
      <c r="AK536" s="88">
        <f>SUMPRODUCT('Monthly Returns'!$BI$17:$BI$256,$AU$250:$AU$489,AK$250:AK$489)</f>
        <v>0.33110932376563051</v>
      </c>
      <c r="AL536" s="88">
        <f>SUMPRODUCT('Monthly Returns'!$BI$17:$BI$256,$AU$250:$AU$489,AL$250:AL$489)</f>
        <v>0.32354100846292544</v>
      </c>
      <c r="AM536" s="88">
        <f>SUMPRODUCT('Monthly Returns'!$BI$17:$BI$256,$AU$250:$AU$489,AM$250:AM$489)</f>
        <v>0.20448822786500423</v>
      </c>
      <c r="AN536" s="88">
        <f>SUMPRODUCT('Monthly Returns'!$BI$17:$BI$256,$AU$250:$AU$489,AN$250:AN$489)</f>
        <v>0.22673157807758668</v>
      </c>
      <c r="AO536" s="88">
        <f>SUMPRODUCT('Monthly Returns'!$BI$17:$BI$256,$AU$250:$AU$489,AO$250:AO$489)</f>
        <v>4.0399001077054972E-3</v>
      </c>
      <c r="AP536" s="88">
        <f>SUMPRODUCT('Monthly Returns'!$BI$17:$BI$256,$AU$250:$AU$489,AP$250:AP$489)</f>
        <v>0.46081343874413289</v>
      </c>
      <c r="AQ536" s="88">
        <f>SUMPRODUCT('Monthly Returns'!$BI$17:$BI$256,$AU$250:$AU$489,AQ$250:AQ$489)</f>
        <v>0.41453937083050879</v>
      </c>
      <c r="AR536" s="88">
        <f>SUMPRODUCT('Monthly Returns'!$BI$17:$BI$256,$AU$250:$AU$489,AR$250:AR$489)</f>
        <v>0.39050936094590971</v>
      </c>
      <c r="AS536" s="88">
        <f>SUMPRODUCT('Monthly Returns'!$BI$17:$BI$256,$AU$250:$AU$489,AS$250:AS$489)</f>
        <v>0.11271091749705599</v>
      </c>
      <c r="AT536" s="88">
        <f>SUMPRODUCT('Monthly Returns'!$BI$17:$BI$256,$AU$250:$AU$489,AT$250:AT$489)</f>
        <v>0.47978538720401431</v>
      </c>
      <c r="AU536" s="88">
        <f>SUMPRODUCT('Monthly Returns'!$BI$17:$BI$256,$AU$250:$AU$489,AU$250:AU$489)</f>
        <v>0.99999999999999956</v>
      </c>
      <c r="AV536" s="88">
        <f>SUMPRODUCT('Monthly Returns'!$BI$17:$BI$256,$AU$250:$AU$489,AV$250:AV$489)</f>
        <v>0.50040611827454284</v>
      </c>
      <c r="AW536" s="88">
        <f>SUMPRODUCT('Monthly Returns'!$BI$17:$BI$256,$AU$250:$AU$489,AW$250:AW$489)</f>
        <v>0.29439679685542514</v>
      </c>
      <c r="AX536" s="88">
        <f>SUMPRODUCT('Monthly Returns'!$BI$17:$BI$256,$AU$250:$AU$489,AX$250:AX$489)</f>
        <v>0.36422176408693102</v>
      </c>
      <c r="AY536" s="88">
        <f>SUMPRODUCT('Monthly Returns'!$BI$17:$BI$256,$AU$250:$AU$489,AY$250:AY$489)</f>
        <v>0.45403537585493148</v>
      </c>
      <c r="AZ536" s="88">
        <f>SUMPRODUCT('Monthly Returns'!$BI$17:$BI$256,$AU$250:$AU$489,AZ$250:AZ$489)</f>
        <v>9.1060138156152937E-2</v>
      </c>
      <c r="BA536" s="88">
        <f>SUMPRODUCT('Monthly Returns'!$BI$17:$BI$256,$AU$250:$AU$489,BA$250:BA$489)</f>
        <v>0.26363578551719263</v>
      </c>
      <c r="BB536" s="88"/>
      <c r="BC536" s="88"/>
      <c r="BD536" s="88"/>
      <c r="BE536" s="88"/>
      <c r="BF536" s="88"/>
      <c r="BG536" s="88"/>
      <c r="BH536" s="88"/>
      <c r="BI536" s="88"/>
      <c r="BJ536" s="88"/>
      <c r="BK536" s="88"/>
      <c r="BL536" s="88"/>
      <c r="BM536" s="88"/>
      <c r="BN536" s="88"/>
      <c r="BO536" s="88"/>
      <c r="BP536" s="88"/>
      <c r="BQ536" s="88"/>
      <c r="BR536" s="88"/>
      <c r="BS536" s="88"/>
      <c r="BT536" s="88"/>
      <c r="BU536" s="88"/>
      <c r="BV536" s="88"/>
    </row>
    <row r="537" spans="1:74" x14ac:dyDescent="0.2">
      <c r="A537" s="90" t="str">
        <v>Farmland</v>
      </c>
      <c r="C537" s="88">
        <f>SUMPRODUCT('Monthly Returns'!$BI$17:$BI$256,$AV$250:$AV$489,C$250:C$489)</f>
        <v>0.33730474914750885</v>
      </c>
      <c r="D537" s="88">
        <f>SUMPRODUCT('Monthly Returns'!$BI$17:$BI$256,$AV$250:$AV$489,D$250:D$489)</f>
        <v>0.34024482793506783</v>
      </c>
      <c r="E537" s="88">
        <f>SUMPRODUCT('Monthly Returns'!$BI$17:$BI$256,$AV$250:$AV$489,E$250:E$489)</f>
        <v>0.26176428347315611</v>
      </c>
      <c r="F537" s="88">
        <f>SUMPRODUCT('Monthly Returns'!$BI$17:$BI$256,$AV$250:$AV$489,F$250:F$489)</f>
        <v>0.26811980965814197</v>
      </c>
      <c r="G537" s="88">
        <f>SUMPRODUCT('Monthly Returns'!$BI$17:$BI$256,$AV$250:$AV$489,G$250:G$489)</f>
        <v>0.18635937884858594</v>
      </c>
      <c r="H537" s="88">
        <f>SUMPRODUCT('Monthly Returns'!$BI$17:$BI$256,$AV$250:$AV$489,H$250:H$489)</f>
        <v>0.31774477778726162</v>
      </c>
      <c r="I537" s="88">
        <f>SUMPRODUCT('Monthly Returns'!$BI$17:$BI$256,$AV$250:$AV$489,I$250:I$489)</f>
        <v>0.27722149848404593</v>
      </c>
      <c r="J537" s="88">
        <f>SUMPRODUCT('Monthly Returns'!$BI$17:$BI$256,$AV$250:$AV$489,J$250:J$489)</f>
        <v>0.23886370697795509</v>
      </c>
      <c r="K537" s="88">
        <f>SUMPRODUCT('Monthly Returns'!$BI$17:$BI$256,$AV$250:$AV$489,K$250:K$489)</f>
        <v>8.5575075422256661E-2</v>
      </c>
      <c r="L537" s="88">
        <f>SUMPRODUCT('Monthly Returns'!$BI$17:$BI$256,$AV$250:$AV$489,L$250:L$489)</f>
        <v>-0.15765161958311494</v>
      </c>
      <c r="M537" s="88">
        <f>SUMPRODUCT('Monthly Returns'!$BI$17:$BI$256,$AV$250:$AV$489,M$250:M$489)</f>
        <v>-0.33512870401877759</v>
      </c>
      <c r="N537" s="88">
        <f>SUMPRODUCT('Monthly Returns'!$BI$17:$BI$256,$AV$250:$AV$489,N$250:N$489)</f>
        <v>-0.20647494253289247</v>
      </c>
      <c r="O537" s="88">
        <f>SUMPRODUCT('Monthly Returns'!$BI$17:$BI$256,$AV$250:$AV$489,O$250:O$489)</f>
        <v>-0.26657145624801154</v>
      </c>
      <c r="P537" s="88">
        <f>SUMPRODUCT('Monthly Returns'!$BI$17:$BI$256,$AV$250:$AV$489,P$250:P$489)</f>
        <v>-0.19496659405280189</v>
      </c>
      <c r="Q537" s="88">
        <f>SUMPRODUCT('Monthly Returns'!$BI$17:$BI$256,$AV$250:$AV$489,Q$250:Q$489)</f>
        <v>-0.23296763322040404</v>
      </c>
      <c r="R537" s="88">
        <f>SUMPRODUCT('Monthly Returns'!$BI$17:$BI$256,$AV$250:$AV$489,R$250:R$489)</f>
        <v>-0.40568688633841887</v>
      </c>
      <c r="S537" s="88">
        <f>SUMPRODUCT('Monthly Returns'!$BI$17:$BI$256,$AV$250:$AV$489,S$250:S$489)</f>
        <v>-0.41159603917367227</v>
      </c>
      <c r="T537" s="88">
        <f>SUMPRODUCT('Monthly Returns'!$BI$17:$BI$256,$AV$250:$AV$489,T$250:T$489)</f>
        <v>-0.36233272377363207</v>
      </c>
      <c r="U537" s="88">
        <f>SUMPRODUCT('Monthly Returns'!$BI$17:$BI$256,$AV$250:$AV$489,U$250:U$489)</f>
        <v>-0.24007956517684698</v>
      </c>
      <c r="V537" s="88">
        <f>SUMPRODUCT('Monthly Returns'!$BI$17:$BI$256,$AV$250:$AV$489,V$250:V$489)</f>
        <v>-0.23597032012691133</v>
      </c>
      <c r="W537" s="88">
        <f>SUMPRODUCT('Monthly Returns'!$BI$17:$BI$256,$AV$250:$AV$489,W$250:W$489)</f>
        <v>-0.27432500320807968</v>
      </c>
      <c r="X537" s="88">
        <f>SUMPRODUCT('Monthly Returns'!$BI$17:$BI$256,$AV$250:$AV$489,X$250:X$489)</f>
        <v>-0.1232670597433152</v>
      </c>
      <c r="Y537" s="88">
        <f>SUMPRODUCT('Monthly Returns'!$BI$17:$BI$256,$AV$250:$AV$489,Y$250:Y$489)</f>
        <v>-0.29389172324957719</v>
      </c>
      <c r="Z537" s="88">
        <f>SUMPRODUCT('Monthly Returns'!$BI$17:$BI$256,$AV$250:$AV$489,Z$250:Z$489)</f>
        <v>-0.30608561646503868</v>
      </c>
      <c r="AA537" s="88">
        <f>SUMPRODUCT('Monthly Returns'!$BI$17:$BI$256,$AV$250:$AV$489,AA$250:AA$489)</f>
        <v>-0.14140022601228044</v>
      </c>
      <c r="AB537" s="88">
        <f>SUMPRODUCT('Monthly Returns'!$BI$17:$BI$256,$AV$250:$AV$489,AB$250:AB$489)</f>
        <v>-0.26776099462730968</v>
      </c>
      <c r="AC537" s="88">
        <f>SUMPRODUCT('Monthly Returns'!$BI$17:$BI$256,$AV$250:$AV$489,AC$250:AC$489)</f>
        <v>0.22196634591359068</v>
      </c>
      <c r="AD537" s="88">
        <f>SUMPRODUCT('Monthly Returns'!$BI$17:$BI$256,$AV$250:$AV$489,AD$250:AD$489)</f>
        <v>0.19411309268175736</v>
      </c>
      <c r="AE537" s="88">
        <f>SUMPRODUCT('Monthly Returns'!$BI$17:$BI$256,$AV$250:$AV$489,AE$250:AE$489)</f>
        <v>0.23940753439991366</v>
      </c>
      <c r="AF537" s="88">
        <f>SUMPRODUCT('Monthly Returns'!$BI$17:$BI$256,$AV$250:$AV$489,AF$250:AF$489)</f>
        <v>-6.3784455425354838E-2</v>
      </c>
      <c r="AG537" s="88">
        <f>SUMPRODUCT('Monthly Returns'!$BI$17:$BI$256,$AV$250:$AV$489,AG$250:AG$489)</f>
        <v>-0.13301206568088753</v>
      </c>
      <c r="AH537" s="88">
        <f>SUMPRODUCT('Monthly Returns'!$BI$17:$BI$256,$AV$250:$AV$489,AH$250:AH$489)</f>
        <v>0.15507474177811559</v>
      </c>
      <c r="AI537" s="88">
        <f>SUMPRODUCT('Monthly Returns'!$BI$17:$BI$256,$AV$250:$AV$489,AI$250:AI$489)</f>
        <v>-2.0743503660561741E-2</v>
      </c>
      <c r="AJ537" s="88">
        <f>SUMPRODUCT('Monthly Returns'!$BI$17:$BI$256,$AV$250:$AV$489,AJ$250:AJ$489)</f>
        <v>7.2201247413725231E-2</v>
      </c>
      <c r="AK537" s="88">
        <f>SUMPRODUCT('Monthly Returns'!$BI$17:$BI$256,$AV$250:$AV$489,AK$250:AK$489)</f>
        <v>0.13809839129288151</v>
      </c>
      <c r="AL537" s="88">
        <f>SUMPRODUCT('Monthly Returns'!$BI$17:$BI$256,$AV$250:$AV$489,AL$250:AL$489)</f>
        <v>4.1108406242821E-2</v>
      </c>
      <c r="AM537" s="88">
        <f>SUMPRODUCT('Monthly Returns'!$BI$17:$BI$256,$AV$250:$AV$489,AM$250:AM$489)</f>
        <v>-4.895299368434422E-2</v>
      </c>
      <c r="AN537" s="88">
        <f>SUMPRODUCT('Monthly Returns'!$BI$17:$BI$256,$AV$250:$AV$489,AN$250:AN$489)</f>
        <v>-0.18216939059932319</v>
      </c>
      <c r="AO537" s="88">
        <f>SUMPRODUCT('Monthly Returns'!$BI$17:$BI$256,$AV$250:$AV$489,AO$250:AO$489)</f>
        <v>-7.9581602195463758E-2</v>
      </c>
      <c r="AP537" s="88">
        <f>SUMPRODUCT('Monthly Returns'!$BI$17:$BI$256,$AV$250:$AV$489,AP$250:AP$489)</f>
        <v>-7.5656853839032017E-3</v>
      </c>
      <c r="AQ537" s="88">
        <f>SUMPRODUCT('Monthly Returns'!$BI$17:$BI$256,$AV$250:$AV$489,AQ$250:AQ$489)</f>
        <v>0.17787968990023581</v>
      </c>
      <c r="AR537" s="88">
        <f>SUMPRODUCT('Monthly Returns'!$BI$17:$BI$256,$AV$250:$AV$489,AR$250:AR$489)</f>
        <v>0.13890787064333179</v>
      </c>
      <c r="AS537" s="88">
        <f>SUMPRODUCT('Monthly Returns'!$BI$17:$BI$256,$AV$250:$AV$489,AS$250:AS$489)</f>
        <v>-0.15765161958311494</v>
      </c>
      <c r="AT537" s="88">
        <f>SUMPRODUCT('Monthly Returns'!$BI$17:$BI$256,$AV$250:$AV$489,AT$250:AT$489)</f>
        <v>0.12115257958645666</v>
      </c>
      <c r="AU537" s="88">
        <f>SUMPRODUCT('Monthly Returns'!$BI$17:$BI$256,$AV$250:$AV$489,AU$250:AU$489)</f>
        <v>0.50040611827454284</v>
      </c>
      <c r="AV537" s="88">
        <f>SUMPRODUCT('Monthly Returns'!$BI$17:$BI$256,$AV$250:$AV$489,AV$250:AV$489)</f>
        <v>0.99999999999999944</v>
      </c>
      <c r="AW537" s="88">
        <f>SUMPRODUCT('Monthly Returns'!$BI$17:$BI$256,$AV$250:$AV$489,AW$250:AW$489)</f>
        <v>7.0135033571375405E-2</v>
      </c>
      <c r="AX537" s="88">
        <f>SUMPRODUCT('Monthly Returns'!$BI$17:$BI$256,$AV$250:$AV$489,AX$250:AX$489)</f>
        <v>0.11342739917560274</v>
      </c>
      <c r="AY537" s="88">
        <f>SUMPRODUCT('Monthly Returns'!$BI$17:$BI$256,$AV$250:$AV$489,AY$250:AY$489)</f>
        <v>0.37113361649312937</v>
      </c>
      <c r="AZ537" s="88">
        <f>SUMPRODUCT('Monthly Returns'!$BI$17:$BI$256,$AV$250:$AV$489,AZ$250:AZ$489)</f>
        <v>0.23772958289909976</v>
      </c>
      <c r="BA537" s="88">
        <f>SUMPRODUCT('Monthly Returns'!$BI$17:$BI$256,$AV$250:$AV$489,BA$250:BA$489)</f>
        <v>-7.6147202883844523E-2</v>
      </c>
      <c r="BB537" s="88"/>
      <c r="BC537" s="88"/>
      <c r="BD537" s="88"/>
      <c r="BE537" s="88"/>
      <c r="BF537" s="88"/>
      <c r="BG537" s="88"/>
      <c r="BH537" s="88"/>
      <c r="BI537" s="88"/>
      <c r="BJ537" s="88"/>
      <c r="BK537" s="88"/>
      <c r="BL537" s="88"/>
      <c r="BM537" s="88"/>
      <c r="BN537" s="88"/>
      <c r="BO537" s="88"/>
      <c r="BP537" s="88"/>
      <c r="BQ537" s="88"/>
      <c r="BR537" s="88"/>
      <c r="BS537" s="88"/>
      <c r="BT537" s="88"/>
      <c r="BU537" s="88"/>
      <c r="BV537" s="88"/>
    </row>
    <row r="538" spans="1:74" x14ac:dyDescent="0.2">
      <c r="A538" s="90" t="str">
        <v>U.S. REIT</v>
      </c>
      <c r="C538" s="88">
        <f>SUMPRODUCT('Monthly Returns'!$BI$17:$BI$256,$AW$250:$AW$489,C$250:C$489)</f>
        <v>0.64167135466231651</v>
      </c>
      <c r="D538" s="88">
        <f>SUMPRODUCT('Monthly Returns'!$BI$17:$BI$256,$AW$250:$AW$489,D$250:D$489)</f>
        <v>0.63266085218671086</v>
      </c>
      <c r="E538" s="88">
        <f>SUMPRODUCT('Monthly Returns'!$BI$17:$BI$256,$AW$250:$AW$489,E$250:E$489)</f>
        <v>0.6980391428520728</v>
      </c>
      <c r="F538" s="88">
        <f>SUMPRODUCT('Monthly Returns'!$BI$17:$BI$256,$AW$250:$AW$489,F$250:F$489)</f>
        <v>0.64444084652653144</v>
      </c>
      <c r="G538" s="88">
        <f>SUMPRODUCT('Monthly Returns'!$BI$17:$BI$256,$AW$250:$AW$489,G$250:G$489)</f>
        <v>0.56212258383921776</v>
      </c>
      <c r="H538" s="88">
        <f>SUMPRODUCT('Monthly Returns'!$BI$17:$BI$256,$AW$250:$AW$489,H$250:H$489)</f>
        <v>0.62021504998587895</v>
      </c>
      <c r="I538" s="88">
        <f>SUMPRODUCT('Monthly Returns'!$BI$17:$BI$256,$AW$250:$AW$489,I$250:I$489)</f>
        <v>0.57734819567314277</v>
      </c>
      <c r="J538" s="88">
        <f>SUMPRODUCT('Monthly Returns'!$BI$17:$BI$256,$AW$250:$AW$489,J$250:J$489)</f>
        <v>0.55919994307335563</v>
      </c>
      <c r="K538" s="88">
        <f>SUMPRODUCT('Monthly Returns'!$BI$17:$BI$256,$AW$250:$AW$489,K$250:K$489)</f>
        <v>0.51481046803105335</v>
      </c>
      <c r="L538" s="88">
        <f>SUMPRODUCT('Monthly Returns'!$BI$17:$BI$256,$AW$250:$AW$489,L$250:L$489)</f>
        <v>1.4706444078626174E-2</v>
      </c>
      <c r="M538" s="88">
        <f>SUMPRODUCT('Monthly Returns'!$BI$17:$BI$256,$AW$250:$AW$489,M$250:M$489)</f>
        <v>0.29317822320777509</v>
      </c>
      <c r="N538" s="88">
        <f>SUMPRODUCT('Monthly Returns'!$BI$17:$BI$256,$AW$250:$AW$489,N$250:N$489)</f>
        <v>5.5314900413103954E-2</v>
      </c>
      <c r="O538" s="88">
        <f>SUMPRODUCT('Monthly Returns'!$BI$17:$BI$256,$AW$250:$AW$489,O$250:O$489)</f>
        <v>-3.9076204587980258E-2</v>
      </c>
      <c r="P538" s="88">
        <f>SUMPRODUCT('Monthly Returns'!$BI$17:$BI$256,$AW$250:$AW$489,P$250:P$489)</f>
        <v>2.5921789622323214E-2</v>
      </c>
      <c r="Q538" s="88">
        <f>SUMPRODUCT('Monthly Returns'!$BI$17:$BI$256,$AW$250:$AW$489,Q$250:Q$489)</f>
        <v>9.1263955566437599E-2</v>
      </c>
      <c r="R538" s="88">
        <f>SUMPRODUCT('Monthly Returns'!$BI$17:$BI$256,$AW$250:$AW$489,R$250:R$489)</f>
        <v>0.44472639844796402</v>
      </c>
      <c r="S538" s="88">
        <f>SUMPRODUCT('Monthly Returns'!$BI$17:$BI$256,$AW$250:$AW$489,S$250:S$489)</f>
        <v>0.4138336340463622</v>
      </c>
      <c r="T538" s="88">
        <f>SUMPRODUCT('Monthly Returns'!$BI$17:$BI$256,$AW$250:$AW$489,T$250:T$489)</f>
        <v>0.44088492772632759</v>
      </c>
      <c r="U538" s="88">
        <f>SUMPRODUCT('Monthly Returns'!$BI$17:$BI$256,$AW$250:$AW$489,U$250:U$489)</f>
        <v>0.31164973989298078</v>
      </c>
      <c r="V538" s="88">
        <f>SUMPRODUCT('Monthly Returns'!$BI$17:$BI$256,$AW$250:$AW$489,V$250:V$489)</f>
        <v>0.17985708088401955</v>
      </c>
      <c r="W538" s="88">
        <f>SUMPRODUCT('Monthly Returns'!$BI$17:$BI$256,$AW$250:$AW$489,W$250:W$489)</f>
        <v>0.16206693988728044</v>
      </c>
      <c r="X538" s="88">
        <f>SUMPRODUCT('Monthly Returns'!$BI$17:$BI$256,$AW$250:$AW$489,X$250:X$489)</f>
        <v>0.60714759906370985</v>
      </c>
      <c r="Y538" s="88">
        <f>SUMPRODUCT('Monthly Returns'!$BI$17:$BI$256,$AW$250:$AW$489,Y$250:Y$489)</f>
        <v>0.21351999088358295</v>
      </c>
      <c r="Z538" s="88">
        <f>SUMPRODUCT('Monthly Returns'!$BI$17:$BI$256,$AW$250:$AW$489,Z$250:Z$489)</f>
        <v>8.7550320117884745E-2</v>
      </c>
      <c r="AA538" s="88">
        <f>SUMPRODUCT('Monthly Returns'!$BI$17:$BI$256,$AW$250:$AW$489,AA$250:AA$489)</f>
        <v>0.62889311264493974</v>
      </c>
      <c r="AB538" s="88">
        <f>SUMPRODUCT('Monthly Returns'!$BI$17:$BI$256,$AW$250:$AW$489,AB$250:AB$489)</f>
        <v>0.47214424909377506</v>
      </c>
      <c r="AC538" s="88">
        <f>SUMPRODUCT('Monthly Returns'!$BI$17:$BI$256,$AW$250:$AW$489,AC$250:AC$489)</f>
        <v>0.33561742539705608</v>
      </c>
      <c r="AD538" s="88">
        <f>SUMPRODUCT('Monthly Returns'!$BI$17:$BI$256,$AW$250:$AW$489,AD$250:AD$489)</f>
        <v>0.29101463028165808</v>
      </c>
      <c r="AE538" s="88">
        <f>SUMPRODUCT('Monthly Returns'!$BI$17:$BI$256,$AW$250:$AW$489,AE$250:AE$489)</f>
        <v>0.41751448360338533</v>
      </c>
      <c r="AF538" s="88">
        <f>SUMPRODUCT('Monthly Returns'!$BI$17:$BI$256,$AW$250:$AW$489,AF$250:AF$489)</f>
        <v>0.54437813555258407</v>
      </c>
      <c r="AG538" s="88">
        <f>SUMPRODUCT('Monthly Returns'!$BI$17:$BI$256,$AW$250:$AW$489,AG$250:AG$489)</f>
        <v>0.47939332813483992</v>
      </c>
      <c r="AH538" s="88">
        <f>SUMPRODUCT('Monthly Returns'!$BI$17:$BI$256,$AW$250:$AW$489,AH$250:AH$489)</f>
        <v>0.51919984446969958</v>
      </c>
      <c r="AI538" s="88">
        <f>SUMPRODUCT('Monthly Returns'!$BI$17:$BI$256,$AW$250:$AW$489,AI$250:AI$489)</f>
        <v>0.41581051602408614</v>
      </c>
      <c r="AJ538" s="88">
        <f>SUMPRODUCT('Monthly Returns'!$BI$17:$BI$256,$AW$250:$AW$489,AJ$250:AJ$489)</f>
        <v>0.48864056341475826</v>
      </c>
      <c r="AK538" s="88">
        <f>SUMPRODUCT('Monthly Returns'!$BI$17:$BI$256,$AW$250:$AW$489,AK$250:AK$489)</f>
        <v>0.48889317484149447</v>
      </c>
      <c r="AL538" s="88">
        <f>SUMPRODUCT('Monthly Returns'!$BI$17:$BI$256,$AW$250:$AW$489,AL$250:AL$489)</f>
        <v>0.47340852351138185</v>
      </c>
      <c r="AM538" s="88">
        <f>SUMPRODUCT('Monthly Returns'!$BI$17:$BI$256,$AW$250:$AW$489,AM$250:AM$489)</f>
        <v>0.18341643004657834</v>
      </c>
      <c r="AN538" s="88">
        <f>SUMPRODUCT('Monthly Returns'!$BI$17:$BI$256,$AW$250:$AW$489,AN$250:AN$489)</f>
        <v>0.47111052117605462</v>
      </c>
      <c r="AO538" s="88">
        <f>SUMPRODUCT('Monthly Returns'!$BI$17:$BI$256,$AW$250:$AW$489,AO$250:AO$489)</f>
        <v>-2.2059021353098207E-4</v>
      </c>
      <c r="AP538" s="88">
        <f>SUMPRODUCT('Monthly Returns'!$BI$17:$BI$256,$AW$250:$AW$489,AP$250:AP$489)</f>
        <v>0.23704673362924261</v>
      </c>
      <c r="AQ538" s="88">
        <f>SUMPRODUCT('Monthly Returns'!$BI$17:$BI$256,$AW$250:$AW$489,AQ$250:AQ$489)</f>
        <v>0.36182285182137536</v>
      </c>
      <c r="AR538" s="88">
        <f>SUMPRODUCT('Monthly Returns'!$BI$17:$BI$256,$AW$250:$AW$489,AR$250:AR$489)</f>
        <v>0.41234192838301448</v>
      </c>
      <c r="AS538" s="88">
        <f>SUMPRODUCT('Monthly Returns'!$BI$17:$BI$256,$AW$250:$AW$489,AS$250:AS$489)</f>
        <v>1.4706444078626174E-2</v>
      </c>
      <c r="AT538" s="88">
        <f>SUMPRODUCT('Monthly Returns'!$BI$17:$BI$256,$AW$250:$AW$489,AT$250:AT$489)</f>
        <v>0.79225611503687421</v>
      </c>
      <c r="AU538" s="88">
        <f>SUMPRODUCT('Monthly Returns'!$BI$17:$BI$256,$AW$250:$AW$489,AU$250:AU$489)</f>
        <v>0.29439679685542508</v>
      </c>
      <c r="AV538" s="88">
        <f>SUMPRODUCT('Monthly Returns'!$BI$17:$BI$256,$AW$250:$AW$489,AV$250:AV$489)</f>
        <v>7.0135033571375377E-2</v>
      </c>
      <c r="AW538" s="88">
        <f>SUMPRODUCT('Monthly Returns'!$BI$17:$BI$256,$AW$250:$AW$489,AW$250:AW$489)</f>
        <v>1.0000000000000002</v>
      </c>
      <c r="AX538" s="88">
        <f>SUMPRODUCT('Monthly Returns'!$BI$17:$BI$256,$AW$250:$AW$489,AX$250:AX$489)</f>
        <v>0.9098979621264669</v>
      </c>
      <c r="AY538" s="88">
        <f>SUMPRODUCT('Monthly Returns'!$BI$17:$BI$256,$AW$250:$AW$489,AY$250:AY$489)</f>
        <v>0.62711297297495505</v>
      </c>
      <c r="AZ538" s="88">
        <f>SUMPRODUCT('Monthly Returns'!$BI$17:$BI$256,$AW$250:$AW$489,AZ$250:AZ$489)</f>
        <v>0.4530510967833179</v>
      </c>
      <c r="BA538" s="88">
        <f>SUMPRODUCT('Monthly Returns'!$BI$17:$BI$256,$AW$250:$AW$489,BA$250:BA$489)</f>
        <v>0.31324878046093424</v>
      </c>
      <c r="BB538" s="88"/>
      <c r="BC538" s="88"/>
      <c r="BD538" s="88"/>
      <c r="BE538" s="88"/>
      <c r="BF538" s="88"/>
      <c r="BG538" s="88"/>
      <c r="BH538" s="88"/>
      <c r="BI538" s="88"/>
      <c r="BJ538" s="88"/>
      <c r="BK538" s="88"/>
      <c r="BL538" s="88"/>
      <c r="BM538" s="88"/>
      <c r="BN538" s="88"/>
      <c r="BO538" s="88"/>
      <c r="BP538" s="88"/>
      <c r="BQ538" s="88"/>
      <c r="BR538" s="88"/>
      <c r="BS538" s="88"/>
      <c r="BT538" s="88"/>
      <c r="BU538" s="88"/>
      <c r="BV538" s="88"/>
    </row>
    <row r="539" spans="1:74" x14ac:dyDescent="0.2">
      <c r="A539" s="90" t="str">
        <v>Global REIT</v>
      </c>
      <c r="C539" s="88">
        <f>SUMPRODUCT('Monthly Returns'!$BI$17:$BI$256,$AX$250:$AX$489,C$250:C$489)</f>
        <v>0.74436549482405134</v>
      </c>
      <c r="D539" s="88">
        <f>SUMPRODUCT('Monthly Returns'!$BI$17:$BI$256,$AX$250:$AX$489,D$250:D$489)</f>
        <v>0.7405676243024556</v>
      </c>
      <c r="E539" s="88">
        <f>SUMPRODUCT('Monthly Returns'!$BI$17:$BI$256,$AX$250:$AX$489,E$250:E$489)</f>
        <v>0.78575460365410676</v>
      </c>
      <c r="F539" s="88">
        <f>SUMPRODUCT('Monthly Returns'!$BI$17:$BI$256,$AX$250:$AX$489,F$250:F$489)</f>
        <v>0.68857224084987367</v>
      </c>
      <c r="G539" s="88">
        <f>SUMPRODUCT('Monthly Returns'!$BI$17:$BI$256,$AX$250:$AX$489,G$250:G$489)</f>
        <v>0.62535711914140546</v>
      </c>
      <c r="H539" s="88">
        <f>SUMPRODUCT('Monthly Returns'!$BI$17:$BI$256,$AX$250:$AX$489,H$250:H$489)</f>
        <v>0.7957657256596351</v>
      </c>
      <c r="I539" s="88">
        <f>SUMPRODUCT('Monthly Returns'!$BI$17:$BI$256,$AX$250:$AX$489,I$250:I$489)</f>
        <v>0.79082573127895217</v>
      </c>
      <c r="J539" s="88">
        <f>SUMPRODUCT('Monthly Returns'!$BI$17:$BI$256,$AX$250:$AX$489,J$250:J$489)</f>
        <v>0.77194495096779914</v>
      </c>
      <c r="K539" s="88">
        <f>SUMPRODUCT('Monthly Returns'!$BI$17:$BI$256,$AX$250:$AX$489,K$250:K$489)</f>
        <v>0.72685076296918361</v>
      </c>
      <c r="L539" s="88">
        <f>SUMPRODUCT('Monthly Returns'!$BI$17:$BI$256,$AX$250:$AX$489,L$250:L$489)</f>
        <v>3.2207249283990796E-2</v>
      </c>
      <c r="M539" s="88">
        <f>SUMPRODUCT('Monthly Returns'!$BI$17:$BI$256,$AX$250:$AX$489,M$250:M$489)</f>
        <v>0.2982602972083197</v>
      </c>
      <c r="N539" s="88">
        <f>SUMPRODUCT('Monthly Returns'!$BI$17:$BI$256,$AX$250:$AX$489,N$250:N$489)</f>
        <v>1.315585255418605E-2</v>
      </c>
      <c r="O539" s="88">
        <f>SUMPRODUCT('Monthly Returns'!$BI$17:$BI$256,$AX$250:$AX$489,O$250:O$489)</f>
        <v>-3.272909002798547E-2</v>
      </c>
      <c r="P539" s="88">
        <f>SUMPRODUCT('Monthly Returns'!$BI$17:$BI$256,$AX$250:$AX$489,P$250:P$489)</f>
        <v>-1.1108597205772626E-2</v>
      </c>
      <c r="Q539" s="88">
        <f>SUMPRODUCT('Monthly Returns'!$BI$17:$BI$256,$AX$250:$AX$489,Q$250:Q$489)</f>
        <v>3.6345983062305166E-2</v>
      </c>
      <c r="R539" s="88">
        <f>SUMPRODUCT('Monthly Returns'!$BI$17:$BI$256,$AX$250:$AX$489,R$250:R$489)</f>
        <v>0.51731826293974881</v>
      </c>
      <c r="S539" s="88">
        <f>SUMPRODUCT('Monthly Returns'!$BI$17:$BI$256,$AX$250:$AX$489,S$250:S$489)</f>
        <v>0.50109680625551234</v>
      </c>
      <c r="T539" s="88">
        <f>SUMPRODUCT('Monthly Returns'!$BI$17:$BI$256,$AX$250:$AX$489,T$250:T$489)</f>
        <v>0.49331358079393273</v>
      </c>
      <c r="U539" s="88">
        <f>SUMPRODUCT('Monthly Returns'!$BI$17:$BI$256,$AX$250:$AX$489,U$250:U$489)</f>
        <v>0.36474324707948247</v>
      </c>
      <c r="V539" s="88">
        <f>SUMPRODUCT('Monthly Returns'!$BI$17:$BI$256,$AX$250:$AX$489,V$250:V$489)</f>
        <v>0.17606702141518363</v>
      </c>
      <c r="W539" s="88">
        <f>SUMPRODUCT('Monthly Returns'!$BI$17:$BI$256,$AX$250:$AX$489,W$250:W$489)</f>
        <v>0.15872416546949744</v>
      </c>
      <c r="X539" s="88">
        <f>SUMPRODUCT('Monthly Returns'!$BI$17:$BI$256,$AX$250:$AX$489,X$250:X$489)</f>
        <v>0.57497525980311781</v>
      </c>
      <c r="Y539" s="88">
        <f>SUMPRODUCT('Monthly Returns'!$BI$17:$BI$256,$AX$250:$AX$489,Y$250:Y$489)</f>
        <v>0.2001703630460995</v>
      </c>
      <c r="Z539" s="88">
        <f>SUMPRODUCT('Monthly Returns'!$BI$17:$BI$256,$AX$250:$AX$489,Z$250:Z$489)</f>
        <v>9.3278543883481391E-2</v>
      </c>
      <c r="AA539" s="88">
        <f>SUMPRODUCT('Monthly Returns'!$BI$17:$BI$256,$AX$250:$AX$489,AA$250:AA$489)</f>
        <v>0.72042907069744311</v>
      </c>
      <c r="AB539" s="88">
        <f>SUMPRODUCT('Monthly Returns'!$BI$17:$BI$256,$AX$250:$AX$489,AB$250:AB$489)</f>
        <v>0.54874981061307293</v>
      </c>
      <c r="AC539" s="88">
        <f>SUMPRODUCT('Monthly Returns'!$BI$17:$BI$256,$AX$250:$AX$489,AC$250:AC$489)</f>
        <v>0.47885811788268151</v>
      </c>
      <c r="AD539" s="88">
        <f>SUMPRODUCT('Monthly Returns'!$BI$17:$BI$256,$AX$250:$AX$489,AD$250:AD$489)</f>
        <v>0.41004252065992464</v>
      </c>
      <c r="AE539" s="88">
        <f>SUMPRODUCT('Monthly Returns'!$BI$17:$BI$256,$AX$250:$AX$489,AE$250:AE$489)</f>
        <v>0.61256633259489546</v>
      </c>
      <c r="AF539" s="88">
        <f>SUMPRODUCT('Monthly Returns'!$BI$17:$BI$256,$AX$250:$AX$489,AF$250:AF$489)</f>
        <v>0.65138475554698416</v>
      </c>
      <c r="AG539" s="88">
        <f>SUMPRODUCT('Monthly Returns'!$BI$17:$BI$256,$AX$250:$AX$489,AG$250:AG$489)</f>
        <v>0.60370231559985743</v>
      </c>
      <c r="AH539" s="88">
        <f>SUMPRODUCT('Monthly Returns'!$BI$17:$BI$256,$AX$250:$AX$489,AH$250:AH$489)</f>
        <v>0.65458852089344521</v>
      </c>
      <c r="AI539" s="88">
        <f>SUMPRODUCT('Monthly Returns'!$BI$17:$BI$256,$AX$250:$AX$489,AI$250:AI$489)</f>
        <v>0.57451801222648047</v>
      </c>
      <c r="AJ539" s="88">
        <f>SUMPRODUCT('Monthly Returns'!$BI$17:$BI$256,$AX$250:$AX$489,AJ$250:AJ$489)</f>
        <v>0.67995456766779405</v>
      </c>
      <c r="AK539" s="88">
        <f>SUMPRODUCT('Monthly Returns'!$BI$17:$BI$256,$AX$250:$AX$489,AK$250:AK$489)</f>
        <v>0.67497323779978402</v>
      </c>
      <c r="AL539" s="88">
        <f>SUMPRODUCT('Monthly Returns'!$BI$17:$BI$256,$AX$250:$AX$489,AL$250:AL$489)</f>
        <v>0.63547940290562421</v>
      </c>
      <c r="AM539" s="88">
        <f>SUMPRODUCT('Monthly Returns'!$BI$17:$BI$256,$AX$250:$AX$489,AM$250:AM$489)</f>
        <v>0.28874497742721417</v>
      </c>
      <c r="AN539" s="88">
        <f>SUMPRODUCT('Monthly Returns'!$BI$17:$BI$256,$AX$250:$AX$489,AN$250:AN$489)</f>
        <v>0.62843080501048354</v>
      </c>
      <c r="AO539" s="88">
        <f>SUMPRODUCT('Monthly Returns'!$BI$17:$BI$256,$AX$250:$AX$489,AO$250:AO$489)</f>
        <v>-3.3093719596418501E-3</v>
      </c>
      <c r="AP539" s="88">
        <f>SUMPRODUCT('Monthly Returns'!$BI$17:$BI$256,$AX$250:$AX$489,AP$250:AP$489)</f>
        <v>0.39859357326781869</v>
      </c>
      <c r="AQ539" s="88">
        <f>SUMPRODUCT('Monthly Returns'!$BI$17:$BI$256,$AX$250:$AX$489,AQ$250:AQ$489)</f>
        <v>0.57920286661306986</v>
      </c>
      <c r="AR539" s="88">
        <f>SUMPRODUCT('Monthly Returns'!$BI$17:$BI$256,$AX$250:$AX$489,AR$250:AR$489)</f>
        <v>0.43108846309195686</v>
      </c>
      <c r="AS539" s="88">
        <f>SUMPRODUCT('Monthly Returns'!$BI$17:$BI$256,$AX$250:$AX$489,AS$250:AS$489)</f>
        <v>3.2207249283990796E-2</v>
      </c>
      <c r="AT539" s="88">
        <f>SUMPRODUCT('Monthly Returns'!$BI$17:$BI$256,$AX$250:$AX$489,AT$250:AT$489)</f>
        <v>0.88231989782697329</v>
      </c>
      <c r="AU539" s="88">
        <f>SUMPRODUCT('Monthly Returns'!$BI$17:$BI$256,$AX$250:$AX$489,AU$250:AU$489)</f>
        <v>0.36422176408693102</v>
      </c>
      <c r="AV539" s="88">
        <f>SUMPRODUCT('Monthly Returns'!$BI$17:$BI$256,$AX$250:$AX$489,AV$250:AV$489)</f>
        <v>0.11342739917560274</v>
      </c>
      <c r="AW539" s="88">
        <f>SUMPRODUCT('Monthly Returns'!$BI$17:$BI$256,$AX$250:$AX$489,AW$250:AW$489)</f>
        <v>0.9098979621264669</v>
      </c>
      <c r="AX539" s="88">
        <f>SUMPRODUCT('Monthly Returns'!$BI$17:$BI$256,$AX$250:$AX$489,AX$250:AX$489)</f>
        <v>1</v>
      </c>
      <c r="AY539" s="88">
        <f>SUMPRODUCT('Monthly Returns'!$BI$17:$BI$256,$AX$250:$AX$489,AY$250:AY$489)</f>
        <v>0.75874887137074176</v>
      </c>
      <c r="AZ539" s="88">
        <f>SUMPRODUCT('Monthly Returns'!$BI$17:$BI$256,$AX$250:$AX$489,AZ$250:AZ$489)</f>
        <v>0.54402286426514734</v>
      </c>
      <c r="BA539" s="88">
        <f>SUMPRODUCT('Monthly Returns'!$BI$17:$BI$256,$AX$250:$AX$489,BA$250:BA$489)</f>
        <v>0.41974854059228045</v>
      </c>
      <c r="BB539" s="88"/>
      <c r="BC539" s="88"/>
      <c r="BD539" s="88"/>
      <c r="BE539" s="88"/>
      <c r="BF539" s="88"/>
      <c r="BG539" s="88"/>
      <c r="BH539" s="88"/>
      <c r="BI539" s="88"/>
      <c r="BJ539" s="88"/>
      <c r="BK539" s="88"/>
      <c r="BL539" s="88"/>
      <c r="BM539" s="88"/>
      <c r="BN539" s="88"/>
      <c r="BO539" s="88"/>
      <c r="BP539" s="88"/>
      <c r="BQ539" s="88"/>
      <c r="BR539" s="88"/>
      <c r="BS539" s="88"/>
      <c r="BT539" s="88"/>
      <c r="BU539" s="88"/>
      <c r="BV539" s="88"/>
    </row>
    <row r="540" spans="1:74" x14ac:dyDescent="0.2">
      <c r="A540" s="90" t="str">
        <v>U.S. Private Equity</v>
      </c>
      <c r="C540" s="88">
        <f>SUMPRODUCT('Monthly Returns'!$BI$17:$BI$256,$AY$250:$AY$489,C$250:C$489)</f>
        <v>0.97235478681060139</v>
      </c>
      <c r="D540" s="88">
        <f>SUMPRODUCT('Monthly Returns'!$BI$17:$BI$256,$AY$250:$AY$489,D$250:D$489)</f>
        <v>0.97166594547469654</v>
      </c>
      <c r="E540" s="88">
        <f>SUMPRODUCT('Monthly Returns'!$BI$17:$BI$256,$AY$250:$AY$489,E$250:E$489)</f>
        <v>0.94614269849799104</v>
      </c>
      <c r="F540" s="88">
        <f>SUMPRODUCT('Monthly Returns'!$BI$17:$BI$256,$AY$250:$AY$489,F$250:F$489)</f>
        <v>0.8587347105892249</v>
      </c>
      <c r="G540" s="88">
        <f>SUMPRODUCT('Monthly Returns'!$BI$17:$BI$256,$AY$250:$AY$489,G$250:G$489)</f>
        <v>0.77919362528493319</v>
      </c>
      <c r="H540" s="88">
        <f>SUMPRODUCT('Monthly Returns'!$BI$17:$BI$256,$AY$250:$AY$489,H$250:H$489)</f>
        <v>0.96814711152740829</v>
      </c>
      <c r="I540" s="88">
        <f>SUMPRODUCT('Monthly Returns'!$BI$17:$BI$256,$AY$250:$AY$489,I$250:I$489)</f>
        <v>0.90380696507598002</v>
      </c>
      <c r="J540" s="88">
        <f>SUMPRODUCT('Monthly Returns'!$BI$17:$BI$256,$AY$250:$AY$489,J$250:J$489)</f>
        <v>0.8383728258896932</v>
      </c>
      <c r="K540" s="88">
        <f>SUMPRODUCT('Monthly Returns'!$BI$17:$BI$256,$AY$250:$AY$489,K$250:K$489)</f>
        <v>0.80755841823188701</v>
      </c>
      <c r="L540" s="88">
        <f>SUMPRODUCT('Monthly Returns'!$BI$17:$BI$256,$AY$250:$AY$489,L$250:L$489)</f>
        <v>-5.5581587704001175E-3</v>
      </c>
      <c r="M540" s="88">
        <f>SUMPRODUCT('Monthly Returns'!$BI$17:$BI$256,$AY$250:$AY$489,M$250:M$489)</f>
        <v>-7.1561055256001344E-2</v>
      </c>
      <c r="N540" s="88">
        <f>SUMPRODUCT('Monthly Returns'!$BI$17:$BI$256,$AY$250:$AY$489,N$250:N$489)</f>
        <v>-0.31265718117003033</v>
      </c>
      <c r="O540" s="88">
        <f>SUMPRODUCT('Monthly Returns'!$BI$17:$BI$256,$AY$250:$AY$489,O$250:O$489)</f>
        <v>-6.6260345530540943E-2</v>
      </c>
      <c r="P540" s="88">
        <f>SUMPRODUCT('Monthly Returns'!$BI$17:$BI$256,$AY$250:$AY$489,P$250:P$489)</f>
        <v>-0.31508558561015582</v>
      </c>
      <c r="Q540" s="88">
        <f>SUMPRODUCT('Monthly Returns'!$BI$17:$BI$256,$AY$250:$AY$489,Q$250:Q$489)</f>
        <v>-0.30800167609258777</v>
      </c>
      <c r="R540" s="88">
        <f>SUMPRODUCT('Monthly Returns'!$BI$17:$BI$256,$AY$250:$AY$489,R$250:R$489)</f>
        <v>0.18315659473233309</v>
      </c>
      <c r="S540" s="88">
        <f>SUMPRODUCT('Monthly Returns'!$BI$17:$BI$256,$AY$250:$AY$489,S$250:S$489)</f>
        <v>0.18992824976692807</v>
      </c>
      <c r="T540" s="88">
        <f>SUMPRODUCT('Monthly Returns'!$BI$17:$BI$256,$AY$250:$AY$489,T$250:T$489)</f>
        <v>0.16513136869585562</v>
      </c>
      <c r="U540" s="88">
        <f>SUMPRODUCT('Monthly Returns'!$BI$17:$BI$256,$AY$250:$AY$489,U$250:U$489)</f>
        <v>7.4958902038259556E-2</v>
      </c>
      <c r="V540" s="88">
        <f>SUMPRODUCT('Monthly Returns'!$BI$17:$BI$256,$AY$250:$AY$489,V$250:V$489)</f>
        <v>-0.13010665805569446</v>
      </c>
      <c r="W540" s="88">
        <f>SUMPRODUCT('Monthly Returns'!$BI$17:$BI$256,$AY$250:$AY$489,W$250:W$489)</f>
        <v>-0.14141285201076853</v>
      </c>
      <c r="X540" s="88">
        <f>SUMPRODUCT('Monthly Returns'!$BI$17:$BI$256,$AY$250:$AY$489,X$250:X$489)</f>
        <v>0.34114344555511089</v>
      </c>
      <c r="Y540" s="88">
        <f>SUMPRODUCT('Monthly Returns'!$BI$17:$BI$256,$AY$250:$AY$489,Y$250:Y$489)</f>
        <v>-0.10319872270696558</v>
      </c>
      <c r="Z540" s="88">
        <f>SUMPRODUCT('Monthly Returns'!$BI$17:$BI$256,$AY$250:$AY$489,Z$250:Z$489)</f>
        <v>-0.11541299264908857</v>
      </c>
      <c r="AA540" s="88">
        <f>SUMPRODUCT('Monthly Returns'!$BI$17:$BI$256,$AY$250:$AY$489,AA$250:AA$489)</f>
        <v>0.68176317481807114</v>
      </c>
      <c r="AB540" s="88">
        <f>SUMPRODUCT('Monthly Returns'!$BI$17:$BI$256,$AY$250:$AY$489,AB$250:AB$489)</f>
        <v>0.5345815816594981</v>
      </c>
      <c r="AC540" s="88">
        <f>SUMPRODUCT('Monthly Returns'!$BI$17:$BI$256,$AY$250:$AY$489,AC$250:AC$489)</f>
        <v>0.24453460100096658</v>
      </c>
      <c r="AD540" s="88">
        <f>SUMPRODUCT('Monthly Returns'!$BI$17:$BI$256,$AY$250:$AY$489,AD$250:AD$489)</f>
        <v>0.14839673806837858</v>
      </c>
      <c r="AE540" s="88">
        <f>SUMPRODUCT('Monthly Returns'!$BI$17:$BI$256,$AY$250:$AY$489,AE$250:AE$489)</f>
        <v>0.47237069914985663</v>
      </c>
      <c r="AF540" s="88">
        <f>SUMPRODUCT('Monthly Returns'!$BI$17:$BI$256,$AY$250:$AY$489,AF$250:AF$489)</f>
        <v>0.46189500618008611</v>
      </c>
      <c r="AG540" s="88">
        <f>SUMPRODUCT('Monthly Returns'!$BI$17:$BI$256,$AY$250:$AY$489,AG$250:AG$489)</f>
        <v>0.49556140235177876</v>
      </c>
      <c r="AH540" s="88">
        <f>SUMPRODUCT('Monthly Returns'!$BI$17:$BI$256,$AY$250:$AY$489,AH$250:AH$489)</f>
        <v>0.47410664223821675</v>
      </c>
      <c r="AI540" s="88">
        <f>SUMPRODUCT('Monthly Returns'!$BI$17:$BI$256,$AY$250:$AY$489,AI$250:AI$489)</f>
        <v>0.71954946945066289</v>
      </c>
      <c r="AJ540" s="88">
        <f>SUMPRODUCT('Monthly Returns'!$BI$17:$BI$256,$AY$250:$AY$489,AJ$250:AJ$489)</f>
        <v>0.8438448401951687</v>
      </c>
      <c r="AK540" s="88">
        <f>SUMPRODUCT('Monthly Returns'!$BI$17:$BI$256,$AY$250:$AY$489,AK$250:AK$489)</f>
        <v>0.87025177285310229</v>
      </c>
      <c r="AL540" s="88">
        <f>SUMPRODUCT('Monthly Returns'!$BI$17:$BI$256,$AY$250:$AY$489,AL$250:AL$489)</f>
        <v>0.80055114462849286</v>
      </c>
      <c r="AM540" s="88">
        <f>SUMPRODUCT('Monthly Returns'!$BI$17:$BI$256,$AY$250:$AY$489,AM$250:AM$489)</f>
        <v>0.260323117845565</v>
      </c>
      <c r="AN540" s="88">
        <f>SUMPRODUCT('Monthly Returns'!$BI$17:$BI$256,$AY$250:$AY$489,AN$250:AN$489)</f>
        <v>0.6789011654859447</v>
      </c>
      <c r="AO540" s="88">
        <f>SUMPRODUCT('Monthly Returns'!$BI$17:$BI$256,$AY$250:$AY$489,AO$250:AO$489)</f>
        <v>-9.2596097952506284E-2</v>
      </c>
      <c r="AP540" s="88">
        <f>SUMPRODUCT('Monthly Returns'!$BI$17:$BI$256,$AY$250:$AY$489,AP$250:AP$489)</f>
        <v>0.41122771549324194</v>
      </c>
      <c r="AQ540" s="88">
        <f>SUMPRODUCT('Monthly Returns'!$BI$17:$BI$256,$AY$250:$AY$489,AQ$250:AQ$489)</f>
        <v>0.74741542765874036</v>
      </c>
      <c r="AR540" s="88">
        <f>SUMPRODUCT('Monthly Returns'!$BI$17:$BI$256,$AY$250:$AY$489,AR$250:AR$489)</f>
        <v>0.52105067038186803</v>
      </c>
      <c r="AS540" s="88">
        <f>SUMPRODUCT('Monthly Returns'!$BI$17:$BI$256,$AY$250:$AY$489,AS$250:AS$489)</f>
        <v>-5.5581587704001175E-3</v>
      </c>
      <c r="AT540" s="88">
        <f>SUMPRODUCT('Monthly Returns'!$BI$17:$BI$256,$AY$250:$AY$489,AT$250:AT$489)</f>
        <v>0.85260906255773417</v>
      </c>
      <c r="AU540" s="88">
        <f>SUMPRODUCT('Monthly Returns'!$BI$17:$BI$256,$AY$250:$AY$489,AU$250:AU$489)</f>
        <v>0.45403537585493137</v>
      </c>
      <c r="AV540" s="88">
        <f>SUMPRODUCT('Monthly Returns'!$BI$17:$BI$256,$AY$250:$AY$489,AV$250:AV$489)</f>
        <v>0.37113361649312937</v>
      </c>
      <c r="AW540" s="88">
        <f>SUMPRODUCT('Monthly Returns'!$BI$17:$BI$256,$AY$250:$AY$489,AW$250:AW$489)</f>
        <v>0.62711297297495494</v>
      </c>
      <c r="AX540" s="88">
        <f>SUMPRODUCT('Monthly Returns'!$BI$17:$BI$256,$AY$250:$AY$489,AX$250:AX$489)</f>
        <v>0.75874887137074176</v>
      </c>
      <c r="AY540" s="88">
        <f>SUMPRODUCT('Monthly Returns'!$BI$17:$BI$256,$AY$250:$AY$489,AY$250:AY$489)</f>
        <v>0.99999999999999922</v>
      </c>
      <c r="AZ540" s="88">
        <f>SUMPRODUCT('Monthly Returns'!$BI$17:$BI$256,$AY$250:$AY$489,AZ$250:AZ$489)</f>
        <v>0.83696171059314606</v>
      </c>
      <c r="BA540" s="88">
        <f>SUMPRODUCT('Monthly Returns'!$BI$17:$BI$256,$AY$250:$AY$489,BA$250:BA$489)</f>
        <v>0.48304262567186035</v>
      </c>
      <c r="BB540" s="88"/>
      <c r="BC540" s="88"/>
      <c r="BD540" s="88"/>
      <c r="BE540" s="88"/>
      <c r="BF540" s="88"/>
      <c r="BG540" s="88"/>
      <c r="BH540" s="88"/>
      <c r="BI540" s="88"/>
      <c r="BJ540" s="88"/>
      <c r="BK540" s="88"/>
      <c r="BL540" s="88"/>
      <c r="BM540" s="88"/>
      <c r="BN540" s="88"/>
      <c r="BO540" s="88"/>
      <c r="BP540" s="88"/>
      <c r="BQ540" s="88"/>
      <c r="BR540" s="88"/>
      <c r="BS540" s="88"/>
      <c r="BT540" s="88"/>
      <c r="BU540" s="88"/>
      <c r="BV540" s="88"/>
    </row>
    <row r="541" spans="1:74" x14ac:dyDescent="0.2">
      <c r="A541" s="90" t="str">
        <v>U.S. Venture Capital</v>
      </c>
      <c r="C541" s="88">
        <f>SUMPRODUCT('Monthly Returns'!$BI$17:$BI$256,$AZ$250:$AZ$489,C$250:C$489)</f>
        <v>0.82803035594092733</v>
      </c>
      <c r="D541" s="88">
        <f>SUMPRODUCT('Monthly Returns'!$BI$17:$BI$256,$AZ$250:$AZ$489,D$250:D$489)</f>
        <v>0.82674373671967349</v>
      </c>
      <c r="E541" s="88">
        <f>SUMPRODUCT('Monthly Returns'!$BI$17:$BI$256,$AZ$250:$AZ$489,E$250:E$489)</f>
        <v>0.77951442658192815</v>
      </c>
      <c r="F541" s="88">
        <f>SUMPRODUCT('Monthly Returns'!$BI$17:$BI$256,$AZ$250:$AZ$489,F$250:F$489)</f>
        <v>0.73693305167262257</v>
      </c>
      <c r="G541" s="88">
        <f>SUMPRODUCT('Monthly Returns'!$BI$17:$BI$256,$AZ$250:$AZ$489,G$250:G$489)</f>
        <v>0.65159763544962279</v>
      </c>
      <c r="H541" s="88">
        <f>SUMPRODUCT('Monthly Returns'!$BI$17:$BI$256,$AZ$250:$AZ$489,H$250:H$489)</f>
        <v>0.77818746949252504</v>
      </c>
      <c r="I541" s="88">
        <f>SUMPRODUCT('Monthly Returns'!$BI$17:$BI$256,$AZ$250:$AZ$489,I$250:I$489)</f>
        <v>0.68802408758426403</v>
      </c>
      <c r="J541" s="88">
        <f>SUMPRODUCT('Monthly Returns'!$BI$17:$BI$256,$AZ$250:$AZ$489,J$250:J$489)</f>
        <v>0.5989122899379915</v>
      </c>
      <c r="K541" s="88">
        <f>SUMPRODUCT('Monthly Returns'!$BI$17:$BI$256,$AZ$250:$AZ$489,K$250:K$489)</f>
        <v>0.71479988534746874</v>
      </c>
      <c r="L541" s="88">
        <f>SUMPRODUCT('Monthly Returns'!$BI$17:$BI$256,$AZ$250:$AZ$489,L$250:L$489)</f>
        <v>1.4175770912687994E-2</v>
      </c>
      <c r="M541" s="88">
        <f>SUMPRODUCT('Monthly Returns'!$BI$17:$BI$256,$AZ$250:$AZ$489,M$250:M$489)</f>
        <v>-0.20088474897589298</v>
      </c>
      <c r="N541" s="88">
        <f>SUMPRODUCT('Monthly Returns'!$BI$17:$BI$256,$AZ$250:$AZ$489,N$250:N$489)</f>
        <v>-0.37112372584035808</v>
      </c>
      <c r="O541" s="88">
        <f>SUMPRODUCT('Monthly Returns'!$BI$17:$BI$256,$AZ$250:$AZ$489,O$250:O$489)</f>
        <v>-8.0140711093335242E-3</v>
      </c>
      <c r="P541" s="88">
        <f>SUMPRODUCT('Monthly Returns'!$BI$17:$BI$256,$AZ$250:$AZ$489,P$250:P$489)</f>
        <v>-0.36490061395239787</v>
      </c>
      <c r="Q541" s="88">
        <f>SUMPRODUCT('Monthly Returns'!$BI$17:$BI$256,$AZ$250:$AZ$489,Q$250:Q$489)</f>
        <v>-0.32762312305968672</v>
      </c>
      <c r="R541" s="88">
        <f>SUMPRODUCT('Monthly Returns'!$BI$17:$BI$256,$AZ$250:$AZ$489,R$250:R$489)</f>
        <v>-8.3125056193544839E-3</v>
      </c>
      <c r="S541" s="88">
        <f>SUMPRODUCT('Monthly Returns'!$BI$17:$BI$256,$AZ$250:$AZ$489,S$250:S$489)</f>
        <v>-2.0408062589043444E-2</v>
      </c>
      <c r="T541" s="88">
        <f>SUMPRODUCT('Monthly Returns'!$BI$17:$BI$256,$AZ$250:$AZ$489,T$250:T$489)</f>
        <v>1.8569812876405778E-4</v>
      </c>
      <c r="U541" s="88">
        <f>SUMPRODUCT('Monthly Returns'!$BI$17:$BI$256,$AZ$250:$AZ$489,U$250:U$489)</f>
        <v>-0.12464657830271854</v>
      </c>
      <c r="V541" s="88">
        <f>SUMPRODUCT('Monthly Returns'!$BI$17:$BI$256,$AZ$250:$AZ$489,V$250:V$489)</f>
        <v>-0.25089584551720834</v>
      </c>
      <c r="W541" s="88">
        <f>SUMPRODUCT('Monthly Returns'!$BI$17:$BI$256,$AZ$250:$AZ$489,W$250:W$489)</f>
        <v>-0.20057685496856345</v>
      </c>
      <c r="X541" s="88">
        <f>SUMPRODUCT('Monthly Returns'!$BI$17:$BI$256,$AZ$250:$AZ$489,X$250:X$489)</f>
        <v>0.10924645253377684</v>
      </c>
      <c r="Y541" s="88">
        <f>SUMPRODUCT('Monthly Returns'!$BI$17:$BI$256,$AZ$250:$AZ$489,Y$250:Y$489)</f>
        <v>-0.19288690062613356</v>
      </c>
      <c r="Z541" s="88">
        <f>SUMPRODUCT('Monthly Returns'!$BI$17:$BI$256,$AZ$250:$AZ$489,Z$250:Z$489)</f>
        <v>-0.16588249370195762</v>
      </c>
      <c r="AA541" s="88">
        <f>SUMPRODUCT('Monthly Returns'!$BI$17:$BI$256,$AZ$250:$AZ$489,AA$250:AA$489)</f>
        <v>0.43083357396484334</v>
      </c>
      <c r="AB541" s="88">
        <f>SUMPRODUCT('Monthly Returns'!$BI$17:$BI$256,$AZ$250:$AZ$489,AB$250:AB$489)</f>
        <v>0.28744726476533999</v>
      </c>
      <c r="AC541" s="88">
        <f>SUMPRODUCT('Monthly Returns'!$BI$17:$BI$256,$AZ$250:$AZ$489,AC$250:AC$489)</f>
        <v>-2.328578930553471E-2</v>
      </c>
      <c r="AD541" s="88">
        <f>SUMPRODUCT('Monthly Returns'!$BI$17:$BI$256,$AZ$250:$AZ$489,AD$250:AD$489)</f>
        <v>-7.7646870555300562E-2</v>
      </c>
      <c r="AE541" s="88">
        <f>SUMPRODUCT('Monthly Returns'!$BI$17:$BI$256,$AZ$250:$AZ$489,AE$250:AE$489)</f>
        <v>0.1358276715078674</v>
      </c>
      <c r="AF541" s="88">
        <f>SUMPRODUCT('Monthly Returns'!$BI$17:$BI$256,$AZ$250:$AZ$489,AF$250:AF$489)</f>
        <v>0.21014445730838935</v>
      </c>
      <c r="AG541" s="88">
        <f>SUMPRODUCT('Monthly Returns'!$BI$17:$BI$256,$AZ$250:$AZ$489,AG$250:AG$489)</f>
        <v>0.22801420333990804</v>
      </c>
      <c r="AH541" s="88">
        <f>SUMPRODUCT('Monthly Returns'!$BI$17:$BI$256,$AZ$250:$AZ$489,AH$250:AH$489)</f>
        <v>0.22866791407055276</v>
      </c>
      <c r="AI541" s="88">
        <f>SUMPRODUCT('Monthly Returns'!$BI$17:$BI$256,$AZ$250:$AZ$489,AI$250:AI$489)</f>
        <v>0.52755221281206821</v>
      </c>
      <c r="AJ541" s="88">
        <f>SUMPRODUCT('Monthly Returns'!$BI$17:$BI$256,$AZ$250:$AZ$489,AJ$250:AJ$489)</f>
        <v>0.69359731447009543</v>
      </c>
      <c r="AK541" s="88">
        <f>SUMPRODUCT('Monthly Returns'!$BI$17:$BI$256,$AZ$250:$AZ$489,AK$250:AK$489)</f>
        <v>0.72152992246037795</v>
      </c>
      <c r="AL541" s="88">
        <f>SUMPRODUCT('Monthly Returns'!$BI$17:$BI$256,$AZ$250:$AZ$489,AL$250:AL$489)</f>
        <v>0.61634450870056789</v>
      </c>
      <c r="AM541" s="88">
        <f>SUMPRODUCT('Monthly Returns'!$BI$17:$BI$256,$AZ$250:$AZ$489,AM$250:AM$489)</f>
        <v>0.22209407096209507</v>
      </c>
      <c r="AN541" s="88">
        <f>SUMPRODUCT('Monthly Returns'!$BI$17:$BI$256,$AZ$250:$AZ$489,AN$250:AN$489)</f>
        <v>0.43978329334174304</v>
      </c>
      <c r="AO541" s="88">
        <f>SUMPRODUCT('Monthly Returns'!$BI$17:$BI$256,$AZ$250:$AZ$489,AO$250:AO$489)</f>
        <v>-5.2952211773323966E-2</v>
      </c>
      <c r="AP541" s="88">
        <f>SUMPRODUCT('Monthly Returns'!$BI$17:$BI$256,$AZ$250:$AZ$489,AP$250:AP$489)</f>
        <v>0.10845909100627008</v>
      </c>
      <c r="AQ541" s="88">
        <f>SUMPRODUCT('Monthly Returns'!$BI$17:$BI$256,$AZ$250:$AZ$489,AQ$250:AQ$489)</f>
        <v>0.57301069734001142</v>
      </c>
      <c r="AR541" s="88">
        <f>SUMPRODUCT('Monthly Returns'!$BI$17:$BI$256,$AZ$250:$AZ$489,AR$250:AR$489)</f>
        <v>0.16478551955687065</v>
      </c>
      <c r="AS541" s="88">
        <f>SUMPRODUCT('Monthly Returns'!$BI$17:$BI$256,$AZ$250:$AZ$489,AS$250:AS$489)</f>
        <v>1.4175770912687994E-2</v>
      </c>
      <c r="AT541" s="88">
        <f>SUMPRODUCT('Monthly Returns'!$BI$17:$BI$256,$AZ$250:$AZ$489,AT$250:AT$489)</f>
        <v>0.58704450355099824</v>
      </c>
      <c r="AU541" s="88">
        <f>SUMPRODUCT('Monthly Returns'!$BI$17:$BI$256,$AZ$250:$AZ$489,AU$250:AU$489)</f>
        <v>9.1060138156152937E-2</v>
      </c>
      <c r="AV541" s="88">
        <f>SUMPRODUCT('Monthly Returns'!$BI$17:$BI$256,$AZ$250:$AZ$489,AV$250:AV$489)</f>
        <v>0.23772958289909976</v>
      </c>
      <c r="AW541" s="88">
        <f>SUMPRODUCT('Monthly Returns'!$BI$17:$BI$256,$AZ$250:$AZ$489,AW$250:AW$489)</f>
        <v>0.4530510967833179</v>
      </c>
      <c r="AX541" s="88">
        <f>SUMPRODUCT('Monthly Returns'!$BI$17:$BI$256,$AZ$250:$AZ$489,AX$250:AX$489)</f>
        <v>0.54402286426514734</v>
      </c>
      <c r="AY541" s="88">
        <f>SUMPRODUCT('Monthly Returns'!$BI$17:$BI$256,$AZ$250:$AZ$489,AY$250:AY$489)</f>
        <v>0.83696171059314606</v>
      </c>
      <c r="AZ541" s="88">
        <f>SUMPRODUCT('Monthly Returns'!$BI$17:$BI$256,$AZ$250:$AZ$489,AZ$250:AZ$489)</f>
        <v>1</v>
      </c>
      <c r="BA541" s="88">
        <f>SUMPRODUCT('Monthly Returns'!$BI$17:$BI$256,$AZ$250:$AZ$489,BA$250:BA$489)</f>
        <v>0.34051386550181723</v>
      </c>
      <c r="BB541" s="88"/>
      <c r="BC541" s="88"/>
      <c r="BD541" s="88"/>
      <c r="BE541" s="88"/>
      <c r="BF541" s="88"/>
      <c r="BG541" s="88"/>
      <c r="BH541" s="88"/>
      <c r="BI541" s="88"/>
      <c r="BJ541" s="88"/>
      <c r="BK541" s="88"/>
      <c r="BL541" s="88"/>
      <c r="BM541" s="88"/>
      <c r="BN541" s="88"/>
      <c r="BO541" s="88"/>
      <c r="BP541" s="88"/>
      <c r="BQ541" s="88"/>
      <c r="BR541" s="88"/>
      <c r="BS541" s="88"/>
      <c r="BT541" s="88"/>
      <c r="BU541" s="88"/>
      <c r="BV541" s="88"/>
    </row>
    <row r="542" spans="1:74" x14ac:dyDescent="0.2">
      <c r="A542" s="90" t="str">
        <v>Energy Infrastructure</v>
      </c>
      <c r="C542" s="88">
        <f>SUMPRODUCT('Monthly Returns'!$BI$17:$BI$256,$BA$250:$BA$489,C$250:C$489)</f>
        <v>0.49173291478450493</v>
      </c>
      <c r="D542" s="88">
        <f>SUMPRODUCT('Monthly Returns'!$BI$17:$BI$256,$BA$250:$BA$489,D$250:D$489)</f>
        <v>0.49198933110317028</v>
      </c>
      <c r="E542" s="88">
        <f>SUMPRODUCT('Monthly Returns'!$BI$17:$BI$256,$BA$250:$BA$489,E$250:E$489)</f>
        <v>0.50250908550004114</v>
      </c>
      <c r="F542" s="88">
        <f>SUMPRODUCT('Monthly Returns'!$BI$17:$BI$256,$BA$250:$BA$489,F$250:F$489)</f>
        <v>0.42986511565468222</v>
      </c>
      <c r="G542" s="88">
        <f>SUMPRODUCT('Monthly Returns'!$BI$17:$BI$256,$BA$250:$BA$489,G$250:G$489)</f>
        <v>0.42842175956006268</v>
      </c>
      <c r="H542" s="88">
        <f>SUMPRODUCT('Monthly Returns'!$BI$17:$BI$256,$BA$250:$BA$489,H$250:H$489)</f>
        <v>0.51929271651385711</v>
      </c>
      <c r="I542" s="88">
        <f>SUMPRODUCT('Monthly Returns'!$BI$17:$BI$256,$BA$250:$BA$489,I$250:I$489)</f>
        <v>0.51297673392218668</v>
      </c>
      <c r="J542" s="88">
        <f>SUMPRODUCT('Monthly Returns'!$BI$17:$BI$256,$BA$250:$BA$489,J$250:J$489)</f>
        <v>0.48791844543853058</v>
      </c>
      <c r="K542" s="88">
        <f>SUMPRODUCT('Monthly Returns'!$BI$17:$BI$256,$BA$250:$BA$489,K$250:K$489)</f>
        <v>0.47109079022994743</v>
      </c>
      <c r="L542" s="88">
        <f>SUMPRODUCT('Monthly Returns'!$BI$17:$BI$256,$BA$250:$BA$489,L$250:L$489)</f>
        <v>6.8608617665912058E-2</v>
      </c>
      <c r="M542" s="88">
        <f>SUMPRODUCT('Monthly Returns'!$BI$17:$BI$256,$BA$250:$BA$489,M$250:M$489)</f>
        <v>1.676063231053908E-3</v>
      </c>
      <c r="N542" s="88">
        <f>SUMPRODUCT('Monthly Returns'!$BI$17:$BI$256,$BA$250:$BA$489,N$250:N$489)</f>
        <v>-0.21425585487363744</v>
      </c>
      <c r="O542" s="88">
        <f>SUMPRODUCT('Monthly Returns'!$BI$17:$BI$256,$BA$250:$BA$489,O$250:O$489)</f>
        <v>3.177363396205593E-2</v>
      </c>
      <c r="P542" s="88">
        <f>SUMPRODUCT('Monthly Returns'!$BI$17:$BI$256,$BA$250:$BA$489,P$250:P$489)</f>
        <v>-0.19459611320247497</v>
      </c>
      <c r="Q542" s="88">
        <f>SUMPRODUCT('Monthly Returns'!$BI$17:$BI$256,$BA$250:$BA$489,Q$250:Q$489)</f>
        <v>-0.23615308500263557</v>
      </c>
      <c r="R542" s="88">
        <f>SUMPRODUCT('Monthly Returns'!$BI$17:$BI$256,$BA$250:$BA$489,R$250:R$489)</f>
        <v>0.2233216132810279</v>
      </c>
      <c r="S542" s="88">
        <f>SUMPRODUCT('Monthly Returns'!$BI$17:$BI$256,$BA$250:$BA$489,S$250:S$489)</f>
        <v>0.25319900923932731</v>
      </c>
      <c r="T542" s="88">
        <f>SUMPRODUCT('Monthly Returns'!$BI$17:$BI$256,$BA$250:$BA$489,T$250:T$489)</f>
        <v>0.1657295860274364</v>
      </c>
      <c r="U542" s="88">
        <f>SUMPRODUCT('Monthly Returns'!$BI$17:$BI$256,$BA$250:$BA$489,U$250:U$489)</f>
        <v>0.12075308208071692</v>
      </c>
      <c r="V542" s="88">
        <f>SUMPRODUCT('Monthly Returns'!$BI$17:$BI$256,$BA$250:$BA$489,V$250:V$489)</f>
        <v>-3.5543561316634505E-2</v>
      </c>
      <c r="W542" s="88">
        <f>SUMPRODUCT('Monthly Returns'!$BI$17:$BI$256,$BA$250:$BA$489,W$250:W$489)</f>
        <v>-6.8536638846642378E-2</v>
      </c>
      <c r="X542" s="88">
        <f>SUMPRODUCT('Monthly Returns'!$BI$17:$BI$256,$BA$250:$BA$489,X$250:X$489)</f>
        <v>0.22789320159362381</v>
      </c>
      <c r="Y542" s="88">
        <f>SUMPRODUCT('Monthly Returns'!$BI$17:$BI$256,$BA$250:$BA$489,Y$250:Y$489)</f>
        <v>8.9078831675088552E-2</v>
      </c>
      <c r="Z542" s="88">
        <f>SUMPRODUCT('Monthly Returns'!$BI$17:$BI$256,$BA$250:$BA$489,Z$250:Z$489)</f>
        <v>0.10269367320967469</v>
      </c>
      <c r="AA542" s="88">
        <f>SUMPRODUCT('Monthly Returns'!$BI$17:$BI$256,$BA$250:$BA$489,AA$250:AA$489)</f>
        <v>0.57339905742501851</v>
      </c>
      <c r="AB542" s="88">
        <f>SUMPRODUCT('Monthly Returns'!$BI$17:$BI$256,$BA$250:$BA$489,AB$250:AB$489)</f>
        <v>0.46774410803994287</v>
      </c>
      <c r="AC542" s="88">
        <f>SUMPRODUCT('Monthly Returns'!$BI$17:$BI$256,$BA$250:$BA$489,AC$250:AC$489)</f>
        <v>0.18461486274503203</v>
      </c>
      <c r="AD542" s="88">
        <f>SUMPRODUCT('Monthly Returns'!$BI$17:$BI$256,$BA$250:$BA$489,AD$250:AD$489)</f>
        <v>0.12827211820131756</v>
      </c>
      <c r="AE542" s="88">
        <f>SUMPRODUCT('Monthly Returns'!$BI$17:$BI$256,$BA$250:$BA$489,AE$250:AE$489)</f>
        <v>0.32405912162712397</v>
      </c>
      <c r="AF542" s="88">
        <f>SUMPRODUCT('Monthly Returns'!$BI$17:$BI$256,$BA$250:$BA$489,AF$250:AF$489)</f>
        <v>0.29243139866258472</v>
      </c>
      <c r="AG542" s="88">
        <f>SUMPRODUCT('Monthly Returns'!$BI$17:$BI$256,$BA$250:$BA$489,AG$250:AG$489)</f>
        <v>0.31586101846839437</v>
      </c>
      <c r="AH542" s="88">
        <f>SUMPRODUCT('Monthly Returns'!$BI$17:$BI$256,$BA$250:$BA$489,AH$250:AH$489)</f>
        <v>0.34185239228199044</v>
      </c>
      <c r="AI542" s="88">
        <f>SUMPRODUCT('Monthly Returns'!$BI$17:$BI$256,$BA$250:$BA$489,AI$250:AI$489)</f>
        <v>0.5410502054020192</v>
      </c>
      <c r="AJ542" s="88">
        <f>SUMPRODUCT('Monthly Returns'!$BI$17:$BI$256,$BA$250:$BA$489,AJ$250:AJ$489)</f>
        <v>0.55787752029217896</v>
      </c>
      <c r="AK542" s="88">
        <f>SUMPRODUCT('Monthly Returns'!$BI$17:$BI$256,$BA$250:$BA$489,AK$250:AK$489)</f>
        <v>0.53649115613294618</v>
      </c>
      <c r="AL542" s="88">
        <f>SUMPRODUCT('Monthly Returns'!$BI$17:$BI$256,$BA$250:$BA$489,AL$250:AL$489)</f>
        <v>0.59411501227670005</v>
      </c>
      <c r="AM542" s="88">
        <f>SUMPRODUCT('Monthly Returns'!$BI$17:$BI$256,$BA$250:$BA$489,AM$250:AM$489)</f>
        <v>0.22863055684347544</v>
      </c>
      <c r="AN542" s="88">
        <f>SUMPRODUCT('Monthly Returns'!$BI$17:$BI$256,$BA$250:$BA$489,AN$250:AN$489)</f>
        <v>0.63848507201440685</v>
      </c>
      <c r="AO542" s="88">
        <f>SUMPRODUCT('Monthly Returns'!$BI$17:$BI$256,$BA$250:$BA$489,AO$250:AO$489)</f>
        <v>-2.8119700754888691E-2</v>
      </c>
      <c r="AP542" s="88">
        <f>SUMPRODUCT('Monthly Returns'!$BI$17:$BI$256,$BA$250:$BA$489,AP$250:AP$489)</f>
        <v>0.44106365668506242</v>
      </c>
      <c r="AQ542" s="88">
        <f>SUMPRODUCT('Monthly Returns'!$BI$17:$BI$256,$BA$250:$BA$489,AQ$250:AQ$489)</f>
        <v>0.56793916574522085</v>
      </c>
      <c r="AR542" s="88">
        <f>SUMPRODUCT('Monthly Returns'!$BI$17:$BI$256,$BA$250:$BA$489,AR$250:AR$489)</f>
        <v>0.29203613440094128</v>
      </c>
      <c r="AS542" s="88">
        <f>SUMPRODUCT('Monthly Returns'!$BI$17:$BI$256,$BA$250:$BA$489,AS$250:AS$489)</f>
        <v>6.8608617665912058E-2</v>
      </c>
      <c r="AT542" s="88">
        <f>SUMPRODUCT('Monthly Returns'!$BI$17:$BI$256,$BA$250:$BA$489,AT$250:AT$489)</f>
        <v>0.54463096639821806</v>
      </c>
      <c r="AU542" s="88">
        <f>SUMPRODUCT('Monthly Returns'!$BI$17:$BI$256,$BA$250:$BA$489,AU$250:AU$489)</f>
        <v>0.26363578551719263</v>
      </c>
      <c r="AV542" s="88">
        <f>SUMPRODUCT('Monthly Returns'!$BI$17:$BI$256,$BA$250:$BA$489,AV$250:AV$489)</f>
        <v>-7.6147202883844564E-2</v>
      </c>
      <c r="AW542" s="88">
        <f>SUMPRODUCT('Monthly Returns'!$BI$17:$BI$256,$BA$250:$BA$489,AW$250:AW$489)</f>
        <v>0.31324878046093424</v>
      </c>
      <c r="AX542" s="88">
        <f>SUMPRODUCT('Monthly Returns'!$BI$17:$BI$256,$BA$250:$BA$489,AX$250:AX$489)</f>
        <v>0.41974854059228051</v>
      </c>
      <c r="AY542" s="88">
        <f>SUMPRODUCT('Monthly Returns'!$BI$17:$BI$256,$BA$250:$BA$489,AY$250:AY$489)</f>
        <v>0.48304262567186035</v>
      </c>
      <c r="AZ542" s="88">
        <f>SUMPRODUCT('Monthly Returns'!$BI$17:$BI$256,$BA$250:$BA$489,AZ$250:AZ$489)</f>
        <v>0.34051386550181717</v>
      </c>
      <c r="BA542" s="88">
        <f>SUMPRODUCT('Monthly Returns'!$BI$17:$BI$256,$BA$250:$BA$489,BA$250:BA$489)</f>
        <v>1.0000000000000004</v>
      </c>
      <c r="BB542" s="88"/>
      <c r="BC542" s="88"/>
      <c r="BD542" s="88"/>
      <c r="BE542" s="88"/>
      <c r="BF542" s="88"/>
      <c r="BG542" s="88"/>
      <c r="BH542" s="88"/>
      <c r="BI542" s="88"/>
      <c r="BJ542" s="88"/>
      <c r="BK542" s="88"/>
      <c r="BL542" s="88"/>
      <c r="BM542" s="88"/>
      <c r="BN542" s="88"/>
      <c r="BO542" s="88"/>
      <c r="BP542" s="88"/>
      <c r="BQ542" s="88"/>
      <c r="BR542" s="88"/>
      <c r="BS542" s="88"/>
      <c r="BT542" s="88"/>
      <c r="BU542" s="88"/>
      <c r="BV542" s="88"/>
    </row>
    <row r="543" spans="1:74" x14ac:dyDescent="0.2">
      <c r="A543" s="90">
        <v>0</v>
      </c>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row>
    <row r="544" spans="1:74" x14ac:dyDescent="0.2">
      <c r="A544" s="90">
        <v>0</v>
      </c>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row>
    <row r="545" spans="1:74" x14ac:dyDescent="0.2">
      <c r="A545" s="90">
        <v>0</v>
      </c>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row>
    <row r="546" spans="1:74" x14ac:dyDescent="0.2">
      <c r="A546" s="90">
        <v>0</v>
      </c>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row>
    <row r="547" spans="1:74" x14ac:dyDescent="0.2">
      <c r="A547" s="90" t="str">
        <v>U.S. Small Cap Growth Equity</v>
      </c>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row>
    <row r="548" spans="1:74" x14ac:dyDescent="0.2">
      <c r="A548" s="90">
        <v>0</v>
      </c>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row>
    <row r="549" spans="1:74" x14ac:dyDescent="0.2">
      <c r="A549" s="90" t="e">
        <v>#REF!</v>
      </c>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row>
    <row r="550" spans="1:74" x14ac:dyDescent="0.2">
      <c r="A550" s="90" t="e">
        <v>#REF!</v>
      </c>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row>
    <row r="551" spans="1:74" x14ac:dyDescent="0.2">
      <c r="A551" s="90">
        <v>0</v>
      </c>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row>
    <row r="552" spans="1:74" x14ac:dyDescent="0.2">
      <c r="A552" s="90">
        <v>0</v>
      </c>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row>
    <row r="553" spans="1:74" x14ac:dyDescent="0.2">
      <c r="A553" s="90" t="e">
        <v>#REF!</v>
      </c>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row>
    <row r="554" spans="1:74" x14ac:dyDescent="0.2">
      <c r="A554" s="90" t="e">
        <v>#REF!</v>
      </c>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row>
    <row r="555" spans="1:74" x14ac:dyDescent="0.2">
      <c r="A555" s="90" t="e">
        <v>#REF!</v>
      </c>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row>
    <row r="556" spans="1:74" x14ac:dyDescent="0.2">
      <c r="A556" s="90" t="e">
        <v>#REF!</v>
      </c>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row>
    <row r="557" spans="1:74" x14ac:dyDescent="0.2">
      <c r="A557" s="90" t="e">
        <v>#REF!</v>
      </c>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row>
    <row r="558" spans="1:74" x14ac:dyDescent="0.2">
      <c r="A558" s="90" t="e">
        <v>#REF!</v>
      </c>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row>
    <row r="559" spans="1:74" x14ac:dyDescent="0.2">
      <c r="A559" s="90" t="e">
        <v>#REF!</v>
      </c>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row>
    <row r="560" spans="1:74" x14ac:dyDescent="0.2">
      <c r="A560" s="90" t="e">
        <v>#REF!</v>
      </c>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row>
    <row r="561" spans="1:74" x14ac:dyDescent="0.2">
      <c r="A561" s="90" t="e">
        <v>#REF!</v>
      </c>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row>
    <row r="562" spans="1:74" x14ac:dyDescent="0.2">
      <c r="A562" s="90" t="e">
        <v>#REF!</v>
      </c>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row>
    <row r="563" spans="1:74" x14ac:dyDescent="0.2">
      <c r="A563" s="90" t="e">
        <v>#REF!</v>
      </c>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row>
    <row r="565" spans="1:74" x14ac:dyDescent="0.2">
      <c r="A565" s="91" t="s">
        <v>334</v>
      </c>
    </row>
    <row r="566" spans="1:74" x14ac:dyDescent="0.2">
      <c r="A566" s="90" t="str">
        <f>A492</f>
        <v>U.S. Equity</v>
      </c>
      <c r="C566" s="88">
        <f>C492*HLOOKUP($A566,$C$244:$BV$245,2,FALSE)*HLOOKUP(C$2,$C$244:$BV$245,2,FALSE)</f>
        <v>2.1315999999999981E-2</v>
      </c>
      <c r="D566" s="88">
        <f t="shared" ref="D566:BA571" si="142">D492*HLOOKUP($A566,$C$244:$BV$245,2,FALSE)*HLOOKUP(D$2,$C$244:$BV$245,2,FALSE)</f>
        <v>2.0997141205984889E-2</v>
      </c>
      <c r="E566" s="88">
        <f t="shared" si="142"/>
        <v>2.2693991386981544E-2</v>
      </c>
      <c r="F566" s="88">
        <f t="shared" si="142"/>
        <v>2.5011787758279589E-2</v>
      </c>
      <c r="G566" s="88">
        <f t="shared" si="142"/>
        <v>2.4548774447000082E-2</v>
      </c>
      <c r="H566" s="88">
        <f t="shared" si="142"/>
        <v>2.0779383075248004E-2</v>
      </c>
      <c r="I566" s="88">
        <f t="shared" si="142"/>
        <v>2.054942486180163E-2</v>
      </c>
      <c r="J566" s="88">
        <f t="shared" si="142"/>
        <v>2.0447846386521761E-2</v>
      </c>
      <c r="K566" s="88">
        <f t="shared" si="142"/>
        <v>2.3138190315343466E-2</v>
      </c>
      <c r="L566" s="88">
        <f t="shared" si="142"/>
        <v>0</v>
      </c>
      <c r="M566" s="88">
        <f t="shared" si="142"/>
        <v>-3.5406222170566526E-4</v>
      </c>
      <c r="N566" s="88">
        <f t="shared" si="142"/>
        <v>-1.9006215084938049E-3</v>
      </c>
      <c r="O566" s="88">
        <f t="shared" si="142"/>
        <v>-1.057356663350604E-4</v>
      </c>
      <c r="P566" s="88">
        <f t="shared" si="142"/>
        <v>-1.3701270968767868E-3</v>
      </c>
      <c r="Q566" s="88">
        <f t="shared" si="142"/>
        <v>-4.8988474321402806E-3</v>
      </c>
      <c r="R566" s="88">
        <f t="shared" si="142"/>
        <v>1.4224686128622495E-3</v>
      </c>
      <c r="S566" s="88">
        <f t="shared" si="142"/>
        <v>1.0672400679071572E-3</v>
      </c>
      <c r="T566" s="88">
        <f t="shared" si="142"/>
        <v>2.484037548815491E-3</v>
      </c>
      <c r="U566" s="88">
        <f t="shared" si="142"/>
        <v>3.7576351345094494E-4</v>
      </c>
      <c r="V566" s="88">
        <f t="shared" si="142"/>
        <v>-5.9860567517703775E-4</v>
      </c>
      <c r="W566" s="88">
        <f t="shared" si="142"/>
        <v>-5.8610948431573186E-4</v>
      </c>
      <c r="X566" s="88">
        <f t="shared" si="142"/>
        <v>3.660194064478756E-3</v>
      </c>
      <c r="Y566" s="88">
        <f t="shared" si="142"/>
        <v>-5.7704021837015325E-4</v>
      </c>
      <c r="Z566" s="88">
        <f t="shared" si="142"/>
        <v>-3.0091786876533912E-4</v>
      </c>
      <c r="AA566" s="88">
        <f t="shared" si="142"/>
        <v>8.4762034039897426E-3</v>
      </c>
      <c r="AB566" s="88">
        <f t="shared" si="142"/>
        <v>4.3192680359417073E-3</v>
      </c>
      <c r="AC566" s="88">
        <f t="shared" si="142"/>
        <v>2.6322699146904991E-3</v>
      </c>
      <c r="AD566" s="88">
        <f t="shared" si="142"/>
        <v>1.604898540126972E-3</v>
      </c>
      <c r="AE566" s="88">
        <f t="shared" si="142"/>
        <v>5.8607476644684702E-3</v>
      </c>
      <c r="AF566" s="88">
        <f t="shared" si="142"/>
        <v>4.7913944950129959E-3</v>
      </c>
      <c r="AG566" s="88">
        <f t="shared" si="142"/>
        <v>6.619426127743527E-3</v>
      </c>
      <c r="AH566" s="88">
        <f t="shared" si="142"/>
        <v>6.9165630615962443E-3</v>
      </c>
      <c r="AI566" s="88">
        <f t="shared" si="142"/>
        <v>5.0972407349998469E-3</v>
      </c>
      <c r="AJ566" s="88">
        <f t="shared" si="142"/>
        <v>6.6223646027970783E-3</v>
      </c>
      <c r="AK566" s="88">
        <f t="shared" si="142"/>
        <v>9.5867248714457173E-3</v>
      </c>
      <c r="AL566" s="88">
        <f t="shared" si="142"/>
        <v>6.5334878885377774E-3</v>
      </c>
      <c r="AM566" s="88">
        <f t="shared" si="142"/>
        <v>1.6677209641988737E-3</v>
      </c>
      <c r="AN566" s="88">
        <f t="shared" si="142"/>
        <v>3.6736805027027934E-3</v>
      </c>
      <c r="AO566" s="88">
        <f t="shared" si="142"/>
        <v>-1.3688662621779955E-3</v>
      </c>
      <c r="AP566" s="88">
        <f t="shared" si="142"/>
        <v>8.2759527720553117E-3</v>
      </c>
      <c r="AQ566" s="88">
        <f t="shared" si="142"/>
        <v>2.1049594553309028E-2</v>
      </c>
      <c r="AR566" s="88">
        <f t="shared" si="142"/>
        <v>4.1623820832817297E-3</v>
      </c>
      <c r="AS566" s="88">
        <f t="shared" si="142"/>
        <v>0</v>
      </c>
      <c r="AT566" s="88">
        <f t="shared" si="142"/>
        <v>1.3399566098848573E-2</v>
      </c>
      <c r="AU566" s="88">
        <f t="shared" si="142"/>
        <v>2.2963864467071072E-3</v>
      </c>
      <c r="AV566" s="88">
        <f t="shared" si="142"/>
        <v>3.1517755760343226E-3</v>
      </c>
      <c r="AW566" s="88">
        <f t="shared" si="142"/>
        <v>1.976732775172732E-2</v>
      </c>
      <c r="AX566" s="88">
        <f t="shared" si="142"/>
        <v>1.9453247841731757E-2</v>
      </c>
      <c r="AY566" s="88">
        <f t="shared" si="142"/>
        <v>2.3140099216518689E-2</v>
      </c>
      <c r="AZ566" s="88">
        <f t="shared" si="142"/>
        <v>2.5991872872985707E-2</v>
      </c>
      <c r="BA566" s="88">
        <f t="shared" si="142"/>
        <v>1.3712464061680703E-2</v>
      </c>
    </row>
    <row r="567" spans="1:74" x14ac:dyDescent="0.2">
      <c r="A567" s="90" t="str">
        <f t="shared" ref="A567:A630" si="143">A493</f>
        <v>U.S. Large Cap Equity</v>
      </c>
      <c r="C567" s="88">
        <f t="shared" ref="C567:C597" si="144">C493*HLOOKUP($A567,$C$244:$BV$245,2,FALSE)*HLOOKUP(C$2,$C$244:$BV$245,2,FALSE)</f>
        <v>2.0997141205984886E-2</v>
      </c>
      <c r="D567" s="88">
        <f t="shared" ref="D567:R567" si="145">D493*HLOOKUP($A567,$C$244:$BV$245,2,FALSE)*HLOOKUP(D$2,$C$244:$BV$245,2,FALSE)</f>
        <v>2.0736000000000025E-2</v>
      </c>
      <c r="E567" s="88">
        <f t="shared" si="145"/>
        <v>2.2171790632502356E-2</v>
      </c>
      <c r="F567" s="88">
        <f t="shared" si="145"/>
        <v>2.3992412338931002E-2</v>
      </c>
      <c r="G567" s="88">
        <f t="shared" si="145"/>
        <v>2.3445635187995147E-2</v>
      </c>
      <c r="H567" s="88">
        <f t="shared" si="145"/>
        <v>2.0560467968133316E-2</v>
      </c>
      <c r="I567" s="88">
        <f t="shared" si="145"/>
        <v>2.0339989316557991E-2</v>
      </c>
      <c r="J567" s="88">
        <f t="shared" si="145"/>
        <v>2.0118328815251607E-2</v>
      </c>
      <c r="K567" s="88">
        <f t="shared" si="145"/>
        <v>2.2872097481917784E-2</v>
      </c>
      <c r="L567" s="88">
        <f t="shared" si="145"/>
        <v>0</v>
      </c>
      <c r="M567" s="88">
        <f t="shared" si="145"/>
        <v>-3.218362586121994E-4</v>
      </c>
      <c r="N567" s="88">
        <f t="shared" si="145"/>
        <v>-1.842965451240178E-3</v>
      </c>
      <c r="O567" s="88">
        <f t="shared" si="145"/>
        <v>-1.0572567732068203E-4</v>
      </c>
      <c r="P567" s="88">
        <f t="shared" si="145"/>
        <v>-1.3280221104778501E-3</v>
      </c>
      <c r="Q567" s="88">
        <f t="shared" si="145"/>
        <v>-4.7382391775126946E-3</v>
      </c>
      <c r="R567" s="88">
        <f t="shared" si="145"/>
        <v>1.4408207750852069E-3</v>
      </c>
      <c r="S567" s="88">
        <f t="shared" si="142"/>
        <v>1.0799601979044177E-3</v>
      </c>
      <c r="T567" s="88">
        <f t="shared" si="142"/>
        <v>2.5146314928137853E-3</v>
      </c>
      <c r="U567" s="88">
        <f t="shared" si="142"/>
        <v>4.1019936721560816E-4</v>
      </c>
      <c r="V567" s="88">
        <f t="shared" si="142"/>
        <v>-5.705997887034877E-4</v>
      </c>
      <c r="W567" s="88">
        <f t="shared" si="142"/>
        <v>-5.5713858984143068E-4</v>
      </c>
      <c r="X567" s="88">
        <f t="shared" si="142"/>
        <v>3.5839164728960434E-3</v>
      </c>
      <c r="Y567" s="88">
        <f t="shared" si="142"/>
        <v>-5.2486991526583E-4</v>
      </c>
      <c r="Z567" s="88">
        <f t="shared" si="142"/>
        <v>-2.8000100922785914E-4</v>
      </c>
      <c r="AA567" s="88">
        <f t="shared" si="142"/>
        <v>8.313237631052052E-3</v>
      </c>
      <c r="AB567" s="88">
        <f t="shared" si="142"/>
        <v>4.2366637141358632E-3</v>
      </c>
      <c r="AC567" s="88">
        <f t="shared" si="142"/>
        <v>2.6855904925115592E-3</v>
      </c>
      <c r="AD567" s="88">
        <f t="shared" si="142"/>
        <v>1.6750347245131185E-3</v>
      </c>
      <c r="AE567" s="88">
        <f t="shared" si="142"/>
        <v>5.8705308196438204E-3</v>
      </c>
      <c r="AF567" s="88">
        <f t="shared" si="142"/>
        <v>4.7971964923249431E-3</v>
      </c>
      <c r="AG567" s="88">
        <f t="shared" si="142"/>
        <v>6.5835534146037418E-3</v>
      </c>
      <c r="AH567" s="88">
        <f t="shared" si="142"/>
        <v>6.8905716504953337E-3</v>
      </c>
      <c r="AI567" s="88">
        <f t="shared" si="142"/>
        <v>5.000241403391132E-3</v>
      </c>
      <c r="AJ567" s="88">
        <f t="shared" si="142"/>
        <v>6.4828126248733034E-3</v>
      </c>
      <c r="AK567" s="88">
        <f t="shared" si="142"/>
        <v>9.3640041419897034E-3</v>
      </c>
      <c r="AL567" s="88">
        <f t="shared" si="142"/>
        <v>6.3710870546329849E-3</v>
      </c>
      <c r="AM567" s="88">
        <f t="shared" si="142"/>
        <v>1.6498750541521542E-3</v>
      </c>
      <c r="AN567" s="88">
        <f t="shared" si="142"/>
        <v>3.6170616806117774E-3</v>
      </c>
      <c r="AO567" s="88">
        <f t="shared" si="142"/>
        <v>-1.2968207307128734E-3</v>
      </c>
      <c r="AP567" s="88">
        <f t="shared" si="142"/>
        <v>8.1531661990390976E-3</v>
      </c>
      <c r="AQ567" s="88">
        <f t="shared" si="142"/>
        <v>2.0825133000223491E-2</v>
      </c>
      <c r="AR567" s="88">
        <f t="shared" si="142"/>
        <v>4.0666102322289973E-3</v>
      </c>
      <c r="AS567" s="88">
        <f t="shared" si="142"/>
        <v>0</v>
      </c>
      <c r="AT567" s="88">
        <f t="shared" si="142"/>
        <v>1.3127308543480393E-2</v>
      </c>
      <c r="AU567" s="88">
        <f t="shared" si="142"/>
        <v>2.252087756630414E-3</v>
      </c>
      <c r="AV567" s="88">
        <f t="shared" si="142"/>
        <v>3.1356963342495858E-3</v>
      </c>
      <c r="AW567" s="88">
        <f t="shared" si="142"/>
        <v>1.9222767332841024E-2</v>
      </c>
      <c r="AX567" s="88">
        <f t="shared" si="142"/>
        <v>1.9088871084020097E-2</v>
      </c>
      <c r="AY567" s="88">
        <f t="shared" si="142"/>
        <v>2.2806943072182079E-2</v>
      </c>
      <c r="AZ567" s="88">
        <f t="shared" si="142"/>
        <v>2.5595986088841099E-2</v>
      </c>
      <c r="BA567" s="88">
        <f t="shared" si="142"/>
        <v>1.3531674562661598E-2</v>
      </c>
    </row>
    <row r="568" spans="1:74" x14ac:dyDescent="0.2">
      <c r="A568" s="90" t="str">
        <f t="shared" si="143"/>
        <v>U.S. Mid Cap Equity</v>
      </c>
      <c r="C568" s="88">
        <f t="shared" si="144"/>
        <v>2.2693991386981544E-2</v>
      </c>
      <c r="D568" s="88">
        <f t="shared" si="142"/>
        <v>2.2171790632502356E-2</v>
      </c>
      <c r="E568" s="88">
        <f t="shared" si="142"/>
        <v>2.5920999999999996E-2</v>
      </c>
      <c r="F568" s="88">
        <f t="shared" si="142"/>
        <v>2.8890970646537398E-2</v>
      </c>
      <c r="G568" s="88">
        <f t="shared" si="142"/>
        <v>2.8658208470153917E-2</v>
      </c>
      <c r="H568" s="88">
        <f t="shared" si="142"/>
        <v>2.224162454948966E-2</v>
      </c>
      <c r="I568" s="88">
        <f t="shared" si="142"/>
        <v>2.2486039809384895E-2</v>
      </c>
      <c r="J568" s="88">
        <f t="shared" si="142"/>
        <v>2.3210827570748268E-2</v>
      </c>
      <c r="K568" s="88">
        <f t="shared" si="142"/>
        <v>2.5895730447299068E-2</v>
      </c>
      <c r="L568" s="88">
        <f t="shared" si="142"/>
        <v>0</v>
      </c>
      <c r="M568" s="88">
        <f t="shared" si="142"/>
        <v>-1.6320231248343573E-4</v>
      </c>
      <c r="N568" s="88">
        <f t="shared" si="142"/>
        <v>-1.9108518563040135E-3</v>
      </c>
      <c r="O568" s="88">
        <f t="shared" si="142"/>
        <v>-9.8944802309311469E-5</v>
      </c>
      <c r="P568" s="88">
        <f t="shared" si="142"/>
        <v>-1.4139880658149398E-3</v>
      </c>
      <c r="Q568" s="88">
        <f t="shared" si="142"/>
        <v>-4.8471937595120701E-3</v>
      </c>
      <c r="R568" s="88">
        <f t="shared" si="142"/>
        <v>1.9290829446140768E-3</v>
      </c>
      <c r="S568" s="88">
        <f t="shared" si="142"/>
        <v>1.4712979267437185E-3</v>
      </c>
      <c r="T568" s="88">
        <f t="shared" si="142"/>
        <v>3.3148016415568173E-3</v>
      </c>
      <c r="U568" s="88">
        <f t="shared" si="142"/>
        <v>8.786132365738112E-4</v>
      </c>
      <c r="V568" s="88">
        <f t="shared" si="142"/>
        <v>-5.2603261082631656E-4</v>
      </c>
      <c r="W568" s="88">
        <f t="shared" si="142"/>
        <v>-5.228769004877238E-4</v>
      </c>
      <c r="X568" s="88">
        <f t="shared" si="142"/>
        <v>4.7641840648841027E-3</v>
      </c>
      <c r="Y568" s="88">
        <f t="shared" si="142"/>
        <v>-4.2982871588461921E-4</v>
      </c>
      <c r="Z568" s="88">
        <f t="shared" si="142"/>
        <v>-2.7601814405866533E-4</v>
      </c>
      <c r="AA568" s="88">
        <f t="shared" si="142"/>
        <v>9.973694897098857E-3</v>
      </c>
      <c r="AB568" s="88">
        <f t="shared" si="142"/>
        <v>5.3060588551291183E-3</v>
      </c>
      <c r="AC568" s="88">
        <f t="shared" si="142"/>
        <v>3.0453340829744353E-3</v>
      </c>
      <c r="AD568" s="88">
        <f t="shared" si="142"/>
        <v>1.9208432018309408E-3</v>
      </c>
      <c r="AE568" s="88">
        <f t="shared" si="142"/>
        <v>6.5465794029625846E-3</v>
      </c>
      <c r="AF568" s="88">
        <f t="shared" si="142"/>
        <v>5.7112803858500247E-3</v>
      </c>
      <c r="AG568" s="88">
        <f t="shared" si="142"/>
        <v>7.8961321003465992E-3</v>
      </c>
      <c r="AH568" s="88">
        <f t="shared" si="142"/>
        <v>8.0149673301423349E-3</v>
      </c>
      <c r="AI568" s="88">
        <f t="shared" si="142"/>
        <v>5.9492238881147068E-3</v>
      </c>
      <c r="AJ568" s="88">
        <f t="shared" si="142"/>
        <v>7.5992295952605673E-3</v>
      </c>
      <c r="AK568" s="88">
        <f t="shared" si="142"/>
        <v>1.0963267301026503E-2</v>
      </c>
      <c r="AL568" s="88">
        <f t="shared" si="142"/>
        <v>7.5988613218050784E-3</v>
      </c>
      <c r="AM568" s="88">
        <f t="shared" si="142"/>
        <v>2.0291423126146116E-3</v>
      </c>
      <c r="AN568" s="88">
        <f t="shared" si="142"/>
        <v>4.3292668819916889E-3</v>
      </c>
      <c r="AO568" s="88">
        <f t="shared" si="142"/>
        <v>-1.4152732025144667E-3</v>
      </c>
      <c r="AP568" s="88">
        <f t="shared" si="142"/>
        <v>1.0006645072402943E-2</v>
      </c>
      <c r="AQ568" s="88">
        <f t="shared" si="142"/>
        <v>2.3079285180709775E-2</v>
      </c>
      <c r="AR568" s="88">
        <f t="shared" si="142"/>
        <v>5.02549558617331E-3</v>
      </c>
      <c r="AS568" s="88">
        <f t="shared" si="142"/>
        <v>0</v>
      </c>
      <c r="AT568" s="88">
        <f t="shared" si="142"/>
        <v>1.5511197031472412E-2</v>
      </c>
      <c r="AU568" s="88">
        <f t="shared" si="142"/>
        <v>2.5600202461562045E-3</v>
      </c>
      <c r="AV568" s="88">
        <f t="shared" si="142"/>
        <v>2.6972191769074013E-3</v>
      </c>
      <c r="AW568" s="88">
        <f t="shared" si="142"/>
        <v>2.3713087721827768E-2</v>
      </c>
      <c r="AX568" s="88">
        <f t="shared" si="142"/>
        <v>2.2644661922707705E-2</v>
      </c>
      <c r="AY568" s="88">
        <f t="shared" si="142"/>
        <v>2.4829622836682781E-2</v>
      </c>
      <c r="AZ568" s="88">
        <f t="shared" si="142"/>
        <v>2.6982891876133435E-2</v>
      </c>
      <c r="BA568" s="88">
        <f t="shared" si="142"/>
        <v>1.5452656888211767E-2</v>
      </c>
    </row>
    <row r="569" spans="1:74" x14ac:dyDescent="0.2">
      <c r="A569" s="90" t="str">
        <f t="shared" si="143"/>
        <v>U.S. Small Cap Equity</v>
      </c>
      <c r="C569" s="88">
        <f t="shared" si="144"/>
        <v>2.5011787758279596E-2</v>
      </c>
      <c r="D569" s="88">
        <f t="shared" si="142"/>
        <v>2.3992412338930999E-2</v>
      </c>
      <c r="E569" s="88">
        <f t="shared" si="142"/>
        <v>2.8890970646537398E-2</v>
      </c>
      <c r="F569" s="88">
        <f t="shared" si="142"/>
        <v>3.7249000000000011E-2</v>
      </c>
      <c r="G569" s="88">
        <f t="shared" si="142"/>
        <v>3.7831751943844381E-2</v>
      </c>
      <c r="H569" s="88">
        <f t="shared" si="142"/>
        <v>2.3272988413777392E-2</v>
      </c>
      <c r="I569" s="88">
        <f t="shared" si="142"/>
        <v>2.294900374686076E-2</v>
      </c>
      <c r="J569" s="88">
        <f t="shared" si="142"/>
        <v>2.4284677687919809E-2</v>
      </c>
      <c r="K569" s="88">
        <f t="shared" si="142"/>
        <v>2.6201784959879841E-2</v>
      </c>
      <c r="L569" s="88">
        <f t="shared" si="142"/>
        <v>0</v>
      </c>
      <c r="M569" s="88">
        <f t="shared" si="142"/>
        <v>-7.3005767473426954E-4</v>
      </c>
      <c r="N569" s="88">
        <f t="shared" si="142"/>
        <v>-2.5700292248292339E-3</v>
      </c>
      <c r="O569" s="88">
        <f t="shared" si="142"/>
        <v>-1.0057135486492619E-4</v>
      </c>
      <c r="P569" s="88">
        <f t="shared" si="142"/>
        <v>-1.8621581404880028E-3</v>
      </c>
      <c r="Q569" s="88">
        <f t="shared" si="142"/>
        <v>-6.7762211472153448E-3</v>
      </c>
      <c r="R569" s="88">
        <f t="shared" si="142"/>
        <v>1.2107880910990564E-3</v>
      </c>
      <c r="S569" s="88">
        <f t="shared" si="142"/>
        <v>9.2114596886720072E-4</v>
      </c>
      <c r="T569" s="88">
        <f t="shared" si="142"/>
        <v>2.1342824294451591E-3</v>
      </c>
      <c r="U569" s="88">
        <f t="shared" si="142"/>
        <v>-2.6016682751799683E-5</v>
      </c>
      <c r="V569" s="88">
        <f t="shared" si="142"/>
        <v>-9.2522339739175869E-4</v>
      </c>
      <c r="W569" s="88">
        <f t="shared" si="142"/>
        <v>-9.2886158153157377E-4</v>
      </c>
      <c r="X569" s="88">
        <f t="shared" si="142"/>
        <v>4.574178444318339E-3</v>
      </c>
      <c r="Y569" s="88">
        <f t="shared" si="142"/>
        <v>-1.1956760186247512E-3</v>
      </c>
      <c r="Z569" s="88">
        <f t="shared" si="142"/>
        <v>-5.4666658064300602E-4</v>
      </c>
      <c r="AA569" s="88">
        <f t="shared" si="142"/>
        <v>1.0402913089242525E-2</v>
      </c>
      <c r="AB569" s="88">
        <f t="shared" si="142"/>
        <v>5.2808763154635237E-3</v>
      </c>
      <c r="AC569" s="88">
        <f t="shared" si="142"/>
        <v>1.9761391571670932E-3</v>
      </c>
      <c r="AD569" s="88">
        <f t="shared" si="142"/>
        <v>7.5266648485599534E-4</v>
      </c>
      <c r="AE569" s="88">
        <f t="shared" si="142"/>
        <v>5.7168342611500543E-3</v>
      </c>
      <c r="AF569" s="88">
        <f t="shared" si="142"/>
        <v>4.6878324831685324E-3</v>
      </c>
      <c r="AG569" s="88">
        <f t="shared" si="142"/>
        <v>7.0016594283974967E-3</v>
      </c>
      <c r="AH569" s="88">
        <f t="shared" si="142"/>
        <v>7.1897403043307308E-3</v>
      </c>
      <c r="AI569" s="88">
        <f t="shared" si="142"/>
        <v>6.2558757009481478E-3</v>
      </c>
      <c r="AJ569" s="88">
        <f t="shared" si="142"/>
        <v>8.2900778152803188E-3</v>
      </c>
      <c r="AK569" s="88">
        <f t="shared" si="142"/>
        <v>1.2255350291646887E-2</v>
      </c>
      <c r="AL569" s="88">
        <f t="shared" si="142"/>
        <v>8.4706131710349103E-3</v>
      </c>
      <c r="AM569" s="88">
        <f t="shared" si="142"/>
        <v>1.894832495910779E-3</v>
      </c>
      <c r="AN569" s="88">
        <f t="shared" si="142"/>
        <v>4.330557316307361E-3</v>
      </c>
      <c r="AO569" s="88">
        <f t="shared" si="142"/>
        <v>-2.2824293841862014E-3</v>
      </c>
      <c r="AP569" s="88">
        <f t="shared" si="142"/>
        <v>9.6781844662045067E-3</v>
      </c>
      <c r="AQ569" s="88">
        <f t="shared" si="142"/>
        <v>2.3565952385878712E-2</v>
      </c>
      <c r="AR569" s="88">
        <f t="shared" si="142"/>
        <v>5.2835933818649065E-3</v>
      </c>
      <c r="AS569" s="88">
        <f t="shared" si="142"/>
        <v>0</v>
      </c>
      <c r="AT569" s="88">
        <f t="shared" si="142"/>
        <v>1.6611892503251638E-2</v>
      </c>
      <c r="AU569" s="88">
        <f t="shared" si="142"/>
        <v>2.8422441395929855E-3</v>
      </c>
      <c r="AV569" s="88">
        <f t="shared" si="142"/>
        <v>3.3118158888973698E-3</v>
      </c>
      <c r="AW569" s="88">
        <f t="shared" si="142"/>
        <v>2.6243564593099938E-2</v>
      </c>
      <c r="AX569" s="88">
        <f t="shared" si="142"/>
        <v>2.3788105204640586E-2</v>
      </c>
      <c r="AY569" s="88">
        <f t="shared" si="142"/>
        <v>2.7014935260426427E-2</v>
      </c>
      <c r="AZ569" s="88">
        <f t="shared" si="142"/>
        <v>3.0579036979155476E-2</v>
      </c>
      <c r="BA569" s="88">
        <f t="shared" si="142"/>
        <v>1.5846117758378551E-2</v>
      </c>
    </row>
    <row r="570" spans="1:74" x14ac:dyDescent="0.2">
      <c r="A570" s="90" t="str">
        <f t="shared" si="143"/>
        <v>U.S. Micro Cap Equity</v>
      </c>
      <c r="C570" s="88">
        <f t="shared" si="144"/>
        <v>2.4548774447000085E-2</v>
      </c>
      <c r="D570" s="88">
        <f t="shared" si="142"/>
        <v>2.3445635187995143E-2</v>
      </c>
      <c r="E570" s="88">
        <f t="shared" si="142"/>
        <v>2.8658208470153913E-2</v>
      </c>
      <c r="F570" s="88">
        <f t="shared" si="142"/>
        <v>3.7831751943844381E-2</v>
      </c>
      <c r="G570" s="88">
        <f t="shared" si="142"/>
        <v>4.3264000000000025E-2</v>
      </c>
      <c r="H570" s="88">
        <f t="shared" si="142"/>
        <v>2.2996929082072872E-2</v>
      </c>
      <c r="I570" s="88">
        <f t="shared" si="142"/>
        <v>2.2963139655117547E-2</v>
      </c>
      <c r="J570" s="88">
        <f t="shared" si="142"/>
        <v>2.597522056612428E-2</v>
      </c>
      <c r="K570" s="88">
        <f t="shared" si="142"/>
        <v>2.6145926214090162E-2</v>
      </c>
      <c r="L570" s="88">
        <f t="shared" si="142"/>
        <v>0</v>
      </c>
      <c r="M570" s="88">
        <f t="shared" si="142"/>
        <v>-8.3502777000886528E-4</v>
      </c>
      <c r="N570" s="88">
        <f t="shared" si="142"/>
        <v>-2.8433786097335411E-3</v>
      </c>
      <c r="O570" s="88">
        <f t="shared" si="142"/>
        <v>-1.0356661086377603E-4</v>
      </c>
      <c r="P570" s="88">
        <f t="shared" si="142"/>
        <v>-2.0475155679182885E-3</v>
      </c>
      <c r="Q570" s="88">
        <f t="shared" si="142"/>
        <v>-7.533975685833365E-3</v>
      </c>
      <c r="R570" s="88">
        <f t="shared" si="142"/>
        <v>1.2828417145310301E-3</v>
      </c>
      <c r="S570" s="88">
        <f t="shared" si="142"/>
        <v>1.0792225372881767E-3</v>
      </c>
      <c r="T570" s="88">
        <f t="shared" si="142"/>
        <v>1.9911966865158023E-3</v>
      </c>
      <c r="U570" s="88">
        <f t="shared" si="142"/>
        <v>-2.8104326120612802E-5</v>
      </c>
      <c r="V570" s="88">
        <f t="shared" si="142"/>
        <v>-1.1080557073810933E-3</v>
      </c>
      <c r="W570" s="88">
        <f t="shared" si="142"/>
        <v>-1.0137372856399505E-3</v>
      </c>
      <c r="X570" s="88">
        <f t="shared" si="142"/>
        <v>4.6784696837310286E-3</v>
      </c>
      <c r="Y570" s="88">
        <f t="shared" si="142"/>
        <v>-1.1391492411905856E-3</v>
      </c>
      <c r="Z570" s="88">
        <f t="shared" si="142"/>
        <v>-5.3822455317607354E-4</v>
      </c>
      <c r="AA570" s="88">
        <f t="shared" si="142"/>
        <v>1.1115001322886724E-2</v>
      </c>
      <c r="AB570" s="88">
        <f t="shared" si="142"/>
        <v>6.1655363632053071E-3</v>
      </c>
      <c r="AC570" s="88">
        <f t="shared" si="142"/>
        <v>1.8658472052370775E-3</v>
      </c>
      <c r="AD570" s="88">
        <f t="shared" si="142"/>
        <v>5.9773803874753134E-4</v>
      </c>
      <c r="AE570" s="88">
        <f t="shared" si="142"/>
        <v>5.7944625450516403E-3</v>
      </c>
      <c r="AF570" s="88">
        <f t="shared" si="142"/>
        <v>4.0579449781739472E-3</v>
      </c>
      <c r="AG570" s="88">
        <f t="shared" si="142"/>
        <v>7.1356716401242103E-3</v>
      </c>
      <c r="AH570" s="88">
        <f t="shared" si="142"/>
        <v>6.4799559805980766E-3</v>
      </c>
      <c r="AI570" s="88">
        <f t="shared" si="142"/>
        <v>7.0045095294437362E-3</v>
      </c>
      <c r="AJ570" s="88">
        <f t="shared" si="142"/>
        <v>9.0888588502182933E-3</v>
      </c>
      <c r="AK570" s="88">
        <f t="shared" si="142"/>
        <v>1.3218086836448555E-2</v>
      </c>
      <c r="AL570" s="88">
        <f t="shared" si="142"/>
        <v>9.3942043726675546E-3</v>
      </c>
      <c r="AM570" s="88">
        <f t="shared" si="142"/>
        <v>2.2680715163170048E-3</v>
      </c>
      <c r="AN570" s="88">
        <f t="shared" si="142"/>
        <v>4.9356827814521385E-3</v>
      </c>
      <c r="AO570" s="88">
        <f t="shared" si="142"/>
        <v>-2.3974825964975647E-3</v>
      </c>
      <c r="AP570" s="88">
        <f t="shared" si="142"/>
        <v>1.0383383027625242E-2</v>
      </c>
      <c r="AQ570" s="88">
        <f t="shared" si="142"/>
        <v>2.3271995589366417E-2</v>
      </c>
      <c r="AR570" s="88">
        <f t="shared" si="142"/>
        <v>5.7715277430148747E-3</v>
      </c>
      <c r="AS570" s="88">
        <f t="shared" si="142"/>
        <v>0</v>
      </c>
      <c r="AT570" s="88">
        <f t="shared" si="142"/>
        <v>1.6726152827941293E-2</v>
      </c>
      <c r="AU570" s="88">
        <f t="shared" si="142"/>
        <v>2.6245599355087844E-3</v>
      </c>
      <c r="AV570" s="88">
        <f t="shared" si="142"/>
        <v>2.4808160512323767E-3</v>
      </c>
      <c r="AW570" s="88">
        <f t="shared" si="142"/>
        <v>2.4670435959535591E-2</v>
      </c>
      <c r="AX570" s="88">
        <f t="shared" si="142"/>
        <v>2.3283296259872809E-2</v>
      </c>
      <c r="AY570" s="88">
        <f t="shared" si="142"/>
        <v>2.6417780671660375E-2</v>
      </c>
      <c r="AZ570" s="88">
        <f t="shared" si="142"/>
        <v>2.9139446257307133E-2</v>
      </c>
      <c r="BA570" s="88">
        <f t="shared" si="142"/>
        <v>1.7020339663802175E-2</v>
      </c>
    </row>
    <row r="571" spans="1:74" x14ac:dyDescent="0.2">
      <c r="A571" s="90" t="str">
        <f t="shared" si="143"/>
        <v>Global Equity</v>
      </c>
      <c r="C571" s="88">
        <f t="shared" si="144"/>
        <v>2.0779383075248004E-2</v>
      </c>
      <c r="D571" s="88">
        <f t="shared" si="142"/>
        <v>2.0560467968133316E-2</v>
      </c>
      <c r="E571" s="88">
        <f t="shared" si="142"/>
        <v>2.2241624549489657E-2</v>
      </c>
      <c r="F571" s="88">
        <f t="shared" si="142"/>
        <v>2.3272988413777392E-2</v>
      </c>
      <c r="G571" s="88">
        <f t="shared" si="142"/>
        <v>2.2996929082072876E-2</v>
      </c>
      <c r="H571" s="88">
        <f t="shared" si="142"/>
        <v>2.2499999999999996E-2</v>
      </c>
      <c r="I571" s="88">
        <f t="shared" si="142"/>
        <v>2.4151031995779552E-2</v>
      </c>
      <c r="J571" s="88">
        <f t="shared" si="142"/>
        <v>2.4013898843998932E-2</v>
      </c>
      <c r="K571" s="88">
        <f t="shared" si="142"/>
        <v>2.8025041502504681E-2</v>
      </c>
      <c r="L571" s="88">
        <f t="shared" si="142"/>
        <v>0</v>
      </c>
      <c r="M571" s="88">
        <f t="shared" si="142"/>
        <v>-2.3064886463042123E-5</v>
      </c>
      <c r="N571" s="88">
        <f t="shared" si="142"/>
        <v>-1.7311412178723832E-3</v>
      </c>
      <c r="O571" s="88">
        <f t="shared" si="142"/>
        <v>-8.1041349005461398E-5</v>
      </c>
      <c r="P571" s="88">
        <f t="shared" si="142"/>
        <v>-1.2182924023600224E-3</v>
      </c>
      <c r="Q571" s="88">
        <f t="shared" si="142"/>
        <v>-4.6776944913575766E-3</v>
      </c>
      <c r="R571" s="88">
        <f t="shared" si="142"/>
        <v>2.1600232710890805E-3</v>
      </c>
      <c r="S571" s="88">
        <f t="shared" si="142"/>
        <v>1.6551689331382076E-3</v>
      </c>
      <c r="T571" s="88">
        <f t="shared" si="142"/>
        <v>3.6773855204697589E-3</v>
      </c>
      <c r="U571" s="88">
        <f t="shared" si="142"/>
        <v>1.0979349326053617E-3</v>
      </c>
      <c r="V571" s="88">
        <f t="shared" si="142"/>
        <v>-3.2327579140844028E-4</v>
      </c>
      <c r="W571" s="88">
        <f t="shared" si="142"/>
        <v>-3.8669878826680837E-4</v>
      </c>
      <c r="X571" s="88">
        <f t="shared" ref="D571:BA576" si="146">X497*HLOOKUP($A571,$C$244:$BV$245,2,FALSE)*HLOOKUP(X$2,$C$244:$BV$245,2,FALSE)</f>
        <v>4.1669715977474334E-3</v>
      </c>
      <c r="Y571" s="88">
        <f t="shared" si="146"/>
        <v>-2.4940841360989461E-4</v>
      </c>
      <c r="Z571" s="88">
        <f t="shared" si="146"/>
        <v>-1.8010695557924976E-4</v>
      </c>
      <c r="AA571" s="88">
        <f t="shared" si="146"/>
        <v>9.4178599850860533E-3</v>
      </c>
      <c r="AB571" s="88">
        <f t="shared" si="146"/>
        <v>4.8038230853884598E-3</v>
      </c>
      <c r="AC571" s="88">
        <f t="shared" si="146"/>
        <v>4.483910043970917E-3</v>
      </c>
      <c r="AD571" s="88">
        <f t="shared" si="146"/>
        <v>3.3050494454408734E-3</v>
      </c>
      <c r="AE571" s="88">
        <f t="shared" si="146"/>
        <v>8.1707402495069213E-3</v>
      </c>
      <c r="AF571" s="88">
        <f t="shared" si="146"/>
        <v>6.5219593784695811E-3</v>
      </c>
      <c r="AG571" s="88">
        <f t="shared" si="146"/>
        <v>8.3486560618477087E-3</v>
      </c>
      <c r="AH571" s="88">
        <f t="shared" si="146"/>
        <v>9.5843315174659674E-3</v>
      </c>
      <c r="AI571" s="88">
        <f t="shared" si="146"/>
        <v>5.6468775088092628E-3</v>
      </c>
      <c r="AJ571" s="88">
        <f t="shared" si="146"/>
        <v>7.3146502414514003E-3</v>
      </c>
      <c r="AK571" s="88">
        <f t="shared" si="146"/>
        <v>1.0413417701797496E-2</v>
      </c>
      <c r="AL571" s="88">
        <f t="shared" si="146"/>
        <v>7.1049473442388435E-3</v>
      </c>
      <c r="AM571" s="88">
        <f t="shared" si="146"/>
        <v>2.2547173154970602E-3</v>
      </c>
      <c r="AN571" s="88">
        <f t="shared" si="146"/>
        <v>4.2567245040307598E-3</v>
      </c>
      <c r="AO571" s="88">
        <f t="shared" si="146"/>
        <v>-1.1766664303603429E-3</v>
      </c>
      <c r="AP571" s="88">
        <f t="shared" si="146"/>
        <v>1.0877682899355626E-2</v>
      </c>
      <c r="AQ571" s="88">
        <f t="shared" si="146"/>
        <v>2.4750839561075617E-2</v>
      </c>
      <c r="AR571" s="88">
        <f t="shared" si="146"/>
        <v>4.085756737886059E-3</v>
      </c>
      <c r="AS571" s="88">
        <f t="shared" si="146"/>
        <v>0</v>
      </c>
      <c r="AT571" s="88">
        <f t="shared" si="146"/>
        <v>1.4449231119350623E-2</v>
      </c>
      <c r="AU571" s="88">
        <f t="shared" si="146"/>
        <v>2.7738269197148677E-3</v>
      </c>
      <c r="AV571" s="88">
        <f t="shared" si="146"/>
        <v>3.0503498667577111E-3</v>
      </c>
      <c r="AW571" s="88">
        <f t="shared" si="146"/>
        <v>1.9629806332053069E-2</v>
      </c>
      <c r="AX571" s="88">
        <f t="shared" si="146"/>
        <v>2.1366309733961201E-2</v>
      </c>
      <c r="AY571" s="88">
        <f t="shared" si="146"/>
        <v>2.367119687684513E-2</v>
      </c>
      <c r="AZ571" s="88">
        <f t="shared" si="146"/>
        <v>2.5096545891133932E-2</v>
      </c>
      <c r="BA571" s="88">
        <f t="shared" si="146"/>
        <v>1.4877736328122008E-2</v>
      </c>
    </row>
    <row r="572" spans="1:74" x14ac:dyDescent="0.2">
      <c r="A572" s="90" t="str">
        <f t="shared" si="143"/>
        <v>International Developed Equity</v>
      </c>
      <c r="C572" s="88">
        <f t="shared" si="144"/>
        <v>2.0549424861801627E-2</v>
      </c>
      <c r="D572" s="88">
        <f t="shared" si="146"/>
        <v>2.0339989316557994E-2</v>
      </c>
      <c r="E572" s="88">
        <f t="shared" si="146"/>
        <v>2.2486039809384895E-2</v>
      </c>
      <c r="F572" s="88">
        <f t="shared" si="146"/>
        <v>2.294900374686076E-2</v>
      </c>
      <c r="G572" s="88">
        <f t="shared" si="146"/>
        <v>2.2963139655117547E-2</v>
      </c>
      <c r="H572" s="88">
        <f t="shared" si="146"/>
        <v>2.4151031995779552E-2</v>
      </c>
      <c r="I572" s="88">
        <f t="shared" si="146"/>
        <v>2.7555999999999983E-2</v>
      </c>
      <c r="J572" s="88">
        <f t="shared" si="146"/>
        <v>2.7589916367427931E-2</v>
      </c>
      <c r="K572" s="88">
        <f t="shared" si="146"/>
        <v>3.2653524060762919E-2</v>
      </c>
      <c r="L572" s="88">
        <f t="shared" si="146"/>
        <v>0</v>
      </c>
      <c r="M572" s="88">
        <f t="shared" si="146"/>
        <v>2.7487729759234392E-4</v>
      </c>
      <c r="N572" s="88">
        <f t="shared" si="146"/>
        <v>-1.5899783751674307E-3</v>
      </c>
      <c r="O572" s="88">
        <f t="shared" si="146"/>
        <v>-5.4670496963055956E-5</v>
      </c>
      <c r="P572" s="88">
        <f t="shared" si="146"/>
        <v>-1.0947438397208937E-3</v>
      </c>
      <c r="Q572" s="88">
        <f t="shared" si="146"/>
        <v>-4.5459405570415544E-3</v>
      </c>
      <c r="R572" s="88">
        <f t="shared" si="146"/>
        <v>2.8259001699201388E-3</v>
      </c>
      <c r="S572" s="88">
        <f t="shared" si="146"/>
        <v>2.1876673432311236E-3</v>
      </c>
      <c r="T572" s="88">
        <f t="shared" si="146"/>
        <v>4.7522625097856028E-3</v>
      </c>
      <c r="U572" s="88">
        <f t="shared" si="146"/>
        <v>1.7731544630589565E-3</v>
      </c>
      <c r="V572" s="88">
        <f t="shared" si="146"/>
        <v>-6.9156939063056116E-5</v>
      </c>
      <c r="W572" s="88">
        <f t="shared" si="146"/>
        <v>-2.1137941353865464E-4</v>
      </c>
      <c r="X572" s="88">
        <f t="shared" si="146"/>
        <v>4.7465382135937371E-3</v>
      </c>
      <c r="Y572" s="88">
        <f t="shared" si="146"/>
        <v>6.1914796185285443E-5</v>
      </c>
      <c r="Z572" s="88">
        <f t="shared" si="146"/>
        <v>-6.3030446435414486E-5</v>
      </c>
      <c r="AA572" s="88">
        <f t="shared" si="146"/>
        <v>1.0467749993459398E-2</v>
      </c>
      <c r="AB572" s="88">
        <f t="shared" si="146"/>
        <v>5.3439722732035455E-3</v>
      </c>
      <c r="AC572" s="88">
        <f t="shared" si="146"/>
        <v>6.096849873090956E-3</v>
      </c>
      <c r="AD572" s="88">
        <f t="shared" si="146"/>
        <v>4.7775405867972378E-3</v>
      </c>
      <c r="AE572" s="88">
        <f t="shared" si="146"/>
        <v>1.0206623151088955E-2</v>
      </c>
      <c r="AF572" s="88">
        <f t="shared" si="146"/>
        <v>8.1108416907536597E-3</v>
      </c>
      <c r="AG572" s="88">
        <f t="shared" si="146"/>
        <v>9.9495554858807112E-3</v>
      </c>
      <c r="AH572" s="88">
        <f t="shared" si="146"/>
        <v>1.2094528705280366E-2</v>
      </c>
      <c r="AI572" s="88">
        <f t="shared" si="146"/>
        <v>6.2569723293607847E-3</v>
      </c>
      <c r="AJ572" s="88">
        <f t="shared" si="146"/>
        <v>8.096004784656231E-3</v>
      </c>
      <c r="AK572" s="88">
        <f t="shared" si="146"/>
        <v>1.1417875619306239E-2</v>
      </c>
      <c r="AL572" s="88">
        <f t="shared" si="146"/>
        <v>7.8312389110222046E-3</v>
      </c>
      <c r="AM572" s="88">
        <f t="shared" si="146"/>
        <v>2.7875508876821875E-3</v>
      </c>
      <c r="AN572" s="88">
        <f t="shared" si="146"/>
        <v>4.8457367500657446E-3</v>
      </c>
      <c r="AO572" s="88">
        <f t="shared" si="146"/>
        <v>-1.1518608244377188E-3</v>
      </c>
      <c r="AP572" s="88">
        <f t="shared" si="146"/>
        <v>1.3383726789391042E-2</v>
      </c>
      <c r="AQ572" s="88">
        <f t="shared" si="146"/>
        <v>2.8290439952840595E-2</v>
      </c>
      <c r="AR572" s="88">
        <f t="shared" si="146"/>
        <v>4.1939735560656806E-3</v>
      </c>
      <c r="AS572" s="88">
        <f t="shared" si="146"/>
        <v>0</v>
      </c>
      <c r="AT572" s="88">
        <f t="shared" si="146"/>
        <v>1.5722828201947633E-2</v>
      </c>
      <c r="AU572" s="88">
        <f t="shared" si="146"/>
        <v>3.2972087720972579E-3</v>
      </c>
      <c r="AV572" s="88">
        <f t="shared" si="146"/>
        <v>2.9452011998945039E-3</v>
      </c>
      <c r="AW572" s="88">
        <f t="shared" si="146"/>
        <v>2.0222197901647497E-2</v>
      </c>
      <c r="AX572" s="88">
        <f t="shared" si="146"/>
        <v>2.3498595779222784E-2</v>
      </c>
      <c r="AY572" s="88">
        <f t="shared" si="146"/>
        <v>2.4455208861025868E-2</v>
      </c>
      <c r="AZ572" s="88">
        <f t="shared" si="146"/>
        <v>2.4555579685882383E-2</v>
      </c>
      <c r="BA572" s="88">
        <f t="shared" si="146"/>
        <v>1.6264440325736852E-2</v>
      </c>
    </row>
    <row r="573" spans="1:74" x14ac:dyDescent="0.2">
      <c r="A573" s="90" t="str">
        <f t="shared" si="143"/>
        <v>International Small Cap Equity</v>
      </c>
      <c r="C573" s="270">
        <f t="shared" si="144"/>
        <v>2.0447846386521761E-2</v>
      </c>
      <c r="D573" s="270">
        <f t="shared" si="146"/>
        <v>2.0118328815251604E-2</v>
      </c>
      <c r="E573" s="270">
        <f t="shared" si="146"/>
        <v>2.3210827570748268E-2</v>
      </c>
      <c r="F573" s="270">
        <f t="shared" si="146"/>
        <v>2.4284677687919819E-2</v>
      </c>
      <c r="G573" s="270">
        <f t="shared" si="146"/>
        <v>2.5975220566124283E-2</v>
      </c>
      <c r="H573" s="88">
        <f t="shared" si="146"/>
        <v>2.4013898843998932E-2</v>
      </c>
      <c r="I573" s="88">
        <f t="shared" si="146"/>
        <v>2.7589916367427938E-2</v>
      </c>
      <c r="J573" s="88">
        <f t="shared" si="146"/>
        <v>3.0975999999999993E-2</v>
      </c>
      <c r="K573" s="88">
        <f t="shared" si="146"/>
        <v>3.2214317606870928E-2</v>
      </c>
      <c r="L573" s="88">
        <f t="shared" si="146"/>
        <v>0</v>
      </c>
      <c r="M573" s="88">
        <f t="shared" si="146"/>
        <v>3.5941430921896045E-4</v>
      </c>
      <c r="N573" s="88">
        <f t="shared" si="146"/>
        <v>-1.5951579795946591E-3</v>
      </c>
      <c r="O573" s="88">
        <f t="shared" si="146"/>
        <v>-9.0393549860457757E-5</v>
      </c>
      <c r="P573" s="88">
        <f t="shared" si="146"/>
        <v>-1.1392373131450491E-3</v>
      </c>
      <c r="Q573" s="88">
        <f t="shared" si="146"/>
        <v>-4.5875909160053565E-3</v>
      </c>
      <c r="R573" s="88">
        <f t="shared" si="146"/>
        <v>3.0930956009361712E-3</v>
      </c>
      <c r="S573" s="88">
        <f t="shared" si="146"/>
        <v>2.4609610980241173E-3</v>
      </c>
      <c r="T573" s="88">
        <f t="shared" si="146"/>
        <v>5.0750984545138537E-3</v>
      </c>
      <c r="U573" s="88">
        <f t="shared" si="146"/>
        <v>2.0385349756506421E-3</v>
      </c>
      <c r="V573" s="88">
        <f t="shared" si="146"/>
        <v>-1.0930860851005778E-4</v>
      </c>
      <c r="W573" s="88">
        <f t="shared" si="146"/>
        <v>-1.501854949947356E-4</v>
      </c>
      <c r="X573" s="88">
        <f t="shared" si="146"/>
        <v>5.0991516143558081E-3</v>
      </c>
      <c r="Y573" s="88">
        <f t="shared" si="146"/>
        <v>1.4257682344318031E-4</v>
      </c>
      <c r="Z573" s="88">
        <f t="shared" si="146"/>
        <v>-5.5754167350440473E-5</v>
      </c>
      <c r="AA573" s="88">
        <f t="shared" si="146"/>
        <v>1.1001111735901698E-2</v>
      </c>
      <c r="AB573" s="88">
        <f t="shared" si="146"/>
        <v>5.8773404312556224E-3</v>
      </c>
      <c r="AC573" s="88">
        <f t="shared" si="146"/>
        <v>6.5403268079924064E-3</v>
      </c>
      <c r="AD573" s="88">
        <f t="shared" si="146"/>
        <v>5.1773411585047417E-3</v>
      </c>
      <c r="AE573" s="88">
        <f t="shared" si="146"/>
        <v>1.0819065919975031E-2</v>
      </c>
      <c r="AF573" s="88">
        <f t="shared" si="146"/>
        <v>8.1341337293537024E-3</v>
      </c>
      <c r="AG573" s="88">
        <f t="shared" si="146"/>
        <v>1.0490947987332003E-2</v>
      </c>
      <c r="AH573" s="88">
        <f t="shared" si="146"/>
        <v>1.1836568528094079E-2</v>
      </c>
      <c r="AI573" s="88">
        <f t="shared" si="146"/>
        <v>6.7809450795196383E-3</v>
      </c>
      <c r="AJ573" s="88">
        <f t="shared" si="146"/>
        <v>8.5197139578587541E-3</v>
      </c>
      <c r="AK573" s="88">
        <f t="shared" si="146"/>
        <v>1.2001539304679558E-2</v>
      </c>
      <c r="AL573" s="88">
        <f t="shared" si="146"/>
        <v>8.5038261362847013E-3</v>
      </c>
      <c r="AM573" s="88">
        <f t="shared" si="146"/>
        <v>2.8414070006477186E-3</v>
      </c>
      <c r="AN573" s="88">
        <f t="shared" si="146"/>
        <v>5.2398301251253519E-3</v>
      </c>
      <c r="AO573" s="88">
        <f t="shared" si="146"/>
        <v>-1.2432472587456808E-3</v>
      </c>
      <c r="AP573" s="88">
        <f t="shared" si="146"/>
        <v>1.4277715556057186E-2</v>
      </c>
      <c r="AQ573" s="88">
        <f t="shared" si="146"/>
        <v>2.7722350984294986E-2</v>
      </c>
      <c r="AR573" s="88">
        <f t="shared" si="146"/>
        <v>4.6078055460203951E-3</v>
      </c>
      <c r="AS573" s="88">
        <f t="shared" si="146"/>
        <v>0</v>
      </c>
      <c r="AT573" s="88">
        <f t="shared" si="146"/>
        <v>1.6264569700725207E-2</v>
      </c>
      <c r="AU573" s="88">
        <f t="shared" si="146"/>
        <v>3.2256533707161355E-3</v>
      </c>
      <c r="AV573" s="88">
        <f t="shared" si="146"/>
        <v>2.6905607953996856E-3</v>
      </c>
      <c r="AW573" s="88">
        <f t="shared" si="146"/>
        <v>2.0766449085972132E-2</v>
      </c>
      <c r="AX573" s="88">
        <f t="shared" si="146"/>
        <v>2.4319353735289543E-2</v>
      </c>
      <c r="AY573" s="88">
        <f t="shared" si="146"/>
        <v>2.4051239629123516E-2</v>
      </c>
      <c r="AZ573" s="88">
        <f t="shared" si="146"/>
        <v>2.2662841051253595E-2</v>
      </c>
      <c r="BA573" s="88">
        <f t="shared" si="146"/>
        <v>1.6401866461861644E-2</v>
      </c>
    </row>
    <row r="574" spans="1:74" x14ac:dyDescent="0.2">
      <c r="A574" s="90" t="str">
        <f t="shared" si="143"/>
        <v>Global Emerging Markets Equity</v>
      </c>
      <c r="C574" s="88">
        <f t="shared" si="144"/>
        <v>2.3138190315343466E-2</v>
      </c>
      <c r="D574" s="88">
        <f t="shared" si="146"/>
        <v>2.2872097481917784E-2</v>
      </c>
      <c r="E574" s="88">
        <f t="shared" si="146"/>
        <v>2.5895730447299072E-2</v>
      </c>
      <c r="F574" s="88">
        <f t="shared" si="146"/>
        <v>2.6201784959879841E-2</v>
      </c>
      <c r="G574" s="88">
        <f t="shared" si="146"/>
        <v>2.6145926214090159E-2</v>
      </c>
      <c r="H574" s="88">
        <f t="shared" si="146"/>
        <v>2.8025041502504688E-2</v>
      </c>
      <c r="I574" s="88">
        <f t="shared" si="146"/>
        <v>3.2653524060762912E-2</v>
      </c>
      <c r="J574" s="88">
        <f t="shared" si="146"/>
        <v>3.2214317606870935E-2</v>
      </c>
      <c r="K574" s="88">
        <f t="shared" si="146"/>
        <v>4.6224999999999968E-2</v>
      </c>
      <c r="L574" s="88">
        <f t="shared" si="146"/>
        <v>0</v>
      </c>
      <c r="M574" s="88">
        <f t="shared" si="146"/>
        <v>6.9817961873202129E-4</v>
      </c>
      <c r="N574" s="88">
        <f t="shared" si="146"/>
        <v>-1.5179259114270504E-3</v>
      </c>
      <c r="O574" s="88">
        <f t="shared" si="146"/>
        <v>-1.3998810180486923E-5</v>
      </c>
      <c r="P574" s="88">
        <f t="shared" si="146"/>
        <v>-1.0186841705810557E-3</v>
      </c>
      <c r="Q574" s="88">
        <f t="shared" si="146"/>
        <v>-4.3556588420429875E-3</v>
      </c>
      <c r="R574" s="88">
        <f t="shared" si="146"/>
        <v>3.8725705528336587E-3</v>
      </c>
      <c r="S574" s="88">
        <f t="shared" si="146"/>
        <v>2.9587692333427171E-3</v>
      </c>
      <c r="T574" s="88">
        <f t="shared" si="146"/>
        <v>6.5714471641259431E-3</v>
      </c>
      <c r="U574" s="88">
        <f t="shared" si="146"/>
        <v>3.0373392274576877E-3</v>
      </c>
      <c r="V574" s="88">
        <f t="shared" si="146"/>
        <v>1.9457638601892628E-4</v>
      </c>
      <c r="W574" s="88">
        <f t="shared" si="146"/>
        <v>-3.1161204805007455E-5</v>
      </c>
      <c r="X574" s="88">
        <f t="shared" si="146"/>
        <v>6.0042902891206135E-3</v>
      </c>
      <c r="Y574" s="88">
        <f t="shared" si="146"/>
        <v>2.6132939187840812E-4</v>
      </c>
      <c r="Z574" s="88">
        <f t="shared" si="146"/>
        <v>9.6627255950407456E-5</v>
      </c>
      <c r="AA574" s="88">
        <f t="shared" si="146"/>
        <v>1.3067542804970368E-2</v>
      </c>
      <c r="AB574" s="88">
        <f t="shared" si="146"/>
        <v>6.5765462142372564E-3</v>
      </c>
      <c r="AC574" s="88">
        <f t="shared" si="146"/>
        <v>7.6869778823969517E-3</v>
      </c>
      <c r="AD574" s="88">
        <f t="shared" si="146"/>
        <v>6.2772861686777202E-3</v>
      </c>
      <c r="AE574" s="88">
        <f t="shared" si="146"/>
        <v>1.1945059602800135E-2</v>
      </c>
      <c r="AF574" s="88">
        <f t="shared" si="146"/>
        <v>1.0604554033955283E-2</v>
      </c>
      <c r="AG574" s="88">
        <f t="shared" si="146"/>
        <v>1.2665614519267598E-2</v>
      </c>
      <c r="AH574" s="88">
        <f t="shared" si="146"/>
        <v>1.5861776124208422E-2</v>
      </c>
      <c r="AI574" s="88">
        <f t="shared" si="146"/>
        <v>7.6363921802607279E-3</v>
      </c>
      <c r="AJ574" s="88">
        <f t="shared" si="146"/>
        <v>1.019026017010943E-2</v>
      </c>
      <c r="AK574" s="88">
        <f t="shared" si="146"/>
        <v>1.4134397148138375E-2</v>
      </c>
      <c r="AL574" s="88">
        <f t="shared" si="146"/>
        <v>9.5321193033699979E-3</v>
      </c>
      <c r="AM574" s="88">
        <f t="shared" si="146"/>
        <v>3.9183582080599246E-3</v>
      </c>
      <c r="AN574" s="88">
        <f t="shared" si="146"/>
        <v>6.0070296640433347E-3</v>
      </c>
      <c r="AO574" s="88">
        <f t="shared" si="146"/>
        <v>-8.5831601446805645E-4</v>
      </c>
      <c r="AP574" s="88">
        <f t="shared" si="146"/>
        <v>1.7715604147979042E-2</v>
      </c>
      <c r="AQ574" s="88">
        <f t="shared" si="146"/>
        <v>3.5321713273270113E-2</v>
      </c>
      <c r="AR574" s="88">
        <f t="shared" si="146"/>
        <v>4.3304010298891686E-3</v>
      </c>
      <c r="AS574" s="88">
        <f t="shared" si="146"/>
        <v>0</v>
      </c>
      <c r="AT574" s="88">
        <f t="shared" si="146"/>
        <v>1.90772507140968E-2</v>
      </c>
      <c r="AU574" s="88">
        <f t="shared" si="146"/>
        <v>2.6698537340462129E-3</v>
      </c>
      <c r="AV574" s="88">
        <f t="shared" si="146"/>
        <v>1.1775130378102517E-3</v>
      </c>
      <c r="AW574" s="88">
        <f t="shared" si="146"/>
        <v>2.3354376882228734E-2</v>
      </c>
      <c r="AX574" s="88">
        <f t="shared" si="146"/>
        <v>2.797285161286903E-2</v>
      </c>
      <c r="AY574" s="88">
        <f t="shared" si="146"/>
        <v>2.8300884766936481E-2</v>
      </c>
      <c r="AZ574" s="88">
        <f t="shared" si="146"/>
        <v>3.3041624700186747E-2</v>
      </c>
      <c r="BA574" s="88">
        <f t="shared" si="146"/>
        <v>1.9345343300792794E-2</v>
      </c>
    </row>
    <row r="575" spans="1:74" x14ac:dyDescent="0.2">
      <c r="A575" s="90" t="str">
        <f t="shared" si="143"/>
        <v>Korean Equity</v>
      </c>
      <c r="C575" s="88">
        <f t="shared" si="144"/>
        <v>0</v>
      </c>
      <c r="D575" s="88">
        <f t="shared" si="146"/>
        <v>0</v>
      </c>
      <c r="E575" s="88">
        <f t="shared" si="146"/>
        <v>0</v>
      </c>
      <c r="F575" s="88">
        <f t="shared" si="146"/>
        <v>0</v>
      </c>
      <c r="G575" s="88">
        <f t="shared" si="146"/>
        <v>0</v>
      </c>
      <c r="H575" s="88">
        <f t="shared" si="146"/>
        <v>0</v>
      </c>
      <c r="I575" s="88">
        <f t="shared" si="146"/>
        <v>0</v>
      </c>
      <c r="J575" s="88">
        <f t="shared" si="146"/>
        <v>0</v>
      </c>
      <c r="K575" s="88">
        <f t="shared" si="146"/>
        <v>0</v>
      </c>
      <c r="L575" s="88">
        <f t="shared" si="146"/>
        <v>0</v>
      </c>
      <c r="M575" s="88">
        <f t="shared" si="146"/>
        <v>0</v>
      </c>
      <c r="N575" s="88">
        <f t="shared" si="146"/>
        <v>0</v>
      </c>
      <c r="O575" s="88">
        <f t="shared" si="146"/>
        <v>0</v>
      </c>
      <c r="P575" s="88">
        <f t="shared" si="146"/>
        <v>0</v>
      </c>
      <c r="Q575" s="88">
        <f t="shared" si="146"/>
        <v>0</v>
      </c>
      <c r="R575" s="88">
        <f t="shared" si="146"/>
        <v>0</v>
      </c>
      <c r="S575" s="88">
        <f t="shared" si="146"/>
        <v>0</v>
      </c>
      <c r="T575" s="88">
        <f t="shared" si="146"/>
        <v>0</v>
      </c>
      <c r="U575" s="88">
        <f t="shared" si="146"/>
        <v>0</v>
      </c>
      <c r="V575" s="88">
        <f t="shared" si="146"/>
        <v>0</v>
      </c>
      <c r="W575" s="88">
        <f t="shared" si="146"/>
        <v>0</v>
      </c>
      <c r="X575" s="88">
        <f t="shared" si="146"/>
        <v>0</v>
      </c>
      <c r="Y575" s="88">
        <f t="shared" si="146"/>
        <v>0</v>
      </c>
      <c r="Z575" s="88">
        <f t="shared" si="146"/>
        <v>0</v>
      </c>
      <c r="AA575" s="88">
        <f t="shared" si="146"/>
        <v>0</v>
      </c>
      <c r="AB575" s="88">
        <f t="shared" si="146"/>
        <v>0</v>
      </c>
      <c r="AC575" s="88">
        <f t="shared" si="146"/>
        <v>0</v>
      </c>
      <c r="AD575" s="88">
        <f t="shared" si="146"/>
        <v>0</v>
      </c>
      <c r="AE575" s="88">
        <f t="shared" si="146"/>
        <v>0</v>
      </c>
      <c r="AF575" s="88">
        <f t="shared" si="146"/>
        <v>0</v>
      </c>
      <c r="AG575" s="88">
        <f t="shared" si="146"/>
        <v>0</v>
      </c>
      <c r="AH575" s="88">
        <f t="shared" si="146"/>
        <v>0</v>
      </c>
      <c r="AI575" s="88">
        <f t="shared" si="146"/>
        <v>0</v>
      </c>
      <c r="AJ575" s="88">
        <f t="shared" si="146"/>
        <v>0</v>
      </c>
      <c r="AK575" s="88">
        <f t="shared" si="146"/>
        <v>0</v>
      </c>
      <c r="AL575" s="88">
        <f t="shared" si="146"/>
        <v>0</v>
      </c>
      <c r="AM575" s="88">
        <f t="shared" si="146"/>
        <v>0</v>
      </c>
      <c r="AN575" s="88">
        <f t="shared" si="146"/>
        <v>0</v>
      </c>
      <c r="AO575" s="88">
        <f t="shared" si="146"/>
        <v>0</v>
      </c>
      <c r="AP575" s="88">
        <f t="shared" si="146"/>
        <v>0</v>
      </c>
      <c r="AQ575" s="88">
        <f t="shared" si="146"/>
        <v>0</v>
      </c>
      <c r="AR575" s="88">
        <f t="shared" si="146"/>
        <v>0</v>
      </c>
      <c r="AS575" s="88">
        <f t="shared" si="146"/>
        <v>0</v>
      </c>
      <c r="AT575" s="88">
        <f t="shared" si="146"/>
        <v>0</v>
      </c>
      <c r="AU575" s="88">
        <f t="shared" si="146"/>
        <v>0</v>
      </c>
      <c r="AV575" s="88">
        <f t="shared" si="146"/>
        <v>0</v>
      </c>
      <c r="AW575" s="88">
        <f t="shared" si="146"/>
        <v>0</v>
      </c>
      <c r="AX575" s="88">
        <f t="shared" si="146"/>
        <v>0</v>
      </c>
      <c r="AY575" s="88">
        <f t="shared" si="146"/>
        <v>0</v>
      </c>
      <c r="AZ575" s="88">
        <f t="shared" si="146"/>
        <v>0</v>
      </c>
      <c r="BA575" s="88">
        <f t="shared" si="146"/>
        <v>0</v>
      </c>
    </row>
    <row r="576" spans="1:74" x14ac:dyDescent="0.2">
      <c r="A576" s="90" t="str">
        <f t="shared" si="143"/>
        <v>U.S. Aggregate</v>
      </c>
      <c r="C576" s="88">
        <f t="shared" si="144"/>
        <v>-3.5406222170566521E-4</v>
      </c>
      <c r="D576" s="88">
        <f t="shared" si="146"/>
        <v>-3.218362586121993E-4</v>
      </c>
      <c r="E576" s="88">
        <f t="shared" si="146"/>
        <v>-1.6320231248343576E-4</v>
      </c>
      <c r="F576" s="88">
        <f t="shared" si="146"/>
        <v>-7.3005767473426997E-4</v>
      </c>
      <c r="G576" s="88">
        <f t="shared" si="146"/>
        <v>-8.3502777000886538E-4</v>
      </c>
      <c r="H576" s="88">
        <f t="shared" si="146"/>
        <v>-2.3064886463042055E-5</v>
      </c>
      <c r="I576" s="88">
        <f t="shared" si="146"/>
        <v>2.7487729759234397E-4</v>
      </c>
      <c r="J576" s="88">
        <f t="shared" si="146"/>
        <v>3.5941430921896045E-4</v>
      </c>
      <c r="K576" s="88">
        <f t="shared" si="146"/>
        <v>6.9817961873202151E-4</v>
      </c>
      <c r="L576" s="88">
        <f t="shared" si="146"/>
        <v>0</v>
      </c>
      <c r="M576" s="88">
        <f t="shared" si="146"/>
        <v>1.0240000000000004E-3</v>
      </c>
      <c r="N576" s="88">
        <f t="shared" si="146"/>
        <v>1.1609659129225556E-3</v>
      </c>
      <c r="O576" s="88">
        <f t="shared" si="146"/>
        <v>2.4752516426558397E-5</v>
      </c>
      <c r="P576" s="88">
        <f t="shared" si="146"/>
        <v>7.8082123898043127E-4</v>
      </c>
      <c r="Q576" s="88">
        <f t="shared" si="146"/>
        <v>2.9872366258803674E-3</v>
      </c>
      <c r="R576" s="88">
        <f t="shared" si="146"/>
        <v>1.347539884338134E-3</v>
      </c>
      <c r="S576" s="88">
        <f t="shared" si="146"/>
        <v>9.7328911982172731E-4</v>
      </c>
      <c r="T576" s="88">
        <f t="shared" si="146"/>
        <v>2.4353544812010905E-3</v>
      </c>
      <c r="U576" s="88">
        <f t="shared" si="146"/>
        <v>1.4074071312592657E-3</v>
      </c>
      <c r="V576" s="88">
        <f t="shared" si="146"/>
        <v>8.1405930084773161E-4</v>
      </c>
      <c r="W576" s="88">
        <f t="shared" si="146"/>
        <v>7.2250880861100461E-4</v>
      </c>
      <c r="X576" s="88">
        <f t="shared" si="146"/>
        <v>1.0813829260024148E-3</v>
      </c>
      <c r="Y576" s="88">
        <f t="shared" si="146"/>
        <v>9.2335453296635305E-4</v>
      </c>
      <c r="Z576" s="88">
        <f t="shared" si="146"/>
        <v>3.4023220232153679E-4</v>
      </c>
      <c r="AA576" s="88">
        <f t="shared" si="146"/>
        <v>5.4735172237824702E-4</v>
      </c>
      <c r="AB576" s="88">
        <f t="shared" si="146"/>
        <v>-2.5706653871851254E-5</v>
      </c>
      <c r="AC576" s="88">
        <f t="shared" ref="D576:BA581" si="147">AC502*HLOOKUP($A576,$C$244:$BV$245,2,FALSE)*HLOOKUP(AC$2,$C$244:$BV$245,2,FALSE)</f>
        <v>1.3064691766416798E-3</v>
      </c>
      <c r="AD576" s="88">
        <f t="shared" si="147"/>
        <v>1.3936202013403096E-3</v>
      </c>
      <c r="AE576" s="88">
        <f t="shared" si="147"/>
        <v>1.0509353820847805E-3</v>
      </c>
      <c r="AF576" s="88">
        <f t="shared" si="147"/>
        <v>1.5002448791270634E-3</v>
      </c>
      <c r="AG576" s="88">
        <f t="shared" si="147"/>
        <v>1.3064202089120153E-3</v>
      </c>
      <c r="AH576" s="88">
        <f t="shared" si="147"/>
        <v>1.4662878666625366E-3</v>
      </c>
      <c r="AI576" s="88">
        <f t="shared" si="147"/>
        <v>8.457317256295632E-5</v>
      </c>
      <c r="AJ576" s="88">
        <f t="shared" si="147"/>
        <v>2.4640614077117438E-5</v>
      </c>
      <c r="AK576" s="88">
        <f t="shared" si="147"/>
        <v>-1.3110176747016856E-4</v>
      </c>
      <c r="AL576" s="88">
        <f t="shared" si="147"/>
        <v>-1.3313515278618051E-4</v>
      </c>
      <c r="AM576" s="88">
        <f t="shared" si="147"/>
        <v>4.0797725919357054E-4</v>
      </c>
      <c r="AN576" s="88">
        <f t="shared" si="147"/>
        <v>1.168428573381509E-4</v>
      </c>
      <c r="AO576" s="88">
        <f t="shared" si="147"/>
        <v>7.4955755230459993E-4</v>
      </c>
      <c r="AP576" s="88">
        <f t="shared" si="147"/>
        <v>1.565748643572724E-4</v>
      </c>
      <c r="AQ576" s="88">
        <f t="shared" si="147"/>
        <v>-2.4099064704800362E-4</v>
      </c>
      <c r="AR576" s="88">
        <f t="shared" si="147"/>
        <v>-9.3796797461549576E-5</v>
      </c>
      <c r="AS576" s="88">
        <f t="shared" si="147"/>
        <v>0</v>
      </c>
      <c r="AT576" s="88">
        <f t="shared" si="147"/>
        <v>4.7783117539189866E-4</v>
      </c>
      <c r="AU576" s="88">
        <f t="shared" si="147"/>
        <v>1.5334838355162488E-4</v>
      </c>
      <c r="AV576" s="88">
        <f t="shared" si="147"/>
        <v>-6.8634358583045648E-4</v>
      </c>
      <c r="AW576" s="88">
        <f t="shared" si="147"/>
        <v>1.9795393630988971E-3</v>
      </c>
      <c r="AX576" s="88">
        <f t="shared" si="147"/>
        <v>1.7084349824092553E-3</v>
      </c>
      <c r="AY576" s="88">
        <f t="shared" si="147"/>
        <v>-3.7326246421530294E-4</v>
      </c>
      <c r="AZ576" s="88">
        <f t="shared" si="147"/>
        <v>-1.3820870729541438E-3</v>
      </c>
      <c r="BA576" s="88">
        <f t="shared" si="147"/>
        <v>1.0244098468201358E-5</v>
      </c>
    </row>
    <row r="577" spans="1:53" x14ac:dyDescent="0.2">
      <c r="A577" s="90" t="str">
        <f t="shared" si="143"/>
        <v>U.S. Treasury</v>
      </c>
      <c r="C577" s="88">
        <f t="shared" si="144"/>
        <v>-1.9006215084938049E-3</v>
      </c>
      <c r="D577" s="88">
        <f t="shared" si="147"/>
        <v>-1.842965451240178E-3</v>
      </c>
      <c r="E577" s="88">
        <f t="shared" si="147"/>
        <v>-1.9108518563040139E-3</v>
      </c>
      <c r="F577" s="88">
        <f t="shared" si="147"/>
        <v>-2.5700292248292344E-3</v>
      </c>
      <c r="G577" s="88">
        <f t="shared" si="147"/>
        <v>-2.8433786097335411E-3</v>
      </c>
      <c r="H577" s="88">
        <f t="shared" si="147"/>
        <v>-1.7311412178723823E-3</v>
      </c>
      <c r="I577" s="88">
        <f t="shared" si="147"/>
        <v>-1.5899783751674313E-3</v>
      </c>
      <c r="J577" s="88">
        <f t="shared" si="147"/>
        <v>-1.5951579795946589E-3</v>
      </c>
      <c r="K577" s="88">
        <f t="shared" si="147"/>
        <v>-1.5179259114270508E-3</v>
      </c>
      <c r="L577" s="88">
        <f t="shared" si="147"/>
        <v>0</v>
      </c>
      <c r="M577" s="88">
        <f t="shared" si="147"/>
        <v>1.160965912922556E-3</v>
      </c>
      <c r="N577" s="88">
        <f t="shared" si="147"/>
        <v>1.6000000000000001E-3</v>
      </c>
      <c r="O577" s="88">
        <f t="shared" si="147"/>
        <v>4.1679338610788401E-5</v>
      </c>
      <c r="P577" s="88">
        <f t="shared" si="147"/>
        <v>1.0817544701422158E-3</v>
      </c>
      <c r="Q577" s="88">
        <f t="shared" si="147"/>
        <v>4.0735903846066011E-3</v>
      </c>
      <c r="R577" s="88">
        <f t="shared" si="147"/>
        <v>1.2179443594836031E-3</v>
      </c>
      <c r="S577" s="88">
        <f t="shared" si="147"/>
        <v>8.5678916481835812E-4</v>
      </c>
      <c r="T577" s="88">
        <f t="shared" si="147"/>
        <v>2.265219598216732E-3</v>
      </c>
      <c r="U577" s="88">
        <f t="shared" si="147"/>
        <v>1.5206043575433706E-3</v>
      </c>
      <c r="V577" s="88">
        <f t="shared" si="147"/>
        <v>9.9336653617920442E-4</v>
      </c>
      <c r="W577" s="88">
        <f t="shared" si="147"/>
        <v>8.4079190499444236E-4</v>
      </c>
      <c r="X577" s="88">
        <f t="shared" si="147"/>
        <v>6.6108633034424053E-4</v>
      </c>
      <c r="Y577" s="88">
        <f t="shared" si="147"/>
        <v>1.0066258905700985E-3</v>
      </c>
      <c r="Z577" s="88">
        <f t="shared" si="147"/>
        <v>3.7977943662285724E-4</v>
      </c>
      <c r="AA577" s="88">
        <f t="shared" si="147"/>
        <v>-5.8132325518115205E-4</v>
      </c>
      <c r="AB577" s="88">
        <f t="shared" si="147"/>
        <v>-7.9855494477770457E-4</v>
      </c>
      <c r="AC577" s="88">
        <f t="shared" si="147"/>
        <v>1.2628618490019331E-3</v>
      </c>
      <c r="AD577" s="88">
        <f t="shared" si="147"/>
        <v>1.4851134252369864E-3</v>
      </c>
      <c r="AE577" s="88">
        <f t="shared" si="147"/>
        <v>5.5611863131416217E-4</v>
      </c>
      <c r="AF577" s="88">
        <f t="shared" si="147"/>
        <v>9.8731615427582954E-4</v>
      </c>
      <c r="AG577" s="88">
        <f t="shared" si="147"/>
        <v>4.980508249026065E-4</v>
      </c>
      <c r="AH577" s="88">
        <f t="shared" si="147"/>
        <v>9.5282171366712048E-4</v>
      </c>
      <c r="AI577" s="88">
        <f t="shared" si="147"/>
        <v>-4.1703924972469293E-4</v>
      </c>
      <c r="AJ577" s="88">
        <f t="shared" si="147"/>
        <v>-5.9159731885174635E-4</v>
      </c>
      <c r="AK577" s="88">
        <f t="shared" si="147"/>
        <v>-1.014901827486039E-3</v>
      </c>
      <c r="AL577" s="88">
        <f t="shared" si="147"/>
        <v>-8.3163873791478808E-4</v>
      </c>
      <c r="AM577" s="88">
        <f t="shared" si="147"/>
        <v>3.8827805520492959E-4</v>
      </c>
      <c r="AN577" s="88">
        <f t="shared" si="147"/>
        <v>-3.790689980442805E-4</v>
      </c>
      <c r="AO577" s="88">
        <f t="shared" si="147"/>
        <v>1.2146388065091772E-3</v>
      </c>
      <c r="AP577" s="88">
        <f t="shared" si="147"/>
        <v>-7.4720755617968104E-4</v>
      </c>
      <c r="AQ577" s="88">
        <f t="shared" si="147"/>
        <v>-2.2046842066462693E-3</v>
      </c>
      <c r="AR577" s="88">
        <f t="shared" si="147"/>
        <v>-4.4402705584583425E-4</v>
      </c>
      <c r="AS577" s="88">
        <f t="shared" si="147"/>
        <v>0</v>
      </c>
      <c r="AT577" s="88">
        <f t="shared" si="147"/>
        <v>-6.584578280603386E-4</v>
      </c>
      <c r="AU577" s="88">
        <f t="shared" si="147"/>
        <v>1.975635991417991E-4</v>
      </c>
      <c r="AV577" s="88">
        <f t="shared" si="147"/>
        <v>-5.2857585288420476E-4</v>
      </c>
      <c r="AW577" s="88">
        <f t="shared" si="147"/>
        <v>4.6685775948659736E-4</v>
      </c>
      <c r="AX577" s="88">
        <f t="shared" si="147"/>
        <v>9.4195904287971925E-5</v>
      </c>
      <c r="AY577" s="88">
        <f t="shared" si="147"/>
        <v>-2.0385248212285985E-3</v>
      </c>
      <c r="AZ577" s="88">
        <f t="shared" si="147"/>
        <v>-3.1916640422270789E-3</v>
      </c>
      <c r="BA577" s="88">
        <f t="shared" si="147"/>
        <v>-1.6369147312345902E-3</v>
      </c>
    </row>
    <row r="578" spans="1:53" x14ac:dyDescent="0.2">
      <c r="A578" s="90" t="str">
        <f t="shared" si="143"/>
        <v>U.S. Treasury Bills</v>
      </c>
      <c r="C578" s="88">
        <f t="shared" si="144"/>
        <v>-1.057356663350604E-4</v>
      </c>
      <c r="D578" s="88">
        <f t="shared" si="147"/>
        <v>-1.0572567732068203E-4</v>
      </c>
      <c r="E578" s="88">
        <f t="shared" si="147"/>
        <v>-9.8944802309311469E-5</v>
      </c>
      <c r="F578" s="88">
        <f t="shared" si="147"/>
        <v>-1.0057135486492622E-4</v>
      </c>
      <c r="G578" s="88">
        <f t="shared" si="147"/>
        <v>-1.03566610863776E-4</v>
      </c>
      <c r="H578" s="88">
        <f t="shared" si="147"/>
        <v>-8.1041349005461425E-5</v>
      </c>
      <c r="I578" s="88">
        <f t="shared" si="147"/>
        <v>-5.4670496963055936E-5</v>
      </c>
      <c r="J578" s="88">
        <f t="shared" si="147"/>
        <v>-9.039354986045773E-5</v>
      </c>
      <c r="K578" s="88">
        <f t="shared" si="147"/>
        <v>-1.3998810180486925E-5</v>
      </c>
      <c r="L578" s="88">
        <f t="shared" si="147"/>
        <v>0</v>
      </c>
      <c r="M578" s="88">
        <f t="shared" si="147"/>
        <v>2.4752516426558397E-5</v>
      </c>
      <c r="N578" s="88">
        <f t="shared" si="147"/>
        <v>4.1679338610788401E-5</v>
      </c>
      <c r="O578" s="88">
        <f t="shared" si="147"/>
        <v>2.4999999999999998E-5</v>
      </c>
      <c r="P578" s="88">
        <f t="shared" si="147"/>
        <v>4.1291243988600179E-5</v>
      </c>
      <c r="Q578" s="88">
        <f t="shared" si="147"/>
        <v>3.6427960004283284E-5</v>
      </c>
      <c r="R578" s="88">
        <f t="shared" si="147"/>
        <v>1.3262788720113489E-6</v>
      </c>
      <c r="S578" s="88">
        <f t="shared" si="147"/>
        <v>9.115142765049738E-6</v>
      </c>
      <c r="T578" s="88">
        <f t="shared" si="147"/>
        <v>-1.9274298705968027E-5</v>
      </c>
      <c r="U578" s="88">
        <f t="shared" si="147"/>
        <v>3.2196099878531879E-5</v>
      </c>
      <c r="V578" s="88">
        <f t="shared" si="147"/>
        <v>3.634434474748373E-5</v>
      </c>
      <c r="W578" s="88">
        <f t="shared" si="147"/>
        <v>3.0994832931989008E-5</v>
      </c>
      <c r="X578" s="88">
        <f t="shared" si="147"/>
        <v>-1.8274602586957378E-5</v>
      </c>
      <c r="Y578" s="88">
        <f t="shared" si="147"/>
        <v>1.4220908659916381E-5</v>
      </c>
      <c r="Z578" s="88">
        <f t="shared" si="147"/>
        <v>2.1155678569050145E-5</v>
      </c>
      <c r="AA578" s="88">
        <f t="shared" si="147"/>
        <v>-6.0720683081786591E-5</v>
      </c>
      <c r="AB578" s="88">
        <f t="shared" si="147"/>
        <v>-4.5614696394169368E-5</v>
      </c>
      <c r="AC578" s="88">
        <f t="shared" si="147"/>
        <v>3.1253677872700789E-5</v>
      </c>
      <c r="AD578" s="88">
        <f t="shared" si="147"/>
        <v>3.9028850956399827E-5</v>
      </c>
      <c r="AE578" s="88">
        <f t="shared" si="147"/>
        <v>5.2264920541156666E-6</v>
      </c>
      <c r="AF578" s="88">
        <f t="shared" si="147"/>
        <v>-7.2088441105006164E-6</v>
      </c>
      <c r="AG578" s="88">
        <f t="shared" si="147"/>
        <v>-4.1011270801097594E-5</v>
      </c>
      <c r="AH578" s="88">
        <f t="shared" si="147"/>
        <v>2.1156849413627321E-5</v>
      </c>
      <c r="AI578" s="88">
        <f t="shared" si="147"/>
        <v>1.9582795427834568E-5</v>
      </c>
      <c r="AJ578" s="88">
        <f t="shared" si="147"/>
        <v>5.3374932386515652E-6</v>
      </c>
      <c r="AK578" s="88">
        <f t="shared" si="147"/>
        <v>-4.86636047090602E-6</v>
      </c>
      <c r="AL578" s="88">
        <f t="shared" si="147"/>
        <v>-7.6613698768187463E-7</v>
      </c>
      <c r="AM578" s="88">
        <f t="shared" si="147"/>
        <v>4.2956878545519876E-5</v>
      </c>
      <c r="AN578" s="88">
        <f t="shared" si="147"/>
        <v>-1.8135230354617813E-6</v>
      </c>
      <c r="AO578" s="88">
        <f t="shared" si="147"/>
        <v>7.2372467576810445E-5</v>
      </c>
      <c r="AP578" s="88">
        <f t="shared" si="147"/>
        <v>6.4608343083790343E-5</v>
      </c>
      <c r="AQ578" s="88">
        <f t="shared" si="147"/>
        <v>1.1620104386859302E-5</v>
      </c>
      <c r="AR578" s="88">
        <f t="shared" si="147"/>
        <v>-1.496255825924329E-5</v>
      </c>
      <c r="AS578" s="88">
        <f t="shared" si="147"/>
        <v>0</v>
      </c>
      <c r="AT578" s="88">
        <f t="shared" si="147"/>
        <v>5.2926518652120906E-6</v>
      </c>
      <c r="AU578" s="88">
        <f t="shared" si="147"/>
        <v>6.1488673476493057E-5</v>
      </c>
      <c r="AV578" s="88">
        <f t="shared" si="147"/>
        <v>-8.5302865999363695E-5</v>
      </c>
      <c r="AW578" s="88">
        <f t="shared" si="147"/>
        <v>-4.1225395840319188E-5</v>
      </c>
      <c r="AX578" s="88">
        <f t="shared" si="147"/>
        <v>-2.9292535575046982E-5</v>
      </c>
      <c r="AY578" s="88">
        <f t="shared" si="147"/>
        <v>-5.400218160739083E-5</v>
      </c>
      <c r="AZ578" s="88">
        <f t="shared" si="147"/>
        <v>-8.6151264425335129E-6</v>
      </c>
      <c r="BA578" s="88">
        <f t="shared" si="147"/>
        <v>3.0343820433763421E-5</v>
      </c>
    </row>
    <row r="579" spans="1:53" x14ac:dyDescent="0.2">
      <c r="A579" s="90" t="str">
        <f t="shared" si="143"/>
        <v>U.S. Intermediate Treasury</v>
      </c>
      <c r="C579" s="88">
        <f t="shared" si="144"/>
        <v>-1.3701270968767868E-3</v>
      </c>
      <c r="D579" s="88">
        <f t="shared" si="147"/>
        <v>-1.3280221104778496E-3</v>
      </c>
      <c r="E579" s="88">
        <f t="shared" si="147"/>
        <v>-1.4139880658149398E-3</v>
      </c>
      <c r="F579" s="88">
        <f t="shared" si="147"/>
        <v>-1.8621581404880026E-3</v>
      </c>
      <c r="G579" s="88">
        <f t="shared" si="147"/>
        <v>-2.0475155679182885E-3</v>
      </c>
      <c r="H579" s="88">
        <f t="shared" si="147"/>
        <v>-1.2182924023600224E-3</v>
      </c>
      <c r="I579" s="88">
        <f t="shared" si="147"/>
        <v>-1.0947438397208937E-3</v>
      </c>
      <c r="J579" s="88">
        <f t="shared" si="147"/>
        <v>-1.1392373131450489E-3</v>
      </c>
      <c r="K579" s="88">
        <f t="shared" si="147"/>
        <v>-1.0186841705810557E-3</v>
      </c>
      <c r="L579" s="88">
        <f t="shared" si="147"/>
        <v>0</v>
      </c>
      <c r="M579" s="88">
        <f t="shared" si="147"/>
        <v>7.8082123898043137E-4</v>
      </c>
      <c r="N579" s="88">
        <f t="shared" si="147"/>
        <v>1.0817544701422158E-3</v>
      </c>
      <c r="O579" s="88">
        <f t="shared" si="147"/>
        <v>4.1291243988600179E-5</v>
      </c>
      <c r="P579" s="88">
        <f t="shared" si="147"/>
        <v>7.8400000000000041E-4</v>
      </c>
      <c r="Q579" s="88">
        <f t="shared" si="147"/>
        <v>2.5161709263324698E-3</v>
      </c>
      <c r="R579" s="88">
        <f t="shared" si="147"/>
        <v>7.8105288394854095E-4</v>
      </c>
      <c r="S579" s="88">
        <f t="shared" si="147"/>
        <v>5.9520765378955694E-4</v>
      </c>
      <c r="T579" s="88">
        <f t="shared" si="147"/>
        <v>1.3262533967286743E-3</v>
      </c>
      <c r="U579" s="88">
        <f t="shared" si="147"/>
        <v>1.0370463326248545E-3</v>
      </c>
      <c r="V579" s="88">
        <f t="shared" si="147"/>
        <v>6.923210910713747E-4</v>
      </c>
      <c r="W579" s="88">
        <f t="shared" si="147"/>
        <v>5.9692527417476362E-4</v>
      </c>
      <c r="X579" s="88">
        <f t="shared" si="147"/>
        <v>3.9070365306302602E-4</v>
      </c>
      <c r="Y579" s="88">
        <f t="shared" si="147"/>
        <v>6.8598172670582388E-4</v>
      </c>
      <c r="Z579" s="88">
        <f t="shared" si="147"/>
        <v>2.7959744190688248E-4</v>
      </c>
      <c r="AA579" s="88">
        <f t="shared" si="147"/>
        <v>-4.4659476285243034E-4</v>
      </c>
      <c r="AB579" s="88">
        <f t="shared" si="147"/>
        <v>-5.8120086632180751E-4</v>
      </c>
      <c r="AC579" s="88">
        <f t="shared" si="147"/>
        <v>9.2785552125549027E-4</v>
      </c>
      <c r="AD579" s="88">
        <f t="shared" si="147"/>
        <v>1.0792140505972837E-3</v>
      </c>
      <c r="AE579" s="88">
        <f t="shared" si="147"/>
        <v>4.442761429081705E-4</v>
      </c>
      <c r="AF579" s="88">
        <f t="shared" si="147"/>
        <v>6.4706974799441999E-4</v>
      </c>
      <c r="AG579" s="88">
        <f t="shared" si="147"/>
        <v>3.3121818046937131E-4</v>
      </c>
      <c r="AH579" s="88">
        <f t="shared" si="147"/>
        <v>7.5187259966788187E-4</v>
      </c>
      <c r="AI579" s="88">
        <f t="shared" si="147"/>
        <v>-3.0125159000777234E-4</v>
      </c>
      <c r="AJ579" s="88">
        <f t="shared" si="147"/>
        <v>-4.1222470425627817E-4</v>
      </c>
      <c r="AK579" s="88">
        <f t="shared" si="147"/>
        <v>-6.9361632421161674E-4</v>
      </c>
      <c r="AL579" s="88">
        <f t="shared" si="147"/>
        <v>-5.7175079690445247E-4</v>
      </c>
      <c r="AM579" s="88">
        <f t="shared" si="147"/>
        <v>2.607201211366711E-4</v>
      </c>
      <c r="AN579" s="88">
        <f t="shared" si="147"/>
        <v>-2.65416962691722E-4</v>
      </c>
      <c r="AO579" s="88">
        <f t="shared" si="147"/>
        <v>8.2574563582563847E-4</v>
      </c>
      <c r="AP579" s="88">
        <f t="shared" si="147"/>
        <v>-3.5422546387211298E-4</v>
      </c>
      <c r="AQ579" s="88">
        <f t="shared" si="147"/>
        <v>-1.4390660954532795E-3</v>
      </c>
      <c r="AR579" s="88">
        <f t="shared" si="147"/>
        <v>-3.1642988813602123E-4</v>
      </c>
      <c r="AS579" s="88">
        <f t="shared" si="147"/>
        <v>0</v>
      </c>
      <c r="AT579" s="88">
        <f t="shared" si="147"/>
        <v>-4.6104248592701965E-4</v>
      </c>
      <c r="AU579" s="88">
        <f t="shared" si="147"/>
        <v>1.7467378805724983E-4</v>
      </c>
      <c r="AV579" s="88">
        <f t="shared" si="147"/>
        <v>-3.4938013654262095E-4</v>
      </c>
      <c r="AW579" s="88">
        <f t="shared" si="147"/>
        <v>1.5314593308868554E-4</v>
      </c>
      <c r="AX579" s="88">
        <f t="shared" si="147"/>
        <v>-5.5676289195332361E-5</v>
      </c>
      <c r="AY579" s="88">
        <f t="shared" si="147"/>
        <v>-1.4380506127247513E-3</v>
      </c>
      <c r="AZ579" s="88">
        <f t="shared" si="147"/>
        <v>-2.1967016959934357E-3</v>
      </c>
      <c r="BA579" s="88">
        <f t="shared" si="147"/>
        <v>-1.0407000134068361E-3</v>
      </c>
    </row>
    <row r="580" spans="1:53" x14ac:dyDescent="0.2">
      <c r="A580" s="90" t="str">
        <f t="shared" si="143"/>
        <v>U.S. Long Treasury</v>
      </c>
      <c r="C580" s="88">
        <f t="shared" si="144"/>
        <v>-4.8988474321402815E-3</v>
      </c>
      <c r="D580" s="88">
        <f t="shared" si="147"/>
        <v>-4.7382391775126946E-3</v>
      </c>
      <c r="E580" s="88">
        <f t="shared" si="147"/>
        <v>-4.8471937595120701E-3</v>
      </c>
      <c r="F580" s="88">
        <f t="shared" si="147"/>
        <v>-6.7762211472153448E-3</v>
      </c>
      <c r="G580" s="88">
        <f t="shared" si="147"/>
        <v>-7.5339756858333632E-3</v>
      </c>
      <c r="H580" s="88">
        <f t="shared" si="147"/>
        <v>-4.6776944913575766E-3</v>
      </c>
      <c r="I580" s="88">
        <f t="shared" si="147"/>
        <v>-4.5459405570415536E-3</v>
      </c>
      <c r="J580" s="88">
        <f t="shared" si="147"/>
        <v>-4.5875909160053574E-3</v>
      </c>
      <c r="K580" s="88">
        <f t="shared" si="147"/>
        <v>-4.3556588420429867E-3</v>
      </c>
      <c r="L580" s="88">
        <f t="shared" si="147"/>
        <v>0</v>
      </c>
      <c r="M580" s="88">
        <f t="shared" si="147"/>
        <v>2.9872366258803674E-3</v>
      </c>
      <c r="N580" s="88">
        <f t="shared" si="147"/>
        <v>4.0735903846066011E-3</v>
      </c>
      <c r="O580" s="88">
        <f t="shared" si="147"/>
        <v>3.6427960004283291E-5</v>
      </c>
      <c r="P580" s="88">
        <f t="shared" si="147"/>
        <v>2.5161709263324694E-3</v>
      </c>
      <c r="Q580" s="88">
        <f t="shared" si="147"/>
        <v>1.2099999999999998E-2</v>
      </c>
      <c r="R580" s="88">
        <f t="shared" si="147"/>
        <v>3.2794748168561679E-3</v>
      </c>
      <c r="S580" s="88">
        <f t="shared" si="147"/>
        <v>2.0161161186691172E-3</v>
      </c>
      <c r="T580" s="88">
        <f t="shared" si="147"/>
        <v>6.8359207484157119E-3</v>
      </c>
      <c r="U580" s="88">
        <f t="shared" si="147"/>
        <v>3.8095412369827395E-3</v>
      </c>
      <c r="V580" s="88">
        <f t="shared" si="147"/>
        <v>2.344020482694826E-3</v>
      </c>
      <c r="W580" s="88">
        <f t="shared" si="147"/>
        <v>2.0327332036435761E-3</v>
      </c>
      <c r="X580" s="88">
        <f t="shared" si="147"/>
        <v>1.7229187200752979E-3</v>
      </c>
      <c r="Y580" s="88">
        <f t="shared" si="147"/>
        <v>2.5697077156829995E-3</v>
      </c>
      <c r="Z580" s="88">
        <f t="shared" si="147"/>
        <v>8.2745053057064739E-4</v>
      </c>
      <c r="AA580" s="88">
        <f t="shared" si="147"/>
        <v>-1.4370571629279591E-3</v>
      </c>
      <c r="AB580" s="88">
        <f t="shared" si="147"/>
        <v>-1.9336879823995084E-3</v>
      </c>
      <c r="AC580" s="88">
        <f t="shared" si="147"/>
        <v>2.6469890611962974E-3</v>
      </c>
      <c r="AD580" s="88">
        <f t="shared" si="147"/>
        <v>3.3035615369200852E-3</v>
      </c>
      <c r="AE580" s="88">
        <f t="shared" si="147"/>
        <v>6.1925645894595177E-4</v>
      </c>
      <c r="AF580" s="88">
        <f t="shared" si="147"/>
        <v>2.444003335665666E-3</v>
      </c>
      <c r="AG580" s="88">
        <f t="shared" si="147"/>
        <v>9.9804741811001423E-4</v>
      </c>
      <c r="AH580" s="88">
        <f t="shared" si="147"/>
        <v>1.5063122839607083E-3</v>
      </c>
      <c r="AI580" s="88">
        <f t="shared" si="147"/>
        <v>-1.2024636177721004E-3</v>
      </c>
      <c r="AJ580" s="88">
        <f t="shared" si="147"/>
        <v>-1.6687250543335618E-3</v>
      </c>
      <c r="AK580" s="88">
        <f t="shared" si="147"/>
        <v>-2.9356166510122687E-3</v>
      </c>
      <c r="AL580" s="88">
        <f t="shared" si="147"/>
        <v>-2.3640908410563996E-3</v>
      </c>
      <c r="AM580" s="88">
        <f t="shared" si="147"/>
        <v>9.958637319020349E-4</v>
      </c>
      <c r="AN580" s="88">
        <f t="shared" si="147"/>
        <v>-1.0646938769347143E-3</v>
      </c>
      <c r="AO580" s="88">
        <f t="shared" si="147"/>
        <v>3.1818686282440146E-3</v>
      </c>
      <c r="AP580" s="88">
        <f t="shared" si="147"/>
        <v>-3.3583593019538486E-3</v>
      </c>
      <c r="AQ580" s="88">
        <f t="shared" si="147"/>
        <v>-6.6750606357688091E-3</v>
      </c>
      <c r="AR580" s="88">
        <f t="shared" si="147"/>
        <v>-1.3787897671407243E-3</v>
      </c>
      <c r="AS580" s="88">
        <f t="shared" si="147"/>
        <v>0</v>
      </c>
      <c r="AT580" s="88">
        <f t="shared" si="147"/>
        <v>-1.9692403065457794E-3</v>
      </c>
      <c r="AU580" s="88">
        <f t="shared" si="147"/>
        <v>-3.608551377702123E-5</v>
      </c>
      <c r="AV580" s="88">
        <f t="shared" si="147"/>
        <v>-1.6400921378716446E-3</v>
      </c>
      <c r="AW580" s="88">
        <f t="shared" si="147"/>
        <v>2.1182364086970167E-3</v>
      </c>
      <c r="AX580" s="88">
        <f t="shared" si="147"/>
        <v>7.1565240649678816E-4</v>
      </c>
      <c r="AY580" s="88">
        <f t="shared" si="147"/>
        <v>-5.5224700523400991E-3</v>
      </c>
      <c r="AZ580" s="88">
        <f t="shared" si="147"/>
        <v>-7.7482868603615902E-3</v>
      </c>
      <c r="BA580" s="88">
        <f t="shared" si="147"/>
        <v>-4.9615763159053718E-3</v>
      </c>
    </row>
    <row r="581" spans="1:53" x14ac:dyDescent="0.2">
      <c r="A581" s="90" t="str">
        <f t="shared" si="143"/>
        <v>U.S. Investment Grade Credit</v>
      </c>
      <c r="C581" s="88">
        <f t="shared" si="144"/>
        <v>1.4224686128622495E-3</v>
      </c>
      <c r="D581" s="88">
        <f t="shared" si="147"/>
        <v>1.4408207750852069E-3</v>
      </c>
      <c r="E581" s="88">
        <f t="shared" si="147"/>
        <v>1.9290829446140779E-3</v>
      </c>
      <c r="F581" s="88">
        <f t="shared" si="147"/>
        <v>1.2107880910990564E-3</v>
      </c>
      <c r="G581" s="88">
        <f t="shared" si="147"/>
        <v>1.2828417145310301E-3</v>
      </c>
      <c r="H581" s="88">
        <f t="shared" si="147"/>
        <v>2.1600232710890805E-3</v>
      </c>
      <c r="I581" s="88">
        <f t="shared" si="147"/>
        <v>2.8259001699201388E-3</v>
      </c>
      <c r="J581" s="88">
        <f t="shared" si="147"/>
        <v>3.0930956009361712E-3</v>
      </c>
      <c r="K581" s="88">
        <f t="shared" si="147"/>
        <v>3.8725705528336583E-3</v>
      </c>
      <c r="L581" s="88">
        <f t="shared" si="147"/>
        <v>0</v>
      </c>
      <c r="M581" s="88">
        <f t="shared" si="147"/>
        <v>1.347539884338134E-3</v>
      </c>
      <c r="N581" s="88">
        <f t="shared" si="147"/>
        <v>1.2179443594836029E-3</v>
      </c>
      <c r="O581" s="88">
        <f t="shared" si="147"/>
        <v>1.3262788720113474E-6</v>
      </c>
      <c r="P581" s="88">
        <f t="shared" si="147"/>
        <v>7.8105288394854106E-4</v>
      </c>
      <c r="Q581" s="88">
        <f t="shared" si="147"/>
        <v>3.2794748168561666E-3</v>
      </c>
      <c r="R581" s="88">
        <f t="shared" si="147"/>
        <v>2.3040000000000022E-3</v>
      </c>
      <c r="S581" s="88">
        <f t="shared" si="147"/>
        <v>1.6701662883633274E-3</v>
      </c>
      <c r="T581" s="88">
        <f t="shared" si="147"/>
        <v>4.1601170470963334E-3</v>
      </c>
      <c r="U581" s="88">
        <f t="shared" si="147"/>
        <v>1.9684067564154904E-3</v>
      </c>
      <c r="V581" s="88">
        <f t="shared" si="147"/>
        <v>9.8289157908431485E-4</v>
      </c>
      <c r="W581" s="88">
        <f t="shared" si="147"/>
        <v>8.1503645229787005E-4</v>
      </c>
      <c r="X581" s="88">
        <f t="shared" si="147"/>
        <v>1.946682960902702E-3</v>
      </c>
      <c r="Y581" s="88">
        <f t="shared" si="147"/>
        <v>1.2360717237199334E-3</v>
      </c>
      <c r="Z581" s="88">
        <f t="shared" si="147"/>
        <v>4.3516042689850789E-4</v>
      </c>
      <c r="AA581" s="88">
        <f t="shared" si="147"/>
        <v>2.1866732436780457E-3</v>
      </c>
      <c r="AB581" s="88">
        <f t="shared" si="147"/>
        <v>8.3665347209781562E-4</v>
      </c>
      <c r="AC581" s="88">
        <f t="shared" si="147"/>
        <v>2.0722647307078769E-3</v>
      </c>
      <c r="AD581" s="88">
        <f t="shared" si="147"/>
        <v>2.0269052212154126E-3</v>
      </c>
      <c r="AE581" s="88">
        <f t="shared" si="147"/>
        <v>2.2966522055369769E-3</v>
      </c>
      <c r="AF581" s="88">
        <f t="shared" si="147"/>
        <v>2.8678711107734283E-3</v>
      </c>
      <c r="AG581" s="88">
        <f t="shared" si="147"/>
        <v>3.0714106350979813E-3</v>
      </c>
      <c r="AH581" s="88">
        <f t="shared" ref="D581:BA586" si="148">AH507*HLOOKUP($A581,$C$244:$BV$245,2,FALSE)*HLOOKUP(AH$2,$C$244:$BV$245,2,FALSE)</f>
        <v>2.9254841768474307E-3</v>
      </c>
      <c r="AI581" s="88">
        <f t="shared" si="148"/>
        <v>7.7296355031099165E-4</v>
      </c>
      <c r="AJ581" s="88">
        <f t="shared" si="148"/>
        <v>8.336963880689847E-4</v>
      </c>
      <c r="AK581" s="88">
        <f t="shared" si="148"/>
        <v>9.324901276378145E-4</v>
      </c>
      <c r="AL581" s="88">
        <f t="shared" si="148"/>
        <v>6.9314923070708549E-4</v>
      </c>
      <c r="AM581" s="88">
        <f t="shared" si="148"/>
        <v>7.0440016268818074E-4</v>
      </c>
      <c r="AN581" s="88">
        <f t="shared" si="148"/>
        <v>7.8825640761920367E-4</v>
      </c>
      <c r="AO581" s="88">
        <f t="shared" si="148"/>
        <v>6.5025420674539702E-4</v>
      </c>
      <c r="AP581" s="88">
        <f t="shared" si="148"/>
        <v>1.4593447554036147E-3</v>
      </c>
      <c r="AQ581" s="88">
        <f t="shared" si="148"/>
        <v>2.2961495210590465E-3</v>
      </c>
      <c r="AR581" s="88">
        <f t="shared" si="148"/>
        <v>9.1319425590417452E-5</v>
      </c>
      <c r="AS581" s="88">
        <f t="shared" si="148"/>
        <v>0</v>
      </c>
      <c r="AT581" s="88">
        <f t="shared" si="148"/>
        <v>2.0758894927103691E-3</v>
      </c>
      <c r="AU581" s="88">
        <f t="shared" si="148"/>
        <v>1.6549251230986052E-4</v>
      </c>
      <c r="AV581" s="88">
        <f t="shared" si="148"/>
        <v>-1.2462701148316232E-3</v>
      </c>
      <c r="AW581" s="88">
        <f t="shared" si="148"/>
        <v>4.50418896348098E-3</v>
      </c>
      <c r="AX581" s="88">
        <f t="shared" si="148"/>
        <v>4.4447985151783217E-3</v>
      </c>
      <c r="AY581" s="88">
        <f t="shared" si="148"/>
        <v>1.4330171971857746E-3</v>
      </c>
      <c r="AZ581" s="88">
        <f t="shared" si="148"/>
        <v>-8.5785057991738059E-5</v>
      </c>
      <c r="BA581" s="88">
        <f t="shared" si="148"/>
        <v>2.0474125505604637E-3</v>
      </c>
    </row>
    <row r="582" spans="1:53" x14ac:dyDescent="0.2">
      <c r="A582" s="90" t="str">
        <f t="shared" si="143"/>
        <v>U.S. Intermediate Investment Grade Credit</v>
      </c>
      <c r="C582" s="88">
        <f t="shared" si="144"/>
        <v>1.0672400679071572E-3</v>
      </c>
      <c r="D582" s="88">
        <f t="shared" si="148"/>
        <v>1.0799601979044177E-3</v>
      </c>
      <c r="E582" s="88">
        <f t="shared" si="148"/>
        <v>1.4712979267437188E-3</v>
      </c>
      <c r="F582" s="88">
        <f t="shared" si="148"/>
        <v>9.2114596886720072E-4</v>
      </c>
      <c r="G582" s="88">
        <f t="shared" si="148"/>
        <v>1.0792225372881767E-3</v>
      </c>
      <c r="H582" s="88">
        <f t="shared" si="148"/>
        <v>1.6551689331382074E-3</v>
      </c>
      <c r="I582" s="88">
        <f t="shared" si="148"/>
        <v>2.1876673432311236E-3</v>
      </c>
      <c r="J582" s="88">
        <f t="shared" si="148"/>
        <v>2.460961098024116E-3</v>
      </c>
      <c r="K582" s="88">
        <f t="shared" si="148"/>
        <v>2.9587692333427167E-3</v>
      </c>
      <c r="L582" s="88">
        <f t="shared" si="148"/>
        <v>0</v>
      </c>
      <c r="M582" s="88">
        <f t="shared" si="148"/>
        <v>9.7328911982172731E-4</v>
      </c>
      <c r="N582" s="88">
        <f t="shared" si="148"/>
        <v>8.5678916481835802E-4</v>
      </c>
      <c r="O582" s="88">
        <f t="shared" si="148"/>
        <v>9.1151427650497363E-6</v>
      </c>
      <c r="P582" s="88">
        <f t="shared" si="148"/>
        <v>5.9520765378955705E-4</v>
      </c>
      <c r="Q582" s="88">
        <f t="shared" si="148"/>
        <v>2.0161161186691172E-3</v>
      </c>
      <c r="R582" s="88">
        <f t="shared" si="148"/>
        <v>1.670166288363327E-3</v>
      </c>
      <c r="S582" s="88">
        <f t="shared" si="148"/>
        <v>1.2960000000000005E-3</v>
      </c>
      <c r="T582" s="88">
        <f t="shared" si="148"/>
        <v>2.7998852028511228E-3</v>
      </c>
      <c r="U582" s="88">
        <f t="shared" si="148"/>
        <v>1.4730475083311707E-3</v>
      </c>
      <c r="V582" s="88">
        <f t="shared" si="148"/>
        <v>7.2698795959914831E-4</v>
      </c>
      <c r="W582" s="88">
        <f t="shared" si="148"/>
        <v>6.1227033822900507E-4</v>
      </c>
      <c r="X582" s="88">
        <f t="shared" si="148"/>
        <v>1.4591301352509412E-3</v>
      </c>
      <c r="Y582" s="88">
        <f t="shared" si="148"/>
        <v>9.2784380178999098E-4</v>
      </c>
      <c r="Z582" s="88">
        <f t="shared" si="148"/>
        <v>3.5440176629706845E-4</v>
      </c>
      <c r="AA582" s="88">
        <f t="shared" si="148"/>
        <v>1.6872116751380508E-3</v>
      </c>
      <c r="AB582" s="88">
        <f t="shared" si="148"/>
        <v>7.2064554523597324E-4</v>
      </c>
      <c r="AC582" s="88">
        <f t="shared" si="148"/>
        <v>1.5651144558832199E-3</v>
      </c>
      <c r="AD582" s="88">
        <f t="shared" si="148"/>
        <v>1.5071976232252698E-3</v>
      </c>
      <c r="AE582" s="88">
        <f t="shared" si="148"/>
        <v>1.8012417431689978E-3</v>
      </c>
      <c r="AF582" s="88">
        <f t="shared" si="148"/>
        <v>2.1239976395978919E-3</v>
      </c>
      <c r="AG582" s="88">
        <f t="shared" si="148"/>
        <v>2.4172092215391564E-3</v>
      </c>
      <c r="AH582" s="88">
        <f t="shared" si="148"/>
        <v>2.220844486080805E-3</v>
      </c>
      <c r="AI582" s="88">
        <f t="shared" si="148"/>
        <v>6.4904261144055656E-4</v>
      </c>
      <c r="AJ582" s="88">
        <f t="shared" si="148"/>
        <v>6.8147767016194861E-4</v>
      </c>
      <c r="AK582" s="88">
        <f t="shared" si="148"/>
        <v>7.9636263414594225E-4</v>
      </c>
      <c r="AL582" s="88">
        <f t="shared" si="148"/>
        <v>6.0093573968676803E-4</v>
      </c>
      <c r="AM582" s="88">
        <f t="shared" si="148"/>
        <v>5.0717025941096248E-4</v>
      </c>
      <c r="AN582" s="88">
        <f t="shared" si="148"/>
        <v>6.6247311503540981E-4</v>
      </c>
      <c r="AO582" s="88">
        <f t="shared" si="148"/>
        <v>3.9919687679876564E-4</v>
      </c>
      <c r="AP582" s="88">
        <f t="shared" si="148"/>
        <v>1.3694676715578337E-3</v>
      </c>
      <c r="AQ582" s="88">
        <f t="shared" si="148"/>
        <v>1.8542288169123944E-3</v>
      </c>
      <c r="AR582" s="88">
        <f t="shared" si="148"/>
        <v>1.8642289127118272E-4</v>
      </c>
      <c r="AS582" s="88">
        <f t="shared" si="148"/>
        <v>0</v>
      </c>
      <c r="AT582" s="88">
        <f t="shared" si="148"/>
        <v>1.6120883959680969E-3</v>
      </c>
      <c r="AU582" s="88">
        <f t="shared" si="148"/>
        <v>1.6287940098053225E-4</v>
      </c>
      <c r="AV582" s="88">
        <f t="shared" si="148"/>
        <v>-9.4831727425614097E-4</v>
      </c>
      <c r="AW582" s="88">
        <f t="shared" si="148"/>
        <v>3.1434802842161685E-3</v>
      </c>
      <c r="AX582" s="88">
        <f t="shared" si="148"/>
        <v>3.2290678195105215E-3</v>
      </c>
      <c r="AY582" s="88">
        <f t="shared" si="148"/>
        <v>1.1144989696323341E-3</v>
      </c>
      <c r="AZ582" s="88">
        <f t="shared" si="148"/>
        <v>-1.579584044391965E-4</v>
      </c>
      <c r="BA582" s="88">
        <f t="shared" si="148"/>
        <v>1.7409963875296148E-3</v>
      </c>
    </row>
    <row r="583" spans="1:53" x14ac:dyDescent="0.2">
      <c r="A583" s="90" t="str">
        <f t="shared" si="143"/>
        <v>U.S. Long Investment Grade Credit</v>
      </c>
      <c r="C583" s="88">
        <f t="shared" si="144"/>
        <v>2.4840375488154902E-3</v>
      </c>
      <c r="D583" s="88">
        <f t="shared" si="148"/>
        <v>2.5146314928137853E-3</v>
      </c>
      <c r="E583" s="88">
        <f t="shared" si="148"/>
        <v>3.3148016415568173E-3</v>
      </c>
      <c r="F583" s="88">
        <f t="shared" si="148"/>
        <v>2.1342824294451586E-3</v>
      </c>
      <c r="G583" s="88">
        <f t="shared" si="148"/>
        <v>1.9911966865158023E-3</v>
      </c>
      <c r="H583" s="88">
        <f t="shared" si="148"/>
        <v>3.6773855204697589E-3</v>
      </c>
      <c r="I583" s="88">
        <f t="shared" si="148"/>
        <v>4.7522625097856028E-3</v>
      </c>
      <c r="J583" s="88">
        <f t="shared" si="148"/>
        <v>5.0750984545138537E-3</v>
      </c>
      <c r="K583" s="88">
        <f t="shared" si="148"/>
        <v>6.5714471641259431E-3</v>
      </c>
      <c r="L583" s="88">
        <f t="shared" si="148"/>
        <v>0</v>
      </c>
      <c r="M583" s="88">
        <f t="shared" si="148"/>
        <v>2.4353544812010905E-3</v>
      </c>
      <c r="N583" s="88">
        <f t="shared" si="148"/>
        <v>2.2652195982167315E-3</v>
      </c>
      <c r="O583" s="88">
        <f t="shared" si="148"/>
        <v>-1.9274298705968047E-5</v>
      </c>
      <c r="P583" s="88">
        <f t="shared" si="148"/>
        <v>1.3262533967286739E-3</v>
      </c>
      <c r="Q583" s="88">
        <f t="shared" si="148"/>
        <v>6.8359207484157119E-3</v>
      </c>
      <c r="R583" s="88">
        <f t="shared" si="148"/>
        <v>4.1601170470963334E-3</v>
      </c>
      <c r="S583" s="88">
        <f t="shared" si="148"/>
        <v>2.7998852028511228E-3</v>
      </c>
      <c r="T583" s="88">
        <f t="shared" si="148"/>
        <v>8.1000000000000013E-3</v>
      </c>
      <c r="U583" s="88">
        <f t="shared" si="148"/>
        <v>3.4327753766746987E-3</v>
      </c>
      <c r="V583" s="88">
        <f t="shared" si="148"/>
        <v>1.7365339133284649E-3</v>
      </c>
      <c r="W583" s="88">
        <f t="shared" si="148"/>
        <v>1.4087269738574965E-3</v>
      </c>
      <c r="X583" s="88">
        <f t="shared" si="148"/>
        <v>3.4450079505631602E-3</v>
      </c>
      <c r="Y583" s="88">
        <f t="shared" si="148"/>
        <v>2.1220002709080592E-3</v>
      </c>
      <c r="Z583" s="88">
        <f t="shared" si="148"/>
        <v>6.7822480791651272E-4</v>
      </c>
      <c r="AA583" s="88">
        <f t="shared" si="148"/>
        <v>3.7067236484226531E-3</v>
      </c>
      <c r="AB583" s="88">
        <f t="shared" si="148"/>
        <v>1.201104566740544E-3</v>
      </c>
      <c r="AC583" s="88">
        <f t="shared" si="148"/>
        <v>3.5706755811443719E-3</v>
      </c>
      <c r="AD583" s="88">
        <f t="shared" si="148"/>
        <v>3.543836237313002E-3</v>
      </c>
      <c r="AE583" s="88">
        <f t="shared" si="148"/>
        <v>3.8029114052203052E-3</v>
      </c>
      <c r="AF583" s="88">
        <f t="shared" si="148"/>
        <v>5.0902892002158374E-3</v>
      </c>
      <c r="AG583" s="88">
        <f t="shared" si="148"/>
        <v>5.1492015978549036E-3</v>
      </c>
      <c r="AH583" s="88">
        <f t="shared" si="148"/>
        <v>4.962609363838166E-3</v>
      </c>
      <c r="AI583" s="88">
        <f t="shared" si="148"/>
        <v>1.1511122102250326E-3</v>
      </c>
      <c r="AJ583" s="88">
        <f t="shared" si="148"/>
        <v>1.29101369258471E-3</v>
      </c>
      <c r="AK583" s="88">
        <f t="shared" si="148"/>
        <v>1.3592416758187512E-3</v>
      </c>
      <c r="AL583" s="88">
        <f t="shared" si="148"/>
        <v>9.9949978631799796E-4</v>
      </c>
      <c r="AM583" s="88">
        <f t="shared" si="148"/>
        <v>1.2285473304251451E-3</v>
      </c>
      <c r="AN583" s="88">
        <f t="shared" si="148"/>
        <v>1.1812900709136883E-3</v>
      </c>
      <c r="AO583" s="88">
        <f t="shared" si="148"/>
        <v>1.2428569587228041E-3</v>
      </c>
      <c r="AP583" s="88">
        <f t="shared" si="148"/>
        <v>1.8474073426660183E-3</v>
      </c>
      <c r="AQ583" s="88">
        <f t="shared" si="148"/>
        <v>3.6034059757734222E-3</v>
      </c>
      <c r="AR583" s="88">
        <f t="shared" si="148"/>
        <v>-1.3740812933493195E-4</v>
      </c>
      <c r="AS583" s="88">
        <f t="shared" si="148"/>
        <v>0</v>
      </c>
      <c r="AT583" s="88">
        <f t="shared" si="148"/>
        <v>3.4551458843491553E-3</v>
      </c>
      <c r="AU583" s="88">
        <f t="shared" si="148"/>
        <v>2.4003076837747722E-4</v>
      </c>
      <c r="AV583" s="88">
        <f t="shared" si="148"/>
        <v>-2.0870364889361208E-3</v>
      </c>
      <c r="AW583" s="88">
        <f t="shared" si="148"/>
        <v>8.3724047775229609E-3</v>
      </c>
      <c r="AX583" s="88">
        <f t="shared" si="148"/>
        <v>7.9472817865902552E-3</v>
      </c>
      <c r="AY583" s="88">
        <f t="shared" si="148"/>
        <v>2.4224771787682026E-3</v>
      </c>
      <c r="AZ583" s="88">
        <f t="shared" si="148"/>
        <v>3.593258791584518E-6</v>
      </c>
      <c r="BA583" s="88">
        <f t="shared" si="148"/>
        <v>2.8488915838116315E-3</v>
      </c>
    </row>
    <row r="584" spans="1:53" x14ac:dyDescent="0.2">
      <c r="A584" s="90" t="str">
        <f t="shared" si="143"/>
        <v>U.S. TIPS</v>
      </c>
      <c r="C584" s="88">
        <f t="shared" si="144"/>
        <v>3.7576351345094494E-4</v>
      </c>
      <c r="D584" s="88">
        <f t="shared" si="148"/>
        <v>4.1019936721560778E-4</v>
      </c>
      <c r="E584" s="88">
        <f t="shared" si="148"/>
        <v>8.7861323657381131E-4</v>
      </c>
      <c r="F584" s="88">
        <f t="shared" si="148"/>
        <v>-2.6016682751799978E-5</v>
      </c>
      <c r="G584" s="88">
        <f t="shared" si="148"/>
        <v>-2.8104326120612805E-5</v>
      </c>
      <c r="H584" s="88">
        <f t="shared" si="148"/>
        <v>1.0979349326053619E-3</v>
      </c>
      <c r="I584" s="88">
        <f t="shared" si="148"/>
        <v>1.7731544630589563E-3</v>
      </c>
      <c r="J584" s="88">
        <f t="shared" si="148"/>
        <v>2.0385349756506426E-3</v>
      </c>
      <c r="K584" s="88">
        <f t="shared" si="148"/>
        <v>3.0373392274576885E-3</v>
      </c>
      <c r="L584" s="88">
        <f t="shared" si="148"/>
        <v>0</v>
      </c>
      <c r="M584" s="88">
        <f t="shared" si="148"/>
        <v>1.4074071312592657E-3</v>
      </c>
      <c r="N584" s="88">
        <f t="shared" si="148"/>
        <v>1.5206043575433706E-3</v>
      </c>
      <c r="O584" s="88">
        <f t="shared" si="148"/>
        <v>3.2196099878531879E-5</v>
      </c>
      <c r="P584" s="88">
        <f t="shared" si="148"/>
        <v>1.0370463326248545E-3</v>
      </c>
      <c r="Q584" s="88">
        <f t="shared" si="148"/>
        <v>3.8095412369827395E-3</v>
      </c>
      <c r="R584" s="88">
        <f t="shared" si="148"/>
        <v>1.9684067564154904E-3</v>
      </c>
      <c r="S584" s="88">
        <f t="shared" si="148"/>
        <v>1.4730475083311707E-3</v>
      </c>
      <c r="T584" s="88">
        <f t="shared" si="148"/>
        <v>3.4327753766746987E-3</v>
      </c>
      <c r="U584" s="88">
        <f t="shared" si="148"/>
        <v>3.0249999999999999E-3</v>
      </c>
      <c r="V584" s="88">
        <f t="shared" si="148"/>
        <v>1.1042968963012464E-3</v>
      </c>
      <c r="W584" s="88">
        <f t="shared" si="148"/>
        <v>9.4629531960355021E-4</v>
      </c>
      <c r="X584" s="88">
        <f t="shared" si="148"/>
        <v>1.9074558168156179E-3</v>
      </c>
      <c r="Y584" s="88">
        <f t="shared" si="148"/>
        <v>1.2251222811157439E-3</v>
      </c>
      <c r="Z584" s="88">
        <f t="shared" si="148"/>
        <v>4.5594864599580608E-4</v>
      </c>
      <c r="AA584" s="88">
        <f t="shared" si="148"/>
        <v>1.4970717282195524E-3</v>
      </c>
      <c r="AB584" s="88">
        <f t="shared" si="148"/>
        <v>5.320725962270987E-4</v>
      </c>
      <c r="AC584" s="88">
        <f t="shared" si="148"/>
        <v>2.3544164501473749E-3</v>
      </c>
      <c r="AD584" s="88">
        <f t="shared" si="148"/>
        <v>2.3857981320496921E-3</v>
      </c>
      <c r="AE584" s="88">
        <f t="shared" si="148"/>
        <v>2.2203189027412296E-3</v>
      </c>
      <c r="AF584" s="88">
        <f t="shared" si="148"/>
        <v>2.6957554127978551E-3</v>
      </c>
      <c r="AG584" s="88">
        <f t="shared" si="148"/>
        <v>2.8281709319502527E-3</v>
      </c>
      <c r="AH584" s="88">
        <f t="shared" si="148"/>
        <v>3.1894442551450427E-3</v>
      </c>
      <c r="AI584" s="88">
        <f t="shared" si="148"/>
        <v>5.5204840151764473E-4</v>
      </c>
      <c r="AJ584" s="88">
        <f t="shared" si="148"/>
        <v>5.2655463942132767E-4</v>
      </c>
      <c r="AK584" s="88">
        <f t="shared" si="148"/>
        <v>4.749012413827505E-4</v>
      </c>
      <c r="AL584" s="88">
        <f t="shared" si="148"/>
        <v>3.3937190738167613E-4</v>
      </c>
      <c r="AM584" s="88">
        <f t="shared" si="148"/>
        <v>7.5441040263021168E-4</v>
      </c>
      <c r="AN584" s="88">
        <f t="shared" si="148"/>
        <v>5.8655396122392334E-4</v>
      </c>
      <c r="AO584" s="88">
        <f t="shared" si="148"/>
        <v>8.1903938897275941E-4</v>
      </c>
      <c r="AP584" s="88">
        <f t="shared" si="148"/>
        <v>2.1791420585904313E-3</v>
      </c>
      <c r="AQ584" s="88">
        <f t="shared" si="148"/>
        <v>2.0941780714022655E-3</v>
      </c>
      <c r="AR584" s="88">
        <f t="shared" si="148"/>
        <v>5.9324388723042576E-4</v>
      </c>
      <c r="AS584" s="88">
        <f t="shared" si="148"/>
        <v>0</v>
      </c>
      <c r="AT584" s="88">
        <f t="shared" si="148"/>
        <v>1.8045497007364037E-3</v>
      </c>
      <c r="AU584" s="88">
        <f t="shared" si="148"/>
        <v>5.3823799916369699E-4</v>
      </c>
      <c r="AV584" s="88">
        <f t="shared" si="148"/>
        <v>-8.4508006942250139E-4</v>
      </c>
      <c r="AW584" s="88">
        <f t="shared" si="148"/>
        <v>3.616695231458042E-3</v>
      </c>
      <c r="AX584" s="88">
        <f t="shared" si="148"/>
        <v>3.5908972674975046E-3</v>
      </c>
      <c r="AY584" s="88">
        <f t="shared" si="148"/>
        <v>6.720065567729969E-4</v>
      </c>
      <c r="AZ584" s="88">
        <f t="shared" si="148"/>
        <v>-1.4739457884296466E-3</v>
      </c>
      <c r="BA584" s="88">
        <f t="shared" si="148"/>
        <v>1.2685111272579314E-3</v>
      </c>
    </row>
    <row r="585" spans="1:53" x14ac:dyDescent="0.2">
      <c r="A585" s="90" t="str">
        <f t="shared" si="143"/>
        <v>U.S. Agencies</v>
      </c>
      <c r="C585" s="88">
        <f t="shared" si="144"/>
        <v>-5.9860567517703786E-4</v>
      </c>
      <c r="D585" s="88">
        <f t="shared" si="148"/>
        <v>-5.7059978870348759E-4</v>
      </c>
      <c r="E585" s="88">
        <f t="shared" si="148"/>
        <v>-5.2603261082631667E-4</v>
      </c>
      <c r="F585" s="88">
        <f t="shared" si="148"/>
        <v>-9.2522339739175869E-4</v>
      </c>
      <c r="G585" s="88">
        <f t="shared" si="148"/>
        <v>-1.1080557073810933E-3</v>
      </c>
      <c r="H585" s="88">
        <f t="shared" si="148"/>
        <v>-3.2327579140844039E-4</v>
      </c>
      <c r="I585" s="88">
        <f t="shared" si="148"/>
        <v>-6.9156939063056116E-5</v>
      </c>
      <c r="J585" s="88">
        <f t="shared" si="148"/>
        <v>-1.0930860851005779E-4</v>
      </c>
      <c r="K585" s="88">
        <f t="shared" si="148"/>
        <v>1.9457638601892626E-4</v>
      </c>
      <c r="L585" s="88">
        <f t="shared" si="148"/>
        <v>0</v>
      </c>
      <c r="M585" s="88">
        <f t="shared" si="148"/>
        <v>8.140593008477315E-4</v>
      </c>
      <c r="N585" s="88">
        <f t="shared" si="148"/>
        <v>9.9336653617920442E-4</v>
      </c>
      <c r="O585" s="88">
        <f t="shared" si="148"/>
        <v>3.6344344747483737E-5</v>
      </c>
      <c r="P585" s="88">
        <f t="shared" si="148"/>
        <v>6.923210910713747E-4</v>
      </c>
      <c r="Q585" s="88">
        <f t="shared" si="148"/>
        <v>2.3440204826948264E-3</v>
      </c>
      <c r="R585" s="88">
        <f t="shared" si="148"/>
        <v>9.8289157908431485E-4</v>
      </c>
      <c r="S585" s="88">
        <f t="shared" si="148"/>
        <v>7.2698795959914831E-4</v>
      </c>
      <c r="T585" s="88">
        <f t="shared" si="148"/>
        <v>1.7365339133284647E-3</v>
      </c>
      <c r="U585" s="88">
        <f t="shared" si="148"/>
        <v>1.1042968963012464E-3</v>
      </c>
      <c r="V585" s="88">
        <f t="shared" si="148"/>
        <v>7.2899999999999983E-4</v>
      </c>
      <c r="W585" s="88">
        <f t="shared" si="148"/>
        <v>5.9310896099643289E-4</v>
      </c>
      <c r="X585" s="88">
        <f t="shared" si="148"/>
        <v>7.1605790194775225E-4</v>
      </c>
      <c r="Y585" s="88">
        <f t="shared" si="148"/>
        <v>7.1068087303609979E-4</v>
      </c>
      <c r="Z585" s="88">
        <f t="shared" si="148"/>
        <v>2.8692055072878953E-4</v>
      </c>
      <c r="AA585" s="88">
        <f t="shared" si="148"/>
        <v>1.5970125125625709E-4</v>
      </c>
      <c r="AB585" s="88">
        <f t="shared" si="148"/>
        <v>-2.5885928621690148E-4</v>
      </c>
      <c r="AC585" s="88">
        <f t="shared" si="148"/>
        <v>1.1172384752201853E-3</v>
      </c>
      <c r="AD585" s="88">
        <f t="shared" si="148"/>
        <v>1.1980562252386997E-3</v>
      </c>
      <c r="AE585" s="88">
        <f t="shared" si="148"/>
        <v>8.5662048733701362E-4</v>
      </c>
      <c r="AF585" s="88">
        <f t="shared" si="148"/>
        <v>1.1238719291562342E-3</v>
      </c>
      <c r="AG585" s="88">
        <f t="shared" si="148"/>
        <v>8.705072098477612E-4</v>
      </c>
      <c r="AH585" s="88">
        <f t="shared" si="148"/>
        <v>1.2652702200562371E-3</v>
      </c>
      <c r="AI585" s="88">
        <f t="shared" si="148"/>
        <v>-1.8083664892996959E-5</v>
      </c>
      <c r="AJ585" s="88">
        <f t="shared" si="148"/>
        <v>-9.3143556423779582E-5</v>
      </c>
      <c r="AK585" s="88">
        <f t="shared" si="148"/>
        <v>-2.4267555729089239E-4</v>
      </c>
      <c r="AL585" s="88">
        <f t="shared" si="148"/>
        <v>-2.2728520697827054E-4</v>
      </c>
      <c r="AM585" s="88">
        <f t="shared" si="148"/>
        <v>3.2835515440769524E-4</v>
      </c>
      <c r="AN585" s="88">
        <f t="shared" si="148"/>
        <v>-1.0598003969767221E-5</v>
      </c>
      <c r="AO585" s="88">
        <f t="shared" si="148"/>
        <v>6.7613121744636274E-4</v>
      </c>
      <c r="AP585" s="88">
        <f t="shared" si="148"/>
        <v>9.6937908456334217E-5</v>
      </c>
      <c r="AQ585" s="88">
        <f t="shared" si="148"/>
        <v>-3.3865352682562562E-4</v>
      </c>
      <c r="AR585" s="88">
        <f t="shared" si="148"/>
        <v>-1.7437709202378418E-4</v>
      </c>
      <c r="AS585" s="88">
        <f t="shared" si="148"/>
        <v>0</v>
      </c>
      <c r="AT585" s="88">
        <f t="shared" si="148"/>
        <v>1.5023628788506861E-4</v>
      </c>
      <c r="AU585" s="88">
        <f t="shared" si="148"/>
        <v>2.4778067030085135E-4</v>
      </c>
      <c r="AV585" s="88">
        <f t="shared" si="148"/>
        <v>-4.0775671317930278E-4</v>
      </c>
      <c r="AW585" s="88">
        <f t="shared" si="148"/>
        <v>1.0246457897962592E-3</v>
      </c>
      <c r="AX585" s="88">
        <f t="shared" si="148"/>
        <v>8.5093191449958226E-4</v>
      </c>
      <c r="AY585" s="88">
        <f t="shared" si="148"/>
        <v>-5.7259940210311136E-4</v>
      </c>
      <c r="AZ585" s="88">
        <f t="shared" si="148"/>
        <v>-1.4564503832273945E-3</v>
      </c>
      <c r="BA585" s="88">
        <f t="shared" si="148"/>
        <v>-1.8329814570988411E-4</v>
      </c>
    </row>
    <row r="586" spans="1:53" x14ac:dyDescent="0.2">
      <c r="A586" s="90" t="str">
        <f t="shared" si="143"/>
        <v>U.S. MBS</v>
      </c>
      <c r="C586" s="88">
        <f t="shared" si="144"/>
        <v>-5.8610948431573186E-4</v>
      </c>
      <c r="D586" s="88">
        <f t="shared" si="148"/>
        <v>-5.5713858984143068E-4</v>
      </c>
      <c r="E586" s="88">
        <f t="shared" si="148"/>
        <v>-5.2287690048772369E-4</v>
      </c>
      <c r="F586" s="88">
        <f t="shared" si="148"/>
        <v>-9.2886158153157377E-4</v>
      </c>
      <c r="G586" s="88">
        <f t="shared" si="148"/>
        <v>-1.0137372856399507E-3</v>
      </c>
      <c r="H586" s="88">
        <f t="shared" si="148"/>
        <v>-3.8669878826680832E-4</v>
      </c>
      <c r="I586" s="88">
        <f t="shared" si="148"/>
        <v>-2.1137941353865469E-4</v>
      </c>
      <c r="J586" s="88">
        <f t="shared" si="148"/>
        <v>-1.5018549499473566E-4</v>
      </c>
      <c r="K586" s="88">
        <f t="shared" si="148"/>
        <v>-3.1161204805007489E-5</v>
      </c>
      <c r="L586" s="88">
        <f t="shared" si="148"/>
        <v>0</v>
      </c>
      <c r="M586" s="88">
        <f t="shared" si="148"/>
        <v>7.2250880861100461E-4</v>
      </c>
      <c r="N586" s="88">
        <f t="shared" si="148"/>
        <v>8.4079190499444236E-4</v>
      </c>
      <c r="O586" s="88">
        <f t="shared" si="148"/>
        <v>3.0994832931989008E-5</v>
      </c>
      <c r="P586" s="88">
        <f t="shared" si="148"/>
        <v>5.9692527417476362E-4</v>
      </c>
      <c r="Q586" s="88">
        <f t="shared" si="148"/>
        <v>2.0327332036435761E-3</v>
      </c>
      <c r="R586" s="88">
        <f t="shared" si="148"/>
        <v>8.1503645229787005E-4</v>
      </c>
      <c r="S586" s="88">
        <f t="shared" si="148"/>
        <v>6.1227033822900507E-4</v>
      </c>
      <c r="T586" s="88">
        <f t="shared" si="148"/>
        <v>1.4087269738574965E-3</v>
      </c>
      <c r="U586" s="88">
        <f t="shared" si="148"/>
        <v>9.4629531960355021E-4</v>
      </c>
      <c r="V586" s="88">
        <f t="shared" si="148"/>
        <v>5.9310896099643289E-4</v>
      </c>
      <c r="W586" s="88">
        <f t="shared" si="148"/>
        <v>6.2500000000000001E-4</v>
      </c>
      <c r="X586" s="88">
        <f t="shared" si="148"/>
        <v>4.5660280858981274E-4</v>
      </c>
      <c r="Y586" s="88">
        <f t="shared" si="148"/>
        <v>6.5055746027255289E-4</v>
      </c>
      <c r="Z586" s="88">
        <f t="shared" si="148"/>
        <v>2.55783279126084E-4</v>
      </c>
      <c r="AA586" s="88">
        <f t="shared" si="148"/>
        <v>1.0461440796697371E-4</v>
      </c>
      <c r="AB586" s="88">
        <f t="shared" si="148"/>
        <v>-1.8137548946626819E-4</v>
      </c>
      <c r="AC586" s="88">
        <f t="shared" si="148"/>
        <v>8.1959165275736817E-4</v>
      </c>
      <c r="AD586" s="88">
        <f t="shared" si="148"/>
        <v>8.9869951125375112E-4</v>
      </c>
      <c r="AE586" s="88">
        <f t="shared" si="148"/>
        <v>5.7199427308126511E-4</v>
      </c>
      <c r="AF586" s="88">
        <f t="shared" si="148"/>
        <v>9.3010754336084265E-4</v>
      </c>
      <c r="AG586" s="88">
        <f t="shared" si="148"/>
        <v>7.4252108696941724E-4</v>
      </c>
      <c r="AH586" s="88">
        <f t="shared" si="148"/>
        <v>7.4399119223436032E-4</v>
      </c>
      <c r="AI586" s="88">
        <f t="shared" si="148"/>
        <v>-5.0949611536931001E-5</v>
      </c>
      <c r="AJ586" s="88">
        <f t="shared" si="148"/>
        <v>-1.1279958165088055E-4</v>
      </c>
      <c r="AK586" s="88">
        <f t="shared" si="148"/>
        <v>-2.581719360066812E-4</v>
      </c>
      <c r="AL586" s="88">
        <f t="shared" si="148"/>
        <v>-2.224515894930256E-4</v>
      </c>
      <c r="AM586" s="88">
        <f t="shared" ref="D586:BA591" si="149">AM512*HLOOKUP($A586,$C$244:$BV$245,2,FALSE)*HLOOKUP(AM$2,$C$244:$BV$245,2,FALSE)</f>
        <v>2.1821617966033836E-4</v>
      </c>
      <c r="AN586" s="88">
        <f t="shared" si="149"/>
        <v>-1.8941651960218228E-5</v>
      </c>
      <c r="AO586" s="88">
        <f t="shared" si="149"/>
        <v>4.7828189965874913E-4</v>
      </c>
      <c r="AP586" s="88">
        <f t="shared" si="149"/>
        <v>-8.8144557221233011E-5</v>
      </c>
      <c r="AQ586" s="88">
        <f t="shared" si="149"/>
        <v>-5.2519945145301306E-4</v>
      </c>
      <c r="AR586" s="88">
        <f t="shared" si="149"/>
        <v>-1.3344886460755023E-4</v>
      </c>
      <c r="AS586" s="88">
        <f t="shared" si="149"/>
        <v>0</v>
      </c>
      <c r="AT586" s="88">
        <f t="shared" si="149"/>
        <v>4.7526793694898282E-5</v>
      </c>
      <c r="AU586" s="88">
        <f t="shared" si="149"/>
        <v>7.35016775538755E-5</v>
      </c>
      <c r="AV586" s="88">
        <f t="shared" si="149"/>
        <v>-4.3892000513292754E-4</v>
      </c>
      <c r="AW586" s="88">
        <f t="shared" si="149"/>
        <v>8.549031079054044E-4</v>
      </c>
      <c r="AX586" s="88">
        <f t="shared" si="149"/>
        <v>7.1029064047600115E-4</v>
      </c>
      <c r="AY586" s="88">
        <f t="shared" si="149"/>
        <v>-5.7625737194388178E-4</v>
      </c>
      <c r="AZ586" s="88">
        <f t="shared" si="149"/>
        <v>-1.0781005954560287E-3</v>
      </c>
      <c r="BA586" s="88">
        <f t="shared" si="149"/>
        <v>-3.2726245049271739E-4</v>
      </c>
    </row>
    <row r="587" spans="1:53" x14ac:dyDescent="0.2">
      <c r="A587" s="90" t="str">
        <f t="shared" si="143"/>
        <v>U.S. Investment Grade CMBS</v>
      </c>
      <c r="C587" s="88">
        <f t="shared" si="144"/>
        <v>3.6601940644787555E-3</v>
      </c>
      <c r="D587" s="88">
        <f t="shared" si="149"/>
        <v>3.5839164728960439E-3</v>
      </c>
      <c r="E587" s="88">
        <f t="shared" si="149"/>
        <v>4.7641840648841027E-3</v>
      </c>
      <c r="F587" s="88">
        <f t="shared" si="149"/>
        <v>4.5741784443183381E-3</v>
      </c>
      <c r="G587" s="88">
        <f t="shared" si="149"/>
        <v>4.6784696837310286E-3</v>
      </c>
      <c r="H587" s="88">
        <f t="shared" si="149"/>
        <v>4.1669715977474334E-3</v>
      </c>
      <c r="I587" s="88">
        <f t="shared" si="149"/>
        <v>4.7465382135937371E-3</v>
      </c>
      <c r="J587" s="88">
        <f t="shared" si="149"/>
        <v>5.0991516143558081E-3</v>
      </c>
      <c r="K587" s="88">
        <f t="shared" si="149"/>
        <v>6.0042902891206153E-3</v>
      </c>
      <c r="L587" s="88">
        <f t="shared" si="149"/>
        <v>0</v>
      </c>
      <c r="M587" s="88">
        <f t="shared" si="149"/>
        <v>1.0813829260024148E-3</v>
      </c>
      <c r="N587" s="88">
        <f t="shared" si="149"/>
        <v>6.6108633034424053E-4</v>
      </c>
      <c r="O587" s="88">
        <f t="shared" si="149"/>
        <v>-1.8274602586957378E-5</v>
      </c>
      <c r="P587" s="88">
        <f t="shared" si="149"/>
        <v>3.9070365306302608E-4</v>
      </c>
      <c r="Q587" s="88">
        <f t="shared" si="149"/>
        <v>1.7229187200752979E-3</v>
      </c>
      <c r="R587" s="88">
        <f t="shared" si="149"/>
        <v>1.946682960902702E-3</v>
      </c>
      <c r="S587" s="88">
        <f t="shared" si="149"/>
        <v>1.459130135250941E-3</v>
      </c>
      <c r="T587" s="88">
        <f t="shared" si="149"/>
        <v>3.4450079505631602E-3</v>
      </c>
      <c r="U587" s="88">
        <f t="shared" si="149"/>
        <v>1.9074558168156181E-3</v>
      </c>
      <c r="V587" s="88">
        <f t="shared" si="149"/>
        <v>7.1605790194775225E-4</v>
      </c>
      <c r="W587" s="88">
        <f t="shared" si="149"/>
        <v>4.566028085898128E-4</v>
      </c>
      <c r="X587" s="88">
        <f t="shared" si="149"/>
        <v>5.6249999999999998E-3</v>
      </c>
      <c r="Y587" s="88">
        <f t="shared" si="149"/>
        <v>9.741825358545545E-4</v>
      </c>
      <c r="Z587" s="88">
        <f t="shared" si="149"/>
        <v>3.007165644696606E-4</v>
      </c>
      <c r="AA587" s="88">
        <f t="shared" si="149"/>
        <v>3.9425356345979381E-3</v>
      </c>
      <c r="AB587" s="88">
        <f t="shared" si="149"/>
        <v>2.1287423339690788E-3</v>
      </c>
      <c r="AC587" s="88">
        <f t="shared" si="149"/>
        <v>2.1603065821313677E-3</v>
      </c>
      <c r="AD587" s="88">
        <f t="shared" si="149"/>
        <v>1.9773618554303572E-3</v>
      </c>
      <c r="AE587" s="88">
        <f t="shared" si="149"/>
        <v>2.7182529997290925E-3</v>
      </c>
      <c r="AF587" s="88">
        <f t="shared" si="149"/>
        <v>3.0913451599731108E-3</v>
      </c>
      <c r="AG587" s="88">
        <f t="shared" si="149"/>
        <v>3.3006825795720888E-3</v>
      </c>
      <c r="AH587" s="88">
        <f t="shared" si="149"/>
        <v>3.9754956620304495E-3</v>
      </c>
      <c r="AI587" s="88">
        <f t="shared" si="149"/>
        <v>1.1704353900216971E-3</v>
      </c>
      <c r="AJ587" s="88">
        <f t="shared" si="149"/>
        <v>1.3609322397645971E-3</v>
      </c>
      <c r="AK587" s="88">
        <f t="shared" si="149"/>
        <v>1.7899407093143304E-3</v>
      </c>
      <c r="AL587" s="88">
        <f t="shared" si="149"/>
        <v>1.3060516741955029E-3</v>
      </c>
      <c r="AM587" s="88">
        <f t="shared" si="149"/>
        <v>4.6553077246397817E-4</v>
      </c>
      <c r="AN587" s="88">
        <f t="shared" si="149"/>
        <v>1.3153051495704037E-3</v>
      </c>
      <c r="AO587" s="88">
        <f t="shared" si="149"/>
        <v>-1.289517301883966E-4</v>
      </c>
      <c r="AP587" s="88">
        <f t="shared" si="149"/>
        <v>2.256818744210934E-3</v>
      </c>
      <c r="AQ587" s="88">
        <f t="shared" si="149"/>
        <v>2.9025553438327576E-3</v>
      </c>
      <c r="AR587" s="88">
        <f t="shared" si="149"/>
        <v>1.8277480089198951E-3</v>
      </c>
      <c r="AS587" s="88">
        <f t="shared" si="149"/>
        <v>0</v>
      </c>
      <c r="AT587" s="88">
        <f t="shared" si="149"/>
        <v>4.1482704914487583E-3</v>
      </c>
      <c r="AU587" s="88">
        <f t="shared" si="149"/>
        <v>8.768527728427823E-4</v>
      </c>
      <c r="AV587" s="88">
        <f t="shared" si="149"/>
        <v>-5.9168188676791283E-4</v>
      </c>
      <c r="AW587" s="88">
        <f t="shared" si="149"/>
        <v>9.6081107551832089E-3</v>
      </c>
      <c r="AX587" s="88">
        <f t="shared" si="149"/>
        <v>7.719042862856856E-3</v>
      </c>
      <c r="AY587" s="88">
        <f t="shared" si="149"/>
        <v>4.17047862191123E-3</v>
      </c>
      <c r="AZ587" s="88">
        <f t="shared" si="149"/>
        <v>1.7615990471071515E-3</v>
      </c>
      <c r="BA587" s="88">
        <f t="shared" si="149"/>
        <v>3.2645701128286614E-3</v>
      </c>
    </row>
    <row r="588" spans="1:53" x14ac:dyDescent="0.2">
      <c r="A588" s="90" t="str">
        <f t="shared" si="143"/>
        <v>U.S. Intermediate Municipal</v>
      </c>
      <c r="C588" s="88">
        <f t="shared" si="144"/>
        <v>-5.7704021837015303E-4</v>
      </c>
      <c r="D588" s="88">
        <f t="shared" si="149"/>
        <v>-5.2486991526582989E-4</v>
      </c>
      <c r="E588" s="88">
        <f t="shared" si="149"/>
        <v>-4.2982871588461932E-4</v>
      </c>
      <c r="F588" s="88">
        <f t="shared" si="149"/>
        <v>-1.1956760186247512E-3</v>
      </c>
      <c r="G588" s="88">
        <f t="shared" si="149"/>
        <v>-1.1391492411905856E-3</v>
      </c>
      <c r="H588" s="88">
        <f t="shared" si="149"/>
        <v>-2.4940841360989461E-4</v>
      </c>
      <c r="I588" s="88">
        <f t="shared" si="149"/>
        <v>6.1914796185285565E-5</v>
      </c>
      <c r="J588" s="88">
        <f t="shared" si="149"/>
        <v>1.4257682344318031E-4</v>
      </c>
      <c r="K588" s="88">
        <f t="shared" si="149"/>
        <v>2.6132939187840823E-4</v>
      </c>
      <c r="L588" s="88">
        <f t="shared" si="149"/>
        <v>0</v>
      </c>
      <c r="M588" s="88">
        <f t="shared" si="149"/>
        <v>9.2335453296635305E-4</v>
      </c>
      <c r="N588" s="88">
        <f t="shared" si="149"/>
        <v>1.0066258905700987E-3</v>
      </c>
      <c r="O588" s="88">
        <f t="shared" si="149"/>
        <v>1.4220908659916384E-5</v>
      </c>
      <c r="P588" s="88">
        <f t="shared" si="149"/>
        <v>6.8598172670582388E-4</v>
      </c>
      <c r="Q588" s="88">
        <f t="shared" si="149"/>
        <v>2.569707715682999E-3</v>
      </c>
      <c r="R588" s="88">
        <f t="shared" si="149"/>
        <v>1.2360717237199334E-3</v>
      </c>
      <c r="S588" s="88">
        <f t="shared" si="149"/>
        <v>9.2784380178999109E-4</v>
      </c>
      <c r="T588" s="88">
        <f t="shared" si="149"/>
        <v>2.1220002709080592E-3</v>
      </c>
      <c r="U588" s="88">
        <f t="shared" si="149"/>
        <v>1.2251222811157439E-3</v>
      </c>
      <c r="V588" s="88">
        <f t="shared" si="149"/>
        <v>7.1068087303609979E-4</v>
      </c>
      <c r="W588" s="88">
        <f t="shared" si="149"/>
        <v>6.5055746027255299E-4</v>
      </c>
      <c r="X588" s="88">
        <f t="shared" si="149"/>
        <v>9.7418253585455461E-4</v>
      </c>
      <c r="Y588" s="88">
        <f t="shared" si="149"/>
        <v>1.444E-3</v>
      </c>
      <c r="Z588" s="88">
        <f t="shared" si="149"/>
        <v>5.3004978839087862E-4</v>
      </c>
      <c r="AA588" s="88">
        <f t="shared" si="149"/>
        <v>6.0030198254578282E-4</v>
      </c>
      <c r="AB588" s="88">
        <f t="shared" si="149"/>
        <v>1.146767088870051E-4</v>
      </c>
      <c r="AC588" s="88">
        <f t="shared" si="149"/>
        <v>1.1315507598083372E-3</v>
      </c>
      <c r="AD588" s="88">
        <f t="shared" si="149"/>
        <v>1.2422300655589847E-3</v>
      </c>
      <c r="AE588" s="88">
        <f t="shared" si="149"/>
        <v>8.242861663388352E-4</v>
      </c>
      <c r="AF588" s="88">
        <f t="shared" si="149"/>
        <v>1.4297436567058304E-3</v>
      </c>
      <c r="AG588" s="88">
        <f t="shared" si="149"/>
        <v>1.0969450981384873E-3</v>
      </c>
      <c r="AH588" s="88">
        <f t="shared" si="149"/>
        <v>1.2751216480920908E-3</v>
      </c>
      <c r="AI588" s="88">
        <f t="shared" si="149"/>
        <v>1.4077311788260789E-5</v>
      </c>
      <c r="AJ588" s="88">
        <f t="shared" si="149"/>
        <v>-4.0512309565243903E-5</v>
      </c>
      <c r="AK588" s="88">
        <f t="shared" si="149"/>
        <v>-2.2120426916008966E-4</v>
      </c>
      <c r="AL588" s="88">
        <f t="shared" si="149"/>
        <v>-1.6685194104828105E-4</v>
      </c>
      <c r="AM588" s="88">
        <f t="shared" si="149"/>
        <v>3.1597993067399439E-4</v>
      </c>
      <c r="AN588" s="88">
        <f t="shared" si="149"/>
        <v>1.234000929175362E-4</v>
      </c>
      <c r="AO588" s="88">
        <f t="shared" si="149"/>
        <v>4.8874637491729401E-4</v>
      </c>
      <c r="AP588" s="88">
        <f t="shared" si="149"/>
        <v>-3.3318508168108199E-4</v>
      </c>
      <c r="AQ588" s="88">
        <f t="shared" si="149"/>
        <v>-6.2679571011159949E-4</v>
      </c>
      <c r="AR588" s="88">
        <f t="shared" si="149"/>
        <v>-9.5333353839044738E-5</v>
      </c>
      <c r="AS588" s="88">
        <f t="shared" si="149"/>
        <v>0</v>
      </c>
      <c r="AT588" s="88">
        <f t="shared" si="149"/>
        <v>2.1001932971354578E-4</v>
      </c>
      <c r="AU588" s="88">
        <f t="shared" si="149"/>
        <v>2.1999873382815472E-5</v>
      </c>
      <c r="AV588" s="88">
        <f t="shared" si="149"/>
        <v>-7.1474467094297177E-4</v>
      </c>
      <c r="AW588" s="88">
        <f t="shared" si="149"/>
        <v>1.7120032869045679E-3</v>
      </c>
      <c r="AX588" s="88">
        <f t="shared" si="149"/>
        <v>1.3615588094395691E-3</v>
      </c>
      <c r="AY588" s="88">
        <f t="shared" si="149"/>
        <v>-6.3921288844694492E-4</v>
      </c>
      <c r="AZ588" s="88">
        <f t="shared" si="149"/>
        <v>-1.5758859781155111E-3</v>
      </c>
      <c r="BA588" s="88">
        <f t="shared" si="149"/>
        <v>6.4653416029779266E-4</v>
      </c>
    </row>
    <row r="589" spans="1:53" x14ac:dyDescent="0.2">
      <c r="A589" s="90" t="str">
        <f t="shared" si="143"/>
        <v>U.S. Short Municipal</v>
      </c>
      <c r="C589" s="88">
        <f t="shared" si="144"/>
        <v>-3.0091786876533912E-4</v>
      </c>
      <c r="D589" s="88">
        <f t="shared" si="149"/>
        <v>-2.8000100922785914E-4</v>
      </c>
      <c r="E589" s="88">
        <f t="shared" si="149"/>
        <v>-2.7601814405866533E-4</v>
      </c>
      <c r="F589" s="88">
        <f t="shared" si="149"/>
        <v>-5.4666658064300591E-4</v>
      </c>
      <c r="G589" s="88">
        <f t="shared" si="149"/>
        <v>-5.3822455317607354E-4</v>
      </c>
      <c r="H589" s="88">
        <f t="shared" si="149"/>
        <v>-1.8010695557924973E-4</v>
      </c>
      <c r="I589" s="88">
        <f t="shared" si="149"/>
        <v>-6.3030446435414486E-5</v>
      </c>
      <c r="J589" s="88">
        <f t="shared" si="149"/>
        <v>-5.5754167350440392E-5</v>
      </c>
      <c r="K589" s="88">
        <f t="shared" si="149"/>
        <v>9.6627255950407416E-5</v>
      </c>
      <c r="L589" s="88">
        <f t="shared" si="149"/>
        <v>0</v>
      </c>
      <c r="M589" s="88">
        <f t="shared" si="149"/>
        <v>3.4023220232153674E-4</v>
      </c>
      <c r="N589" s="88">
        <f t="shared" si="149"/>
        <v>3.7977943662285735E-4</v>
      </c>
      <c r="O589" s="88">
        <f t="shared" si="149"/>
        <v>2.1155678569050145E-5</v>
      </c>
      <c r="P589" s="88">
        <f t="shared" si="149"/>
        <v>2.7959744190688242E-4</v>
      </c>
      <c r="Q589" s="88">
        <f t="shared" si="149"/>
        <v>8.2745053057064729E-4</v>
      </c>
      <c r="R589" s="88">
        <f t="shared" si="149"/>
        <v>4.3516042689850789E-4</v>
      </c>
      <c r="S589" s="88">
        <f t="shared" si="149"/>
        <v>3.5440176629706845E-4</v>
      </c>
      <c r="T589" s="88">
        <f t="shared" si="149"/>
        <v>6.7822480791651272E-4</v>
      </c>
      <c r="U589" s="88">
        <f t="shared" si="149"/>
        <v>4.5594864599580613E-4</v>
      </c>
      <c r="V589" s="88">
        <f t="shared" si="149"/>
        <v>2.8692055072878958E-4</v>
      </c>
      <c r="W589" s="88">
        <f t="shared" si="149"/>
        <v>2.55783279126084E-4</v>
      </c>
      <c r="X589" s="88">
        <f t="shared" si="149"/>
        <v>3.0071656446966055E-4</v>
      </c>
      <c r="Y589" s="88">
        <f t="shared" si="149"/>
        <v>5.3004978839087851E-4</v>
      </c>
      <c r="Z589" s="88">
        <f t="shared" si="149"/>
        <v>2.5599999999999983E-4</v>
      </c>
      <c r="AA589" s="88">
        <f t="shared" si="149"/>
        <v>1.8899197984561381E-4</v>
      </c>
      <c r="AB589" s="88">
        <f t="shared" si="149"/>
        <v>1.4916492401491247E-6</v>
      </c>
      <c r="AC589" s="88">
        <f t="shared" si="149"/>
        <v>4.4802442936098458E-4</v>
      </c>
      <c r="AD589" s="88">
        <f t="shared" si="149"/>
        <v>4.8818951928583101E-4</v>
      </c>
      <c r="AE589" s="88">
        <f t="shared" si="149"/>
        <v>3.3037130722739081E-4</v>
      </c>
      <c r="AF589" s="88">
        <f t="shared" si="149"/>
        <v>5.0602800958188807E-4</v>
      </c>
      <c r="AG589" s="88">
        <f t="shared" si="149"/>
        <v>4.2572897480799176E-4</v>
      </c>
      <c r="AH589" s="88">
        <f t="shared" si="149"/>
        <v>4.8781221104727114E-4</v>
      </c>
      <c r="AI589" s="88">
        <f t="shared" si="149"/>
        <v>1.776320077247691E-5</v>
      </c>
      <c r="AJ589" s="88">
        <f t="shared" si="149"/>
        <v>-1.8038018557414959E-5</v>
      </c>
      <c r="AK589" s="88">
        <f t="shared" si="149"/>
        <v>-8.9838297712712477E-5</v>
      </c>
      <c r="AL589" s="88">
        <f t="shared" si="149"/>
        <v>-6.0154356821199494E-5</v>
      </c>
      <c r="AM589" s="88">
        <f t="shared" si="149"/>
        <v>1.3924321472837524E-4</v>
      </c>
      <c r="AN589" s="88">
        <f t="shared" si="149"/>
        <v>4.7998487489082112E-5</v>
      </c>
      <c r="AO589" s="88">
        <f t="shared" si="149"/>
        <v>2.3028638019836648E-4</v>
      </c>
      <c r="AP589" s="88">
        <f t="shared" si="149"/>
        <v>-1.0707173986616475E-4</v>
      </c>
      <c r="AQ589" s="88">
        <f t="shared" si="149"/>
        <v>-2.3113415481435835E-4</v>
      </c>
      <c r="AR589" s="88">
        <f t="shared" si="149"/>
        <v>-7.3788330226651897E-5</v>
      </c>
      <c r="AS589" s="88">
        <f t="shared" si="149"/>
        <v>0</v>
      </c>
      <c r="AT589" s="88">
        <f t="shared" si="149"/>
        <v>-5.2073693135599763E-6</v>
      </c>
      <c r="AU589" s="88">
        <f t="shared" si="149"/>
        <v>3.7541238680221588E-5</v>
      </c>
      <c r="AV589" s="88">
        <f t="shared" si="149"/>
        <v>-3.1343167126019963E-4</v>
      </c>
      <c r="AW589" s="88">
        <f t="shared" si="149"/>
        <v>2.9556988071797899E-4</v>
      </c>
      <c r="AX589" s="88">
        <f t="shared" si="149"/>
        <v>2.6714974968229064E-4</v>
      </c>
      <c r="AY589" s="88">
        <f t="shared" si="149"/>
        <v>-3.0099708482882301E-4</v>
      </c>
      <c r="AZ589" s="88">
        <f t="shared" si="149"/>
        <v>-5.7063577833473434E-4</v>
      </c>
      <c r="BA589" s="88">
        <f t="shared" si="149"/>
        <v>3.1383186532876577E-4</v>
      </c>
    </row>
    <row r="590" spans="1:53" x14ac:dyDescent="0.2">
      <c r="A590" s="90" t="str">
        <f t="shared" si="143"/>
        <v>U.S. High Yield</v>
      </c>
      <c r="C590" s="88">
        <f t="shared" si="144"/>
        <v>8.4762034039897426E-3</v>
      </c>
      <c r="D590" s="88">
        <f t="shared" si="149"/>
        <v>8.313237631052052E-3</v>
      </c>
      <c r="E590" s="88">
        <f t="shared" si="149"/>
        <v>9.973694897098857E-3</v>
      </c>
      <c r="F590" s="88">
        <f t="shared" si="149"/>
        <v>1.0402913089242523E-2</v>
      </c>
      <c r="G590" s="88">
        <f t="shared" si="149"/>
        <v>1.111500132288672E-2</v>
      </c>
      <c r="H590" s="88">
        <f t="shared" si="149"/>
        <v>9.4178599850860533E-3</v>
      </c>
      <c r="I590" s="88">
        <f t="shared" si="149"/>
        <v>1.0467749993459398E-2</v>
      </c>
      <c r="J590" s="88">
        <f t="shared" si="149"/>
        <v>1.1001111735901698E-2</v>
      </c>
      <c r="K590" s="88">
        <f t="shared" si="149"/>
        <v>1.3067542804970368E-2</v>
      </c>
      <c r="L590" s="88">
        <f t="shared" si="149"/>
        <v>0</v>
      </c>
      <c r="M590" s="88">
        <f t="shared" si="149"/>
        <v>5.473517223782468E-4</v>
      </c>
      <c r="N590" s="88">
        <f t="shared" si="149"/>
        <v>-5.8132325518115205E-4</v>
      </c>
      <c r="O590" s="88">
        <f t="shared" si="149"/>
        <v>-6.0720683081786604E-5</v>
      </c>
      <c r="P590" s="88">
        <f t="shared" si="149"/>
        <v>-4.465947628524305E-4</v>
      </c>
      <c r="Q590" s="88">
        <f t="shared" si="149"/>
        <v>-1.4370571629279587E-3</v>
      </c>
      <c r="R590" s="88">
        <f t="shared" si="149"/>
        <v>2.1866732436780457E-3</v>
      </c>
      <c r="S590" s="88">
        <f t="shared" si="149"/>
        <v>1.687211675138051E-3</v>
      </c>
      <c r="T590" s="88">
        <f t="shared" si="149"/>
        <v>3.7067236484226527E-3</v>
      </c>
      <c r="U590" s="88">
        <f t="shared" si="149"/>
        <v>1.4970717282195521E-3</v>
      </c>
      <c r="V590" s="88">
        <f t="shared" si="149"/>
        <v>1.5970125125625714E-4</v>
      </c>
      <c r="W590" s="88">
        <f t="shared" si="149"/>
        <v>1.0461440796697376E-4</v>
      </c>
      <c r="X590" s="88">
        <f t="shared" si="149"/>
        <v>3.9425356345979381E-3</v>
      </c>
      <c r="Y590" s="88">
        <f t="shared" si="149"/>
        <v>6.0030198254578304E-4</v>
      </c>
      <c r="Z590" s="88">
        <f t="shared" si="149"/>
        <v>1.8899197984561383E-4</v>
      </c>
      <c r="AA590" s="88">
        <f t="shared" si="149"/>
        <v>7.3960000000000024E-3</v>
      </c>
      <c r="AB590" s="88">
        <f t="shared" si="149"/>
        <v>3.9811001203768964E-3</v>
      </c>
      <c r="AC590" s="88">
        <f t="shared" si="149"/>
        <v>2.1693379908784079E-3</v>
      </c>
      <c r="AD590" s="88">
        <f t="shared" si="149"/>
        <v>1.6146981882890277E-3</v>
      </c>
      <c r="AE590" s="88">
        <f t="shared" si="149"/>
        <v>3.967322756885089E-3</v>
      </c>
      <c r="AF590" s="88">
        <f t="shared" si="149"/>
        <v>4.5243009746318043E-3</v>
      </c>
      <c r="AG590" s="88">
        <f t="shared" si="149"/>
        <v>5.796532290483789E-3</v>
      </c>
      <c r="AH590" s="88">
        <f t="shared" si="149"/>
        <v>5.0363733561516492E-3</v>
      </c>
      <c r="AI590" s="88">
        <f t="shared" si="149"/>
        <v>2.7963296198209148E-3</v>
      </c>
      <c r="AJ590" s="88">
        <f t="shared" si="149"/>
        <v>3.3881705685392853E-3</v>
      </c>
      <c r="AK590" s="88">
        <f t="shared" si="149"/>
        <v>4.6251264286276761E-3</v>
      </c>
      <c r="AL590" s="88">
        <f t="shared" si="149"/>
        <v>3.7684338652733645E-3</v>
      </c>
      <c r="AM590" s="88">
        <f t="shared" si="149"/>
        <v>6.4354449980835661E-4</v>
      </c>
      <c r="AN590" s="88">
        <f t="shared" si="149"/>
        <v>2.7097238154560979E-3</v>
      </c>
      <c r="AO590" s="88">
        <f t="shared" si="149"/>
        <v>-1.5331751356903189E-3</v>
      </c>
      <c r="AP590" s="88">
        <f t="shared" si="149"/>
        <v>5.6379959119158655E-3</v>
      </c>
      <c r="AQ590" s="88">
        <f t="shared" si="149"/>
        <v>1.0526735999531755E-2</v>
      </c>
      <c r="AR590" s="88">
        <f t="shared" si="149"/>
        <v>2.7636846110164885E-3</v>
      </c>
      <c r="AS590" s="88">
        <f t="shared" si="149"/>
        <v>0</v>
      </c>
      <c r="AT590" s="88">
        <f t="shared" si="149"/>
        <v>7.2254510860903396E-3</v>
      </c>
      <c r="AU590" s="88">
        <f t="shared" si="149"/>
        <v>1.2051617979230375E-3</v>
      </c>
      <c r="AV590" s="88">
        <f t="shared" si="149"/>
        <v>-7.7826684397159151E-4</v>
      </c>
      <c r="AW590" s="88">
        <f t="shared" si="149"/>
        <v>1.1411894422055075E-2</v>
      </c>
      <c r="AX590" s="88">
        <f t="shared" si="149"/>
        <v>1.109028511431644E-2</v>
      </c>
      <c r="AY590" s="88">
        <f t="shared" si="149"/>
        <v>9.5569561845997211E-3</v>
      </c>
      <c r="AZ590" s="88">
        <f t="shared" si="149"/>
        <v>7.9661127826099552E-3</v>
      </c>
      <c r="BA590" s="88">
        <f t="shared" si="149"/>
        <v>9.4186529172633551E-3</v>
      </c>
    </row>
    <row r="591" spans="1:53" x14ac:dyDescent="0.2">
      <c r="A591" s="90" t="str">
        <f t="shared" si="143"/>
        <v>U.S. Bank Loans</v>
      </c>
      <c r="C591" s="88">
        <f t="shared" si="144"/>
        <v>4.3192680359417073E-3</v>
      </c>
      <c r="D591" s="88">
        <f t="shared" si="149"/>
        <v>4.2366637141358632E-3</v>
      </c>
      <c r="E591" s="88">
        <f t="shared" si="149"/>
        <v>5.3060588551291183E-3</v>
      </c>
      <c r="F591" s="88">
        <f t="shared" si="149"/>
        <v>5.2808763154635228E-3</v>
      </c>
      <c r="G591" s="88">
        <f t="shared" si="149"/>
        <v>6.1655363632053088E-3</v>
      </c>
      <c r="H591" s="88">
        <f t="shared" si="149"/>
        <v>4.8038230853884598E-3</v>
      </c>
      <c r="I591" s="88">
        <f t="shared" si="149"/>
        <v>5.3439722732035455E-3</v>
      </c>
      <c r="J591" s="88">
        <f t="shared" si="149"/>
        <v>5.8773404312556206E-3</v>
      </c>
      <c r="K591" s="88">
        <f t="shared" si="149"/>
        <v>6.5765462142372572E-3</v>
      </c>
      <c r="L591" s="88">
        <f t="shared" si="149"/>
        <v>0</v>
      </c>
      <c r="M591" s="88">
        <f t="shared" si="149"/>
        <v>-2.5706653871851243E-5</v>
      </c>
      <c r="N591" s="88">
        <f t="shared" si="149"/>
        <v>-7.9855494477770446E-4</v>
      </c>
      <c r="O591" s="88">
        <f t="shared" si="149"/>
        <v>-4.5614696394169362E-5</v>
      </c>
      <c r="P591" s="88">
        <f t="shared" si="149"/>
        <v>-5.8120086632180751E-4</v>
      </c>
      <c r="Q591" s="88">
        <f t="shared" si="149"/>
        <v>-1.9336879823995084E-3</v>
      </c>
      <c r="R591" s="88">
        <f t="shared" si="149"/>
        <v>8.366534720978154E-4</v>
      </c>
      <c r="S591" s="88">
        <f t="shared" si="149"/>
        <v>7.2064554523597346E-4</v>
      </c>
      <c r="T591" s="88">
        <f t="shared" si="149"/>
        <v>1.201104566740544E-3</v>
      </c>
      <c r="U591" s="88">
        <f t="shared" si="149"/>
        <v>5.320725962270987E-4</v>
      </c>
      <c r="V591" s="88">
        <f t="shared" si="149"/>
        <v>-2.5885928621690143E-4</v>
      </c>
      <c r="W591" s="88">
        <f t="shared" si="149"/>
        <v>-1.8137548946626819E-4</v>
      </c>
      <c r="X591" s="88">
        <f t="shared" si="149"/>
        <v>2.1287423339690788E-3</v>
      </c>
      <c r="Y591" s="88">
        <f t="shared" si="149"/>
        <v>1.1467670888700503E-4</v>
      </c>
      <c r="Z591" s="88">
        <f t="shared" si="149"/>
        <v>1.4916492401491438E-6</v>
      </c>
      <c r="AA591" s="88">
        <f t="shared" si="149"/>
        <v>3.9811001203768955E-3</v>
      </c>
      <c r="AB591" s="88">
        <f t="shared" si="149"/>
        <v>3.2490000000000002E-3</v>
      </c>
      <c r="AC591" s="88">
        <f t="shared" si="149"/>
        <v>4.4036653106630419E-4</v>
      </c>
      <c r="AD591" s="88">
        <f t="shared" si="149"/>
        <v>5.3511967439699006E-5</v>
      </c>
      <c r="AE591" s="88">
        <f t="shared" si="149"/>
        <v>1.7046851609649619E-3</v>
      </c>
      <c r="AF591" s="88">
        <f t="shared" si="149"/>
        <v>2.0737219777929193E-3</v>
      </c>
      <c r="AG591" s="88">
        <f t="shared" si="149"/>
        <v>3.2295627164257274E-3</v>
      </c>
      <c r="AH591" s="88">
        <f t="shared" si="149"/>
        <v>1.9237551069596248E-3</v>
      </c>
      <c r="AI591" s="88">
        <f t="shared" si="149"/>
        <v>1.7849154820604764E-3</v>
      </c>
      <c r="AJ591" s="88">
        <f t="shared" si="149"/>
        <v>1.9100632781749143E-3</v>
      </c>
      <c r="AK591" s="88">
        <f t="shared" si="149"/>
        <v>2.6285708460255918E-3</v>
      </c>
      <c r="AL591" s="88">
        <f t="shared" si="149"/>
        <v>2.2662133338830137E-3</v>
      </c>
      <c r="AM591" s="88">
        <f t="shared" si="149"/>
        <v>1.3593923977826483E-4</v>
      </c>
      <c r="AN591" s="88">
        <f t="shared" si="149"/>
        <v>1.8242211635383701E-3</v>
      </c>
      <c r="AO591" s="88">
        <f t="shared" si="149"/>
        <v>-1.0879940231090402E-3</v>
      </c>
      <c r="AP591" s="88">
        <f t="shared" si="149"/>
        <v>3.3286179493278072E-3</v>
      </c>
      <c r="AQ591" s="88">
        <f t="shared" si="149"/>
        <v>5.1031515587907569E-3</v>
      </c>
      <c r="AR591" s="88">
        <f t="shared" ref="D591:BA596" si="150">AR517*HLOOKUP($A591,$C$244:$BV$245,2,FALSE)*HLOOKUP(AR$2,$C$244:$BV$245,2,FALSE)</f>
        <v>2.6132081457658314E-3</v>
      </c>
      <c r="AS591" s="88">
        <f t="shared" si="150"/>
        <v>0</v>
      </c>
      <c r="AT591" s="88">
        <f t="shared" si="150"/>
        <v>3.923337411984998E-3</v>
      </c>
      <c r="AU591" s="88">
        <f t="shared" si="150"/>
        <v>7.9546803019718755E-5</v>
      </c>
      <c r="AV591" s="88">
        <f t="shared" si="150"/>
        <v>-9.7679210840042577E-4</v>
      </c>
      <c r="AW591" s="88">
        <f t="shared" si="150"/>
        <v>5.6784788838508326E-3</v>
      </c>
      <c r="AX591" s="88">
        <f t="shared" si="150"/>
        <v>5.5988943176851829E-3</v>
      </c>
      <c r="AY591" s="88">
        <f t="shared" si="150"/>
        <v>4.9667974751983974E-3</v>
      </c>
      <c r="AZ591" s="88">
        <f t="shared" si="150"/>
        <v>3.5226662296992412E-3</v>
      </c>
      <c r="BA591" s="88">
        <f t="shared" si="150"/>
        <v>5.0923301042308574E-3</v>
      </c>
    </row>
    <row r="592" spans="1:53" x14ac:dyDescent="0.2">
      <c r="A592" s="90" t="str">
        <f t="shared" si="143"/>
        <v>Global Aggregate Ex-US</v>
      </c>
      <c r="C592" s="88">
        <f t="shared" si="144"/>
        <v>2.6322699146904991E-3</v>
      </c>
      <c r="D592" s="88">
        <f t="shared" si="150"/>
        <v>2.6855904925115592E-3</v>
      </c>
      <c r="E592" s="88">
        <f t="shared" si="150"/>
        <v>3.0453340829744353E-3</v>
      </c>
      <c r="F592" s="88">
        <f t="shared" si="150"/>
        <v>1.9761391571670927E-3</v>
      </c>
      <c r="G592" s="88">
        <f t="shared" si="150"/>
        <v>1.8658472052370779E-3</v>
      </c>
      <c r="H592" s="88">
        <f t="shared" si="150"/>
        <v>4.4839100439709179E-3</v>
      </c>
      <c r="I592" s="88">
        <f t="shared" si="150"/>
        <v>6.0968498730909551E-3</v>
      </c>
      <c r="J592" s="88">
        <f t="shared" si="150"/>
        <v>6.5403268079924064E-3</v>
      </c>
      <c r="K592" s="88">
        <f t="shared" si="150"/>
        <v>7.6869778823969517E-3</v>
      </c>
      <c r="L592" s="88">
        <f t="shared" si="150"/>
        <v>0</v>
      </c>
      <c r="M592" s="88">
        <f t="shared" si="150"/>
        <v>1.3064691766416798E-3</v>
      </c>
      <c r="N592" s="88">
        <f t="shared" si="150"/>
        <v>1.2628618490019329E-3</v>
      </c>
      <c r="O592" s="88">
        <f t="shared" si="150"/>
        <v>3.1253677872700789E-5</v>
      </c>
      <c r="P592" s="88">
        <f t="shared" si="150"/>
        <v>9.2785552125549027E-4</v>
      </c>
      <c r="Q592" s="88">
        <f t="shared" si="150"/>
        <v>2.6469890611962982E-3</v>
      </c>
      <c r="R592" s="88">
        <f t="shared" si="150"/>
        <v>2.0722647307078769E-3</v>
      </c>
      <c r="S592" s="88">
        <f t="shared" si="150"/>
        <v>1.5651144558832199E-3</v>
      </c>
      <c r="T592" s="88">
        <f t="shared" si="150"/>
        <v>3.5706755811443724E-3</v>
      </c>
      <c r="U592" s="88">
        <f t="shared" si="150"/>
        <v>2.3544164501473753E-3</v>
      </c>
      <c r="V592" s="88">
        <f t="shared" si="150"/>
        <v>1.1172384752201853E-3</v>
      </c>
      <c r="W592" s="88">
        <f t="shared" si="150"/>
        <v>8.1959165275736839E-4</v>
      </c>
      <c r="X592" s="88">
        <f t="shared" si="150"/>
        <v>2.1603065821313673E-3</v>
      </c>
      <c r="Y592" s="88">
        <f t="shared" si="150"/>
        <v>1.131550759808337E-3</v>
      </c>
      <c r="Z592" s="88">
        <f t="shared" si="150"/>
        <v>4.4802442936098458E-4</v>
      </c>
      <c r="AA592" s="88">
        <f t="shared" si="150"/>
        <v>2.1693379908784079E-3</v>
      </c>
      <c r="AB592" s="88">
        <f t="shared" si="150"/>
        <v>4.4036653106630419E-4</v>
      </c>
      <c r="AC592" s="88">
        <f t="shared" si="150"/>
        <v>6.0839999999999991E-3</v>
      </c>
      <c r="AD592" s="88">
        <f t="shared" si="150"/>
        <v>6.0026876226663235E-3</v>
      </c>
      <c r="AE592" s="88">
        <f t="shared" si="150"/>
        <v>6.2743075942599362E-3</v>
      </c>
      <c r="AF592" s="88">
        <f t="shared" si="150"/>
        <v>3.7271889645661437E-3</v>
      </c>
      <c r="AG592" s="88">
        <f t="shared" si="150"/>
        <v>3.5959405713218086E-3</v>
      </c>
      <c r="AH592" s="88">
        <f t="shared" si="150"/>
        <v>6.9319448546842069E-3</v>
      </c>
      <c r="AI592" s="88">
        <f t="shared" si="150"/>
        <v>9.6560565297929609E-4</v>
      </c>
      <c r="AJ592" s="88">
        <f t="shared" si="150"/>
        <v>1.2849473962796279E-3</v>
      </c>
      <c r="AK592" s="88">
        <f t="shared" si="150"/>
        <v>1.669226924040035E-3</v>
      </c>
      <c r="AL592" s="88">
        <f t="shared" si="150"/>
        <v>9.7428458567926112E-4</v>
      </c>
      <c r="AM592" s="88">
        <f t="shared" si="150"/>
        <v>1.1954375100217387E-3</v>
      </c>
      <c r="AN592" s="88">
        <f t="shared" si="150"/>
        <v>7.1321557966566183E-4</v>
      </c>
      <c r="AO592" s="88">
        <f t="shared" si="150"/>
        <v>1.0372710107468906E-3</v>
      </c>
      <c r="AP592" s="88">
        <f t="shared" si="150"/>
        <v>4.8129162092452752E-3</v>
      </c>
      <c r="AQ592" s="88">
        <f t="shared" si="150"/>
        <v>6.3033578947638081E-3</v>
      </c>
      <c r="AR592" s="88">
        <f t="shared" si="150"/>
        <v>5.4122731525784416E-4</v>
      </c>
      <c r="AS592" s="88">
        <f t="shared" si="150"/>
        <v>0</v>
      </c>
      <c r="AT592" s="88">
        <f t="shared" si="150"/>
        <v>3.6220531780709886E-3</v>
      </c>
      <c r="AU592" s="88">
        <f t="shared" si="150"/>
        <v>1.3367272903692851E-3</v>
      </c>
      <c r="AV592" s="88">
        <f t="shared" si="150"/>
        <v>1.108055998800645E-3</v>
      </c>
      <c r="AW592" s="88">
        <f t="shared" si="150"/>
        <v>5.5235915871847509E-3</v>
      </c>
      <c r="AX592" s="88">
        <f t="shared" si="150"/>
        <v>6.6858170418779995E-3</v>
      </c>
      <c r="AY592" s="88">
        <f t="shared" si="150"/>
        <v>3.1090129171262894E-3</v>
      </c>
      <c r="AZ592" s="88">
        <f t="shared" si="150"/>
        <v>-3.9050268665381718E-4</v>
      </c>
      <c r="BA592" s="88">
        <f t="shared" si="150"/>
        <v>2.7503922251754863E-3</v>
      </c>
    </row>
    <row r="593" spans="1:53" x14ac:dyDescent="0.2">
      <c r="A593" s="90" t="str">
        <f t="shared" si="143"/>
        <v>Global Treasury Ex-US</v>
      </c>
      <c r="C593" s="88">
        <f t="shared" si="144"/>
        <v>1.604898540126972E-3</v>
      </c>
      <c r="D593" s="88">
        <f t="shared" si="150"/>
        <v>1.6750347245131187E-3</v>
      </c>
      <c r="E593" s="88">
        <f t="shared" si="150"/>
        <v>1.9208432018309406E-3</v>
      </c>
      <c r="F593" s="88">
        <f t="shared" si="150"/>
        <v>7.5266648485599556E-4</v>
      </c>
      <c r="G593" s="88">
        <f t="shared" si="150"/>
        <v>5.9773803874753144E-4</v>
      </c>
      <c r="H593" s="88">
        <f t="shared" si="150"/>
        <v>3.305049445440873E-3</v>
      </c>
      <c r="I593" s="88">
        <f t="shared" si="150"/>
        <v>4.7775405867972378E-3</v>
      </c>
      <c r="J593" s="88">
        <f t="shared" si="150"/>
        <v>5.1773411585047417E-3</v>
      </c>
      <c r="K593" s="88">
        <f t="shared" si="150"/>
        <v>6.2772861686777202E-3</v>
      </c>
      <c r="L593" s="88">
        <f t="shared" si="150"/>
        <v>0</v>
      </c>
      <c r="M593" s="88">
        <f t="shared" si="150"/>
        <v>1.3936202013403096E-3</v>
      </c>
      <c r="N593" s="88">
        <f t="shared" si="150"/>
        <v>1.4851134252369864E-3</v>
      </c>
      <c r="O593" s="88">
        <f t="shared" si="150"/>
        <v>3.9028850956399841E-5</v>
      </c>
      <c r="P593" s="88">
        <f t="shared" si="150"/>
        <v>1.0792140505972837E-3</v>
      </c>
      <c r="Q593" s="88">
        <f t="shared" si="150"/>
        <v>3.3035615369200848E-3</v>
      </c>
      <c r="R593" s="88">
        <f t="shared" si="150"/>
        <v>2.026905221215413E-3</v>
      </c>
      <c r="S593" s="88">
        <f t="shared" si="150"/>
        <v>1.5071976232252698E-3</v>
      </c>
      <c r="T593" s="88">
        <f t="shared" si="150"/>
        <v>3.5438362373130016E-3</v>
      </c>
      <c r="U593" s="88">
        <f t="shared" si="150"/>
        <v>2.385798132049693E-3</v>
      </c>
      <c r="V593" s="88">
        <f t="shared" si="150"/>
        <v>1.1980562252386999E-3</v>
      </c>
      <c r="W593" s="88">
        <f t="shared" si="150"/>
        <v>8.9869951125375101E-4</v>
      </c>
      <c r="X593" s="88">
        <f t="shared" si="150"/>
        <v>1.9773618554303572E-3</v>
      </c>
      <c r="Y593" s="88">
        <f t="shared" si="150"/>
        <v>1.2422300655589847E-3</v>
      </c>
      <c r="Z593" s="88">
        <f t="shared" si="150"/>
        <v>4.8818951928583101E-4</v>
      </c>
      <c r="AA593" s="88">
        <f t="shared" si="150"/>
        <v>1.6146981882890279E-3</v>
      </c>
      <c r="AB593" s="88">
        <f t="shared" si="150"/>
        <v>5.3511967439698972E-5</v>
      </c>
      <c r="AC593" s="88">
        <f t="shared" si="150"/>
        <v>6.0026876226663235E-3</v>
      </c>
      <c r="AD593" s="88">
        <f t="shared" si="150"/>
        <v>6.0839999999999948E-3</v>
      </c>
      <c r="AE593" s="88">
        <f t="shared" si="150"/>
        <v>5.7321179293142463E-3</v>
      </c>
      <c r="AF593" s="88">
        <f t="shared" si="150"/>
        <v>3.4099775591180511E-3</v>
      </c>
      <c r="AG593" s="88">
        <f t="shared" si="150"/>
        <v>3.0339170901497749E-3</v>
      </c>
      <c r="AH593" s="88">
        <f t="shared" si="150"/>
        <v>6.5055773662645363E-3</v>
      </c>
      <c r="AI593" s="88">
        <f t="shared" si="150"/>
        <v>6.2435751940873149E-4</v>
      </c>
      <c r="AJ593" s="88">
        <f t="shared" si="150"/>
        <v>8.8292600172922334E-4</v>
      </c>
      <c r="AK593" s="88">
        <f t="shared" si="150"/>
        <v>1.0716253411131064E-3</v>
      </c>
      <c r="AL593" s="88">
        <f t="shared" si="150"/>
        <v>5.1322556034828391E-4</v>
      </c>
      <c r="AM593" s="88">
        <f t="shared" si="150"/>
        <v>1.1672346455662993E-3</v>
      </c>
      <c r="AN593" s="88">
        <f t="shared" si="150"/>
        <v>4.0434757163137071E-4</v>
      </c>
      <c r="AO593" s="88">
        <f t="shared" si="150"/>
        <v>1.2718338611955276E-3</v>
      </c>
      <c r="AP593" s="88">
        <f t="shared" si="150"/>
        <v>4.0889989732610151E-3</v>
      </c>
      <c r="AQ593" s="88">
        <f t="shared" si="150"/>
        <v>4.9448426775286995E-3</v>
      </c>
      <c r="AR593" s="88">
        <f t="shared" si="150"/>
        <v>2.0934860711529365E-4</v>
      </c>
      <c r="AS593" s="88">
        <f t="shared" si="150"/>
        <v>0</v>
      </c>
      <c r="AT593" s="88">
        <f t="shared" si="150"/>
        <v>2.8802347451587023E-3</v>
      </c>
      <c r="AU593" s="88">
        <f t="shared" si="150"/>
        <v>1.1893944480233644E-3</v>
      </c>
      <c r="AV593" s="88">
        <f t="shared" si="150"/>
        <v>9.6901255866733277E-4</v>
      </c>
      <c r="AW593" s="88">
        <f t="shared" si="150"/>
        <v>4.78951878517553E-3</v>
      </c>
      <c r="AX593" s="88">
        <f t="shared" si="150"/>
        <v>5.7250136734538675E-3</v>
      </c>
      <c r="AY593" s="88">
        <f t="shared" si="150"/>
        <v>1.8867161278013655E-3</v>
      </c>
      <c r="AZ593" s="88">
        <f t="shared" si="150"/>
        <v>-1.3021380192123904E-3</v>
      </c>
      <c r="BA593" s="88">
        <f t="shared" si="150"/>
        <v>1.9109980169632296E-3</v>
      </c>
    </row>
    <row r="594" spans="1:53" x14ac:dyDescent="0.2">
      <c r="A594" s="90" t="str">
        <f t="shared" si="143"/>
        <v>Global Corporate Ex-US</v>
      </c>
      <c r="C594" s="88">
        <f t="shared" si="144"/>
        <v>5.8607476644684702E-3</v>
      </c>
      <c r="D594" s="88">
        <f t="shared" si="150"/>
        <v>5.8705308196438221E-3</v>
      </c>
      <c r="E594" s="88">
        <f t="shared" si="150"/>
        <v>6.5465794029625837E-3</v>
      </c>
      <c r="F594" s="88">
        <f t="shared" si="150"/>
        <v>5.7168342611500569E-3</v>
      </c>
      <c r="G594" s="88">
        <f t="shared" si="150"/>
        <v>5.7944625450516421E-3</v>
      </c>
      <c r="H594" s="88">
        <f t="shared" si="150"/>
        <v>8.1707402495069231E-3</v>
      </c>
      <c r="I594" s="88">
        <f t="shared" si="150"/>
        <v>1.0206623151088957E-2</v>
      </c>
      <c r="J594" s="88">
        <f t="shared" si="150"/>
        <v>1.0819065919975031E-2</v>
      </c>
      <c r="K594" s="88">
        <f t="shared" si="150"/>
        <v>1.1945059602800135E-2</v>
      </c>
      <c r="L594" s="88">
        <f t="shared" si="150"/>
        <v>0</v>
      </c>
      <c r="M594" s="88">
        <f t="shared" si="150"/>
        <v>1.0509353820847805E-3</v>
      </c>
      <c r="N594" s="88">
        <f t="shared" si="150"/>
        <v>5.5611863131416227E-4</v>
      </c>
      <c r="O594" s="88">
        <f t="shared" si="150"/>
        <v>5.2264920541156658E-6</v>
      </c>
      <c r="P594" s="88">
        <f t="shared" si="150"/>
        <v>4.4427614290817045E-4</v>
      </c>
      <c r="Q594" s="88">
        <f t="shared" si="150"/>
        <v>6.1925645894595209E-4</v>
      </c>
      <c r="R594" s="88">
        <f t="shared" si="150"/>
        <v>2.2966522055369769E-3</v>
      </c>
      <c r="S594" s="88">
        <f t="shared" si="150"/>
        <v>1.8012417431689976E-3</v>
      </c>
      <c r="T594" s="88">
        <f t="shared" si="150"/>
        <v>3.8029114052203048E-3</v>
      </c>
      <c r="U594" s="88">
        <f t="shared" si="150"/>
        <v>2.2203189027412292E-3</v>
      </c>
      <c r="V594" s="88">
        <f t="shared" si="150"/>
        <v>8.5662048733701351E-4</v>
      </c>
      <c r="W594" s="88">
        <f t="shared" si="150"/>
        <v>5.7199427308126511E-4</v>
      </c>
      <c r="X594" s="88">
        <f t="shared" si="150"/>
        <v>2.7182529997290925E-3</v>
      </c>
      <c r="Y594" s="88">
        <f t="shared" si="150"/>
        <v>8.2428616633883531E-4</v>
      </c>
      <c r="Z594" s="88">
        <f t="shared" si="150"/>
        <v>3.3037130722739076E-4</v>
      </c>
      <c r="AA594" s="88">
        <f t="shared" si="150"/>
        <v>3.9673227568850881E-3</v>
      </c>
      <c r="AB594" s="88">
        <f t="shared" si="150"/>
        <v>1.7046851609649619E-3</v>
      </c>
      <c r="AC594" s="88">
        <f t="shared" si="150"/>
        <v>6.2743075942599362E-3</v>
      </c>
      <c r="AD594" s="88">
        <f t="shared" si="150"/>
        <v>5.7321179293142455E-3</v>
      </c>
      <c r="AE594" s="88">
        <f t="shared" si="150"/>
        <v>7.9209999999999975E-3</v>
      </c>
      <c r="AF594" s="88">
        <f t="shared" si="150"/>
        <v>4.6388477618308725E-3</v>
      </c>
      <c r="AG594" s="88">
        <f t="shared" si="150"/>
        <v>5.2729810957150005E-3</v>
      </c>
      <c r="AH594" s="88">
        <f t="shared" si="150"/>
        <v>8.1354024788006778E-3</v>
      </c>
      <c r="AI594" s="88">
        <f t="shared" si="150"/>
        <v>2.066972237424477E-3</v>
      </c>
      <c r="AJ594" s="88">
        <f t="shared" si="150"/>
        <v>2.550643740957302E-3</v>
      </c>
      <c r="AK594" s="88">
        <f t="shared" si="150"/>
        <v>3.542152536663898E-3</v>
      </c>
      <c r="AL594" s="88">
        <f t="shared" si="150"/>
        <v>2.4335281241526807E-3</v>
      </c>
      <c r="AM594" s="88">
        <f t="shared" si="150"/>
        <v>1.2808575544714313E-3</v>
      </c>
      <c r="AN594" s="88">
        <f t="shared" si="150"/>
        <v>1.6939796876633756E-3</v>
      </c>
      <c r="AO594" s="88">
        <f t="shared" si="150"/>
        <v>2.6535075142942815E-4</v>
      </c>
      <c r="AP594" s="88">
        <f t="shared" si="150"/>
        <v>6.7871925757665768E-3</v>
      </c>
      <c r="AQ594" s="88">
        <f t="shared" si="150"/>
        <v>1.0349891705144726E-2</v>
      </c>
      <c r="AR594" s="88">
        <f t="shared" si="150"/>
        <v>1.4621980773967646E-3</v>
      </c>
      <c r="AS594" s="88">
        <f t="shared" si="150"/>
        <v>0</v>
      </c>
      <c r="AT594" s="88">
        <f t="shared" si="150"/>
        <v>5.8693378949927653E-3</v>
      </c>
      <c r="AU594" s="88">
        <f t="shared" si="150"/>
        <v>1.6737063552794741E-3</v>
      </c>
      <c r="AV594" s="88">
        <f t="shared" si="150"/>
        <v>1.3636653159419081E-3</v>
      </c>
      <c r="AW594" s="88">
        <f t="shared" si="150"/>
        <v>7.8405044875879733E-3</v>
      </c>
      <c r="AX594" s="88">
        <f t="shared" si="150"/>
        <v>9.7587942445692792E-3</v>
      </c>
      <c r="AY594" s="88">
        <f t="shared" si="150"/>
        <v>6.85268173256697E-3</v>
      </c>
      <c r="AZ594" s="88">
        <f t="shared" si="150"/>
        <v>2.5990624943030413E-3</v>
      </c>
      <c r="BA594" s="88">
        <f t="shared" si="150"/>
        <v>5.5086810085394787E-3</v>
      </c>
    </row>
    <row r="595" spans="1:53" x14ac:dyDescent="0.2">
      <c r="A595" s="90" t="str">
        <f t="shared" si="143"/>
        <v>Emerging Markets Sovereign USD</v>
      </c>
      <c r="C595" s="88">
        <f t="shared" si="144"/>
        <v>4.791394495012995E-3</v>
      </c>
      <c r="D595" s="88">
        <f t="shared" si="150"/>
        <v>4.7971964923249431E-3</v>
      </c>
      <c r="E595" s="88">
        <f t="shared" si="150"/>
        <v>5.7112803858500247E-3</v>
      </c>
      <c r="F595" s="88">
        <f t="shared" si="150"/>
        <v>4.6878324831685324E-3</v>
      </c>
      <c r="G595" s="88">
        <f t="shared" si="150"/>
        <v>4.0579449781739472E-3</v>
      </c>
      <c r="H595" s="88">
        <f t="shared" si="150"/>
        <v>6.5219593784695802E-3</v>
      </c>
      <c r="I595" s="88">
        <f t="shared" si="150"/>
        <v>8.1108416907536597E-3</v>
      </c>
      <c r="J595" s="88">
        <f t="shared" si="150"/>
        <v>8.1341337293537024E-3</v>
      </c>
      <c r="K595" s="88">
        <f t="shared" si="150"/>
        <v>1.0604554033955283E-2</v>
      </c>
      <c r="L595" s="88">
        <f t="shared" si="150"/>
        <v>0</v>
      </c>
      <c r="M595" s="88">
        <f t="shared" si="150"/>
        <v>1.5002448791270634E-3</v>
      </c>
      <c r="N595" s="88">
        <f t="shared" si="150"/>
        <v>9.8731615427582954E-4</v>
      </c>
      <c r="O595" s="88">
        <f t="shared" si="150"/>
        <v>-7.2088441105006139E-6</v>
      </c>
      <c r="P595" s="88">
        <f t="shared" si="150"/>
        <v>6.4706974799441999E-4</v>
      </c>
      <c r="Q595" s="88">
        <f t="shared" si="150"/>
        <v>2.444003335665666E-3</v>
      </c>
      <c r="R595" s="88">
        <f t="shared" si="150"/>
        <v>2.8678711107734288E-3</v>
      </c>
      <c r="S595" s="88">
        <f t="shared" si="150"/>
        <v>2.1239976395978914E-3</v>
      </c>
      <c r="T595" s="88">
        <f t="shared" si="150"/>
        <v>5.0902892002158374E-3</v>
      </c>
      <c r="U595" s="88">
        <f t="shared" si="150"/>
        <v>2.6957554127978551E-3</v>
      </c>
      <c r="V595" s="88">
        <f t="shared" si="150"/>
        <v>1.1238719291562342E-3</v>
      </c>
      <c r="W595" s="88">
        <f t="shared" si="150"/>
        <v>9.3010754336084244E-4</v>
      </c>
      <c r="X595" s="88">
        <f t="shared" si="150"/>
        <v>3.09134515997311E-3</v>
      </c>
      <c r="Y595" s="88">
        <f t="shared" si="150"/>
        <v>1.4297436567058304E-3</v>
      </c>
      <c r="Z595" s="88">
        <f t="shared" si="150"/>
        <v>5.0602800958188796E-4</v>
      </c>
      <c r="AA595" s="88">
        <f t="shared" si="150"/>
        <v>4.5243009746318043E-3</v>
      </c>
      <c r="AB595" s="88">
        <f t="shared" si="150"/>
        <v>2.0737219777929197E-3</v>
      </c>
      <c r="AC595" s="88">
        <f t="shared" si="150"/>
        <v>3.7271889645661433E-3</v>
      </c>
      <c r="AD595" s="88">
        <f t="shared" si="150"/>
        <v>3.4099775591180511E-3</v>
      </c>
      <c r="AE595" s="88">
        <f t="shared" si="150"/>
        <v>4.6388477618308725E-3</v>
      </c>
      <c r="AF595" s="88">
        <f t="shared" si="150"/>
        <v>6.3999999999999925E-3</v>
      </c>
      <c r="AG595" s="88">
        <f t="shared" si="150"/>
        <v>6.4445948090810857E-3</v>
      </c>
      <c r="AH595" s="88">
        <f t="shared" si="150"/>
        <v>6.4719469671668623E-3</v>
      </c>
      <c r="AI595" s="88">
        <f t="shared" si="150"/>
        <v>1.8292653878471499E-3</v>
      </c>
      <c r="AJ595" s="88">
        <f t="shared" si="150"/>
        <v>2.0936261595488059E-3</v>
      </c>
      <c r="AK595" s="88">
        <f t="shared" si="150"/>
        <v>2.7270964935816105E-3</v>
      </c>
      <c r="AL595" s="88">
        <f t="shared" si="150"/>
        <v>2.00123590144137E-3</v>
      </c>
      <c r="AM595" s="88">
        <f t="shared" si="150"/>
        <v>9.0201188703259222E-4</v>
      </c>
      <c r="AN595" s="88">
        <f t="shared" si="150"/>
        <v>1.8094161358122851E-3</v>
      </c>
      <c r="AO595" s="88">
        <f t="shared" si="150"/>
        <v>-2.8253384913399723E-4</v>
      </c>
      <c r="AP595" s="88">
        <f t="shared" si="150"/>
        <v>4.5333093029656917E-3</v>
      </c>
      <c r="AQ595" s="88">
        <f t="shared" si="150"/>
        <v>7.575674634792637E-3</v>
      </c>
      <c r="AR595" s="88">
        <f t="shared" si="150"/>
        <v>1.3782805195207469E-3</v>
      </c>
      <c r="AS595" s="88">
        <f t="shared" si="150"/>
        <v>0</v>
      </c>
      <c r="AT595" s="88">
        <f t="shared" si="150"/>
        <v>5.2894863514950019E-3</v>
      </c>
      <c r="AU595" s="88">
        <f t="shared" si="150"/>
        <v>1.0471671406036857E-3</v>
      </c>
      <c r="AV595" s="88">
        <f t="shared" si="150"/>
        <v>-3.2657641177781679E-4</v>
      </c>
      <c r="AW595" s="88">
        <f t="shared" si="150"/>
        <v>9.1891029281276192E-3</v>
      </c>
      <c r="AX595" s="88">
        <f t="shared" si="150"/>
        <v>9.327829699432813E-3</v>
      </c>
      <c r="AY595" s="88">
        <f t="shared" si="150"/>
        <v>6.0231108805883235E-3</v>
      </c>
      <c r="AZ595" s="88">
        <f t="shared" si="150"/>
        <v>3.6144846657042966E-3</v>
      </c>
      <c r="BA595" s="88">
        <f t="shared" si="150"/>
        <v>4.4683517715642957E-3</v>
      </c>
    </row>
    <row r="596" spans="1:53" x14ac:dyDescent="0.2">
      <c r="A596" s="90" t="str">
        <f t="shared" si="143"/>
        <v>Emerging Markets Corporate USD</v>
      </c>
      <c r="C596" s="88">
        <f t="shared" si="144"/>
        <v>6.6194261277435279E-3</v>
      </c>
      <c r="D596" s="88">
        <f t="shared" si="150"/>
        <v>6.5835534146037409E-3</v>
      </c>
      <c r="E596" s="88">
        <f t="shared" si="150"/>
        <v>7.8961321003465992E-3</v>
      </c>
      <c r="F596" s="88">
        <f t="shared" si="150"/>
        <v>7.0016594283974984E-3</v>
      </c>
      <c r="G596" s="88">
        <f t="shared" si="150"/>
        <v>7.1356716401242094E-3</v>
      </c>
      <c r="H596" s="88">
        <f t="shared" si="150"/>
        <v>8.3486560618477087E-3</v>
      </c>
      <c r="I596" s="88">
        <f t="shared" si="150"/>
        <v>9.949555485880713E-3</v>
      </c>
      <c r="J596" s="88">
        <f t="shared" si="150"/>
        <v>1.0490947987332003E-2</v>
      </c>
      <c r="K596" s="88">
        <f t="shared" si="150"/>
        <v>1.2665614519267596E-2</v>
      </c>
      <c r="L596" s="88">
        <f t="shared" si="150"/>
        <v>0</v>
      </c>
      <c r="M596" s="88">
        <f t="shared" si="150"/>
        <v>1.3064202089120157E-3</v>
      </c>
      <c r="N596" s="88">
        <f t="shared" si="150"/>
        <v>4.980508249026065E-4</v>
      </c>
      <c r="O596" s="88">
        <f t="shared" si="150"/>
        <v>-4.1011270801097594E-5</v>
      </c>
      <c r="P596" s="88">
        <f t="shared" si="150"/>
        <v>3.3121818046937131E-4</v>
      </c>
      <c r="Q596" s="88">
        <f t="shared" si="150"/>
        <v>9.9804741811001423E-4</v>
      </c>
      <c r="R596" s="88">
        <f t="shared" si="150"/>
        <v>3.0714106350979804E-3</v>
      </c>
      <c r="S596" s="88">
        <f t="shared" si="150"/>
        <v>2.4172092215391564E-3</v>
      </c>
      <c r="T596" s="88">
        <f t="shared" si="150"/>
        <v>5.1492015978549036E-3</v>
      </c>
      <c r="U596" s="88">
        <f t="shared" si="150"/>
        <v>2.8281709319502527E-3</v>
      </c>
      <c r="V596" s="88">
        <f t="shared" si="150"/>
        <v>8.7050720984776164E-4</v>
      </c>
      <c r="W596" s="88">
        <f t="shared" si="150"/>
        <v>7.4252108696941745E-4</v>
      </c>
      <c r="X596" s="88">
        <f t="shared" si="150"/>
        <v>3.3006825795720892E-3</v>
      </c>
      <c r="Y596" s="88">
        <f t="shared" si="150"/>
        <v>1.0969450981384871E-3</v>
      </c>
      <c r="Z596" s="88">
        <f t="shared" si="150"/>
        <v>4.2572897480799176E-4</v>
      </c>
      <c r="AA596" s="88">
        <f t="shared" si="150"/>
        <v>5.7965322904837881E-3</v>
      </c>
      <c r="AB596" s="88">
        <f t="shared" si="150"/>
        <v>3.229562716425727E-3</v>
      </c>
      <c r="AC596" s="88">
        <f t="shared" si="150"/>
        <v>3.5959405713218082E-3</v>
      </c>
      <c r="AD596" s="88">
        <f t="shared" si="150"/>
        <v>3.0339170901497758E-3</v>
      </c>
      <c r="AE596" s="88">
        <f t="shared" si="150"/>
        <v>5.2729810957150014E-3</v>
      </c>
      <c r="AF596" s="88">
        <f t="shared" si="150"/>
        <v>6.4445948090810848E-3</v>
      </c>
      <c r="AG596" s="88">
        <f t="shared" si="150"/>
        <v>9.2159999999999968E-3</v>
      </c>
      <c r="AH596" s="88">
        <f t="shared" si="150"/>
        <v>6.5360872191716282E-3</v>
      </c>
      <c r="AI596" s="88">
        <f t="shared" si="150"/>
        <v>2.6625524802776561E-3</v>
      </c>
      <c r="AJ596" s="88">
        <f t="shared" si="150"/>
        <v>2.8832941794639027E-3</v>
      </c>
      <c r="AK596" s="88">
        <f t="shared" si="150"/>
        <v>3.9311771895058746E-3</v>
      </c>
      <c r="AL596" s="88">
        <f t="shared" si="150"/>
        <v>2.9346071947989371E-3</v>
      </c>
      <c r="AM596" s="88">
        <f t="shared" si="150"/>
        <v>7.6909451828647722E-4</v>
      </c>
      <c r="AN596" s="88">
        <f t="shared" si="150"/>
        <v>2.5580456293144041E-3</v>
      </c>
      <c r="AO596" s="88">
        <f t="shared" si="150"/>
        <v>-1.0361939335839804E-3</v>
      </c>
      <c r="AP596" s="88">
        <f t="shared" si="150"/>
        <v>6.4941183797195016E-3</v>
      </c>
      <c r="AQ596" s="88">
        <f t="shared" si="150"/>
        <v>1.002837745619368E-2</v>
      </c>
      <c r="AR596" s="88">
        <f t="shared" si="150"/>
        <v>2.1551064161798726E-3</v>
      </c>
      <c r="AS596" s="88">
        <f t="shared" si="150"/>
        <v>0</v>
      </c>
      <c r="AT596" s="88">
        <f t="shared" si="150"/>
        <v>6.6096206892703371E-3</v>
      </c>
      <c r="AU596" s="88">
        <f t="shared" si="150"/>
        <v>9.1870727776679302E-4</v>
      </c>
      <c r="AV596" s="88">
        <f t="shared" si="150"/>
        <v>-8.1722613154337309E-4</v>
      </c>
      <c r="AW596" s="88">
        <f t="shared" ref="D596:BA601" si="151">AW522*HLOOKUP($A596,$C$244:$BV$245,2,FALSE)*HLOOKUP(AW$2,$C$244:$BV$245,2,FALSE)</f>
        <v>9.7105912546993182E-3</v>
      </c>
      <c r="AX596" s="88">
        <f t="shared" si="151"/>
        <v>1.0374020591267951E-2</v>
      </c>
      <c r="AY596" s="88">
        <f t="shared" si="151"/>
        <v>7.7545448240006329E-3</v>
      </c>
      <c r="AZ596" s="88">
        <f t="shared" si="151"/>
        <v>4.7062131569357013E-3</v>
      </c>
      <c r="BA596" s="88">
        <f t="shared" si="151"/>
        <v>5.7916276346364802E-3</v>
      </c>
    </row>
    <row r="597" spans="1:53" x14ac:dyDescent="0.2">
      <c r="A597" s="90" t="str">
        <f t="shared" si="143"/>
        <v>Emerging Markets Sovereign Local Currency</v>
      </c>
      <c r="C597" s="88">
        <f t="shared" si="144"/>
        <v>6.9165630615962452E-3</v>
      </c>
      <c r="D597" s="88">
        <f t="shared" si="151"/>
        <v>6.8905716504953337E-3</v>
      </c>
      <c r="E597" s="88">
        <f t="shared" si="151"/>
        <v>8.0149673301423332E-3</v>
      </c>
      <c r="F597" s="88">
        <f t="shared" si="151"/>
        <v>7.1897403043307299E-3</v>
      </c>
      <c r="G597" s="88">
        <f t="shared" si="151"/>
        <v>6.4799559805980766E-3</v>
      </c>
      <c r="H597" s="88">
        <f t="shared" si="151"/>
        <v>9.5843315174659657E-3</v>
      </c>
      <c r="I597" s="88">
        <f t="shared" si="151"/>
        <v>1.2094528705280366E-2</v>
      </c>
      <c r="J597" s="88">
        <f t="shared" si="151"/>
        <v>1.1836568528094078E-2</v>
      </c>
      <c r="K597" s="88">
        <f t="shared" si="151"/>
        <v>1.5861776124208422E-2</v>
      </c>
      <c r="L597" s="88">
        <f t="shared" si="151"/>
        <v>0</v>
      </c>
      <c r="M597" s="88">
        <f t="shared" si="151"/>
        <v>1.466287866662537E-3</v>
      </c>
      <c r="N597" s="88">
        <f t="shared" si="151"/>
        <v>9.5282171366712048E-4</v>
      </c>
      <c r="O597" s="88">
        <f t="shared" si="151"/>
        <v>2.1156849413627321E-5</v>
      </c>
      <c r="P597" s="88">
        <f t="shared" si="151"/>
        <v>7.5187259966788187E-4</v>
      </c>
      <c r="Q597" s="88">
        <f t="shared" si="151"/>
        <v>1.5063122839607083E-3</v>
      </c>
      <c r="R597" s="88">
        <f t="shared" si="151"/>
        <v>2.9254841768474307E-3</v>
      </c>
      <c r="S597" s="88">
        <f t="shared" si="151"/>
        <v>2.2208444860808045E-3</v>
      </c>
      <c r="T597" s="88">
        <f t="shared" si="151"/>
        <v>4.9626093638381651E-3</v>
      </c>
      <c r="U597" s="88">
        <f t="shared" si="151"/>
        <v>3.1894442551450436E-3</v>
      </c>
      <c r="V597" s="88">
        <f t="shared" si="151"/>
        <v>1.2652702200562371E-3</v>
      </c>
      <c r="W597" s="88">
        <f t="shared" si="151"/>
        <v>7.4399119223436054E-4</v>
      </c>
      <c r="X597" s="88">
        <f t="shared" si="151"/>
        <v>3.9754956620304495E-3</v>
      </c>
      <c r="Y597" s="88">
        <f t="shared" si="151"/>
        <v>1.2751216480920908E-3</v>
      </c>
      <c r="Z597" s="88">
        <f t="shared" si="151"/>
        <v>4.8781221104727125E-4</v>
      </c>
      <c r="AA597" s="88">
        <f t="shared" si="151"/>
        <v>5.0363733561516483E-3</v>
      </c>
      <c r="AB597" s="88">
        <f t="shared" si="151"/>
        <v>1.9237551069596248E-3</v>
      </c>
      <c r="AC597" s="88">
        <f t="shared" si="151"/>
        <v>6.931944854684206E-3</v>
      </c>
      <c r="AD597" s="88">
        <f t="shared" si="151"/>
        <v>6.5055773662645363E-3</v>
      </c>
      <c r="AE597" s="88">
        <f t="shared" si="151"/>
        <v>8.1354024788006796E-3</v>
      </c>
      <c r="AF597" s="88">
        <f t="shared" si="151"/>
        <v>6.4719469671668606E-3</v>
      </c>
      <c r="AG597" s="88">
        <f t="shared" si="151"/>
        <v>6.5360872191716273E-3</v>
      </c>
      <c r="AH597" s="88">
        <f t="shared" si="151"/>
        <v>1.1880999999999999E-2</v>
      </c>
      <c r="AI597" s="88">
        <f t="shared" si="151"/>
        <v>2.1000079259083505E-3</v>
      </c>
      <c r="AJ597" s="88">
        <f t="shared" si="151"/>
        <v>2.8652083064891927E-3</v>
      </c>
      <c r="AK597" s="88">
        <f t="shared" si="151"/>
        <v>4.0086900282128518E-3</v>
      </c>
      <c r="AL597" s="88">
        <f t="shared" si="151"/>
        <v>2.6240764283469364E-3</v>
      </c>
      <c r="AM597" s="88">
        <f t="shared" si="151"/>
        <v>1.3842772328835492E-3</v>
      </c>
      <c r="AN597" s="88">
        <f t="shared" si="151"/>
        <v>1.972271411821012E-3</v>
      </c>
      <c r="AO597" s="88">
        <f t="shared" si="151"/>
        <v>8.6274457574262258E-6</v>
      </c>
      <c r="AP597" s="88">
        <f t="shared" si="151"/>
        <v>7.9552876841734316E-3</v>
      </c>
      <c r="AQ597" s="88">
        <f t="shared" si="151"/>
        <v>1.224381387436408E-2</v>
      </c>
      <c r="AR597" s="88">
        <f t="shared" si="151"/>
        <v>1.4947186004544213E-3</v>
      </c>
      <c r="AS597" s="88">
        <f t="shared" si="151"/>
        <v>0</v>
      </c>
      <c r="AT597" s="88">
        <f t="shared" si="151"/>
        <v>7.4745507323511328E-3</v>
      </c>
      <c r="AU597" s="88">
        <f t="shared" si="151"/>
        <v>1.9547983581391548E-3</v>
      </c>
      <c r="AV597" s="88">
        <f t="shared" si="151"/>
        <v>1.0818013986441347E-3</v>
      </c>
      <c r="AW597" s="88">
        <f t="shared" si="151"/>
        <v>1.1941077222958623E-2</v>
      </c>
      <c r="AX597" s="88">
        <f t="shared" si="151"/>
        <v>1.2771676631152007E-2</v>
      </c>
      <c r="AY597" s="88">
        <f t="shared" si="151"/>
        <v>8.4234527126463982E-3</v>
      </c>
      <c r="AZ597" s="88">
        <f t="shared" si="151"/>
        <v>5.3588325662434037E-3</v>
      </c>
      <c r="BA597" s="88">
        <f t="shared" si="151"/>
        <v>7.1170249549187591E-3</v>
      </c>
    </row>
    <row r="598" spans="1:53" x14ac:dyDescent="0.2">
      <c r="A598" s="90" t="str">
        <f t="shared" si="143"/>
        <v>Absolute Return</v>
      </c>
      <c r="C598" s="88">
        <f t="shared" ref="C598:C616" si="152">C524*HLOOKUP($A598,$C$244:$BV$245,2,FALSE)*HLOOKUP(C$2,$C$244:$BV$245,2,FALSE)</f>
        <v>5.0972407349998469E-3</v>
      </c>
      <c r="D598" s="88">
        <f t="shared" si="151"/>
        <v>5.000241403391132E-3</v>
      </c>
      <c r="E598" s="88">
        <f t="shared" si="151"/>
        <v>5.9492238881147051E-3</v>
      </c>
      <c r="F598" s="88">
        <f t="shared" si="151"/>
        <v>6.2558757009481469E-3</v>
      </c>
      <c r="G598" s="88">
        <f t="shared" si="151"/>
        <v>7.0045095294437362E-3</v>
      </c>
      <c r="H598" s="88">
        <f t="shared" si="151"/>
        <v>5.6468775088092619E-3</v>
      </c>
      <c r="I598" s="88">
        <f t="shared" si="151"/>
        <v>6.2569723293607856E-3</v>
      </c>
      <c r="J598" s="88">
        <f t="shared" si="151"/>
        <v>6.7809450795196374E-3</v>
      </c>
      <c r="K598" s="88">
        <f t="shared" si="151"/>
        <v>7.636392180260727E-3</v>
      </c>
      <c r="L598" s="88">
        <f t="shared" si="151"/>
        <v>0</v>
      </c>
      <c r="M598" s="88">
        <f t="shared" si="151"/>
        <v>8.4573172562956334E-5</v>
      </c>
      <c r="N598" s="88">
        <f t="shared" si="151"/>
        <v>-4.1703924972469298E-4</v>
      </c>
      <c r="O598" s="88">
        <f t="shared" si="151"/>
        <v>1.9582795427834564E-5</v>
      </c>
      <c r="P598" s="88">
        <f t="shared" si="151"/>
        <v>-3.0125159000777239E-4</v>
      </c>
      <c r="Q598" s="88">
        <f t="shared" si="151"/>
        <v>-1.2024636177721004E-3</v>
      </c>
      <c r="R598" s="88">
        <f t="shared" si="151"/>
        <v>7.7296355031099176E-4</v>
      </c>
      <c r="S598" s="88">
        <f t="shared" si="151"/>
        <v>6.4904261144055656E-4</v>
      </c>
      <c r="T598" s="88">
        <f t="shared" si="151"/>
        <v>1.1511122102250324E-3</v>
      </c>
      <c r="U598" s="88">
        <f t="shared" si="151"/>
        <v>5.5204840151764484E-4</v>
      </c>
      <c r="V598" s="88">
        <f t="shared" si="151"/>
        <v>-1.8083664892996962E-5</v>
      </c>
      <c r="W598" s="88">
        <f t="shared" si="151"/>
        <v>-5.0949611536931008E-5</v>
      </c>
      <c r="X598" s="88">
        <f t="shared" si="151"/>
        <v>1.1704353900216971E-3</v>
      </c>
      <c r="Y598" s="88">
        <f t="shared" si="151"/>
        <v>1.4077311788260755E-5</v>
      </c>
      <c r="Z598" s="88">
        <f t="shared" si="151"/>
        <v>1.776320077247691E-5</v>
      </c>
      <c r="AA598" s="88">
        <f t="shared" si="151"/>
        <v>2.7963296198209148E-3</v>
      </c>
      <c r="AB598" s="88">
        <f t="shared" si="151"/>
        <v>1.7849154820604764E-3</v>
      </c>
      <c r="AC598" s="88">
        <f t="shared" si="151"/>
        <v>9.6560565297929577E-4</v>
      </c>
      <c r="AD598" s="88">
        <f t="shared" si="151"/>
        <v>6.2435751940873149E-4</v>
      </c>
      <c r="AE598" s="88">
        <f t="shared" si="151"/>
        <v>2.0669722374244775E-3</v>
      </c>
      <c r="AF598" s="88">
        <f t="shared" si="151"/>
        <v>1.8292653878471496E-3</v>
      </c>
      <c r="AG598" s="88">
        <f t="shared" si="151"/>
        <v>2.6625524802776565E-3</v>
      </c>
      <c r="AH598" s="88">
        <f t="shared" si="151"/>
        <v>2.1000079259083505E-3</v>
      </c>
      <c r="AI598" s="88">
        <f t="shared" si="151"/>
        <v>2.6009999999999983E-3</v>
      </c>
      <c r="AJ598" s="88">
        <f t="shared" si="151"/>
        <v>2.5851977168348758E-3</v>
      </c>
      <c r="AK598" s="88">
        <f t="shared" si="151"/>
        <v>3.4937436787958109E-3</v>
      </c>
      <c r="AL598" s="88">
        <f t="shared" si="151"/>
        <v>2.5576658766072527E-3</v>
      </c>
      <c r="AM598" s="88">
        <f t="shared" si="151"/>
        <v>1.3224908217880312E-3</v>
      </c>
      <c r="AN598" s="88">
        <f t="shared" si="151"/>
        <v>1.6736112230243095E-3</v>
      </c>
      <c r="AO598" s="88">
        <f t="shared" si="151"/>
        <v>8.0656119318852184E-4</v>
      </c>
      <c r="AP598" s="88">
        <f t="shared" si="151"/>
        <v>4.0099165129971782E-3</v>
      </c>
      <c r="AQ598" s="88">
        <f t="shared" si="151"/>
        <v>6.9070962371993519E-3</v>
      </c>
      <c r="AR598" s="88">
        <f t="shared" si="151"/>
        <v>1.5245656489372341E-3</v>
      </c>
      <c r="AS598" s="88">
        <f t="shared" si="151"/>
        <v>0</v>
      </c>
      <c r="AT598" s="88">
        <f t="shared" si="151"/>
        <v>4.3554032097655772E-3</v>
      </c>
      <c r="AU598" s="88">
        <f t="shared" si="151"/>
        <v>6.8893305142847929E-4</v>
      </c>
      <c r="AV598" s="88">
        <f t="shared" si="151"/>
        <v>-6.7706795948073515E-5</v>
      </c>
      <c r="AW598" s="88">
        <f t="shared" si="151"/>
        <v>4.4745369629351911E-3</v>
      </c>
      <c r="AX598" s="88">
        <f t="shared" si="151"/>
        <v>5.2447749336155397E-3</v>
      </c>
      <c r="AY598" s="88">
        <f t="shared" si="151"/>
        <v>5.981614739543362E-3</v>
      </c>
      <c r="AZ598" s="88">
        <f t="shared" si="151"/>
        <v>5.7846100134843282E-3</v>
      </c>
      <c r="BA598" s="88">
        <f t="shared" si="151"/>
        <v>5.2703700508210695E-3</v>
      </c>
    </row>
    <row r="599" spans="1:53" x14ac:dyDescent="0.2">
      <c r="A599" s="90" t="str">
        <f t="shared" si="143"/>
        <v>Hedge Funds</v>
      </c>
      <c r="C599" s="88">
        <f t="shared" si="152"/>
        <v>6.6223646027970783E-3</v>
      </c>
      <c r="D599" s="88">
        <f t="shared" si="151"/>
        <v>6.4828126248733034E-3</v>
      </c>
      <c r="E599" s="88">
        <f t="shared" si="151"/>
        <v>7.5992295952605673E-3</v>
      </c>
      <c r="F599" s="88">
        <f t="shared" si="151"/>
        <v>8.2900778152803188E-3</v>
      </c>
      <c r="G599" s="88">
        <f t="shared" si="151"/>
        <v>9.0888588502182916E-3</v>
      </c>
      <c r="H599" s="88">
        <f t="shared" si="151"/>
        <v>7.3146502414514029E-3</v>
      </c>
      <c r="I599" s="88">
        <f t="shared" si="151"/>
        <v>8.096004784656231E-3</v>
      </c>
      <c r="J599" s="88">
        <f t="shared" si="151"/>
        <v>8.5197139578587523E-3</v>
      </c>
      <c r="K599" s="88">
        <f t="shared" si="151"/>
        <v>1.019026017010943E-2</v>
      </c>
      <c r="L599" s="88">
        <f t="shared" si="151"/>
        <v>0</v>
      </c>
      <c r="M599" s="88">
        <f t="shared" si="151"/>
        <v>2.4640614077117465E-5</v>
      </c>
      <c r="N599" s="88">
        <f t="shared" si="151"/>
        <v>-5.9159731885174624E-4</v>
      </c>
      <c r="O599" s="88">
        <f t="shared" si="151"/>
        <v>5.3374932386515686E-6</v>
      </c>
      <c r="P599" s="88">
        <f t="shared" si="151"/>
        <v>-4.1222470425627812E-4</v>
      </c>
      <c r="Q599" s="88">
        <f t="shared" si="151"/>
        <v>-1.668725054333562E-3</v>
      </c>
      <c r="R599" s="88">
        <f t="shared" si="151"/>
        <v>8.3369638806898481E-4</v>
      </c>
      <c r="S599" s="88">
        <f t="shared" si="151"/>
        <v>6.8147767016194872E-4</v>
      </c>
      <c r="T599" s="88">
        <f t="shared" si="151"/>
        <v>1.2910136925847098E-3</v>
      </c>
      <c r="U599" s="88">
        <f t="shared" si="151"/>
        <v>5.2655463942132767E-4</v>
      </c>
      <c r="V599" s="88">
        <f t="shared" si="151"/>
        <v>-9.3143556423779637E-5</v>
      </c>
      <c r="W599" s="88">
        <f t="shared" si="151"/>
        <v>-1.1279958165088052E-4</v>
      </c>
      <c r="X599" s="88">
        <f t="shared" si="151"/>
        <v>1.3609322397645975E-3</v>
      </c>
      <c r="Y599" s="88">
        <f t="shared" si="151"/>
        <v>-4.0512309565243923E-5</v>
      </c>
      <c r="Z599" s="88">
        <f t="shared" si="151"/>
        <v>-1.8038018557414959E-5</v>
      </c>
      <c r="AA599" s="88">
        <f t="shared" si="151"/>
        <v>3.3881705685392858E-3</v>
      </c>
      <c r="AB599" s="88">
        <f t="shared" si="151"/>
        <v>1.9100632781749148E-3</v>
      </c>
      <c r="AC599" s="88">
        <f t="shared" si="151"/>
        <v>1.2849473962796276E-3</v>
      </c>
      <c r="AD599" s="88">
        <f t="shared" si="151"/>
        <v>8.8292600172922312E-4</v>
      </c>
      <c r="AE599" s="88">
        <f t="shared" si="151"/>
        <v>2.550643740957302E-3</v>
      </c>
      <c r="AF599" s="88">
        <f t="shared" si="151"/>
        <v>2.0936261595488055E-3</v>
      </c>
      <c r="AG599" s="88">
        <f t="shared" si="151"/>
        <v>2.8832941794639027E-3</v>
      </c>
      <c r="AH599" s="88">
        <f t="shared" si="151"/>
        <v>2.8652083064891927E-3</v>
      </c>
      <c r="AI599" s="88">
        <f t="shared" si="151"/>
        <v>2.5851977168348766E-3</v>
      </c>
      <c r="AJ599" s="88">
        <f t="shared" si="151"/>
        <v>3.1360000000000016E-3</v>
      </c>
      <c r="AK599" s="88">
        <f t="shared" si="151"/>
        <v>4.2762053822557305E-3</v>
      </c>
      <c r="AL599" s="88">
        <f t="shared" si="151"/>
        <v>2.9906505070718785E-3</v>
      </c>
      <c r="AM599" s="88">
        <f t="shared" si="151"/>
        <v>1.4806899473154102E-3</v>
      </c>
      <c r="AN599" s="88">
        <f t="shared" si="151"/>
        <v>1.8128154419040762E-3</v>
      </c>
      <c r="AO599" s="88">
        <f t="shared" si="151"/>
        <v>4.9827539777855755E-4</v>
      </c>
      <c r="AP599" s="88">
        <f t="shared" si="151"/>
        <v>4.6541369108333121E-3</v>
      </c>
      <c r="AQ599" s="88">
        <f t="shared" si="151"/>
        <v>9.0530062187342136E-3</v>
      </c>
      <c r="AR599" s="88">
        <f t="shared" si="151"/>
        <v>1.486781227157757E-3</v>
      </c>
      <c r="AS599" s="88">
        <f t="shared" si="151"/>
        <v>0</v>
      </c>
      <c r="AT599" s="88">
        <f t="shared" si="151"/>
        <v>5.2318540931367988E-3</v>
      </c>
      <c r="AU599" s="88">
        <f t="shared" si="151"/>
        <v>8.1796178476685022E-4</v>
      </c>
      <c r="AV599" s="88">
        <f t="shared" si="151"/>
        <v>2.587692707307913E-4</v>
      </c>
      <c r="AW599" s="88">
        <f t="shared" si="151"/>
        <v>5.7737768973087841E-3</v>
      </c>
      <c r="AX599" s="88">
        <f t="shared" si="151"/>
        <v>6.8158645863019675E-3</v>
      </c>
      <c r="AY599" s="88">
        <f t="shared" si="151"/>
        <v>7.7026157013015007E-3</v>
      </c>
      <c r="AZ599" s="88">
        <f t="shared" si="151"/>
        <v>8.3509116662199498E-3</v>
      </c>
      <c r="BA599" s="88">
        <f t="shared" si="151"/>
        <v>5.9670579570451467E-3</v>
      </c>
    </row>
    <row r="600" spans="1:53" x14ac:dyDescent="0.2">
      <c r="A600" s="90" t="str">
        <f t="shared" si="143"/>
        <v>Hedge Funds - Equity Hedge</v>
      </c>
      <c r="C600" s="88">
        <f t="shared" si="152"/>
        <v>9.5867248714457155E-3</v>
      </c>
      <c r="D600" s="88">
        <f t="shared" si="151"/>
        <v>9.3640041419897034E-3</v>
      </c>
      <c r="E600" s="88">
        <f t="shared" si="151"/>
        <v>1.0963267301026503E-2</v>
      </c>
      <c r="F600" s="88">
        <f t="shared" si="151"/>
        <v>1.2255350291646885E-2</v>
      </c>
      <c r="G600" s="88">
        <f t="shared" si="151"/>
        <v>1.3218086836448555E-2</v>
      </c>
      <c r="H600" s="88">
        <f t="shared" si="151"/>
        <v>1.0413417701797495E-2</v>
      </c>
      <c r="I600" s="88">
        <f t="shared" si="151"/>
        <v>1.1417875619306239E-2</v>
      </c>
      <c r="J600" s="88">
        <f t="shared" si="151"/>
        <v>1.2001539304679558E-2</v>
      </c>
      <c r="K600" s="88">
        <f t="shared" si="151"/>
        <v>1.4134397148138373E-2</v>
      </c>
      <c r="L600" s="88">
        <f t="shared" si="151"/>
        <v>0</v>
      </c>
      <c r="M600" s="88">
        <f t="shared" si="151"/>
        <v>-1.3110176747016861E-4</v>
      </c>
      <c r="N600" s="88">
        <f t="shared" si="151"/>
        <v>-1.0149018274860388E-3</v>
      </c>
      <c r="O600" s="88">
        <f t="shared" si="151"/>
        <v>-4.8663604709060166E-6</v>
      </c>
      <c r="P600" s="88">
        <f t="shared" si="151"/>
        <v>-6.9361632421161674E-4</v>
      </c>
      <c r="Q600" s="88">
        <f t="shared" si="151"/>
        <v>-2.93561665101227E-3</v>
      </c>
      <c r="R600" s="88">
        <f t="shared" si="151"/>
        <v>9.324901276378145E-4</v>
      </c>
      <c r="S600" s="88">
        <f t="shared" si="151"/>
        <v>7.9636263414594247E-4</v>
      </c>
      <c r="T600" s="88">
        <f t="shared" si="151"/>
        <v>1.3592416758187516E-3</v>
      </c>
      <c r="U600" s="88">
        <f t="shared" si="151"/>
        <v>4.7490124138275066E-4</v>
      </c>
      <c r="V600" s="88">
        <f t="shared" si="151"/>
        <v>-2.4267555729089247E-4</v>
      </c>
      <c r="W600" s="88">
        <f t="shared" si="151"/>
        <v>-2.5817193600668125E-4</v>
      </c>
      <c r="X600" s="88">
        <f t="shared" si="151"/>
        <v>1.7899407093143302E-3</v>
      </c>
      <c r="Y600" s="88">
        <f t="shared" si="151"/>
        <v>-2.2120426916008966E-4</v>
      </c>
      <c r="Z600" s="88">
        <f t="shared" si="151"/>
        <v>-8.9838297712712477E-5</v>
      </c>
      <c r="AA600" s="88">
        <f t="shared" si="151"/>
        <v>4.625126428627677E-3</v>
      </c>
      <c r="AB600" s="88">
        <f t="shared" si="151"/>
        <v>2.6285708460255922E-3</v>
      </c>
      <c r="AC600" s="88">
        <f t="shared" si="151"/>
        <v>1.669226924040035E-3</v>
      </c>
      <c r="AD600" s="88">
        <f t="shared" si="151"/>
        <v>1.0716253411131064E-3</v>
      </c>
      <c r="AE600" s="88">
        <f t="shared" si="151"/>
        <v>3.5421525366638989E-3</v>
      </c>
      <c r="AF600" s="88">
        <f t="shared" si="151"/>
        <v>2.7270964935816105E-3</v>
      </c>
      <c r="AG600" s="88">
        <f t="shared" si="151"/>
        <v>3.9311771895058746E-3</v>
      </c>
      <c r="AH600" s="88">
        <f t="shared" si="151"/>
        <v>4.0086900282128518E-3</v>
      </c>
      <c r="AI600" s="88">
        <f t="shared" si="151"/>
        <v>3.4937436787958109E-3</v>
      </c>
      <c r="AJ600" s="88">
        <f t="shared" si="151"/>
        <v>4.2762053822557305E-3</v>
      </c>
      <c r="AK600" s="88">
        <f t="shared" si="151"/>
        <v>6.0839999999999991E-3</v>
      </c>
      <c r="AL600" s="88">
        <f t="shared" si="151"/>
        <v>4.1243537301717146E-3</v>
      </c>
      <c r="AM600" s="88">
        <f t="shared" si="151"/>
        <v>1.5696494834498847E-3</v>
      </c>
      <c r="AN600" s="88">
        <f t="shared" si="151"/>
        <v>2.4495667623517584E-3</v>
      </c>
      <c r="AO600" s="88">
        <f t="shared" si="151"/>
        <v>-2.5119485888632772E-4</v>
      </c>
      <c r="AP600" s="88">
        <f t="shared" si="151"/>
        <v>6.2914185283710648E-3</v>
      </c>
      <c r="AQ600" s="88">
        <f t="shared" si="151"/>
        <v>1.2606397041596372E-2</v>
      </c>
      <c r="AR600" s="88">
        <f t="shared" si="151"/>
        <v>2.1074046489596033E-3</v>
      </c>
      <c r="AS600" s="88">
        <f t="shared" si="151"/>
        <v>0</v>
      </c>
      <c r="AT600" s="88">
        <f t="shared" si="151"/>
        <v>7.2395366304755246E-3</v>
      </c>
      <c r="AU600" s="88">
        <f t="shared" si="151"/>
        <v>1.1363671991636438E-3</v>
      </c>
      <c r="AV600" s="88">
        <f t="shared" si="151"/>
        <v>6.8938716933406453E-4</v>
      </c>
      <c r="AW600" s="88">
        <f t="shared" si="151"/>
        <v>8.0462038715413166E-3</v>
      </c>
      <c r="AX600" s="88">
        <f t="shared" si="151"/>
        <v>9.4239763461605851E-3</v>
      </c>
      <c r="AY600" s="88">
        <f t="shared" si="151"/>
        <v>1.1064381040054343E-2</v>
      </c>
      <c r="AZ600" s="88">
        <f t="shared" si="151"/>
        <v>1.2100056799660541E-2</v>
      </c>
      <c r="BA600" s="88">
        <f t="shared" si="151"/>
        <v>7.992645244068633E-3</v>
      </c>
    </row>
    <row r="601" spans="1:53" x14ac:dyDescent="0.2">
      <c r="A601" s="90" t="str">
        <f t="shared" si="143"/>
        <v>Hedge Funds - Event Driven</v>
      </c>
      <c r="C601" s="88">
        <f t="shared" si="152"/>
        <v>6.5334878885377782E-3</v>
      </c>
      <c r="D601" s="88">
        <f t="shared" si="151"/>
        <v>6.3710870546329849E-3</v>
      </c>
      <c r="E601" s="88">
        <f t="shared" si="151"/>
        <v>7.5988613218050784E-3</v>
      </c>
      <c r="F601" s="88">
        <f t="shared" si="151"/>
        <v>8.4706131710349086E-3</v>
      </c>
      <c r="G601" s="88">
        <f t="shared" si="151"/>
        <v>9.3942043726675546E-3</v>
      </c>
      <c r="H601" s="88">
        <f t="shared" si="151"/>
        <v>7.1049473442388435E-3</v>
      </c>
      <c r="I601" s="88">
        <f t="shared" si="151"/>
        <v>7.8312389110222046E-3</v>
      </c>
      <c r="J601" s="88">
        <f t="shared" si="151"/>
        <v>8.5038261362847013E-3</v>
      </c>
      <c r="K601" s="88">
        <f t="shared" si="151"/>
        <v>9.5321193033699979E-3</v>
      </c>
      <c r="L601" s="88">
        <f t="shared" si="151"/>
        <v>0</v>
      </c>
      <c r="M601" s="88">
        <f t="shared" si="151"/>
        <v>-1.3313515278618051E-4</v>
      </c>
      <c r="N601" s="88">
        <f t="shared" si="151"/>
        <v>-8.316387379147883E-4</v>
      </c>
      <c r="O601" s="88">
        <f t="shared" si="151"/>
        <v>-7.6613698768188331E-7</v>
      </c>
      <c r="P601" s="88">
        <f t="shared" si="151"/>
        <v>-5.7175079690445247E-4</v>
      </c>
      <c r="Q601" s="88">
        <f t="shared" si="151"/>
        <v>-2.3640908410563991E-3</v>
      </c>
      <c r="R601" s="88">
        <f t="shared" si="151"/>
        <v>6.9314923070708538E-4</v>
      </c>
      <c r="S601" s="88">
        <f t="shared" si="151"/>
        <v>6.0093573968676792E-4</v>
      </c>
      <c r="T601" s="88">
        <f t="shared" si="151"/>
        <v>9.9949978631799817E-4</v>
      </c>
      <c r="U601" s="88">
        <f t="shared" si="151"/>
        <v>3.3937190738167608E-4</v>
      </c>
      <c r="V601" s="88">
        <f t="shared" si="151"/>
        <v>-2.2728520697827057E-4</v>
      </c>
      <c r="W601" s="88">
        <f t="shared" si="151"/>
        <v>-2.2245158949302558E-4</v>
      </c>
      <c r="X601" s="88">
        <f t="shared" si="151"/>
        <v>1.3060516741955029E-3</v>
      </c>
      <c r="Y601" s="88">
        <f t="shared" si="151"/>
        <v>-1.6685194104828097E-4</v>
      </c>
      <c r="Z601" s="88">
        <f t="shared" si="151"/>
        <v>-6.0154356821199473E-5</v>
      </c>
      <c r="AA601" s="88">
        <f t="shared" si="151"/>
        <v>3.7684338652733641E-3</v>
      </c>
      <c r="AB601" s="88">
        <f t="shared" si="151"/>
        <v>2.2662133338830137E-3</v>
      </c>
      <c r="AC601" s="88">
        <f t="shared" si="151"/>
        <v>9.7428458567926101E-4</v>
      </c>
      <c r="AD601" s="88">
        <f t="shared" si="151"/>
        <v>5.1322556034828391E-4</v>
      </c>
      <c r="AE601" s="88">
        <f t="shared" si="151"/>
        <v>2.4335281241526807E-3</v>
      </c>
      <c r="AF601" s="88">
        <f t="shared" si="151"/>
        <v>2.0012359014413704E-3</v>
      </c>
      <c r="AG601" s="88">
        <f t="shared" si="151"/>
        <v>2.9346071947989371E-3</v>
      </c>
      <c r="AH601" s="88">
        <f t="shared" si="151"/>
        <v>2.6240764283469364E-3</v>
      </c>
      <c r="AI601" s="88">
        <f t="shared" si="151"/>
        <v>2.5576658766072527E-3</v>
      </c>
      <c r="AJ601" s="88">
        <f t="shared" si="151"/>
        <v>2.9906505070718781E-3</v>
      </c>
      <c r="AK601" s="88">
        <f t="shared" si="151"/>
        <v>4.1243537301717155E-3</v>
      </c>
      <c r="AL601" s="88">
        <f t="shared" si="151"/>
        <v>3.3640000000000002E-3</v>
      </c>
      <c r="AM601" s="88">
        <f t="shared" si="151"/>
        <v>9.057374408259712E-4</v>
      </c>
      <c r="AN601" s="88">
        <f t="shared" si="151"/>
        <v>1.9777389089111696E-3</v>
      </c>
      <c r="AO601" s="88">
        <f t="shared" si="151"/>
        <v>-4.0106881624050111E-4</v>
      </c>
      <c r="AP601" s="88">
        <f t="shared" si="151"/>
        <v>4.5483118210217126E-3</v>
      </c>
      <c r="AQ601" s="88">
        <f t="shared" si="151"/>
        <v>8.7783541365131067E-3</v>
      </c>
      <c r="AR601" s="88">
        <f t="shared" si="151"/>
        <v>1.8471095434066632E-3</v>
      </c>
      <c r="AS601" s="88">
        <f t="shared" si="151"/>
        <v>0</v>
      </c>
      <c r="AT601" s="88">
        <f t="shared" si="151"/>
        <v>5.1444908623918088E-3</v>
      </c>
      <c r="AU601" s="88">
        <f t="shared" si="151"/>
        <v>8.2567665359738586E-4</v>
      </c>
      <c r="AV601" s="88">
        <f t="shared" si="151"/>
        <v>1.5259440397335155E-4</v>
      </c>
      <c r="AW601" s="88">
        <f t="shared" si="151"/>
        <v>5.7935735107322913E-3</v>
      </c>
      <c r="AX601" s="88">
        <f t="shared" si="151"/>
        <v>6.5975471609661922E-3</v>
      </c>
      <c r="AY601" s="88">
        <f t="shared" si="151"/>
        <v>7.5684105213177722E-3</v>
      </c>
      <c r="AZ601" s="88">
        <f t="shared" si="151"/>
        <v>7.6858160234960816E-3</v>
      </c>
      <c r="BA601" s="88">
        <f t="shared" si="151"/>
        <v>6.5816061060012835E-3</v>
      </c>
    </row>
    <row r="602" spans="1:53" x14ac:dyDescent="0.2">
      <c r="A602" s="90" t="str">
        <f t="shared" si="143"/>
        <v>Hedge Funds - Macro</v>
      </c>
      <c r="C602" s="88">
        <f t="shared" si="152"/>
        <v>1.6677209641988734E-3</v>
      </c>
      <c r="D602" s="88">
        <f t="shared" ref="D602:BA607" si="153">D528*HLOOKUP($A602,$C$244:$BV$245,2,FALSE)*HLOOKUP(D$2,$C$244:$BV$245,2,FALSE)</f>
        <v>1.6498750541521538E-3</v>
      </c>
      <c r="E602" s="88">
        <f t="shared" si="153"/>
        <v>2.0291423126146116E-3</v>
      </c>
      <c r="F602" s="88">
        <f t="shared" si="153"/>
        <v>1.894832495910779E-3</v>
      </c>
      <c r="G602" s="88">
        <f t="shared" si="153"/>
        <v>2.2680715163170048E-3</v>
      </c>
      <c r="H602" s="88">
        <f t="shared" si="153"/>
        <v>2.2547173154970602E-3</v>
      </c>
      <c r="I602" s="88">
        <f t="shared" si="153"/>
        <v>2.7875508876821875E-3</v>
      </c>
      <c r="J602" s="88">
        <f t="shared" si="153"/>
        <v>2.8414070006477186E-3</v>
      </c>
      <c r="K602" s="88">
        <f t="shared" si="153"/>
        <v>3.9183582080599246E-3</v>
      </c>
      <c r="L602" s="88">
        <f t="shared" si="153"/>
        <v>0</v>
      </c>
      <c r="M602" s="88">
        <f t="shared" si="153"/>
        <v>4.0797725919357048E-4</v>
      </c>
      <c r="N602" s="88">
        <f t="shared" si="153"/>
        <v>3.8827805520492964E-4</v>
      </c>
      <c r="O602" s="88">
        <f t="shared" si="153"/>
        <v>4.2956878545519882E-5</v>
      </c>
      <c r="P602" s="88">
        <f t="shared" si="153"/>
        <v>2.607201211366711E-4</v>
      </c>
      <c r="Q602" s="88">
        <f t="shared" si="153"/>
        <v>9.958637319020349E-4</v>
      </c>
      <c r="R602" s="88">
        <f t="shared" si="153"/>
        <v>7.0440016268818063E-4</v>
      </c>
      <c r="S602" s="88">
        <f t="shared" si="153"/>
        <v>5.0717025941096258E-4</v>
      </c>
      <c r="T602" s="88">
        <f t="shared" si="153"/>
        <v>1.2285473304251453E-3</v>
      </c>
      <c r="U602" s="88">
        <f t="shared" si="153"/>
        <v>7.5441040263021168E-4</v>
      </c>
      <c r="V602" s="88">
        <f t="shared" si="153"/>
        <v>3.283551544076953E-4</v>
      </c>
      <c r="W602" s="88">
        <f t="shared" si="153"/>
        <v>2.1821617966033828E-4</v>
      </c>
      <c r="X602" s="88">
        <f t="shared" si="153"/>
        <v>4.6553077246397811E-4</v>
      </c>
      <c r="Y602" s="88">
        <f t="shared" si="153"/>
        <v>3.1597993067399445E-4</v>
      </c>
      <c r="Z602" s="88">
        <f t="shared" si="153"/>
        <v>1.3924321472837524E-4</v>
      </c>
      <c r="AA602" s="88">
        <f t="shared" si="153"/>
        <v>6.4354449980835672E-4</v>
      </c>
      <c r="AB602" s="88">
        <f t="shared" si="153"/>
        <v>1.359392397782648E-4</v>
      </c>
      <c r="AC602" s="88">
        <f t="shared" si="153"/>
        <v>1.1954375100217385E-3</v>
      </c>
      <c r="AD602" s="88">
        <f t="shared" si="153"/>
        <v>1.1672346455662993E-3</v>
      </c>
      <c r="AE602" s="88">
        <f t="shared" si="153"/>
        <v>1.2808575544714313E-3</v>
      </c>
      <c r="AF602" s="88">
        <f t="shared" si="153"/>
        <v>9.02011887032592E-4</v>
      </c>
      <c r="AG602" s="88">
        <f t="shared" si="153"/>
        <v>7.6909451828647744E-4</v>
      </c>
      <c r="AH602" s="88">
        <f t="shared" si="153"/>
        <v>1.3842772328835492E-3</v>
      </c>
      <c r="AI602" s="88">
        <f t="shared" si="153"/>
        <v>1.322490821788031E-3</v>
      </c>
      <c r="AJ602" s="88">
        <f t="shared" si="153"/>
        <v>1.4806899473154105E-3</v>
      </c>
      <c r="AK602" s="88">
        <f t="shared" si="153"/>
        <v>1.5696494834498845E-3</v>
      </c>
      <c r="AL602" s="88">
        <f t="shared" si="153"/>
        <v>9.0573744082597131E-4</v>
      </c>
      <c r="AM602" s="88">
        <f t="shared" si="153"/>
        <v>2.4010000000000008E-3</v>
      </c>
      <c r="AN602" s="88">
        <f t="shared" si="153"/>
        <v>4.9938541855350412E-4</v>
      </c>
      <c r="AO602" s="88">
        <f t="shared" si="153"/>
        <v>3.687548231569659E-3</v>
      </c>
      <c r="AP602" s="88">
        <f t="shared" si="153"/>
        <v>2.3674932897639199E-3</v>
      </c>
      <c r="AQ602" s="88">
        <f t="shared" si="153"/>
        <v>3.7027116695193905E-3</v>
      </c>
      <c r="AR602" s="88">
        <f t="shared" si="153"/>
        <v>3.2716652961832292E-5</v>
      </c>
      <c r="AS602" s="88">
        <f t="shared" si="153"/>
        <v>0</v>
      </c>
      <c r="AT602" s="88">
        <f t="shared" si="153"/>
        <v>2.1037074707522946E-3</v>
      </c>
      <c r="AU602" s="88">
        <f t="shared" si="153"/>
        <v>4.408766192769491E-4</v>
      </c>
      <c r="AV602" s="88">
        <f t="shared" si="153"/>
        <v>-1.5351658819410353E-4</v>
      </c>
      <c r="AW602" s="88">
        <f t="shared" si="153"/>
        <v>1.8963424702515734E-3</v>
      </c>
      <c r="AX602" s="88">
        <f t="shared" si="153"/>
        <v>2.5325821970140954E-3</v>
      </c>
      <c r="AY602" s="88">
        <f t="shared" si="153"/>
        <v>2.0792007422325283E-3</v>
      </c>
      <c r="AZ602" s="88">
        <f t="shared" si="153"/>
        <v>2.3397610375856717E-3</v>
      </c>
      <c r="BA602" s="88">
        <f t="shared" si="153"/>
        <v>2.1397533814980873E-3</v>
      </c>
    </row>
    <row r="603" spans="1:53" x14ac:dyDescent="0.2">
      <c r="A603" s="90" t="str">
        <f t="shared" si="143"/>
        <v>Hedge Funds - Relative Value</v>
      </c>
      <c r="C603" s="88">
        <f t="shared" si="152"/>
        <v>3.6736805027027934E-3</v>
      </c>
      <c r="D603" s="88">
        <f t="shared" si="153"/>
        <v>3.6170616806117774E-3</v>
      </c>
      <c r="E603" s="88">
        <f t="shared" si="153"/>
        <v>4.3292668819916889E-3</v>
      </c>
      <c r="F603" s="88">
        <f t="shared" si="153"/>
        <v>4.330557316307361E-3</v>
      </c>
      <c r="G603" s="88">
        <f t="shared" si="153"/>
        <v>4.9356827814521385E-3</v>
      </c>
      <c r="H603" s="88">
        <f t="shared" si="153"/>
        <v>4.2567245040307598E-3</v>
      </c>
      <c r="I603" s="88">
        <f t="shared" si="153"/>
        <v>4.8457367500657446E-3</v>
      </c>
      <c r="J603" s="88">
        <f t="shared" si="153"/>
        <v>5.2398301251253519E-3</v>
      </c>
      <c r="K603" s="88">
        <f t="shared" si="153"/>
        <v>6.0070296640433356E-3</v>
      </c>
      <c r="L603" s="88">
        <f t="shared" si="153"/>
        <v>0</v>
      </c>
      <c r="M603" s="88">
        <f t="shared" si="153"/>
        <v>1.1684285733815088E-4</v>
      </c>
      <c r="N603" s="88">
        <f t="shared" si="153"/>
        <v>-3.790689980442804E-4</v>
      </c>
      <c r="O603" s="88">
        <f t="shared" si="153"/>
        <v>-1.8135230354617817E-6</v>
      </c>
      <c r="P603" s="88">
        <f t="shared" si="153"/>
        <v>-2.6541696269172206E-4</v>
      </c>
      <c r="Q603" s="88">
        <f t="shared" si="153"/>
        <v>-1.0646938769347145E-3</v>
      </c>
      <c r="R603" s="88">
        <f t="shared" si="153"/>
        <v>7.8825640761920335E-4</v>
      </c>
      <c r="S603" s="88">
        <f t="shared" si="153"/>
        <v>6.6247311503540992E-4</v>
      </c>
      <c r="T603" s="88">
        <f t="shared" si="153"/>
        <v>1.1812900709136883E-3</v>
      </c>
      <c r="U603" s="88">
        <f t="shared" si="153"/>
        <v>5.8655396122392334E-4</v>
      </c>
      <c r="V603" s="88">
        <f t="shared" si="153"/>
        <v>-1.0598003969767231E-5</v>
      </c>
      <c r="W603" s="88">
        <f t="shared" si="153"/>
        <v>-1.8941651960218224E-5</v>
      </c>
      <c r="X603" s="88">
        <f t="shared" si="153"/>
        <v>1.3153051495704037E-3</v>
      </c>
      <c r="Y603" s="88">
        <f t="shared" si="153"/>
        <v>1.234000929175362E-4</v>
      </c>
      <c r="Z603" s="88">
        <f t="shared" si="153"/>
        <v>4.7998487489082132E-5</v>
      </c>
      <c r="AA603" s="88">
        <f t="shared" si="153"/>
        <v>2.7097238154560979E-3</v>
      </c>
      <c r="AB603" s="88">
        <f t="shared" si="153"/>
        <v>1.8242211635383701E-3</v>
      </c>
      <c r="AC603" s="88">
        <f t="shared" si="153"/>
        <v>7.1321557966566183E-4</v>
      </c>
      <c r="AD603" s="88">
        <f t="shared" si="153"/>
        <v>4.0434757163137087E-4</v>
      </c>
      <c r="AE603" s="88">
        <f t="shared" si="153"/>
        <v>1.6939796876633759E-3</v>
      </c>
      <c r="AF603" s="88">
        <f t="shared" si="153"/>
        <v>1.8094161358122851E-3</v>
      </c>
      <c r="AG603" s="88">
        <f t="shared" si="153"/>
        <v>2.5580456293144041E-3</v>
      </c>
      <c r="AH603" s="88">
        <f t="shared" si="153"/>
        <v>1.972271411821012E-3</v>
      </c>
      <c r="AI603" s="88">
        <f t="shared" si="153"/>
        <v>1.6736112230243097E-3</v>
      </c>
      <c r="AJ603" s="88">
        <f t="shared" si="153"/>
        <v>1.812815441904076E-3</v>
      </c>
      <c r="AK603" s="88">
        <f t="shared" si="153"/>
        <v>2.4495667623517575E-3</v>
      </c>
      <c r="AL603" s="88">
        <f t="shared" si="153"/>
        <v>1.9777389089111696E-3</v>
      </c>
      <c r="AM603" s="88">
        <f t="shared" si="153"/>
        <v>4.9938541855350412E-4</v>
      </c>
      <c r="AN603" s="88">
        <f t="shared" si="153"/>
        <v>1.521E-3</v>
      </c>
      <c r="AO603" s="88">
        <f t="shared" si="153"/>
        <v>-3.6769534599876368E-4</v>
      </c>
      <c r="AP603" s="88">
        <f t="shared" si="153"/>
        <v>3.1972893956381185E-3</v>
      </c>
      <c r="AQ603" s="88">
        <f t="shared" si="153"/>
        <v>5.2958896377883107E-3</v>
      </c>
      <c r="AR603" s="88">
        <f t="shared" si="153"/>
        <v>1.3646905420135549E-3</v>
      </c>
      <c r="AS603" s="88">
        <f t="shared" si="153"/>
        <v>0</v>
      </c>
      <c r="AT603" s="88">
        <f t="shared" si="153"/>
        <v>3.3099453887660041E-3</v>
      </c>
      <c r="AU603" s="88">
        <f t="shared" si="153"/>
        <v>3.8907138798113876E-4</v>
      </c>
      <c r="AV603" s="88">
        <f t="shared" si="153"/>
        <v>-4.5469479893591071E-4</v>
      </c>
      <c r="AW603" s="88">
        <f t="shared" si="153"/>
        <v>3.8767684787577531E-3</v>
      </c>
      <c r="AX603" s="88">
        <f t="shared" si="153"/>
        <v>4.3870754497781859E-3</v>
      </c>
      <c r="AY603" s="88">
        <f t="shared" si="153"/>
        <v>4.3157747089941504E-3</v>
      </c>
      <c r="AZ603" s="88">
        <f t="shared" si="153"/>
        <v>3.6875829146705151E-3</v>
      </c>
      <c r="BA603" s="88">
        <f t="shared" si="153"/>
        <v>4.756075301435317E-3</v>
      </c>
    </row>
    <row r="604" spans="1:53" x14ac:dyDescent="0.2">
      <c r="A604" s="90" t="str">
        <f t="shared" si="143"/>
        <v>Hedge Funds - Managed Futures</v>
      </c>
      <c r="C604" s="88">
        <f t="shared" si="152"/>
        <v>-1.3688662621779955E-3</v>
      </c>
      <c r="D604" s="88">
        <f t="shared" si="153"/>
        <v>-1.296820730712873E-3</v>
      </c>
      <c r="E604" s="88">
        <f t="shared" si="153"/>
        <v>-1.415273202514466E-3</v>
      </c>
      <c r="F604" s="88">
        <f t="shared" si="153"/>
        <v>-2.282429384186201E-3</v>
      </c>
      <c r="G604" s="88">
        <f t="shared" si="153"/>
        <v>-2.3974825964975651E-3</v>
      </c>
      <c r="H604" s="88">
        <f t="shared" si="153"/>
        <v>-1.1766664303603422E-3</v>
      </c>
      <c r="I604" s="88">
        <f t="shared" si="153"/>
        <v>-1.1518608244377188E-3</v>
      </c>
      <c r="J604" s="88">
        <f t="shared" si="153"/>
        <v>-1.2432472587456812E-3</v>
      </c>
      <c r="K604" s="88">
        <f t="shared" si="153"/>
        <v>-8.5831601446805645E-4</v>
      </c>
      <c r="L604" s="88">
        <f t="shared" si="153"/>
        <v>0</v>
      </c>
      <c r="M604" s="88">
        <f t="shared" si="153"/>
        <v>7.4955755230459971E-4</v>
      </c>
      <c r="N604" s="88">
        <f t="shared" si="153"/>
        <v>1.2146388065091775E-3</v>
      </c>
      <c r="O604" s="88">
        <f t="shared" si="153"/>
        <v>7.2372467576810459E-5</v>
      </c>
      <c r="P604" s="88">
        <f t="shared" si="153"/>
        <v>8.2574563582563858E-4</v>
      </c>
      <c r="Q604" s="88">
        <f t="shared" si="153"/>
        <v>3.1818686282440159E-3</v>
      </c>
      <c r="R604" s="88">
        <f t="shared" si="153"/>
        <v>6.5025420674539713E-4</v>
      </c>
      <c r="S604" s="88">
        <f t="shared" si="153"/>
        <v>3.9919687679876574E-4</v>
      </c>
      <c r="T604" s="88">
        <f t="shared" si="153"/>
        <v>1.2428569587228044E-3</v>
      </c>
      <c r="U604" s="88">
        <f t="shared" si="153"/>
        <v>8.1903938897275941E-4</v>
      </c>
      <c r="V604" s="88">
        <f t="shared" si="153"/>
        <v>6.7613121744636263E-4</v>
      </c>
      <c r="W604" s="88">
        <f t="shared" si="153"/>
        <v>4.7828189965874903E-4</v>
      </c>
      <c r="X604" s="88">
        <f t="shared" si="153"/>
        <v>-1.2895173018839633E-4</v>
      </c>
      <c r="Y604" s="88">
        <f t="shared" si="153"/>
        <v>4.8874637491729391E-4</v>
      </c>
      <c r="Z604" s="88">
        <f t="shared" si="153"/>
        <v>2.3028638019836648E-4</v>
      </c>
      <c r="AA604" s="88">
        <f t="shared" si="153"/>
        <v>-1.5331751356903185E-3</v>
      </c>
      <c r="AB604" s="88">
        <f t="shared" si="153"/>
        <v>-1.0879940231090402E-3</v>
      </c>
      <c r="AC604" s="88">
        <f t="shared" si="153"/>
        <v>1.0372710107468906E-3</v>
      </c>
      <c r="AD604" s="88">
        <f t="shared" si="153"/>
        <v>1.2718338611955276E-3</v>
      </c>
      <c r="AE604" s="88">
        <f t="shared" si="153"/>
        <v>2.6535075142942809E-4</v>
      </c>
      <c r="AF604" s="88">
        <f t="shared" si="153"/>
        <v>-2.8253384913399675E-4</v>
      </c>
      <c r="AG604" s="88">
        <f t="shared" si="153"/>
        <v>-1.03619393358398E-3</v>
      </c>
      <c r="AH604" s="88">
        <f t="shared" si="153"/>
        <v>8.6274457574261427E-6</v>
      </c>
      <c r="AI604" s="88">
        <f t="shared" si="153"/>
        <v>8.0656119318852184E-4</v>
      </c>
      <c r="AJ604" s="88">
        <f t="shared" si="153"/>
        <v>4.9827539777855777E-4</v>
      </c>
      <c r="AK604" s="88">
        <f t="shared" si="153"/>
        <v>-2.5119485888632772E-4</v>
      </c>
      <c r="AL604" s="88">
        <f t="shared" si="153"/>
        <v>-4.0106881624050105E-4</v>
      </c>
      <c r="AM604" s="88">
        <f t="shared" si="153"/>
        <v>3.687548231569659E-3</v>
      </c>
      <c r="AN604" s="88">
        <f t="shared" si="153"/>
        <v>-3.6769534599876368E-4</v>
      </c>
      <c r="AO604" s="88">
        <f t="shared" si="153"/>
        <v>1.0404000000000004E-2</v>
      </c>
      <c r="AP604" s="88">
        <f t="shared" si="153"/>
        <v>-7.7702929178593181E-5</v>
      </c>
      <c r="AQ604" s="88">
        <f t="shared" si="153"/>
        <v>-7.1897974747097489E-4</v>
      </c>
      <c r="AR604" s="88">
        <f t="shared" si="153"/>
        <v>-7.9811031135947736E-4</v>
      </c>
      <c r="AS604" s="88">
        <f t="shared" si="153"/>
        <v>0</v>
      </c>
      <c r="AT604" s="88">
        <f t="shared" si="153"/>
        <v>7.1431750340333921E-5</v>
      </c>
      <c r="AU604" s="88">
        <f t="shared" si="153"/>
        <v>1.8131071683382276E-5</v>
      </c>
      <c r="AV604" s="88">
        <f t="shared" si="153"/>
        <v>-5.1950869913198745E-4</v>
      </c>
      <c r="AW604" s="88">
        <f t="shared" si="153"/>
        <v>-4.747542575613787E-6</v>
      </c>
      <c r="AX604" s="88">
        <f t="shared" si="153"/>
        <v>-6.0422513239140903E-5</v>
      </c>
      <c r="AY604" s="88">
        <f t="shared" si="153"/>
        <v>-1.5395027245583696E-3</v>
      </c>
      <c r="AZ604" s="88">
        <f t="shared" si="153"/>
        <v>-1.1612420041889947E-3</v>
      </c>
      <c r="BA604" s="88">
        <f t="shared" si="153"/>
        <v>-5.4782801010674095E-4</v>
      </c>
    </row>
    <row r="605" spans="1:53" x14ac:dyDescent="0.2">
      <c r="A605" s="90" t="str">
        <f t="shared" si="143"/>
        <v>Commodities</v>
      </c>
      <c r="C605" s="88">
        <f t="shared" si="152"/>
        <v>8.2759527720553117E-3</v>
      </c>
      <c r="D605" s="88">
        <f t="shared" si="153"/>
        <v>8.1531661990390993E-3</v>
      </c>
      <c r="E605" s="88">
        <f t="shared" si="153"/>
        <v>1.0006645072402943E-2</v>
      </c>
      <c r="F605" s="88">
        <f t="shared" si="153"/>
        <v>9.6781844662045067E-3</v>
      </c>
      <c r="G605" s="88">
        <f t="shared" si="153"/>
        <v>1.0383383027625244E-2</v>
      </c>
      <c r="H605" s="88">
        <f t="shared" si="153"/>
        <v>1.0877682899355626E-2</v>
      </c>
      <c r="I605" s="88">
        <f t="shared" si="153"/>
        <v>1.3383726789391041E-2</v>
      </c>
      <c r="J605" s="88">
        <f t="shared" si="153"/>
        <v>1.4277715556057186E-2</v>
      </c>
      <c r="K605" s="88">
        <f t="shared" si="153"/>
        <v>1.7715604147979042E-2</v>
      </c>
      <c r="L605" s="88">
        <f t="shared" si="153"/>
        <v>0</v>
      </c>
      <c r="M605" s="88">
        <f t="shared" si="153"/>
        <v>1.565748643572724E-4</v>
      </c>
      <c r="N605" s="88">
        <f t="shared" si="153"/>
        <v>-7.4720755617968104E-4</v>
      </c>
      <c r="O605" s="88">
        <f t="shared" si="153"/>
        <v>6.4608343083790343E-5</v>
      </c>
      <c r="P605" s="88">
        <f t="shared" si="153"/>
        <v>-3.5422546387211298E-4</v>
      </c>
      <c r="Q605" s="88">
        <f t="shared" si="153"/>
        <v>-3.3583593019538486E-3</v>
      </c>
      <c r="R605" s="88">
        <f t="shared" si="153"/>
        <v>1.4593447554036147E-3</v>
      </c>
      <c r="S605" s="88">
        <f t="shared" si="153"/>
        <v>1.3694676715578339E-3</v>
      </c>
      <c r="T605" s="88">
        <f t="shared" si="153"/>
        <v>1.8474073426660185E-3</v>
      </c>
      <c r="U605" s="88">
        <f t="shared" si="153"/>
        <v>2.1791420585904309E-3</v>
      </c>
      <c r="V605" s="88">
        <f t="shared" si="153"/>
        <v>9.6937908456334271E-5</v>
      </c>
      <c r="W605" s="88">
        <f t="shared" si="153"/>
        <v>-8.8144557221233011E-5</v>
      </c>
      <c r="X605" s="88">
        <f t="shared" si="153"/>
        <v>2.256818744210934E-3</v>
      </c>
      <c r="Y605" s="88">
        <f t="shared" si="153"/>
        <v>-3.3318508168108204E-4</v>
      </c>
      <c r="Z605" s="88">
        <f t="shared" si="153"/>
        <v>-1.0707173986616481E-4</v>
      </c>
      <c r="AA605" s="88">
        <f t="shared" si="153"/>
        <v>5.6379959119158655E-3</v>
      </c>
      <c r="AB605" s="88">
        <f t="shared" si="153"/>
        <v>3.3286179493278072E-3</v>
      </c>
      <c r="AC605" s="88">
        <f t="shared" si="153"/>
        <v>4.812916209245276E-3</v>
      </c>
      <c r="AD605" s="88">
        <f t="shared" si="153"/>
        <v>4.088998973261016E-3</v>
      </c>
      <c r="AE605" s="88">
        <f t="shared" si="153"/>
        <v>6.7871925757665803E-3</v>
      </c>
      <c r="AF605" s="88">
        <f t="shared" si="153"/>
        <v>4.5333093029656917E-3</v>
      </c>
      <c r="AG605" s="88">
        <f t="shared" si="153"/>
        <v>6.4941183797195016E-3</v>
      </c>
      <c r="AH605" s="88">
        <f t="shared" si="153"/>
        <v>7.9552876841734298E-3</v>
      </c>
      <c r="AI605" s="88">
        <f t="shared" si="153"/>
        <v>4.0099165129971791E-3</v>
      </c>
      <c r="AJ605" s="88">
        <f t="shared" si="153"/>
        <v>4.6541369108333121E-3</v>
      </c>
      <c r="AK605" s="88">
        <f t="shared" si="153"/>
        <v>6.2914185283710657E-3</v>
      </c>
      <c r="AL605" s="88">
        <f t="shared" si="153"/>
        <v>4.5483118210217126E-3</v>
      </c>
      <c r="AM605" s="88">
        <f t="shared" si="153"/>
        <v>2.3674932897639204E-3</v>
      </c>
      <c r="AN605" s="88">
        <f t="shared" si="153"/>
        <v>3.1972893956381189E-3</v>
      </c>
      <c r="AO605" s="88">
        <f t="shared" si="153"/>
        <v>-7.7702929178593167E-5</v>
      </c>
      <c r="AP605" s="88">
        <f t="shared" si="153"/>
        <v>2.1903999999999983E-2</v>
      </c>
      <c r="AQ605" s="88">
        <f t="shared" si="153"/>
        <v>2.0779070269575251E-2</v>
      </c>
      <c r="AR605" s="88">
        <f t="shared" si="153"/>
        <v>3.6629723033742697E-3</v>
      </c>
      <c r="AS605" s="88">
        <f t="shared" si="153"/>
        <v>0</v>
      </c>
      <c r="AT605" s="88">
        <f t="shared" si="153"/>
        <v>1.1249903516469067E-2</v>
      </c>
      <c r="AU605" s="88">
        <f t="shared" si="153"/>
        <v>3.0008171131017934E-3</v>
      </c>
      <c r="AV605" s="88">
        <f t="shared" si="153"/>
        <v>-7.1662171956331287E-5</v>
      </c>
      <c r="AW605" s="88">
        <f t="shared" si="153"/>
        <v>7.4024953977739893E-3</v>
      </c>
      <c r="AX605" s="88">
        <f t="shared" si="153"/>
        <v>1.0559540943011052E-2</v>
      </c>
      <c r="AY605" s="88">
        <f t="shared" si="153"/>
        <v>9.9204574085589685E-3</v>
      </c>
      <c r="AZ605" s="88">
        <f t="shared" si="153"/>
        <v>3.4511682758195145E-3</v>
      </c>
      <c r="BA605" s="88">
        <f t="shared" si="153"/>
        <v>1.2467987447173343E-2</v>
      </c>
    </row>
    <row r="606" spans="1:53" x14ac:dyDescent="0.2">
      <c r="A606" s="90" t="str">
        <f t="shared" si="143"/>
        <v>Global Natural Resources Equity</v>
      </c>
      <c r="C606" s="88">
        <f t="shared" si="152"/>
        <v>2.1049594553309035E-2</v>
      </c>
      <c r="D606" s="88">
        <f t="shared" si="153"/>
        <v>2.0825133000223487E-2</v>
      </c>
      <c r="E606" s="88">
        <f t="shared" si="153"/>
        <v>2.3079285180709775E-2</v>
      </c>
      <c r="F606" s="88">
        <f t="shared" si="153"/>
        <v>2.3565952385878712E-2</v>
      </c>
      <c r="G606" s="88">
        <f t="shared" si="153"/>
        <v>2.3271995589366417E-2</v>
      </c>
      <c r="H606" s="88">
        <f t="shared" si="153"/>
        <v>2.475083956107562E-2</v>
      </c>
      <c r="I606" s="88">
        <f t="shared" si="153"/>
        <v>2.8290439952840592E-2</v>
      </c>
      <c r="J606" s="88">
        <f t="shared" si="153"/>
        <v>2.7722350984294986E-2</v>
      </c>
      <c r="K606" s="88">
        <f t="shared" si="153"/>
        <v>3.5321713273270113E-2</v>
      </c>
      <c r="L606" s="88">
        <f t="shared" si="153"/>
        <v>0</v>
      </c>
      <c r="M606" s="88">
        <f t="shared" si="153"/>
        <v>-2.4099064704800362E-4</v>
      </c>
      <c r="N606" s="88">
        <f t="shared" si="153"/>
        <v>-2.2046842066462693E-3</v>
      </c>
      <c r="O606" s="88">
        <f t="shared" si="153"/>
        <v>1.1620104386859298E-5</v>
      </c>
      <c r="P606" s="88">
        <f t="shared" si="153"/>
        <v>-1.4390660954532795E-3</v>
      </c>
      <c r="Q606" s="88">
        <f t="shared" si="153"/>
        <v>-6.6750606357688091E-3</v>
      </c>
      <c r="R606" s="88">
        <f t="shared" si="153"/>
        <v>2.2961495210590461E-3</v>
      </c>
      <c r="S606" s="88">
        <f t="shared" si="153"/>
        <v>1.8542288169123939E-3</v>
      </c>
      <c r="T606" s="88">
        <f t="shared" si="153"/>
        <v>3.6034059757734213E-3</v>
      </c>
      <c r="U606" s="88">
        <f t="shared" si="153"/>
        <v>2.094178071402266E-3</v>
      </c>
      <c r="V606" s="88">
        <f t="shared" si="153"/>
        <v>-3.3865352682562572E-4</v>
      </c>
      <c r="W606" s="88">
        <f t="shared" si="153"/>
        <v>-5.2519945145301284E-4</v>
      </c>
      <c r="X606" s="88">
        <f t="shared" si="153"/>
        <v>2.9025553438327576E-3</v>
      </c>
      <c r="Y606" s="88">
        <f t="shared" si="153"/>
        <v>-6.2679571011159949E-4</v>
      </c>
      <c r="Z606" s="88">
        <f t="shared" si="153"/>
        <v>-2.3113415481435844E-4</v>
      </c>
      <c r="AA606" s="88">
        <f t="shared" si="153"/>
        <v>1.0526735999531758E-2</v>
      </c>
      <c r="AB606" s="88">
        <f t="shared" si="153"/>
        <v>5.1031515587907569E-3</v>
      </c>
      <c r="AC606" s="88">
        <f t="shared" si="153"/>
        <v>6.3033578947638081E-3</v>
      </c>
      <c r="AD606" s="88">
        <f t="shared" si="153"/>
        <v>4.9448426775287003E-3</v>
      </c>
      <c r="AE606" s="88">
        <f t="shared" si="153"/>
        <v>1.0349891705144726E-2</v>
      </c>
      <c r="AF606" s="88">
        <f t="shared" si="153"/>
        <v>7.5756746347926361E-3</v>
      </c>
      <c r="AG606" s="88">
        <f t="shared" si="153"/>
        <v>1.0028377456193678E-2</v>
      </c>
      <c r="AH606" s="88">
        <f t="shared" si="153"/>
        <v>1.2243813874364079E-2</v>
      </c>
      <c r="AI606" s="88">
        <f t="shared" si="153"/>
        <v>6.9070962371993528E-3</v>
      </c>
      <c r="AJ606" s="88">
        <f t="shared" si="153"/>
        <v>9.0530062187342136E-3</v>
      </c>
      <c r="AK606" s="88">
        <f t="shared" si="153"/>
        <v>1.2606397041596371E-2</v>
      </c>
      <c r="AL606" s="88">
        <f t="shared" si="153"/>
        <v>8.7783541365131085E-3</v>
      </c>
      <c r="AM606" s="88">
        <f t="shared" si="153"/>
        <v>3.7027116695193905E-3</v>
      </c>
      <c r="AN606" s="88">
        <f t="shared" si="153"/>
        <v>5.2958896377883107E-3</v>
      </c>
      <c r="AO606" s="88">
        <f t="shared" si="153"/>
        <v>-7.1897974747097521E-4</v>
      </c>
      <c r="AP606" s="88">
        <f t="shared" si="153"/>
        <v>2.0779070269575251E-2</v>
      </c>
      <c r="AQ606" s="88">
        <f t="shared" si="153"/>
        <v>4.0804000000000021E-2</v>
      </c>
      <c r="AR606" s="88">
        <f t="shared" si="153"/>
        <v>3.7847696945899636E-3</v>
      </c>
      <c r="AS606" s="88">
        <f t="shared" si="153"/>
        <v>0</v>
      </c>
      <c r="AT606" s="88">
        <f t="shared" si="153"/>
        <v>1.696928398113123E-2</v>
      </c>
      <c r="AU606" s="88">
        <f t="shared" si="153"/>
        <v>3.6844259279415624E-3</v>
      </c>
      <c r="AV606" s="88">
        <f t="shared" si="153"/>
        <v>2.2996286310302486E-3</v>
      </c>
      <c r="AW606" s="88">
        <f t="shared" si="153"/>
        <v>1.5421613590330664E-2</v>
      </c>
      <c r="AX606" s="88">
        <f t="shared" si="153"/>
        <v>2.094281725099538E-2</v>
      </c>
      <c r="AY606" s="88">
        <f t="shared" si="153"/>
        <v>2.4609400371091689E-2</v>
      </c>
      <c r="AZ606" s="88">
        <f t="shared" si="153"/>
        <v>2.488585458547669E-2</v>
      </c>
      <c r="BA606" s="88">
        <f t="shared" si="153"/>
        <v>2.1912228892782111E-2</v>
      </c>
    </row>
    <row r="607" spans="1:53" x14ac:dyDescent="0.2">
      <c r="A607" s="90" t="str">
        <f t="shared" si="143"/>
        <v>U.S. Core Real Estate</v>
      </c>
      <c r="C607" s="88">
        <f t="shared" si="152"/>
        <v>4.1623820832817288E-3</v>
      </c>
      <c r="D607" s="88">
        <f t="shared" si="153"/>
        <v>4.0666102322289973E-3</v>
      </c>
      <c r="E607" s="88">
        <f t="shared" si="153"/>
        <v>5.02549558617331E-3</v>
      </c>
      <c r="F607" s="88">
        <f t="shared" si="153"/>
        <v>5.2835933818649065E-3</v>
      </c>
      <c r="G607" s="88">
        <f t="shared" si="153"/>
        <v>5.7715277430148764E-3</v>
      </c>
      <c r="H607" s="88">
        <f t="shared" si="153"/>
        <v>4.085756737886059E-3</v>
      </c>
      <c r="I607" s="88">
        <f t="shared" ref="D607:BA612" si="154">I533*HLOOKUP($A607,$C$244:$BV$245,2,FALSE)*HLOOKUP(I$2,$C$244:$BV$245,2,FALSE)</f>
        <v>4.1939735560656815E-3</v>
      </c>
      <c r="J607" s="88">
        <f t="shared" si="154"/>
        <v>4.607805546020396E-3</v>
      </c>
      <c r="K607" s="88">
        <f t="shared" si="154"/>
        <v>4.3304010298891686E-3</v>
      </c>
      <c r="L607" s="88">
        <f t="shared" si="154"/>
        <v>0</v>
      </c>
      <c r="M607" s="88">
        <f t="shared" si="154"/>
        <v>-9.3796797461549576E-5</v>
      </c>
      <c r="N607" s="88">
        <f t="shared" si="154"/>
        <v>-4.4402705584583419E-4</v>
      </c>
      <c r="O607" s="88">
        <f t="shared" si="154"/>
        <v>-1.4962558259243292E-5</v>
      </c>
      <c r="P607" s="88">
        <f t="shared" si="154"/>
        <v>-3.1642988813602107E-4</v>
      </c>
      <c r="Q607" s="88">
        <f t="shared" si="154"/>
        <v>-1.3787897671407243E-3</v>
      </c>
      <c r="R607" s="88">
        <f t="shared" si="154"/>
        <v>9.1319425590417398E-5</v>
      </c>
      <c r="S607" s="88">
        <f t="shared" si="154"/>
        <v>1.8642289127118275E-4</v>
      </c>
      <c r="T607" s="88">
        <f t="shared" si="154"/>
        <v>-1.37408129334932E-4</v>
      </c>
      <c r="U607" s="88">
        <f t="shared" si="154"/>
        <v>5.9324388723042576E-4</v>
      </c>
      <c r="V607" s="88">
        <f t="shared" si="154"/>
        <v>-1.743770920237841E-4</v>
      </c>
      <c r="W607" s="88">
        <f t="shared" si="154"/>
        <v>-1.3344886460755023E-4</v>
      </c>
      <c r="X607" s="88">
        <f t="shared" si="154"/>
        <v>1.8277480089198951E-3</v>
      </c>
      <c r="Y607" s="88">
        <f t="shared" si="154"/>
        <v>-9.5333353839044657E-5</v>
      </c>
      <c r="Z607" s="88">
        <f t="shared" si="154"/>
        <v>-7.3788330226651924E-5</v>
      </c>
      <c r="AA607" s="88">
        <f t="shared" si="154"/>
        <v>2.7636846110164889E-3</v>
      </c>
      <c r="AB607" s="88">
        <f t="shared" si="154"/>
        <v>2.6132081457658314E-3</v>
      </c>
      <c r="AC607" s="88">
        <f t="shared" si="154"/>
        <v>5.4122731525784416E-4</v>
      </c>
      <c r="AD607" s="88">
        <f t="shared" si="154"/>
        <v>2.0934860711529371E-4</v>
      </c>
      <c r="AE607" s="88">
        <f t="shared" si="154"/>
        <v>1.4621980773967648E-3</v>
      </c>
      <c r="AF607" s="88">
        <f t="shared" si="154"/>
        <v>1.3782805195207467E-3</v>
      </c>
      <c r="AG607" s="88">
        <f t="shared" si="154"/>
        <v>2.1551064161798726E-3</v>
      </c>
      <c r="AH607" s="88">
        <f t="shared" si="154"/>
        <v>1.4947186004544213E-3</v>
      </c>
      <c r="AI607" s="88">
        <f t="shared" si="154"/>
        <v>1.5245656489372341E-3</v>
      </c>
      <c r="AJ607" s="88">
        <f t="shared" si="154"/>
        <v>1.486781227157757E-3</v>
      </c>
      <c r="AK607" s="88">
        <f t="shared" si="154"/>
        <v>2.1074046489596033E-3</v>
      </c>
      <c r="AL607" s="88">
        <f t="shared" si="154"/>
        <v>1.8471095434066634E-3</v>
      </c>
      <c r="AM607" s="88">
        <f t="shared" si="154"/>
        <v>3.2716652961832292E-5</v>
      </c>
      <c r="AN607" s="88">
        <f t="shared" si="154"/>
        <v>1.3646905420135549E-3</v>
      </c>
      <c r="AO607" s="88">
        <f t="shared" si="154"/>
        <v>-7.9811031135947736E-4</v>
      </c>
      <c r="AP607" s="88">
        <f t="shared" si="154"/>
        <v>3.662972303374271E-3</v>
      </c>
      <c r="AQ607" s="88">
        <f t="shared" si="154"/>
        <v>3.7847696945899631E-3</v>
      </c>
      <c r="AR607" s="88">
        <f t="shared" si="154"/>
        <v>3.8439999999999959E-3</v>
      </c>
      <c r="AS607" s="88">
        <f t="shared" si="154"/>
        <v>0</v>
      </c>
      <c r="AT607" s="88">
        <f t="shared" si="154"/>
        <v>3.8182648675569317E-3</v>
      </c>
      <c r="AU607" s="88">
        <f t="shared" si="154"/>
        <v>1.0653095366604417E-3</v>
      </c>
      <c r="AV607" s="88">
        <f t="shared" si="154"/>
        <v>5.5118643071274081E-4</v>
      </c>
      <c r="AW607" s="88">
        <f t="shared" si="154"/>
        <v>5.3942571071065948E-3</v>
      </c>
      <c r="AX607" s="88">
        <f t="shared" si="154"/>
        <v>4.784219763394537E-3</v>
      </c>
      <c r="AY607" s="88">
        <f t="shared" si="154"/>
        <v>5.2657380748791583E-3</v>
      </c>
      <c r="AZ607" s="88">
        <f t="shared" si="154"/>
        <v>2.1965909756930858E-3</v>
      </c>
      <c r="BA607" s="88">
        <f t="shared" si="154"/>
        <v>3.4582919035759463E-3</v>
      </c>
    </row>
    <row r="608" spans="1:53" x14ac:dyDescent="0.2">
      <c r="A608" s="90" t="str">
        <f t="shared" si="143"/>
        <v>U.S. Residential Real Estate</v>
      </c>
      <c r="C608" s="88">
        <f t="shared" si="152"/>
        <v>0</v>
      </c>
      <c r="D608" s="88">
        <f t="shared" si="154"/>
        <v>0</v>
      </c>
      <c r="E608" s="88">
        <f t="shared" si="154"/>
        <v>0</v>
      </c>
      <c r="F608" s="88">
        <f t="shared" si="154"/>
        <v>0</v>
      </c>
      <c r="G608" s="88">
        <f t="shared" si="154"/>
        <v>0</v>
      </c>
      <c r="H608" s="88">
        <f t="shared" si="154"/>
        <v>0</v>
      </c>
      <c r="I608" s="88">
        <f t="shared" si="154"/>
        <v>0</v>
      </c>
      <c r="J608" s="88">
        <f t="shared" si="154"/>
        <v>0</v>
      </c>
      <c r="K608" s="88">
        <f t="shared" si="154"/>
        <v>0</v>
      </c>
      <c r="L608" s="88">
        <f t="shared" si="154"/>
        <v>0</v>
      </c>
      <c r="M608" s="88">
        <f t="shared" si="154"/>
        <v>0</v>
      </c>
      <c r="N608" s="88">
        <f t="shared" si="154"/>
        <v>0</v>
      </c>
      <c r="O608" s="88">
        <f t="shared" si="154"/>
        <v>0</v>
      </c>
      <c r="P608" s="88">
        <f t="shared" si="154"/>
        <v>0</v>
      </c>
      <c r="Q608" s="88">
        <f t="shared" si="154"/>
        <v>0</v>
      </c>
      <c r="R608" s="88">
        <f t="shared" si="154"/>
        <v>0</v>
      </c>
      <c r="S608" s="88">
        <f t="shared" si="154"/>
        <v>0</v>
      </c>
      <c r="T608" s="88">
        <f t="shared" si="154"/>
        <v>0</v>
      </c>
      <c r="U608" s="88">
        <f t="shared" si="154"/>
        <v>0</v>
      </c>
      <c r="V608" s="88">
        <f t="shared" si="154"/>
        <v>0</v>
      </c>
      <c r="W608" s="88">
        <f t="shared" si="154"/>
        <v>0</v>
      </c>
      <c r="X608" s="88">
        <f t="shared" si="154"/>
        <v>0</v>
      </c>
      <c r="Y608" s="88">
        <f t="shared" si="154"/>
        <v>0</v>
      </c>
      <c r="Z608" s="88">
        <f t="shared" si="154"/>
        <v>0</v>
      </c>
      <c r="AA608" s="88">
        <f t="shared" si="154"/>
        <v>0</v>
      </c>
      <c r="AB608" s="88">
        <f t="shared" si="154"/>
        <v>0</v>
      </c>
      <c r="AC608" s="88">
        <f t="shared" si="154"/>
        <v>0</v>
      </c>
      <c r="AD608" s="88">
        <f t="shared" si="154"/>
        <v>0</v>
      </c>
      <c r="AE608" s="88">
        <f t="shared" si="154"/>
        <v>0</v>
      </c>
      <c r="AF608" s="88">
        <f t="shared" si="154"/>
        <v>0</v>
      </c>
      <c r="AG608" s="88">
        <f t="shared" si="154"/>
        <v>0</v>
      </c>
      <c r="AH608" s="88">
        <f t="shared" si="154"/>
        <v>0</v>
      </c>
      <c r="AI608" s="88">
        <f t="shared" si="154"/>
        <v>0</v>
      </c>
      <c r="AJ608" s="88">
        <f t="shared" si="154"/>
        <v>0</v>
      </c>
      <c r="AK608" s="88">
        <f t="shared" si="154"/>
        <v>0</v>
      </c>
      <c r="AL608" s="88">
        <f t="shared" si="154"/>
        <v>0</v>
      </c>
      <c r="AM608" s="88">
        <f t="shared" si="154"/>
        <v>0</v>
      </c>
      <c r="AN608" s="88">
        <f t="shared" si="154"/>
        <v>0</v>
      </c>
      <c r="AO608" s="88">
        <f t="shared" si="154"/>
        <v>0</v>
      </c>
      <c r="AP608" s="88">
        <f t="shared" si="154"/>
        <v>0</v>
      </c>
      <c r="AQ608" s="88">
        <f t="shared" si="154"/>
        <v>0</v>
      </c>
      <c r="AR608" s="88">
        <f t="shared" si="154"/>
        <v>0</v>
      </c>
      <c r="AS608" s="88">
        <f t="shared" si="154"/>
        <v>0</v>
      </c>
      <c r="AT608" s="88">
        <f t="shared" si="154"/>
        <v>0</v>
      </c>
      <c r="AU608" s="88">
        <f t="shared" si="154"/>
        <v>0</v>
      </c>
      <c r="AV608" s="88">
        <f t="shared" si="154"/>
        <v>0</v>
      </c>
      <c r="AW608" s="88">
        <f t="shared" si="154"/>
        <v>0</v>
      </c>
      <c r="AX608" s="88">
        <f t="shared" si="154"/>
        <v>0</v>
      </c>
      <c r="AY608" s="88">
        <f t="shared" si="154"/>
        <v>0</v>
      </c>
      <c r="AZ608" s="88">
        <f t="shared" si="154"/>
        <v>0</v>
      </c>
      <c r="BA608" s="88">
        <f t="shared" si="154"/>
        <v>0</v>
      </c>
    </row>
    <row r="609" spans="1:53" x14ac:dyDescent="0.2">
      <c r="A609" s="90" t="str">
        <f t="shared" si="143"/>
        <v>Alternatives Basket</v>
      </c>
      <c r="C609" s="88">
        <f t="shared" si="152"/>
        <v>1.3399566098848573E-2</v>
      </c>
      <c r="D609" s="88">
        <f t="shared" si="154"/>
        <v>1.3127308543480395E-2</v>
      </c>
      <c r="E609" s="88">
        <f t="shared" si="154"/>
        <v>1.5511197031472414E-2</v>
      </c>
      <c r="F609" s="88">
        <f t="shared" si="154"/>
        <v>1.6611892503251638E-2</v>
      </c>
      <c r="G609" s="88">
        <f t="shared" si="154"/>
        <v>1.6726152827941293E-2</v>
      </c>
      <c r="H609" s="88">
        <f t="shared" si="154"/>
        <v>1.4449231119350625E-2</v>
      </c>
      <c r="I609" s="88">
        <f t="shared" si="154"/>
        <v>1.5722828201947633E-2</v>
      </c>
      <c r="J609" s="88">
        <f t="shared" si="154"/>
        <v>1.626456970072521E-2</v>
      </c>
      <c r="K609" s="88">
        <f t="shared" si="154"/>
        <v>1.9077250714096796E-2</v>
      </c>
      <c r="L609" s="88">
        <f t="shared" si="154"/>
        <v>0</v>
      </c>
      <c r="M609" s="88">
        <f t="shared" si="154"/>
        <v>4.7783117539189872E-4</v>
      </c>
      <c r="N609" s="88">
        <f t="shared" si="154"/>
        <v>-6.5845782806033838E-4</v>
      </c>
      <c r="O609" s="88">
        <f t="shared" si="154"/>
        <v>5.2926518652120923E-6</v>
      </c>
      <c r="P609" s="88">
        <f t="shared" si="154"/>
        <v>-4.6104248592701954E-4</v>
      </c>
      <c r="Q609" s="88">
        <f t="shared" si="154"/>
        <v>-1.9692403065457798E-3</v>
      </c>
      <c r="R609" s="88">
        <f t="shared" si="154"/>
        <v>2.0758894927103695E-3</v>
      </c>
      <c r="S609" s="88">
        <f t="shared" si="154"/>
        <v>1.6120883959680969E-3</v>
      </c>
      <c r="T609" s="88">
        <f t="shared" si="154"/>
        <v>3.4551458843491553E-3</v>
      </c>
      <c r="U609" s="88">
        <f t="shared" si="154"/>
        <v>1.8045497007364033E-3</v>
      </c>
      <c r="V609" s="88">
        <f t="shared" si="154"/>
        <v>1.5023628788506861E-4</v>
      </c>
      <c r="W609" s="88">
        <f t="shared" si="154"/>
        <v>4.7526793694898289E-5</v>
      </c>
      <c r="X609" s="88">
        <f t="shared" si="154"/>
        <v>4.1482704914487575E-3</v>
      </c>
      <c r="Y609" s="88">
        <f t="shared" si="154"/>
        <v>2.1001932971354578E-4</v>
      </c>
      <c r="Z609" s="88">
        <f t="shared" si="154"/>
        <v>-5.207369313559967E-6</v>
      </c>
      <c r="AA609" s="88">
        <f t="shared" si="154"/>
        <v>7.2254510860903396E-3</v>
      </c>
      <c r="AB609" s="88">
        <f t="shared" si="154"/>
        <v>3.923337411984998E-3</v>
      </c>
      <c r="AC609" s="88">
        <f t="shared" si="154"/>
        <v>3.6220531780709886E-3</v>
      </c>
      <c r="AD609" s="88">
        <f t="shared" si="154"/>
        <v>2.8802347451587018E-3</v>
      </c>
      <c r="AE609" s="88">
        <f t="shared" si="154"/>
        <v>5.8693378949927653E-3</v>
      </c>
      <c r="AF609" s="88">
        <f t="shared" si="154"/>
        <v>5.2894863514950019E-3</v>
      </c>
      <c r="AG609" s="88">
        <f t="shared" si="154"/>
        <v>6.6096206892703362E-3</v>
      </c>
      <c r="AH609" s="88">
        <f t="shared" si="154"/>
        <v>7.4745507323511337E-3</v>
      </c>
      <c r="AI609" s="88">
        <f t="shared" si="154"/>
        <v>4.3554032097655772E-3</v>
      </c>
      <c r="AJ609" s="88">
        <f t="shared" si="154"/>
        <v>5.2318540931367988E-3</v>
      </c>
      <c r="AK609" s="88">
        <f t="shared" si="154"/>
        <v>7.2395366304755238E-3</v>
      </c>
      <c r="AL609" s="88">
        <f t="shared" si="154"/>
        <v>5.1444908623918088E-3</v>
      </c>
      <c r="AM609" s="88">
        <f t="shared" si="154"/>
        <v>2.1037074707522946E-3</v>
      </c>
      <c r="AN609" s="88">
        <f t="shared" si="154"/>
        <v>3.3099453887660041E-3</v>
      </c>
      <c r="AO609" s="88">
        <f t="shared" si="154"/>
        <v>7.1431750340334002E-5</v>
      </c>
      <c r="AP609" s="88">
        <f t="shared" si="154"/>
        <v>1.1249903516469067E-2</v>
      </c>
      <c r="AQ609" s="88">
        <f t="shared" si="154"/>
        <v>1.696928398113123E-2</v>
      </c>
      <c r="AR609" s="88">
        <f t="shared" si="154"/>
        <v>3.8182648675569321E-3</v>
      </c>
      <c r="AS609" s="88">
        <f t="shared" si="154"/>
        <v>0</v>
      </c>
      <c r="AT609" s="88">
        <f t="shared" si="154"/>
        <v>1.2099999999999994E-2</v>
      </c>
      <c r="AU609" s="88">
        <f t="shared" si="154"/>
        <v>2.3221612740674286E-3</v>
      </c>
      <c r="AV609" s="88">
        <f t="shared" si="154"/>
        <v>8.5291416028865504E-4</v>
      </c>
      <c r="AW609" s="88">
        <f t="shared" si="154"/>
        <v>1.8388264430005852E-2</v>
      </c>
      <c r="AX609" s="88">
        <f t="shared" si="154"/>
        <v>1.7372878788213104E-2</v>
      </c>
      <c r="AY609" s="88">
        <f t="shared" si="154"/>
        <v>1.5287280491660173E-2</v>
      </c>
      <c r="AZ609" s="88">
        <f t="shared" si="154"/>
        <v>1.3883602508981107E-2</v>
      </c>
      <c r="BA609" s="88">
        <f t="shared" si="154"/>
        <v>1.1442696604026562E-2</v>
      </c>
    </row>
    <row r="610" spans="1:53" x14ac:dyDescent="0.2">
      <c r="A610" s="90" t="str">
        <f t="shared" si="143"/>
        <v>Timberland</v>
      </c>
      <c r="C610" s="88">
        <f t="shared" si="152"/>
        <v>2.2963864467071072E-3</v>
      </c>
      <c r="D610" s="88">
        <f t="shared" si="154"/>
        <v>2.252087756630414E-3</v>
      </c>
      <c r="E610" s="88">
        <f t="shared" si="154"/>
        <v>2.5600202461562045E-3</v>
      </c>
      <c r="F610" s="88">
        <f t="shared" si="154"/>
        <v>2.842244139592985E-3</v>
      </c>
      <c r="G610" s="88">
        <f t="shared" si="154"/>
        <v>2.6245599355087836E-3</v>
      </c>
      <c r="H610" s="88">
        <f t="shared" si="154"/>
        <v>2.7738269197148673E-3</v>
      </c>
      <c r="I610" s="88">
        <f t="shared" si="154"/>
        <v>3.2972087720972583E-3</v>
      </c>
      <c r="J610" s="88">
        <f t="shared" si="154"/>
        <v>3.2256533707161355E-3</v>
      </c>
      <c r="K610" s="88">
        <f t="shared" si="154"/>
        <v>2.6698537340462134E-3</v>
      </c>
      <c r="L610" s="88">
        <f t="shared" si="154"/>
        <v>0</v>
      </c>
      <c r="M610" s="88">
        <f t="shared" si="154"/>
        <v>1.5334838355162491E-4</v>
      </c>
      <c r="N610" s="88">
        <f t="shared" si="154"/>
        <v>1.9756359914179918E-4</v>
      </c>
      <c r="O610" s="88">
        <f t="shared" si="154"/>
        <v>6.1488673476493057E-5</v>
      </c>
      <c r="P610" s="88">
        <f t="shared" si="154"/>
        <v>1.7467378805724983E-4</v>
      </c>
      <c r="Q610" s="88">
        <f t="shared" si="154"/>
        <v>-3.6085513777021108E-5</v>
      </c>
      <c r="R610" s="88">
        <f t="shared" si="154"/>
        <v>1.6549251230986049E-4</v>
      </c>
      <c r="S610" s="88">
        <f t="shared" si="154"/>
        <v>1.6287940098053222E-4</v>
      </c>
      <c r="T610" s="88">
        <f t="shared" si="154"/>
        <v>2.4003076837747722E-4</v>
      </c>
      <c r="U610" s="88">
        <f t="shared" si="154"/>
        <v>5.3823799916369699E-4</v>
      </c>
      <c r="V610" s="88">
        <f t="shared" si="154"/>
        <v>2.4778067030085135E-4</v>
      </c>
      <c r="W610" s="88">
        <f t="shared" si="154"/>
        <v>7.35016775538755E-5</v>
      </c>
      <c r="X610" s="88">
        <f t="shared" si="154"/>
        <v>8.7685277284278251E-4</v>
      </c>
      <c r="Y610" s="88">
        <f t="shared" si="154"/>
        <v>2.1999873382815465E-5</v>
      </c>
      <c r="Z610" s="88">
        <f t="shared" si="154"/>
        <v>3.7541238680221582E-5</v>
      </c>
      <c r="AA610" s="88">
        <f t="shared" si="154"/>
        <v>1.2051617979230373E-3</v>
      </c>
      <c r="AB610" s="88">
        <f t="shared" si="154"/>
        <v>7.9546803019718768E-5</v>
      </c>
      <c r="AC610" s="88">
        <f t="shared" si="154"/>
        <v>1.3367272903692848E-3</v>
      </c>
      <c r="AD610" s="88">
        <f t="shared" si="154"/>
        <v>1.1893944480233646E-3</v>
      </c>
      <c r="AE610" s="88">
        <f t="shared" si="154"/>
        <v>1.6737063552794741E-3</v>
      </c>
      <c r="AF610" s="88">
        <f t="shared" si="154"/>
        <v>1.0471671406036857E-3</v>
      </c>
      <c r="AG610" s="88">
        <f t="shared" si="154"/>
        <v>9.1870727776679313E-4</v>
      </c>
      <c r="AH610" s="88">
        <f t="shared" si="154"/>
        <v>1.9547983581391553E-3</v>
      </c>
      <c r="AI610" s="88">
        <f t="shared" si="154"/>
        <v>6.8893305142847929E-4</v>
      </c>
      <c r="AJ610" s="88">
        <f t="shared" si="154"/>
        <v>8.1796178476685022E-4</v>
      </c>
      <c r="AK610" s="88">
        <f t="shared" si="154"/>
        <v>1.136367199163644E-3</v>
      </c>
      <c r="AL610" s="88">
        <f t="shared" si="154"/>
        <v>8.2567665359738575E-4</v>
      </c>
      <c r="AM610" s="88">
        <f t="shared" si="154"/>
        <v>4.4087661927694915E-4</v>
      </c>
      <c r="AN610" s="88">
        <f t="shared" si="154"/>
        <v>3.890713879811387E-4</v>
      </c>
      <c r="AO610" s="88">
        <f t="shared" si="154"/>
        <v>1.8131071683382273E-5</v>
      </c>
      <c r="AP610" s="88">
        <f t="shared" si="154"/>
        <v>3.0008171131017929E-3</v>
      </c>
      <c r="AQ610" s="88">
        <f t="shared" si="154"/>
        <v>3.684425927941562E-3</v>
      </c>
      <c r="AR610" s="88">
        <f t="shared" si="154"/>
        <v>1.0653095366604415E-3</v>
      </c>
      <c r="AS610" s="88">
        <f t="shared" si="154"/>
        <v>0</v>
      </c>
      <c r="AT610" s="88">
        <f t="shared" si="154"/>
        <v>2.322161274067429E-3</v>
      </c>
      <c r="AU610" s="88">
        <f t="shared" si="154"/>
        <v>1.9359999999999989E-3</v>
      </c>
      <c r="AV610" s="88">
        <f t="shared" si="154"/>
        <v>1.4091436290611125E-3</v>
      </c>
      <c r="AW610" s="88">
        <f t="shared" si="154"/>
        <v>2.7331798620057668E-3</v>
      </c>
      <c r="AX610" s="88">
        <f t="shared" si="154"/>
        <v>2.8686106139486686E-3</v>
      </c>
      <c r="AY610" s="88">
        <f t="shared" si="154"/>
        <v>3.2563417156315682E-3</v>
      </c>
      <c r="AZ610" s="88">
        <f t="shared" si="154"/>
        <v>8.6142890695720684E-4</v>
      </c>
      <c r="BA610" s="88">
        <f t="shared" si="154"/>
        <v>2.2155951414864869E-3</v>
      </c>
    </row>
    <row r="611" spans="1:53" x14ac:dyDescent="0.2">
      <c r="A611" s="90" t="str">
        <f t="shared" si="143"/>
        <v>Farmland</v>
      </c>
      <c r="C611" s="88">
        <f t="shared" si="152"/>
        <v>3.1517755760343226E-3</v>
      </c>
      <c r="D611" s="88">
        <f t="shared" si="154"/>
        <v>3.1356963342495858E-3</v>
      </c>
      <c r="E611" s="88">
        <f t="shared" si="154"/>
        <v>2.6972191769074009E-3</v>
      </c>
      <c r="F611" s="88">
        <f t="shared" si="154"/>
        <v>3.3118158888973703E-3</v>
      </c>
      <c r="G611" s="88">
        <f t="shared" si="154"/>
        <v>2.4808160512323763E-3</v>
      </c>
      <c r="H611" s="88">
        <f t="shared" si="154"/>
        <v>3.0503498667577116E-3</v>
      </c>
      <c r="I611" s="88">
        <f t="shared" si="154"/>
        <v>2.9452011998945043E-3</v>
      </c>
      <c r="J611" s="88">
        <f t="shared" si="154"/>
        <v>2.690560795399686E-3</v>
      </c>
      <c r="K611" s="88">
        <f t="shared" si="154"/>
        <v>1.1775130378102517E-3</v>
      </c>
      <c r="L611" s="88">
        <f t="shared" si="154"/>
        <v>0</v>
      </c>
      <c r="M611" s="88">
        <f t="shared" si="154"/>
        <v>-6.8634358583045648E-4</v>
      </c>
      <c r="N611" s="88">
        <f t="shared" si="154"/>
        <v>-5.2857585288420476E-4</v>
      </c>
      <c r="O611" s="88">
        <f t="shared" si="154"/>
        <v>-8.5302865999363695E-5</v>
      </c>
      <c r="P611" s="88">
        <f t="shared" si="154"/>
        <v>-3.4938013654262101E-4</v>
      </c>
      <c r="Q611" s="88">
        <f t="shared" si="154"/>
        <v>-1.6400921378716443E-3</v>
      </c>
      <c r="R611" s="88">
        <f t="shared" si="154"/>
        <v>-1.2462701148316228E-3</v>
      </c>
      <c r="S611" s="88">
        <f t="shared" si="154"/>
        <v>-9.4831727425614108E-4</v>
      </c>
      <c r="T611" s="88">
        <f t="shared" si="154"/>
        <v>-2.0870364889361203E-3</v>
      </c>
      <c r="U611" s="88">
        <f t="shared" si="154"/>
        <v>-8.4508006942250139E-4</v>
      </c>
      <c r="V611" s="88">
        <f t="shared" si="154"/>
        <v>-4.0775671317930278E-4</v>
      </c>
      <c r="W611" s="88">
        <f t="shared" si="154"/>
        <v>-4.3892000513292754E-4</v>
      </c>
      <c r="X611" s="88">
        <f t="shared" si="154"/>
        <v>-5.9168188676791294E-4</v>
      </c>
      <c r="Y611" s="88">
        <f t="shared" si="154"/>
        <v>-7.1474467094297177E-4</v>
      </c>
      <c r="Z611" s="88">
        <f t="shared" si="154"/>
        <v>-3.1343167126019963E-4</v>
      </c>
      <c r="AA611" s="88">
        <f t="shared" si="154"/>
        <v>-7.7826684397159162E-4</v>
      </c>
      <c r="AB611" s="88">
        <f t="shared" si="154"/>
        <v>-9.7679210840042577E-4</v>
      </c>
      <c r="AC611" s="88">
        <f t="shared" si="154"/>
        <v>1.1080559988006448E-3</v>
      </c>
      <c r="AD611" s="88">
        <f t="shared" si="154"/>
        <v>9.6901255866733277E-4</v>
      </c>
      <c r="AE611" s="88">
        <f t="shared" si="154"/>
        <v>1.3636653159419081E-3</v>
      </c>
      <c r="AF611" s="88">
        <f t="shared" si="154"/>
        <v>-3.2657641177781679E-4</v>
      </c>
      <c r="AG611" s="88">
        <f t="shared" si="154"/>
        <v>-8.1722613154337298E-4</v>
      </c>
      <c r="AH611" s="88">
        <f t="shared" si="154"/>
        <v>1.0818013986441345E-3</v>
      </c>
      <c r="AI611" s="88">
        <f t="shared" si="154"/>
        <v>-6.7706795948073529E-5</v>
      </c>
      <c r="AJ611" s="88">
        <f t="shared" si="154"/>
        <v>2.5876927073079125E-4</v>
      </c>
      <c r="AK611" s="88">
        <f t="shared" si="154"/>
        <v>6.8938716933406453E-4</v>
      </c>
      <c r="AL611" s="88">
        <f t="shared" si="154"/>
        <v>1.5259440397335155E-4</v>
      </c>
      <c r="AM611" s="88">
        <f t="shared" si="154"/>
        <v>-1.5351658819410348E-4</v>
      </c>
      <c r="AN611" s="88">
        <f t="shared" si="154"/>
        <v>-4.5469479893591065E-4</v>
      </c>
      <c r="AO611" s="88">
        <f t="shared" si="154"/>
        <v>-5.1950869913198745E-4</v>
      </c>
      <c r="AP611" s="88">
        <f t="shared" si="154"/>
        <v>-7.1662171956331125E-5</v>
      </c>
      <c r="AQ611" s="88">
        <f t="shared" si="154"/>
        <v>2.2996286310302491E-3</v>
      </c>
      <c r="AR611" s="88">
        <f t="shared" si="154"/>
        <v>5.511864307127406E-4</v>
      </c>
      <c r="AS611" s="88">
        <f t="shared" si="154"/>
        <v>0</v>
      </c>
      <c r="AT611" s="88">
        <f t="shared" si="154"/>
        <v>8.5291416028865493E-4</v>
      </c>
      <c r="AU611" s="88">
        <f t="shared" si="154"/>
        <v>1.4091436290611125E-3</v>
      </c>
      <c r="AV611" s="88">
        <f t="shared" si="154"/>
        <v>4.0959999999999972E-3</v>
      </c>
      <c r="AW611" s="88">
        <f t="shared" si="154"/>
        <v>9.4710349334785348E-4</v>
      </c>
      <c r="AX611" s="88">
        <f t="shared" si="154"/>
        <v>1.2994242849557048E-3</v>
      </c>
      <c r="AY611" s="88">
        <f t="shared" si="154"/>
        <v>3.871665887256326E-3</v>
      </c>
      <c r="AZ611" s="88">
        <f t="shared" si="154"/>
        <v>3.2711590606916128E-3</v>
      </c>
      <c r="BA611" s="88">
        <f t="shared" si="154"/>
        <v>-9.3082340805211543E-4</v>
      </c>
    </row>
    <row r="612" spans="1:53" x14ac:dyDescent="0.2">
      <c r="A612" s="90" t="str">
        <f t="shared" si="143"/>
        <v>U.S. REIT</v>
      </c>
      <c r="C612" s="88">
        <f t="shared" si="152"/>
        <v>1.9767327751727317E-2</v>
      </c>
      <c r="D612" s="88">
        <f t="shared" si="154"/>
        <v>1.9222767332841027E-2</v>
      </c>
      <c r="E612" s="88">
        <f t="shared" si="154"/>
        <v>2.3713087721827765E-2</v>
      </c>
      <c r="F612" s="88">
        <f t="shared" si="154"/>
        <v>2.6243564593099938E-2</v>
      </c>
      <c r="G612" s="88">
        <f t="shared" si="154"/>
        <v>2.4670435959535591E-2</v>
      </c>
      <c r="H612" s="88">
        <f t="shared" si="154"/>
        <v>1.9629806332053069E-2</v>
      </c>
      <c r="I612" s="88">
        <f t="shared" si="154"/>
        <v>2.0222197901647501E-2</v>
      </c>
      <c r="J612" s="88">
        <f t="shared" si="154"/>
        <v>2.0766449085972132E-2</v>
      </c>
      <c r="K612" s="88">
        <f t="shared" si="154"/>
        <v>2.3354376882228734E-2</v>
      </c>
      <c r="L612" s="88">
        <f t="shared" si="154"/>
        <v>0</v>
      </c>
      <c r="M612" s="88">
        <f t="shared" si="154"/>
        <v>1.9795393630988975E-3</v>
      </c>
      <c r="N612" s="88">
        <f t="shared" ref="D612:BA616" si="155">N538*HLOOKUP($A612,$C$244:$BV$245,2,FALSE)*HLOOKUP(N$2,$C$244:$BV$245,2,FALSE)</f>
        <v>4.6685775948659736E-4</v>
      </c>
      <c r="O612" s="88">
        <f t="shared" si="155"/>
        <v>-4.1225395840319174E-5</v>
      </c>
      <c r="P612" s="88">
        <f t="shared" si="155"/>
        <v>1.5314593308868557E-4</v>
      </c>
      <c r="Q612" s="88">
        <f t="shared" si="155"/>
        <v>2.1182364086970167E-3</v>
      </c>
      <c r="R612" s="88">
        <f t="shared" si="155"/>
        <v>4.50418896348098E-3</v>
      </c>
      <c r="S612" s="88">
        <f t="shared" si="155"/>
        <v>3.1434802842161677E-3</v>
      </c>
      <c r="T612" s="88">
        <f t="shared" si="155"/>
        <v>8.3724047775229609E-3</v>
      </c>
      <c r="U612" s="88">
        <f t="shared" si="155"/>
        <v>3.6166952314580416E-3</v>
      </c>
      <c r="V612" s="88">
        <f t="shared" si="155"/>
        <v>1.0246457897962595E-3</v>
      </c>
      <c r="W612" s="88">
        <f t="shared" si="155"/>
        <v>8.549031079054044E-4</v>
      </c>
      <c r="X612" s="88">
        <f t="shared" si="155"/>
        <v>9.6081107551832089E-3</v>
      </c>
      <c r="Y612" s="88">
        <f t="shared" si="155"/>
        <v>1.7120032869045679E-3</v>
      </c>
      <c r="Z612" s="88">
        <f t="shared" si="155"/>
        <v>2.9556988071797894E-4</v>
      </c>
      <c r="AA612" s="88">
        <f t="shared" si="155"/>
        <v>1.1411894422055077E-2</v>
      </c>
      <c r="AB612" s="88">
        <f t="shared" si="155"/>
        <v>5.6784788838508326E-3</v>
      </c>
      <c r="AC612" s="88">
        <f t="shared" si="155"/>
        <v>5.5235915871847483E-3</v>
      </c>
      <c r="AD612" s="88">
        <f t="shared" si="155"/>
        <v>4.7895187851755283E-3</v>
      </c>
      <c r="AE612" s="88">
        <f t="shared" si="155"/>
        <v>7.8405044875879716E-3</v>
      </c>
      <c r="AF612" s="88">
        <f t="shared" si="155"/>
        <v>9.1891029281276192E-3</v>
      </c>
      <c r="AG612" s="88">
        <f t="shared" si="155"/>
        <v>9.7105912546993165E-3</v>
      </c>
      <c r="AH612" s="88">
        <f t="shared" si="155"/>
        <v>1.194107722295862E-2</v>
      </c>
      <c r="AI612" s="88">
        <f t="shared" si="155"/>
        <v>4.4745369629351911E-3</v>
      </c>
      <c r="AJ612" s="88">
        <f t="shared" si="155"/>
        <v>5.7737768973087841E-3</v>
      </c>
      <c r="AK612" s="88">
        <f t="shared" si="155"/>
        <v>8.0462038715413166E-3</v>
      </c>
      <c r="AL612" s="88">
        <f t="shared" si="155"/>
        <v>5.7935735107322913E-3</v>
      </c>
      <c r="AM612" s="88">
        <f t="shared" si="155"/>
        <v>1.8963424702515737E-3</v>
      </c>
      <c r="AN612" s="88">
        <f t="shared" si="155"/>
        <v>3.8767684787577535E-3</v>
      </c>
      <c r="AO612" s="88">
        <f t="shared" si="155"/>
        <v>-4.7475425756137963E-6</v>
      </c>
      <c r="AP612" s="88">
        <f t="shared" si="155"/>
        <v>7.4024953977739876E-3</v>
      </c>
      <c r="AQ612" s="88">
        <f t="shared" si="155"/>
        <v>1.542161359033066E-2</v>
      </c>
      <c r="AR612" s="88">
        <f t="shared" si="155"/>
        <v>5.3942571071065948E-3</v>
      </c>
      <c r="AS612" s="88">
        <f t="shared" si="155"/>
        <v>0</v>
      </c>
      <c r="AT612" s="88">
        <f t="shared" si="155"/>
        <v>1.8388264430005848E-2</v>
      </c>
      <c r="AU612" s="88">
        <f t="shared" si="155"/>
        <v>2.7331798620057663E-3</v>
      </c>
      <c r="AV612" s="88">
        <f t="shared" si="155"/>
        <v>9.4710349334785305E-4</v>
      </c>
      <c r="AW612" s="88">
        <f t="shared" si="155"/>
        <v>4.4521000000000012E-2</v>
      </c>
      <c r="AX612" s="88">
        <f t="shared" si="155"/>
        <v>3.4365936131554531E-2</v>
      </c>
      <c r="AY612" s="88">
        <f t="shared" si="155"/>
        <v>2.156829647952763E-2</v>
      </c>
      <c r="AZ612" s="88">
        <f t="shared" si="155"/>
        <v>2.0552663005575216E-2</v>
      </c>
      <c r="BA612" s="88">
        <f t="shared" si="155"/>
        <v>1.262423910135611E-2</v>
      </c>
    </row>
    <row r="613" spans="1:53" x14ac:dyDescent="0.2">
      <c r="A613" s="90" t="str">
        <f t="shared" si="143"/>
        <v>Global REIT</v>
      </c>
      <c r="C613" s="88">
        <f t="shared" si="152"/>
        <v>1.9453247841731757E-2</v>
      </c>
      <c r="D613" s="88">
        <f t="shared" si="155"/>
        <v>1.9088871084020097E-2</v>
      </c>
      <c r="E613" s="88">
        <f t="shared" si="155"/>
        <v>2.2644661922707702E-2</v>
      </c>
      <c r="F613" s="88">
        <f t="shared" si="155"/>
        <v>2.3788105204640586E-2</v>
      </c>
      <c r="G613" s="88">
        <f t="shared" si="155"/>
        <v>2.3283296259872809E-2</v>
      </c>
      <c r="H613" s="88">
        <f t="shared" si="155"/>
        <v>2.1366309733961201E-2</v>
      </c>
      <c r="I613" s="88">
        <f t="shared" si="155"/>
        <v>2.3498595779222784E-2</v>
      </c>
      <c r="J613" s="88">
        <f t="shared" si="155"/>
        <v>2.4319353735289543E-2</v>
      </c>
      <c r="K613" s="88">
        <f t="shared" si="155"/>
        <v>2.7972851612869026E-2</v>
      </c>
      <c r="L613" s="88">
        <f t="shared" si="155"/>
        <v>0</v>
      </c>
      <c r="M613" s="88">
        <f t="shared" si="155"/>
        <v>1.7084349824092553E-3</v>
      </c>
      <c r="N613" s="88">
        <f t="shared" si="155"/>
        <v>9.4195904287972115E-5</v>
      </c>
      <c r="O613" s="88">
        <f t="shared" si="155"/>
        <v>-2.9292535575046999E-5</v>
      </c>
      <c r="P613" s="88">
        <f t="shared" si="155"/>
        <v>-5.5676289195332395E-5</v>
      </c>
      <c r="Q613" s="88">
        <f t="shared" si="155"/>
        <v>7.156524064967887E-4</v>
      </c>
      <c r="R613" s="88">
        <f t="shared" si="155"/>
        <v>4.4447985151783217E-3</v>
      </c>
      <c r="S613" s="88">
        <f t="shared" si="155"/>
        <v>3.2290678195105215E-3</v>
      </c>
      <c r="T613" s="88">
        <f t="shared" si="155"/>
        <v>7.9472817865902552E-3</v>
      </c>
      <c r="U613" s="88">
        <f t="shared" si="155"/>
        <v>3.5908972674975046E-3</v>
      </c>
      <c r="V613" s="88">
        <f t="shared" si="155"/>
        <v>8.5093191449958248E-4</v>
      </c>
      <c r="W613" s="88">
        <f t="shared" si="155"/>
        <v>7.1029064047600104E-4</v>
      </c>
      <c r="X613" s="88">
        <f t="shared" si="155"/>
        <v>7.719042862856856E-3</v>
      </c>
      <c r="Y613" s="88">
        <f t="shared" si="155"/>
        <v>1.3615588094395687E-3</v>
      </c>
      <c r="Z613" s="88">
        <f t="shared" si="155"/>
        <v>2.6714974968229075E-4</v>
      </c>
      <c r="AA613" s="88">
        <f t="shared" si="155"/>
        <v>1.1090285114316438E-2</v>
      </c>
      <c r="AB613" s="88">
        <f t="shared" si="155"/>
        <v>5.5988943176851829E-3</v>
      </c>
      <c r="AC613" s="88">
        <f t="shared" si="155"/>
        <v>6.6858170418779986E-3</v>
      </c>
      <c r="AD613" s="88">
        <f t="shared" si="155"/>
        <v>5.7250136734538675E-3</v>
      </c>
      <c r="AE613" s="88">
        <f t="shared" si="155"/>
        <v>9.7587942445692792E-3</v>
      </c>
      <c r="AF613" s="88">
        <f t="shared" si="155"/>
        <v>9.327829699432813E-3</v>
      </c>
      <c r="AG613" s="88">
        <f t="shared" si="155"/>
        <v>1.0374020591267951E-2</v>
      </c>
      <c r="AH613" s="88">
        <f t="shared" si="155"/>
        <v>1.2771676631152008E-2</v>
      </c>
      <c r="AI613" s="88">
        <f t="shared" si="155"/>
        <v>5.2447749336155406E-3</v>
      </c>
      <c r="AJ613" s="88">
        <f t="shared" si="155"/>
        <v>6.8158645863019675E-3</v>
      </c>
      <c r="AK613" s="88">
        <f t="shared" si="155"/>
        <v>9.4239763461605851E-3</v>
      </c>
      <c r="AL613" s="88">
        <f t="shared" si="155"/>
        <v>6.5975471609661914E-3</v>
      </c>
      <c r="AM613" s="88">
        <f t="shared" si="155"/>
        <v>2.5325821970140954E-3</v>
      </c>
      <c r="AN613" s="88">
        <f t="shared" si="155"/>
        <v>4.387075449778185E-3</v>
      </c>
      <c r="AO613" s="88">
        <f t="shared" si="155"/>
        <v>-6.0422513239140903E-5</v>
      </c>
      <c r="AP613" s="88">
        <f t="shared" si="155"/>
        <v>1.0559540943011052E-2</v>
      </c>
      <c r="AQ613" s="88">
        <f t="shared" si="155"/>
        <v>2.094281725099538E-2</v>
      </c>
      <c r="AR613" s="88">
        <f t="shared" si="155"/>
        <v>4.784219763394537E-3</v>
      </c>
      <c r="AS613" s="88">
        <f t="shared" si="155"/>
        <v>0</v>
      </c>
      <c r="AT613" s="88">
        <f t="shared" si="155"/>
        <v>1.7372878788213104E-2</v>
      </c>
      <c r="AU613" s="88">
        <f t="shared" si="155"/>
        <v>2.8686106139486681E-3</v>
      </c>
      <c r="AV613" s="88">
        <f t="shared" si="155"/>
        <v>1.2994242849557051E-3</v>
      </c>
      <c r="AW613" s="88">
        <f t="shared" si="155"/>
        <v>3.4365936131554531E-2</v>
      </c>
      <c r="AX613" s="88">
        <f t="shared" si="155"/>
        <v>3.2041E-2</v>
      </c>
      <c r="AY613" s="88">
        <f t="shared" si="155"/>
        <v>2.213801581998413E-2</v>
      </c>
      <c r="AZ613" s="88">
        <f t="shared" si="155"/>
        <v>2.0936719931244196E-2</v>
      </c>
      <c r="BA613" s="88">
        <f t="shared" si="155"/>
        <v>1.4350782854309475E-2</v>
      </c>
    </row>
    <row r="614" spans="1:53" x14ac:dyDescent="0.2">
      <c r="A614" s="90" t="str">
        <f t="shared" si="143"/>
        <v>U.S. Private Equity</v>
      </c>
      <c r="C614" s="88">
        <f t="shared" si="152"/>
        <v>2.3140099216518693E-2</v>
      </c>
      <c r="D614" s="88">
        <f t="shared" si="155"/>
        <v>2.2806943072182079E-2</v>
      </c>
      <c r="E614" s="88">
        <f t="shared" si="155"/>
        <v>2.4829622836682781E-2</v>
      </c>
      <c r="F614" s="88">
        <f t="shared" si="155"/>
        <v>2.7014935260426427E-2</v>
      </c>
      <c r="G614" s="88">
        <f t="shared" si="155"/>
        <v>2.6417780671660378E-2</v>
      </c>
      <c r="H614" s="88">
        <f t="shared" si="155"/>
        <v>2.3671196876845133E-2</v>
      </c>
      <c r="I614" s="88">
        <f t="shared" si="155"/>
        <v>2.4455208861025871E-2</v>
      </c>
      <c r="J614" s="88">
        <f t="shared" si="155"/>
        <v>2.4051239629123516E-2</v>
      </c>
      <c r="K614" s="88">
        <f t="shared" si="155"/>
        <v>2.8300884766936481E-2</v>
      </c>
      <c r="L614" s="88">
        <f t="shared" si="155"/>
        <v>0</v>
      </c>
      <c r="M614" s="88">
        <f t="shared" si="155"/>
        <v>-3.7326246421530304E-4</v>
      </c>
      <c r="N614" s="88">
        <f t="shared" si="155"/>
        <v>-2.038524821228598E-3</v>
      </c>
      <c r="O614" s="88">
        <f t="shared" si="155"/>
        <v>-5.4002181607390871E-5</v>
      </c>
      <c r="P614" s="88">
        <f t="shared" si="155"/>
        <v>-1.4380506127247511E-3</v>
      </c>
      <c r="Q614" s="88">
        <f t="shared" si="155"/>
        <v>-5.5224700523400991E-3</v>
      </c>
      <c r="R614" s="88">
        <f t="shared" si="155"/>
        <v>1.4330171971857742E-3</v>
      </c>
      <c r="S614" s="88">
        <f t="shared" si="155"/>
        <v>1.1144989696323341E-3</v>
      </c>
      <c r="T614" s="88">
        <f t="shared" si="155"/>
        <v>2.4224771787682022E-3</v>
      </c>
      <c r="U614" s="88">
        <f t="shared" si="155"/>
        <v>6.720065567729969E-4</v>
      </c>
      <c r="V614" s="88">
        <f t="shared" si="155"/>
        <v>-5.7259940210311136E-4</v>
      </c>
      <c r="W614" s="88">
        <f t="shared" si="155"/>
        <v>-5.7625737194388178E-4</v>
      </c>
      <c r="X614" s="88">
        <f t="shared" si="155"/>
        <v>4.1704786219112309E-3</v>
      </c>
      <c r="Y614" s="88">
        <f t="shared" si="155"/>
        <v>-6.3921288844694471E-4</v>
      </c>
      <c r="Z614" s="88">
        <f t="shared" si="155"/>
        <v>-3.0099708482882301E-4</v>
      </c>
      <c r="AA614" s="88">
        <f t="shared" si="155"/>
        <v>9.5569561845997228E-3</v>
      </c>
      <c r="AB614" s="88">
        <f t="shared" si="155"/>
        <v>4.9667974751983974E-3</v>
      </c>
      <c r="AC614" s="88">
        <f t="shared" si="155"/>
        <v>3.1090129171262894E-3</v>
      </c>
      <c r="AD614" s="88">
        <f t="shared" si="155"/>
        <v>1.8867161278013655E-3</v>
      </c>
      <c r="AE614" s="88">
        <f t="shared" si="155"/>
        <v>6.8526817325669691E-3</v>
      </c>
      <c r="AF614" s="88">
        <f t="shared" si="155"/>
        <v>6.0231108805883227E-3</v>
      </c>
      <c r="AG614" s="88">
        <f t="shared" si="155"/>
        <v>7.7545448240006346E-3</v>
      </c>
      <c r="AH614" s="88">
        <f t="shared" si="155"/>
        <v>8.4234527126463964E-3</v>
      </c>
      <c r="AI614" s="88">
        <f t="shared" si="155"/>
        <v>5.981614739543362E-3</v>
      </c>
      <c r="AJ614" s="88">
        <f t="shared" si="155"/>
        <v>7.7026157013015007E-3</v>
      </c>
      <c r="AK614" s="88">
        <f t="shared" si="155"/>
        <v>1.1064381040054343E-2</v>
      </c>
      <c r="AL614" s="88">
        <f t="shared" si="155"/>
        <v>7.568410521317773E-3</v>
      </c>
      <c r="AM614" s="88">
        <f t="shared" si="155"/>
        <v>2.0792007422325278E-3</v>
      </c>
      <c r="AN614" s="88">
        <f t="shared" si="155"/>
        <v>4.3157747089941504E-3</v>
      </c>
      <c r="AO614" s="88">
        <f t="shared" si="155"/>
        <v>-1.5395027245583696E-3</v>
      </c>
      <c r="AP614" s="88">
        <f t="shared" si="155"/>
        <v>9.9204574085589685E-3</v>
      </c>
      <c r="AQ614" s="88">
        <f t="shared" si="155"/>
        <v>2.4609400371091689E-2</v>
      </c>
      <c r="AR614" s="88">
        <f t="shared" si="155"/>
        <v>5.2657380748791583E-3</v>
      </c>
      <c r="AS614" s="88">
        <f t="shared" si="155"/>
        <v>0</v>
      </c>
      <c r="AT614" s="88">
        <f t="shared" si="155"/>
        <v>1.5287280491660173E-2</v>
      </c>
      <c r="AU614" s="88">
        <f t="shared" si="155"/>
        <v>3.2563417156315677E-3</v>
      </c>
      <c r="AV614" s="88">
        <f t="shared" si="155"/>
        <v>3.871665887256326E-3</v>
      </c>
      <c r="AW614" s="88">
        <f t="shared" si="155"/>
        <v>2.1568296479527627E-2</v>
      </c>
      <c r="AX614" s="88">
        <f t="shared" si="155"/>
        <v>2.2138015819984133E-2</v>
      </c>
      <c r="AY614" s="88">
        <f t="shared" si="155"/>
        <v>2.6568999999999978E-2</v>
      </c>
      <c r="AZ614" s="88">
        <f t="shared" si="155"/>
        <v>2.9331323147736805E-2</v>
      </c>
      <c r="BA614" s="88">
        <f t="shared" si="155"/>
        <v>1.5038566065042029E-2</v>
      </c>
    </row>
    <row r="615" spans="1:53" x14ac:dyDescent="0.2">
      <c r="A615" s="90" t="str">
        <f t="shared" si="143"/>
        <v>U.S. Venture Capital</v>
      </c>
      <c r="C615" s="88">
        <f t="shared" si="152"/>
        <v>2.5991872872985704E-2</v>
      </c>
      <c r="D615" s="88">
        <f t="shared" si="155"/>
        <v>2.5595986088841092E-2</v>
      </c>
      <c r="E615" s="88">
        <f t="shared" si="155"/>
        <v>2.6982891876133445E-2</v>
      </c>
      <c r="F615" s="88">
        <f t="shared" si="155"/>
        <v>3.0579036979155476E-2</v>
      </c>
      <c r="G615" s="88">
        <f t="shared" si="155"/>
        <v>2.9139446257307133E-2</v>
      </c>
      <c r="H615" s="88">
        <f t="shared" si="155"/>
        <v>2.5096545891133932E-2</v>
      </c>
      <c r="I615" s="88">
        <f t="shared" si="155"/>
        <v>2.4555579685882383E-2</v>
      </c>
      <c r="J615" s="88">
        <f t="shared" si="155"/>
        <v>2.2662841051253595E-2</v>
      </c>
      <c r="K615" s="88">
        <f t="shared" si="155"/>
        <v>3.3041624700186747E-2</v>
      </c>
      <c r="L615" s="88">
        <f t="shared" si="155"/>
        <v>0</v>
      </c>
      <c r="M615" s="88">
        <f t="shared" si="155"/>
        <v>-1.3820870729541438E-3</v>
      </c>
      <c r="N615" s="88">
        <f t="shared" si="155"/>
        <v>-3.1916640422270793E-3</v>
      </c>
      <c r="O615" s="88">
        <f t="shared" si="155"/>
        <v>-8.6151264425335383E-6</v>
      </c>
      <c r="P615" s="88">
        <f t="shared" si="155"/>
        <v>-2.1967016959934353E-3</v>
      </c>
      <c r="Q615" s="88">
        <f t="shared" si="155"/>
        <v>-7.7482868603615919E-3</v>
      </c>
      <c r="R615" s="88">
        <f t="shared" si="155"/>
        <v>-8.5785057991738276E-5</v>
      </c>
      <c r="S615" s="88">
        <f t="shared" si="155"/>
        <v>-1.5795840443919625E-4</v>
      </c>
      <c r="T615" s="88">
        <f t="shared" si="155"/>
        <v>3.593258791584518E-6</v>
      </c>
      <c r="U615" s="88">
        <f t="shared" si="155"/>
        <v>-1.4739457884296466E-3</v>
      </c>
      <c r="V615" s="88">
        <f t="shared" si="155"/>
        <v>-1.4564503832273942E-3</v>
      </c>
      <c r="W615" s="88">
        <f t="shared" si="155"/>
        <v>-1.0781005954560285E-3</v>
      </c>
      <c r="X615" s="88">
        <f t="shared" si="155"/>
        <v>1.7615990471071513E-3</v>
      </c>
      <c r="Y615" s="88">
        <f t="shared" si="155"/>
        <v>-1.5758859781155111E-3</v>
      </c>
      <c r="Z615" s="88">
        <f t="shared" si="155"/>
        <v>-5.7063577833473423E-4</v>
      </c>
      <c r="AA615" s="88">
        <f t="shared" si="155"/>
        <v>7.9661127826099534E-3</v>
      </c>
      <c r="AB615" s="88">
        <f t="shared" si="155"/>
        <v>3.5226662296992417E-3</v>
      </c>
      <c r="AC615" s="88">
        <f t="shared" si="155"/>
        <v>-3.9050268665381707E-4</v>
      </c>
      <c r="AD615" s="88">
        <f t="shared" si="155"/>
        <v>-1.3021380192123906E-3</v>
      </c>
      <c r="AE615" s="88">
        <f t="shared" si="155"/>
        <v>2.5990624943030426E-3</v>
      </c>
      <c r="AF615" s="88">
        <f t="shared" si="155"/>
        <v>3.6144846657042966E-3</v>
      </c>
      <c r="AG615" s="88">
        <f t="shared" si="155"/>
        <v>4.7062131569357022E-3</v>
      </c>
      <c r="AH615" s="88">
        <f t="shared" si="155"/>
        <v>5.3588325662434037E-3</v>
      </c>
      <c r="AI615" s="88">
        <f t="shared" si="155"/>
        <v>5.7846100134843282E-3</v>
      </c>
      <c r="AJ615" s="88">
        <f t="shared" si="155"/>
        <v>8.3509116662199481E-3</v>
      </c>
      <c r="AK615" s="88">
        <f t="shared" si="155"/>
        <v>1.2100056799660537E-2</v>
      </c>
      <c r="AL615" s="88">
        <f t="shared" si="155"/>
        <v>7.6858160234960825E-3</v>
      </c>
      <c r="AM615" s="88">
        <f t="shared" si="155"/>
        <v>2.3397610375856717E-3</v>
      </c>
      <c r="AN615" s="88">
        <f t="shared" si="155"/>
        <v>3.6875829146705156E-3</v>
      </c>
      <c r="AO615" s="88">
        <f t="shared" si="155"/>
        <v>-1.1612420041889947E-3</v>
      </c>
      <c r="AP615" s="88">
        <f t="shared" si="155"/>
        <v>3.4511682758195136E-3</v>
      </c>
      <c r="AQ615" s="88">
        <f t="shared" si="155"/>
        <v>2.4885854585476697E-2</v>
      </c>
      <c r="AR615" s="88">
        <f t="shared" si="155"/>
        <v>2.1965909756930858E-3</v>
      </c>
      <c r="AS615" s="88">
        <f t="shared" si="155"/>
        <v>0</v>
      </c>
      <c r="AT615" s="88">
        <f t="shared" si="155"/>
        <v>1.3883602508981107E-2</v>
      </c>
      <c r="AU615" s="88">
        <f t="shared" si="155"/>
        <v>8.6142890695720673E-4</v>
      </c>
      <c r="AV615" s="88">
        <f t="shared" si="155"/>
        <v>3.2711590606916128E-3</v>
      </c>
      <c r="AW615" s="88">
        <f t="shared" si="155"/>
        <v>2.0552663005575216E-2</v>
      </c>
      <c r="AX615" s="88">
        <f t="shared" si="155"/>
        <v>2.0936719931244192E-2</v>
      </c>
      <c r="AY615" s="88">
        <f t="shared" si="155"/>
        <v>2.9331323147736805E-2</v>
      </c>
      <c r="AZ615" s="88">
        <f t="shared" si="155"/>
        <v>4.6224999999999995E-2</v>
      </c>
      <c r="BA615" s="88">
        <f t="shared" si="155"/>
        <v>1.3983201886832124E-2</v>
      </c>
    </row>
    <row r="616" spans="1:53" x14ac:dyDescent="0.2">
      <c r="A616" s="90" t="str">
        <f t="shared" si="143"/>
        <v>Energy Infrastructure</v>
      </c>
      <c r="C616" s="88">
        <f t="shared" si="152"/>
        <v>1.3712464061680705E-2</v>
      </c>
      <c r="D616" s="88">
        <f t="shared" si="155"/>
        <v>1.3531674562661598E-2</v>
      </c>
      <c r="E616" s="88">
        <f t="shared" si="155"/>
        <v>1.5452656888211765E-2</v>
      </c>
      <c r="F616" s="88">
        <f t="shared" si="155"/>
        <v>1.5846117758378551E-2</v>
      </c>
      <c r="G616" s="88">
        <f t="shared" si="155"/>
        <v>1.7020339663802172E-2</v>
      </c>
      <c r="H616" s="88">
        <f t="shared" si="155"/>
        <v>1.4877736328122006E-2</v>
      </c>
      <c r="I616" s="88">
        <f t="shared" si="155"/>
        <v>1.6264440325736852E-2</v>
      </c>
      <c r="J616" s="88">
        <f t="shared" si="155"/>
        <v>1.6401866461861644E-2</v>
      </c>
      <c r="K616" s="88">
        <f t="shared" si="155"/>
        <v>1.9345343300792791E-2</v>
      </c>
      <c r="L616" s="88">
        <f t="shared" si="155"/>
        <v>0</v>
      </c>
      <c r="M616" s="88">
        <f t="shared" si="155"/>
        <v>1.0244098468201487E-5</v>
      </c>
      <c r="N616" s="88">
        <f t="shared" si="155"/>
        <v>-1.63691473123459E-3</v>
      </c>
      <c r="O616" s="88">
        <f t="shared" si="155"/>
        <v>3.0343820433763415E-5</v>
      </c>
      <c r="P616" s="88">
        <f t="shared" si="155"/>
        <v>-1.0407000134068361E-3</v>
      </c>
      <c r="Q616" s="88">
        <f t="shared" si="155"/>
        <v>-4.9615763159053736E-3</v>
      </c>
      <c r="R616" s="88">
        <f t="shared" si="155"/>
        <v>2.0474125505604637E-3</v>
      </c>
      <c r="S616" s="88">
        <f t="shared" si="155"/>
        <v>1.7409963875296148E-3</v>
      </c>
      <c r="T616" s="88">
        <f t="shared" si="155"/>
        <v>2.8488915838116315E-3</v>
      </c>
      <c r="U616" s="88">
        <f t="shared" si="155"/>
        <v>1.2685111272579311E-3</v>
      </c>
      <c r="V616" s="88">
        <f t="shared" si="155"/>
        <v>-1.8329814570988416E-4</v>
      </c>
      <c r="W616" s="88">
        <f t="shared" si="155"/>
        <v>-3.2726245049271739E-4</v>
      </c>
      <c r="X616" s="88">
        <f t="shared" si="155"/>
        <v>3.264570112828661E-3</v>
      </c>
      <c r="Y616" s="88">
        <f t="shared" si="155"/>
        <v>6.4653416029779277E-4</v>
      </c>
      <c r="Z616" s="88">
        <f t="shared" si="155"/>
        <v>3.1383186532876587E-4</v>
      </c>
      <c r="AA616" s="88">
        <f t="shared" si="155"/>
        <v>9.4186529172633551E-3</v>
      </c>
      <c r="AB616" s="88">
        <f t="shared" si="155"/>
        <v>5.0923301042308591E-3</v>
      </c>
      <c r="AC616" s="88">
        <f t="shared" si="155"/>
        <v>2.7503922251754871E-3</v>
      </c>
      <c r="AD616" s="88">
        <f t="shared" si="155"/>
        <v>1.9109980169632291E-3</v>
      </c>
      <c r="AE616" s="88">
        <f t="shared" si="155"/>
        <v>5.5086810085394804E-3</v>
      </c>
      <c r="AF616" s="88">
        <f t="shared" si="155"/>
        <v>4.4683517715642948E-3</v>
      </c>
      <c r="AG616" s="88">
        <f t="shared" si="155"/>
        <v>5.7916276346364794E-3</v>
      </c>
      <c r="AH616" s="88">
        <f t="shared" si="155"/>
        <v>7.1170249549187591E-3</v>
      </c>
      <c r="AI616" s="88">
        <f t="shared" si="155"/>
        <v>5.2703700508210695E-3</v>
      </c>
      <c r="AJ616" s="88">
        <f t="shared" si="155"/>
        <v>5.9670579570451467E-3</v>
      </c>
      <c r="AK616" s="88">
        <f t="shared" si="155"/>
        <v>7.992645244068633E-3</v>
      </c>
      <c r="AL616" s="88">
        <f t="shared" si="155"/>
        <v>6.5816061060012835E-3</v>
      </c>
      <c r="AM616" s="88">
        <f t="shared" si="155"/>
        <v>2.1397533814980869E-3</v>
      </c>
      <c r="AN616" s="88">
        <f t="shared" si="155"/>
        <v>4.756075301435317E-3</v>
      </c>
      <c r="AO616" s="88">
        <f t="shared" si="155"/>
        <v>-5.4782801010674149E-4</v>
      </c>
      <c r="AP616" s="88">
        <f t="shared" si="155"/>
        <v>1.2467987447173343E-2</v>
      </c>
      <c r="AQ616" s="88">
        <f t="shared" si="155"/>
        <v>2.1912228892782111E-2</v>
      </c>
      <c r="AR616" s="88">
        <f t="shared" si="155"/>
        <v>3.4582919035759468E-3</v>
      </c>
      <c r="AS616" s="88">
        <f t="shared" si="155"/>
        <v>0</v>
      </c>
      <c r="AT616" s="88">
        <f t="shared" si="155"/>
        <v>1.1442696604026562E-2</v>
      </c>
      <c r="AU616" s="88">
        <f t="shared" si="155"/>
        <v>2.2155951414864865E-3</v>
      </c>
      <c r="AV616" s="88">
        <f t="shared" si="155"/>
        <v>-9.3082340805211597E-4</v>
      </c>
      <c r="AW616" s="88">
        <f t="shared" si="155"/>
        <v>1.2624239101356112E-2</v>
      </c>
      <c r="AX616" s="88">
        <f t="shared" si="155"/>
        <v>1.4350782854309478E-2</v>
      </c>
      <c r="AY616" s="88">
        <f t="shared" si="155"/>
        <v>1.5038566065042029E-2</v>
      </c>
      <c r="AZ616" s="88">
        <f t="shared" si="155"/>
        <v>1.3983201886832121E-2</v>
      </c>
      <c r="BA616" s="88">
        <f t="shared" si="155"/>
        <v>3.648100000000002E-2</v>
      </c>
    </row>
    <row r="617" spans="1:53" x14ac:dyDescent="0.2">
      <c r="A617" s="90">
        <f t="shared" si="143"/>
        <v>0</v>
      </c>
    </row>
    <row r="618" spans="1:53" x14ac:dyDescent="0.2">
      <c r="A618" s="90">
        <f t="shared" si="143"/>
        <v>0</v>
      </c>
    </row>
    <row r="619" spans="1:53" x14ac:dyDescent="0.2">
      <c r="A619" s="90">
        <f t="shared" si="143"/>
        <v>0</v>
      </c>
    </row>
    <row r="620" spans="1:53" x14ac:dyDescent="0.2">
      <c r="A620" s="90">
        <f t="shared" si="143"/>
        <v>0</v>
      </c>
    </row>
    <row r="621" spans="1:53" x14ac:dyDescent="0.2">
      <c r="A621" s="90" t="str">
        <f t="shared" si="143"/>
        <v>U.S. Small Cap Growth Equity</v>
      </c>
    </row>
    <row r="622" spans="1:53" x14ac:dyDescent="0.2">
      <c r="A622" s="90">
        <f t="shared" si="143"/>
        <v>0</v>
      </c>
    </row>
    <row r="623" spans="1:53" x14ac:dyDescent="0.2">
      <c r="A623" s="90" t="e">
        <f t="shared" si="143"/>
        <v>#REF!</v>
      </c>
    </row>
    <row r="624" spans="1:53" x14ac:dyDescent="0.2">
      <c r="A624" s="90" t="e">
        <f t="shared" si="143"/>
        <v>#REF!</v>
      </c>
    </row>
    <row r="625" spans="1:74" x14ac:dyDescent="0.2">
      <c r="A625" s="90">
        <f t="shared" si="143"/>
        <v>0</v>
      </c>
    </row>
    <row r="626" spans="1:74" x14ac:dyDescent="0.2">
      <c r="A626" s="90">
        <f t="shared" si="143"/>
        <v>0</v>
      </c>
    </row>
    <row r="627" spans="1:74" x14ac:dyDescent="0.2">
      <c r="A627" s="90" t="e">
        <f t="shared" si="143"/>
        <v>#REF!</v>
      </c>
    </row>
    <row r="628" spans="1:74" x14ac:dyDescent="0.2">
      <c r="A628" s="90" t="e">
        <f t="shared" si="143"/>
        <v>#REF!</v>
      </c>
    </row>
    <row r="629" spans="1:74" x14ac:dyDescent="0.2">
      <c r="A629" s="90" t="e">
        <f t="shared" si="143"/>
        <v>#REF!</v>
      </c>
    </row>
    <row r="630" spans="1:74" x14ac:dyDescent="0.2">
      <c r="A630" s="90" t="e">
        <f t="shared" si="143"/>
        <v>#REF!</v>
      </c>
    </row>
    <row r="631" spans="1:74" x14ac:dyDescent="0.2">
      <c r="A631" s="90" t="e">
        <f t="shared" ref="A631:A637" si="156">A557</f>
        <v>#REF!</v>
      </c>
    </row>
    <row r="632" spans="1:74" x14ac:dyDescent="0.2">
      <c r="A632" s="90" t="e">
        <f t="shared" si="156"/>
        <v>#REF!</v>
      </c>
    </row>
    <row r="633" spans="1:74" x14ac:dyDescent="0.2">
      <c r="A633" s="90" t="e">
        <f t="shared" si="156"/>
        <v>#REF!</v>
      </c>
    </row>
    <row r="634" spans="1:74" x14ac:dyDescent="0.2">
      <c r="A634" s="90" t="e">
        <f t="shared" si="156"/>
        <v>#REF!</v>
      </c>
    </row>
    <row r="635" spans="1:74" x14ac:dyDescent="0.2">
      <c r="A635" s="90" t="e">
        <f t="shared" si="156"/>
        <v>#REF!</v>
      </c>
    </row>
    <row r="636" spans="1:74" x14ac:dyDescent="0.2">
      <c r="A636" s="90" t="e">
        <f t="shared" si="156"/>
        <v>#REF!</v>
      </c>
    </row>
    <row r="637" spans="1:74" x14ac:dyDescent="0.2">
      <c r="A637" s="90" t="e">
        <f t="shared" si="156"/>
        <v>#REF!</v>
      </c>
    </row>
    <row r="639" spans="1:74" x14ac:dyDescent="0.2">
      <c r="A639" s="91" t="s">
        <v>338</v>
      </c>
    </row>
    <row r="640" spans="1:74" x14ac:dyDescent="0.2">
      <c r="A640" s="90" t="str">
        <f>A492</f>
        <v>U.S. Equity</v>
      </c>
      <c r="C640" s="88">
        <f>C566/(HLOOKUP($A640,$C$244:$BV$245,2,FALSE)*HLOOKUP(C$2,$C$244:$BV$245,2,FALSE))</f>
        <v>0.99999999999999922</v>
      </c>
      <c r="D640" s="88">
        <f t="shared" ref="D640:AH640" si="157">D566/(HLOOKUP($A640,$C$244:$BV$245,2,FALSE)*HLOOKUP(D$2,$C$244:$BV$245,2,FALSE))</f>
        <v>0.99872246984326907</v>
      </c>
      <c r="E640" s="88">
        <f t="shared" si="157"/>
        <v>0.96545526193233833</v>
      </c>
      <c r="F640" s="88">
        <f t="shared" si="157"/>
        <v>0.88763530975511362</v>
      </c>
      <c r="G640" s="88">
        <f t="shared" si="157"/>
        <v>0.80837639775421766</v>
      </c>
      <c r="H640" s="88">
        <f t="shared" si="157"/>
        <v>0.94883027740858472</v>
      </c>
      <c r="I640" s="88">
        <f t="shared" si="157"/>
        <v>0.84788846599280532</v>
      </c>
      <c r="J640" s="88">
        <f t="shared" si="157"/>
        <v>0.79575989984907236</v>
      </c>
      <c r="K640" s="88">
        <f t="shared" si="157"/>
        <v>0.73711979341648515</v>
      </c>
      <c r="L640" s="88" t="e">
        <f t="shared" si="157"/>
        <v>#DIV/0!</v>
      </c>
      <c r="M640" s="88">
        <f t="shared" si="157"/>
        <v>-7.5783865947274237E-2</v>
      </c>
      <c r="N640" s="88">
        <f t="shared" si="157"/>
        <v>-0.32544888844072006</v>
      </c>
      <c r="O640" s="88">
        <f t="shared" si="157"/>
        <v>-0.14484337854117865</v>
      </c>
      <c r="P640" s="88">
        <f t="shared" si="157"/>
        <v>-0.33515829179960543</v>
      </c>
      <c r="Q640" s="88">
        <f t="shared" si="157"/>
        <v>-0.30503408668370369</v>
      </c>
      <c r="R640" s="88">
        <f t="shared" si="157"/>
        <v>0.20297782717783242</v>
      </c>
      <c r="S640" s="88">
        <f t="shared" si="157"/>
        <v>0.20305176330044847</v>
      </c>
      <c r="T640" s="88">
        <f t="shared" si="157"/>
        <v>0.18904395348671926</v>
      </c>
      <c r="U640" s="88">
        <f t="shared" si="157"/>
        <v>4.6794958088536114E-2</v>
      </c>
      <c r="V640" s="88">
        <f t="shared" si="157"/>
        <v>-0.15185329152131857</v>
      </c>
      <c r="W640" s="88">
        <f t="shared" si="157"/>
        <v>-0.16057794090841968</v>
      </c>
      <c r="X640" s="88">
        <f t="shared" si="157"/>
        <v>0.33426429812591379</v>
      </c>
      <c r="Y640" s="88">
        <f t="shared" si="157"/>
        <v>-0.10400869112655972</v>
      </c>
      <c r="Z640" s="88">
        <f t="shared" si="157"/>
        <v>-0.12881758080708011</v>
      </c>
      <c r="AA640" s="88">
        <f t="shared" si="157"/>
        <v>0.67507194998325448</v>
      </c>
      <c r="AB640" s="88">
        <f t="shared" si="157"/>
        <v>0.5190180288322167</v>
      </c>
      <c r="AC640" s="88">
        <f t="shared" si="157"/>
        <v>0.23114417937218998</v>
      </c>
      <c r="AD640" s="88">
        <f t="shared" si="157"/>
        <v>0.14092891992685039</v>
      </c>
      <c r="AE640" s="88">
        <f t="shared" si="157"/>
        <v>0.45103491338067347</v>
      </c>
      <c r="AF640" s="88">
        <f t="shared" si="157"/>
        <v>0.41022213142234554</v>
      </c>
      <c r="AG640" s="88">
        <f t="shared" si="157"/>
        <v>0.47227640751594802</v>
      </c>
      <c r="AH640" s="88">
        <f t="shared" si="157"/>
        <v>0.43462128073370904</v>
      </c>
      <c r="AI640" s="88">
        <f t="shared" ref="AI640:BA640" si="158">AI566/(HLOOKUP($A640,$C$244:$BV$245,2,FALSE)*HLOOKUP(AI$2,$C$244:$BV$245,2,FALSE))</f>
        <v>0.68456093674454022</v>
      </c>
      <c r="AJ640" s="88">
        <f t="shared" si="158"/>
        <v>0.80997610112488738</v>
      </c>
      <c r="AK640" s="88">
        <f t="shared" si="158"/>
        <v>0.84182691178834901</v>
      </c>
      <c r="AL640" s="88">
        <f t="shared" si="158"/>
        <v>0.77155029387550511</v>
      </c>
      <c r="AM640" s="88">
        <f t="shared" si="158"/>
        <v>0.23311727204345453</v>
      </c>
      <c r="AN640" s="88">
        <f t="shared" si="158"/>
        <v>0.64518449292286506</v>
      </c>
      <c r="AO640" s="88">
        <f t="shared" si="158"/>
        <v>-9.1919571728310195E-2</v>
      </c>
      <c r="AP640" s="88">
        <f t="shared" si="158"/>
        <v>0.38300410829578452</v>
      </c>
      <c r="AQ640" s="88">
        <f t="shared" si="158"/>
        <v>0.71373913445371717</v>
      </c>
      <c r="AR640" s="88">
        <f t="shared" si="158"/>
        <v>0.45983010199753976</v>
      </c>
      <c r="AS640" s="88" t="e">
        <f t="shared" si="158"/>
        <v>#DIV/0!</v>
      </c>
      <c r="AT640" s="88">
        <f t="shared" si="158"/>
        <v>0.83434409083739569</v>
      </c>
      <c r="AU640" s="88">
        <f t="shared" si="158"/>
        <v>0.35746987028441896</v>
      </c>
      <c r="AV640" s="88">
        <f t="shared" si="158"/>
        <v>0.33730474914750885</v>
      </c>
      <c r="AW640" s="88">
        <f t="shared" si="158"/>
        <v>0.64167135466231651</v>
      </c>
      <c r="AX640" s="88">
        <f t="shared" si="158"/>
        <v>0.74436549482405134</v>
      </c>
      <c r="AY640" s="88">
        <f t="shared" si="158"/>
        <v>0.97235478681060128</v>
      </c>
      <c r="AZ640" s="88">
        <f t="shared" si="158"/>
        <v>0.82803035594092744</v>
      </c>
      <c r="BA640" s="88">
        <f t="shared" si="158"/>
        <v>0.49173291478450493</v>
      </c>
      <c r="BB640" s="88"/>
      <c r="BC640" s="88"/>
      <c r="BD640" s="88"/>
      <c r="BE640" s="88"/>
      <c r="BF640" s="88"/>
      <c r="BG640" s="88"/>
      <c r="BH640" s="88"/>
      <c r="BI640" s="88"/>
      <c r="BJ640" s="88"/>
      <c r="BK640" s="88"/>
      <c r="BL640" s="88"/>
      <c r="BM640" s="88"/>
      <c r="BN640" s="88"/>
      <c r="BO640" s="88"/>
      <c r="BP640" s="88"/>
      <c r="BQ640" s="88"/>
      <c r="BR640" s="88"/>
      <c r="BS640" s="88"/>
      <c r="BT640" s="88"/>
      <c r="BU640" s="88"/>
      <c r="BV640" s="88"/>
    </row>
    <row r="641" spans="1:74" x14ac:dyDescent="0.2">
      <c r="A641" s="90" t="str">
        <f t="shared" ref="A641:A704" si="159">A493</f>
        <v>U.S. Large Cap Equity</v>
      </c>
      <c r="C641" s="88">
        <f t="shared" ref="C641:AH641" si="160">C567/(HLOOKUP($A641,$C$244:$BV$245,2,FALSE)*HLOOKUP(C$2,$C$244:$BV$245,2,FALSE))</f>
        <v>0.99872246984326885</v>
      </c>
      <c r="D641" s="88">
        <f t="shared" si="160"/>
        <v>1.0000000000000011</v>
      </c>
      <c r="E641" s="88">
        <f t="shared" si="160"/>
        <v>0.95634017566003937</v>
      </c>
      <c r="F641" s="88">
        <f t="shared" si="160"/>
        <v>0.86328484236222647</v>
      </c>
      <c r="G641" s="88">
        <f t="shared" si="160"/>
        <v>0.78277361071030793</v>
      </c>
      <c r="H641" s="88">
        <f t="shared" si="160"/>
        <v>0.95187351704320899</v>
      </c>
      <c r="I641" s="88">
        <f t="shared" si="160"/>
        <v>0.85090316752668949</v>
      </c>
      <c r="J641" s="88">
        <f t="shared" si="160"/>
        <v>0.79381032257148065</v>
      </c>
      <c r="K641" s="88">
        <f t="shared" si="160"/>
        <v>0.73876283856323577</v>
      </c>
      <c r="L641" s="88" t="e">
        <f t="shared" si="160"/>
        <v>#DIV/0!</v>
      </c>
      <c r="M641" s="88">
        <f t="shared" si="160"/>
        <v>-6.9842938066883534E-2</v>
      </c>
      <c r="N641" s="88">
        <f t="shared" si="160"/>
        <v>-0.31995927972919758</v>
      </c>
      <c r="O641" s="88">
        <f t="shared" si="160"/>
        <v>-0.14684121850094725</v>
      </c>
      <c r="P641" s="88">
        <f t="shared" si="160"/>
        <v>-0.3293705631145461</v>
      </c>
      <c r="Q641" s="88">
        <f t="shared" si="160"/>
        <v>-0.29913126120660943</v>
      </c>
      <c r="R641" s="88">
        <f t="shared" si="160"/>
        <v>0.20845207972876256</v>
      </c>
      <c r="S641" s="88">
        <f t="shared" si="160"/>
        <v>0.20832565545995707</v>
      </c>
      <c r="T641" s="88">
        <f t="shared" si="160"/>
        <v>0.19403020777884145</v>
      </c>
      <c r="U641" s="88">
        <f t="shared" si="160"/>
        <v>5.1792849395910112E-2</v>
      </c>
      <c r="V641" s="88">
        <f t="shared" si="160"/>
        <v>-0.14675920491344846</v>
      </c>
      <c r="W641" s="88">
        <f t="shared" si="160"/>
        <v>-0.15476071940039737</v>
      </c>
      <c r="X641" s="88">
        <f t="shared" si="160"/>
        <v>0.33184411786074475</v>
      </c>
      <c r="Y641" s="88">
        <f t="shared" si="160"/>
        <v>-9.5919209661153138E-2</v>
      </c>
      <c r="Z641" s="88">
        <f t="shared" si="160"/>
        <v>-0.12152821581070272</v>
      </c>
      <c r="AA641" s="88">
        <f t="shared" si="160"/>
        <v>0.67128856839890583</v>
      </c>
      <c r="AB641" s="88">
        <f t="shared" si="160"/>
        <v>0.51616273320368689</v>
      </c>
      <c r="AC641" s="88">
        <f t="shared" si="160"/>
        <v>0.23910171763813737</v>
      </c>
      <c r="AD641" s="88">
        <f t="shared" si="160"/>
        <v>0.14913058444739302</v>
      </c>
      <c r="AE641" s="88">
        <f t="shared" si="160"/>
        <v>0.45806264198219571</v>
      </c>
      <c r="AF641" s="88">
        <f t="shared" si="160"/>
        <v>0.41642330662542903</v>
      </c>
      <c r="AG641" s="88">
        <f t="shared" si="160"/>
        <v>0.4762408430702938</v>
      </c>
      <c r="AH641" s="88">
        <f t="shared" si="160"/>
        <v>0.43900176162686882</v>
      </c>
      <c r="AI641" s="88">
        <f t="shared" ref="AI641:BA641" si="161">AI567/(HLOOKUP($A641,$C$244:$BV$245,2,FALSE)*HLOOKUP(AI$2,$C$244:$BV$245,2,FALSE))</f>
        <v>0.6808607575423653</v>
      </c>
      <c r="AJ641" s="88">
        <f t="shared" si="161"/>
        <v>0.8039202163781376</v>
      </c>
      <c r="AK641" s="88">
        <f t="shared" si="161"/>
        <v>0.83368982745634823</v>
      </c>
      <c r="AL641" s="88">
        <f t="shared" si="161"/>
        <v>0.76282172588996455</v>
      </c>
      <c r="AM641" s="88">
        <f t="shared" si="161"/>
        <v>0.23382582967008983</v>
      </c>
      <c r="AN641" s="88">
        <f t="shared" si="161"/>
        <v>0.64406368956762416</v>
      </c>
      <c r="AO641" s="88">
        <f t="shared" si="161"/>
        <v>-8.8291171753327416E-2</v>
      </c>
      <c r="AP641" s="88">
        <f t="shared" si="161"/>
        <v>0.38256222780776544</v>
      </c>
      <c r="AQ641" s="88">
        <f t="shared" si="161"/>
        <v>0.71593554043672603</v>
      </c>
      <c r="AR641" s="88">
        <f t="shared" si="161"/>
        <v>0.45548949733747729</v>
      </c>
      <c r="AS641" s="88" t="e">
        <f t="shared" si="161"/>
        <v>#DIV/0!</v>
      </c>
      <c r="AT641" s="88">
        <f t="shared" si="161"/>
        <v>0.82874422622982269</v>
      </c>
      <c r="AU641" s="88">
        <f t="shared" si="161"/>
        <v>0.35544314340757793</v>
      </c>
      <c r="AV641" s="88">
        <f t="shared" si="161"/>
        <v>0.34024482793506783</v>
      </c>
      <c r="AW641" s="88">
        <f t="shared" si="161"/>
        <v>0.63266085218671086</v>
      </c>
      <c r="AX641" s="88">
        <f t="shared" si="161"/>
        <v>0.7405676243024556</v>
      </c>
      <c r="AY641" s="88">
        <f t="shared" si="161"/>
        <v>0.97166594547469654</v>
      </c>
      <c r="AZ641" s="88">
        <f t="shared" si="161"/>
        <v>0.82674373671967361</v>
      </c>
      <c r="BA641" s="88">
        <f t="shared" si="161"/>
        <v>0.49198933110317034</v>
      </c>
      <c r="BB641" s="88"/>
      <c r="BC641" s="88"/>
      <c r="BD641" s="88"/>
      <c r="BE641" s="88"/>
      <c r="BF641" s="88"/>
      <c r="BG641" s="88"/>
      <c r="BH641" s="88"/>
      <c r="BI641" s="88"/>
      <c r="BJ641" s="88"/>
      <c r="BK641" s="88"/>
      <c r="BL641" s="88"/>
      <c r="BM641" s="88"/>
      <c r="BN641" s="88"/>
      <c r="BO641" s="88"/>
      <c r="BP641" s="88"/>
      <c r="BQ641" s="88"/>
      <c r="BR641" s="88"/>
      <c r="BS641" s="88"/>
      <c r="BT641" s="88"/>
      <c r="BU641" s="88"/>
      <c r="BV641" s="88"/>
    </row>
    <row r="642" spans="1:74" x14ac:dyDescent="0.2">
      <c r="A642" s="90" t="str">
        <f t="shared" si="159"/>
        <v>U.S. Mid Cap Equity</v>
      </c>
      <c r="C642" s="88">
        <f t="shared" ref="C642:AH642" si="162">C568/(HLOOKUP($A642,$C$244:$BV$245,2,FALSE)*HLOOKUP(C$2,$C$244:$BV$245,2,FALSE))</f>
        <v>0.96545526193233833</v>
      </c>
      <c r="D642" s="88">
        <f t="shared" si="162"/>
        <v>0.95634017566003937</v>
      </c>
      <c r="E642" s="88">
        <f t="shared" si="162"/>
        <v>0.99999999999999978</v>
      </c>
      <c r="F642" s="88">
        <f t="shared" si="162"/>
        <v>0.92977731942642805</v>
      </c>
      <c r="G642" s="88">
        <f t="shared" si="162"/>
        <v>0.8557754559888292</v>
      </c>
      <c r="H642" s="88">
        <f t="shared" si="162"/>
        <v>0.92097824221489266</v>
      </c>
      <c r="I642" s="88">
        <f t="shared" si="162"/>
        <v>0.84135447913585615</v>
      </c>
      <c r="J642" s="88">
        <f t="shared" si="162"/>
        <v>0.81912858451257298</v>
      </c>
      <c r="K642" s="88">
        <f t="shared" si="162"/>
        <v>0.74810719189077191</v>
      </c>
      <c r="L642" s="88" t="e">
        <f t="shared" si="162"/>
        <v>#DIV/0!</v>
      </c>
      <c r="M642" s="88">
        <f t="shared" si="162"/>
        <v>-3.1677467485138923E-2</v>
      </c>
      <c r="N642" s="88">
        <f t="shared" si="162"/>
        <v>-0.29671612675528158</v>
      </c>
      <c r="O642" s="88">
        <f t="shared" si="162"/>
        <v>-0.12291279789976579</v>
      </c>
      <c r="P642" s="88">
        <f t="shared" si="162"/>
        <v>-0.31366194893854032</v>
      </c>
      <c r="Q642" s="88">
        <f t="shared" si="162"/>
        <v>-0.2736981230667459</v>
      </c>
      <c r="R642" s="88">
        <f t="shared" si="162"/>
        <v>0.24962253424095196</v>
      </c>
      <c r="S642" s="88">
        <f t="shared" si="162"/>
        <v>0.2538471233167216</v>
      </c>
      <c r="T642" s="88">
        <f t="shared" si="162"/>
        <v>0.22876477857534971</v>
      </c>
      <c r="U642" s="88">
        <f t="shared" si="162"/>
        <v>9.9222274034309568E-2</v>
      </c>
      <c r="V642" s="88">
        <f t="shared" si="162"/>
        <v>-0.12101049248362469</v>
      </c>
      <c r="W642" s="88">
        <f t="shared" si="162"/>
        <v>-0.1299073044689997</v>
      </c>
      <c r="X642" s="88">
        <f t="shared" si="162"/>
        <v>0.39454940495934598</v>
      </c>
      <c r="Y642" s="88">
        <f t="shared" si="162"/>
        <v>-7.025640991902897E-2</v>
      </c>
      <c r="Z642" s="88">
        <f t="shared" si="162"/>
        <v>-0.10714990064389182</v>
      </c>
      <c r="AA642" s="88">
        <f t="shared" si="162"/>
        <v>0.72033041290617195</v>
      </c>
      <c r="AB642" s="88">
        <f t="shared" si="162"/>
        <v>0.57819100524453715</v>
      </c>
      <c r="AC642" s="88">
        <f t="shared" si="162"/>
        <v>0.24250151958707081</v>
      </c>
      <c r="AD642" s="88">
        <f t="shared" si="162"/>
        <v>0.15295773226874829</v>
      </c>
      <c r="AE642" s="88">
        <f t="shared" si="162"/>
        <v>0.45687622325093064</v>
      </c>
      <c r="AF642" s="88">
        <f t="shared" si="162"/>
        <v>0.44342239020574725</v>
      </c>
      <c r="AG642" s="88">
        <f t="shared" si="162"/>
        <v>0.51087811208246625</v>
      </c>
      <c r="AH642" s="88">
        <f t="shared" si="162"/>
        <v>0.45671931905762914</v>
      </c>
      <c r="AI642" s="88">
        <f t="shared" ref="AI642:BA642" si="163">AI568/(HLOOKUP($A642,$C$244:$BV$245,2,FALSE)*HLOOKUP(AI$2,$C$244:$BV$245,2,FALSE))</f>
        <v>0.72454316016498665</v>
      </c>
      <c r="AJ642" s="88">
        <f t="shared" si="163"/>
        <v>0.84286042538382511</v>
      </c>
      <c r="AK642" s="88">
        <f t="shared" si="163"/>
        <v>0.87301061482931219</v>
      </c>
      <c r="AL642" s="88">
        <f t="shared" si="163"/>
        <v>0.81375683463322745</v>
      </c>
      <c r="AM642" s="88">
        <f t="shared" si="163"/>
        <v>0.25721160002720389</v>
      </c>
      <c r="AN642" s="88">
        <f t="shared" si="163"/>
        <v>0.68948349768939143</v>
      </c>
      <c r="AO642" s="88">
        <f t="shared" si="163"/>
        <v>-8.6181537115726861E-2</v>
      </c>
      <c r="AP642" s="88">
        <f t="shared" si="163"/>
        <v>0.41995320935046765</v>
      </c>
      <c r="AQ642" s="88">
        <f t="shared" si="163"/>
        <v>0.70965147225600433</v>
      </c>
      <c r="AR642" s="88">
        <f t="shared" si="163"/>
        <v>0.50345577901956629</v>
      </c>
      <c r="AS642" s="88" t="e">
        <f t="shared" si="163"/>
        <v>#DIV/0!</v>
      </c>
      <c r="AT642" s="88">
        <f t="shared" si="163"/>
        <v>0.87584398822543263</v>
      </c>
      <c r="AU642" s="88">
        <f t="shared" si="163"/>
        <v>0.36138061069398708</v>
      </c>
      <c r="AV642" s="88">
        <f t="shared" si="163"/>
        <v>0.26176428347315617</v>
      </c>
      <c r="AW642" s="88">
        <f t="shared" si="163"/>
        <v>0.69803914285207291</v>
      </c>
      <c r="AX642" s="88">
        <f t="shared" si="163"/>
        <v>0.78575460365410688</v>
      </c>
      <c r="AY642" s="88">
        <f t="shared" si="163"/>
        <v>0.94614269849799104</v>
      </c>
      <c r="AZ642" s="88">
        <f t="shared" si="163"/>
        <v>0.77951442658192793</v>
      </c>
      <c r="BA642" s="88">
        <f t="shared" si="163"/>
        <v>0.50250908550004114</v>
      </c>
      <c r="BB642" s="88"/>
      <c r="BC642" s="88"/>
      <c r="BD642" s="88"/>
      <c r="BE642" s="88"/>
      <c r="BF642" s="88"/>
      <c r="BG642" s="88"/>
      <c r="BH642" s="88"/>
      <c r="BI642" s="88"/>
      <c r="BJ642" s="88"/>
      <c r="BK642" s="88"/>
      <c r="BL642" s="88"/>
      <c r="BM642" s="88"/>
      <c r="BN642" s="88"/>
      <c r="BO642" s="88"/>
      <c r="BP642" s="88"/>
      <c r="BQ642" s="88"/>
      <c r="BR642" s="88"/>
      <c r="BS642" s="88"/>
      <c r="BT642" s="88"/>
      <c r="BU642" s="88"/>
      <c r="BV642" s="88"/>
    </row>
    <row r="643" spans="1:74" x14ac:dyDescent="0.2">
      <c r="A643" s="90" t="str">
        <f t="shared" si="159"/>
        <v>U.S. Small Cap Equity</v>
      </c>
      <c r="C643" s="88">
        <f t="shared" ref="C643:AH643" si="164">C569/(HLOOKUP($A643,$C$244:$BV$245,2,FALSE)*HLOOKUP(C$2,$C$244:$BV$245,2,FALSE))</f>
        <v>0.88763530975511384</v>
      </c>
      <c r="D643" s="88">
        <f t="shared" si="164"/>
        <v>0.86328484236222636</v>
      </c>
      <c r="E643" s="88">
        <f t="shared" si="164"/>
        <v>0.92977731942642805</v>
      </c>
      <c r="F643" s="88">
        <f t="shared" si="164"/>
        <v>1.0000000000000002</v>
      </c>
      <c r="G643" s="88">
        <f t="shared" si="164"/>
        <v>0.94240115444012496</v>
      </c>
      <c r="H643" s="88">
        <f t="shared" si="164"/>
        <v>0.8039028813049186</v>
      </c>
      <c r="I643" s="88">
        <f t="shared" si="164"/>
        <v>0.71630575400651597</v>
      </c>
      <c r="J643" s="88">
        <f t="shared" si="164"/>
        <v>0.71492809962081405</v>
      </c>
      <c r="K643" s="88">
        <f t="shared" si="164"/>
        <v>0.63144438992360141</v>
      </c>
      <c r="L643" s="88" t="e">
        <f t="shared" si="164"/>
        <v>#DIV/0!</v>
      </c>
      <c r="M643" s="88">
        <f t="shared" si="164"/>
        <v>-0.11820882039091152</v>
      </c>
      <c r="N643" s="88">
        <f t="shared" si="164"/>
        <v>-0.33290534000378674</v>
      </c>
      <c r="O643" s="88">
        <f t="shared" si="164"/>
        <v>-0.10421902058541574</v>
      </c>
      <c r="P643" s="88">
        <f t="shared" si="164"/>
        <v>-0.3445888490910442</v>
      </c>
      <c r="Q643" s="88">
        <f t="shared" si="164"/>
        <v>-0.31918140118772226</v>
      </c>
      <c r="R643" s="88">
        <f t="shared" si="164"/>
        <v>0.13069819636216068</v>
      </c>
      <c r="S643" s="88">
        <f t="shared" si="164"/>
        <v>0.13257714002118604</v>
      </c>
      <c r="T643" s="88">
        <f t="shared" si="164"/>
        <v>0.12287175759615193</v>
      </c>
      <c r="U643" s="88">
        <f t="shared" si="164"/>
        <v>-2.4509357279133E-3</v>
      </c>
      <c r="V643" s="88">
        <f t="shared" si="164"/>
        <v>-0.17755198568254818</v>
      </c>
      <c r="W643" s="88">
        <f t="shared" si="164"/>
        <v>-0.19251017233814999</v>
      </c>
      <c r="X643" s="88">
        <f t="shared" si="164"/>
        <v>0.31600541929660375</v>
      </c>
      <c r="Y643" s="88">
        <f t="shared" si="164"/>
        <v>-0.16303190872985426</v>
      </c>
      <c r="Z643" s="88">
        <f t="shared" si="164"/>
        <v>-0.17702933310978175</v>
      </c>
      <c r="AA643" s="88">
        <f t="shared" si="164"/>
        <v>0.6267570242946453</v>
      </c>
      <c r="AB643" s="88">
        <f t="shared" si="164"/>
        <v>0.48003602540346546</v>
      </c>
      <c r="AC643" s="88">
        <f t="shared" si="164"/>
        <v>0.13127003833978299</v>
      </c>
      <c r="AD643" s="88">
        <f t="shared" si="164"/>
        <v>4.9997773671847705E-2</v>
      </c>
      <c r="AE643" s="88">
        <f t="shared" si="164"/>
        <v>0.33281913379228351</v>
      </c>
      <c r="AF643" s="88">
        <f t="shared" si="164"/>
        <v>0.3036160934694645</v>
      </c>
      <c r="AG643" s="88">
        <f t="shared" si="164"/>
        <v>0.37789612631679065</v>
      </c>
      <c r="AH643" s="88">
        <f t="shared" si="164"/>
        <v>0.34176642602703478</v>
      </c>
      <c r="AI643" s="88">
        <f t="shared" ref="AI643:BA643" si="165">AI569/(HLOOKUP($A643,$C$244:$BV$245,2,FALSE)*HLOOKUP(AI$2,$C$244:$BV$245,2,FALSE))</f>
        <v>0.63556595559769857</v>
      </c>
      <c r="AJ643" s="88">
        <f t="shared" si="165"/>
        <v>0.76703162613622489</v>
      </c>
      <c r="AK643" s="88">
        <f t="shared" si="165"/>
        <v>0.81409261934681065</v>
      </c>
      <c r="AL643" s="88">
        <f t="shared" si="165"/>
        <v>0.75671012783945946</v>
      </c>
      <c r="AM643" s="88">
        <f t="shared" si="165"/>
        <v>0.20036295822256306</v>
      </c>
      <c r="AN643" s="88">
        <f t="shared" si="165"/>
        <v>0.57533643102263332</v>
      </c>
      <c r="AO643" s="88">
        <f t="shared" si="165"/>
        <v>-0.11594175475902678</v>
      </c>
      <c r="AP643" s="88">
        <f t="shared" si="165"/>
        <v>0.33882455070033984</v>
      </c>
      <c r="AQ643" s="88">
        <f t="shared" si="165"/>
        <v>0.60447217939462139</v>
      </c>
      <c r="AR643" s="88">
        <f t="shared" si="165"/>
        <v>0.44155050826215159</v>
      </c>
      <c r="AS643" s="88" t="e">
        <f t="shared" si="165"/>
        <v>#DIV/0!</v>
      </c>
      <c r="AT643" s="88">
        <f t="shared" si="165"/>
        <v>0.78247256256484388</v>
      </c>
      <c r="AU643" s="88">
        <f t="shared" si="165"/>
        <v>0.3346966721141057</v>
      </c>
      <c r="AV643" s="88">
        <f t="shared" si="165"/>
        <v>0.26811980965814197</v>
      </c>
      <c r="AW643" s="88">
        <f t="shared" si="165"/>
        <v>0.64444084652653133</v>
      </c>
      <c r="AX643" s="88">
        <f t="shared" si="165"/>
        <v>0.68857224084987367</v>
      </c>
      <c r="AY643" s="88">
        <f t="shared" si="165"/>
        <v>0.8587347105892249</v>
      </c>
      <c r="AZ643" s="88">
        <f t="shared" si="165"/>
        <v>0.73693305167262269</v>
      </c>
      <c r="BA643" s="88">
        <f t="shared" si="165"/>
        <v>0.42986511565468222</v>
      </c>
      <c r="BB643" s="88"/>
      <c r="BC643" s="88"/>
      <c r="BD643" s="88"/>
      <c r="BE643" s="88"/>
      <c r="BF643" s="88"/>
      <c r="BG643" s="88"/>
      <c r="BH643" s="88"/>
      <c r="BI643" s="88"/>
      <c r="BJ643" s="88"/>
      <c r="BK643" s="88"/>
      <c r="BL643" s="88"/>
      <c r="BM643" s="88"/>
      <c r="BN643" s="88"/>
      <c r="BO643" s="88"/>
      <c r="BP643" s="88"/>
      <c r="BQ643" s="88"/>
      <c r="BR643" s="88"/>
      <c r="BS643" s="88"/>
      <c r="BT643" s="88"/>
      <c r="BU643" s="88"/>
      <c r="BV643" s="88"/>
    </row>
    <row r="644" spans="1:74" x14ac:dyDescent="0.2">
      <c r="A644" s="90" t="str">
        <f t="shared" si="159"/>
        <v>U.S. Micro Cap Equity</v>
      </c>
      <c r="C644" s="88">
        <f t="shared" ref="C644:AH644" si="166">C570/(HLOOKUP($A644,$C$244:$BV$245,2,FALSE)*HLOOKUP(C$2,$C$244:$BV$245,2,FALSE))</f>
        <v>0.80837639775421777</v>
      </c>
      <c r="D644" s="88">
        <f t="shared" si="166"/>
        <v>0.78277361071030771</v>
      </c>
      <c r="E644" s="88">
        <f t="shared" si="166"/>
        <v>0.85577545598882909</v>
      </c>
      <c r="F644" s="88">
        <f t="shared" si="166"/>
        <v>0.94240115444012496</v>
      </c>
      <c r="G644" s="88">
        <f t="shared" si="166"/>
        <v>1.0000000000000002</v>
      </c>
      <c r="H644" s="88">
        <f t="shared" si="166"/>
        <v>0.73708106032284837</v>
      </c>
      <c r="I644" s="88">
        <f t="shared" si="166"/>
        <v>0.6650584932552579</v>
      </c>
      <c r="J644" s="88">
        <f t="shared" si="166"/>
        <v>0.70955038696799277</v>
      </c>
      <c r="K644" s="88">
        <f t="shared" si="166"/>
        <v>0.58465845738126476</v>
      </c>
      <c r="L644" s="88" t="e">
        <f t="shared" si="166"/>
        <v>#DIV/0!</v>
      </c>
      <c r="M644" s="88">
        <f t="shared" si="166"/>
        <v>-0.12545489333065885</v>
      </c>
      <c r="N644" s="88">
        <f t="shared" si="166"/>
        <v>-0.34175223674681982</v>
      </c>
      <c r="O644" s="88">
        <f t="shared" si="166"/>
        <v>-9.9583279676707714E-2</v>
      </c>
      <c r="P644" s="88">
        <f t="shared" si="166"/>
        <v>-0.35156517306289287</v>
      </c>
      <c r="Q644" s="88">
        <f t="shared" si="166"/>
        <v>-0.32928215410110862</v>
      </c>
      <c r="R644" s="88">
        <f t="shared" si="166"/>
        <v>0.12848975506120092</v>
      </c>
      <c r="S644" s="88">
        <f t="shared" si="166"/>
        <v>0.14412694141134835</v>
      </c>
      <c r="T644" s="88">
        <f t="shared" si="166"/>
        <v>0.10636734436516038</v>
      </c>
      <c r="U644" s="88">
        <f t="shared" si="166"/>
        <v>-2.45667186368993E-3</v>
      </c>
      <c r="V644" s="88">
        <f t="shared" si="166"/>
        <v>-0.1973033666989126</v>
      </c>
      <c r="W644" s="88">
        <f t="shared" si="166"/>
        <v>-0.19494947800768278</v>
      </c>
      <c r="X644" s="88">
        <f t="shared" si="166"/>
        <v>0.29990190280327106</v>
      </c>
      <c r="Y644" s="88">
        <f t="shared" si="166"/>
        <v>-0.14412313274172386</v>
      </c>
      <c r="Z644" s="88">
        <f t="shared" si="166"/>
        <v>-0.16172612775723363</v>
      </c>
      <c r="AA644" s="88">
        <f t="shared" si="166"/>
        <v>0.62136635302363152</v>
      </c>
      <c r="AB644" s="88">
        <f t="shared" si="166"/>
        <v>0.52003511835402383</v>
      </c>
      <c r="AC644" s="88">
        <f t="shared" si="166"/>
        <v>0.11500537507624983</v>
      </c>
      <c r="AD644" s="88">
        <f t="shared" si="166"/>
        <v>3.6842827832071698E-2</v>
      </c>
      <c r="AE644" s="88">
        <f t="shared" si="166"/>
        <v>0.31301115736017937</v>
      </c>
      <c r="AF644" s="88">
        <f t="shared" si="166"/>
        <v>0.24386688570756893</v>
      </c>
      <c r="AG644" s="88">
        <f t="shared" si="166"/>
        <v>0.35735535056711787</v>
      </c>
      <c r="AH644" s="88">
        <f t="shared" si="166"/>
        <v>0.28581316075326729</v>
      </c>
      <c r="AI644" s="88">
        <f t="shared" ref="AI644:BA644" si="167">AI570/(HLOOKUP($A644,$C$244:$BV$245,2,FALSE)*HLOOKUP(AI$2,$C$244:$BV$245,2,FALSE))</f>
        <v>0.66030444282086498</v>
      </c>
      <c r="AJ644" s="88">
        <f t="shared" si="167"/>
        <v>0.78029351392670776</v>
      </c>
      <c r="AK644" s="88">
        <f t="shared" si="167"/>
        <v>0.8147242872564443</v>
      </c>
      <c r="AL644" s="88">
        <f t="shared" si="167"/>
        <v>0.77869731205798687</v>
      </c>
      <c r="AM644" s="88">
        <f t="shared" si="167"/>
        <v>0.22253448943455695</v>
      </c>
      <c r="AN644" s="88">
        <f t="shared" si="167"/>
        <v>0.60844215747684149</v>
      </c>
      <c r="AO644" s="88">
        <f t="shared" si="167"/>
        <v>-0.11300351604909335</v>
      </c>
      <c r="AP644" s="88">
        <f t="shared" si="167"/>
        <v>0.337298045336059</v>
      </c>
      <c r="AQ644" s="88">
        <f t="shared" si="167"/>
        <v>0.55388412960220901</v>
      </c>
      <c r="AR644" s="88">
        <f t="shared" si="167"/>
        <v>0.44754402473750576</v>
      </c>
      <c r="AS644" s="88" t="e">
        <f t="shared" si="167"/>
        <v>#DIV/0!</v>
      </c>
      <c r="AT644" s="88">
        <f t="shared" si="167"/>
        <v>0.73103814807435719</v>
      </c>
      <c r="AU644" s="88">
        <f t="shared" si="167"/>
        <v>0.28677446847779547</v>
      </c>
      <c r="AV644" s="88">
        <f t="shared" si="167"/>
        <v>0.18635937884858597</v>
      </c>
      <c r="AW644" s="88">
        <f t="shared" si="167"/>
        <v>0.56212258383921776</v>
      </c>
      <c r="AX644" s="88">
        <f t="shared" si="167"/>
        <v>0.62535711914140546</v>
      </c>
      <c r="AY644" s="88">
        <f t="shared" si="167"/>
        <v>0.77919362528493308</v>
      </c>
      <c r="AZ644" s="88">
        <f t="shared" si="167"/>
        <v>0.65159763544962279</v>
      </c>
      <c r="BA644" s="88">
        <f t="shared" si="167"/>
        <v>0.42842175956006273</v>
      </c>
      <c r="BB644" s="88"/>
      <c r="BC644" s="88"/>
      <c r="BD644" s="88"/>
      <c r="BE644" s="88"/>
      <c r="BF644" s="88"/>
      <c r="BG644" s="88"/>
      <c r="BH644" s="88"/>
      <c r="BI644" s="88"/>
      <c r="BJ644" s="88"/>
      <c r="BK644" s="88"/>
      <c r="BL644" s="88"/>
      <c r="BM644" s="88"/>
      <c r="BN644" s="88"/>
      <c r="BO644" s="88"/>
      <c r="BP644" s="88"/>
      <c r="BQ644" s="88"/>
      <c r="BR644" s="88"/>
      <c r="BS644" s="88"/>
      <c r="BT644" s="88"/>
      <c r="BU644" s="88"/>
      <c r="BV644" s="88"/>
    </row>
    <row r="645" spans="1:74" x14ac:dyDescent="0.2">
      <c r="A645" s="90" t="str">
        <f t="shared" si="159"/>
        <v>Global Equity</v>
      </c>
      <c r="C645" s="88">
        <f t="shared" ref="C645:AH645" si="168">C571/(HLOOKUP($A645,$C$244:$BV$245,2,FALSE)*HLOOKUP(C$2,$C$244:$BV$245,2,FALSE))</f>
        <v>0.94883027740858472</v>
      </c>
      <c r="D645" s="88">
        <f t="shared" si="168"/>
        <v>0.95187351704320899</v>
      </c>
      <c r="E645" s="88">
        <f t="shared" si="168"/>
        <v>0.92097824221489255</v>
      </c>
      <c r="F645" s="88">
        <f t="shared" si="168"/>
        <v>0.8039028813049186</v>
      </c>
      <c r="G645" s="88">
        <f t="shared" si="168"/>
        <v>0.73708106032284848</v>
      </c>
      <c r="H645" s="88">
        <f t="shared" si="168"/>
        <v>0.99999999999999989</v>
      </c>
      <c r="I645" s="88">
        <f t="shared" si="168"/>
        <v>0.96992096368592573</v>
      </c>
      <c r="J645" s="88">
        <f t="shared" si="168"/>
        <v>0.90961738045450513</v>
      </c>
      <c r="K645" s="88">
        <f t="shared" si="168"/>
        <v>0.86899353496138543</v>
      </c>
      <c r="L645" s="88" t="e">
        <f t="shared" si="168"/>
        <v>#DIV/0!</v>
      </c>
      <c r="M645" s="88">
        <f t="shared" si="168"/>
        <v>-4.805184679800443E-3</v>
      </c>
      <c r="N645" s="88">
        <f t="shared" si="168"/>
        <v>-0.28852353631206384</v>
      </c>
      <c r="O645" s="88">
        <f t="shared" si="168"/>
        <v>-0.10805513200728187</v>
      </c>
      <c r="P645" s="88">
        <f t="shared" si="168"/>
        <v>-0.29006961960952915</v>
      </c>
      <c r="Q645" s="88">
        <f t="shared" si="168"/>
        <v>-0.28349663583985313</v>
      </c>
      <c r="R645" s="88">
        <f t="shared" si="168"/>
        <v>0.30000323209570562</v>
      </c>
      <c r="S645" s="88">
        <f t="shared" si="168"/>
        <v>0.30651276539596434</v>
      </c>
      <c r="T645" s="88">
        <f t="shared" si="168"/>
        <v>0.27239892744220434</v>
      </c>
      <c r="U645" s="88">
        <f t="shared" si="168"/>
        <v>0.13308302213398324</v>
      </c>
      <c r="V645" s="88">
        <f t="shared" si="168"/>
        <v>-7.9821183063812418E-2</v>
      </c>
      <c r="W645" s="88">
        <f t="shared" si="168"/>
        <v>-0.1031196768711489</v>
      </c>
      <c r="X645" s="88">
        <f t="shared" si="168"/>
        <v>0.37039747535532741</v>
      </c>
      <c r="Y645" s="88">
        <f t="shared" si="168"/>
        <v>-4.375586203682362E-2</v>
      </c>
      <c r="Z645" s="88">
        <f t="shared" si="168"/>
        <v>-7.504456482468741E-2</v>
      </c>
      <c r="AA645" s="88">
        <f t="shared" si="168"/>
        <v>0.73006666551054678</v>
      </c>
      <c r="AB645" s="88">
        <f t="shared" si="168"/>
        <v>0.56185065326180816</v>
      </c>
      <c r="AC645" s="88">
        <f t="shared" si="168"/>
        <v>0.38324017469836896</v>
      </c>
      <c r="AD645" s="88">
        <f t="shared" si="168"/>
        <v>0.28248285858469002</v>
      </c>
      <c r="AE645" s="88">
        <f t="shared" si="168"/>
        <v>0.61204046812785928</v>
      </c>
      <c r="AF645" s="88">
        <f t="shared" si="168"/>
        <v>0.54349661487246503</v>
      </c>
      <c r="AG645" s="88">
        <f t="shared" si="168"/>
        <v>0.57976778207275759</v>
      </c>
      <c r="AH645" s="88">
        <f t="shared" si="168"/>
        <v>0.58619764632819371</v>
      </c>
      <c r="AI645" s="88">
        <f t="shared" ref="AI645:BA645" si="169">AI571/(HLOOKUP($A645,$C$244:$BV$245,2,FALSE)*HLOOKUP(AI$2,$C$244:$BV$245,2,FALSE))</f>
        <v>0.738153922720165</v>
      </c>
      <c r="AJ645" s="88">
        <f t="shared" si="169"/>
        <v>0.87079169541088108</v>
      </c>
      <c r="AK645" s="88">
        <f t="shared" si="169"/>
        <v>0.89003570100833296</v>
      </c>
      <c r="AL645" s="88">
        <f t="shared" si="169"/>
        <v>0.81666061428032688</v>
      </c>
      <c r="AM645" s="88">
        <f t="shared" si="169"/>
        <v>0.30676426061184492</v>
      </c>
      <c r="AN645" s="88">
        <f t="shared" si="169"/>
        <v>0.72764521436423246</v>
      </c>
      <c r="AO645" s="88">
        <f t="shared" si="169"/>
        <v>-7.6906302637930898E-2</v>
      </c>
      <c r="AP645" s="88">
        <f t="shared" si="169"/>
        <v>0.48998571618719045</v>
      </c>
      <c r="AQ645" s="88">
        <f t="shared" si="169"/>
        <v>0.81685939145464082</v>
      </c>
      <c r="AR645" s="88">
        <f t="shared" si="169"/>
        <v>0.43932868149312465</v>
      </c>
      <c r="AS645" s="88" t="e">
        <f t="shared" si="169"/>
        <v>#DIV/0!</v>
      </c>
      <c r="AT645" s="88">
        <f t="shared" si="169"/>
        <v>0.87571097693034072</v>
      </c>
      <c r="AU645" s="88">
        <f t="shared" si="169"/>
        <v>0.42027680601740425</v>
      </c>
      <c r="AV645" s="88">
        <f t="shared" si="169"/>
        <v>0.31774477778726162</v>
      </c>
      <c r="AW645" s="88">
        <f t="shared" si="169"/>
        <v>0.62021504998587895</v>
      </c>
      <c r="AX645" s="88">
        <f t="shared" si="169"/>
        <v>0.7957657256596351</v>
      </c>
      <c r="AY645" s="88">
        <f t="shared" si="169"/>
        <v>0.96814711152740818</v>
      </c>
      <c r="AZ645" s="88">
        <f t="shared" si="169"/>
        <v>0.77818746949252504</v>
      </c>
      <c r="BA645" s="88">
        <f t="shared" si="169"/>
        <v>0.51929271651385722</v>
      </c>
      <c r="BB645" s="88"/>
      <c r="BC645" s="88"/>
      <c r="BD645" s="88"/>
      <c r="BE645" s="88"/>
      <c r="BF645" s="88"/>
      <c r="BG645" s="88"/>
      <c r="BH645" s="88"/>
      <c r="BI645" s="88"/>
      <c r="BJ645" s="88"/>
      <c r="BK645" s="88"/>
      <c r="BL645" s="88"/>
      <c r="BM645" s="88"/>
      <c r="BN645" s="88"/>
      <c r="BO645" s="88"/>
      <c r="BP645" s="88"/>
      <c r="BQ645" s="88"/>
      <c r="BR645" s="88"/>
      <c r="BS645" s="88"/>
      <c r="BT645" s="88"/>
      <c r="BU645" s="88"/>
      <c r="BV645" s="88"/>
    </row>
    <row r="646" spans="1:74" x14ac:dyDescent="0.2">
      <c r="A646" s="90" t="str">
        <f t="shared" si="159"/>
        <v>International Developed Equity</v>
      </c>
      <c r="C646" s="88">
        <f t="shared" ref="C646:AH646" si="170">C572/(HLOOKUP($A646,$C$244:$BV$245,2,FALSE)*HLOOKUP(C$2,$C$244:$BV$245,2,FALSE))</f>
        <v>0.84788846599280521</v>
      </c>
      <c r="D646" s="88">
        <f t="shared" si="170"/>
        <v>0.85090316752668971</v>
      </c>
      <c r="E646" s="88">
        <f t="shared" si="170"/>
        <v>0.84135447913585615</v>
      </c>
      <c r="F646" s="88">
        <f t="shared" si="170"/>
        <v>0.71630575400651597</v>
      </c>
      <c r="G646" s="88">
        <f t="shared" si="170"/>
        <v>0.6650584932552579</v>
      </c>
      <c r="H646" s="88">
        <f t="shared" si="170"/>
        <v>0.96992096368592573</v>
      </c>
      <c r="I646" s="88">
        <f t="shared" si="170"/>
        <v>0.99999999999999922</v>
      </c>
      <c r="J646" s="88">
        <f t="shared" si="170"/>
        <v>0.94434270151382571</v>
      </c>
      <c r="K646" s="88">
        <f t="shared" si="170"/>
        <v>0.91492081985886575</v>
      </c>
      <c r="L646" s="88" t="e">
        <f t="shared" si="170"/>
        <v>#DIV/0!</v>
      </c>
      <c r="M646" s="88">
        <f t="shared" si="170"/>
        <v>5.1746479215426182E-2</v>
      </c>
      <c r="N646" s="88">
        <f t="shared" si="170"/>
        <v>-0.23945457457340824</v>
      </c>
      <c r="O646" s="88">
        <f t="shared" si="170"/>
        <v>-6.5868068630187904E-2</v>
      </c>
      <c r="P646" s="88">
        <f t="shared" si="170"/>
        <v>-0.23553008599847111</v>
      </c>
      <c r="Q646" s="88">
        <f t="shared" si="170"/>
        <v>-0.24895621889603253</v>
      </c>
      <c r="R646" s="88">
        <f t="shared" si="170"/>
        <v>0.35465614582331056</v>
      </c>
      <c r="S646" s="88">
        <f t="shared" si="170"/>
        <v>0.36607552597575688</v>
      </c>
      <c r="T646" s="88">
        <f t="shared" si="170"/>
        <v>0.31808986009274448</v>
      </c>
      <c r="U646" s="88">
        <f t="shared" si="170"/>
        <v>0.1942118798531168</v>
      </c>
      <c r="V646" s="88">
        <f t="shared" si="170"/>
        <v>-1.5429928394256161E-2</v>
      </c>
      <c r="W646" s="88">
        <f t="shared" si="170"/>
        <v>-5.0934798443049309E-2</v>
      </c>
      <c r="X646" s="88">
        <f t="shared" si="170"/>
        <v>0.38124804928463751</v>
      </c>
      <c r="Y646" s="88">
        <f t="shared" si="170"/>
        <v>9.8152815766146869E-3</v>
      </c>
      <c r="Z646" s="88">
        <f t="shared" si="170"/>
        <v>-2.3731342784418102E-2</v>
      </c>
      <c r="AA646" s="88">
        <f t="shared" si="170"/>
        <v>0.73324110349253269</v>
      </c>
      <c r="AB646" s="88">
        <f t="shared" si="170"/>
        <v>0.56478252728847433</v>
      </c>
      <c r="AC646" s="88">
        <f t="shared" si="170"/>
        <v>0.47087193953436479</v>
      </c>
      <c r="AD646" s="88">
        <f t="shared" si="170"/>
        <v>0.36897903821418271</v>
      </c>
      <c r="AE646" s="88">
        <f t="shared" si="170"/>
        <v>0.69085035542770779</v>
      </c>
      <c r="AF646" s="88">
        <f t="shared" si="170"/>
        <v>0.61075615141217321</v>
      </c>
      <c r="AG646" s="88">
        <f t="shared" si="170"/>
        <v>0.62434459625255456</v>
      </c>
      <c r="AH646" s="88">
        <f t="shared" si="170"/>
        <v>0.66842758402124258</v>
      </c>
      <c r="AI646" s="88">
        <f t="shared" ref="AI646:BA646" si="171">AI572/(HLOOKUP($A646,$C$244:$BV$245,2,FALSE)*HLOOKUP(AI$2,$C$244:$BV$245,2,FALSE))</f>
        <v>0.73907067438705221</v>
      </c>
      <c r="AJ646" s="88">
        <f t="shared" si="171"/>
        <v>0.87091273501035182</v>
      </c>
      <c r="AK646" s="88">
        <f t="shared" si="171"/>
        <v>0.88182542626708671</v>
      </c>
      <c r="AL646" s="88">
        <f t="shared" si="171"/>
        <v>0.81338168996906979</v>
      </c>
      <c r="AM646" s="88">
        <f t="shared" si="171"/>
        <v>0.34270357606124752</v>
      </c>
      <c r="AN646" s="88">
        <f t="shared" si="171"/>
        <v>0.74849192926563857</v>
      </c>
      <c r="AO646" s="88">
        <f t="shared" si="171"/>
        <v>-6.8028633619047874E-2</v>
      </c>
      <c r="AP646" s="88">
        <f t="shared" si="171"/>
        <v>0.54476256876388163</v>
      </c>
      <c r="AQ646" s="88">
        <f t="shared" si="171"/>
        <v>0.84368483695695429</v>
      </c>
      <c r="AR646" s="88">
        <f t="shared" si="171"/>
        <v>0.40749840226055967</v>
      </c>
      <c r="AS646" s="88" t="e">
        <f t="shared" si="171"/>
        <v>#DIV/0!</v>
      </c>
      <c r="AT646" s="88">
        <f t="shared" si="171"/>
        <v>0.86105302310775644</v>
      </c>
      <c r="AU646" s="88">
        <f t="shared" si="171"/>
        <v>0.45142507832656875</v>
      </c>
      <c r="AV646" s="88">
        <f t="shared" si="171"/>
        <v>0.27722149848404587</v>
      </c>
      <c r="AW646" s="88">
        <f t="shared" si="171"/>
        <v>0.57734819567314266</v>
      </c>
      <c r="AX646" s="88">
        <f t="shared" si="171"/>
        <v>0.79082573127895217</v>
      </c>
      <c r="AY646" s="88">
        <f t="shared" si="171"/>
        <v>0.90380696507597991</v>
      </c>
      <c r="AZ646" s="88">
        <f t="shared" si="171"/>
        <v>0.68802408758426403</v>
      </c>
      <c r="BA646" s="88">
        <f t="shared" si="171"/>
        <v>0.51297673392218668</v>
      </c>
      <c r="BB646" s="88"/>
      <c r="BC646" s="88"/>
      <c r="BD646" s="88"/>
      <c r="BE646" s="88"/>
      <c r="BF646" s="88"/>
      <c r="BG646" s="88"/>
      <c r="BH646" s="88"/>
      <c r="BI646" s="88"/>
      <c r="BJ646" s="88"/>
      <c r="BK646" s="88"/>
      <c r="BL646" s="88"/>
      <c r="BM646" s="88"/>
      <c r="BN646" s="88"/>
      <c r="BO646" s="88"/>
      <c r="BP646" s="88"/>
      <c r="BQ646" s="88"/>
      <c r="BR646" s="88"/>
      <c r="BS646" s="88"/>
      <c r="BT646" s="88"/>
      <c r="BU646" s="88"/>
      <c r="BV646" s="88"/>
    </row>
    <row r="647" spans="1:74" x14ac:dyDescent="0.2">
      <c r="A647" s="90" t="str">
        <f t="shared" si="159"/>
        <v>International Small Cap Equity</v>
      </c>
      <c r="C647" s="88">
        <f t="shared" ref="C647:AH647" si="172">C573/(HLOOKUP($A647,$C$244:$BV$245,2,FALSE)*HLOOKUP(C$2,$C$244:$BV$245,2,FALSE))</f>
        <v>0.79575989984907236</v>
      </c>
      <c r="D647" s="88">
        <f t="shared" si="172"/>
        <v>0.79381032257148054</v>
      </c>
      <c r="E647" s="88">
        <f t="shared" si="172"/>
        <v>0.81912858451257298</v>
      </c>
      <c r="F647" s="88">
        <f t="shared" si="172"/>
        <v>0.71492809962081427</v>
      </c>
      <c r="G647" s="88">
        <f t="shared" si="172"/>
        <v>0.70955038696799289</v>
      </c>
      <c r="H647" s="88">
        <f t="shared" si="172"/>
        <v>0.90961738045450513</v>
      </c>
      <c r="I647" s="88">
        <f t="shared" si="172"/>
        <v>0.94434270151382593</v>
      </c>
      <c r="J647" s="88">
        <f t="shared" si="172"/>
        <v>0.99999999999999989</v>
      </c>
      <c r="K647" s="88">
        <f t="shared" si="172"/>
        <v>0.85132974648178983</v>
      </c>
      <c r="L647" s="88" t="e">
        <f t="shared" si="172"/>
        <v>#DIV/0!</v>
      </c>
      <c r="M647" s="88">
        <f t="shared" si="172"/>
        <v>6.3816461153934745E-2</v>
      </c>
      <c r="N647" s="88">
        <f t="shared" si="172"/>
        <v>-0.22658494028333229</v>
      </c>
      <c r="O647" s="88">
        <f t="shared" si="172"/>
        <v>-0.10271994302324745</v>
      </c>
      <c r="P647" s="88">
        <f t="shared" si="172"/>
        <v>-0.23117640282975835</v>
      </c>
      <c r="Q647" s="88">
        <f t="shared" si="172"/>
        <v>-0.23696234070275604</v>
      </c>
      <c r="R647" s="88">
        <f t="shared" si="172"/>
        <v>0.36613347548960362</v>
      </c>
      <c r="S647" s="88">
        <f t="shared" si="172"/>
        <v>0.38840926420835181</v>
      </c>
      <c r="T647" s="88">
        <f t="shared" si="172"/>
        <v>0.32039762970415742</v>
      </c>
      <c r="U647" s="88">
        <f t="shared" si="172"/>
        <v>0.21059245616225644</v>
      </c>
      <c r="V647" s="88">
        <f t="shared" si="172"/>
        <v>-2.3002653305988593E-2</v>
      </c>
      <c r="W647" s="88">
        <f t="shared" si="172"/>
        <v>-3.4133067044258086E-2</v>
      </c>
      <c r="X647" s="88">
        <f t="shared" si="172"/>
        <v>0.3862993647239249</v>
      </c>
      <c r="Y647" s="88">
        <f t="shared" si="172"/>
        <v>2.1318304940666916E-2</v>
      </c>
      <c r="Z647" s="88">
        <f t="shared" si="172"/>
        <v>-1.9799065110241647E-2</v>
      </c>
      <c r="AA647" s="88">
        <f t="shared" si="172"/>
        <v>0.72681763582860059</v>
      </c>
      <c r="AB647" s="88">
        <f t="shared" si="172"/>
        <v>0.58585929338672471</v>
      </c>
      <c r="AC647" s="88">
        <f t="shared" si="172"/>
        <v>0.47642240734210423</v>
      </c>
      <c r="AD647" s="88">
        <f t="shared" si="172"/>
        <v>0.37713732215215195</v>
      </c>
      <c r="AE647" s="88">
        <f t="shared" si="172"/>
        <v>0.69069624106071459</v>
      </c>
      <c r="AF647" s="88">
        <f t="shared" si="172"/>
        <v>0.57770836145978011</v>
      </c>
      <c r="AG647" s="88">
        <f t="shared" si="172"/>
        <v>0.62091311478054001</v>
      </c>
      <c r="AH647" s="88">
        <f t="shared" si="172"/>
        <v>0.61700211259873228</v>
      </c>
      <c r="AI647" s="88">
        <f t="shared" ref="AI647:BA647" si="173">AI573/(HLOOKUP($A647,$C$244:$BV$245,2,FALSE)*HLOOKUP(AI$2,$C$244:$BV$245,2,FALSE))</f>
        <v>0.75545288319069059</v>
      </c>
      <c r="AJ647" s="88">
        <f t="shared" si="173"/>
        <v>0.86441902981521446</v>
      </c>
      <c r="AK647" s="88">
        <f t="shared" si="173"/>
        <v>0.8742380029632546</v>
      </c>
      <c r="AL647" s="88">
        <f t="shared" si="173"/>
        <v>0.8330550682097082</v>
      </c>
      <c r="AM647" s="88">
        <f t="shared" si="173"/>
        <v>0.32947669302501376</v>
      </c>
      <c r="AN647" s="88">
        <f t="shared" si="173"/>
        <v>0.76337851473271445</v>
      </c>
      <c r="AO647" s="88">
        <f t="shared" si="173"/>
        <v>-6.9253969404282578E-2</v>
      </c>
      <c r="AP647" s="88">
        <f t="shared" si="173"/>
        <v>0.54813097190022986</v>
      </c>
      <c r="AQ647" s="88">
        <f t="shared" si="173"/>
        <v>0.7797690983431308</v>
      </c>
      <c r="AR647" s="88">
        <f t="shared" si="173"/>
        <v>0.42226956983324737</v>
      </c>
      <c r="AS647" s="88" t="e">
        <f t="shared" si="173"/>
        <v>#DIV/0!</v>
      </c>
      <c r="AT647" s="88">
        <f t="shared" si="173"/>
        <v>0.84011207131845078</v>
      </c>
      <c r="AU647" s="88">
        <f t="shared" si="173"/>
        <v>0.41653581749950103</v>
      </c>
      <c r="AV647" s="88">
        <f t="shared" si="173"/>
        <v>0.23886370697795506</v>
      </c>
      <c r="AW647" s="88">
        <f t="shared" si="173"/>
        <v>0.55919994307335563</v>
      </c>
      <c r="AX647" s="88">
        <f t="shared" si="173"/>
        <v>0.77194495096779914</v>
      </c>
      <c r="AY647" s="88">
        <f t="shared" si="173"/>
        <v>0.8383728258896932</v>
      </c>
      <c r="AZ647" s="88">
        <f t="shared" si="173"/>
        <v>0.59891228993799139</v>
      </c>
      <c r="BA647" s="88">
        <f t="shared" si="173"/>
        <v>0.48791844543853058</v>
      </c>
      <c r="BB647" s="88"/>
      <c r="BC647" s="88"/>
      <c r="BD647" s="88"/>
      <c r="BE647" s="88"/>
      <c r="BF647" s="88"/>
      <c r="BG647" s="88"/>
      <c r="BH647" s="88"/>
      <c r="BI647" s="88"/>
      <c r="BJ647" s="88"/>
      <c r="BK647" s="88"/>
      <c r="BL647" s="88"/>
      <c r="BM647" s="88"/>
      <c r="BN647" s="88"/>
      <c r="BO647" s="88"/>
      <c r="BP647" s="88"/>
      <c r="BQ647" s="88"/>
      <c r="BR647" s="88"/>
      <c r="BS647" s="88"/>
      <c r="BT647" s="88"/>
      <c r="BU647" s="88"/>
      <c r="BV647" s="88"/>
    </row>
    <row r="648" spans="1:74" x14ac:dyDescent="0.2">
      <c r="A648" s="90" t="str">
        <f t="shared" si="159"/>
        <v>Global Emerging Markets Equity</v>
      </c>
      <c r="C648" s="88">
        <f t="shared" ref="C648:AH648" si="174">C574/(HLOOKUP($A648,$C$244:$BV$245,2,FALSE)*HLOOKUP(C$2,$C$244:$BV$245,2,FALSE))</f>
        <v>0.73711979341648515</v>
      </c>
      <c r="D648" s="88">
        <f t="shared" si="174"/>
        <v>0.73876283856323577</v>
      </c>
      <c r="E648" s="88">
        <f t="shared" si="174"/>
        <v>0.74810719189077202</v>
      </c>
      <c r="F648" s="88">
        <f t="shared" si="174"/>
        <v>0.63144438992360141</v>
      </c>
      <c r="G648" s="88">
        <f t="shared" si="174"/>
        <v>0.58465845738126465</v>
      </c>
      <c r="H648" s="88">
        <f t="shared" si="174"/>
        <v>0.86899353496138565</v>
      </c>
      <c r="I648" s="88">
        <f t="shared" si="174"/>
        <v>0.91492081985886553</v>
      </c>
      <c r="J648" s="88">
        <f t="shared" si="174"/>
        <v>0.85132974648179005</v>
      </c>
      <c r="K648" s="88">
        <f t="shared" si="174"/>
        <v>0.99999999999999944</v>
      </c>
      <c r="L648" s="88" t="e">
        <f t="shared" si="174"/>
        <v>#DIV/0!</v>
      </c>
      <c r="M648" s="88">
        <f t="shared" si="174"/>
        <v>0.10147959574593333</v>
      </c>
      <c r="N648" s="88">
        <f t="shared" si="174"/>
        <v>-0.17650301295663376</v>
      </c>
      <c r="O648" s="88">
        <f t="shared" si="174"/>
        <v>-1.3022149005104115E-2</v>
      </c>
      <c r="P648" s="88">
        <f t="shared" si="174"/>
        <v>-0.1692166396314046</v>
      </c>
      <c r="Q648" s="88">
        <f t="shared" si="174"/>
        <v>-0.18417162122803329</v>
      </c>
      <c r="R648" s="88">
        <f t="shared" si="174"/>
        <v>0.37524908457690492</v>
      </c>
      <c r="S648" s="88">
        <f t="shared" si="174"/>
        <v>0.38226992678846466</v>
      </c>
      <c r="T648" s="88">
        <f t="shared" si="174"/>
        <v>0.33960967256464825</v>
      </c>
      <c r="U648" s="88">
        <f t="shared" si="174"/>
        <v>0.25685743995413846</v>
      </c>
      <c r="V648" s="88">
        <f t="shared" si="174"/>
        <v>3.3518757281468782E-2</v>
      </c>
      <c r="W648" s="88">
        <f t="shared" si="174"/>
        <v>-5.7974334520944099E-3</v>
      </c>
      <c r="X648" s="88">
        <f t="shared" si="174"/>
        <v>0.37235908769740239</v>
      </c>
      <c r="Y648" s="88">
        <f t="shared" si="174"/>
        <v>3.1986461674223761E-2</v>
      </c>
      <c r="Z648" s="88">
        <f t="shared" si="174"/>
        <v>2.8089318590234728E-2</v>
      </c>
      <c r="AA648" s="88">
        <f t="shared" si="174"/>
        <v>0.70673568442241042</v>
      </c>
      <c r="AB648" s="88">
        <f t="shared" si="174"/>
        <v>0.53664187794673657</v>
      </c>
      <c r="AC648" s="88">
        <f t="shared" si="174"/>
        <v>0.45837673717334237</v>
      </c>
      <c r="AD648" s="88">
        <f t="shared" si="174"/>
        <v>0.37431640838865354</v>
      </c>
      <c r="AE648" s="88">
        <f t="shared" si="174"/>
        <v>0.62425187367651613</v>
      </c>
      <c r="AF648" s="88">
        <f t="shared" si="174"/>
        <v>0.61654383918344668</v>
      </c>
      <c r="AG648" s="88">
        <f t="shared" si="174"/>
        <v>0.61364411430560073</v>
      </c>
      <c r="AH648" s="88">
        <f t="shared" si="174"/>
        <v>0.67684131103940348</v>
      </c>
      <c r="AI648" s="88">
        <f t="shared" ref="AI648:BA648" si="175">AI574/(HLOOKUP($A648,$C$244:$BV$245,2,FALSE)*HLOOKUP(AI$2,$C$244:$BV$245,2,FALSE))</f>
        <v>0.69643339537261539</v>
      </c>
      <c r="AJ648" s="88">
        <f t="shared" si="175"/>
        <v>0.84636712376324164</v>
      </c>
      <c r="AK648" s="88">
        <f t="shared" si="175"/>
        <v>0.8428382318508274</v>
      </c>
      <c r="AL648" s="88">
        <f t="shared" si="175"/>
        <v>0.76440411414354437</v>
      </c>
      <c r="AM648" s="88">
        <f t="shared" si="175"/>
        <v>0.37193718159088035</v>
      </c>
      <c r="AN648" s="88">
        <f t="shared" si="175"/>
        <v>0.7164018681029618</v>
      </c>
      <c r="AO648" s="88">
        <f t="shared" si="175"/>
        <v>-3.9138897148566186E-2</v>
      </c>
      <c r="AP648" s="88">
        <f t="shared" si="175"/>
        <v>0.55674431640411814</v>
      </c>
      <c r="AQ648" s="88">
        <f t="shared" si="175"/>
        <v>0.81330217069468358</v>
      </c>
      <c r="AR648" s="88">
        <f t="shared" si="175"/>
        <v>0.32486129256482887</v>
      </c>
      <c r="AS648" s="88" t="e">
        <f t="shared" si="175"/>
        <v>#DIV/0!</v>
      </c>
      <c r="AT648" s="88">
        <f t="shared" si="175"/>
        <v>0.80664907882016068</v>
      </c>
      <c r="AU648" s="88">
        <f t="shared" si="175"/>
        <v>0.28222555328184068</v>
      </c>
      <c r="AV648" s="88">
        <f t="shared" si="175"/>
        <v>8.5575075422256661E-2</v>
      </c>
      <c r="AW648" s="88">
        <f t="shared" si="175"/>
        <v>0.51481046803105335</v>
      </c>
      <c r="AX648" s="88">
        <f t="shared" si="175"/>
        <v>0.72685076296918361</v>
      </c>
      <c r="AY648" s="88">
        <f t="shared" si="175"/>
        <v>0.80755841823188701</v>
      </c>
      <c r="AZ648" s="88">
        <f t="shared" si="175"/>
        <v>0.71479988534746897</v>
      </c>
      <c r="BA648" s="88">
        <f t="shared" si="175"/>
        <v>0.47109079022994754</v>
      </c>
      <c r="BB648" s="88"/>
      <c r="BC648" s="88"/>
      <c r="BD648" s="88"/>
      <c r="BE648" s="88"/>
      <c r="BF648" s="88"/>
      <c r="BG648" s="88"/>
      <c r="BH648" s="88"/>
      <c r="BI648" s="88"/>
      <c r="BJ648" s="88"/>
      <c r="BK648" s="88"/>
      <c r="BL648" s="88"/>
      <c r="BM648" s="88"/>
      <c r="BN648" s="88"/>
      <c r="BO648" s="88"/>
      <c r="BP648" s="88"/>
      <c r="BQ648" s="88"/>
      <c r="BR648" s="88"/>
      <c r="BS648" s="88"/>
      <c r="BT648" s="88"/>
      <c r="BU648" s="88"/>
      <c r="BV648" s="88"/>
    </row>
    <row r="649" spans="1:74" x14ac:dyDescent="0.2">
      <c r="A649" s="90" t="str">
        <f t="shared" si="159"/>
        <v>Korean Equity</v>
      </c>
      <c r="C649" s="88" t="e">
        <f t="shared" ref="C649:AH649" si="176">C575/(HLOOKUP($A649,$C$244:$BV$245,2,FALSE)*HLOOKUP(C$2,$C$244:$BV$245,2,FALSE))</f>
        <v>#DIV/0!</v>
      </c>
      <c r="D649" s="88" t="e">
        <f t="shared" si="176"/>
        <v>#DIV/0!</v>
      </c>
      <c r="E649" s="88" t="e">
        <f t="shared" si="176"/>
        <v>#DIV/0!</v>
      </c>
      <c r="F649" s="88" t="e">
        <f t="shared" si="176"/>
        <v>#DIV/0!</v>
      </c>
      <c r="G649" s="88" t="e">
        <f t="shared" si="176"/>
        <v>#DIV/0!</v>
      </c>
      <c r="H649" s="88" t="e">
        <f t="shared" si="176"/>
        <v>#DIV/0!</v>
      </c>
      <c r="I649" s="88" t="e">
        <f t="shared" si="176"/>
        <v>#DIV/0!</v>
      </c>
      <c r="J649" s="88" t="e">
        <f t="shared" si="176"/>
        <v>#DIV/0!</v>
      </c>
      <c r="K649" s="88" t="e">
        <f t="shared" si="176"/>
        <v>#DIV/0!</v>
      </c>
      <c r="L649" s="88" t="e">
        <f t="shared" si="176"/>
        <v>#DIV/0!</v>
      </c>
      <c r="M649" s="88" t="e">
        <f t="shared" si="176"/>
        <v>#DIV/0!</v>
      </c>
      <c r="N649" s="88" t="e">
        <f t="shared" si="176"/>
        <v>#DIV/0!</v>
      </c>
      <c r="O649" s="88" t="e">
        <f t="shared" si="176"/>
        <v>#DIV/0!</v>
      </c>
      <c r="P649" s="88" t="e">
        <f t="shared" si="176"/>
        <v>#DIV/0!</v>
      </c>
      <c r="Q649" s="88" t="e">
        <f t="shared" si="176"/>
        <v>#DIV/0!</v>
      </c>
      <c r="R649" s="88" t="e">
        <f t="shared" si="176"/>
        <v>#DIV/0!</v>
      </c>
      <c r="S649" s="88" t="e">
        <f t="shared" si="176"/>
        <v>#DIV/0!</v>
      </c>
      <c r="T649" s="88" t="e">
        <f t="shared" si="176"/>
        <v>#DIV/0!</v>
      </c>
      <c r="U649" s="88" t="e">
        <f t="shared" si="176"/>
        <v>#DIV/0!</v>
      </c>
      <c r="V649" s="88" t="e">
        <f t="shared" si="176"/>
        <v>#DIV/0!</v>
      </c>
      <c r="W649" s="88" t="e">
        <f t="shared" si="176"/>
        <v>#DIV/0!</v>
      </c>
      <c r="X649" s="88" t="e">
        <f t="shared" si="176"/>
        <v>#DIV/0!</v>
      </c>
      <c r="Y649" s="88" t="e">
        <f t="shared" si="176"/>
        <v>#DIV/0!</v>
      </c>
      <c r="Z649" s="88" t="e">
        <f t="shared" si="176"/>
        <v>#DIV/0!</v>
      </c>
      <c r="AA649" s="88" t="e">
        <f t="shared" si="176"/>
        <v>#DIV/0!</v>
      </c>
      <c r="AB649" s="88" t="e">
        <f t="shared" si="176"/>
        <v>#DIV/0!</v>
      </c>
      <c r="AC649" s="88" t="e">
        <f t="shared" si="176"/>
        <v>#DIV/0!</v>
      </c>
      <c r="AD649" s="88" t="e">
        <f t="shared" si="176"/>
        <v>#DIV/0!</v>
      </c>
      <c r="AE649" s="88" t="e">
        <f t="shared" si="176"/>
        <v>#DIV/0!</v>
      </c>
      <c r="AF649" s="88" t="e">
        <f t="shared" si="176"/>
        <v>#DIV/0!</v>
      </c>
      <c r="AG649" s="88" t="e">
        <f t="shared" si="176"/>
        <v>#DIV/0!</v>
      </c>
      <c r="AH649" s="88" t="e">
        <f t="shared" si="176"/>
        <v>#DIV/0!</v>
      </c>
      <c r="AI649" s="88" t="e">
        <f t="shared" ref="AI649:BA649" si="177">AI575/(HLOOKUP($A649,$C$244:$BV$245,2,FALSE)*HLOOKUP(AI$2,$C$244:$BV$245,2,FALSE))</f>
        <v>#DIV/0!</v>
      </c>
      <c r="AJ649" s="88" t="e">
        <f t="shared" si="177"/>
        <v>#DIV/0!</v>
      </c>
      <c r="AK649" s="88" t="e">
        <f t="shared" si="177"/>
        <v>#DIV/0!</v>
      </c>
      <c r="AL649" s="88" t="e">
        <f t="shared" si="177"/>
        <v>#DIV/0!</v>
      </c>
      <c r="AM649" s="88" t="e">
        <f t="shared" si="177"/>
        <v>#DIV/0!</v>
      </c>
      <c r="AN649" s="88" t="e">
        <f t="shared" si="177"/>
        <v>#DIV/0!</v>
      </c>
      <c r="AO649" s="88" t="e">
        <f t="shared" si="177"/>
        <v>#DIV/0!</v>
      </c>
      <c r="AP649" s="88" t="e">
        <f t="shared" si="177"/>
        <v>#DIV/0!</v>
      </c>
      <c r="AQ649" s="88" t="e">
        <f t="shared" si="177"/>
        <v>#DIV/0!</v>
      </c>
      <c r="AR649" s="88" t="e">
        <f t="shared" si="177"/>
        <v>#DIV/0!</v>
      </c>
      <c r="AS649" s="88" t="e">
        <f t="shared" si="177"/>
        <v>#DIV/0!</v>
      </c>
      <c r="AT649" s="88" t="e">
        <f t="shared" si="177"/>
        <v>#DIV/0!</v>
      </c>
      <c r="AU649" s="88" t="e">
        <f t="shared" si="177"/>
        <v>#DIV/0!</v>
      </c>
      <c r="AV649" s="88" t="e">
        <f t="shared" si="177"/>
        <v>#DIV/0!</v>
      </c>
      <c r="AW649" s="88" t="e">
        <f t="shared" si="177"/>
        <v>#DIV/0!</v>
      </c>
      <c r="AX649" s="88" t="e">
        <f t="shared" si="177"/>
        <v>#DIV/0!</v>
      </c>
      <c r="AY649" s="88" t="e">
        <f t="shared" si="177"/>
        <v>#DIV/0!</v>
      </c>
      <c r="AZ649" s="88" t="e">
        <f t="shared" si="177"/>
        <v>#DIV/0!</v>
      </c>
      <c r="BA649" s="88" t="e">
        <f t="shared" si="177"/>
        <v>#DIV/0!</v>
      </c>
      <c r="BB649" s="88"/>
      <c r="BC649" s="88"/>
      <c r="BD649" s="88"/>
      <c r="BE649" s="88"/>
      <c r="BF649" s="88"/>
      <c r="BG649" s="88"/>
      <c r="BH649" s="88"/>
      <c r="BI649" s="88"/>
      <c r="BJ649" s="88"/>
      <c r="BK649" s="88"/>
      <c r="BL649" s="88"/>
      <c r="BM649" s="88"/>
      <c r="BN649" s="88"/>
      <c r="BO649" s="88"/>
      <c r="BP649" s="88"/>
      <c r="BQ649" s="88"/>
      <c r="BR649" s="88"/>
      <c r="BS649" s="88"/>
      <c r="BT649" s="88"/>
      <c r="BU649" s="88"/>
      <c r="BV649" s="88"/>
    </row>
    <row r="650" spans="1:74" x14ac:dyDescent="0.2">
      <c r="A650" s="90" t="str">
        <f t="shared" si="159"/>
        <v>U.S. Aggregate</v>
      </c>
      <c r="C650" s="88">
        <f t="shared" ref="C650:AH650" si="178">C576/(HLOOKUP($A650,$C$244:$BV$245,2,FALSE)*HLOOKUP(C$2,$C$244:$BV$245,2,FALSE))</f>
        <v>-7.5783865947274237E-2</v>
      </c>
      <c r="D650" s="88">
        <f t="shared" si="178"/>
        <v>-6.9842938066883506E-2</v>
      </c>
      <c r="E650" s="88">
        <f t="shared" si="178"/>
        <v>-3.167746748513893E-2</v>
      </c>
      <c r="F650" s="88">
        <f t="shared" si="178"/>
        <v>-0.11820882039091159</v>
      </c>
      <c r="G650" s="88">
        <f t="shared" si="178"/>
        <v>-0.12545489333065885</v>
      </c>
      <c r="H650" s="88">
        <f t="shared" si="178"/>
        <v>-4.8051846798004283E-3</v>
      </c>
      <c r="I650" s="88">
        <f t="shared" si="178"/>
        <v>5.1746479215426196E-2</v>
      </c>
      <c r="J650" s="88">
        <f t="shared" si="178"/>
        <v>6.3816461153934745E-2</v>
      </c>
      <c r="K650" s="88">
        <f t="shared" si="178"/>
        <v>0.10147959574593336</v>
      </c>
      <c r="L650" s="88" t="e">
        <f t="shared" si="178"/>
        <v>#DIV/0!</v>
      </c>
      <c r="M650" s="88">
        <f t="shared" si="178"/>
        <v>1.0000000000000004</v>
      </c>
      <c r="N650" s="88">
        <f t="shared" si="178"/>
        <v>0.90700461947074651</v>
      </c>
      <c r="O650" s="88">
        <f t="shared" si="178"/>
        <v>0.15470322766598996</v>
      </c>
      <c r="P650" s="88">
        <f t="shared" si="178"/>
        <v>0.87145227564780281</v>
      </c>
      <c r="Q650" s="88">
        <f t="shared" si="178"/>
        <v>0.84864676871601341</v>
      </c>
      <c r="R650" s="88">
        <f t="shared" si="178"/>
        <v>0.877304612199306</v>
      </c>
      <c r="S650" s="88">
        <f t="shared" si="178"/>
        <v>0.84486902762302696</v>
      </c>
      <c r="T650" s="88">
        <f t="shared" si="178"/>
        <v>0.84560919486148989</v>
      </c>
      <c r="U650" s="88">
        <f t="shared" si="178"/>
        <v>0.79966314276094641</v>
      </c>
      <c r="V650" s="88">
        <f t="shared" si="178"/>
        <v>0.94219826487005975</v>
      </c>
      <c r="W650" s="88">
        <f t="shared" si="178"/>
        <v>0.90313601076375571</v>
      </c>
      <c r="X650" s="88">
        <f t="shared" si="178"/>
        <v>0.45057621916767288</v>
      </c>
      <c r="Y650" s="88">
        <f t="shared" si="178"/>
        <v>0.75933760934732975</v>
      </c>
      <c r="Z650" s="88">
        <f t="shared" si="178"/>
        <v>0.6645160201592516</v>
      </c>
      <c r="AA650" s="88">
        <f t="shared" si="178"/>
        <v>0.19889234098046765</v>
      </c>
      <c r="AB650" s="88">
        <f t="shared" si="178"/>
        <v>-1.4093560236760555E-2</v>
      </c>
      <c r="AC650" s="88">
        <f t="shared" si="178"/>
        <v>0.52342515089810893</v>
      </c>
      <c r="AD650" s="88">
        <f t="shared" si="178"/>
        <v>0.55834142681903431</v>
      </c>
      <c r="AE650" s="88">
        <f t="shared" si="178"/>
        <v>0.36900821000167855</v>
      </c>
      <c r="AF650" s="88">
        <f t="shared" si="178"/>
        <v>0.58603315590900906</v>
      </c>
      <c r="AG650" s="88">
        <f t="shared" si="178"/>
        <v>0.42526699508854665</v>
      </c>
      <c r="AH650" s="88">
        <f t="shared" si="178"/>
        <v>0.42038069571747033</v>
      </c>
      <c r="AI650" s="88">
        <f t="shared" ref="AI650:BA650" si="179">AI576/(HLOOKUP($A650,$C$244:$BV$245,2,FALSE)*HLOOKUP(AI$2,$C$244:$BV$245,2,FALSE))</f>
        <v>5.1821796913576169E-2</v>
      </c>
      <c r="AJ650" s="88">
        <f t="shared" si="179"/>
        <v>1.3750342676962856E-2</v>
      </c>
      <c r="AK650" s="88">
        <f t="shared" si="179"/>
        <v>-5.2524746582599584E-2</v>
      </c>
      <c r="AL650" s="88">
        <f t="shared" si="179"/>
        <v>-7.1732302147726565E-2</v>
      </c>
      <c r="AM650" s="88">
        <f t="shared" si="179"/>
        <v>0.26018957856732811</v>
      </c>
      <c r="AN650" s="88">
        <f t="shared" si="179"/>
        <v>9.362408440556963E-2</v>
      </c>
      <c r="AO650" s="88">
        <f t="shared" si="179"/>
        <v>0.22964385793645828</v>
      </c>
      <c r="AP650" s="88">
        <f t="shared" si="179"/>
        <v>3.3060571021383531E-2</v>
      </c>
      <c r="AQ650" s="88">
        <f t="shared" si="179"/>
        <v>-3.7281968912129274E-2</v>
      </c>
      <c r="AR650" s="88">
        <f t="shared" si="179"/>
        <v>-4.7276611623764904E-2</v>
      </c>
      <c r="AS650" s="88" t="e">
        <f t="shared" si="179"/>
        <v>#DIV/0!</v>
      </c>
      <c r="AT650" s="88">
        <f t="shared" si="179"/>
        <v>0.13574749300906211</v>
      </c>
      <c r="AU650" s="88">
        <f t="shared" si="179"/>
        <v>0.10891220422700632</v>
      </c>
      <c r="AV650" s="88">
        <f t="shared" si="179"/>
        <v>-0.33512870401877759</v>
      </c>
      <c r="AW650" s="88">
        <f t="shared" si="179"/>
        <v>0.29317822320777503</v>
      </c>
      <c r="AX650" s="88">
        <f t="shared" si="179"/>
        <v>0.2982602972083197</v>
      </c>
      <c r="AY650" s="88">
        <f t="shared" si="179"/>
        <v>-7.156105525600133E-2</v>
      </c>
      <c r="AZ650" s="88">
        <f t="shared" si="179"/>
        <v>-0.20088474897589298</v>
      </c>
      <c r="BA650" s="88">
        <f t="shared" si="179"/>
        <v>1.6760632310538872E-3</v>
      </c>
      <c r="BB650" s="88"/>
      <c r="BC650" s="88"/>
      <c r="BD650" s="88"/>
      <c r="BE650" s="88"/>
      <c r="BF650" s="88"/>
      <c r="BG650" s="88"/>
      <c r="BH650" s="88"/>
      <c r="BI650" s="88"/>
      <c r="BJ650" s="88"/>
      <c r="BK650" s="88"/>
      <c r="BL650" s="88"/>
      <c r="BM650" s="88"/>
      <c r="BN650" s="88"/>
      <c r="BO650" s="88"/>
      <c r="BP650" s="88"/>
      <c r="BQ650" s="88"/>
      <c r="BR650" s="88"/>
      <c r="BS650" s="88"/>
      <c r="BT650" s="88"/>
      <c r="BU650" s="88"/>
      <c r="BV650" s="88"/>
    </row>
    <row r="651" spans="1:74" x14ac:dyDescent="0.2">
      <c r="A651" s="90" t="str">
        <f t="shared" si="159"/>
        <v>U.S. Treasury</v>
      </c>
      <c r="C651" s="88">
        <f t="shared" ref="C651:AH651" si="180">C577/(HLOOKUP($A651,$C$244:$BV$245,2,FALSE)*HLOOKUP(C$2,$C$244:$BV$245,2,FALSE))</f>
        <v>-0.32544888844072006</v>
      </c>
      <c r="D651" s="88">
        <f t="shared" si="180"/>
        <v>-0.31995927972919758</v>
      </c>
      <c r="E651" s="88">
        <f t="shared" si="180"/>
        <v>-0.29671612675528164</v>
      </c>
      <c r="F651" s="88">
        <f t="shared" si="180"/>
        <v>-0.3329053400037868</v>
      </c>
      <c r="G651" s="88">
        <f t="shared" si="180"/>
        <v>-0.34175223674681982</v>
      </c>
      <c r="H651" s="88">
        <f t="shared" si="180"/>
        <v>-0.28852353631206373</v>
      </c>
      <c r="I651" s="88">
        <f t="shared" si="180"/>
        <v>-0.23945457457340832</v>
      </c>
      <c r="J651" s="88">
        <f t="shared" si="180"/>
        <v>-0.22658494028333226</v>
      </c>
      <c r="K651" s="88">
        <f t="shared" si="180"/>
        <v>-0.17650301295663381</v>
      </c>
      <c r="L651" s="88" t="e">
        <f t="shared" si="180"/>
        <v>#DIV/0!</v>
      </c>
      <c r="M651" s="88">
        <f t="shared" si="180"/>
        <v>0.90700461947074684</v>
      </c>
      <c r="N651" s="88">
        <f t="shared" si="180"/>
        <v>1</v>
      </c>
      <c r="O651" s="88">
        <f t="shared" si="180"/>
        <v>0.20839669305394198</v>
      </c>
      <c r="P651" s="88">
        <f t="shared" si="180"/>
        <v>0.96585220548412121</v>
      </c>
      <c r="Q651" s="88">
        <f t="shared" si="180"/>
        <v>0.92581599650150015</v>
      </c>
      <c r="R651" s="88">
        <f t="shared" si="180"/>
        <v>0.63434602056437661</v>
      </c>
      <c r="S651" s="88">
        <f t="shared" si="180"/>
        <v>0.59499247556830426</v>
      </c>
      <c r="T651" s="88">
        <f t="shared" si="180"/>
        <v>0.62922766617131443</v>
      </c>
      <c r="U651" s="88">
        <f t="shared" si="180"/>
        <v>0.69118379888335024</v>
      </c>
      <c r="V651" s="88">
        <f t="shared" si="180"/>
        <v>0.91978382979555962</v>
      </c>
      <c r="W651" s="88">
        <f t="shared" si="180"/>
        <v>0.84079190499444234</v>
      </c>
      <c r="X651" s="88">
        <f t="shared" si="180"/>
        <v>0.22036211011474685</v>
      </c>
      <c r="Y651" s="88">
        <f t="shared" si="180"/>
        <v>0.66225387537506475</v>
      </c>
      <c r="Z651" s="88">
        <f t="shared" si="180"/>
        <v>0.59340536972321434</v>
      </c>
      <c r="AA651" s="88">
        <f t="shared" si="180"/>
        <v>-0.16898931836661396</v>
      </c>
      <c r="AB651" s="88">
        <f t="shared" si="180"/>
        <v>-0.35024339683232653</v>
      </c>
      <c r="AC651" s="88">
        <f t="shared" si="180"/>
        <v>0.40476341314164521</v>
      </c>
      <c r="AD651" s="88">
        <f t="shared" si="180"/>
        <v>0.47599789270416232</v>
      </c>
      <c r="AE651" s="88">
        <f t="shared" si="180"/>
        <v>0.15621309868375344</v>
      </c>
      <c r="AF651" s="88">
        <f t="shared" si="180"/>
        <v>0.30853629821119671</v>
      </c>
      <c r="AG651" s="88">
        <f t="shared" si="180"/>
        <v>0.12970073565172044</v>
      </c>
      <c r="AH651" s="88">
        <f t="shared" si="180"/>
        <v>0.21853709029062396</v>
      </c>
      <c r="AI651" s="88">
        <f t="shared" ref="AI651:BA651" si="181">AI577/(HLOOKUP($A651,$C$244:$BV$245,2,FALSE)*HLOOKUP(AI$2,$C$244:$BV$245,2,FALSE))</f>
        <v>-0.20443100476700632</v>
      </c>
      <c r="AJ651" s="88">
        <f t="shared" si="181"/>
        <v>-0.26410594591595815</v>
      </c>
      <c r="AK651" s="88">
        <f t="shared" si="181"/>
        <v>-0.32528904727116636</v>
      </c>
      <c r="AL651" s="88">
        <f t="shared" si="181"/>
        <v>-0.35846497323913279</v>
      </c>
      <c r="AM651" s="88">
        <f t="shared" si="181"/>
        <v>0.19810104857394367</v>
      </c>
      <c r="AN651" s="88">
        <f t="shared" si="181"/>
        <v>-0.24299294746428238</v>
      </c>
      <c r="AO651" s="88">
        <f t="shared" si="181"/>
        <v>0.29770558983068068</v>
      </c>
      <c r="AP651" s="88">
        <f t="shared" si="181"/>
        <v>-0.12621749259791909</v>
      </c>
      <c r="AQ651" s="88">
        <f t="shared" si="181"/>
        <v>-0.27285695626810264</v>
      </c>
      <c r="AR651" s="88">
        <f t="shared" si="181"/>
        <v>-0.17904316767977188</v>
      </c>
      <c r="AS651" s="88" t="e">
        <f t="shared" si="181"/>
        <v>#DIV/0!</v>
      </c>
      <c r="AT651" s="88">
        <f t="shared" si="181"/>
        <v>-0.14964950637734967</v>
      </c>
      <c r="AU651" s="88">
        <f t="shared" si="181"/>
        <v>0.11225204496693132</v>
      </c>
      <c r="AV651" s="88">
        <f t="shared" si="181"/>
        <v>-0.20647494253289247</v>
      </c>
      <c r="AW651" s="88">
        <f t="shared" si="181"/>
        <v>5.5314900413103954E-2</v>
      </c>
      <c r="AX651" s="88">
        <f t="shared" si="181"/>
        <v>1.3155852554186024E-2</v>
      </c>
      <c r="AY651" s="88">
        <f t="shared" si="181"/>
        <v>-0.31265718117003038</v>
      </c>
      <c r="AZ651" s="88">
        <f t="shared" si="181"/>
        <v>-0.37112372584035802</v>
      </c>
      <c r="BA651" s="88">
        <f t="shared" si="181"/>
        <v>-0.21425585487363746</v>
      </c>
      <c r="BB651" s="88"/>
      <c r="BC651" s="88"/>
      <c r="BD651" s="88"/>
      <c r="BE651" s="88"/>
      <c r="BF651" s="88"/>
      <c r="BG651" s="88"/>
      <c r="BH651" s="88"/>
      <c r="BI651" s="88"/>
      <c r="BJ651" s="88"/>
      <c r="BK651" s="88"/>
      <c r="BL651" s="88"/>
      <c r="BM651" s="88"/>
      <c r="BN651" s="88"/>
      <c r="BO651" s="88"/>
      <c r="BP651" s="88"/>
      <c r="BQ651" s="88"/>
      <c r="BR651" s="88"/>
      <c r="BS651" s="88"/>
      <c r="BT651" s="88"/>
      <c r="BU651" s="88"/>
      <c r="BV651" s="88"/>
    </row>
    <row r="652" spans="1:74" x14ac:dyDescent="0.2">
      <c r="A652" s="90" t="str">
        <f t="shared" si="159"/>
        <v>U.S. Treasury Bills</v>
      </c>
      <c r="C652" s="88">
        <f t="shared" ref="C652:AH652" si="182">C578/(HLOOKUP($A652,$C$244:$BV$245,2,FALSE)*HLOOKUP(C$2,$C$244:$BV$245,2,FALSE))</f>
        <v>-0.14484337854117865</v>
      </c>
      <c r="D652" s="88">
        <f t="shared" si="182"/>
        <v>-0.14684121850094725</v>
      </c>
      <c r="E652" s="88">
        <f t="shared" si="182"/>
        <v>-0.12291279789976579</v>
      </c>
      <c r="F652" s="88">
        <f t="shared" si="182"/>
        <v>-0.10421902058541577</v>
      </c>
      <c r="G652" s="88">
        <f t="shared" si="182"/>
        <v>-9.9583279676707687E-2</v>
      </c>
      <c r="H652" s="88">
        <f t="shared" si="182"/>
        <v>-0.1080551320072819</v>
      </c>
      <c r="I652" s="88">
        <f t="shared" si="182"/>
        <v>-6.5868068630187876E-2</v>
      </c>
      <c r="J652" s="88">
        <f t="shared" si="182"/>
        <v>-0.10271994302324743</v>
      </c>
      <c r="K652" s="88">
        <f t="shared" si="182"/>
        <v>-1.3022149005104117E-2</v>
      </c>
      <c r="L652" s="88" t="e">
        <f t="shared" si="182"/>
        <v>#DIV/0!</v>
      </c>
      <c r="M652" s="88">
        <f t="shared" si="182"/>
        <v>0.15470322766598996</v>
      </c>
      <c r="N652" s="88">
        <f t="shared" si="182"/>
        <v>0.20839669305394198</v>
      </c>
      <c r="O652" s="88">
        <f t="shared" si="182"/>
        <v>0.99999999999999989</v>
      </c>
      <c r="P652" s="88">
        <f t="shared" si="182"/>
        <v>0.29493745706142982</v>
      </c>
      <c r="Q652" s="88">
        <f t="shared" si="182"/>
        <v>6.6232654553242329E-2</v>
      </c>
      <c r="R652" s="88">
        <f t="shared" si="182"/>
        <v>5.5261619667139536E-3</v>
      </c>
      <c r="S652" s="88">
        <f t="shared" si="182"/>
        <v>5.0639682028054099E-2</v>
      </c>
      <c r="T652" s="88">
        <f t="shared" si="182"/>
        <v>-4.2831774902151169E-2</v>
      </c>
      <c r="U652" s="88">
        <f t="shared" si="182"/>
        <v>0.117076726831025</v>
      </c>
      <c r="V652" s="88">
        <f t="shared" si="182"/>
        <v>0.26921736849987948</v>
      </c>
      <c r="W652" s="88">
        <f t="shared" si="182"/>
        <v>0.24795866345591205</v>
      </c>
      <c r="X652" s="88">
        <f t="shared" si="182"/>
        <v>-4.8732273565219676E-2</v>
      </c>
      <c r="Y652" s="88">
        <f t="shared" si="182"/>
        <v>7.4846887683770416E-2</v>
      </c>
      <c r="Z652" s="88">
        <f t="shared" si="182"/>
        <v>0.26444598211312681</v>
      </c>
      <c r="AA652" s="88">
        <f t="shared" si="182"/>
        <v>-0.14121089088787578</v>
      </c>
      <c r="AB652" s="88">
        <f t="shared" si="182"/>
        <v>-0.1600515662953311</v>
      </c>
      <c r="AC652" s="88">
        <f t="shared" si="182"/>
        <v>8.0137635571027668E-2</v>
      </c>
      <c r="AD652" s="88">
        <f t="shared" si="182"/>
        <v>0.10007397681128161</v>
      </c>
      <c r="AE652" s="88">
        <f t="shared" si="182"/>
        <v>1.174492596430487E-2</v>
      </c>
      <c r="AF652" s="88">
        <f t="shared" si="182"/>
        <v>-1.802211027625154E-2</v>
      </c>
      <c r="AG652" s="88">
        <f t="shared" si="182"/>
        <v>-8.5440147502286651E-2</v>
      </c>
      <c r="AH652" s="88">
        <f t="shared" si="182"/>
        <v>3.8819907180967561E-2</v>
      </c>
      <c r="AI652" s="88">
        <f t="shared" ref="AI652:BA652" si="183">AI578/(HLOOKUP($A652,$C$244:$BV$245,2,FALSE)*HLOOKUP(AI$2,$C$244:$BV$245,2,FALSE))</f>
        <v>7.6795276187586539E-2</v>
      </c>
      <c r="AJ652" s="88">
        <f t="shared" si="183"/>
        <v>1.9062475852327017E-2</v>
      </c>
      <c r="AK652" s="88">
        <f t="shared" si="183"/>
        <v>-1.2477847361297487E-2</v>
      </c>
      <c r="AL652" s="88">
        <f t="shared" si="183"/>
        <v>-2.6418516816616366E-3</v>
      </c>
      <c r="AM652" s="88">
        <f t="shared" si="183"/>
        <v>0.17533419814497908</v>
      </c>
      <c r="AN652" s="88">
        <f t="shared" si="183"/>
        <v>-9.3001181305732376E-3</v>
      </c>
      <c r="AO652" s="88">
        <f t="shared" si="183"/>
        <v>0.14190679917021654</v>
      </c>
      <c r="AP652" s="88">
        <f t="shared" si="183"/>
        <v>8.730857173485182E-2</v>
      </c>
      <c r="AQ652" s="88">
        <f t="shared" si="183"/>
        <v>1.1505053848375546E-2</v>
      </c>
      <c r="AR652" s="88">
        <f t="shared" si="183"/>
        <v>-4.8266316965300933E-2</v>
      </c>
      <c r="AS652" s="88" t="e">
        <f t="shared" si="183"/>
        <v>#DIV/0!</v>
      </c>
      <c r="AT652" s="88">
        <f t="shared" si="183"/>
        <v>9.6230033912947099E-3</v>
      </c>
      <c r="AU652" s="88">
        <f t="shared" si="183"/>
        <v>0.27949397034769574</v>
      </c>
      <c r="AV652" s="88">
        <f t="shared" si="183"/>
        <v>-0.26657145624801154</v>
      </c>
      <c r="AW652" s="88">
        <f t="shared" si="183"/>
        <v>-3.9076204587980272E-2</v>
      </c>
      <c r="AX652" s="88">
        <f t="shared" si="183"/>
        <v>-3.2729090027985457E-2</v>
      </c>
      <c r="AY652" s="88">
        <f t="shared" si="183"/>
        <v>-6.6260345530540887E-2</v>
      </c>
      <c r="AZ652" s="88">
        <f t="shared" si="183"/>
        <v>-8.0140711093334999E-3</v>
      </c>
      <c r="BA652" s="88">
        <f t="shared" si="183"/>
        <v>3.1773633962055937E-2</v>
      </c>
      <c r="BB652" s="88"/>
      <c r="BC652" s="88"/>
      <c r="BD652" s="88"/>
      <c r="BE652" s="88"/>
      <c r="BF652" s="88"/>
      <c r="BG652" s="88"/>
      <c r="BH652" s="88"/>
      <c r="BI652" s="88"/>
      <c r="BJ652" s="88"/>
      <c r="BK652" s="88"/>
      <c r="BL652" s="88"/>
      <c r="BM652" s="88"/>
      <c r="BN652" s="88"/>
      <c r="BO652" s="88"/>
      <c r="BP652" s="88"/>
      <c r="BQ652" s="88"/>
      <c r="BR652" s="88"/>
      <c r="BS652" s="88"/>
      <c r="BT652" s="88"/>
      <c r="BU652" s="88"/>
      <c r="BV652" s="88"/>
    </row>
    <row r="653" spans="1:74" x14ac:dyDescent="0.2">
      <c r="A653" s="90" t="str">
        <f t="shared" si="159"/>
        <v>U.S. Intermediate Treasury</v>
      </c>
      <c r="C653" s="88">
        <f t="shared" ref="C653:AH653" si="184">C579/(HLOOKUP($A653,$C$244:$BV$245,2,FALSE)*HLOOKUP(C$2,$C$244:$BV$245,2,FALSE))</f>
        <v>-0.33515829179960543</v>
      </c>
      <c r="D653" s="88">
        <f t="shared" si="184"/>
        <v>-0.32937056311454599</v>
      </c>
      <c r="E653" s="88">
        <f t="shared" si="184"/>
        <v>-0.31366194893854032</v>
      </c>
      <c r="F653" s="88">
        <f t="shared" si="184"/>
        <v>-0.34458884909104415</v>
      </c>
      <c r="G653" s="88">
        <f t="shared" si="184"/>
        <v>-0.35156517306289287</v>
      </c>
      <c r="H653" s="88">
        <f t="shared" si="184"/>
        <v>-0.29006961960952915</v>
      </c>
      <c r="I653" s="88">
        <f t="shared" si="184"/>
        <v>-0.23553008599847111</v>
      </c>
      <c r="J653" s="88">
        <f t="shared" si="184"/>
        <v>-0.23117640282975829</v>
      </c>
      <c r="K653" s="88">
        <f t="shared" si="184"/>
        <v>-0.1692166396314046</v>
      </c>
      <c r="L653" s="88" t="e">
        <f t="shared" si="184"/>
        <v>#DIV/0!</v>
      </c>
      <c r="M653" s="88">
        <f t="shared" si="184"/>
        <v>0.87145227564780292</v>
      </c>
      <c r="N653" s="88">
        <f t="shared" si="184"/>
        <v>0.96585220548412121</v>
      </c>
      <c r="O653" s="88">
        <f t="shared" si="184"/>
        <v>0.29493745706142982</v>
      </c>
      <c r="P653" s="88">
        <f t="shared" si="184"/>
        <v>1.0000000000000004</v>
      </c>
      <c r="Q653" s="88">
        <f t="shared" si="184"/>
        <v>0.81693861244560706</v>
      </c>
      <c r="R653" s="88">
        <f t="shared" si="184"/>
        <v>0.58114053865218818</v>
      </c>
      <c r="S653" s="88">
        <f t="shared" si="184"/>
        <v>0.59048378352138575</v>
      </c>
      <c r="T653" s="88">
        <f t="shared" si="184"/>
        <v>0.52629103044788661</v>
      </c>
      <c r="U653" s="88">
        <f t="shared" si="184"/>
        <v>0.67340670949665871</v>
      </c>
      <c r="V653" s="88">
        <f t="shared" si="184"/>
        <v>0.91576863898329985</v>
      </c>
      <c r="W653" s="88">
        <f t="shared" si="184"/>
        <v>0.85275039167823363</v>
      </c>
      <c r="X653" s="88">
        <f t="shared" si="184"/>
        <v>0.18604935860144098</v>
      </c>
      <c r="Y653" s="88">
        <f t="shared" si="184"/>
        <v>0.64471966795660141</v>
      </c>
      <c r="Z653" s="88">
        <f t="shared" si="184"/>
        <v>0.62410143282786268</v>
      </c>
      <c r="AA653" s="88">
        <f t="shared" si="184"/>
        <v>-0.1854629413838996</v>
      </c>
      <c r="AB653" s="88">
        <f t="shared" si="184"/>
        <v>-0.36416094381065628</v>
      </c>
      <c r="AC653" s="88">
        <f t="shared" si="184"/>
        <v>0.42484227163712923</v>
      </c>
      <c r="AD653" s="88">
        <f t="shared" si="184"/>
        <v>0.49414562756285879</v>
      </c>
      <c r="AE653" s="88">
        <f t="shared" si="184"/>
        <v>0.17828095622318241</v>
      </c>
      <c r="AF653" s="88">
        <f t="shared" si="184"/>
        <v>0.28887042321179462</v>
      </c>
      <c r="AG653" s="88">
        <f t="shared" si="184"/>
        <v>0.12322104928176014</v>
      </c>
      <c r="AH653" s="88">
        <f t="shared" si="184"/>
        <v>0.24635406280074765</v>
      </c>
      <c r="AI653" s="88">
        <f t="shared" ref="AI653:BA653" si="185">AI579/(HLOOKUP($A653,$C$244:$BV$245,2,FALSE)*HLOOKUP(AI$2,$C$244:$BV$245,2,FALSE))</f>
        <v>-0.21096049720432233</v>
      </c>
      <c r="AJ653" s="88">
        <f t="shared" si="185"/>
        <v>-0.26289840832670797</v>
      </c>
      <c r="AK653" s="88">
        <f t="shared" si="185"/>
        <v>-0.31758989203828603</v>
      </c>
      <c r="AL653" s="88">
        <f t="shared" si="185"/>
        <v>-0.3520632985864855</v>
      </c>
      <c r="AM653" s="88">
        <f t="shared" si="185"/>
        <v>0.19002924281098474</v>
      </c>
      <c r="AN653" s="88">
        <f t="shared" si="185"/>
        <v>-0.24305582664077105</v>
      </c>
      <c r="AO653" s="88">
        <f t="shared" si="185"/>
        <v>0.28912662318824872</v>
      </c>
      <c r="AP653" s="88">
        <f t="shared" si="185"/>
        <v>-8.5479117729756984E-2</v>
      </c>
      <c r="AQ653" s="88">
        <f t="shared" si="185"/>
        <v>-0.25443177076613849</v>
      </c>
      <c r="AR653" s="88">
        <f t="shared" si="185"/>
        <v>-0.18227528118434402</v>
      </c>
      <c r="AS653" s="88" t="e">
        <f t="shared" si="185"/>
        <v>#DIV/0!</v>
      </c>
      <c r="AT653" s="88">
        <f t="shared" si="185"/>
        <v>-0.1496891188074739</v>
      </c>
      <c r="AU653" s="88">
        <f t="shared" si="185"/>
        <v>0.14178067212439108</v>
      </c>
      <c r="AV653" s="88">
        <f t="shared" si="185"/>
        <v>-0.19496659405280187</v>
      </c>
      <c r="AW653" s="88">
        <f t="shared" si="185"/>
        <v>2.5921789622323211E-2</v>
      </c>
      <c r="AX653" s="88">
        <f t="shared" si="185"/>
        <v>-1.1108597205772617E-2</v>
      </c>
      <c r="AY653" s="88">
        <f t="shared" si="185"/>
        <v>-0.31508558561015582</v>
      </c>
      <c r="AZ653" s="88">
        <f t="shared" si="185"/>
        <v>-0.36490061395239798</v>
      </c>
      <c r="BA653" s="88">
        <f t="shared" si="185"/>
        <v>-0.19459611320247494</v>
      </c>
      <c r="BB653" s="88"/>
      <c r="BC653" s="88"/>
      <c r="BD653" s="88"/>
      <c r="BE653" s="88"/>
      <c r="BF653" s="88"/>
      <c r="BG653" s="88"/>
      <c r="BH653" s="88"/>
      <c r="BI653" s="88"/>
      <c r="BJ653" s="88"/>
      <c r="BK653" s="88"/>
      <c r="BL653" s="88"/>
      <c r="BM653" s="88"/>
      <c r="BN653" s="88"/>
      <c r="BO653" s="88"/>
      <c r="BP653" s="88"/>
      <c r="BQ653" s="88"/>
      <c r="BR653" s="88"/>
      <c r="BS653" s="88"/>
      <c r="BT653" s="88"/>
      <c r="BU653" s="88"/>
      <c r="BV653" s="88"/>
    </row>
    <row r="654" spans="1:74" x14ac:dyDescent="0.2">
      <c r="A654" s="90" t="str">
        <f t="shared" si="159"/>
        <v>U.S. Long Treasury</v>
      </c>
      <c r="C654" s="88">
        <f t="shared" ref="C654:AH654" si="186">C580/(HLOOKUP($A654,$C$244:$BV$245,2,FALSE)*HLOOKUP(C$2,$C$244:$BV$245,2,FALSE))</f>
        <v>-0.30503408668370374</v>
      </c>
      <c r="D654" s="88">
        <f t="shared" si="186"/>
        <v>-0.29913126120660943</v>
      </c>
      <c r="E654" s="88">
        <f t="shared" si="186"/>
        <v>-0.2736981230667459</v>
      </c>
      <c r="F654" s="88">
        <f t="shared" si="186"/>
        <v>-0.31918140118772226</v>
      </c>
      <c r="G654" s="88">
        <f t="shared" si="186"/>
        <v>-0.3292821541011085</v>
      </c>
      <c r="H654" s="88">
        <f t="shared" si="186"/>
        <v>-0.28349663583985313</v>
      </c>
      <c r="I654" s="88">
        <f t="shared" si="186"/>
        <v>-0.24895621889603248</v>
      </c>
      <c r="J654" s="88">
        <f t="shared" si="186"/>
        <v>-0.23696234070275607</v>
      </c>
      <c r="K654" s="88">
        <f t="shared" si="186"/>
        <v>-0.18417162122803327</v>
      </c>
      <c r="L654" s="88" t="e">
        <f t="shared" si="186"/>
        <v>#DIV/0!</v>
      </c>
      <c r="M654" s="88">
        <f t="shared" si="186"/>
        <v>0.84864676871601341</v>
      </c>
      <c r="N654" s="88">
        <f t="shared" si="186"/>
        <v>0.92581599650150015</v>
      </c>
      <c r="O654" s="88">
        <f t="shared" si="186"/>
        <v>6.6232654553242343E-2</v>
      </c>
      <c r="P654" s="88">
        <f t="shared" si="186"/>
        <v>0.81693861244560684</v>
      </c>
      <c r="Q654" s="88">
        <f t="shared" si="186"/>
        <v>0.99999999999999989</v>
      </c>
      <c r="R654" s="88">
        <f t="shared" si="186"/>
        <v>0.62111265470760757</v>
      </c>
      <c r="S654" s="88">
        <f t="shared" si="186"/>
        <v>0.50912023198715073</v>
      </c>
      <c r="T654" s="88">
        <f t="shared" si="186"/>
        <v>0.69049704529451639</v>
      </c>
      <c r="U654" s="88">
        <f t="shared" si="186"/>
        <v>0.62967623751780821</v>
      </c>
      <c r="V654" s="88">
        <f t="shared" si="186"/>
        <v>0.78923248575583371</v>
      </c>
      <c r="W654" s="88">
        <f t="shared" si="186"/>
        <v>0.73917571041584573</v>
      </c>
      <c r="X654" s="88">
        <f t="shared" si="186"/>
        <v>0.20883863273639974</v>
      </c>
      <c r="Y654" s="88">
        <f t="shared" si="186"/>
        <v>0.61476261140741617</v>
      </c>
      <c r="Z654" s="88">
        <f t="shared" si="186"/>
        <v>0.47014234691514056</v>
      </c>
      <c r="AA654" s="88">
        <f t="shared" si="186"/>
        <v>-0.15190879100718382</v>
      </c>
      <c r="AB654" s="88">
        <f t="shared" si="186"/>
        <v>-0.30840318698556751</v>
      </c>
      <c r="AC654" s="88">
        <f t="shared" si="186"/>
        <v>0.308506883589312</v>
      </c>
      <c r="AD654" s="88">
        <f t="shared" si="186"/>
        <v>0.38503048215851804</v>
      </c>
      <c r="AE654" s="88">
        <f t="shared" si="186"/>
        <v>6.3253979463325005E-2</v>
      </c>
      <c r="AF654" s="88">
        <f t="shared" si="186"/>
        <v>0.27772765178018932</v>
      </c>
      <c r="AG654" s="88">
        <f t="shared" si="186"/>
        <v>9.4512066108902865E-2</v>
      </c>
      <c r="AH654" s="88">
        <f t="shared" si="186"/>
        <v>0.12563071592666458</v>
      </c>
      <c r="AI654" s="88">
        <f t="shared" ref="AI654:BA654" si="187">AI580/(HLOOKUP($A654,$C$244:$BV$245,2,FALSE)*HLOOKUP(AI$2,$C$244:$BV$245,2,FALSE))</f>
        <v>-0.21434289086846708</v>
      </c>
      <c r="AJ654" s="88">
        <f t="shared" si="187"/>
        <v>-0.27089692440479896</v>
      </c>
      <c r="AK654" s="88">
        <f t="shared" si="187"/>
        <v>-0.34214646282194272</v>
      </c>
      <c r="AL654" s="88">
        <f t="shared" si="187"/>
        <v>-0.37054715377059555</v>
      </c>
      <c r="AM654" s="88">
        <f t="shared" si="187"/>
        <v>0.18476136027867068</v>
      </c>
      <c r="AN654" s="88">
        <f t="shared" si="187"/>
        <v>-0.24818039089387278</v>
      </c>
      <c r="AO654" s="88">
        <f t="shared" si="187"/>
        <v>0.28358900429982303</v>
      </c>
      <c r="AP654" s="88">
        <f t="shared" si="187"/>
        <v>-0.20628742640994158</v>
      </c>
      <c r="AQ654" s="88">
        <f t="shared" si="187"/>
        <v>-0.30040776938653507</v>
      </c>
      <c r="AR654" s="88">
        <f t="shared" si="187"/>
        <v>-0.20216858755729095</v>
      </c>
      <c r="AS654" s="88" t="e">
        <f t="shared" si="187"/>
        <v>#DIV/0!</v>
      </c>
      <c r="AT654" s="88">
        <f t="shared" si="187"/>
        <v>-0.16274713277237846</v>
      </c>
      <c r="AU654" s="88">
        <f t="shared" si="187"/>
        <v>-7.4556846646738079E-3</v>
      </c>
      <c r="AV654" s="88">
        <f t="shared" si="187"/>
        <v>-0.23296763322040404</v>
      </c>
      <c r="AW654" s="88">
        <f t="shared" si="187"/>
        <v>9.1263955566437613E-2</v>
      </c>
      <c r="AX654" s="88">
        <f t="shared" si="187"/>
        <v>3.6345983062305139E-2</v>
      </c>
      <c r="AY654" s="88">
        <f t="shared" si="187"/>
        <v>-0.30800167609258777</v>
      </c>
      <c r="AZ654" s="88">
        <f t="shared" si="187"/>
        <v>-0.32762312305968666</v>
      </c>
      <c r="BA654" s="88">
        <f t="shared" si="187"/>
        <v>-0.23615308500263549</v>
      </c>
      <c r="BB654" s="88"/>
      <c r="BC654" s="88"/>
      <c r="BD654" s="88"/>
      <c r="BE654" s="88"/>
      <c r="BF654" s="88"/>
      <c r="BG654" s="88"/>
      <c r="BH654" s="88"/>
      <c r="BI654" s="88"/>
      <c r="BJ654" s="88"/>
      <c r="BK654" s="88"/>
      <c r="BL654" s="88"/>
      <c r="BM654" s="88"/>
      <c r="BN654" s="88"/>
      <c r="BO654" s="88"/>
      <c r="BP654" s="88"/>
      <c r="BQ654" s="88"/>
      <c r="BR654" s="88"/>
      <c r="BS654" s="88"/>
      <c r="BT654" s="88"/>
      <c r="BU654" s="88"/>
      <c r="BV654" s="88"/>
    </row>
    <row r="655" spans="1:74" x14ac:dyDescent="0.2">
      <c r="A655" s="90" t="str">
        <f t="shared" si="159"/>
        <v>U.S. Investment Grade Credit</v>
      </c>
      <c r="C655" s="88">
        <f t="shared" ref="C655:AH655" si="188">C581/(HLOOKUP($A655,$C$244:$BV$245,2,FALSE)*HLOOKUP(C$2,$C$244:$BV$245,2,FALSE))</f>
        <v>0.20297782717783242</v>
      </c>
      <c r="D655" s="88">
        <f t="shared" si="188"/>
        <v>0.20845207972876256</v>
      </c>
      <c r="E655" s="88">
        <f t="shared" si="188"/>
        <v>0.2496225342409521</v>
      </c>
      <c r="F655" s="88">
        <f t="shared" si="188"/>
        <v>0.13069819636216068</v>
      </c>
      <c r="G655" s="88">
        <f t="shared" si="188"/>
        <v>0.12848975506120092</v>
      </c>
      <c r="H655" s="88">
        <f t="shared" si="188"/>
        <v>0.30000323209570562</v>
      </c>
      <c r="I655" s="88">
        <f t="shared" si="188"/>
        <v>0.35465614582331056</v>
      </c>
      <c r="J655" s="88">
        <f t="shared" si="188"/>
        <v>0.36613347548960362</v>
      </c>
      <c r="K655" s="88">
        <f t="shared" si="188"/>
        <v>0.37524908457690492</v>
      </c>
      <c r="L655" s="88" t="e">
        <f t="shared" si="188"/>
        <v>#DIV/0!</v>
      </c>
      <c r="M655" s="88">
        <f t="shared" si="188"/>
        <v>0.877304612199306</v>
      </c>
      <c r="N655" s="88">
        <f t="shared" si="188"/>
        <v>0.6343460205643765</v>
      </c>
      <c r="O655" s="88">
        <f t="shared" si="188"/>
        <v>5.5261619667139475E-3</v>
      </c>
      <c r="P655" s="88">
        <f t="shared" si="188"/>
        <v>0.58114053865218818</v>
      </c>
      <c r="Q655" s="88">
        <f t="shared" si="188"/>
        <v>0.62111265470760735</v>
      </c>
      <c r="R655" s="88">
        <f t="shared" si="188"/>
        <v>1.0000000000000009</v>
      </c>
      <c r="S655" s="88">
        <f t="shared" si="188"/>
        <v>0.96653141687692545</v>
      </c>
      <c r="T655" s="88">
        <f t="shared" si="188"/>
        <v>0.96299005719822528</v>
      </c>
      <c r="U655" s="88">
        <f t="shared" si="188"/>
        <v>0.74560861985435245</v>
      </c>
      <c r="V655" s="88">
        <f t="shared" si="188"/>
        <v>0.75840399620703303</v>
      </c>
      <c r="W655" s="88">
        <f t="shared" si="188"/>
        <v>0.6791970435815583</v>
      </c>
      <c r="X655" s="88">
        <f t="shared" si="188"/>
        <v>0.5407452669174172</v>
      </c>
      <c r="Y655" s="88">
        <f t="shared" si="188"/>
        <v>0.67767090116224415</v>
      </c>
      <c r="Z655" s="88">
        <f t="shared" si="188"/>
        <v>0.56661513919076545</v>
      </c>
      <c r="AA655" s="88">
        <f t="shared" si="188"/>
        <v>0.52971735554216215</v>
      </c>
      <c r="AB655" s="88">
        <f t="shared" si="188"/>
        <v>0.30579439769657002</v>
      </c>
      <c r="AC655" s="88">
        <f t="shared" si="188"/>
        <v>0.55348951140701841</v>
      </c>
      <c r="AD655" s="88">
        <f t="shared" si="188"/>
        <v>0.54137425780326187</v>
      </c>
      <c r="AE655" s="88">
        <f t="shared" si="188"/>
        <v>0.53760585335603395</v>
      </c>
      <c r="AF655" s="88">
        <f t="shared" si="188"/>
        <v>0.74684143509724699</v>
      </c>
      <c r="AG655" s="88">
        <f t="shared" si="188"/>
        <v>0.66653876629730491</v>
      </c>
      <c r="AH655" s="88">
        <f t="shared" si="188"/>
        <v>0.55915217447389731</v>
      </c>
      <c r="AI655" s="88">
        <f t="shared" ref="AI655:BA655" si="189">AI581/(HLOOKUP($A655,$C$244:$BV$245,2,FALSE)*HLOOKUP(AI$2,$C$244:$BV$245,2,FALSE))</f>
        <v>0.31575308427736587</v>
      </c>
      <c r="AJ655" s="88">
        <f t="shared" si="189"/>
        <v>0.31015490627566394</v>
      </c>
      <c r="AK655" s="88">
        <f t="shared" si="189"/>
        <v>0.24906253409129661</v>
      </c>
      <c r="AL655" s="88">
        <f t="shared" si="189"/>
        <v>0.24897601677697037</v>
      </c>
      <c r="AM655" s="88">
        <f t="shared" si="189"/>
        <v>0.29948986508851222</v>
      </c>
      <c r="AN655" s="88">
        <f t="shared" si="189"/>
        <v>0.42107714082222419</v>
      </c>
      <c r="AO655" s="88">
        <f t="shared" si="189"/>
        <v>0.13281335922087356</v>
      </c>
      <c r="AP655" s="88">
        <f t="shared" si="189"/>
        <v>0.20542578201064396</v>
      </c>
      <c r="AQ655" s="88">
        <f t="shared" si="189"/>
        <v>0.23681410076929107</v>
      </c>
      <c r="AR655" s="88">
        <f t="shared" si="189"/>
        <v>3.0685290856995111E-2</v>
      </c>
      <c r="AS655" s="88" t="e">
        <f t="shared" si="189"/>
        <v>#DIV/0!</v>
      </c>
      <c r="AT655" s="88">
        <f t="shared" si="189"/>
        <v>0.39316088877090322</v>
      </c>
      <c r="AU655" s="88">
        <f t="shared" si="189"/>
        <v>7.8358197116411246E-2</v>
      </c>
      <c r="AV655" s="88">
        <f t="shared" si="189"/>
        <v>-0.40568688633841898</v>
      </c>
      <c r="AW655" s="88">
        <f t="shared" si="189"/>
        <v>0.44472639844796408</v>
      </c>
      <c r="AX655" s="88">
        <f t="shared" si="189"/>
        <v>0.51731826293974881</v>
      </c>
      <c r="AY655" s="88">
        <f t="shared" si="189"/>
        <v>0.18315659473233314</v>
      </c>
      <c r="AZ655" s="88">
        <f t="shared" si="189"/>
        <v>-8.3125056193544631E-3</v>
      </c>
      <c r="BA655" s="88">
        <f t="shared" si="189"/>
        <v>0.22332161328102787</v>
      </c>
      <c r="BB655" s="88"/>
      <c r="BC655" s="88"/>
      <c r="BD655" s="88"/>
      <c r="BE655" s="88"/>
      <c r="BF655" s="88"/>
      <c r="BG655" s="88"/>
      <c r="BH655" s="88"/>
      <c r="BI655" s="88"/>
      <c r="BJ655" s="88"/>
      <c r="BK655" s="88"/>
      <c r="BL655" s="88"/>
      <c r="BM655" s="88"/>
      <c r="BN655" s="88"/>
      <c r="BO655" s="88"/>
      <c r="BP655" s="88"/>
      <c r="BQ655" s="88"/>
      <c r="BR655" s="88"/>
      <c r="BS655" s="88"/>
      <c r="BT655" s="88"/>
      <c r="BU655" s="88"/>
      <c r="BV655" s="88"/>
    </row>
    <row r="656" spans="1:74" x14ac:dyDescent="0.2">
      <c r="A656" s="90" t="str">
        <f t="shared" si="159"/>
        <v>U.S. Intermediate Investment Grade Credit</v>
      </c>
      <c r="C656" s="88">
        <f t="shared" ref="C656:AH656" si="190">C582/(HLOOKUP($A656,$C$244:$BV$245,2,FALSE)*HLOOKUP(C$2,$C$244:$BV$245,2,FALSE))</f>
        <v>0.20305176330044847</v>
      </c>
      <c r="D656" s="88">
        <f t="shared" si="190"/>
        <v>0.20832565545995707</v>
      </c>
      <c r="E656" s="88">
        <f t="shared" si="190"/>
        <v>0.2538471233167216</v>
      </c>
      <c r="F656" s="88">
        <f t="shared" si="190"/>
        <v>0.13257714002118604</v>
      </c>
      <c r="G656" s="88">
        <f t="shared" si="190"/>
        <v>0.14412694141134835</v>
      </c>
      <c r="H656" s="88">
        <f t="shared" si="190"/>
        <v>0.30651276539596434</v>
      </c>
      <c r="I656" s="88">
        <f t="shared" si="190"/>
        <v>0.36607552597575688</v>
      </c>
      <c r="J656" s="88">
        <f t="shared" si="190"/>
        <v>0.38840926420835159</v>
      </c>
      <c r="K656" s="88">
        <f t="shared" si="190"/>
        <v>0.38226992678846461</v>
      </c>
      <c r="L656" s="88" t="e">
        <f t="shared" si="190"/>
        <v>#DIV/0!</v>
      </c>
      <c r="M656" s="88">
        <f t="shared" si="190"/>
        <v>0.84486902762302696</v>
      </c>
      <c r="N656" s="88">
        <f t="shared" si="190"/>
        <v>0.59499247556830415</v>
      </c>
      <c r="O656" s="88">
        <f t="shared" si="190"/>
        <v>5.0639682028054085E-2</v>
      </c>
      <c r="P656" s="88">
        <f t="shared" si="190"/>
        <v>0.59048378352138586</v>
      </c>
      <c r="Q656" s="88">
        <f t="shared" si="190"/>
        <v>0.50912023198715073</v>
      </c>
      <c r="R656" s="88">
        <f t="shared" si="190"/>
        <v>0.96653141687692523</v>
      </c>
      <c r="S656" s="88">
        <f t="shared" si="190"/>
        <v>1.0000000000000002</v>
      </c>
      <c r="T656" s="88">
        <f t="shared" si="190"/>
        <v>0.86416209964540824</v>
      </c>
      <c r="U656" s="88">
        <f t="shared" si="190"/>
        <v>0.74396338804604567</v>
      </c>
      <c r="V656" s="88">
        <f t="shared" si="190"/>
        <v>0.74792999958760109</v>
      </c>
      <c r="W656" s="88">
        <f t="shared" si="190"/>
        <v>0.68030037581000546</v>
      </c>
      <c r="X656" s="88">
        <f t="shared" si="190"/>
        <v>0.54041856861145965</v>
      </c>
      <c r="Y656" s="88">
        <f t="shared" si="190"/>
        <v>0.67824839312133844</v>
      </c>
      <c r="Z656" s="88">
        <f t="shared" si="190"/>
        <v>0.6152808442657437</v>
      </c>
      <c r="AA656" s="88">
        <f t="shared" si="190"/>
        <v>0.54496501134949948</v>
      </c>
      <c r="AB656" s="88">
        <f t="shared" si="190"/>
        <v>0.35119178617737479</v>
      </c>
      <c r="AC656" s="88">
        <f t="shared" si="190"/>
        <v>0.55737694297835461</v>
      </c>
      <c r="AD656" s="88">
        <f t="shared" si="190"/>
        <v>0.53675129032238955</v>
      </c>
      <c r="AE656" s="88">
        <f t="shared" si="190"/>
        <v>0.56218531309893804</v>
      </c>
      <c r="AF656" s="88">
        <f t="shared" si="190"/>
        <v>0.73749918041593465</v>
      </c>
      <c r="AG656" s="88">
        <f t="shared" si="190"/>
        <v>0.69942396456572808</v>
      </c>
      <c r="AH656" s="88">
        <f t="shared" si="190"/>
        <v>0.5659644459940889</v>
      </c>
      <c r="AI656" s="88">
        <f t="shared" ref="AI656:BA656" si="191">AI582/(HLOOKUP($A656,$C$244:$BV$245,2,FALSE)*HLOOKUP(AI$2,$C$244:$BV$245,2,FALSE))</f>
        <v>0.35350904762557539</v>
      </c>
      <c r="AJ656" s="88">
        <f t="shared" si="191"/>
        <v>0.3380345586120776</v>
      </c>
      <c r="AK656" s="88">
        <f t="shared" si="191"/>
        <v>0.28360492669015036</v>
      </c>
      <c r="AL656" s="88">
        <f t="shared" si="191"/>
        <v>0.28780447303006124</v>
      </c>
      <c r="AM656" s="88">
        <f t="shared" si="191"/>
        <v>0.28751148492684941</v>
      </c>
      <c r="AN656" s="88">
        <f t="shared" si="191"/>
        <v>0.47184694803091864</v>
      </c>
      <c r="AO656" s="88">
        <f t="shared" si="191"/>
        <v>0.10871374640489258</v>
      </c>
      <c r="AP656" s="88">
        <f t="shared" si="191"/>
        <v>0.25703222063773157</v>
      </c>
      <c r="AQ656" s="88">
        <f t="shared" si="191"/>
        <v>0.25498196052150635</v>
      </c>
      <c r="AR656" s="88">
        <f t="shared" si="191"/>
        <v>8.3522800748737774E-2</v>
      </c>
      <c r="AS656" s="88" t="e">
        <f t="shared" si="191"/>
        <v>#DIV/0!</v>
      </c>
      <c r="AT656" s="88">
        <f t="shared" si="191"/>
        <v>0.40709302928487284</v>
      </c>
      <c r="AU656" s="88">
        <f t="shared" si="191"/>
        <v>0.10282790465942691</v>
      </c>
      <c r="AV656" s="88">
        <f t="shared" si="191"/>
        <v>-0.41159603917367221</v>
      </c>
      <c r="AW656" s="88">
        <f t="shared" si="191"/>
        <v>0.41383363404636236</v>
      </c>
      <c r="AX656" s="88">
        <f t="shared" si="191"/>
        <v>0.50109680625551234</v>
      </c>
      <c r="AY656" s="88">
        <f t="shared" si="191"/>
        <v>0.18992824976692807</v>
      </c>
      <c r="AZ656" s="88">
        <f t="shared" si="191"/>
        <v>-2.0408062589043471E-2</v>
      </c>
      <c r="BA656" s="88">
        <f t="shared" si="191"/>
        <v>0.25319900923932731</v>
      </c>
      <c r="BB656" s="88"/>
      <c r="BC656" s="88"/>
      <c r="BD656" s="88"/>
      <c r="BE656" s="88"/>
      <c r="BF656" s="88"/>
      <c r="BG656" s="88"/>
      <c r="BH656" s="88"/>
      <c r="BI656" s="88"/>
      <c r="BJ656" s="88"/>
      <c r="BK656" s="88"/>
      <c r="BL656" s="88"/>
      <c r="BM656" s="88"/>
      <c r="BN656" s="88"/>
      <c r="BO656" s="88"/>
      <c r="BP656" s="88"/>
      <c r="BQ656" s="88"/>
      <c r="BR656" s="88"/>
      <c r="BS656" s="88"/>
      <c r="BT656" s="88"/>
      <c r="BU656" s="88"/>
      <c r="BV656" s="88"/>
    </row>
    <row r="657" spans="1:74" x14ac:dyDescent="0.2">
      <c r="A657" s="90" t="str">
        <f t="shared" si="159"/>
        <v>U.S. Long Investment Grade Credit</v>
      </c>
      <c r="C657" s="88">
        <f t="shared" ref="C657:AH657" si="192">C583/(HLOOKUP($A657,$C$244:$BV$245,2,FALSE)*HLOOKUP(C$2,$C$244:$BV$245,2,FALSE))</f>
        <v>0.18904395348671921</v>
      </c>
      <c r="D657" s="88">
        <f t="shared" si="192"/>
        <v>0.19403020777884145</v>
      </c>
      <c r="E657" s="88">
        <f t="shared" si="192"/>
        <v>0.22876477857534971</v>
      </c>
      <c r="F657" s="88">
        <f t="shared" si="192"/>
        <v>0.1228717575961519</v>
      </c>
      <c r="G657" s="88">
        <f t="shared" si="192"/>
        <v>0.10636734436516038</v>
      </c>
      <c r="H657" s="88">
        <f t="shared" si="192"/>
        <v>0.27239892744220434</v>
      </c>
      <c r="I657" s="88">
        <f t="shared" si="192"/>
        <v>0.31808986009274448</v>
      </c>
      <c r="J657" s="88">
        <f t="shared" si="192"/>
        <v>0.32039762970415742</v>
      </c>
      <c r="K657" s="88">
        <f t="shared" si="192"/>
        <v>0.33960967256464825</v>
      </c>
      <c r="L657" s="88" t="e">
        <f t="shared" si="192"/>
        <v>#DIV/0!</v>
      </c>
      <c r="M657" s="88">
        <f t="shared" si="192"/>
        <v>0.84560919486148989</v>
      </c>
      <c r="N657" s="88">
        <f t="shared" si="192"/>
        <v>0.62922766617131431</v>
      </c>
      <c r="O657" s="88">
        <f t="shared" si="192"/>
        <v>-4.2831774902151218E-2</v>
      </c>
      <c r="P657" s="88">
        <f t="shared" si="192"/>
        <v>0.5262910304478865</v>
      </c>
      <c r="Q657" s="88">
        <f t="shared" si="192"/>
        <v>0.69049704529451639</v>
      </c>
      <c r="R657" s="88">
        <f t="shared" si="192"/>
        <v>0.96299005719822528</v>
      </c>
      <c r="S657" s="88">
        <f t="shared" si="192"/>
        <v>0.86416209964540824</v>
      </c>
      <c r="T657" s="88">
        <f t="shared" si="192"/>
        <v>1.0000000000000002</v>
      </c>
      <c r="U657" s="88">
        <f t="shared" si="192"/>
        <v>0.69348997508579779</v>
      </c>
      <c r="V657" s="88">
        <f t="shared" si="192"/>
        <v>0.71462300960019132</v>
      </c>
      <c r="W657" s="88">
        <f t="shared" si="192"/>
        <v>0.62610087726999852</v>
      </c>
      <c r="X657" s="88">
        <f t="shared" si="192"/>
        <v>0.51037154823157926</v>
      </c>
      <c r="Y657" s="88">
        <f t="shared" si="192"/>
        <v>0.62046791547019275</v>
      </c>
      <c r="Z657" s="88">
        <f t="shared" si="192"/>
        <v>0.47098944994202274</v>
      </c>
      <c r="AA657" s="88">
        <f t="shared" si="192"/>
        <v>0.47890486413729366</v>
      </c>
      <c r="AB657" s="88">
        <f t="shared" si="192"/>
        <v>0.23413344380907289</v>
      </c>
      <c r="AC657" s="88">
        <f t="shared" si="192"/>
        <v>0.50864324517726101</v>
      </c>
      <c r="AD657" s="88">
        <f t="shared" si="192"/>
        <v>0.50481997682521396</v>
      </c>
      <c r="AE657" s="88">
        <f t="shared" si="192"/>
        <v>0.47477046257432026</v>
      </c>
      <c r="AF657" s="88">
        <f t="shared" si="192"/>
        <v>0.70698461114108857</v>
      </c>
      <c r="AG657" s="88">
        <f t="shared" si="192"/>
        <v>0.59597240715913236</v>
      </c>
      <c r="AH657" s="88">
        <f t="shared" si="192"/>
        <v>0.50587251415271828</v>
      </c>
      <c r="AI657" s="88">
        <f t="shared" ref="AI657:BA657" si="193">AI583/(HLOOKUP($A657,$C$244:$BV$245,2,FALSE)*HLOOKUP(AI$2,$C$244:$BV$245,2,FALSE))</f>
        <v>0.25078697390523585</v>
      </c>
      <c r="AJ657" s="88">
        <f t="shared" si="193"/>
        <v>0.25615351043347417</v>
      </c>
      <c r="AK657" s="88">
        <f t="shared" si="193"/>
        <v>0.19362417034455148</v>
      </c>
      <c r="AL657" s="88">
        <f t="shared" si="193"/>
        <v>0.19147505485019117</v>
      </c>
      <c r="AM657" s="88">
        <f t="shared" si="193"/>
        <v>0.27858216109413725</v>
      </c>
      <c r="AN657" s="88">
        <f t="shared" si="193"/>
        <v>0.33654987775318757</v>
      </c>
      <c r="AO657" s="88">
        <f t="shared" si="193"/>
        <v>0.13538746827045794</v>
      </c>
      <c r="AP657" s="88">
        <f t="shared" si="193"/>
        <v>0.13869424494489629</v>
      </c>
      <c r="AQ657" s="88">
        <f t="shared" si="193"/>
        <v>0.19820714938247644</v>
      </c>
      <c r="AR657" s="88">
        <f t="shared" si="193"/>
        <v>-2.4625112784037985E-2</v>
      </c>
      <c r="AS657" s="88" t="e">
        <f t="shared" si="193"/>
        <v>#DIV/0!</v>
      </c>
      <c r="AT657" s="88">
        <f t="shared" si="193"/>
        <v>0.34900463478274302</v>
      </c>
      <c r="AU657" s="88">
        <f t="shared" si="193"/>
        <v>6.0613830398352837E-2</v>
      </c>
      <c r="AV657" s="88">
        <f t="shared" si="193"/>
        <v>-0.36233272377363213</v>
      </c>
      <c r="AW657" s="88">
        <f t="shared" si="193"/>
        <v>0.44088492772632759</v>
      </c>
      <c r="AX657" s="88">
        <f t="shared" si="193"/>
        <v>0.49331358079393267</v>
      </c>
      <c r="AY657" s="88">
        <f t="shared" si="193"/>
        <v>0.16513136869585565</v>
      </c>
      <c r="AZ657" s="88">
        <f t="shared" si="193"/>
        <v>1.8569812876405778E-4</v>
      </c>
      <c r="BA657" s="88">
        <f t="shared" si="193"/>
        <v>0.16572958602743637</v>
      </c>
      <c r="BB657" s="88"/>
      <c r="BC657" s="88"/>
      <c r="BD657" s="88"/>
      <c r="BE657" s="88"/>
      <c r="BF657" s="88"/>
      <c r="BG657" s="88"/>
      <c r="BH657" s="88"/>
      <c r="BI657" s="88"/>
      <c r="BJ657" s="88"/>
      <c r="BK657" s="88"/>
      <c r="BL657" s="88"/>
      <c r="BM657" s="88"/>
      <c r="BN657" s="88"/>
      <c r="BO657" s="88"/>
      <c r="BP657" s="88"/>
      <c r="BQ657" s="88"/>
      <c r="BR657" s="88"/>
      <c r="BS657" s="88"/>
      <c r="BT657" s="88"/>
      <c r="BU657" s="88"/>
      <c r="BV657" s="88"/>
    </row>
    <row r="658" spans="1:74" x14ac:dyDescent="0.2">
      <c r="A658" s="90" t="str">
        <f t="shared" si="159"/>
        <v>U.S. TIPS</v>
      </c>
      <c r="C658" s="88">
        <f t="shared" ref="C658:AH658" si="194">C584/(HLOOKUP($A658,$C$244:$BV$245,2,FALSE)*HLOOKUP(C$2,$C$244:$BV$245,2,FALSE))</f>
        <v>4.6794958088536114E-2</v>
      </c>
      <c r="D658" s="88">
        <f t="shared" si="194"/>
        <v>5.1792849395910064E-2</v>
      </c>
      <c r="E658" s="88">
        <f t="shared" si="194"/>
        <v>9.9222274034309582E-2</v>
      </c>
      <c r="F658" s="88">
        <f t="shared" si="194"/>
        <v>-2.4509357279133277E-3</v>
      </c>
      <c r="G658" s="88">
        <f t="shared" si="194"/>
        <v>-2.4566718636899305E-3</v>
      </c>
      <c r="H658" s="88">
        <f t="shared" si="194"/>
        <v>0.13308302213398326</v>
      </c>
      <c r="I658" s="88">
        <f t="shared" si="194"/>
        <v>0.19421187985311678</v>
      </c>
      <c r="J658" s="88">
        <f t="shared" si="194"/>
        <v>0.21059245616225647</v>
      </c>
      <c r="K658" s="88">
        <f t="shared" si="194"/>
        <v>0.25685743995413857</v>
      </c>
      <c r="L658" s="88" t="e">
        <f t="shared" si="194"/>
        <v>#DIV/0!</v>
      </c>
      <c r="M658" s="88">
        <f t="shared" si="194"/>
        <v>0.79966314276094641</v>
      </c>
      <c r="N658" s="88">
        <f t="shared" si="194"/>
        <v>0.69118379888335024</v>
      </c>
      <c r="O658" s="88">
        <f t="shared" si="194"/>
        <v>0.117076726831025</v>
      </c>
      <c r="P658" s="88">
        <f t="shared" si="194"/>
        <v>0.67340670949665871</v>
      </c>
      <c r="Q658" s="88">
        <f t="shared" si="194"/>
        <v>0.62967623751780821</v>
      </c>
      <c r="R658" s="88">
        <f t="shared" si="194"/>
        <v>0.74560861985435245</v>
      </c>
      <c r="S658" s="88">
        <f t="shared" si="194"/>
        <v>0.74396338804604567</v>
      </c>
      <c r="T658" s="88">
        <f t="shared" si="194"/>
        <v>0.69348997508579779</v>
      </c>
      <c r="U658" s="88">
        <f t="shared" si="194"/>
        <v>1</v>
      </c>
      <c r="V658" s="88">
        <f t="shared" si="194"/>
        <v>0.74363427360353296</v>
      </c>
      <c r="W658" s="88">
        <f t="shared" si="194"/>
        <v>0.68821477789349095</v>
      </c>
      <c r="X658" s="88">
        <f t="shared" si="194"/>
        <v>0.46241353134924068</v>
      </c>
      <c r="Y658" s="88">
        <f t="shared" si="194"/>
        <v>0.58618290962475794</v>
      </c>
      <c r="Z658" s="88">
        <f t="shared" si="194"/>
        <v>0.51812346135887055</v>
      </c>
      <c r="AA658" s="88">
        <f t="shared" si="194"/>
        <v>0.31650565078637466</v>
      </c>
      <c r="AB658" s="88">
        <f t="shared" si="194"/>
        <v>0.16972012638822923</v>
      </c>
      <c r="AC658" s="88">
        <f t="shared" si="194"/>
        <v>0.54881502334437637</v>
      </c>
      <c r="AD658" s="88">
        <f t="shared" si="194"/>
        <v>0.55613010071088387</v>
      </c>
      <c r="AE658" s="88">
        <f t="shared" si="194"/>
        <v>0.45358915275612455</v>
      </c>
      <c r="AF658" s="88">
        <f t="shared" si="194"/>
        <v>0.61267168472678524</v>
      </c>
      <c r="AG658" s="88">
        <f t="shared" si="194"/>
        <v>0.53563843408148726</v>
      </c>
      <c r="AH658" s="88">
        <f t="shared" si="194"/>
        <v>0.53201739034946494</v>
      </c>
      <c r="AI658" s="88">
        <f t="shared" ref="AI658:BA658" si="195">AI584/(HLOOKUP($A658,$C$244:$BV$245,2,FALSE)*HLOOKUP(AI$2,$C$244:$BV$245,2,FALSE))</f>
        <v>0.19680869929327796</v>
      </c>
      <c r="AJ658" s="88">
        <f t="shared" si="195"/>
        <v>0.17095929851341807</v>
      </c>
      <c r="AK658" s="88">
        <f t="shared" si="195"/>
        <v>0.1106995900659092</v>
      </c>
      <c r="AL658" s="88">
        <f t="shared" si="195"/>
        <v>0.1063861778625944</v>
      </c>
      <c r="AM658" s="88">
        <f t="shared" si="195"/>
        <v>0.27992964847132162</v>
      </c>
      <c r="AN658" s="88">
        <f t="shared" si="195"/>
        <v>0.27345173017432323</v>
      </c>
      <c r="AO658" s="88">
        <f t="shared" si="195"/>
        <v>0.14599632602009971</v>
      </c>
      <c r="AP658" s="88">
        <f t="shared" si="195"/>
        <v>0.26770786960570409</v>
      </c>
      <c r="AQ658" s="88">
        <f t="shared" si="195"/>
        <v>0.18849487591379527</v>
      </c>
      <c r="AR658" s="88">
        <f t="shared" si="195"/>
        <v>0.17397181443707502</v>
      </c>
      <c r="AS658" s="88" t="e">
        <f t="shared" si="195"/>
        <v>#DIV/0!</v>
      </c>
      <c r="AT658" s="88">
        <f t="shared" si="195"/>
        <v>0.29827267780767003</v>
      </c>
      <c r="AU658" s="88">
        <f t="shared" si="195"/>
        <v>0.22241239634863513</v>
      </c>
      <c r="AV658" s="88">
        <f t="shared" si="195"/>
        <v>-0.24007956517684698</v>
      </c>
      <c r="AW658" s="88">
        <f t="shared" si="195"/>
        <v>0.31164973989298084</v>
      </c>
      <c r="AX658" s="88">
        <f t="shared" si="195"/>
        <v>0.36474324707948247</v>
      </c>
      <c r="AY658" s="88">
        <f t="shared" si="195"/>
        <v>7.4958902038259542E-2</v>
      </c>
      <c r="AZ658" s="88">
        <f t="shared" si="195"/>
        <v>-0.12464657830271852</v>
      </c>
      <c r="BA658" s="88">
        <f t="shared" si="195"/>
        <v>0.12075308208071693</v>
      </c>
      <c r="BB658" s="88"/>
      <c r="BC658" s="88"/>
      <c r="BD658" s="88"/>
      <c r="BE658" s="88"/>
      <c r="BF658" s="88"/>
      <c r="BG658" s="88"/>
      <c r="BH658" s="88"/>
      <c r="BI658" s="88"/>
      <c r="BJ658" s="88"/>
      <c r="BK658" s="88"/>
      <c r="BL658" s="88"/>
      <c r="BM658" s="88"/>
      <c r="BN658" s="88"/>
      <c r="BO658" s="88"/>
      <c r="BP658" s="88"/>
      <c r="BQ658" s="88"/>
      <c r="BR658" s="88"/>
      <c r="BS658" s="88"/>
      <c r="BT658" s="88"/>
      <c r="BU658" s="88"/>
      <c r="BV658" s="88"/>
    </row>
    <row r="659" spans="1:74" x14ac:dyDescent="0.2">
      <c r="A659" s="90" t="str">
        <f t="shared" si="159"/>
        <v>U.S. Agencies</v>
      </c>
      <c r="C659" s="88">
        <f t="shared" ref="C659:AH659" si="196">C585/(HLOOKUP($A659,$C$244:$BV$245,2,FALSE)*HLOOKUP(C$2,$C$244:$BV$245,2,FALSE))</f>
        <v>-0.1518532915213186</v>
      </c>
      <c r="D659" s="88">
        <f t="shared" si="196"/>
        <v>-0.14675920491344843</v>
      </c>
      <c r="E659" s="88">
        <f t="shared" si="196"/>
        <v>-0.12101049248362472</v>
      </c>
      <c r="F659" s="88">
        <f t="shared" si="196"/>
        <v>-0.17755198568254818</v>
      </c>
      <c r="G659" s="88">
        <f t="shared" si="196"/>
        <v>-0.1973033666989126</v>
      </c>
      <c r="H659" s="88">
        <f t="shared" si="196"/>
        <v>-7.9821183063812445E-2</v>
      </c>
      <c r="I659" s="88">
        <f t="shared" si="196"/>
        <v>-1.5429928394256161E-2</v>
      </c>
      <c r="J659" s="88">
        <f t="shared" si="196"/>
        <v>-2.3002653305988597E-2</v>
      </c>
      <c r="K659" s="88">
        <f t="shared" si="196"/>
        <v>3.3518757281468775E-2</v>
      </c>
      <c r="L659" s="88" t="e">
        <f t="shared" si="196"/>
        <v>#DIV/0!</v>
      </c>
      <c r="M659" s="88">
        <f t="shared" si="196"/>
        <v>0.94219826487005964</v>
      </c>
      <c r="N659" s="88">
        <f t="shared" si="196"/>
        <v>0.91978382979555962</v>
      </c>
      <c r="O659" s="88">
        <f t="shared" si="196"/>
        <v>0.26921736849987954</v>
      </c>
      <c r="P659" s="88">
        <f t="shared" si="196"/>
        <v>0.91576863898329985</v>
      </c>
      <c r="Q659" s="88">
        <f t="shared" si="196"/>
        <v>0.78923248575583382</v>
      </c>
      <c r="R659" s="88">
        <f t="shared" si="196"/>
        <v>0.75840399620703303</v>
      </c>
      <c r="S659" s="88">
        <f t="shared" si="196"/>
        <v>0.74792999958760109</v>
      </c>
      <c r="T659" s="88">
        <f t="shared" si="196"/>
        <v>0.71462300960019132</v>
      </c>
      <c r="U659" s="88">
        <f t="shared" si="196"/>
        <v>0.74363427360353296</v>
      </c>
      <c r="V659" s="88">
        <f t="shared" si="196"/>
        <v>0.99999999999999989</v>
      </c>
      <c r="W659" s="88">
        <f t="shared" si="196"/>
        <v>0.87867994221693757</v>
      </c>
      <c r="X659" s="88">
        <f t="shared" si="196"/>
        <v>0.35360884046802582</v>
      </c>
      <c r="Y659" s="88">
        <f t="shared" si="196"/>
        <v>0.69267141621452222</v>
      </c>
      <c r="Z659" s="88">
        <f t="shared" si="196"/>
        <v>0.66416794150182767</v>
      </c>
      <c r="AA659" s="88">
        <f t="shared" si="196"/>
        <v>6.8777455321385475E-2</v>
      </c>
      <c r="AB659" s="88">
        <f t="shared" si="196"/>
        <v>-0.16819966615783072</v>
      </c>
      <c r="AC659" s="88">
        <f t="shared" si="196"/>
        <v>0.5305025998196512</v>
      </c>
      <c r="AD659" s="88">
        <f t="shared" si="196"/>
        <v>0.56887759982844244</v>
      </c>
      <c r="AE659" s="88">
        <f t="shared" si="196"/>
        <v>0.35647960355264824</v>
      </c>
      <c r="AF659" s="88">
        <f t="shared" si="196"/>
        <v>0.52031107831307133</v>
      </c>
      <c r="AG659" s="88">
        <f t="shared" si="196"/>
        <v>0.33584383095978437</v>
      </c>
      <c r="AH659" s="88">
        <f t="shared" si="196"/>
        <v>0.42992532112002624</v>
      </c>
      <c r="AI659" s="88">
        <f t="shared" ref="AI659:BA659" si="197">AI585/(HLOOKUP($A659,$C$244:$BV$245,2,FALSE)*HLOOKUP(AI$2,$C$244:$BV$245,2,FALSE))</f>
        <v>-1.3132654243280287E-2</v>
      </c>
      <c r="AJ659" s="88">
        <f t="shared" si="197"/>
        <v>-6.1602881232658446E-2</v>
      </c>
      <c r="AK659" s="88">
        <f t="shared" si="197"/>
        <v>-0.11523055901751776</v>
      </c>
      <c r="AL659" s="88">
        <f t="shared" si="197"/>
        <v>-0.14513742463491094</v>
      </c>
      <c r="AM659" s="88">
        <f t="shared" si="197"/>
        <v>0.24818983704285355</v>
      </c>
      <c r="AN659" s="88">
        <f t="shared" si="197"/>
        <v>-1.0064581167870106E-2</v>
      </c>
      <c r="AO659" s="88">
        <f t="shared" si="197"/>
        <v>0.24550879355350858</v>
      </c>
      <c r="AP659" s="88">
        <f t="shared" si="197"/>
        <v>2.4258735849933492E-2</v>
      </c>
      <c r="AQ659" s="88">
        <f t="shared" si="197"/>
        <v>-6.2092689186950052E-2</v>
      </c>
      <c r="AR659" s="88">
        <f t="shared" si="197"/>
        <v>-0.10416791638218888</v>
      </c>
      <c r="AS659" s="88" t="e">
        <f t="shared" si="197"/>
        <v>#DIV/0!</v>
      </c>
      <c r="AT659" s="88">
        <f t="shared" si="197"/>
        <v>5.058460871551132E-2</v>
      </c>
      <c r="AU659" s="88">
        <f t="shared" si="197"/>
        <v>0.20856958779532944</v>
      </c>
      <c r="AV659" s="88">
        <f t="shared" si="197"/>
        <v>-0.23597032012691135</v>
      </c>
      <c r="AW659" s="88">
        <f t="shared" si="197"/>
        <v>0.17985708088401953</v>
      </c>
      <c r="AX659" s="88">
        <f t="shared" si="197"/>
        <v>0.1760670214151836</v>
      </c>
      <c r="AY659" s="88">
        <f t="shared" si="197"/>
        <v>-0.13010665805569446</v>
      </c>
      <c r="AZ659" s="88">
        <f t="shared" si="197"/>
        <v>-0.25089584551720834</v>
      </c>
      <c r="BA659" s="88">
        <f t="shared" si="197"/>
        <v>-3.5543561316634498E-2</v>
      </c>
      <c r="BB659" s="88"/>
      <c r="BC659" s="88"/>
      <c r="BD659" s="88"/>
      <c r="BE659" s="88"/>
      <c r="BF659" s="88"/>
      <c r="BG659" s="88"/>
      <c r="BH659" s="88"/>
      <c r="BI659" s="88"/>
      <c r="BJ659" s="88"/>
      <c r="BK659" s="88"/>
      <c r="BL659" s="88"/>
      <c r="BM659" s="88"/>
      <c r="BN659" s="88"/>
      <c r="BO659" s="88"/>
      <c r="BP659" s="88"/>
      <c r="BQ659" s="88"/>
      <c r="BR659" s="88"/>
      <c r="BS659" s="88"/>
      <c r="BT659" s="88"/>
      <c r="BU659" s="88"/>
      <c r="BV659" s="88"/>
    </row>
    <row r="660" spans="1:74" x14ac:dyDescent="0.2">
      <c r="A660" s="90" t="str">
        <f t="shared" si="159"/>
        <v>U.S. MBS</v>
      </c>
      <c r="C660" s="88">
        <f t="shared" ref="C660:AH660" si="198">C586/(HLOOKUP($A660,$C$244:$BV$245,2,FALSE)*HLOOKUP(C$2,$C$244:$BV$245,2,FALSE))</f>
        <v>-0.16057794090841968</v>
      </c>
      <c r="D660" s="88">
        <f t="shared" si="198"/>
        <v>-0.15476071940039737</v>
      </c>
      <c r="E660" s="88">
        <f t="shared" si="198"/>
        <v>-0.12990730446899967</v>
      </c>
      <c r="F660" s="88">
        <f t="shared" si="198"/>
        <v>-0.19251017233814999</v>
      </c>
      <c r="G660" s="88">
        <f t="shared" si="198"/>
        <v>-0.19494947800768281</v>
      </c>
      <c r="H660" s="88">
        <f t="shared" si="198"/>
        <v>-0.10311967687114888</v>
      </c>
      <c r="I660" s="88">
        <f t="shared" si="198"/>
        <v>-5.0934798443049323E-2</v>
      </c>
      <c r="J660" s="88">
        <f t="shared" si="198"/>
        <v>-3.41330670442581E-2</v>
      </c>
      <c r="K660" s="88">
        <f t="shared" si="198"/>
        <v>-5.797433452094416E-3</v>
      </c>
      <c r="L660" s="88" t="e">
        <f t="shared" si="198"/>
        <v>#DIV/0!</v>
      </c>
      <c r="M660" s="88">
        <f t="shared" si="198"/>
        <v>0.90313601076375571</v>
      </c>
      <c r="N660" s="88">
        <f t="shared" si="198"/>
        <v>0.84079190499444234</v>
      </c>
      <c r="O660" s="88">
        <f t="shared" si="198"/>
        <v>0.24795866345591205</v>
      </c>
      <c r="P660" s="88">
        <f t="shared" si="198"/>
        <v>0.85275039167823363</v>
      </c>
      <c r="Q660" s="88">
        <f t="shared" si="198"/>
        <v>0.73917571041584573</v>
      </c>
      <c r="R660" s="88">
        <f t="shared" si="198"/>
        <v>0.6791970435815583</v>
      </c>
      <c r="S660" s="88">
        <f t="shared" si="198"/>
        <v>0.68030037581000546</v>
      </c>
      <c r="T660" s="88">
        <f t="shared" si="198"/>
        <v>0.62610087726999852</v>
      </c>
      <c r="U660" s="88">
        <f t="shared" si="198"/>
        <v>0.68821477789349095</v>
      </c>
      <c r="V660" s="88">
        <f t="shared" si="198"/>
        <v>0.87867994221693757</v>
      </c>
      <c r="W660" s="88">
        <f t="shared" si="198"/>
        <v>0.99999999999999978</v>
      </c>
      <c r="X660" s="88">
        <f t="shared" si="198"/>
        <v>0.24352149791456681</v>
      </c>
      <c r="Y660" s="88">
        <f t="shared" si="198"/>
        <v>0.68479732660268722</v>
      </c>
      <c r="Z660" s="88">
        <f t="shared" si="198"/>
        <v>0.63945819781520996</v>
      </c>
      <c r="AA660" s="88">
        <f t="shared" si="198"/>
        <v>4.8657864170685433E-2</v>
      </c>
      <c r="AB660" s="88">
        <f t="shared" si="198"/>
        <v>-0.12728104523948644</v>
      </c>
      <c r="AC660" s="88">
        <f t="shared" si="198"/>
        <v>0.42030341167044521</v>
      </c>
      <c r="AD660" s="88">
        <f t="shared" si="198"/>
        <v>0.46087154423269283</v>
      </c>
      <c r="AE660" s="88">
        <f t="shared" si="198"/>
        <v>0.25707607778933261</v>
      </c>
      <c r="AF660" s="88">
        <f t="shared" si="198"/>
        <v>0.46505377168042134</v>
      </c>
      <c r="AG660" s="88">
        <f t="shared" si="198"/>
        <v>0.30938378623725715</v>
      </c>
      <c r="AH660" s="88">
        <f t="shared" si="198"/>
        <v>0.27302429072820561</v>
      </c>
      <c r="AI660" s="88">
        <f t="shared" ref="AI660:BA660" si="199">AI586/(HLOOKUP($A660,$C$244:$BV$245,2,FALSE)*HLOOKUP(AI$2,$C$244:$BV$245,2,FALSE))</f>
        <v>-3.9960479636808627E-2</v>
      </c>
      <c r="AJ660" s="88">
        <f t="shared" si="199"/>
        <v>-8.0571129750628953E-2</v>
      </c>
      <c r="AK660" s="88">
        <f t="shared" si="199"/>
        <v>-0.13239586461881087</v>
      </c>
      <c r="AL660" s="88">
        <f t="shared" si="199"/>
        <v>-0.15341488930553487</v>
      </c>
      <c r="AM660" s="88">
        <f t="shared" si="199"/>
        <v>0.1781356568655823</v>
      </c>
      <c r="AN660" s="88">
        <f t="shared" si="199"/>
        <v>-1.9427335343813565E-2</v>
      </c>
      <c r="AO660" s="88">
        <f t="shared" si="199"/>
        <v>0.18756152927794081</v>
      </c>
      <c r="AP660" s="88">
        <f t="shared" si="199"/>
        <v>-2.3822853303035949E-2</v>
      </c>
      <c r="AQ660" s="88">
        <f t="shared" si="199"/>
        <v>-0.10399989137683426</v>
      </c>
      <c r="AR660" s="88">
        <f t="shared" si="199"/>
        <v>-8.6096041682290458E-2</v>
      </c>
      <c r="AS660" s="88" t="e">
        <f t="shared" si="199"/>
        <v>#DIV/0!</v>
      </c>
      <c r="AT660" s="88">
        <f t="shared" si="199"/>
        <v>1.7282470434508465E-2</v>
      </c>
      <c r="AU660" s="88">
        <f t="shared" si="199"/>
        <v>6.6819706867159545E-2</v>
      </c>
      <c r="AV660" s="88">
        <f t="shared" si="199"/>
        <v>-0.27432500320807968</v>
      </c>
      <c r="AW660" s="88">
        <f t="shared" si="199"/>
        <v>0.16206693988728044</v>
      </c>
      <c r="AX660" s="88">
        <f t="shared" si="199"/>
        <v>0.15872416546949747</v>
      </c>
      <c r="AY660" s="88">
        <f t="shared" si="199"/>
        <v>-0.14141285201076853</v>
      </c>
      <c r="AZ660" s="88">
        <f t="shared" si="199"/>
        <v>-0.20057685496856345</v>
      </c>
      <c r="BA660" s="88">
        <f t="shared" si="199"/>
        <v>-6.8536638846642378E-2</v>
      </c>
      <c r="BB660" s="88"/>
      <c r="BC660" s="88"/>
      <c r="BD660" s="88"/>
      <c r="BE660" s="88"/>
      <c r="BF660" s="88"/>
      <c r="BG660" s="88"/>
      <c r="BH660" s="88"/>
      <c r="BI660" s="88"/>
      <c r="BJ660" s="88"/>
      <c r="BK660" s="88"/>
      <c r="BL660" s="88"/>
      <c r="BM660" s="88"/>
      <c r="BN660" s="88"/>
      <c r="BO660" s="88"/>
      <c r="BP660" s="88"/>
      <c r="BQ660" s="88"/>
      <c r="BR660" s="88"/>
      <c r="BS660" s="88"/>
      <c r="BT660" s="88"/>
      <c r="BU660" s="88"/>
      <c r="BV660" s="88"/>
    </row>
    <row r="661" spans="1:74" x14ac:dyDescent="0.2">
      <c r="A661" s="90" t="str">
        <f t="shared" si="159"/>
        <v>U.S. Investment Grade CMBS</v>
      </c>
      <c r="C661" s="88">
        <f t="shared" ref="C661:AH661" si="200">C587/(HLOOKUP($A661,$C$244:$BV$245,2,FALSE)*HLOOKUP(C$2,$C$244:$BV$245,2,FALSE))</f>
        <v>0.33426429812591374</v>
      </c>
      <c r="D661" s="88">
        <f t="shared" si="200"/>
        <v>0.3318441178607448</v>
      </c>
      <c r="E661" s="88">
        <f t="shared" si="200"/>
        <v>0.39454940495934598</v>
      </c>
      <c r="F661" s="88">
        <f t="shared" si="200"/>
        <v>0.3160054192966037</v>
      </c>
      <c r="G661" s="88">
        <f t="shared" si="200"/>
        <v>0.29990190280327106</v>
      </c>
      <c r="H661" s="88">
        <f t="shared" si="200"/>
        <v>0.37039747535532741</v>
      </c>
      <c r="I661" s="88">
        <f t="shared" si="200"/>
        <v>0.38124804928463751</v>
      </c>
      <c r="J661" s="88">
        <f t="shared" si="200"/>
        <v>0.3862993647239249</v>
      </c>
      <c r="K661" s="88">
        <f t="shared" si="200"/>
        <v>0.3723590876974025</v>
      </c>
      <c r="L661" s="88" t="e">
        <f t="shared" si="200"/>
        <v>#DIV/0!</v>
      </c>
      <c r="M661" s="88">
        <f t="shared" si="200"/>
        <v>0.45057621916767288</v>
      </c>
      <c r="N661" s="88">
        <f t="shared" si="200"/>
        <v>0.22036211011474685</v>
      </c>
      <c r="O661" s="88">
        <f t="shared" si="200"/>
        <v>-4.8732273565219676E-2</v>
      </c>
      <c r="P661" s="88">
        <f t="shared" si="200"/>
        <v>0.18604935860144101</v>
      </c>
      <c r="Q661" s="88">
        <f t="shared" si="200"/>
        <v>0.20883863273639974</v>
      </c>
      <c r="R661" s="88">
        <f t="shared" si="200"/>
        <v>0.5407452669174172</v>
      </c>
      <c r="S661" s="88">
        <f t="shared" si="200"/>
        <v>0.54041856861145954</v>
      </c>
      <c r="T661" s="88">
        <f t="shared" si="200"/>
        <v>0.51037154823157926</v>
      </c>
      <c r="U661" s="88">
        <f t="shared" si="200"/>
        <v>0.46241353134924074</v>
      </c>
      <c r="V661" s="88">
        <f t="shared" si="200"/>
        <v>0.35360884046802582</v>
      </c>
      <c r="W661" s="88">
        <f t="shared" si="200"/>
        <v>0.24352149791456684</v>
      </c>
      <c r="X661" s="88">
        <f t="shared" si="200"/>
        <v>1</v>
      </c>
      <c r="Y661" s="88">
        <f t="shared" si="200"/>
        <v>0.34181843363317704</v>
      </c>
      <c r="Z661" s="88">
        <f t="shared" si="200"/>
        <v>0.25059713705805053</v>
      </c>
      <c r="AA661" s="88">
        <f t="shared" si="200"/>
        <v>0.61124583482138573</v>
      </c>
      <c r="AB661" s="88">
        <f t="shared" si="200"/>
        <v>0.49795142315066171</v>
      </c>
      <c r="AC661" s="88">
        <f t="shared" si="200"/>
        <v>0.36928317643271241</v>
      </c>
      <c r="AD661" s="88">
        <f t="shared" si="200"/>
        <v>0.33801057357783881</v>
      </c>
      <c r="AE661" s="88">
        <f t="shared" si="200"/>
        <v>0.40722891381709253</v>
      </c>
      <c r="AF661" s="88">
        <f t="shared" si="200"/>
        <v>0.51522419332885183</v>
      </c>
      <c r="AG661" s="88">
        <f t="shared" si="200"/>
        <v>0.45842813605167898</v>
      </c>
      <c r="AH661" s="88">
        <f t="shared" si="200"/>
        <v>0.48629916355112529</v>
      </c>
      <c r="AI661" s="88">
        <f t="shared" ref="AI661:BA661" si="201">AI587/(HLOOKUP($A661,$C$244:$BV$245,2,FALSE)*HLOOKUP(AI$2,$C$244:$BV$245,2,FALSE))</f>
        <v>0.30599618039782928</v>
      </c>
      <c r="AJ661" s="88">
        <f t="shared" si="201"/>
        <v>0.32403148565823742</v>
      </c>
      <c r="AK661" s="88">
        <f t="shared" si="201"/>
        <v>0.30597277082296248</v>
      </c>
      <c r="AL661" s="88">
        <f t="shared" si="201"/>
        <v>0.30024176418287424</v>
      </c>
      <c r="AM661" s="88">
        <f t="shared" si="201"/>
        <v>0.12667504012625258</v>
      </c>
      <c r="AN661" s="88">
        <f t="shared" si="201"/>
        <v>0.44967697421210384</v>
      </c>
      <c r="AO661" s="88">
        <f t="shared" si="201"/>
        <v>-1.6856435318744652E-2</v>
      </c>
      <c r="AP661" s="88">
        <f t="shared" si="201"/>
        <v>0.20331700398296707</v>
      </c>
      <c r="AQ661" s="88">
        <f t="shared" si="201"/>
        <v>0.19158781147410942</v>
      </c>
      <c r="AR661" s="88">
        <f t="shared" si="201"/>
        <v>0.39306408793976244</v>
      </c>
      <c r="AS661" s="88" t="e">
        <f t="shared" si="201"/>
        <v>#DIV/0!</v>
      </c>
      <c r="AT661" s="88">
        <f t="shared" si="201"/>
        <v>0.50282066563015249</v>
      </c>
      <c r="AU661" s="88">
        <f t="shared" si="201"/>
        <v>0.26571296146750983</v>
      </c>
      <c r="AV661" s="88">
        <f t="shared" si="201"/>
        <v>-0.12326705974331519</v>
      </c>
      <c r="AW661" s="88">
        <f t="shared" si="201"/>
        <v>0.60714759906370996</v>
      </c>
      <c r="AX661" s="88">
        <f t="shared" si="201"/>
        <v>0.57497525980311781</v>
      </c>
      <c r="AY661" s="88">
        <f t="shared" si="201"/>
        <v>0.34114344555511084</v>
      </c>
      <c r="AZ661" s="88">
        <f t="shared" si="201"/>
        <v>0.10924645253377684</v>
      </c>
      <c r="BA661" s="88">
        <f t="shared" si="201"/>
        <v>0.22789320159362383</v>
      </c>
      <c r="BB661" s="88"/>
      <c r="BC661" s="88"/>
      <c r="BD661" s="88"/>
      <c r="BE661" s="88"/>
      <c r="BF661" s="88"/>
      <c r="BG661" s="88"/>
      <c r="BH661" s="88"/>
      <c r="BI661" s="88"/>
      <c r="BJ661" s="88"/>
      <c r="BK661" s="88"/>
      <c r="BL661" s="88"/>
      <c r="BM661" s="88"/>
      <c r="BN661" s="88"/>
      <c r="BO661" s="88"/>
      <c r="BP661" s="88"/>
      <c r="BQ661" s="88"/>
      <c r="BR661" s="88"/>
      <c r="BS661" s="88"/>
      <c r="BT661" s="88"/>
      <c r="BU661" s="88"/>
      <c r="BV661" s="88"/>
    </row>
    <row r="662" spans="1:74" x14ac:dyDescent="0.2">
      <c r="A662" s="90" t="str">
        <f t="shared" si="159"/>
        <v>U.S. Intermediate Municipal</v>
      </c>
      <c r="C662" s="88">
        <f t="shared" ref="C662:AH662" si="202">C588/(HLOOKUP($A662,$C$244:$BV$245,2,FALSE)*HLOOKUP(C$2,$C$244:$BV$245,2,FALSE))</f>
        <v>-0.10400869112655968</v>
      </c>
      <c r="D662" s="88">
        <f t="shared" si="202"/>
        <v>-9.5919209661153124E-2</v>
      </c>
      <c r="E662" s="88">
        <f t="shared" si="202"/>
        <v>-7.0256409919028984E-2</v>
      </c>
      <c r="F662" s="88">
        <f t="shared" si="202"/>
        <v>-0.16303190872985426</v>
      </c>
      <c r="G662" s="88">
        <f t="shared" si="202"/>
        <v>-0.14412313274172386</v>
      </c>
      <c r="H662" s="88">
        <f t="shared" si="202"/>
        <v>-4.375586203682362E-2</v>
      </c>
      <c r="I662" s="88">
        <f t="shared" si="202"/>
        <v>9.815281576614706E-3</v>
      </c>
      <c r="J662" s="88">
        <f t="shared" si="202"/>
        <v>2.1318304940666916E-2</v>
      </c>
      <c r="K662" s="88">
        <f t="shared" si="202"/>
        <v>3.1986461674223775E-2</v>
      </c>
      <c r="L662" s="88" t="e">
        <f t="shared" si="202"/>
        <v>#DIV/0!</v>
      </c>
      <c r="M662" s="88">
        <f t="shared" si="202"/>
        <v>0.75933760934732975</v>
      </c>
      <c r="N662" s="88">
        <f t="shared" si="202"/>
        <v>0.66225387537506486</v>
      </c>
      <c r="O662" s="88">
        <f t="shared" si="202"/>
        <v>7.4846887683770444E-2</v>
      </c>
      <c r="P662" s="88">
        <f t="shared" si="202"/>
        <v>0.64471966795660141</v>
      </c>
      <c r="Q662" s="88">
        <f t="shared" si="202"/>
        <v>0.61476261140741606</v>
      </c>
      <c r="R662" s="88">
        <f t="shared" si="202"/>
        <v>0.67767090116224415</v>
      </c>
      <c r="S662" s="88">
        <f t="shared" si="202"/>
        <v>0.67824839312133844</v>
      </c>
      <c r="T662" s="88">
        <f t="shared" si="202"/>
        <v>0.62046791547019275</v>
      </c>
      <c r="U662" s="88">
        <f t="shared" si="202"/>
        <v>0.58618290962475794</v>
      </c>
      <c r="V662" s="88">
        <f t="shared" si="202"/>
        <v>0.69267141621452222</v>
      </c>
      <c r="W662" s="88">
        <f t="shared" si="202"/>
        <v>0.68479732660268733</v>
      </c>
      <c r="X662" s="88">
        <f t="shared" si="202"/>
        <v>0.3418184336331771</v>
      </c>
      <c r="Y662" s="88">
        <f t="shared" si="202"/>
        <v>1</v>
      </c>
      <c r="Z662" s="88">
        <f t="shared" si="202"/>
        <v>0.87179241511657657</v>
      </c>
      <c r="AA662" s="88">
        <f t="shared" si="202"/>
        <v>0.18369093713151249</v>
      </c>
      <c r="AB662" s="88">
        <f t="shared" si="202"/>
        <v>5.2944002256235044E-2</v>
      </c>
      <c r="AC662" s="88">
        <f t="shared" si="202"/>
        <v>0.38176476376799501</v>
      </c>
      <c r="AD662" s="88">
        <f t="shared" si="202"/>
        <v>0.41910596004014328</v>
      </c>
      <c r="AE662" s="88">
        <f t="shared" si="202"/>
        <v>0.2437274294319442</v>
      </c>
      <c r="AF662" s="88">
        <f t="shared" si="202"/>
        <v>0.47031041339007573</v>
      </c>
      <c r="AG662" s="88">
        <f t="shared" si="202"/>
        <v>0.30069766944585724</v>
      </c>
      <c r="AH662" s="88">
        <f t="shared" si="202"/>
        <v>0.30785167747274045</v>
      </c>
      <c r="AI662" s="88">
        <f t="shared" ref="AI662:BA662" si="203">AI588/(HLOOKUP($A662,$C$244:$BV$245,2,FALSE)*HLOOKUP(AI$2,$C$244:$BV$245,2,FALSE))</f>
        <v>7.2638347720643901E-3</v>
      </c>
      <c r="AJ662" s="88">
        <f t="shared" si="203"/>
        <v>-1.9037739457351457E-2</v>
      </c>
      <c r="AK662" s="88">
        <f t="shared" si="203"/>
        <v>-7.4630320229449945E-2</v>
      </c>
      <c r="AL662" s="88">
        <f t="shared" si="203"/>
        <v>-7.5704147481071252E-2</v>
      </c>
      <c r="AM662" s="88">
        <f t="shared" si="203"/>
        <v>0.16969921088828915</v>
      </c>
      <c r="AN662" s="88">
        <f t="shared" si="203"/>
        <v>8.3265919647460329E-2</v>
      </c>
      <c r="AO662" s="88">
        <f t="shared" si="203"/>
        <v>0.12609555596421415</v>
      </c>
      <c r="AP662" s="88">
        <f t="shared" si="203"/>
        <v>-5.9243435576294808E-2</v>
      </c>
      <c r="AQ662" s="88">
        <f t="shared" si="203"/>
        <v>-8.1656554209431922E-2</v>
      </c>
      <c r="AR662" s="88">
        <f t="shared" si="203"/>
        <v>-4.046407208787977E-2</v>
      </c>
      <c r="AS662" s="88" t="e">
        <f t="shared" si="203"/>
        <v>#DIV/0!</v>
      </c>
      <c r="AT662" s="88">
        <f t="shared" si="203"/>
        <v>5.0243858783144926E-2</v>
      </c>
      <c r="AU662" s="88">
        <f t="shared" si="203"/>
        <v>1.3157819008860929E-2</v>
      </c>
      <c r="AV662" s="88">
        <f t="shared" si="203"/>
        <v>-0.29389172324957719</v>
      </c>
      <c r="AW662" s="88">
        <f t="shared" si="203"/>
        <v>0.21351999088358295</v>
      </c>
      <c r="AX662" s="88">
        <f t="shared" si="203"/>
        <v>0.20017036304609956</v>
      </c>
      <c r="AY662" s="88">
        <f t="shared" si="203"/>
        <v>-0.1031987227069656</v>
      </c>
      <c r="AZ662" s="88">
        <f t="shared" si="203"/>
        <v>-0.19288690062613353</v>
      </c>
      <c r="BA662" s="88">
        <f t="shared" si="203"/>
        <v>8.9078831675088552E-2</v>
      </c>
      <c r="BB662" s="88"/>
      <c r="BC662" s="88"/>
      <c r="BD662" s="88"/>
      <c r="BE662" s="88"/>
      <c r="BF662" s="88"/>
      <c r="BG662" s="88"/>
      <c r="BH662" s="88"/>
      <c r="BI662" s="88"/>
      <c r="BJ662" s="88"/>
      <c r="BK662" s="88"/>
      <c r="BL662" s="88"/>
      <c r="BM662" s="88"/>
      <c r="BN662" s="88"/>
      <c r="BO662" s="88"/>
      <c r="BP662" s="88"/>
      <c r="BQ662" s="88"/>
      <c r="BR662" s="88"/>
      <c r="BS662" s="88"/>
      <c r="BT662" s="88"/>
      <c r="BU662" s="88"/>
      <c r="BV662" s="88"/>
    </row>
    <row r="663" spans="1:74" x14ac:dyDescent="0.2">
      <c r="A663" s="90" t="str">
        <f t="shared" si="159"/>
        <v>U.S. Short Municipal</v>
      </c>
      <c r="C663" s="88">
        <f t="shared" ref="C663:AH663" si="204">C589/(HLOOKUP($A663,$C$244:$BV$245,2,FALSE)*HLOOKUP(C$2,$C$244:$BV$245,2,FALSE))</f>
        <v>-0.12881758080708011</v>
      </c>
      <c r="D663" s="88">
        <f t="shared" si="204"/>
        <v>-0.12152821581070272</v>
      </c>
      <c r="E663" s="88">
        <f t="shared" si="204"/>
        <v>-0.10714990064389182</v>
      </c>
      <c r="F663" s="88">
        <f t="shared" si="204"/>
        <v>-0.17702933310978169</v>
      </c>
      <c r="G663" s="88">
        <f t="shared" si="204"/>
        <v>-0.16172612775723363</v>
      </c>
      <c r="H663" s="88">
        <f t="shared" si="204"/>
        <v>-7.5044564824687396E-2</v>
      </c>
      <c r="I663" s="88">
        <f t="shared" si="204"/>
        <v>-2.3731342784418102E-2</v>
      </c>
      <c r="J663" s="88">
        <f t="shared" si="204"/>
        <v>-1.9799065110241616E-2</v>
      </c>
      <c r="K663" s="88">
        <f t="shared" si="204"/>
        <v>2.8089318590234714E-2</v>
      </c>
      <c r="L663" s="88" t="e">
        <f t="shared" si="204"/>
        <v>#DIV/0!</v>
      </c>
      <c r="M663" s="88">
        <f t="shared" si="204"/>
        <v>0.66451602015925149</v>
      </c>
      <c r="N663" s="88">
        <f t="shared" si="204"/>
        <v>0.59340536972321456</v>
      </c>
      <c r="O663" s="88">
        <f t="shared" si="204"/>
        <v>0.26444598211312681</v>
      </c>
      <c r="P663" s="88">
        <f t="shared" si="204"/>
        <v>0.62410143282786257</v>
      </c>
      <c r="Q663" s="88">
        <f t="shared" si="204"/>
        <v>0.47014234691514051</v>
      </c>
      <c r="R663" s="88">
        <f t="shared" si="204"/>
        <v>0.56661513919076545</v>
      </c>
      <c r="S663" s="88">
        <f t="shared" si="204"/>
        <v>0.6152808442657437</v>
      </c>
      <c r="T663" s="88">
        <f t="shared" si="204"/>
        <v>0.47098944994202274</v>
      </c>
      <c r="U663" s="88">
        <f t="shared" si="204"/>
        <v>0.51812346135887055</v>
      </c>
      <c r="V663" s="88">
        <f t="shared" si="204"/>
        <v>0.66416794150182779</v>
      </c>
      <c r="W663" s="88">
        <f t="shared" si="204"/>
        <v>0.63945819781520996</v>
      </c>
      <c r="X663" s="88">
        <f t="shared" si="204"/>
        <v>0.25059713705805048</v>
      </c>
      <c r="Y663" s="88">
        <f t="shared" si="204"/>
        <v>0.87179241511657646</v>
      </c>
      <c r="Z663" s="88">
        <f t="shared" si="204"/>
        <v>0.99999999999999933</v>
      </c>
      <c r="AA663" s="88">
        <f t="shared" si="204"/>
        <v>0.13734882256221934</v>
      </c>
      <c r="AB663" s="88">
        <f t="shared" si="204"/>
        <v>1.6355803071810577E-3</v>
      </c>
      <c r="AC663" s="88">
        <f t="shared" si="204"/>
        <v>0.35899393378284022</v>
      </c>
      <c r="AD663" s="88">
        <f t="shared" si="204"/>
        <v>0.39117749942774921</v>
      </c>
      <c r="AE663" s="88">
        <f t="shared" si="204"/>
        <v>0.23200232249114525</v>
      </c>
      <c r="AF663" s="88">
        <f t="shared" si="204"/>
        <v>0.39533438248585001</v>
      </c>
      <c r="AG663" s="88">
        <f t="shared" si="204"/>
        <v>0.27716730130728628</v>
      </c>
      <c r="AH663" s="88">
        <f t="shared" si="204"/>
        <v>0.27970883660967383</v>
      </c>
      <c r="AI663" s="88">
        <f t="shared" ref="AI663:BA663" si="205">AI589/(HLOOKUP($A663,$C$244:$BV$245,2,FALSE)*HLOOKUP(AI$2,$C$244:$BV$245,2,FALSE))</f>
        <v>2.1768628397643271E-2</v>
      </c>
      <c r="AJ663" s="88">
        <f t="shared" si="205"/>
        <v>-2.0131717139972052E-2</v>
      </c>
      <c r="AK663" s="88">
        <f t="shared" si="205"/>
        <v>-7.1985815474929868E-2</v>
      </c>
      <c r="AL663" s="88">
        <f t="shared" si="205"/>
        <v>-6.4821505195258061E-2</v>
      </c>
      <c r="AM663" s="88">
        <f t="shared" si="205"/>
        <v>0.17760614123517249</v>
      </c>
      <c r="AN663" s="88">
        <f t="shared" si="205"/>
        <v>7.6920653027375177E-2</v>
      </c>
      <c r="AO663" s="88">
        <f t="shared" si="205"/>
        <v>0.14110685061174416</v>
      </c>
      <c r="AP663" s="88">
        <f t="shared" si="205"/>
        <v>-4.5216106362400657E-2</v>
      </c>
      <c r="AQ663" s="88">
        <f t="shared" si="205"/>
        <v>-7.1514280573749492E-2</v>
      </c>
      <c r="AR663" s="88">
        <f t="shared" si="205"/>
        <v>-7.4383397405899082E-2</v>
      </c>
      <c r="AS663" s="88" t="e">
        <f t="shared" si="205"/>
        <v>#DIV/0!</v>
      </c>
      <c r="AT663" s="88">
        <f t="shared" si="205"/>
        <v>-2.9587325645227137E-3</v>
      </c>
      <c r="AU663" s="88">
        <f t="shared" si="205"/>
        <v>5.3325623125314761E-2</v>
      </c>
      <c r="AV663" s="88">
        <f t="shared" si="205"/>
        <v>-0.30608561646503873</v>
      </c>
      <c r="AW663" s="88">
        <f t="shared" si="205"/>
        <v>8.7550320117884772E-2</v>
      </c>
      <c r="AX663" s="88">
        <f t="shared" si="205"/>
        <v>9.3278543883481377E-2</v>
      </c>
      <c r="AY663" s="88">
        <f t="shared" si="205"/>
        <v>-0.11541299264908857</v>
      </c>
      <c r="AZ663" s="88">
        <f t="shared" si="205"/>
        <v>-0.16588249370195765</v>
      </c>
      <c r="BA663" s="88">
        <f t="shared" si="205"/>
        <v>0.10269367320967465</v>
      </c>
      <c r="BB663" s="88"/>
      <c r="BC663" s="88"/>
      <c r="BD663" s="88"/>
      <c r="BE663" s="88"/>
      <c r="BF663" s="88"/>
      <c r="BG663" s="88"/>
      <c r="BH663" s="88"/>
      <c r="BI663" s="88"/>
      <c r="BJ663" s="88"/>
      <c r="BK663" s="88"/>
      <c r="BL663" s="88"/>
      <c r="BM663" s="88"/>
      <c r="BN663" s="88"/>
      <c r="BO663" s="88"/>
      <c r="BP663" s="88"/>
      <c r="BQ663" s="88"/>
      <c r="BR663" s="88"/>
      <c r="BS663" s="88"/>
      <c r="BT663" s="88"/>
      <c r="BU663" s="88"/>
      <c r="BV663" s="88"/>
    </row>
    <row r="664" spans="1:74" x14ac:dyDescent="0.2">
      <c r="A664" s="90" t="str">
        <f t="shared" si="159"/>
        <v>U.S. High Yield</v>
      </c>
      <c r="C664" s="88">
        <f t="shared" ref="C664:AH664" si="206">C590/(HLOOKUP($A664,$C$244:$BV$245,2,FALSE)*HLOOKUP(C$2,$C$244:$BV$245,2,FALSE))</f>
        <v>0.67507194998325448</v>
      </c>
      <c r="D664" s="88">
        <f t="shared" si="206"/>
        <v>0.67128856839890583</v>
      </c>
      <c r="E664" s="88">
        <f t="shared" si="206"/>
        <v>0.72033041290617195</v>
      </c>
      <c r="F664" s="88">
        <f t="shared" si="206"/>
        <v>0.62675702429464519</v>
      </c>
      <c r="G664" s="88">
        <f t="shared" si="206"/>
        <v>0.6213663530236313</v>
      </c>
      <c r="H664" s="88">
        <f t="shared" si="206"/>
        <v>0.73006666551054678</v>
      </c>
      <c r="I664" s="88">
        <f t="shared" si="206"/>
        <v>0.73324110349253269</v>
      </c>
      <c r="J664" s="88">
        <f t="shared" si="206"/>
        <v>0.72681763582860059</v>
      </c>
      <c r="K664" s="88">
        <f t="shared" si="206"/>
        <v>0.70673568442241042</v>
      </c>
      <c r="L664" s="88" t="e">
        <f t="shared" si="206"/>
        <v>#DIV/0!</v>
      </c>
      <c r="M664" s="88">
        <f t="shared" si="206"/>
        <v>0.19889234098046757</v>
      </c>
      <c r="N664" s="88">
        <f t="shared" si="206"/>
        <v>-0.16898931836661396</v>
      </c>
      <c r="O664" s="88">
        <f t="shared" si="206"/>
        <v>-0.14121089088787581</v>
      </c>
      <c r="P664" s="88">
        <f t="shared" si="206"/>
        <v>-0.18546294138389968</v>
      </c>
      <c r="Q664" s="88">
        <f t="shared" si="206"/>
        <v>-0.15190879100718377</v>
      </c>
      <c r="R664" s="88">
        <f t="shared" si="206"/>
        <v>0.52971735554216215</v>
      </c>
      <c r="S664" s="88">
        <f t="shared" si="206"/>
        <v>0.5449650113494996</v>
      </c>
      <c r="T664" s="88">
        <f t="shared" si="206"/>
        <v>0.47890486413729361</v>
      </c>
      <c r="U664" s="88">
        <f t="shared" si="206"/>
        <v>0.3165056507863746</v>
      </c>
      <c r="V664" s="88">
        <f t="shared" si="206"/>
        <v>6.8777455321385503E-2</v>
      </c>
      <c r="W664" s="88">
        <f t="shared" si="206"/>
        <v>4.8657864170685461E-2</v>
      </c>
      <c r="X664" s="88">
        <f t="shared" si="206"/>
        <v>0.61124583482138573</v>
      </c>
      <c r="Y664" s="88">
        <f t="shared" si="206"/>
        <v>0.18369093713151255</v>
      </c>
      <c r="Z664" s="88">
        <f t="shared" si="206"/>
        <v>0.13734882256221936</v>
      </c>
      <c r="AA664" s="88">
        <f t="shared" si="206"/>
        <v>1.0000000000000002</v>
      </c>
      <c r="AB664" s="88">
        <f t="shared" si="206"/>
        <v>0.81213792745346702</v>
      </c>
      <c r="AC664" s="88">
        <f t="shared" si="206"/>
        <v>0.32339564562886219</v>
      </c>
      <c r="AD664" s="88">
        <f t="shared" si="206"/>
        <v>0.24071231190951514</v>
      </c>
      <c r="AE664" s="88">
        <f t="shared" si="206"/>
        <v>0.51833325802000119</v>
      </c>
      <c r="AF664" s="88">
        <f t="shared" si="206"/>
        <v>0.6576018858476459</v>
      </c>
      <c r="AG664" s="88">
        <f t="shared" si="206"/>
        <v>0.7020993568899937</v>
      </c>
      <c r="AH664" s="88">
        <f t="shared" si="206"/>
        <v>0.53727046683930546</v>
      </c>
      <c r="AI664" s="88">
        <f t="shared" ref="AI664:BA664" si="207">AI590/(HLOOKUP($A664,$C$244:$BV$245,2,FALSE)*HLOOKUP(AI$2,$C$244:$BV$245,2,FALSE))</f>
        <v>0.63755805285474565</v>
      </c>
      <c r="AJ664" s="88">
        <f t="shared" si="207"/>
        <v>0.70352378914852254</v>
      </c>
      <c r="AK664" s="88">
        <f t="shared" si="207"/>
        <v>0.68949410086876506</v>
      </c>
      <c r="AL664" s="88">
        <f t="shared" si="207"/>
        <v>0.7554999729898485</v>
      </c>
      <c r="AM664" s="88">
        <f t="shared" si="207"/>
        <v>0.152715828146264</v>
      </c>
      <c r="AN664" s="88">
        <f t="shared" si="207"/>
        <v>0.8079081143279957</v>
      </c>
      <c r="AO664" s="88">
        <f t="shared" si="207"/>
        <v>-0.17478056722415852</v>
      </c>
      <c r="AP664" s="88">
        <f t="shared" si="207"/>
        <v>0.44296008107447088</v>
      </c>
      <c r="AQ664" s="88">
        <f t="shared" si="207"/>
        <v>0.60595993550148253</v>
      </c>
      <c r="AR664" s="88">
        <f t="shared" si="207"/>
        <v>0.51832044467676075</v>
      </c>
      <c r="AS664" s="88" t="e">
        <f t="shared" si="207"/>
        <v>#DIV/0!</v>
      </c>
      <c r="AT664" s="88">
        <f t="shared" si="207"/>
        <v>0.76378975540067007</v>
      </c>
      <c r="AU664" s="88">
        <f t="shared" si="207"/>
        <v>0.31848884723124671</v>
      </c>
      <c r="AV664" s="88">
        <f t="shared" si="207"/>
        <v>-0.14140022601228042</v>
      </c>
      <c r="AW664" s="88">
        <f t="shared" si="207"/>
        <v>0.62889311264493963</v>
      </c>
      <c r="AX664" s="88">
        <f t="shared" si="207"/>
        <v>0.72042907069744311</v>
      </c>
      <c r="AY664" s="88">
        <f t="shared" si="207"/>
        <v>0.68176317481807103</v>
      </c>
      <c r="AZ664" s="88">
        <f t="shared" si="207"/>
        <v>0.43083357396484345</v>
      </c>
      <c r="BA664" s="88">
        <f t="shared" si="207"/>
        <v>0.57339905742501851</v>
      </c>
      <c r="BB664" s="88"/>
      <c r="BC664" s="88"/>
      <c r="BD664" s="88"/>
      <c r="BE664" s="88"/>
      <c r="BF664" s="88"/>
      <c r="BG664" s="88"/>
      <c r="BH664" s="88"/>
      <c r="BI664" s="88"/>
      <c r="BJ664" s="88"/>
      <c r="BK664" s="88"/>
      <c r="BL664" s="88"/>
      <c r="BM664" s="88"/>
      <c r="BN664" s="88"/>
      <c r="BO664" s="88"/>
      <c r="BP664" s="88"/>
      <c r="BQ664" s="88"/>
      <c r="BR664" s="88"/>
      <c r="BS664" s="88"/>
      <c r="BT664" s="88"/>
      <c r="BU664" s="88"/>
      <c r="BV664" s="88"/>
    </row>
    <row r="665" spans="1:74" x14ac:dyDescent="0.2">
      <c r="A665" s="90" t="str">
        <f t="shared" si="159"/>
        <v>U.S. Bank Loans</v>
      </c>
      <c r="C665" s="88">
        <f t="shared" ref="C665:AH665" si="208">C591/(HLOOKUP($A665,$C$244:$BV$245,2,FALSE)*HLOOKUP(C$2,$C$244:$BV$245,2,FALSE))</f>
        <v>0.5190180288322167</v>
      </c>
      <c r="D665" s="88">
        <f t="shared" si="208"/>
        <v>0.51616273320368689</v>
      </c>
      <c r="E665" s="88">
        <f t="shared" si="208"/>
        <v>0.57819100524453715</v>
      </c>
      <c r="F665" s="88">
        <f t="shared" si="208"/>
        <v>0.48003602540346541</v>
      </c>
      <c r="G665" s="88">
        <f t="shared" si="208"/>
        <v>0.52003511835402394</v>
      </c>
      <c r="H665" s="88">
        <f t="shared" si="208"/>
        <v>0.56185065326180816</v>
      </c>
      <c r="I665" s="88">
        <f t="shared" si="208"/>
        <v>0.56478252728847433</v>
      </c>
      <c r="J665" s="88">
        <f t="shared" si="208"/>
        <v>0.5858592933867246</v>
      </c>
      <c r="K665" s="88">
        <f t="shared" si="208"/>
        <v>0.53664187794673657</v>
      </c>
      <c r="L665" s="88" t="e">
        <f t="shared" si="208"/>
        <v>#DIV/0!</v>
      </c>
      <c r="M665" s="88">
        <f t="shared" si="208"/>
        <v>-1.409356023676055E-2</v>
      </c>
      <c r="N665" s="88">
        <f t="shared" si="208"/>
        <v>-0.35024339683232647</v>
      </c>
      <c r="O665" s="88">
        <f t="shared" si="208"/>
        <v>-0.16005156629533107</v>
      </c>
      <c r="P665" s="88">
        <f t="shared" si="208"/>
        <v>-0.36416094381065628</v>
      </c>
      <c r="Q665" s="88">
        <f t="shared" si="208"/>
        <v>-0.30840318698556751</v>
      </c>
      <c r="R665" s="88">
        <f t="shared" si="208"/>
        <v>0.30579439769656996</v>
      </c>
      <c r="S665" s="88">
        <f t="shared" si="208"/>
        <v>0.3511917861773749</v>
      </c>
      <c r="T665" s="88">
        <f t="shared" si="208"/>
        <v>0.23413344380907289</v>
      </c>
      <c r="U665" s="88">
        <f t="shared" si="208"/>
        <v>0.16972012638822923</v>
      </c>
      <c r="V665" s="88">
        <f t="shared" si="208"/>
        <v>-0.16819966615783069</v>
      </c>
      <c r="W665" s="88">
        <f t="shared" si="208"/>
        <v>-0.12728104523948644</v>
      </c>
      <c r="X665" s="88">
        <f t="shared" si="208"/>
        <v>0.49795142315066171</v>
      </c>
      <c r="Y665" s="88">
        <f t="shared" si="208"/>
        <v>5.2944002256235009E-2</v>
      </c>
      <c r="Z665" s="88">
        <f t="shared" si="208"/>
        <v>1.6355803071810787E-3</v>
      </c>
      <c r="AA665" s="88">
        <f t="shared" si="208"/>
        <v>0.81213792745346691</v>
      </c>
      <c r="AB665" s="88">
        <f t="shared" si="208"/>
        <v>1</v>
      </c>
      <c r="AC665" s="88">
        <f t="shared" si="208"/>
        <v>9.9047802758952808E-2</v>
      </c>
      <c r="AD665" s="88">
        <f t="shared" si="208"/>
        <v>1.2035980080903959E-2</v>
      </c>
      <c r="AE665" s="88">
        <f t="shared" si="208"/>
        <v>0.33603097988664732</v>
      </c>
      <c r="AF665" s="88">
        <f t="shared" si="208"/>
        <v>0.45476359162125418</v>
      </c>
      <c r="AG665" s="88">
        <f t="shared" si="208"/>
        <v>0.59019786484388292</v>
      </c>
      <c r="AH665" s="88">
        <f t="shared" si="208"/>
        <v>0.30963384950259537</v>
      </c>
      <c r="AI665" s="88">
        <f t="shared" ref="AI665:BA665" si="209">AI591/(HLOOKUP($A665,$C$244:$BV$245,2,FALSE)*HLOOKUP(AI$2,$C$244:$BV$245,2,FALSE))</f>
        <v>0.61400601378069353</v>
      </c>
      <c r="AJ665" s="88">
        <f t="shared" si="209"/>
        <v>0.59839075130793051</v>
      </c>
      <c r="AK665" s="88">
        <f t="shared" si="209"/>
        <v>0.59122151282626889</v>
      </c>
      <c r="AL665" s="88">
        <f t="shared" si="209"/>
        <v>0.68548497697610811</v>
      </c>
      <c r="AM665" s="88">
        <f t="shared" si="209"/>
        <v>4.8671407009761837E-2</v>
      </c>
      <c r="AN665" s="88">
        <f t="shared" si="209"/>
        <v>0.82061230928401707</v>
      </c>
      <c r="AO665" s="88">
        <f t="shared" si="209"/>
        <v>-0.18713347490695564</v>
      </c>
      <c r="AP665" s="88">
        <f t="shared" si="209"/>
        <v>0.39457301438214881</v>
      </c>
      <c r="AQ665" s="88">
        <f t="shared" si="209"/>
        <v>0.44321274611696682</v>
      </c>
      <c r="AR665" s="88">
        <f t="shared" si="209"/>
        <v>0.73944769263322896</v>
      </c>
      <c r="AS665" s="88" t="e">
        <f t="shared" si="209"/>
        <v>#DIV/0!</v>
      </c>
      <c r="AT665" s="88">
        <f t="shared" si="209"/>
        <v>0.62573164465470454</v>
      </c>
      <c r="AU665" s="88">
        <f t="shared" si="209"/>
        <v>3.171722608441737E-2</v>
      </c>
      <c r="AV665" s="88">
        <f t="shared" si="209"/>
        <v>-0.26776099462730968</v>
      </c>
      <c r="AW665" s="88">
        <f t="shared" si="209"/>
        <v>0.47214424909377506</v>
      </c>
      <c r="AX665" s="88">
        <f t="shared" si="209"/>
        <v>0.54874981061307293</v>
      </c>
      <c r="AY665" s="88">
        <f t="shared" si="209"/>
        <v>0.5345815816594981</v>
      </c>
      <c r="AZ665" s="88">
        <f t="shared" si="209"/>
        <v>0.28744726476533994</v>
      </c>
      <c r="BA665" s="88">
        <f t="shared" si="209"/>
        <v>0.46774410803994276</v>
      </c>
      <c r="BB665" s="88"/>
      <c r="BC665" s="88"/>
      <c r="BD665" s="88"/>
      <c r="BE665" s="88"/>
      <c r="BF665" s="88"/>
      <c r="BG665" s="88"/>
      <c r="BH665" s="88"/>
      <c r="BI665" s="88"/>
      <c r="BJ665" s="88"/>
      <c r="BK665" s="88"/>
      <c r="BL665" s="88"/>
      <c r="BM665" s="88"/>
      <c r="BN665" s="88"/>
      <c r="BO665" s="88"/>
      <c r="BP665" s="88"/>
      <c r="BQ665" s="88"/>
      <c r="BR665" s="88"/>
      <c r="BS665" s="88"/>
      <c r="BT665" s="88"/>
      <c r="BU665" s="88"/>
      <c r="BV665" s="88"/>
    </row>
    <row r="666" spans="1:74" x14ac:dyDescent="0.2">
      <c r="A666" s="90" t="str">
        <f t="shared" si="159"/>
        <v>Global Aggregate Ex-US</v>
      </c>
      <c r="C666" s="88">
        <f t="shared" ref="C666:AH666" si="210">C592/(HLOOKUP($A666,$C$244:$BV$245,2,FALSE)*HLOOKUP(C$2,$C$244:$BV$245,2,FALSE))</f>
        <v>0.23114417937218998</v>
      </c>
      <c r="D666" s="88">
        <f t="shared" si="210"/>
        <v>0.23910171763813737</v>
      </c>
      <c r="E666" s="88">
        <f t="shared" si="210"/>
        <v>0.24250151958707081</v>
      </c>
      <c r="F666" s="88">
        <f t="shared" si="210"/>
        <v>0.13127003833978296</v>
      </c>
      <c r="G666" s="88">
        <f t="shared" si="210"/>
        <v>0.11500537507624985</v>
      </c>
      <c r="H666" s="88">
        <f t="shared" si="210"/>
        <v>0.38324017469836902</v>
      </c>
      <c r="I666" s="88">
        <f t="shared" si="210"/>
        <v>0.47087193953436474</v>
      </c>
      <c r="J666" s="88">
        <f t="shared" si="210"/>
        <v>0.47642240734210423</v>
      </c>
      <c r="K666" s="88">
        <f t="shared" si="210"/>
        <v>0.45837673717334237</v>
      </c>
      <c r="L666" s="88" t="e">
        <f t="shared" si="210"/>
        <v>#DIV/0!</v>
      </c>
      <c r="M666" s="88">
        <f t="shared" si="210"/>
        <v>0.52342515089810893</v>
      </c>
      <c r="N666" s="88">
        <f t="shared" si="210"/>
        <v>0.40476341314164516</v>
      </c>
      <c r="O666" s="88">
        <f t="shared" si="210"/>
        <v>8.0137635571027668E-2</v>
      </c>
      <c r="P666" s="88">
        <f t="shared" si="210"/>
        <v>0.42484227163712923</v>
      </c>
      <c r="Q666" s="88">
        <f t="shared" si="210"/>
        <v>0.30850688358931211</v>
      </c>
      <c r="R666" s="88">
        <f t="shared" si="210"/>
        <v>0.55348951140701841</v>
      </c>
      <c r="S666" s="88">
        <f t="shared" si="210"/>
        <v>0.55737694297835461</v>
      </c>
      <c r="T666" s="88">
        <f t="shared" si="210"/>
        <v>0.50864324517726112</v>
      </c>
      <c r="U666" s="88">
        <f t="shared" si="210"/>
        <v>0.54881502334437648</v>
      </c>
      <c r="V666" s="88">
        <f t="shared" si="210"/>
        <v>0.5305025998196512</v>
      </c>
      <c r="W666" s="88">
        <f t="shared" si="210"/>
        <v>0.42030341167044533</v>
      </c>
      <c r="X666" s="88">
        <f t="shared" si="210"/>
        <v>0.36928317643271236</v>
      </c>
      <c r="Y666" s="88">
        <f t="shared" si="210"/>
        <v>0.3817647637679949</v>
      </c>
      <c r="Z666" s="88">
        <f t="shared" si="210"/>
        <v>0.35899393378284022</v>
      </c>
      <c r="AA666" s="88">
        <f t="shared" si="210"/>
        <v>0.32339564562886219</v>
      </c>
      <c r="AB666" s="88">
        <f t="shared" si="210"/>
        <v>9.9047802758952808E-2</v>
      </c>
      <c r="AC666" s="88">
        <f t="shared" si="210"/>
        <v>0.99999999999999989</v>
      </c>
      <c r="AD666" s="88">
        <f t="shared" si="210"/>
        <v>0.9866350464606054</v>
      </c>
      <c r="AE666" s="88">
        <f t="shared" si="210"/>
        <v>0.90381843766348846</v>
      </c>
      <c r="AF666" s="88">
        <f t="shared" si="210"/>
        <v>0.59730592380867686</v>
      </c>
      <c r="AG666" s="88">
        <f t="shared" si="210"/>
        <v>0.48022710621284836</v>
      </c>
      <c r="AH666" s="88">
        <f t="shared" si="210"/>
        <v>0.81533108147308953</v>
      </c>
      <c r="AI666" s="88">
        <f t="shared" ref="AI666:BA666" si="211">AI592/(HLOOKUP($A666,$C$244:$BV$245,2,FALSE)*HLOOKUP(AI$2,$C$244:$BV$245,2,FALSE))</f>
        <v>0.24273646379570032</v>
      </c>
      <c r="AJ666" s="88">
        <f t="shared" si="211"/>
        <v>0.29417293870870598</v>
      </c>
      <c r="AK666" s="88">
        <f t="shared" si="211"/>
        <v>0.27436339974359553</v>
      </c>
      <c r="AL666" s="88">
        <f t="shared" si="211"/>
        <v>0.21535910381946533</v>
      </c>
      <c r="AM666" s="88">
        <f t="shared" si="211"/>
        <v>0.31277799843582904</v>
      </c>
      <c r="AN666" s="88">
        <f t="shared" si="211"/>
        <v>0.23445614058700256</v>
      </c>
      <c r="AO666" s="88">
        <f t="shared" si="211"/>
        <v>0.13037594403555686</v>
      </c>
      <c r="AP666" s="88">
        <f t="shared" si="211"/>
        <v>0.41691928354515556</v>
      </c>
      <c r="AQ666" s="88">
        <f t="shared" si="211"/>
        <v>0.40006079555495094</v>
      </c>
      <c r="AR666" s="88">
        <f t="shared" si="211"/>
        <v>0.11191631829153105</v>
      </c>
      <c r="AS666" s="88" t="e">
        <f t="shared" si="211"/>
        <v>#DIV/0!</v>
      </c>
      <c r="AT666" s="88">
        <f t="shared" si="211"/>
        <v>0.42215072005489374</v>
      </c>
      <c r="AU666" s="88">
        <f t="shared" si="211"/>
        <v>0.38948930372065416</v>
      </c>
      <c r="AV666" s="88">
        <f t="shared" si="211"/>
        <v>0.22196634591359074</v>
      </c>
      <c r="AW666" s="88">
        <f t="shared" si="211"/>
        <v>0.33561742539705619</v>
      </c>
      <c r="AX666" s="88">
        <f t="shared" si="211"/>
        <v>0.47885811788268157</v>
      </c>
      <c r="AY666" s="88">
        <f t="shared" si="211"/>
        <v>0.24453460100096661</v>
      </c>
      <c r="AZ666" s="88">
        <f t="shared" si="211"/>
        <v>-2.3285789305534717E-2</v>
      </c>
      <c r="BA666" s="88">
        <f t="shared" si="211"/>
        <v>0.18461486274503197</v>
      </c>
      <c r="BB666" s="88"/>
      <c r="BC666" s="88"/>
      <c r="BD666" s="88"/>
      <c r="BE666" s="88"/>
      <c r="BF666" s="88"/>
      <c r="BG666" s="88"/>
      <c r="BH666" s="88"/>
      <c r="BI666" s="88"/>
      <c r="BJ666" s="88"/>
      <c r="BK666" s="88"/>
      <c r="BL666" s="88"/>
      <c r="BM666" s="88"/>
      <c r="BN666" s="88"/>
      <c r="BO666" s="88"/>
      <c r="BP666" s="88"/>
      <c r="BQ666" s="88"/>
      <c r="BR666" s="88"/>
      <c r="BS666" s="88"/>
      <c r="BT666" s="88"/>
      <c r="BU666" s="88"/>
      <c r="BV666" s="88"/>
    </row>
    <row r="667" spans="1:74" x14ac:dyDescent="0.2">
      <c r="A667" s="90" t="str">
        <f t="shared" si="159"/>
        <v>Global Treasury Ex-US</v>
      </c>
      <c r="C667" s="88">
        <f t="shared" ref="C667:AH667" si="212">C593/(HLOOKUP($A667,$C$244:$BV$245,2,FALSE)*HLOOKUP(C$2,$C$244:$BV$245,2,FALSE))</f>
        <v>0.14092891992685039</v>
      </c>
      <c r="D667" s="88">
        <f t="shared" si="212"/>
        <v>0.14913058444739305</v>
      </c>
      <c r="E667" s="88">
        <f t="shared" si="212"/>
        <v>0.15295773226874826</v>
      </c>
      <c r="F667" s="88">
        <f t="shared" si="212"/>
        <v>4.9997773671847719E-2</v>
      </c>
      <c r="G667" s="88">
        <f t="shared" si="212"/>
        <v>3.6842827832071705E-2</v>
      </c>
      <c r="H667" s="88">
        <f t="shared" si="212"/>
        <v>0.28248285858468997</v>
      </c>
      <c r="I667" s="88">
        <f t="shared" si="212"/>
        <v>0.36897903821418271</v>
      </c>
      <c r="J667" s="88">
        <f t="shared" si="212"/>
        <v>0.37713732215215195</v>
      </c>
      <c r="K667" s="88">
        <f t="shared" si="212"/>
        <v>0.37431640838865354</v>
      </c>
      <c r="L667" s="88" t="e">
        <f t="shared" si="212"/>
        <v>#DIV/0!</v>
      </c>
      <c r="M667" s="88">
        <f t="shared" si="212"/>
        <v>0.55834142681903431</v>
      </c>
      <c r="N667" s="88">
        <f t="shared" si="212"/>
        <v>0.47599789270416232</v>
      </c>
      <c r="O667" s="88">
        <f t="shared" si="212"/>
        <v>0.10007397681128165</v>
      </c>
      <c r="P667" s="88">
        <f t="shared" si="212"/>
        <v>0.49414562756285879</v>
      </c>
      <c r="Q667" s="88">
        <f t="shared" si="212"/>
        <v>0.38503048215851798</v>
      </c>
      <c r="R667" s="88">
        <f t="shared" si="212"/>
        <v>0.54137425780326198</v>
      </c>
      <c r="S667" s="88">
        <f t="shared" si="212"/>
        <v>0.53675129032238955</v>
      </c>
      <c r="T667" s="88">
        <f t="shared" si="212"/>
        <v>0.50481997682521396</v>
      </c>
      <c r="U667" s="88">
        <f t="shared" si="212"/>
        <v>0.55613010071088409</v>
      </c>
      <c r="V667" s="88">
        <f t="shared" si="212"/>
        <v>0.56887759982844255</v>
      </c>
      <c r="W667" s="88">
        <f t="shared" si="212"/>
        <v>0.46087154423269278</v>
      </c>
      <c r="X667" s="88">
        <f t="shared" si="212"/>
        <v>0.33801057357783881</v>
      </c>
      <c r="Y667" s="88">
        <f t="shared" si="212"/>
        <v>0.41910596004014328</v>
      </c>
      <c r="Z667" s="88">
        <f t="shared" si="212"/>
        <v>0.39117749942774921</v>
      </c>
      <c r="AA667" s="88">
        <f t="shared" si="212"/>
        <v>0.24071231190951517</v>
      </c>
      <c r="AB667" s="88">
        <f t="shared" si="212"/>
        <v>1.2035980080903952E-2</v>
      </c>
      <c r="AC667" s="88">
        <f t="shared" si="212"/>
        <v>0.9866350464606054</v>
      </c>
      <c r="AD667" s="88">
        <f t="shared" si="212"/>
        <v>0.99999999999999911</v>
      </c>
      <c r="AE667" s="88">
        <f t="shared" si="212"/>
        <v>0.82571563372432255</v>
      </c>
      <c r="AF667" s="88">
        <f t="shared" si="212"/>
        <v>0.54647076267917483</v>
      </c>
      <c r="AG667" s="88">
        <f t="shared" si="212"/>
        <v>0.40517055156914727</v>
      </c>
      <c r="AH667" s="88">
        <f t="shared" si="212"/>
        <v>0.76518200026635341</v>
      </c>
      <c r="AI667" s="88">
        <f t="shared" ref="AI667:BA667" si="213">AI593/(HLOOKUP($A667,$C$244:$BV$245,2,FALSE)*HLOOKUP(AI$2,$C$244:$BV$245,2,FALSE))</f>
        <v>0.15695261925810242</v>
      </c>
      <c r="AJ667" s="88">
        <f t="shared" si="213"/>
        <v>0.2021350736559577</v>
      </c>
      <c r="AK667" s="88">
        <f t="shared" si="213"/>
        <v>0.17613828749393595</v>
      </c>
      <c r="AL667" s="88">
        <f t="shared" si="213"/>
        <v>0.11344508407344914</v>
      </c>
      <c r="AM667" s="88">
        <f t="shared" si="213"/>
        <v>0.30539891302100974</v>
      </c>
      <c r="AN667" s="88">
        <f t="shared" si="213"/>
        <v>0.13292162118059522</v>
      </c>
      <c r="AO667" s="88">
        <f t="shared" si="213"/>
        <v>0.15985845414725081</v>
      </c>
      <c r="AP667" s="88">
        <f t="shared" si="213"/>
        <v>0.35420989026862576</v>
      </c>
      <c r="AQ667" s="88">
        <f t="shared" si="213"/>
        <v>0.31383870763700805</v>
      </c>
      <c r="AR667" s="88">
        <f t="shared" si="213"/>
        <v>4.3289620991582643E-2</v>
      </c>
      <c r="AS667" s="88" t="e">
        <f t="shared" si="213"/>
        <v>#DIV/0!</v>
      </c>
      <c r="AT667" s="88">
        <f t="shared" si="213"/>
        <v>0.33569169523994197</v>
      </c>
      <c r="AU667" s="88">
        <f t="shared" si="213"/>
        <v>0.34656015385296168</v>
      </c>
      <c r="AV667" s="88">
        <f t="shared" si="213"/>
        <v>0.19411309268175736</v>
      </c>
      <c r="AW667" s="88">
        <f t="shared" si="213"/>
        <v>0.29101463028165814</v>
      </c>
      <c r="AX667" s="88">
        <f t="shared" si="213"/>
        <v>0.41004252065992464</v>
      </c>
      <c r="AY667" s="88">
        <f t="shared" si="213"/>
        <v>0.14839673806837861</v>
      </c>
      <c r="AZ667" s="88">
        <f t="shared" si="213"/>
        <v>-7.7646870555300562E-2</v>
      </c>
      <c r="BA667" s="88">
        <f t="shared" si="213"/>
        <v>0.12827211820131759</v>
      </c>
      <c r="BB667" s="88"/>
      <c r="BC667" s="88"/>
      <c r="BD667" s="88"/>
      <c r="BE667" s="88"/>
      <c r="BF667" s="88"/>
      <c r="BG667" s="88"/>
      <c r="BH667" s="88"/>
      <c r="BI667" s="88"/>
      <c r="BJ667" s="88"/>
      <c r="BK667" s="88"/>
      <c r="BL667" s="88"/>
      <c r="BM667" s="88"/>
      <c r="BN667" s="88"/>
      <c r="BO667" s="88"/>
      <c r="BP667" s="88"/>
      <c r="BQ667" s="88"/>
      <c r="BR667" s="88"/>
      <c r="BS667" s="88"/>
      <c r="BT667" s="88"/>
      <c r="BU667" s="88"/>
      <c r="BV667" s="88"/>
    </row>
    <row r="668" spans="1:74" x14ac:dyDescent="0.2">
      <c r="A668" s="90" t="str">
        <f t="shared" si="159"/>
        <v>Global Corporate Ex-US</v>
      </c>
      <c r="C668" s="88">
        <f t="shared" ref="C668:AH668" si="214">C594/(HLOOKUP($A668,$C$244:$BV$245,2,FALSE)*HLOOKUP(C$2,$C$244:$BV$245,2,FALSE))</f>
        <v>0.45103491338067347</v>
      </c>
      <c r="D668" s="88">
        <f t="shared" si="214"/>
        <v>0.45806264198219582</v>
      </c>
      <c r="E668" s="88">
        <f t="shared" si="214"/>
        <v>0.45687622325093052</v>
      </c>
      <c r="F668" s="88">
        <f t="shared" si="214"/>
        <v>0.33281913379228367</v>
      </c>
      <c r="G668" s="88">
        <f t="shared" si="214"/>
        <v>0.31301115736017943</v>
      </c>
      <c r="H668" s="88">
        <f t="shared" si="214"/>
        <v>0.6120404681278595</v>
      </c>
      <c r="I668" s="88">
        <f t="shared" si="214"/>
        <v>0.6908503554277079</v>
      </c>
      <c r="J668" s="88">
        <f t="shared" si="214"/>
        <v>0.69069624106071459</v>
      </c>
      <c r="K668" s="88">
        <f t="shared" si="214"/>
        <v>0.62425187367651613</v>
      </c>
      <c r="L668" s="88" t="e">
        <f t="shared" si="214"/>
        <v>#DIV/0!</v>
      </c>
      <c r="M668" s="88">
        <f t="shared" si="214"/>
        <v>0.36900821000167855</v>
      </c>
      <c r="N668" s="88">
        <f t="shared" si="214"/>
        <v>0.15621309868375347</v>
      </c>
      <c r="O668" s="88">
        <f t="shared" si="214"/>
        <v>1.1744925964304868E-2</v>
      </c>
      <c r="P668" s="88">
        <f t="shared" si="214"/>
        <v>0.17828095622318238</v>
      </c>
      <c r="Q668" s="88">
        <f t="shared" si="214"/>
        <v>6.3253979463325033E-2</v>
      </c>
      <c r="R668" s="88">
        <f t="shared" si="214"/>
        <v>0.53760585335603395</v>
      </c>
      <c r="S668" s="88">
        <f t="shared" si="214"/>
        <v>0.56218531309893804</v>
      </c>
      <c r="T668" s="88">
        <f t="shared" si="214"/>
        <v>0.47477046257432021</v>
      </c>
      <c r="U668" s="88">
        <f t="shared" si="214"/>
        <v>0.45358915275612444</v>
      </c>
      <c r="V668" s="88">
        <f t="shared" si="214"/>
        <v>0.35647960355264818</v>
      </c>
      <c r="W668" s="88">
        <f t="shared" si="214"/>
        <v>0.25707607778933261</v>
      </c>
      <c r="X668" s="88">
        <f t="shared" si="214"/>
        <v>0.40722891381709253</v>
      </c>
      <c r="Y668" s="88">
        <f t="shared" si="214"/>
        <v>0.24372742943194423</v>
      </c>
      <c r="Z668" s="88">
        <f t="shared" si="214"/>
        <v>0.23200232249114522</v>
      </c>
      <c r="AA668" s="88">
        <f t="shared" si="214"/>
        <v>0.51833325802000108</v>
      </c>
      <c r="AB668" s="88">
        <f t="shared" si="214"/>
        <v>0.33603097988664732</v>
      </c>
      <c r="AC668" s="88">
        <f t="shared" si="214"/>
        <v>0.90381843766348846</v>
      </c>
      <c r="AD668" s="88">
        <f t="shared" si="214"/>
        <v>0.82571563372432233</v>
      </c>
      <c r="AE668" s="88">
        <f t="shared" si="214"/>
        <v>0.99999999999999978</v>
      </c>
      <c r="AF668" s="88">
        <f t="shared" si="214"/>
        <v>0.65152356205489781</v>
      </c>
      <c r="AG668" s="88">
        <f t="shared" si="214"/>
        <v>0.61715602712020146</v>
      </c>
      <c r="AH668" s="88">
        <f t="shared" si="214"/>
        <v>0.83861483133704551</v>
      </c>
      <c r="AI668" s="88">
        <f t="shared" ref="AI668:BA668" si="215">AI594/(HLOOKUP($A668,$C$244:$BV$245,2,FALSE)*HLOOKUP(AI$2,$C$244:$BV$245,2,FALSE))</f>
        <v>0.45538053258966221</v>
      </c>
      <c r="AJ668" s="88">
        <f t="shared" si="215"/>
        <v>0.51176640067361601</v>
      </c>
      <c r="AK668" s="88">
        <f t="shared" si="215"/>
        <v>0.51024957312934294</v>
      </c>
      <c r="AL668" s="88">
        <f t="shared" si="215"/>
        <v>0.47143125225739652</v>
      </c>
      <c r="AM668" s="88">
        <f t="shared" si="215"/>
        <v>0.29370730439610898</v>
      </c>
      <c r="AN668" s="88">
        <f t="shared" si="215"/>
        <v>0.48803793940172163</v>
      </c>
      <c r="AO668" s="88">
        <f t="shared" si="215"/>
        <v>2.9230089384162605E-2</v>
      </c>
      <c r="AP668" s="88">
        <f t="shared" si="215"/>
        <v>0.51527426174966429</v>
      </c>
      <c r="AQ668" s="88">
        <f t="shared" si="215"/>
        <v>0.57569761403630693</v>
      </c>
      <c r="AR668" s="88">
        <f t="shared" si="215"/>
        <v>0.2649869658203633</v>
      </c>
      <c r="AS668" s="88" t="e">
        <f t="shared" si="215"/>
        <v>#DIV/0!</v>
      </c>
      <c r="AT668" s="88">
        <f t="shared" si="215"/>
        <v>0.59952378906974113</v>
      </c>
      <c r="AU668" s="88">
        <f t="shared" si="215"/>
        <v>0.42740203148096895</v>
      </c>
      <c r="AV668" s="88">
        <f t="shared" si="215"/>
        <v>0.23940753439991366</v>
      </c>
      <c r="AW668" s="88">
        <f t="shared" si="215"/>
        <v>0.41751448360338539</v>
      </c>
      <c r="AX668" s="88">
        <f t="shared" si="215"/>
        <v>0.61256633259489557</v>
      </c>
      <c r="AY668" s="88">
        <f t="shared" si="215"/>
        <v>0.47237069914985663</v>
      </c>
      <c r="AZ668" s="88">
        <f t="shared" si="215"/>
        <v>0.13582767150786734</v>
      </c>
      <c r="BA668" s="88">
        <f t="shared" si="215"/>
        <v>0.32405912162712386</v>
      </c>
      <c r="BB668" s="88"/>
      <c r="BC668" s="88"/>
      <c r="BD668" s="88"/>
      <c r="BE668" s="88"/>
      <c r="BF668" s="88"/>
      <c r="BG668" s="88"/>
      <c r="BH668" s="88"/>
      <c r="BI668" s="88"/>
      <c r="BJ668" s="88"/>
      <c r="BK668" s="88"/>
      <c r="BL668" s="88"/>
      <c r="BM668" s="88"/>
      <c r="BN668" s="88"/>
      <c r="BO668" s="88"/>
      <c r="BP668" s="88"/>
      <c r="BQ668" s="88"/>
      <c r="BR668" s="88"/>
      <c r="BS668" s="88"/>
      <c r="BT668" s="88"/>
      <c r="BU668" s="88"/>
      <c r="BV668" s="88"/>
    </row>
    <row r="669" spans="1:74" x14ac:dyDescent="0.2">
      <c r="A669" s="90" t="str">
        <f t="shared" si="159"/>
        <v>Emerging Markets Sovereign USD</v>
      </c>
      <c r="C669" s="88">
        <f t="shared" ref="C669:AH669" si="216">C595/(HLOOKUP($A669,$C$244:$BV$245,2,FALSE)*HLOOKUP(C$2,$C$244:$BV$245,2,FALSE))</f>
        <v>0.41022213142234548</v>
      </c>
      <c r="D669" s="88">
        <f t="shared" si="216"/>
        <v>0.41642330662542903</v>
      </c>
      <c r="E669" s="88">
        <f t="shared" si="216"/>
        <v>0.44342239020574725</v>
      </c>
      <c r="F669" s="88">
        <f t="shared" si="216"/>
        <v>0.3036160934694645</v>
      </c>
      <c r="G669" s="88">
        <f t="shared" si="216"/>
        <v>0.24386688570756893</v>
      </c>
      <c r="H669" s="88">
        <f t="shared" si="216"/>
        <v>0.54349661487246503</v>
      </c>
      <c r="I669" s="88">
        <f t="shared" si="216"/>
        <v>0.61075615141217321</v>
      </c>
      <c r="J669" s="88">
        <f t="shared" si="216"/>
        <v>0.57770836145978011</v>
      </c>
      <c r="K669" s="88">
        <f t="shared" si="216"/>
        <v>0.61654383918344668</v>
      </c>
      <c r="L669" s="88" t="e">
        <f t="shared" si="216"/>
        <v>#DIV/0!</v>
      </c>
      <c r="M669" s="88">
        <f t="shared" si="216"/>
        <v>0.58603315590900906</v>
      </c>
      <c r="N669" s="88">
        <f t="shared" si="216"/>
        <v>0.30853629821119671</v>
      </c>
      <c r="O669" s="88">
        <f t="shared" si="216"/>
        <v>-1.8022110276251533E-2</v>
      </c>
      <c r="P669" s="88">
        <f t="shared" si="216"/>
        <v>0.28887042321179462</v>
      </c>
      <c r="Q669" s="88">
        <f t="shared" si="216"/>
        <v>0.27772765178018932</v>
      </c>
      <c r="R669" s="88">
        <f t="shared" si="216"/>
        <v>0.7468414350972471</v>
      </c>
      <c r="S669" s="88">
        <f t="shared" si="216"/>
        <v>0.73749918041593443</v>
      </c>
      <c r="T669" s="88">
        <f t="shared" si="216"/>
        <v>0.70698461114108857</v>
      </c>
      <c r="U669" s="88">
        <f t="shared" si="216"/>
        <v>0.61267168472678524</v>
      </c>
      <c r="V669" s="88">
        <f t="shared" si="216"/>
        <v>0.52031107831307133</v>
      </c>
      <c r="W669" s="88">
        <f t="shared" si="216"/>
        <v>0.46505377168042122</v>
      </c>
      <c r="X669" s="88">
        <f t="shared" si="216"/>
        <v>0.51522419332885161</v>
      </c>
      <c r="Y669" s="88">
        <f t="shared" si="216"/>
        <v>0.47031041339007573</v>
      </c>
      <c r="Z669" s="88">
        <f t="shared" si="216"/>
        <v>0.39533438248584996</v>
      </c>
      <c r="AA669" s="88">
        <f t="shared" si="216"/>
        <v>0.6576018858476459</v>
      </c>
      <c r="AB669" s="88">
        <f t="shared" si="216"/>
        <v>0.45476359162125424</v>
      </c>
      <c r="AC669" s="88">
        <f t="shared" si="216"/>
        <v>0.59730592380867686</v>
      </c>
      <c r="AD669" s="88">
        <f t="shared" si="216"/>
        <v>0.54647076267917483</v>
      </c>
      <c r="AE669" s="88">
        <f t="shared" si="216"/>
        <v>0.65152356205489781</v>
      </c>
      <c r="AF669" s="88">
        <f t="shared" si="216"/>
        <v>0.99999999999999878</v>
      </c>
      <c r="AG669" s="88">
        <f t="shared" si="216"/>
        <v>0.83913994909909972</v>
      </c>
      <c r="AH669" s="88">
        <f t="shared" si="216"/>
        <v>0.74219575311546582</v>
      </c>
      <c r="AI669" s="88">
        <f t="shared" ref="AI669:BA669" si="217">AI595/(HLOOKUP($A669,$C$244:$BV$245,2,FALSE)*HLOOKUP(AI$2,$C$244:$BV$245,2,FALSE))</f>
        <v>0.44834935976645829</v>
      </c>
      <c r="AJ669" s="88">
        <f t="shared" si="217"/>
        <v>0.46732726775642985</v>
      </c>
      <c r="AK669" s="88">
        <f t="shared" si="217"/>
        <v>0.43703469448423249</v>
      </c>
      <c r="AL669" s="88">
        <f t="shared" si="217"/>
        <v>0.43130084082788145</v>
      </c>
      <c r="AM669" s="88">
        <f t="shared" si="217"/>
        <v>0.23010507322260007</v>
      </c>
      <c r="AN669" s="88">
        <f t="shared" si="217"/>
        <v>0.57994106917060417</v>
      </c>
      <c r="AO669" s="88">
        <f t="shared" si="217"/>
        <v>-3.4624246217401622E-2</v>
      </c>
      <c r="AP669" s="88">
        <f t="shared" si="217"/>
        <v>0.38288085329102128</v>
      </c>
      <c r="AQ669" s="88">
        <f t="shared" si="217"/>
        <v>0.46879174720251465</v>
      </c>
      <c r="AR669" s="88">
        <f t="shared" si="217"/>
        <v>0.2778791370001506</v>
      </c>
      <c r="AS669" s="88" t="e">
        <f t="shared" si="217"/>
        <v>#DIV/0!</v>
      </c>
      <c r="AT669" s="88">
        <f t="shared" si="217"/>
        <v>0.60107799448806831</v>
      </c>
      <c r="AU669" s="88">
        <f t="shared" si="217"/>
        <v>0.29749066494422893</v>
      </c>
      <c r="AV669" s="88">
        <f t="shared" si="217"/>
        <v>-6.3784455425354838E-2</v>
      </c>
      <c r="AW669" s="88">
        <f t="shared" si="217"/>
        <v>0.54437813555258407</v>
      </c>
      <c r="AX669" s="88">
        <f t="shared" si="217"/>
        <v>0.65138475554698416</v>
      </c>
      <c r="AY669" s="88">
        <f t="shared" si="217"/>
        <v>0.46189500618008611</v>
      </c>
      <c r="AZ669" s="88">
        <f t="shared" si="217"/>
        <v>0.21014445730838935</v>
      </c>
      <c r="BA669" s="88">
        <f t="shared" si="217"/>
        <v>0.29243139866258477</v>
      </c>
      <c r="BB669" s="88"/>
      <c r="BC669" s="88"/>
      <c r="BD669" s="88"/>
      <c r="BE669" s="88"/>
      <c r="BF669" s="88"/>
      <c r="BG669" s="88"/>
      <c r="BH669" s="88"/>
      <c r="BI669" s="88"/>
      <c r="BJ669" s="88"/>
      <c r="BK669" s="88"/>
      <c r="BL669" s="88"/>
      <c r="BM669" s="88"/>
      <c r="BN669" s="88"/>
      <c r="BO669" s="88"/>
      <c r="BP669" s="88"/>
      <c r="BQ669" s="88"/>
      <c r="BR669" s="88"/>
      <c r="BS669" s="88"/>
      <c r="BT669" s="88"/>
      <c r="BU669" s="88"/>
      <c r="BV669" s="88"/>
    </row>
    <row r="670" spans="1:74" x14ac:dyDescent="0.2">
      <c r="A670" s="90" t="str">
        <f t="shared" si="159"/>
        <v>Emerging Markets Corporate USD</v>
      </c>
      <c r="C670" s="88">
        <f t="shared" ref="C670:AH670" si="218">C596/(HLOOKUP($A670,$C$244:$BV$245,2,FALSE)*HLOOKUP(C$2,$C$244:$BV$245,2,FALSE))</f>
        <v>0.47227640751594807</v>
      </c>
      <c r="D670" s="88">
        <f t="shared" si="218"/>
        <v>0.47624084307029374</v>
      </c>
      <c r="E670" s="88">
        <f t="shared" si="218"/>
        <v>0.51087811208246625</v>
      </c>
      <c r="F670" s="88">
        <f t="shared" si="218"/>
        <v>0.3778961263167907</v>
      </c>
      <c r="G670" s="88">
        <f t="shared" si="218"/>
        <v>0.35735535056711781</v>
      </c>
      <c r="H670" s="88">
        <f t="shared" si="218"/>
        <v>0.57976778207275759</v>
      </c>
      <c r="I670" s="88">
        <f t="shared" si="218"/>
        <v>0.62434459625255467</v>
      </c>
      <c r="J670" s="88">
        <f t="shared" si="218"/>
        <v>0.62091311478054001</v>
      </c>
      <c r="K670" s="88">
        <f t="shared" si="218"/>
        <v>0.61364411430560062</v>
      </c>
      <c r="L670" s="88" t="e">
        <f t="shared" si="218"/>
        <v>#DIV/0!</v>
      </c>
      <c r="M670" s="88">
        <f t="shared" si="218"/>
        <v>0.42526699508854676</v>
      </c>
      <c r="N670" s="88">
        <f t="shared" si="218"/>
        <v>0.12970073565172044</v>
      </c>
      <c r="O670" s="88">
        <f t="shared" si="218"/>
        <v>-8.5440147502286651E-2</v>
      </c>
      <c r="P670" s="88">
        <f t="shared" si="218"/>
        <v>0.12322104928176014</v>
      </c>
      <c r="Q670" s="88">
        <f t="shared" si="218"/>
        <v>9.4512066108902865E-2</v>
      </c>
      <c r="R670" s="88">
        <f t="shared" si="218"/>
        <v>0.6665387662973048</v>
      </c>
      <c r="S670" s="88">
        <f t="shared" si="218"/>
        <v>0.69942396456572808</v>
      </c>
      <c r="T670" s="88">
        <f t="shared" si="218"/>
        <v>0.59597240715913236</v>
      </c>
      <c r="U670" s="88">
        <f t="shared" si="218"/>
        <v>0.53563843408148726</v>
      </c>
      <c r="V670" s="88">
        <f t="shared" si="218"/>
        <v>0.33584383095978454</v>
      </c>
      <c r="W670" s="88">
        <f t="shared" si="218"/>
        <v>0.30938378623725726</v>
      </c>
      <c r="X670" s="88">
        <f t="shared" si="218"/>
        <v>0.45842813605167909</v>
      </c>
      <c r="Y670" s="88">
        <f t="shared" si="218"/>
        <v>0.30069766944585719</v>
      </c>
      <c r="Z670" s="88">
        <f t="shared" si="218"/>
        <v>0.27716730130728628</v>
      </c>
      <c r="AA670" s="88">
        <f t="shared" si="218"/>
        <v>0.70209935688999359</v>
      </c>
      <c r="AB670" s="88">
        <f t="shared" si="218"/>
        <v>0.59019786484388281</v>
      </c>
      <c r="AC670" s="88">
        <f t="shared" si="218"/>
        <v>0.48022710621284831</v>
      </c>
      <c r="AD670" s="88">
        <f t="shared" si="218"/>
        <v>0.40517055156914744</v>
      </c>
      <c r="AE670" s="88">
        <f t="shared" si="218"/>
        <v>0.61715602712020146</v>
      </c>
      <c r="AF670" s="88">
        <f t="shared" si="218"/>
        <v>0.83913994909909961</v>
      </c>
      <c r="AG670" s="88">
        <f t="shared" si="218"/>
        <v>0.99999999999999967</v>
      </c>
      <c r="AH670" s="88">
        <f t="shared" si="218"/>
        <v>0.62462607216854249</v>
      </c>
      <c r="AI670" s="88">
        <f t="shared" ref="AI670:BA670" si="219">AI596/(HLOOKUP($A670,$C$244:$BV$245,2,FALSE)*HLOOKUP(AI$2,$C$244:$BV$245,2,FALSE))</f>
        <v>0.5438219935207631</v>
      </c>
      <c r="AJ670" s="88">
        <f t="shared" si="219"/>
        <v>0.53632704231099371</v>
      </c>
      <c r="AK670" s="88">
        <f t="shared" si="219"/>
        <v>0.52499695372674604</v>
      </c>
      <c r="AL670" s="88">
        <f t="shared" si="219"/>
        <v>0.52704870596245279</v>
      </c>
      <c r="AM670" s="88">
        <f t="shared" si="219"/>
        <v>0.16349798432960827</v>
      </c>
      <c r="AN670" s="88">
        <f t="shared" si="219"/>
        <v>0.6832386830433772</v>
      </c>
      <c r="AO670" s="88">
        <f t="shared" si="219"/>
        <v>-0.10582045890359278</v>
      </c>
      <c r="AP670" s="88">
        <f t="shared" si="219"/>
        <v>0.45707477334737484</v>
      </c>
      <c r="AQ670" s="88">
        <f t="shared" si="219"/>
        <v>0.51713992657764429</v>
      </c>
      <c r="AR670" s="88">
        <f t="shared" si="219"/>
        <v>0.36208105110548938</v>
      </c>
      <c r="AS670" s="88" t="e">
        <f t="shared" si="219"/>
        <v>#DIV/0!</v>
      </c>
      <c r="AT670" s="88">
        <f t="shared" si="219"/>
        <v>0.62591105012029702</v>
      </c>
      <c r="AU670" s="88">
        <f t="shared" si="219"/>
        <v>0.21749698810766882</v>
      </c>
      <c r="AV670" s="88">
        <f t="shared" si="219"/>
        <v>-0.13301206568088755</v>
      </c>
      <c r="AW670" s="88">
        <f t="shared" si="219"/>
        <v>0.47939332813483998</v>
      </c>
      <c r="AX670" s="88">
        <f t="shared" si="219"/>
        <v>0.60370231559985743</v>
      </c>
      <c r="AY670" s="88">
        <f t="shared" si="219"/>
        <v>0.49556140235177859</v>
      </c>
      <c r="AZ670" s="88">
        <f t="shared" si="219"/>
        <v>0.22801420333990802</v>
      </c>
      <c r="BA670" s="88">
        <f t="shared" si="219"/>
        <v>0.31586101846839443</v>
      </c>
      <c r="BB670" s="88"/>
      <c r="BC670" s="88"/>
      <c r="BD670" s="88"/>
      <c r="BE670" s="88"/>
      <c r="BF670" s="88"/>
      <c r="BG670" s="88"/>
      <c r="BH670" s="88"/>
      <c r="BI670" s="88"/>
      <c r="BJ670" s="88"/>
      <c r="BK670" s="88"/>
      <c r="BL670" s="88"/>
      <c r="BM670" s="88"/>
      <c r="BN670" s="88"/>
      <c r="BO670" s="88"/>
      <c r="BP670" s="88"/>
      <c r="BQ670" s="88"/>
      <c r="BR670" s="88"/>
      <c r="BS670" s="88"/>
      <c r="BT670" s="88"/>
      <c r="BU670" s="88"/>
      <c r="BV670" s="88"/>
    </row>
    <row r="671" spans="1:74" x14ac:dyDescent="0.2">
      <c r="A671" s="90" t="str">
        <f t="shared" si="159"/>
        <v>Emerging Markets Sovereign Local Currency</v>
      </c>
      <c r="C671" s="88">
        <f t="shared" ref="C671:AH671" si="220">C597/(HLOOKUP($A671,$C$244:$BV$245,2,FALSE)*HLOOKUP(C$2,$C$244:$BV$245,2,FALSE))</f>
        <v>0.43462128073370909</v>
      </c>
      <c r="D671" s="88">
        <f t="shared" si="220"/>
        <v>0.43900176162686882</v>
      </c>
      <c r="E671" s="88">
        <f t="shared" si="220"/>
        <v>0.45671931905762903</v>
      </c>
      <c r="F671" s="88">
        <f t="shared" si="220"/>
        <v>0.34176642602703472</v>
      </c>
      <c r="G671" s="88">
        <f t="shared" si="220"/>
        <v>0.28581316075326729</v>
      </c>
      <c r="H671" s="88">
        <f t="shared" si="220"/>
        <v>0.5861976463281936</v>
      </c>
      <c r="I671" s="88">
        <f t="shared" si="220"/>
        <v>0.66842758402124258</v>
      </c>
      <c r="J671" s="88">
        <f t="shared" si="220"/>
        <v>0.61700211259873217</v>
      </c>
      <c r="K671" s="88">
        <f t="shared" si="220"/>
        <v>0.67684131103940348</v>
      </c>
      <c r="L671" s="88" t="e">
        <f t="shared" si="220"/>
        <v>#DIV/0!</v>
      </c>
      <c r="M671" s="88">
        <f t="shared" si="220"/>
        <v>0.42038069571747044</v>
      </c>
      <c r="N671" s="88">
        <f t="shared" si="220"/>
        <v>0.21853709029062396</v>
      </c>
      <c r="O671" s="88">
        <f t="shared" si="220"/>
        <v>3.8819907180967561E-2</v>
      </c>
      <c r="P671" s="88">
        <f t="shared" si="220"/>
        <v>0.24635406280074765</v>
      </c>
      <c r="Q671" s="88">
        <f t="shared" si="220"/>
        <v>0.12563071592666458</v>
      </c>
      <c r="R671" s="88">
        <f t="shared" si="220"/>
        <v>0.55915217447389731</v>
      </c>
      <c r="S671" s="88">
        <f t="shared" si="220"/>
        <v>0.56596444599408879</v>
      </c>
      <c r="T671" s="88">
        <f t="shared" si="220"/>
        <v>0.50587251415271817</v>
      </c>
      <c r="U671" s="88">
        <f t="shared" si="220"/>
        <v>0.53201739034946516</v>
      </c>
      <c r="V671" s="88">
        <f t="shared" si="220"/>
        <v>0.42992532112002624</v>
      </c>
      <c r="W671" s="88">
        <f t="shared" si="220"/>
        <v>0.27302429072820572</v>
      </c>
      <c r="X671" s="88">
        <f t="shared" si="220"/>
        <v>0.48629916355112529</v>
      </c>
      <c r="Y671" s="88">
        <f t="shared" si="220"/>
        <v>0.30785167747274045</v>
      </c>
      <c r="Z671" s="88">
        <f t="shared" si="220"/>
        <v>0.27970883660967388</v>
      </c>
      <c r="AA671" s="88">
        <f t="shared" si="220"/>
        <v>0.53727046683930535</v>
      </c>
      <c r="AB671" s="88">
        <f t="shared" si="220"/>
        <v>0.30963384950259537</v>
      </c>
      <c r="AC671" s="88">
        <f t="shared" si="220"/>
        <v>0.81533108147308953</v>
      </c>
      <c r="AD671" s="88">
        <f t="shared" si="220"/>
        <v>0.76518200026635341</v>
      </c>
      <c r="AE671" s="88">
        <f t="shared" si="220"/>
        <v>0.83861483133704562</v>
      </c>
      <c r="AF671" s="88">
        <f t="shared" si="220"/>
        <v>0.7421957531154656</v>
      </c>
      <c r="AG671" s="88">
        <f t="shared" si="220"/>
        <v>0.62462607216854238</v>
      </c>
      <c r="AH671" s="88">
        <f t="shared" si="220"/>
        <v>1</v>
      </c>
      <c r="AI671" s="88">
        <f t="shared" ref="AI671:BA671" si="221">AI597/(HLOOKUP($A671,$C$244:$BV$245,2,FALSE)*HLOOKUP(AI$2,$C$244:$BV$245,2,FALSE))</f>
        <v>0.37776721099268756</v>
      </c>
      <c r="AJ671" s="88">
        <f t="shared" si="221"/>
        <v>0.46939847747201713</v>
      </c>
      <c r="AK671" s="88">
        <f t="shared" si="221"/>
        <v>0.47149965046022729</v>
      </c>
      <c r="AL671" s="88">
        <f t="shared" si="221"/>
        <v>0.41507061505013226</v>
      </c>
      <c r="AM671" s="88">
        <f t="shared" si="221"/>
        <v>0.25917941076269407</v>
      </c>
      <c r="AN671" s="88">
        <f t="shared" si="221"/>
        <v>0.46395469579416898</v>
      </c>
      <c r="AO671" s="88">
        <f t="shared" si="221"/>
        <v>7.759890049852694E-4</v>
      </c>
      <c r="AP671" s="88">
        <f t="shared" si="221"/>
        <v>0.49313709919250132</v>
      </c>
      <c r="AQ671" s="88">
        <f t="shared" si="221"/>
        <v>0.55608201809265501</v>
      </c>
      <c r="AR671" s="88">
        <f t="shared" si="221"/>
        <v>0.22117765617851751</v>
      </c>
      <c r="AS671" s="88" t="e">
        <f t="shared" si="221"/>
        <v>#DIV/0!</v>
      </c>
      <c r="AT671" s="88">
        <f t="shared" si="221"/>
        <v>0.62339872663479001</v>
      </c>
      <c r="AU671" s="88">
        <f t="shared" si="221"/>
        <v>0.4075893157087479</v>
      </c>
      <c r="AV671" s="88">
        <f t="shared" si="221"/>
        <v>0.15507474177811564</v>
      </c>
      <c r="AW671" s="88">
        <f t="shared" si="221"/>
        <v>0.51919984446969969</v>
      </c>
      <c r="AX671" s="88">
        <f t="shared" si="221"/>
        <v>0.65458852089344499</v>
      </c>
      <c r="AY671" s="88">
        <f t="shared" si="221"/>
        <v>0.4741066422382168</v>
      </c>
      <c r="AZ671" s="88">
        <f t="shared" si="221"/>
        <v>0.22866791407055273</v>
      </c>
      <c r="BA671" s="88">
        <f t="shared" si="221"/>
        <v>0.34185239228199044</v>
      </c>
      <c r="BB671" s="88"/>
      <c r="BC671" s="88"/>
      <c r="BD671" s="88"/>
      <c r="BE671" s="88"/>
      <c r="BF671" s="88"/>
      <c r="BG671" s="88"/>
      <c r="BH671" s="88"/>
      <c r="BI671" s="88"/>
      <c r="BJ671" s="88"/>
      <c r="BK671" s="88"/>
      <c r="BL671" s="88"/>
      <c r="BM671" s="88"/>
      <c r="BN671" s="88"/>
      <c r="BO671" s="88"/>
      <c r="BP671" s="88"/>
      <c r="BQ671" s="88"/>
      <c r="BR671" s="88"/>
      <c r="BS671" s="88"/>
      <c r="BT671" s="88"/>
      <c r="BU671" s="88"/>
      <c r="BV671" s="88"/>
    </row>
    <row r="672" spans="1:74" x14ac:dyDescent="0.2">
      <c r="A672" s="90" t="str">
        <f t="shared" si="159"/>
        <v>Absolute Return</v>
      </c>
      <c r="C672" s="88">
        <f t="shared" ref="C672:AH672" si="222">C598/(HLOOKUP($A672,$C$244:$BV$245,2,FALSE)*HLOOKUP(C$2,$C$244:$BV$245,2,FALSE))</f>
        <v>0.68456093674454022</v>
      </c>
      <c r="D672" s="88">
        <f t="shared" si="222"/>
        <v>0.6808607575423653</v>
      </c>
      <c r="E672" s="88">
        <f t="shared" si="222"/>
        <v>0.72454316016498654</v>
      </c>
      <c r="F672" s="88">
        <f t="shared" si="222"/>
        <v>0.63556595559769846</v>
      </c>
      <c r="G672" s="88">
        <f t="shared" si="222"/>
        <v>0.66030444282086498</v>
      </c>
      <c r="H672" s="88">
        <f t="shared" si="222"/>
        <v>0.73815392272016489</v>
      </c>
      <c r="I672" s="88">
        <f t="shared" si="222"/>
        <v>0.73907067438705232</v>
      </c>
      <c r="J672" s="88">
        <f t="shared" si="222"/>
        <v>0.75545288319069048</v>
      </c>
      <c r="K672" s="88">
        <f t="shared" si="222"/>
        <v>0.69643339537261528</v>
      </c>
      <c r="L672" s="88" t="e">
        <f t="shared" si="222"/>
        <v>#DIV/0!</v>
      </c>
      <c r="M672" s="88">
        <f t="shared" si="222"/>
        <v>5.1821796913576176E-2</v>
      </c>
      <c r="N672" s="88">
        <f t="shared" si="222"/>
        <v>-0.20443100476700635</v>
      </c>
      <c r="O672" s="88">
        <f t="shared" si="222"/>
        <v>7.6795276187586525E-2</v>
      </c>
      <c r="P672" s="88">
        <f t="shared" si="222"/>
        <v>-0.21096049720432236</v>
      </c>
      <c r="Q672" s="88">
        <f t="shared" si="222"/>
        <v>-0.21434289086846708</v>
      </c>
      <c r="R672" s="88">
        <f t="shared" si="222"/>
        <v>0.31575308427736593</v>
      </c>
      <c r="S672" s="88">
        <f t="shared" si="222"/>
        <v>0.35350904762557539</v>
      </c>
      <c r="T672" s="88">
        <f t="shared" si="222"/>
        <v>0.2507869739052358</v>
      </c>
      <c r="U672" s="88">
        <f t="shared" si="222"/>
        <v>0.19680869929327802</v>
      </c>
      <c r="V672" s="88">
        <f t="shared" si="222"/>
        <v>-1.3132654243280291E-2</v>
      </c>
      <c r="W672" s="88">
        <f t="shared" si="222"/>
        <v>-3.9960479636808634E-2</v>
      </c>
      <c r="X672" s="88">
        <f t="shared" si="222"/>
        <v>0.30599618039782928</v>
      </c>
      <c r="Y672" s="88">
        <f t="shared" si="222"/>
        <v>7.2638347720643728E-3</v>
      </c>
      <c r="Z672" s="88">
        <f t="shared" si="222"/>
        <v>2.1768628397643271E-2</v>
      </c>
      <c r="AA672" s="88">
        <f t="shared" si="222"/>
        <v>0.63755805285474565</v>
      </c>
      <c r="AB672" s="88">
        <f t="shared" si="222"/>
        <v>0.61400601378069353</v>
      </c>
      <c r="AC672" s="88">
        <f t="shared" si="222"/>
        <v>0.24273646379570024</v>
      </c>
      <c r="AD672" s="88">
        <f t="shared" si="222"/>
        <v>0.15695261925810242</v>
      </c>
      <c r="AE672" s="88">
        <f t="shared" si="222"/>
        <v>0.45538053258966232</v>
      </c>
      <c r="AF672" s="88">
        <f t="shared" si="222"/>
        <v>0.44834935976645823</v>
      </c>
      <c r="AG672" s="88">
        <f t="shared" si="222"/>
        <v>0.5438219935207631</v>
      </c>
      <c r="AH672" s="88">
        <f t="shared" si="222"/>
        <v>0.37776721099268756</v>
      </c>
      <c r="AI672" s="88">
        <f t="shared" ref="AI672:BA672" si="223">AI598/(HLOOKUP($A672,$C$244:$BV$245,2,FALSE)*HLOOKUP(AI$2,$C$244:$BV$245,2,FALSE))</f>
        <v>0.99999999999999911</v>
      </c>
      <c r="AJ672" s="88">
        <f t="shared" si="223"/>
        <v>0.90518127340156695</v>
      </c>
      <c r="AK672" s="88">
        <f t="shared" si="223"/>
        <v>0.87826638481543751</v>
      </c>
      <c r="AL672" s="88">
        <f t="shared" si="223"/>
        <v>0.864660539759044</v>
      </c>
      <c r="AM672" s="88">
        <f t="shared" si="223"/>
        <v>0.52920801191998046</v>
      </c>
      <c r="AN672" s="88">
        <f t="shared" si="223"/>
        <v>0.84143349573871762</v>
      </c>
      <c r="AO672" s="88">
        <f t="shared" si="223"/>
        <v>0.15504828781017332</v>
      </c>
      <c r="AP672" s="88">
        <f t="shared" si="223"/>
        <v>0.53125549986714071</v>
      </c>
      <c r="AQ672" s="88">
        <f t="shared" si="223"/>
        <v>0.67046168095509129</v>
      </c>
      <c r="AR672" s="88">
        <f t="shared" si="223"/>
        <v>0.48215232414207271</v>
      </c>
      <c r="AS672" s="88" t="e">
        <f t="shared" si="223"/>
        <v>#DIV/0!</v>
      </c>
      <c r="AT672" s="88">
        <f t="shared" si="223"/>
        <v>0.77636420851436305</v>
      </c>
      <c r="AU672" s="88">
        <f t="shared" si="223"/>
        <v>0.30701116373818149</v>
      </c>
      <c r="AV672" s="88">
        <f t="shared" si="223"/>
        <v>-2.0743503660561737E-2</v>
      </c>
      <c r="AW672" s="88">
        <f t="shared" si="223"/>
        <v>0.41581051602408614</v>
      </c>
      <c r="AX672" s="88">
        <f t="shared" si="223"/>
        <v>0.57451801222648047</v>
      </c>
      <c r="AY672" s="88">
        <f t="shared" si="223"/>
        <v>0.719549469450663</v>
      </c>
      <c r="AZ672" s="88">
        <f t="shared" si="223"/>
        <v>0.52755221281206821</v>
      </c>
      <c r="BA672" s="88">
        <f t="shared" si="223"/>
        <v>0.5410502054020192</v>
      </c>
      <c r="BB672" s="88"/>
      <c r="BC672" s="88"/>
      <c r="BD672" s="88"/>
      <c r="BE672" s="88"/>
      <c r="BF672" s="88"/>
      <c r="BG672" s="88"/>
      <c r="BH672" s="88"/>
      <c r="BI672" s="88"/>
      <c r="BJ672" s="88"/>
      <c r="BK672" s="88"/>
      <c r="BL672" s="88"/>
      <c r="BM672" s="88"/>
      <c r="BN672" s="88"/>
      <c r="BO672" s="88"/>
      <c r="BP672" s="88"/>
      <c r="BQ672" s="88"/>
      <c r="BR672" s="88"/>
      <c r="BS672" s="88"/>
      <c r="BT672" s="88"/>
      <c r="BU672" s="88"/>
      <c r="BV672" s="88"/>
    </row>
    <row r="673" spans="1:74" x14ac:dyDescent="0.2">
      <c r="A673" s="90" t="str">
        <f t="shared" si="159"/>
        <v>Hedge Funds</v>
      </c>
      <c r="C673" s="88">
        <f t="shared" ref="C673:AH673" si="224">C599/(HLOOKUP($A673,$C$244:$BV$245,2,FALSE)*HLOOKUP(C$2,$C$244:$BV$245,2,FALSE))</f>
        <v>0.80997610112488738</v>
      </c>
      <c r="D673" s="88">
        <f t="shared" si="224"/>
        <v>0.8039202163781376</v>
      </c>
      <c r="E673" s="88">
        <f t="shared" si="224"/>
        <v>0.84286042538382511</v>
      </c>
      <c r="F673" s="88">
        <f t="shared" si="224"/>
        <v>0.76703162613622489</v>
      </c>
      <c r="G673" s="88">
        <f t="shared" si="224"/>
        <v>0.78029351392670754</v>
      </c>
      <c r="H673" s="88">
        <f t="shared" si="224"/>
        <v>0.87079169541088131</v>
      </c>
      <c r="I673" s="88">
        <f t="shared" si="224"/>
        <v>0.87091273501035182</v>
      </c>
      <c r="J673" s="88">
        <f t="shared" si="224"/>
        <v>0.86441902981521435</v>
      </c>
      <c r="K673" s="88">
        <f t="shared" si="224"/>
        <v>0.84636712376324164</v>
      </c>
      <c r="L673" s="88" t="e">
        <f t="shared" si="224"/>
        <v>#DIV/0!</v>
      </c>
      <c r="M673" s="88">
        <f t="shared" si="224"/>
        <v>1.3750342676962872E-2</v>
      </c>
      <c r="N673" s="88">
        <f t="shared" si="224"/>
        <v>-0.2641059459159581</v>
      </c>
      <c r="O673" s="88">
        <f t="shared" si="224"/>
        <v>1.9062475852327027E-2</v>
      </c>
      <c r="P673" s="88">
        <f t="shared" si="224"/>
        <v>-0.26289840832670797</v>
      </c>
      <c r="Q673" s="88">
        <f t="shared" si="224"/>
        <v>-0.27089692440479901</v>
      </c>
      <c r="R673" s="88">
        <f t="shared" si="224"/>
        <v>0.31015490627566394</v>
      </c>
      <c r="S673" s="88">
        <f t="shared" si="224"/>
        <v>0.33803455861207765</v>
      </c>
      <c r="T673" s="88">
        <f t="shared" si="224"/>
        <v>0.25615351043347417</v>
      </c>
      <c r="U673" s="88">
        <f t="shared" si="224"/>
        <v>0.17095929851341807</v>
      </c>
      <c r="V673" s="88">
        <f t="shared" si="224"/>
        <v>-6.1602881232658488E-2</v>
      </c>
      <c r="W673" s="88">
        <f t="shared" si="224"/>
        <v>-8.0571129750628939E-2</v>
      </c>
      <c r="X673" s="88">
        <f t="shared" si="224"/>
        <v>0.32403148565823753</v>
      </c>
      <c r="Y673" s="88">
        <f t="shared" si="224"/>
        <v>-1.9037739457351467E-2</v>
      </c>
      <c r="Z673" s="88">
        <f t="shared" si="224"/>
        <v>-2.0131717139972052E-2</v>
      </c>
      <c r="AA673" s="88">
        <f t="shared" si="224"/>
        <v>0.70352378914852265</v>
      </c>
      <c r="AB673" s="88">
        <f t="shared" si="224"/>
        <v>0.59839075130793062</v>
      </c>
      <c r="AC673" s="88">
        <f t="shared" si="224"/>
        <v>0.29417293870870592</v>
      </c>
      <c r="AD673" s="88">
        <f t="shared" si="224"/>
        <v>0.20213507365595765</v>
      </c>
      <c r="AE673" s="88">
        <f t="shared" si="224"/>
        <v>0.51176640067361601</v>
      </c>
      <c r="AF673" s="88">
        <f t="shared" si="224"/>
        <v>0.46732726775642974</v>
      </c>
      <c r="AG673" s="88">
        <f t="shared" si="224"/>
        <v>0.53632704231099371</v>
      </c>
      <c r="AH673" s="88">
        <f t="shared" si="224"/>
        <v>0.46939847747201713</v>
      </c>
      <c r="AI673" s="88">
        <f t="shared" ref="AI673:BA673" si="225">AI599/(HLOOKUP($A673,$C$244:$BV$245,2,FALSE)*HLOOKUP(AI$2,$C$244:$BV$245,2,FALSE))</f>
        <v>0.90518127340156729</v>
      </c>
      <c r="AJ673" s="88">
        <f t="shared" si="225"/>
        <v>1.0000000000000004</v>
      </c>
      <c r="AK673" s="88">
        <f t="shared" si="225"/>
        <v>0.97898474868491991</v>
      </c>
      <c r="AL673" s="88">
        <f t="shared" si="225"/>
        <v>0.92076678173395277</v>
      </c>
      <c r="AM673" s="88">
        <f t="shared" si="225"/>
        <v>0.53961003910911443</v>
      </c>
      <c r="AN673" s="88">
        <f t="shared" si="225"/>
        <v>0.83004370050552934</v>
      </c>
      <c r="AO673" s="88">
        <f t="shared" si="225"/>
        <v>8.7233087846386115E-2</v>
      </c>
      <c r="AP673" s="88">
        <f t="shared" si="225"/>
        <v>0.56155126819900003</v>
      </c>
      <c r="AQ673" s="88">
        <f t="shared" si="225"/>
        <v>0.80030111551752237</v>
      </c>
      <c r="AR673" s="88">
        <f t="shared" si="225"/>
        <v>0.42822039952700369</v>
      </c>
      <c r="AS673" s="88" t="e">
        <f t="shared" si="225"/>
        <v>#DIV/0!</v>
      </c>
      <c r="AT673" s="88">
        <f t="shared" si="225"/>
        <v>0.8493269631715582</v>
      </c>
      <c r="AU673" s="88">
        <f t="shared" si="225"/>
        <v>0.33196501005148144</v>
      </c>
      <c r="AV673" s="88">
        <f t="shared" si="225"/>
        <v>7.2201247413725259E-2</v>
      </c>
      <c r="AW673" s="88">
        <f t="shared" si="225"/>
        <v>0.48864056341475831</v>
      </c>
      <c r="AX673" s="88">
        <f t="shared" si="225"/>
        <v>0.67995456766779405</v>
      </c>
      <c r="AY673" s="88">
        <f t="shared" si="225"/>
        <v>0.8438448401951687</v>
      </c>
      <c r="AZ673" s="88">
        <f t="shared" si="225"/>
        <v>0.69359731447009543</v>
      </c>
      <c r="BA673" s="88">
        <f t="shared" si="225"/>
        <v>0.55787752029217896</v>
      </c>
      <c r="BB673" s="88"/>
      <c r="BC673" s="88"/>
      <c r="BD673" s="88"/>
      <c r="BE673" s="88"/>
      <c r="BF673" s="88"/>
      <c r="BG673" s="88"/>
      <c r="BH673" s="88"/>
      <c r="BI673" s="88"/>
      <c r="BJ673" s="88"/>
      <c r="BK673" s="88"/>
      <c r="BL673" s="88"/>
      <c r="BM673" s="88"/>
      <c r="BN673" s="88"/>
      <c r="BO673" s="88"/>
      <c r="BP673" s="88"/>
      <c r="BQ673" s="88"/>
      <c r="BR673" s="88"/>
      <c r="BS673" s="88"/>
      <c r="BT673" s="88"/>
      <c r="BU673" s="88"/>
      <c r="BV673" s="88"/>
    </row>
    <row r="674" spans="1:74" x14ac:dyDescent="0.2">
      <c r="A674" s="90" t="str">
        <f t="shared" si="159"/>
        <v>Hedge Funds - Equity Hedge</v>
      </c>
      <c r="C674" s="88">
        <f t="shared" ref="C674:AH674" si="226">C600/(HLOOKUP($A674,$C$244:$BV$245,2,FALSE)*HLOOKUP(C$2,$C$244:$BV$245,2,FALSE))</f>
        <v>0.84182691178834879</v>
      </c>
      <c r="D674" s="88">
        <f t="shared" si="226"/>
        <v>0.83368982745634823</v>
      </c>
      <c r="E674" s="88">
        <f t="shared" si="226"/>
        <v>0.87301061482931219</v>
      </c>
      <c r="F674" s="88">
        <f t="shared" si="226"/>
        <v>0.81409261934681054</v>
      </c>
      <c r="G674" s="88">
        <f t="shared" si="226"/>
        <v>0.8147242872564443</v>
      </c>
      <c r="H674" s="88">
        <f t="shared" si="226"/>
        <v>0.89003570100833285</v>
      </c>
      <c r="I674" s="88">
        <f t="shared" si="226"/>
        <v>0.88182542626708671</v>
      </c>
      <c r="J674" s="88">
        <f t="shared" si="226"/>
        <v>0.8742380029632546</v>
      </c>
      <c r="K674" s="88">
        <f t="shared" si="226"/>
        <v>0.84283823185082729</v>
      </c>
      <c r="L674" s="88" t="e">
        <f t="shared" si="226"/>
        <v>#DIV/0!</v>
      </c>
      <c r="M674" s="88">
        <f t="shared" si="226"/>
        <v>-5.2524746582599605E-2</v>
      </c>
      <c r="N674" s="88">
        <f t="shared" si="226"/>
        <v>-0.32528904727116631</v>
      </c>
      <c r="O674" s="88">
        <f t="shared" si="226"/>
        <v>-1.2477847361297478E-2</v>
      </c>
      <c r="P674" s="88">
        <f t="shared" si="226"/>
        <v>-0.31758989203828603</v>
      </c>
      <c r="Q674" s="88">
        <f t="shared" si="226"/>
        <v>-0.34214646282194283</v>
      </c>
      <c r="R674" s="88">
        <f t="shared" si="226"/>
        <v>0.24906253409129661</v>
      </c>
      <c r="S674" s="88">
        <f t="shared" si="226"/>
        <v>0.28360492669015042</v>
      </c>
      <c r="T674" s="88">
        <f t="shared" si="226"/>
        <v>0.19362417034455154</v>
      </c>
      <c r="U674" s="88">
        <f t="shared" si="226"/>
        <v>0.11069959006590924</v>
      </c>
      <c r="V674" s="88">
        <f t="shared" si="226"/>
        <v>-0.1152305590175178</v>
      </c>
      <c r="W674" s="88">
        <f t="shared" si="226"/>
        <v>-0.13239586461881089</v>
      </c>
      <c r="X674" s="88">
        <f t="shared" si="226"/>
        <v>0.30597277082296243</v>
      </c>
      <c r="Y674" s="88">
        <f t="shared" si="226"/>
        <v>-7.4630320229449945E-2</v>
      </c>
      <c r="Z674" s="88">
        <f t="shared" si="226"/>
        <v>-7.1985815474929868E-2</v>
      </c>
      <c r="AA674" s="88">
        <f t="shared" si="226"/>
        <v>0.68949410086876517</v>
      </c>
      <c r="AB674" s="88">
        <f t="shared" si="226"/>
        <v>0.591221512826269</v>
      </c>
      <c r="AC674" s="88">
        <f t="shared" si="226"/>
        <v>0.27436339974359553</v>
      </c>
      <c r="AD674" s="88">
        <f t="shared" si="226"/>
        <v>0.17613828749393595</v>
      </c>
      <c r="AE674" s="88">
        <f t="shared" si="226"/>
        <v>0.51024957312934305</v>
      </c>
      <c r="AF674" s="88">
        <f t="shared" si="226"/>
        <v>0.43703469448423249</v>
      </c>
      <c r="AG674" s="88">
        <f t="shared" si="226"/>
        <v>0.52499695372674604</v>
      </c>
      <c r="AH674" s="88">
        <f t="shared" si="226"/>
        <v>0.47149965046022729</v>
      </c>
      <c r="AI674" s="88">
        <f t="shared" ref="AI674:BA674" si="227">AI600/(HLOOKUP($A674,$C$244:$BV$245,2,FALSE)*HLOOKUP(AI$2,$C$244:$BV$245,2,FALSE))</f>
        <v>0.87826638481543751</v>
      </c>
      <c r="AJ674" s="88">
        <f t="shared" si="227"/>
        <v>0.97898474868491991</v>
      </c>
      <c r="AK674" s="88">
        <f t="shared" si="227"/>
        <v>0.99999999999999989</v>
      </c>
      <c r="AL674" s="88">
        <f t="shared" si="227"/>
        <v>0.9116608598964886</v>
      </c>
      <c r="AM674" s="88">
        <f t="shared" si="227"/>
        <v>0.41068798625062392</v>
      </c>
      <c r="AN674" s="88">
        <f t="shared" si="227"/>
        <v>0.80524877131878969</v>
      </c>
      <c r="AO674" s="88">
        <f t="shared" si="227"/>
        <v>-3.1573008909794829E-2</v>
      </c>
      <c r="AP674" s="88">
        <f t="shared" si="227"/>
        <v>0.54499467501481857</v>
      </c>
      <c r="AQ674" s="88">
        <f t="shared" si="227"/>
        <v>0.80010136085277805</v>
      </c>
      <c r="AR674" s="88">
        <f t="shared" si="227"/>
        <v>0.43577432774185343</v>
      </c>
      <c r="AS674" s="88" t="e">
        <f t="shared" si="227"/>
        <v>#DIV/0!</v>
      </c>
      <c r="AT674" s="88">
        <f t="shared" si="227"/>
        <v>0.84376883805076042</v>
      </c>
      <c r="AU674" s="88">
        <f t="shared" si="227"/>
        <v>0.33110932376563051</v>
      </c>
      <c r="AV674" s="88">
        <f t="shared" si="227"/>
        <v>0.13809839129288151</v>
      </c>
      <c r="AW674" s="88">
        <f t="shared" si="227"/>
        <v>0.48889317484149447</v>
      </c>
      <c r="AX674" s="88">
        <f t="shared" si="227"/>
        <v>0.67497323779978413</v>
      </c>
      <c r="AY674" s="88">
        <f t="shared" si="227"/>
        <v>0.8702517728531024</v>
      </c>
      <c r="AZ674" s="88">
        <f t="shared" si="227"/>
        <v>0.72152992246037806</v>
      </c>
      <c r="BA674" s="88">
        <f t="shared" si="227"/>
        <v>0.53649115613294629</v>
      </c>
      <c r="BB674" s="88"/>
      <c r="BC674" s="88"/>
      <c r="BD674" s="88"/>
      <c r="BE674" s="88"/>
      <c r="BF674" s="88"/>
      <c r="BG674" s="88"/>
      <c r="BH674" s="88"/>
      <c r="BI674" s="88"/>
      <c r="BJ674" s="88"/>
      <c r="BK674" s="88"/>
      <c r="BL674" s="88"/>
      <c r="BM674" s="88"/>
      <c r="BN674" s="88"/>
      <c r="BO674" s="88"/>
      <c r="BP674" s="88"/>
      <c r="BQ674" s="88"/>
      <c r="BR674" s="88"/>
      <c r="BS674" s="88"/>
      <c r="BT674" s="88"/>
      <c r="BU674" s="88"/>
      <c r="BV674" s="88"/>
    </row>
    <row r="675" spans="1:74" x14ac:dyDescent="0.2">
      <c r="A675" s="90" t="str">
        <f t="shared" si="159"/>
        <v>Hedge Funds - Event Driven</v>
      </c>
      <c r="C675" s="88">
        <f t="shared" ref="C675:AH675" si="228">C601/(HLOOKUP($A675,$C$244:$BV$245,2,FALSE)*HLOOKUP(C$2,$C$244:$BV$245,2,FALSE))</f>
        <v>0.77155029387550522</v>
      </c>
      <c r="D675" s="88">
        <f t="shared" si="228"/>
        <v>0.76282172588996455</v>
      </c>
      <c r="E675" s="88">
        <f t="shared" si="228"/>
        <v>0.81375683463322745</v>
      </c>
      <c r="F675" s="88">
        <f t="shared" si="228"/>
        <v>0.75671012783945935</v>
      </c>
      <c r="G675" s="88">
        <f t="shared" si="228"/>
        <v>0.77869731205798687</v>
      </c>
      <c r="H675" s="88">
        <f t="shared" si="228"/>
        <v>0.81666061428032688</v>
      </c>
      <c r="I675" s="88">
        <f t="shared" si="228"/>
        <v>0.81338168996906979</v>
      </c>
      <c r="J675" s="88">
        <f t="shared" si="228"/>
        <v>0.8330550682097082</v>
      </c>
      <c r="K675" s="88">
        <f t="shared" si="228"/>
        <v>0.76440411414354437</v>
      </c>
      <c r="L675" s="88" t="e">
        <f t="shared" si="228"/>
        <v>#DIV/0!</v>
      </c>
      <c r="M675" s="88">
        <f t="shared" si="228"/>
        <v>-7.1732302147726565E-2</v>
      </c>
      <c r="N675" s="88">
        <f t="shared" si="228"/>
        <v>-0.3584649732391329</v>
      </c>
      <c r="O675" s="88">
        <f t="shared" si="228"/>
        <v>-2.6418516816616665E-3</v>
      </c>
      <c r="P675" s="88">
        <f t="shared" si="228"/>
        <v>-0.3520632985864855</v>
      </c>
      <c r="Q675" s="88">
        <f t="shared" si="228"/>
        <v>-0.37054715377059544</v>
      </c>
      <c r="R675" s="88">
        <f t="shared" si="228"/>
        <v>0.24897601677697032</v>
      </c>
      <c r="S675" s="88">
        <f t="shared" si="228"/>
        <v>0.28780447303006118</v>
      </c>
      <c r="T675" s="88">
        <f t="shared" si="228"/>
        <v>0.19147505485019123</v>
      </c>
      <c r="U675" s="88">
        <f t="shared" si="228"/>
        <v>0.10638617786259438</v>
      </c>
      <c r="V675" s="88">
        <f t="shared" si="228"/>
        <v>-0.14513742463491094</v>
      </c>
      <c r="W675" s="88">
        <f t="shared" si="228"/>
        <v>-0.15341488930553487</v>
      </c>
      <c r="X675" s="88">
        <f t="shared" si="228"/>
        <v>0.30024176418287424</v>
      </c>
      <c r="Y675" s="88">
        <f t="shared" si="228"/>
        <v>-7.570414748107121E-2</v>
      </c>
      <c r="Z675" s="88">
        <f t="shared" si="228"/>
        <v>-6.4821505195258047E-2</v>
      </c>
      <c r="AA675" s="88">
        <f t="shared" si="228"/>
        <v>0.75549997298984839</v>
      </c>
      <c r="AB675" s="88">
        <f t="shared" si="228"/>
        <v>0.68548497697610811</v>
      </c>
      <c r="AC675" s="88">
        <f t="shared" si="228"/>
        <v>0.2153591038194653</v>
      </c>
      <c r="AD675" s="88">
        <f t="shared" si="228"/>
        <v>0.11344508407344914</v>
      </c>
      <c r="AE675" s="88">
        <f t="shared" si="228"/>
        <v>0.47143125225739652</v>
      </c>
      <c r="AF675" s="88">
        <f t="shared" si="228"/>
        <v>0.43130084082788156</v>
      </c>
      <c r="AG675" s="88">
        <f t="shared" si="228"/>
        <v>0.52704870596245279</v>
      </c>
      <c r="AH675" s="88">
        <f t="shared" si="228"/>
        <v>0.41507061505013226</v>
      </c>
      <c r="AI675" s="88">
        <f t="shared" ref="AI675:BA675" si="229">AI601/(HLOOKUP($A675,$C$244:$BV$245,2,FALSE)*HLOOKUP(AI$2,$C$244:$BV$245,2,FALSE))</f>
        <v>0.864660539759044</v>
      </c>
      <c r="AJ675" s="88">
        <f t="shared" si="229"/>
        <v>0.92076678173395254</v>
      </c>
      <c r="AK675" s="88">
        <f t="shared" si="229"/>
        <v>0.91166085989648882</v>
      </c>
      <c r="AL675" s="88">
        <f t="shared" si="229"/>
        <v>1</v>
      </c>
      <c r="AM675" s="88">
        <f t="shared" si="229"/>
        <v>0.31869719944615449</v>
      </c>
      <c r="AN675" s="88">
        <f t="shared" si="229"/>
        <v>0.87433196680423053</v>
      </c>
      <c r="AO675" s="88">
        <f t="shared" si="229"/>
        <v>-6.7793917552484956E-2</v>
      </c>
      <c r="AP675" s="88">
        <f t="shared" si="229"/>
        <v>0.52985925221594976</v>
      </c>
      <c r="AQ675" s="88">
        <f t="shared" si="229"/>
        <v>0.74926204647602479</v>
      </c>
      <c r="AR675" s="88">
        <f t="shared" si="229"/>
        <v>0.51365671396180845</v>
      </c>
      <c r="AS675" s="88" t="e">
        <f t="shared" si="229"/>
        <v>#DIV/0!</v>
      </c>
      <c r="AT675" s="88">
        <f t="shared" si="229"/>
        <v>0.80634653015545588</v>
      </c>
      <c r="AU675" s="88">
        <f t="shared" si="229"/>
        <v>0.32354100846292549</v>
      </c>
      <c r="AV675" s="88">
        <f t="shared" si="229"/>
        <v>4.1108406242820993E-2</v>
      </c>
      <c r="AW675" s="88">
        <f t="shared" si="229"/>
        <v>0.47340852351138185</v>
      </c>
      <c r="AX675" s="88">
        <f t="shared" si="229"/>
        <v>0.63547940290562432</v>
      </c>
      <c r="AY675" s="88">
        <f t="shared" si="229"/>
        <v>0.80055114462849286</v>
      </c>
      <c r="AZ675" s="88">
        <f t="shared" si="229"/>
        <v>0.61634450870056789</v>
      </c>
      <c r="BA675" s="88">
        <f t="shared" si="229"/>
        <v>0.59411501227670005</v>
      </c>
      <c r="BB675" s="88"/>
      <c r="BC675" s="88"/>
      <c r="BD675" s="88"/>
      <c r="BE675" s="88"/>
      <c r="BF675" s="88"/>
      <c r="BG675" s="88"/>
      <c r="BH675" s="88"/>
      <c r="BI675" s="88"/>
      <c r="BJ675" s="88"/>
      <c r="BK675" s="88"/>
      <c r="BL675" s="88"/>
      <c r="BM675" s="88"/>
      <c r="BN675" s="88"/>
      <c r="BO675" s="88"/>
      <c r="BP675" s="88"/>
      <c r="BQ675" s="88"/>
      <c r="BR675" s="88"/>
      <c r="BS675" s="88"/>
      <c r="BT675" s="88"/>
      <c r="BU675" s="88"/>
      <c r="BV675" s="88"/>
    </row>
    <row r="676" spans="1:74" x14ac:dyDescent="0.2">
      <c r="A676" s="90" t="str">
        <f t="shared" si="159"/>
        <v>Hedge Funds - Macro</v>
      </c>
      <c r="C676" s="88">
        <f t="shared" ref="C676:AH676" si="230">C602/(HLOOKUP($A676,$C$244:$BV$245,2,FALSE)*HLOOKUP(C$2,$C$244:$BV$245,2,FALSE))</f>
        <v>0.2331172720434545</v>
      </c>
      <c r="D676" s="88">
        <f t="shared" si="230"/>
        <v>0.23382582967008977</v>
      </c>
      <c r="E676" s="88">
        <f t="shared" si="230"/>
        <v>0.25721160002720389</v>
      </c>
      <c r="F676" s="88">
        <f t="shared" si="230"/>
        <v>0.20036295822256306</v>
      </c>
      <c r="G676" s="88">
        <f t="shared" si="230"/>
        <v>0.22253448943455695</v>
      </c>
      <c r="H676" s="88">
        <f t="shared" si="230"/>
        <v>0.30676426061184492</v>
      </c>
      <c r="I676" s="88">
        <f t="shared" si="230"/>
        <v>0.34270357606124752</v>
      </c>
      <c r="J676" s="88">
        <f t="shared" si="230"/>
        <v>0.32947669302501376</v>
      </c>
      <c r="K676" s="88">
        <f t="shared" si="230"/>
        <v>0.37193718159088035</v>
      </c>
      <c r="L676" s="88" t="e">
        <f t="shared" si="230"/>
        <v>#DIV/0!</v>
      </c>
      <c r="M676" s="88">
        <f t="shared" si="230"/>
        <v>0.26018957856732811</v>
      </c>
      <c r="N676" s="88">
        <f t="shared" si="230"/>
        <v>0.1981010485739437</v>
      </c>
      <c r="O676" s="88">
        <f t="shared" si="230"/>
        <v>0.17533419814497911</v>
      </c>
      <c r="P676" s="88">
        <f t="shared" si="230"/>
        <v>0.19002924281098474</v>
      </c>
      <c r="Q676" s="88">
        <f t="shared" si="230"/>
        <v>0.18476136027867068</v>
      </c>
      <c r="R676" s="88">
        <f t="shared" si="230"/>
        <v>0.29948986508851216</v>
      </c>
      <c r="S676" s="88">
        <f t="shared" si="230"/>
        <v>0.28751148492684947</v>
      </c>
      <c r="T676" s="88">
        <f t="shared" si="230"/>
        <v>0.27858216109413725</v>
      </c>
      <c r="U676" s="88">
        <f t="shared" si="230"/>
        <v>0.27992964847132162</v>
      </c>
      <c r="V676" s="88">
        <f t="shared" si="230"/>
        <v>0.24818983704285361</v>
      </c>
      <c r="W676" s="88">
        <f t="shared" si="230"/>
        <v>0.17813565686558225</v>
      </c>
      <c r="X676" s="88">
        <f t="shared" si="230"/>
        <v>0.12667504012625255</v>
      </c>
      <c r="Y676" s="88">
        <f t="shared" si="230"/>
        <v>0.16969921088828918</v>
      </c>
      <c r="Z676" s="88">
        <f t="shared" si="230"/>
        <v>0.17760614123517249</v>
      </c>
      <c r="AA676" s="88">
        <f t="shared" si="230"/>
        <v>0.15271582814626403</v>
      </c>
      <c r="AB676" s="88">
        <f t="shared" si="230"/>
        <v>4.867140700976183E-2</v>
      </c>
      <c r="AC676" s="88">
        <f t="shared" si="230"/>
        <v>0.31277799843582899</v>
      </c>
      <c r="AD676" s="88">
        <f t="shared" si="230"/>
        <v>0.30539891302100974</v>
      </c>
      <c r="AE676" s="88">
        <f t="shared" si="230"/>
        <v>0.29370730439610898</v>
      </c>
      <c r="AF676" s="88">
        <f t="shared" si="230"/>
        <v>0.23010507322260002</v>
      </c>
      <c r="AG676" s="88">
        <f t="shared" si="230"/>
        <v>0.1634979843296083</v>
      </c>
      <c r="AH676" s="88">
        <f t="shared" si="230"/>
        <v>0.25917941076269407</v>
      </c>
      <c r="AI676" s="88">
        <f t="shared" ref="AI676:BA676" si="231">AI602/(HLOOKUP($A676,$C$244:$BV$245,2,FALSE)*HLOOKUP(AI$2,$C$244:$BV$245,2,FALSE))</f>
        <v>0.52920801191998035</v>
      </c>
      <c r="AJ676" s="88">
        <f t="shared" si="231"/>
        <v>0.53961003910911454</v>
      </c>
      <c r="AK676" s="88">
        <f t="shared" si="231"/>
        <v>0.41068798625062386</v>
      </c>
      <c r="AL676" s="88">
        <f t="shared" si="231"/>
        <v>0.31869719944615454</v>
      </c>
      <c r="AM676" s="88">
        <f t="shared" si="231"/>
        <v>1.0000000000000002</v>
      </c>
      <c r="AN676" s="88">
        <f t="shared" si="231"/>
        <v>0.26132151677315757</v>
      </c>
      <c r="AO676" s="88">
        <f t="shared" si="231"/>
        <v>0.73780476822122021</v>
      </c>
      <c r="AP676" s="88">
        <f t="shared" si="231"/>
        <v>0.32646074045282958</v>
      </c>
      <c r="AQ676" s="88">
        <f t="shared" si="231"/>
        <v>0.37408685285101945</v>
      </c>
      <c r="AR676" s="88">
        <f t="shared" si="231"/>
        <v>1.0769141857087654E-2</v>
      </c>
      <c r="AS676" s="88" t="e">
        <f t="shared" si="231"/>
        <v>#DIV/0!</v>
      </c>
      <c r="AT676" s="88">
        <f t="shared" si="231"/>
        <v>0.3902982320505185</v>
      </c>
      <c r="AU676" s="88">
        <f t="shared" si="231"/>
        <v>0.20448822786500423</v>
      </c>
      <c r="AV676" s="88">
        <f t="shared" si="231"/>
        <v>-4.8952993684344234E-2</v>
      </c>
      <c r="AW676" s="88">
        <f t="shared" si="231"/>
        <v>0.18341643004657834</v>
      </c>
      <c r="AX676" s="88">
        <f t="shared" si="231"/>
        <v>0.28874497742721417</v>
      </c>
      <c r="AY676" s="88">
        <f t="shared" si="231"/>
        <v>0.26032311784556506</v>
      </c>
      <c r="AZ676" s="88">
        <f t="shared" si="231"/>
        <v>0.22209407096209505</v>
      </c>
      <c r="BA676" s="88">
        <f t="shared" si="231"/>
        <v>0.2286305568434755</v>
      </c>
      <c r="BB676" s="88"/>
      <c r="BC676" s="88"/>
      <c r="BD676" s="88"/>
      <c r="BE676" s="88"/>
      <c r="BF676" s="88"/>
      <c r="BG676" s="88"/>
      <c r="BH676" s="88"/>
      <c r="BI676" s="88"/>
      <c r="BJ676" s="88"/>
      <c r="BK676" s="88"/>
      <c r="BL676" s="88"/>
      <c r="BM676" s="88"/>
      <c r="BN676" s="88"/>
      <c r="BO676" s="88"/>
      <c r="BP676" s="88"/>
      <c r="BQ676" s="88"/>
      <c r="BR676" s="88"/>
      <c r="BS676" s="88"/>
      <c r="BT676" s="88"/>
      <c r="BU676" s="88"/>
      <c r="BV676" s="88"/>
    </row>
    <row r="677" spans="1:74" x14ac:dyDescent="0.2">
      <c r="A677" s="90" t="str">
        <f t="shared" si="159"/>
        <v>Hedge Funds - Relative Value</v>
      </c>
      <c r="C677" s="88">
        <f t="shared" ref="C677:AH677" si="232">C603/(HLOOKUP($A677,$C$244:$BV$245,2,FALSE)*HLOOKUP(C$2,$C$244:$BV$245,2,FALSE))</f>
        <v>0.64518449292286506</v>
      </c>
      <c r="D677" s="88">
        <f t="shared" si="232"/>
        <v>0.64406368956762416</v>
      </c>
      <c r="E677" s="88">
        <f t="shared" si="232"/>
        <v>0.68948349768939143</v>
      </c>
      <c r="F677" s="88">
        <f t="shared" si="232"/>
        <v>0.57533643102263332</v>
      </c>
      <c r="G677" s="88">
        <f t="shared" si="232"/>
        <v>0.60844215747684149</v>
      </c>
      <c r="H677" s="88">
        <f t="shared" si="232"/>
        <v>0.72764521436423246</v>
      </c>
      <c r="I677" s="88">
        <f t="shared" si="232"/>
        <v>0.74849192926563857</v>
      </c>
      <c r="J677" s="88">
        <f t="shared" si="232"/>
        <v>0.76337851473271445</v>
      </c>
      <c r="K677" s="88">
        <f t="shared" si="232"/>
        <v>0.71640186810296191</v>
      </c>
      <c r="L677" s="88" t="e">
        <f t="shared" si="232"/>
        <v>#DIV/0!</v>
      </c>
      <c r="M677" s="88">
        <f t="shared" si="232"/>
        <v>9.3624084405569616E-2</v>
      </c>
      <c r="N677" s="88">
        <f t="shared" si="232"/>
        <v>-0.24299294746428232</v>
      </c>
      <c r="O677" s="88">
        <f t="shared" si="232"/>
        <v>-9.3001181305732393E-3</v>
      </c>
      <c r="P677" s="88">
        <f t="shared" si="232"/>
        <v>-0.24305582664077111</v>
      </c>
      <c r="Q677" s="88">
        <f t="shared" si="232"/>
        <v>-0.24818039089387284</v>
      </c>
      <c r="R677" s="88">
        <f t="shared" si="232"/>
        <v>0.42107714082222403</v>
      </c>
      <c r="S677" s="88">
        <f t="shared" si="232"/>
        <v>0.4718469480309187</v>
      </c>
      <c r="T677" s="88">
        <f t="shared" si="232"/>
        <v>0.33654987775318757</v>
      </c>
      <c r="U677" s="88">
        <f t="shared" si="232"/>
        <v>0.27345173017432323</v>
      </c>
      <c r="V677" s="88">
        <f t="shared" si="232"/>
        <v>-1.0064581167870117E-2</v>
      </c>
      <c r="W677" s="88">
        <f t="shared" si="232"/>
        <v>-1.9427335343813561E-2</v>
      </c>
      <c r="X677" s="88">
        <f t="shared" si="232"/>
        <v>0.44967697421210384</v>
      </c>
      <c r="Y677" s="88">
        <f t="shared" si="232"/>
        <v>8.3265919647460329E-2</v>
      </c>
      <c r="Z677" s="88">
        <f t="shared" si="232"/>
        <v>7.6920653027375219E-2</v>
      </c>
      <c r="AA677" s="88">
        <f t="shared" si="232"/>
        <v>0.8079081143279957</v>
      </c>
      <c r="AB677" s="88">
        <f t="shared" si="232"/>
        <v>0.82061230928401707</v>
      </c>
      <c r="AC677" s="88">
        <f t="shared" si="232"/>
        <v>0.23445614058700256</v>
      </c>
      <c r="AD677" s="88">
        <f t="shared" si="232"/>
        <v>0.13292162118059528</v>
      </c>
      <c r="AE677" s="88">
        <f t="shared" si="232"/>
        <v>0.48803793940172169</v>
      </c>
      <c r="AF677" s="88">
        <f t="shared" si="232"/>
        <v>0.57994106917060417</v>
      </c>
      <c r="AG677" s="88">
        <f t="shared" si="232"/>
        <v>0.6832386830433772</v>
      </c>
      <c r="AH677" s="88">
        <f t="shared" si="232"/>
        <v>0.46395469579416898</v>
      </c>
      <c r="AI677" s="88">
        <f t="shared" ref="AI677:BA677" si="233">AI603/(HLOOKUP($A677,$C$244:$BV$245,2,FALSE)*HLOOKUP(AI$2,$C$244:$BV$245,2,FALSE))</f>
        <v>0.84143349573871762</v>
      </c>
      <c r="AJ677" s="88">
        <f t="shared" si="233"/>
        <v>0.83004370050552922</v>
      </c>
      <c r="AK677" s="88">
        <f t="shared" si="233"/>
        <v>0.80524877131878947</v>
      </c>
      <c r="AL677" s="88">
        <f t="shared" si="233"/>
        <v>0.87433196680423053</v>
      </c>
      <c r="AM677" s="88">
        <f t="shared" si="233"/>
        <v>0.26132151677315757</v>
      </c>
      <c r="AN677" s="88">
        <f t="shared" si="233"/>
        <v>1</v>
      </c>
      <c r="AO677" s="88">
        <f t="shared" si="233"/>
        <v>-9.2432213674902869E-2</v>
      </c>
      <c r="AP677" s="88">
        <f t="shared" si="233"/>
        <v>0.55393094172524582</v>
      </c>
      <c r="AQ677" s="88">
        <f t="shared" si="233"/>
        <v>0.67223783165629725</v>
      </c>
      <c r="AR677" s="88">
        <f t="shared" si="233"/>
        <v>0.56438814806185067</v>
      </c>
      <c r="AS677" s="88" t="e">
        <f t="shared" si="233"/>
        <v>#DIV/0!</v>
      </c>
      <c r="AT677" s="88">
        <f t="shared" si="233"/>
        <v>0.77154904167039717</v>
      </c>
      <c r="AU677" s="88">
        <f t="shared" si="233"/>
        <v>0.2267315780775867</v>
      </c>
      <c r="AV677" s="88">
        <f t="shared" si="233"/>
        <v>-0.18216939059932322</v>
      </c>
      <c r="AW677" s="88">
        <f t="shared" si="233"/>
        <v>0.47111052117605456</v>
      </c>
      <c r="AX677" s="88">
        <f t="shared" si="233"/>
        <v>0.62843080501048365</v>
      </c>
      <c r="AY677" s="88">
        <f t="shared" si="233"/>
        <v>0.6789011654859447</v>
      </c>
      <c r="AZ677" s="88">
        <f t="shared" si="233"/>
        <v>0.43978329334174299</v>
      </c>
      <c r="BA677" s="88">
        <f t="shared" si="233"/>
        <v>0.63848507201440696</v>
      </c>
      <c r="BB677" s="88"/>
      <c r="BC677" s="88"/>
      <c r="BD677" s="88"/>
      <c r="BE677" s="88"/>
      <c r="BF677" s="88"/>
      <c r="BG677" s="88"/>
      <c r="BH677" s="88"/>
      <c r="BI677" s="88"/>
      <c r="BJ677" s="88"/>
      <c r="BK677" s="88"/>
      <c r="BL677" s="88"/>
      <c r="BM677" s="88"/>
      <c r="BN677" s="88"/>
      <c r="BO677" s="88"/>
      <c r="BP677" s="88"/>
      <c r="BQ677" s="88"/>
      <c r="BR677" s="88"/>
      <c r="BS677" s="88"/>
      <c r="BT677" s="88"/>
      <c r="BU677" s="88"/>
      <c r="BV677" s="88"/>
    </row>
    <row r="678" spans="1:74" x14ac:dyDescent="0.2">
      <c r="A678" s="90" t="str">
        <f t="shared" si="159"/>
        <v>Hedge Funds - Managed Futures</v>
      </c>
      <c r="C678" s="88">
        <f t="shared" ref="C678:AH678" si="234">C604/(HLOOKUP($A678,$C$244:$BV$245,2,FALSE)*HLOOKUP(C$2,$C$244:$BV$245,2,FALSE))</f>
        <v>-9.1919571728310195E-2</v>
      </c>
      <c r="D678" s="88">
        <f t="shared" si="234"/>
        <v>-8.8291171753327388E-2</v>
      </c>
      <c r="E678" s="88">
        <f t="shared" si="234"/>
        <v>-8.618153711572682E-2</v>
      </c>
      <c r="F678" s="88">
        <f t="shared" si="234"/>
        <v>-0.11594175475902675</v>
      </c>
      <c r="G678" s="88">
        <f t="shared" si="234"/>
        <v>-0.11300351604909337</v>
      </c>
      <c r="H678" s="88">
        <f t="shared" si="234"/>
        <v>-7.6906302637930857E-2</v>
      </c>
      <c r="I678" s="88">
        <f t="shared" si="234"/>
        <v>-6.8028633619047874E-2</v>
      </c>
      <c r="J678" s="88">
        <f t="shared" si="234"/>
        <v>-6.9253969404282606E-2</v>
      </c>
      <c r="K678" s="88">
        <f t="shared" si="234"/>
        <v>-3.9138897148566186E-2</v>
      </c>
      <c r="L678" s="88" t="e">
        <f t="shared" si="234"/>
        <v>#DIV/0!</v>
      </c>
      <c r="M678" s="88">
        <f t="shared" si="234"/>
        <v>0.22964385793645822</v>
      </c>
      <c r="N678" s="88">
        <f t="shared" si="234"/>
        <v>0.29770558983068074</v>
      </c>
      <c r="O678" s="88">
        <f t="shared" si="234"/>
        <v>0.14190679917021656</v>
      </c>
      <c r="P678" s="88">
        <f t="shared" si="234"/>
        <v>0.28912662318824878</v>
      </c>
      <c r="Q678" s="88">
        <f t="shared" si="234"/>
        <v>0.28358900429982314</v>
      </c>
      <c r="R678" s="88">
        <f t="shared" si="234"/>
        <v>0.13281335922087359</v>
      </c>
      <c r="S678" s="88">
        <f t="shared" si="234"/>
        <v>0.10871374640489261</v>
      </c>
      <c r="T678" s="88">
        <f t="shared" si="234"/>
        <v>0.13538746827045797</v>
      </c>
      <c r="U678" s="88">
        <f t="shared" si="234"/>
        <v>0.14599632602009971</v>
      </c>
      <c r="V678" s="88">
        <f t="shared" si="234"/>
        <v>0.24550879355350855</v>
      </c>
      <c r="W678" s="88">
        <f t="shared" si="234"/>
        <v>0.18756152927794079</v>
      </c>
      <c r="X678" s="88">
        <f t="shared" si="234"/>
        <v>-1.6856435318744617E-2</v>
      </c>
      <c r="Y678" s="88">
        <f t="shared" si="234"/>
        <v>0.12609555596421412</v>
      </c>
      <c r="Z678" s="88">
        <f t="shared" si="234"/>
        <v>0.14110685061174416</v>
      </c>
      <c r="AA678" s="88">
        <f t="shared" si="234"/>
        <v>-0.17478056722415847</v>
      </c>
      <c r="AB678" s="88">
        <f t="shared" si="234"/>
        <v>-0.18713347490695564</v>
      </c>
      <c r="AC678" s="88">
        <f t="shared" si="234"/>
        <v>0.13037594403555686</v>
      </c>
      <c r="AD678" s="88">
        <f t="shared" si="234"/>
        <v>0.15985845414725081</v>
      </c>
      <c r="AE678" s="88">
        <f t="shared" si="234"/>
        <v>2.9230089384162598E-2</v>
      </c>
      <c r="AF678" s="88">
        <f t="shared" si="234"/>
        <v>-3.4624246217401559E-2</v>
      </c>
      <c r="AG678" s="88">
        <f t="shared" si="234"/>
        <v>-0.10582045890359272</v>
      </c>
      <c r="AH678" s="88">
        <f t="shared" si="234"/>
        <v>7.7598900498526192E-4</v>
      </c>
      <c r="AI678" s="88">
        <f t="shared" ref="AI678:BA678" si="235">AI604/(HLOOKUP($A678,$C$244:$BV$245,2,FALSE)*HLOOKUP(AI$2,$C$244:$BV$245,2,FALSE))</f>
        <v>0.15504828781017332</v>
      </c>
      <c r="AJ678" s="88">
        <f t="shared" si="235"/>
        <v>8.7233087846386156E-2</v>
      </c>
      <c r="AK678" s="88">
        <f t="shared" si="235"/>
        <v>-3.1573008909794829E-2</v>
      </c>
      <c r="AL678" s="88">
        <f t="shared" si="235"/>
        <v>-6.7793917552484956E-2</v>
      </c>
      <c r="AM678" s="88">
        <f t="shared" si="235"/>
        <v>0.73780476822122021</v>
      </c>
      <c r="AN678" s="88">
        <f t="shared" si="235"/>
        <v>-9.2432213674902869E-2</v>
      </c>
      <c r="AO678" s="88">
        <f t="shared" si="235"/>
        <v>1.0000000000000002</v>
      </c>
      <c r="AP678" s="88">
        <f t="shared" si="235"/>
        <v>-5.1472528602671689E-3</v>
      </c>
      <c r="AQ678" s="88">
        <f t="shared" si="235"/>
        <v>-3.4895153730876274E-2</v>
      </c>
      <c r="AR678" s="88">
        <f t="shared" si="235"/>
        <v>-0.12620340154324436</v>
      </c>
      <c r="AS678" s="88" t="e">
        <f t="shared" si="235"/>
        <v>#DIV/0!</v>
      </c>
      <c r="AT678" s="88">
        <f t="shared" si="235"/>
        <v>6.3664661622400993E-3</v>
      </c>
      <c r="AU678" s="88">
        <f t="shared" si="235"/>
        <v>4.0399001077054981E-3</v>
      </c>
      <c r="AV678" s="88">
        <f t="shared" si="235"/>
        <v>-7.9581602195463758E-2</v>
      </c>
      <c r="AW678" s="88">
        <f t="shared" si="235"/>
        <v>-2.2059021353098166E-4</v>
      </c>
      <c r="AX678" s="88">
        <f t="shared" si="235"/>
        <v>-3.3093719596418501E-3</v>
      </c>
      <c r="AY678" s="88">
        <f t="shared" si="235"/>
        <v>-9.2596097952506284E-2</v>
      </c>
      <c r="AZ678" s="88">
        <f t="shared" si="235"/>
        <v>-5.2952211773323966E-2</v>
      </c>
      <c r="BA678" s="88">
        <f t="shared" si="235"/>
        <v>-2.8119700754888659E-2</v>
      </c>
      <c r="BB678" s="88"/>
      <c r="BC678" s="88"/>
      <c r="BD678" s="88"/>
      <c r="BE678" s="88"/>
      <c r="BF678" s="88"/>
      <c r="BG678" s="88"/>
      <c r="BH678" s="88"/>
      <c r="BI678" s="88"/>
      <c r="BJ678" s="88"/>
      <c r="BK678" s="88"/>
      <c r="BL678" s="88"/>
      <c r="BM678" s="88"/>
      <c r="BN678" s="88"/>
      <c r="BO678" s="88"/>
      <c r="BP678" s="88"/>
      <c r="BQ678" s="88"/>
      <c r="BR678" s="88"/>
      <c r="BS678" s="88"/>
      <c r="BT678" s="88"/>
      <c r="BU678" s="88"/>
      <c r="BV678" s="88"/>
    </row>
    <row r="679" spans="1:74" x14ac:dyDescent="0.2">
      <c r="A679" s="90" t="str">
        <f t="shared" si="159"/>
        <v>Commodities</v>
      </c>
      <c r="C679" s="88">
        <f t="shared" ref="C679:AH679" si="236">C605/(HLOOKUP($A679,$C$244:$BV$245,2,FALSE)*HLOOKUP(C$2,$C$244:$BV$245,2,FALSE))</f>
        <v>0.38300410829578452</v>
      </c>
      <c r="D679" s="88">
        <f t="shared" si="236"/>
        <v>0.38256222780776555</v>
      </c>
      <c r="E679" s="88">
        <f t="shared" si="236"/>
        <v>0.41995320935046765</v>
      </c>
      <c r="F679" s="88">
        <f t="shared" si="236"/>
        <v>0.33882455070033984</v>
      </c>
      <c r="G679" s="88">
        <f t="shared" si="236"/>
        <v>0.33729804533605906</v>
      </c>
      <c r="H679" s="88">
        <f t="shared" si="236"/>
        <v>0.48998571618719045</v>
      </c>
      <c r="I679" s="88">
        <f t="shared" si="236"/>
        <v>0.54476256876388152</v>
      </c>
      <c r="J679" s="88">
        <f t="shared" si="236"/>
        <v>0.54813097190022986</v>
      </c>
      <c r="K679" s="88">
        <f t="shared" si="236"/>
        <v>0.55674431640411814</v>
      </c>
      <c r="L679" s="88" t="e">
        <f t="shared" si="236"/>
        <v>#DIV/0!</v>
      </c>
      <c r="M679" s="88">
        <f t="shared" si="236"/>
        <v>3.3060571021383531E-2</v>
      </c>
      <c r="N679" s="88">
        <f t="shared" si="236"/>
        <v>-0.12621749259791909</v>
      </c>
      <c r="O679" s="88">
        <f t="shared" si="236"/>
        <v>8.730857173485182E-2</v>
      </c>
      <c r="P679" s="88">
        <f t="shared" si="236"/>
        <v>-8.5479117729756984E-2</v>
      </c>
      <c r="Q679" s="88">
        <f t="shared" si="236"/>
        <v>-0.20628742640994158</v>
      </c>
      <c r="R679" s="88">
        <f t="shared" si="236"/>
        <v>0.20542578201064396</v>
      </c>
      <c r="S679" s="88">
        <f t="shared" si="236"/>
        <v>0.25703222063773157</v>
      </c>
      <c r="T679" s="88">
        <f t="shared" si="236"/>
        <v>0.13869424494489629</v>
      </c>
      <c r="U679" s="88">
        <f t="shared" si="236"/>
        <v>0.26770786960570403</v>
      </c>
      <c r="V679" s="88">
        <f t="shared" si="236"/>
        <v>2.4258735849933506E-2</v>
      </c>
      <c r="W679" s="88">
        <f t="shared" si="236"/>
        <v>-2.3822853303035949E-2</v>
      </c>
      <c r="X679" s="88">
        <f t="shared" si="236"/>
        <v>0.20331700398296707</v>
      </c>
      <c r="Y679" s="88">
        <f t="shared" si="236"/>
        <v>-5.9243435576294821E-2</v>
      </c>
      <c r="Z679" s="88">
        <f t="shared" si="236"/>
        <v>-4.5216106362400685E-2</v>
      </c>
      <c r="AA679" s="88">
        <f t="shared" si="236"/>
        <v>0.44296008107447088</v>
      </c>
      <c r="AB679" s="88">
        <f t="shared" si="236"/>
        <v>0.39457301438214881</v>
      </c>
      <c r="AC679" s="88">
        <f t="shared" si="236"/>
        <v>0.41691928354515562</v>
      </c>
      <c r="AD679" s="88">
        <f t="shared" si="236"/>
        <v>0.35420989026862582</v>
      </c>
      <c r="AE679" s="88">
        <f t="shared" si="236"/>
        <v>0.51527426174966451</v>
      </c>
      <c r="AF679" s="88">
        <f t="shared" si="236"/>
        <v>0.38288085329102128</v>
      </c>
      <c r="AG679" s="88">
        <f t="shared" si="236"/>
        <v>0.45707477334737484</v>
      </c>
      <c r="AH679" s="88">
        <f t="shared" si="236"/>
        <v>0.4931370991925012</v>
      </c>
      <c r="AI679" s="88">
        <f t="shared" ref="AI679:BA679" si="237">AI605/(HLOOKUP($A679,$C$244:$BV$245,2,FALSE)*HLOOKUP(AI$2,$C$244:$BV$245,2,FALSE))</f>
        <v>0.53125549986714082</v>
      </c>
      <c r="AJ679" s="88">
        <f t="shared" si="237"/>
        <v>0.56155126819900003</v>
      </c>
      <c r="AK679" s="88">
        <f t="shared" si="237"/>
        <v>0.54499467501481869</v>
      </c>
      <c r="AL679" s="88">
        <f t="shared" si="237"/>
        <v>0.52985925221594976</v>
      </c>
      <c r="AM679" s="88">
        <f t="shared" si="237"/>
        <v>0.32646074045282963</v>
      </c>
      <c r="AN679" s="88">
        <f t="shared" si="237"/>
        <v>0.55393094172524593</v>
      </c>
      <c r="AO679" s="88">
        <f t="shared" si="237"/>
        <v>-5.147252860267168E-3</v>
      </c>
      <c r="AP679" s="88">
        <f t="shared" si="237"/>
        <v>0.99999999999999933</v>
      </c>
      <c r="AQ679" s="88">
        <f t="shared" si="237"/>
        <v>0.69504516555978235</v>
      </c>
      <c r="AR679" s="88">
        <f t="shared" si="237"/>
        <v>0.39919053001027349</v>
      </c>
      <c r="AS679" s="88" t="e">
        <f t="shared" si="237"/>
        <v>#DIV/0!</v>
      </c>
      <c r="AT679" s="88">
        <f t="shared" si="237"/>
        <v>0.69102601452512702</v>
      </c>
      <c r="AU679" s="88">
        <f t="shared" si="237"/>
        <v>0.46081343874413294</v>
      </c>
      <c r="AV679" s="88">
        <f t="shared" si="237"/>
        <v>-7.5656853839032191E-3</v>
      </c>
      <c r="AW679" s="88">
        <f t="shared" si="237"/>
        <v>0.23704673362924267</v>
      </c>
      <c r="AX679" s="88">
        <f t="shared" si="237"/>
        <v>0.39859357326781869</v>
      </c>
      <c r="AY679" s="88">
        <f t="shared" si="237"/>
        <v>0.41122771549324194</v>
      </c>
      <c r="AZ679" s="88">
        <f t="shared" si="237"/>
        <v>0.10845909100627009</v>
      </c>
      <c r="BA679" s="88">
        <f t="shared" si="237"/>
        <v>0.44106365668506242</v>
      </c>
      <c r="BB679" s="88"/>
      <c r="BC679" s="88"/>
      <c r="BD679" s="88"/>
      <c r="BE679" s="88"/>
      <c r="BF679" s="88"/>
      <c r="BG679" s="88"/>
      <c r="BH679" s="88"/>
      <c r="BI679" s="88"/>
      <c r="BJ679" s="88"/>
      <c r="BK679" s="88"/>
      <c r="BL679" s="88"/>
      <c r="BM679" s="88"/>
      <c r="BN679" s="88"/>
      <c r="BO679" s="88"/>
      <c r="BP679" s="88"/>
      <c r="BQ679" s="88"/>
      <c r="BR679" s="88"/>
      <c r="BS679" s="88"/>
      <c r="BT679" s="88"/>
      <c r="BU679" s="88"/>
      <c r="BV679" s="88"/>
    </row>
    <row r="680" spans="1:74" x14ac:dyDescent="0.2">
      <c r="A680" s="90" t="str">
        <f t="shared" si="159"/>
        <v>Global Natural Resources Equity</v>
      </c>
      <c r="C680" s="88">
        <f t="shared" ref="C680:AH680" si="238">C606/(HLOOKUP($A680,$C$244:$BV$245,2,FALSE)*HLOOKUP(C$2,$C$244:$BV$245,2,FALSE))</f>
        <v>0.71373913445371739</v>
      </c>
      <c r="D680" s="88">
        <f t="shared" si="238"/>
        <v>0.71593554043672591</v>
      </c>
      <c r="E680" s="88">
        <f t="shared" si="238"/>
        <v>0.70965147225600433</v>
      </c>
      <c r="F680" s="88">
        <f t="shared" si="238"/>
        <v>0.60447217939462139</v>
      </c>
      <c r="G680" s="88">
        <f t="shared" si="238"/>
        <v>0.55388412960220901</v>
      </c>
      <c r="H680" s="88">
        <f t="shared" si="238"/>
        <v>0.81685939145464093</v>
      </c>
      <c r="I680" s="88">
        <f t="shared" si="238"/>
        <v>0.84368483695695418</v>
      </c>
      <c r="J680" s="88">
        <f t="shared" si="238"/>
        <v>0.7797690983431308</v>
      </c>
      <c r="K680" s="88">
        <f t="shared" si="238"/>
        <v>0.81330217069468358</v>
      </c>
      <c r="L680" s="88" t="e">
        <f t="shared" si="238"/>
        <v>#DIV/0!</v>
      </c>
      <c r="M680" s="88">
        <f t="shared" si="238"/>
        <v>-3.7281968912129274E-2</v>
      </c>
      <c r="N680" s="88">
        <f t="shared" si="238"/>
        <v>-0.27285695626810264</v>
      </c>
      <c r="O680" s="88">
        <f t="shared" si="238"/>
        <v>1.1505053848375543E-2</v>
      </c>
      <c r="P680" s="88">
        <f t="shared" si="238"/>
        <v>-0.25443177076613849</v>
      </c>
      <c r="Q680" s="88">
        <f t="shared" si="238"/>
        <v>-0.30040776938653507</v>
      </c>
      <c r="R680" s="88">
        <f t="shared" si="238"/>
        <v>0.23681410076929102</v>
      </c>
      <c r="S680" s="88">
        <f t="shared" si="238"/>
        <v>0.25498196052150623</v>
      </c>
      <c r="T680" s="88">
        <f t="shared" si="238"/>
        <v>0.19820714938247641</v>
      </c>
      <c r="U680" s="88">
        <f t="shared" si="238"/>
        <v>0.18849487591379532</v>
      </c>
      <c r="V680" s="88">
        <f t="shared" si="238"/>
        <v>-6.2092689186950073E-2</v>
      </c>
      <c r="W680" s="88">
        <f t="shared" si="238"/>
        <v>-0.10399989137683421</v>
      </c>
      <c r="X680" s="88">
        <f t="shared" si="238"/>
        <v>0.19158781147410942</v>
      </c>
      <c r="Y680" s="88">
        <f t="shared" si="238"/>
        <v>-8.1656554209431922E-2</v>
      </c>
      <c r="Z680" s="88">
        <f t="shared" si="238"/>
        <v>-7.151428057374952E-2</v>
      </c>
      <c r="AA680" s="88">
        <f t="shared" si="238"/>
        <v>0.60595993550148264</v>
      </c>
      <c r="AB680" s="88">
        <f t="shared" si="238"/>
        <v>0.44321274611696682</v>
      </c>
      <c r="AC680" s="88">
        <f t="shared" si="238"/>
        <v>0.40006079555495094</v>
      </c>
      <c r="AD680" s="88">
        <f t="shared" si="238"/>
        <v>0.31383870763700811</v>
      </c>
      <c r="AE680" s="88">
        <f t="shared" si="238"/>
        <v>0.57569761403630693</v>
      </c>
      <c r="AF680" s="88">
        <f t="shared" si="238"/>
        <v>0.4687917472025146</v>
      </c>
      <c r="AG680" s="88">
        <f t="shared" si="238"/>
        <v>0.51713992657764418</v>
      </c>
      <c r="AH680" s="88">
        <f t="shared" si="238"/>
        <v>0.55608201809265501</v>
      </c>
      <c r="AI680" s="88">
        <f t="shared" ref="AI680:BA680" si="239">AI606/(HLOOKUP($A680,$C$244:$BV$245,2,FALSE)*HLOOKUP(AI$2,$C$244:$BV$245,2,FALSE))</f>
        <v>0.6704616809550914</v>
      </c>
      <c r="AJ680" s="88">
        <f t="shared" si="239"/>
        <v>0.80030111551752237</v>
      </c>
      <c r="AK680" s="88">
        <f t="shared" si="239"/>
        <v>0.80010136085277794</v>
      </c>
      <c r="AL680" s="88">
        <f t="shared" si="239"/>
        <v>0.7492620464760249</v>
      </c>
      <c r="AM680" s="88">
        <f t="shared" si="239"/>
        <v>0.37408685285101945</v>
      </c>
      <c r="AN680" s="88">
        <f t="shared" si="239"/>
        <v>0.67223783165629725</v>
      </c>
      <c r="AO680" s="88">
        <f t="shared" si="239"/>
        <v>-3.4895153730876288E-2</v>
      </c>
      <c r="AP680" s="88">
        <f t="shared" si="239"/>
        <v>0.69504516555978235</v>
      </c>
      <c r="AQ680" s="88">
        <f t="shared" si="239"/>
        <v>1.0000000000000004</v>
      </c>
      <c r="AR680" s="88">
        <f t="shared" si="239"/>
        <v>0.30220134897716094</v>
      </c>
      <c r="AS680" s="88" t="e">
        <f t="shared" si="239"/>
        <v>#DIV/0!</v>
      </c>
      <c r="AT680" s="88">
        <f t="shared" si="239"/>
        <v>0.7636941485657619</v>
      </c>
      <c r="AU680" s="88">
        <f t="shared" si="239"/>
        <v>0.41453937083050885</v>
      </c>
      <c r="AV680" s="88">
        <f t="shared" si="239"/>
        <v>0.17787968990023581</v>
      </c>
      <c r="AW680" s="88">
        <f t="shared" si="239"/>
        <v>0.36182285182137541</v>
      </c>
      <c r="AX680" s="88">
        <f t="shared" si="239"/>
        <v>0.57920286661306986</v>
      </c>
      <c r="AY680" s="88">
        <f t="shared" si="239"/>
        <v>0.74741542765874036</v>
      </c>
      <c r="AZ680" s="88">
        <f t="shared" si="239"/>
        <v>0.5730106973400112</v>
      </c>
      <c r="BA680" s="88">
        <f t="shared" si="239"/>
        <v>0.56793916574522074</v>
      </c>
      <c r="BB680" s="88"/>
      <c r="BC680" s="88"/>
      <c r="BD680" s="88"/>
      <c r="BE680" s="88"/>
      <c r="BF680" s="88"/>
      <c r="BG680" s="88"/>
      <c r="BH680" s="88"/>
      <c r="BI680" s="88"/>
      <c r="BJ680" s="88"/>
      <c r="BK680" s="88"/>
      <c r="BL680" s="88"/>
      <c r="BM680" s="88"/>
      <c r="BN680" s="88"/>
      <c r="BO680" s="88"/>
      <c r="BP680" s="88"/>
      <c r="BQ680" s="88"/>
      <c r="BR680" s="88"/>
      <c r="BS680" s="88"/>
      <c r="BT680" s="88"/>
      <c r="BU680" s="88"/>
      <c r="BV680" s="88"/>
    </row>
    <row r="681" spans="1:74" x14ac:dyDescent="0.2">
      <c r="A681" s="90" t="str">
        <f t="shared" si="159"/>
        <v>U.S. Core Real Estate</v>
      </c>
      <c r="C681" s="88">
        <f t="shared" ref="C681:AH681" si="240">C607/(HLOOKUP($A681,$C$244:$BV$245,2,FALSE)*HLOOKUP(C$2,$C$244:$BV$245,2,FALSE))</f>
        <v>0.45983010199753965</v>
      </c>
      <c r="D681" s="88">
        <f t="shared" si="240"/>
        <v>0.45548949733747729</v>
      </c>
      <c r="E681" s="88">
        <f t="shared" si="240"/>
        <v>0.50345577901956629</v>
      </c>
      <c r="F681" s="88">
        <f t="shared" si="240"/>
        <v>0.44155050826215159</v>
      </c>
      <c r="G681" s="88">
        <f t="shared" si="240"/>
        <v>0.44754402473750587</v>
      </c>
      <c r="H681" s="88">
        <f t="shared" si="240"/>
        <v>0.43932868149312465</v>
      </c>
      <c r="I681" s="88">
        <f t="shared" si="240"/>
        <v>0.40749840226055978</v>
      </c>
      <c r="J681" s="88">
        <f t="shared" si="240"/>
        <v>0.42226956983324743</v>
      </c>
      <c r="K681" s="88">
        <f t="shared" si="240"/>
        <v>0.32486129256482887</v>
      </c>
      <c r="L681" s="88" t="e">
        <f t="shared" si="240"/>
        <v>#DIV/0!</v>
      </c>
      <c r="M681" s="88">
        <f t="shared" si="240"/>
        <v>-4.7276611623764904E-2</v>
      </c>
      <c r="N681" s="88">
        <f t="shared" si="240"/>
        <v>-0.17904316767977185</v>
      </c>
      <c r="O681" s="88">
        <f t="shared" si="240"/>
        <v>-4.826631696530094E-2</v>
      </c>
      <c r="P681" s="88">
        <f t="shared" si="240"/>
        <v>-0.18227528118434391</v>
      </c>
      <c r="Q681" s="88">
        <f t="shared" si="240"/>
        <v>-0.20216858755729095</v>
      </c>
      <c r="R681" s="88">
        <f t="shared" si="240"/>
        <v>3.0685290856995093E-2</v>
      </c>
      <c r="S681" s="88">
        <f t="shared" si="240"/>
        <v>8.3522800748737788E-2</v>
      </c>
      <c r="T681" s="88">
        <f t="shared" si="240"/>
        <v>-2.4625112784037995E-2</v>
      </c>
      <c r="U681" s="88">
        <f t="shared" si="240"/>
        <v>0.17397181443707502</v>
      </c>
      <c r="V681" s="88">
        <f t="shared" si="240"/>
        <v>-0.10416791638218884</v>
      </c>
      <c r="W681" s="88">
        <f t="shared" si="240"/>
        <v>-8.6096041682290458E-2</v>
      </c>
      <c r="X681" s="88">
        <f t="shared" si="240"/>
        <v>0.39306408793976244</v>
      </c>
      <c r="Y681" s="88">
        <f t="shared" si="240"/>
        <v>-4.0464072087879735E-2</v>
      </c>
      <c r="Z681" s="88">
        <f t="shared" si="240"/>
        <v>-7.438339740589911E-2</v>
      </c>
      <c r="AA681" s="88">
        <f t="shared" si="240"/>
        <v>0.51832044467676075</v>
      </c>
      <c r="AB681" s="88">
        <f t="shared" si="240"/>
        <v>0.73944769263322896</v>
      </c>
      <c r="AC681" s="88">
        <f t="shared" si="240"/>
        <v>0.11191631829153105</v>
      </c>
      <c r="AD681" s="88">
        <f t="shared" si="240"/>
        <v>4.328962099158265E-2</v>
      </c>
      <c r="AE681" s="88">
        <f t="shared" si="240"/>
        <v>0.26498696582036335</v>
      </c>
      <c r="AF681" s="88">
        <f t="shared" si="240"/>
        <v>0.27787913700015054</v>
      </c>
      <c r="AG681" s="88">
        <f t="shared" si="240"/>
        <v>0.36208105110548938</v>
      </c>
      <c r="AH681" s="88">
        <f t="shared" si="240"/>
        <v>0.22117765617851751</v>
      </c>
      <c r="AI681" s="88">
        <f t="shared" ref="AI681:BA681" si="241">AI607/(HLOOKUP($A681,$C$244:$BV$245,2,FALSE)*HLOOKUP(AI$2,$C$244:$BV$245,2,FALSE))</f>
        <v>0.48215232414207271</v>
      </c>
      <c r="AJ681" s="88">
        <f t="shared" si="241"/>
        <v>0.42822039952700369</v>
      </c>
      <c r="AK681" s="88">
        <f t="shared" si="241"/>
        <v>0.43577432774185343</v>
      </c>
      <c r="AL681" s="88">
        <f t="shared" si="241"/>
        <v>0.51365671396180845</v>
      </c>
      <c r="AM681" s="88">
        <f t="shared" si="241"/>
        <v>1.0769141857087654E-2</v>
      </c>
      <c r="AN681" s="88">
        <f t="shared" si="241"/>
        <v>0.56438814806185067</v>
      </c>
      <c r="AO681" s="88">
        <f t="shared" si="241"/>
        <v>-0.12620340154324436</v>
      </c>
      <c r="AP681" s="88">
        <f t="shared" si="241"/>
        <v>0.39919053001027366</v>
      </c>
      <c r="AQ681" s="88">
        <f t="shared" si="241"/>
        <v>0.30220134897716089</v>
      </c>
      <c r="AR681" s="88">
        <f t="shared" si="241"/>
        <v>0.999999999999999</v>
      </c>
      <c r="AS681" s="88" t="e">
        <f t="shared" si="241"/>
        <v>#DIV/0!</v>
      </c>
      <c r="AT681" s="88">
        <f t="shared" si="241"/>
        <v>0.5598628838060018</v>
      </c>
      <c r="AU681" s="88">
        <f t="shared" si="241"/>
        <v>0.39050936094590971</v>
      </c>
      <c r="AV681" s="88">
        <f t="shared" si="241"/>
        <v>0.13890787064333185</v>
      </c>
      <c r="AW681" s="88">
        <f t="shared" si="241"/>
        <v>0.41234192838301442</v>
      </c>
      <c r="AX681" s="88">
        <f t="shared" si="241"/>
        <v>0.43108846309195681</v>
      </c>
      <c r="AY681" s="88">
        <f t="shared" si="241"/>
        <v>0.52105067038186803</v>
      </c>
      <c r="AZ681" s="88">
        <f t="shared" si="241"/>
        <v>0.16478551955687065</v>
      </c>
      <c r="BA681" s="88">
        <f t="shared" si="241"/>
        <v>0.29203613440094123</v>
      </c>
      <c r="BB681" s="88"/>
      <c r="BC681" s="88"/>
      <c r="BD681" s="88"/>
      <c r="BE681" s="88"/>
      <c r="BF681" s="88"/>
      <c r="BG681" s="88"/>
      <c r="BH681" s="88"/>
      <c r="BI681" s="88"/>
      <c r="BJ681" s="88"/>
      <c r="BK681" s="88"/>
      <c r="BL681" s="88"/>
      <c r="BM681" s="88"/>
      <c r="BN681" s="88"/>
      <c r="BO681" s="88"/>
      <c r="BP681" s="88"/>
      <c r="BQ681" s="88"/>
      <c r="BR681" s="88"/>
      <c r="BS681" s="88"/>
      <c r="BT681" s="88"/>
      <c r="BU681" s="88"/>
      <c r="BV681" s="88"/>
    </row>
    <row r="682" spans="1:74" x14ac:dyDescent="0.2">
      <c r="A682" s="90" t="str">
        <f t="shared" si="159"/>
        <v>U.S. Residential Real Estate</v>
      </c>
      <c r="C682" s="88" t="e">
        <f t="shared" ref="C682:AH682" si="242">C608/(HLOOKUP($A682,$C$244:$BV$245,2,FALSE)*HLOOKUP(C$2,$C$244:$BV$245,2,FALSE))</f>
        <v>#DIV/0!</v>
      </c>
      <c r="D682" s="88" t="e">
        <f t="shared" si="242"/>
        <v>#DIV/0!</v>
      </c>
      <c r="E682" s="88" t="e">
        <f t="shared" si="242"/>
        <v>#DIV/0!</v>
      </c>
      <c r="F682" s="88" t="e">
        <f t="shared" si="242"/>
        <v>#DIV/0!</v>
      </c>
      <c r="G682" s="88" t="e">
        <f t="shared" si="242"/>
        <v>#DIV/0!</v>
      </c>
      <c r="H682" s="88" t="e">
        <f t="shared" si="242"/>
        <v>#DIV/0!</v>
      </c>
      <c r="I682" s="88" t="e">
        <f t="shared" si="242"/>
        <v>#DIV/0!</v>
      </c>
      <c r="J682" s="88" t="e">
        <f t="shared" si="242"/>
        <v>#DIV/0!</v>
      </c>
      <c r="K682" s="88" t="e">
        <f t="shared" si="242"/>
        <v>#DIV/0!</v>
      </c>
      <c r="L682" s="88" t="e">
        <f t="shared" si="242"/>
        <v>#DIV/0!</v>
      </c>
      <c r="M682" s="88" t="e">
        <f t="shared" si="242"/>
        <v>#DIV/0!</v>
      </c>
      <c r="N682" s="88" t="e">
        <f t="shared" si="242"/>
        <v>#DIV/0!</v>
      </c>
      <c r="O682" s="88" t="e">
        <f t="shared" si="242"/>
        <v>#DIV/0!</v>
      </c>
      <c r="P682" s="88" t="e">
        <f t="shared" si="242"/>
        <v>#DIV/0!</v>
      </c>
      <c r="Q682" s="88" t="e">
        <f t="shared" si="242"/>
        <v>#DIV/0!</v>
      </c>
      <c r="R682" s="88" t="e">
        <f t="shared" si="242"/>
        <v>#DIV/0!</v>
      </c>
      <c r="S682" s="88" t="e">
        <f t="shared" si="242"/>
        <v>#DIV/0!</v>
      </c>
      <c r="T682" s="88" t="e">
        <f t="shared" si="242"/>
        <v>#DIV/0!</v>
      </c>
      <c r="U682" s="88" t="e">
        <f t="shared" si="242"/>
        <v>#DIV/0!</v>
      </c>
      <c r="V682" s="88" t="e">
        <f t="shared" si="242"/>
        <v>#DIV/0!</v>
      </c>
      <c r="W682" s="88" t="e">
        <f t="shared" si="242"/>
        <v>#DIV/0!</v>
      </c>
      <c r="X682" s="88" t="e">
        <f t="shared" si="242"/>
        <v>#DIV/0!</v>
      </c>
      <c r="Y682" s="88" t="e">
        <f t="shared" si="242"/>
        <v>#DIV/0!</v>
      </c>
      <c r="Z682" s="88" t="e">
        <f t="shared" si="242"/>
        <v>#DIV/0!</v>
      </c>
      <c r="AA682" s="88" t="e">
        <f t="shared" si="242"/>
        <v>#DIV/0!</v>
      </c>
      <c r="AB682" s="88" t="e">
        <f t="shared" si="242"/>
        <v>#DIV/0!</v>
      </c>
      <c r="AC682" s="88" t="e">
        <f t="shared" si="242"/>
        <v>#DIV/0!</v>
      </c>
      <c r="AD682" s="88" t="e">
        <f t="shared" si="242"/>
        <v>#DIV/0!</v>
      </c>
      <c r="AE682" s="88" t="e">
        <f t="shared" si="242"/>
        <v>#DIV/0!</v>
      </c>
      <c r="AF682" s="88" t="e">
        <f t="shared" si="242"/>
        <v>#DIV/0!</v>
      </c>
      <c r="AG682" s="88" t="e">
        <f t="shared" si="242"/>
        <v>#DIV/0!</v>
      </c>
      <c r="AH682" s="88" t="e">
        <f t="shared" si="242"/>
        <v>#DIV/0!</v>
      </c>
      <c r="AI682" s="88" t="e">
        <f t="shared" ref="AI682:BA682" si="243">AI608/(HLOOKUP($A682,$C$244:$BV$245,2,FALSE)*HLOOKUP(AI$2,$C$244:$BV$245,2,FALSE))</f>
        <v>#DIV/0!</v>
      </c>
      <c r="AJ682" s="88" t="e">
        <f t="shared" si="243"/>
        <v>#DIV/0!</v>
      </c>
      <c r="AK682" s="88" t="e">
        <f t="shared" si="243"/>
        <v>#DIV/0!</v>
      </c>
      <c r="AL682" s="88" t="e">
        <f t="shared" si="243"/>
        <v>#DIV/0!</v>
      </c>
      <c r="AM682" s="88" t="e">
        <f t="shared" si="243"/>
        <v>#DIV/0!</v>
      </c>
      <c r="AN682" s="88" t="e">
        <f t="shared" si="243"/>
        <v>#DIV/0!</v>
      </c>
      <c r="AO682" s="88" t="e">
        <f t="shared" si="243"/>
        <v>#DIV/0!</v>
      </c>
      <c r="AP682" s="88" t="e">
        <f t="shared" si="243"/>
        <v>#DIV/0!</v>
      </c>
      <c r="AQ682" s="88" t="e">
        <f t="shared" si="243"/>
        <v>#DIV/0!</v>
      </c>
      <c r="AR682" s="88" t="e">
        <f t="shared" si="243"/>
        <v>#DIV/0!</v>
      </c>
      <c r="AS682" s="88" t="e">
        <f t="shared" si="243"/>
        <v>#DIV/0!</v>
      </c>
      <c r="AT682" s="88" t="e">
        <f t="shared" si="243"/>
        <v>#DIV/0!</v>
      </c>
      <c r="AU682" s="88" t="e">
        <f t="shared" si="243"/>
        <v>#DIV/0!</v>
      </c>
      <c r="AV682" s="88" t="e">
        <f t="shared" si="243"/>
        <v>#DIV/0!</v>
      </c>
      <c r="AW682" s="88" t="e">
        <f t="shared" si="243"/>
        <v>#DIV/0!</v>
      </c>
      <c r="AX682" s="88" t="e">
        <f t="shared" si="243"/>
        <v>#DIV/0!</v>
      </c>
      <c r="AY682" s="88" t="e">
        <f t="shared" si="243"/>
        <v>#DIV/0!</v>
      </c>
      <c r="AZ682" s="88" t="e">
        <f t="shared" si="243"/>
        <v>#DIV/0!</v>
      </c>
      <c r="BA682" s="88" t="e">
        <f t="shared" si="243"/>
        <v>#DIV/0!</v>
      </c>
      <c r="BB682" s="88"/>
      <c r="BC682" s="88"/>
      <c r="BD682" s="88"/>
      <c r="BE682" s="88"/>
      <c r="BF682" s="88"/>
      <c r="BG682" s="88"/>
      <c r="BH682" s="88"/>
      <c r="BI682" s="88"/>
      <c r="BJ682" s="88"/>
      <c r="BK682" s="88"/>
      <c r="BL682" s="88"/>
      <c r="BM682" s="88"/>
      <c r="BN682" s="88"/>
      <c r="BO682" s="88"/>
      <c r="BP682" s="88"/>
      <c r="BQ682" s="88"/>
      <c r="BR682" s="88"/>
      <c r="BS682" s="88"/>
      <c r="BT682" s="88"/>
      <c r="BU682" s="88"/>
      <c r="BV682" s="88"/>
    </row>
    <row r="683" spans="1:74" x14ac:dyDescent="0.2">
      <c r="A683" s="90" t="str">
        <f t="shared" si="159"/>
        <v>Alternatives Basket</v>
      </c>
      <c r="C683" s="88">
        <f t="shared" ref="C683:AH683" si="244">C609/(HLOOKUP($A683,$C$244:$BV$245,2,FALSE)*HLOOKUP(C$2,$C$244:$BV$245,2,FALSE))</f>
        <v>0.83434409083739569</v>
      </c>
      <c r="D683" s="88">
        <f t="shared" si="244"/>
        <v>0.8287442262298228</v>
      </c>
      <c r="E683" s="88">
        <f t="shared" si="244"/>
        <v>0.87584398822543275</v>
      </c>
      <c r="F683" s="88">
        <f t="shared" si="244"/>
        <v>0.78247256256484388</v>
      </c>
      <c r="G683" s="88">
        <f t="shared" si="244"/>
        <v>0.73103814807435719</v>
      </c>
      <c r="H683" s="88">
        <f t="shared" si="244"/>
        <v>0.87571097693034083</v>
      </c>
      <c r="I683" s="88">
        <f t="shared" si="244"/>
        <v>0.86105302310775644</v>
      </c>
      <c r="J683" s="88">
        <f t="shared" si="244"/>
        <v>0.840112071318451</v>
      </c>
      <c r="K683" s="88">
        <f t="shared" si="244"/>
        <v>0.80664907882016046</v>
      </c>
      <c r="L683" s="88" t="e">
        <f t="shared" si="244"/>
        <v>#DIV/0!</v>
      </c>
      <c r="M683" s="88">
        <f t="shared" si="244"/>
        <v>0.13574749300906214</v>
      </c>
      <c r="N683" s="88">
        <f t="shared" si="244"/>
        <v>-0.14964950637734961</v>
      </c>
      <c r="O683" s="88">
        <f t="shared" si="244"/>
        <v>9.6230033912947134E-3</v>
      </c>
      <c r="P683" s="88">
        <f t="shared" si="244"/>
        <v>-0.14968911880747388</v>
      </c>
      <c r="Q683" s="88">
        <f t="shared" si="244"/>
        <v>-0.16274713277237851</v>
      </c>
      <c r="R683" s="88">
        <f t="shared" si="244"/>
        <v>0.39316088877090333</v>
      </c>
      <c r="S683" s="88">
        <f t="shared" si="244"/>
        <v>0.40709302928487284</v>
      </c>
      <c r="T683" s="88">
        <f t="shared" si="244"/>
        <v>0.34900463478274302</v>
      </c>
      <c r="U683" s="88">
        <f t="shared" si="244"/>
        <v>0.29827267780766997</v>
      </c>
      <c r="V683" s="88">
        <f t="shared" si="244"/>
        <v>5.058460871551132E-2</v>
      </c>
      <c r="W683" s="88">
        <f t="shared" si="244"/>
        <v>1.7282470434508469E-2</v>
      </c>
      <c r="X683" s="88">
        <f t="shared" si="244"/>
        <v>0.50282066563015237</v>
      </c>
      <c r="Y683" s="88">
        <f t="shared" si="244"/>
        <v>5.0243858783144926E-2</v>
      </c>
      <c r="Z683" s="88">
        <f t="shared" si="244"/>
        <v>-2.9587325645227085E-3</v>
      </c>
      <c r="AA683" s="88">
        <f t="shared" si="244"/>
        <v>0.76378975540067007</v>
      </c>
      <c r="AB683" s="88">
        <f t="shared" si="244"/>
        <v>0.62573164465470454</v>
      </c>
      <c r="AC683" s="88">
        <f t="shared" si="244"/>
        <v>0.42215072005489374</v>
      </c>
      <c r="AD683" s="88">
        <f t="shared" si="244"/>
        <v>0.33569169523994191</v>
      </c>
      <c r="AE683" s="88">
        <f t="shared" si="244"/>
        <v>0.59952378906974113</v>
      </c>
      <c r="AF683" s="88">
        <f t="shared" si="244"/>
        <v>0.60107799448806831</v>
      </c>
      <c r="AG683" s="88">
        <f t="shared" si="244"/>
        <v>0.62591105012029702</v>
      </c>
      <c r="AH683" s="88">
        <f t="shared" si="244"/>
        <v>0.62339872663479012</v>
      </c>
      <c r="AI683" s="88">
        <f t="shared" ref="AI683:BA683" si="245">AI609/(HLOOKUP($A683,$C$244:$BV$245,2,FALSE)*HLOOKUP(AI$2,$C$244:$BV$245,2,FALSE))</f>
        <v>0.77636420851436305</v>
      </c>
      <c r="AJ683" s="88">
        <f t="shared" si="245"/>
        <v>0.8493269631715582</v>
      </c>
      <c r="AK683" s="88">
        <f t="shared" si="245"/>
        <v>0.84376883805076031</v>
      </c>
      <c r="AL683" s="88">
        <f t="shared" si="245"/>
        <v>0.80634653015545588</v>
      </c>
      <c r="AM683" s="88">
        <f t="shared" si="245"/>
        <v>0.3902982320505185</v>
      </c>
      <c r="AN683" s="88">
        <f t="shared" si="245"/>
        <v>0.77154904167039717</v>
      </c>
      <c r="AO683" s="88">
        <f t="shared" si="245"/>
        <v>6.3664661622401071E-3</v>
      </c>
      <c r="AP683" s="88">
        <f t="shared" si="245"/>
        <v>0.69102601452512702</v>
      </c>
      <c r="AQ683" s="88">
        <f t="shared" si="245"/>
        <v>0.7636941485657619</v>
      </c>
      <c r="AR683" s="88">
        <f t="shared" si="245"/>
        <v>0.5598628838060018</v>
      </c>
      <c r="AS683" s="88" t="e">
        <f t="shared" si="245"/>
        <v>#DIV/0!</v>
      </c>
      <c r="AT683" s="88">
        <f t="shared" si="245"/>
        <v>0.99999999999999956</v>
      </c>
      <c r="AU683" s="88">
        <f t="shared" si="245"/>
        <v>0.4797853872040142</v>
      </c>
      <c r="AV683" s="88">
        <f t="shared" si="245"/>
        <v>0.12115257958645667</v>
      </c>
      <c r="AW683" s="88">
        <f t="shared" si="245"/>
        <v>0.79225611503687432</v>
      </c>
      <c r="AX683" s="88">
        <f t="shared" si="245"/>
        <v>0.88231989782697329</v>
      </c>
      <c r="AY683" s="88">
        <f t="shared" si="245"/>
        <v>0.85260906255773405</v>
      </c>
      <c r="AZ683" s="88">
        <f t="shared" si="245"/>
        <v>0.58704450355099813</v>
      </c>
      <c r="BA683" s="88">
        <f t="shared" si="245"/>
        <v>0.54463096639821806</v>
      </c>
      <c r="BB683" s="88"/>
      <c r="BC683" s="88"/>
      <c r="BD683" s="88"/>
      <c r="BE683" s="88"/>
      <c r="BF683" s="88"/>
      <c r="BG683" s="88"/>
      <c r="BH683" s="88"/>
      <c r="BI683" s="88"/>
      <c r="BJ683" s="88"/>
      <c r="BK683" s="88"/>
      <c r="BL683" s="88"/>
      <c r="BM683" s="88"/>
      <c r="BN683" s="88"/>
      <c r="BO683" s="88"/>
      <c r="BP683" s="88"/>
      <c r="BQ683" s="88"/>
      <c r="BR683" s="88"/>
      <c r="BS683" s="88"/>
      <c r="BT683" s="88"/>
      <c r="BU683" s="88"/>
      <c r="BV683" s="88"/>
    </row>
    <row r="684" spans="1:74" x14ac:dyDescent="0.2">
      <c r="A684" s="90" t="str">
        <f t="shared" si="159"/>
        <v>Timberland</v>
      </c>
      <c r="C684" s="88">
        <f t="shared" ref="C684:AH684" si="246">C610/(HLOOKUP($A684,$C$244:$BV$245,2,FALSE)*HLOOKUP(C$2,$C$244:$BV$245,2,FALSE))</f>
        <v>0.35746987028441896</v>
      </c>
      <c r="D684" s="88">
        <f t="shared" si="246"/>
        <v>0.35544314340757793</v>
      </c>
      <c r="E684" s="88">
        <f t="shared" si="246"/>
        <v>0.36138061069398708</v>
      </c>
      <c r="F684" s="88">
        <f t="shared" si="246"/>
        <v>0.33469667211410564</v>
      </c>
      <c r="G684" s="88">
        <f t="shared" si="246"/>
        <v>0.28677446847779542</v>
      </c>
      <c r="H684" s="88">
        <f t="shared" si="246"/>
        <v>0.42027680601740419</v>
      </c>
      <c r="I684" s="88">
        <f t="shared" si="246"/>
        <v>0.45142507832656881</v>
      </c>
      <c r="J684" s="88">
        <f t="shared" si="246"/>
        <v>0.41653581749950103</v>
      </c>
      <c r="K684" s="88">
        <f t="shared" si="246"/>
        <v>0.28222555328184074</v>
      </c>
      <c r="L684" s="88" t="e">
        <f t="shared" si="246"/>
        <v>#DIV/0!</v>
      </c>
      <c r="M684" s="88">
        <f t="shared" si="246"/>
        <v>0.10891220422700633</v>
      </c>
      <c r="N684" s="88">
        <f t="shared" si="246"/>
        <v>0.11225204496693136</v>
      </c>
      <c r="O684" s="88">
        <f t="shared" si="246"/>
        <v>0.27949397034769574</v>
      </c>
      <c r="P684" s="88">
        <f t="shared" si="246"/>
        <v>0.14178067212439108</v>
      </c>
      <c r="Q684" s="88">
        <f t="shared" si="246"/>
        <v>-7.4556846646737828E-3</v>
      </c>
      <c r="R684" s="88">
        <f t="shared" si="246"/>
        <v>7.8358197116411232E-2</v>
      </c>
      <c r="S684" s="88">
        <f t="shared" si="246"/>
        <v>0.1028279046594269</v>
      </c>
      <c r="T684" s="88">
        <f t="shared" si="246"/>
        <v>6.0613830398352837E-2</v>
      </c>
      <c r="U684" s="88">
        <f t="shared" si="246"/>
        <v>0.22241239634863513</v>
      </c>
      <c r="V684" s="88">
        <f t="shared" si="246"/>
        <v>0.20856958779532944</v>
      </c>
      <c r="W684" s="88">
        <f t="shared" si="246"/>
        <v>6.6819706867159545E-2</v>
      </c>
      <c r="X684" s="88">
        <f t="shared" si="246"/>
        <v>0.26571296146750989</v>
      </c>
      <c r="Y684" s="88">
        <f t="shared" si="246"/>
        <v>1.3157819008860925E-2</v>
      </c>
      <c r="Z684" s="88">
        <f t="shared" si="246"/>
        <v>5.3325623125314747E-2</v>
      </c>
      <c r="AA684" s="88">
        <f t="shared" si="246"/>
        <v>0.31848884723124665</v>
      </c>
      <c r="AB684" s="88">
        <f t="shared" si="246"/>
        <v>3.1717226084417377E-2</v>
      </c>
      <c r="AC684" s="88">
        <f t="shared" si="246"/>
        <v>0.3894893037206541</v>
      </c>
      <c r="AD684" s="88">
        <f t="shared" si="246"/>
        <v>0.34656015385296174</v>
      </c>
      <c r="AE684" s="88">
        <f t="shared" si="246"/>
        <v>0.42740203148096895</v>
      </c>
      <c r="AF684" s="88">
        <f t="shared" si="246"/>
        <v>0.29749066494422893</v>
      </c>
      <c r="AG684" s="88">
        <f t="shared" si="246"/>
        <v>0.21749698810766885</v>
      </c>
      <c r="AH684" s="88">
        <f t="shared" si="246"/>
        <v>0.40758931570874796</v>
      </c>
      <c r="AI684" s="88">
        <f t="shared" ref="AI684:BA684" si="247">AI610/(HLOOKUP($A684,$C$244:$BV$245,2,FALSE)*HLOOKUP(AI$2,$C$244:$BV$245,2,FALSE))</f>
        <v>0.30701116373818149</v>
      </c>
      <c r="AJ684" s="88">
        <f t="shared" si="247"/>
        <v>0.33196501005148144</v>
      </c>
      <c r="AK684" s="88">
        <f t="shared" si="247"/>
        <v>0.33110932376563057</v>
      </c>
      <c r="AL684" s="88">
        <f t="shared" si="247"/>
        <v>0.32354100846292544</v>
      </c>
      <c r="AM684" s="88">
        <f t="shared" si="247"/>
        <v>0.20448822786500426</v>
      </c>
      <c r="AN684" s="88">
        <f t="shared" si="247"/>
        <v>0.22673157807758668</v>
      </c>
      <c r="AO684" s="88">
        <f t="shared" si="247"/>
        <v>4.0399001077054972E-3</v>
      </c>
      <c r="AP684" s="88">
        <f t="shared" si="247"/>
        <v>0.46081343874413283</v>
      </c>
      <c r="AQ684" s="88">
        <f t="shared" si="247"/>
        <v>0.41453937083050879</v>
      </c>
      <c r="AR684" s="88">
        <f t="shared" si="247"/>
        <v>0.39050936094590966</v>
      </c>
      <c r="AS684" s="88" t="e">
        <f t="shared" si="247"/>
        <v>#DIV/0!</v>
      </c>
      <c r="AT684" s="88">
        <f t="shared" si="247"/>
        <v>0.47978538720401431</v>
      </c>
      <c r="AU684" s="88">
        <f t="shared" si="247"/>
        <v>0.99999999999999956</v>
      </c>
      <c r="AV684" s="88">
        <f t="shared" si="247"/>
        <v>0.50040611827454284</v>
      </c>
      <c r="AW684" s="88">
        <f t="shared" si="247"/>
        <v>0.29439679685542514</v>
      </c>
      <c r="AX684" s="88">
        <f t="shared" si="247"/>
        <v>0.36422176408693102</v>
      </c>
      <c r="AY684" s="88">
        <f t="shared" si="247"/>
        <v>0.45403537585493148</v>
      </c>
      <c r="AZ684" s="88">
        <f t="shared" si="247"/>
        <v>9.106013815615295E-2</v>
      </c>
      <c r="BA684" s="88">
        <f t="shared" si="247"/>
        <v>0.26363578551719263</v>
      </c>
      <c r="BB684" s="88"/>
      <c r="BC684" s="88"/>
      <c r="BD684" s="88"/>
      <c r="BE684" s="88"/>
      <c r="BF684" s="88"/>
      <c r="BG684" s="88"/>
      <c r="BH684" s="88"/>
      <c r="BI684" s="88"/>
      <c r="BJ684" s="88"/>
      <c r="BK684" s="88"/>
      <c r="BL684" s="88"/>
      <c r="BM684" s="88"/>
      <c r="BN684" s="88"/>
      <c r="BO684" s="88"/>
      <c r="BP684" s="88"/>
      <c r="BQ684" s="88"/>
      <c r="BR684" s="88"/>
      <c r="BS684" s="88"/>
      <c r="BT684" s="88"/>
      <c r="BU684" s="88"/>
      <c r="BV684" s="88"/>
    </row>
    <row r="685" spans="1:74" x14ac:dyDescent="0.2">
      <c r="A685" s="90" t="str">
        <f t="shared" si="159"/>
        <v>Farmland</v>
      </c>
      <c r="C685" s="88">
        <f t="shared" ref="C685:AH685" si="248">C611/(HLOOKUP($A685,$C$244:$BV$245,2,FALSE)*HLOOKUP(C$2,$C$244:$BV$245,2,FALSE))</f>
        <v>0.33730474914750885</v>
      </c>
      <c r="D685" s="88">
        <f t="shared" si="248"/>
        <v>0.34024482793506783</v>
      </c>
      <c r="E685" s="88">
        <f t="shared" si="248"/>
        <v>0.26176428347315611</v>
      </c>
      <c r="F685" s="88">
        <f t="shared" si="248"/>
        <v>0.26811980965814203</v>
      </c>
      <c r="G685" s="88">
        <f t="shared" si="248"/>
        <v>0.18635937884858594</v>
      </c>
      <c r="H685" s="88">
        <f t="shared" si="248"/>
        <v>0.31774477778726162</v>
      </c>
      <c r="I685" s="88">
        <f t="shared" si="248"/>
        <v>0.27722149848404593</v>
      </c>
      <c r="J685" s="88">
        <f t="shared" si="248"/>
        <v>0.23886370697795509</v>
      </c>
      <c r="K685" s="88">
        <f t="shared" si="248"/>
        <v>8.5575075422256661E-2</v>
      </c>
      <c r="L685" s="88" t="e">
        <f t="shared" si="248"/>
        <v>#DIV/0!</v>
      </c>
      <c r="M685" s="88">
        <f t="shared" si="248"/>
        <v>-0.33512870401877759</v>
      </c>
      <c r="N685" s="88">
        <f t="shared" si="248"/>
        <v>-0.20647494253289247</v>
      </c>
      <c r="O685" s="88">
        <f t="shared" si="248"/>
        <v>-0.26657145624801154</v>
      </c>
      <c r="P685" s="88">
        <f t="shared" si="248"/>
        <v>-0.19496659405280189</v>
      </c>
      <c r="Q685" s="88">
        <f t="shared" si="248"/>
        <v>-0.23296763322040401</v>
      </c>
      <c r="R685" s="88">
        <f t="shared" si="248"/>
        <v>-0.40568688633841887</v>
      </c>
      <c r="S685" s="88">
        <f t="shared" si="248"/>
        <v>-0.41159603917367227</v>
      </c>
      <c r="T685" s="88">
        <f t="shared" si="248"/>
        <v>-0.36233272377363201</v>
      </c>
      <c r="U685" s="88">
        <f t="shared" si="248"/>
        <v>-0.24007956517684698</v>
      </c>
      <c r="V685" s="88">
        <f t="shared" si="248"/>
        <v>-0.23597032012691135</v>
      </c>
      <c r="W685" s="88">
        <f t="shared" si="248"/>
        <v>-0.27432500320807968</v>
      </c>
      <c r="X685" s="88">
        <f t="shared" si="248"/>
        <v>-0.12326705974331521</v>
      </c>
      <c r="Y685" s="88">
        <f t="shared" si="248"/>
        <v>-0.29389172324957719</v>
      </c>
      <c r="Z685" s="88">
        <f t="shared" si="248"/>
        <v>-0.30608561646503873</v>
      </c>
      <c r="AA685" s="88">
        <f t="shared" si="248"/>
        <v>-0.14140022601228044</v>
      </c>
      <c r="AB685" s="88">
        <f t="shared" si="248"/>
        <v>-0.26776099462730968</v>
      </c>
      <c r="AC685" s="88">
        <f t="shared" si="248"/>
        <v>0.22196634591359071</v>
      </c>
      <c r="AD685" s="88">
        <f t="shared" si="248"/>
        <v>0.19411309268175736</v>
      </c>
      <c r="AE685" s="88">
        <f t="shared" si="248"/>
        <v>0.23940753439991366</v>
      </c>
      <c r="AF685" s="88">
        <f t="shared" si="248"/>
        <v>-6.3784455425354838E-2</v>
      </c>
      <c r="AG685" s="88">
        <f t="shared" si="248"/>
        <v>-0.13301206568088753</v>
      </c>
      <c r="AH685" s="88">
        <f t="shared" si="248"/>
        <v>0.15507474177811559</v>
      </c>
      <c r="AI685" s="88">
        <f t="shared" ref="AI685:BA685" si="249">AI611/(HLOOKUP($A685,$C$244:$BV$245,2,FALSE)*HLOOKUP(AI$2,$C$244:$BV$245,2,FALSE))</f>
        <v>-2.0743503660561741E-2</v>
      </c>
      <c r="AJ685" s="88">
        <f t="shared" si="249"/>
        <v>7.2201247413725245E-2</v>
      </c>
      <c r="AK685" s="88">
        <f t="shared" si="249"/>
        <v>0.13809839129288151</v>
      </c>
      <c r="AL685" s="88">
        <f t="shared" si="249"/>
        <v>4.1108406242820993E-2</v>
      </c>
      <c r="AM685" s="88">
        <f t="shared" si="249"/>
        <v>-4.8952993684344213E-2</v>
      </c>
      <c r="AN685" s="88">
        <f t="shared" si="249"/>
        <v>-0.18216939059932319</v>
      </c>
      <c r="AO685" s="88">
        <f t="shared" si="249"/>
        <v>-7.9581602195463758E-2</v>
      </c>
      <c r="AP685" s="88">
        <f t="shared" si="249"/>
        <v>-7.5656853839032017E-3</v>
      </c>
      <c r="AQ685" s="88">
        <f t="shared" si="249"/>
        <v>0.17787968990023584</v>
      </c>
      <c r="AR685" s="88">
        <f t="shared" si="249"/>
        <v>0.13890787064333179</v>
      </c>
      <c r="AS685" s="88" t="e">
        <f t="shared" si="249"/>
        <v>#DIV/0!</v>
      </c>
      <c r="AT685" s="88">
        <f t="shared" si="249"/>
        <v>0.12115257958645666</v>
      </c>
      <c r="AU685" s="88">
        <f t="shared" si="249"/>
        <v>0.50040611827454284</v>
      </c>
      <c r="AV685" s="88">
        <f t="shared" si="249"/>
        <v>0.99999999999999933</v>
      </c>
      <c r="AW685" s="88">
        <f t="shared" si="249"/>
        <v>7.0135033571375405E-2</v>
      </c>
      <c r="AX685" s="88">
        <f t="shared" si="249"/>
        <v>0.11342739917560274</v>
      </c>
      <c r="AY685" s="88">
        <f t="shared" si="249"/>
        <v>0.37113361649312937</v>
      </c>
      <c r="AZ685" s="88">
        <f t="shared" si="249"/>
        <v>0.23772958289909976</v>
      </c>
      <c r="BA685" s="88">
        <f t="shared" si="249"/>
        <v>-7.6147202883844523E-2</v>
      </c>
      <c r="BB685" s="88"/>
      <c r="BC685" s="88"/>
      <c r="BD685" s="88"/>
      <c r="BE685" s="88"/>
      <c r="BF685" s="88"/>
      <c r="BG685" s="88"/>
      <c r="BH685" s="88"/>
      <c r="BI685" s="88"/>
      <c r="BJ685" s="88"/>
      <c r="BK685" s="88"/>
      <c r="BL685" s="88"/>
      <c r="BM685" s="88"/>
      <c r="BN685" s="88"/>
      <c r="BO685" s="88"/>
      <c r="BP685" s="88"/>
      <c r="BQ685" s="88"/>
      <c r="BR685" s="88"/>
      <c r="BS685" s="88"/>
      <c r="BT685" s="88"/>
      <c r="BU685" s="88"/>
      <c r="BV685" s="88"/>
    </row>
    <row r="686" spans="1:74" x14ac:dyDescent="0.2">
      <c r="A686" s="90" t="str">
        <f t="shared" si="159"/>
        <v>U.S. REIT</v>
      </c>
      <c r="C686" s="88">
        <f t="shared" ref="C686:AH686" si="250">C612/(HLOOKUP($A686,$C$244:$BV$245,2,FALSE)*HLOOKUP(C$2,$C$244:$BV$245,2,FALSE))</f>
        <v>0.6416713546623164</v>
      </c>
      <c r="D686" s="88">
        <f t="shared" si="250"/>
        <v>0.63266085218671098</v>
      </c>
      <c r="E686" s="88">
        <f t="shared" si="250"/>
        <v>0.6980391428520728</v>
      </c>
      <c r="F686" s="88">
        <f t="shared" si="250"/>
        <v>0.64444084652653133</v>
      </c>
      <c r="G686" s="88">
        <f t="shared" si="250"/>
        <v>0.56212258383921776</v>
      </c>
      <c r="H686" s="88">
        <f t="shared" si="250"/>
        <v>0.62021504998587895</v>
      </c>
      <c r="I686" s="88">
        <f t="shared" si="250"/>
        <v>0.57734819567314277</v>
      </c>
      <c r="J686" s="88">
        <f t="shared" si="250"/>
        <v>0.55919994307335563</v>
      </c>
      <c r="K686" s="88">
        <f t="shared" si="250"/>
        <v>0.51481046803105335</v>
      </c>
      <c r="L686" s="88" t="e">
        <f t="shared" si="250"/>
        <v>#DIV/0!</v>
      </c>
      <c r="M686" s="88">
        <f t="shared" si="250"/>
        <v>0.29317822320777509</v>
      </c>
      <c r="N686" s="88">
        <f t="shared" si="250"/>
        <v>5.5314900413103954E-2</v>
      </c>
      <c r="O686" s="88">
        <f t="shared" si="250"/>
        <v>-3.9076204587980265E-2</v>
      </c>
      <c r="P686" s="88">
        <f t="shared" si="250"/>
        <v>2.5921789622323218E-2</v>
      </c>
      <c r="Q686" s="88">
        <f t="shared" si="250"/>
        <v>9.1263955566437613E-2</v>
      </c>
      <c r="R686" s="88">
        <f t="shared" si="250"/>
        <v>0.44472639844796408</v>
      </c>
      <c r="S686" s="88">
        <f t="shared" si="250"/>
        <v>0.41383363404636225</v>
      </c>
      <c r="T686" s="88">
        <f t="shared" si="250"/>
        <v>0.44088492772632759</v>
      </c>
      <c r="U686" s="88">
        <f t="shared" si="250"/>
        <v>0.31164973989298078</v>
      </c>
      <c r="V686" s="88">
        <f t="shared" si="250"/>
        <v>0.17985708088401958</v>
      </c>
      <c r="W686" s="88">
        <f t="shared" si="250"/>
        <v>0.16206693988728044</v>
      </c>
      <c r="X686" s="88">
        <f t="shared" si="250"/>
        <v>0.60714759906370996</v>
      </c>
      <c r="Y686" s="88">
        <f t="shared" si="250"/>
        <v>0.21351999088358295</v>
      </c>
      <c r="Z686" s="88">
        <f t="shared" si="250"/>
        <v>8.7550320117884758E-2</v>
      </c>
      <c r="AA686" s="88">
        <f t="shared" si="250"/>
        <v>0.62889311264493974</v>
      </c>
      <c r="AB686" s="88">
        <f t="shared" si="250"/>
        <v>0.47214424909377506</v>
      </c>
      <c r="AC686" s="88">
        <f t="shared" si="250"/>
        <v>0.33561742539705602</v>
      </c>
      <c r="AD686" s="88">
        <f t="shared" si="250"/>
        <v>0.29101463028165803</v>
      </c>
      <c r="AE686" s="88">
        <f t="shared" si="250"/>
        <v>0.41751448360338533</v>
      </c>
      <c r="AF686" s="88">
        <f t="shared" si="250"/>
        <v>0.54437813555258407</v>
      </c>
      <c r="AG686" s="88">
        <f t="shared" si="250"/>
        <v>0.47939332813483987</v>
      </c>
      <c r="AH686" s="88">
        <f t="shared" si="250"/>
        <v>0.51919984446969958</v>
      </c>
      <c r="AI686" s="88">
        <f t="shared" ref="AI686:BA686" si="251">AI612/(HLOOKUP($A686,$C$244:$BV$245,2,FALSE)*HLOOKUP(AI$2,$C$244:$BV$245,2,FALSE))</f>
        <v>0.41581051602408614</v>
      </c>
      <c r="AJ686" s="88">
        <f t="shared" si="251"/>
        <v>0.48864056341475831</v>
      </c>
      <c r="AK686" s="88">
        <f t="shared" si="251"/>
        <v>0.48889317484149447</v>
      </c>
      <c r="AL686" s="88">
        <f t="shared" si="251"/>
        <v>0.47340852351138185</v>
      </c>
      <c r="AM686" s="88">
        <f t="shared" si="251"/>
        <v>0.18341643004657837</v>
      </c>
      <c r="AN686" s="88">
        <f t="shared" si="251"/>
        <v>0.47111052117605462</v>
      </c>
      <c r="AO686" s="88">
        <f t="shared" si="251"/>
        <v>-2.2059021353098209E-4</v>
      </c>
      <c r="AP686" s="88">
        <f t="shared" si="251"/>
        <v>0.23704673362924261</v>
      </c>
      <c r="AQ686" s="88">
        <f t="shared" si="251"/>
        <v>0.36182285182137536</v>
      </c>
      <c r="AR686" s="88">
        <f t="shared" si="251"/>
        <v>0.41234192838301442</v>
      </c>
      <c r="AS686" s="88" t="e">
        <f t="shared" si="251"/>
        <v>#DIV/0!</v>
      </c>
      <c r="AT686" s="88">
        <f t="shared" si="251"/>
        <v>0.79225611503687421</v>
      </c>
      <c r="AU686" s="88">
        <f t="shared" si="251"/>
        <v>0.29439679685542508</v>
      </c>
      <c r="AV686" s="88">
        <f t="shared" si="251"/>
        <v>7.0135033571375377E-2</v>
      </c>
      <c r="AW686" s="88">
        <f t="shared" si="251"/>
        <v>1.0000000000000002</v>
      </c>
      <c r="AX686" s="88">
        <f t="shared" si="251"/>
        <v>0.90989796212646701</v>
      </c>
      <c r="AY686" s="88">
        <f t="shared" si="251"/>
        <v>0.62711297297495505</v>
      </c>
      <c r="AZ686" s="88">
        <f t="shared" si="251"/>
        <v>0.45305109678331795</v>
      </c>
      <c r="BA686" s="88">
        <f t="shared" si="251"/>
        <v>0.31324878046093424</v>
      </c>
      <c r="BB686" s="88"/>
      <c r="BC686" s="88"/>
      <c r="BD686" s="88"/>
      <c r="BE686" s="88"/>
      <c r="BF686" s="88"/>
      <c r="BG686" s="88"/>
      <c r="BH686" s="88"/>
      <c r="BI686" s="88"/>
      <c r="BJ686" s="88"/>
      <c r="BK686" s="88"/>
      <c r="BL686" s="88"/>
      <c r="BM686" s="88"/>
      <c r="BN686" s="88"/>
      <c r="BO686" s="88"/>
      <c r="BP686" s="88"/>
      <c r="BQ686" s="88"/>
      <c r="BR686" s="88"/>
      <c r="BS686" s="88"/>
      <c r="BT686" s="88"/>
      <c r="BU686" s="88"/>
      <c r="BV686" s="88"/>
    </row>
    <row r="687" spans="1:74" x14ac:dyDescent="0.2">
      <c r="A687" s="90" t="str">
        <f t="shared" si="159"/>
        <v>Global REIT</v>
      </c>
      <c r="C687" s="88">
        <f t="shared" ref="C687:AH687" si="252">C613/(HLOOKUP($A687,$C$244:$BV$245,2,FALSE)*HLOOKUP(C$2,$C$244:$BV$245,2,FALSE))</f>
        <v>0.74436549482405134</v>
      </c>
      <c r="D687" s="88">
        <f t="shared" si="252"/>
        <v>0.7405676243024556</v>
      </c>
      <c r="E687" s="88">
        <f t="shared" si="252"/>
        <v>0.78575460365410665</v>
      </c>
      <c r="F687" s="88">
        <f t="shared" si="252"/>
        <v>0.68857224084987367</v>
      </c>
      <c r="G687" s="88">
        <f t="shared" si="252"/>
        <v>0.62535711914140546</v>
      </c>
      <c r="H687" s="88">
        <f t="shared" si="252"/>
        <v>0.7957657256596351</v>
      </c>
      <c r="I687" s="88">
        <f t="shared" si="252"/>
        <v>0.79082573127895217</v>
      </c>
      <c r="J687" s="88">
        <f t="shared" si="252"/>
        <v>0.77194495096779914</v>
      </c>
      <c r="K687" s="88">
        <f t="shared" si="252"/>
        <v>0.72685076296918349</v>
      </c>
      <c r="L687" s="88" t="e">
        <f t="shared" si="252"/>
        <v>#DIV/0!</v>
      </c>
      <c r="M687" s="88">
        <f t="shared" si="252"/>
        <v>0.2982602972083197</v>
      </c>
      <c r="N687" s="88">
        <f t="shared" si="252"/>
        <v>1.315585255418605E-2</v>
      </c>
      <c r="O687" s="88">
        <f t="shared" si="252"/>
        <v>-3.2729090027985477E-2</v>
      </c>
      <c r="P687" s="88">
        <f t="shared" si="252"/>
        <v>-1.1108597205772624E-2</v>
      </c>
      <c r="Q687" s="88">
        <f t="shared" si="252"/>
        <v>3.6345983062305166E-2</v>
      </c>
      <c r="R687" s="88">
        <f t="shared" si="252"/>
        <v>0.51731826293974881</v>
      </c>
      <c r="S687" s="88">
        <f t="shared" si="252"/>
        <v>0.50109680625551234</v>
      </c>
      <c r="T687" s="88">
        <f t="shared" si="252"/>
        <v>0.49331358079393267</v>
      </c>
      <c r="U687" s="88">
        <f t="shared" si="252"/>
        <v>0.36474324707948247</v>
      </c>
      <c r="V687" s="88">
        <f t="shared" si="252"/>
        <v>0.17606702141518366</v>
      </c>
      <c r="W687" s="88">
        <f t="shared" si="252"/>
        <v>0.15872416546949744</v>
      </c>
      <c r="X687" s="88">
        <f t="shared" si="252"/>
        <v>0.57497525980311781</v>
      </c>
      <c r="Y687" s="88">
        <f t="shared" si="252"/>
        <v>0.20017036304609948</v>
      </c>
      <c r="Z687" s="88">
        <f t="shared" si="252"/>
        <v>9.3278543883481418E-2</v>
      </c>
      <c r="AA687" s="88">
        <f t="shared" si="252"/>
        <v>0.720429070697443</v>
      </c>
      <c r="AB687" s="88">
        <f t="shared" si="252"/>
        <v>0.54874981061307293</v>
      </c>
      <c r="AC687" s="88">
        <f t="shared" si="252"/>
        <v>0.47885811788268151</v>
      </c>
      <c r="AD687" s="88">
        <f t="shared" si="252"/>
        <v>0.41004252065992464</v>
      </c>
      <c r="AE687" s="88">
        <f t="shared" si="252"/>
        <v>0.61256633259489557</v>
      </c>
      <c r="AF687" s="88">
        <f t="shared" si="252"/>
        <v>0.65138475554698416</v>
      </c>
      <c r="AG687" s="88">
        <f t="shared" si="252"/>
        <v>0.60370231559985743</v>
      </c>
      <c r="AH687" s="88">
        <f t="shared" si="252"/>
        <v>0.6545885208934451</v>
      </c>
      <c r="AI687" s="88">
        <f t="shared" ref="AI687:BA687" si="253">AI613/(HLOOKUP($A687,$C$244:$BV$245,2,FALSE)*HLOOKUP(AI$2,$C$244:$BV$245,2,FALSE))</f>
        <v>0.57451801222648047</v>
      </c>
      <c r="AJ687" s="88">
        <f t="shared" si="253"/>
        <v>0.67995456766779405</v>
      </c>
      <c r="AK687" s="88">
        <f t="shared" si="253"/>
        <v>0.67497323779978413</v>
      </c>
      <c r="AL687" s="88">
        <f t="shared" si="253"/>
        <v>0.63547940290562421</v>
      </c>
      <c r="AM687" s="88">
        <f t="shared" si="253"/>
        <v>0.28874497742721417</v>
      </c>
      <c r="AN687" s="88">
        <f t="shared" si="253"/>
        <v>0.62843080501048354</v>
      </c>
      <c r="AO687" s="88">
        <f t="shared" si="253"/>
        <v>-3.3093719596418501E-3</v>
      </c>
      <c r="AP687" s="88">
        <f t="shared" si="253"/>
        <v>0.39859357326781869</v>
      </c>
      <c r="AQ687" s="88">
        <f t="shared" si="253"/>
        <v>0.57920286661306986</v>
      </c>
      <c r="AR687" s="88">
        <f t="shared" si="253"/>
        <v>0.43108846309195681</v>
      </c>
      <c r="AS687" s="88" t="e">
        <f t="shared" si="253"/>
        <v>#DIV/0!</v>
      </c>
      <c r="AT687" s="88">
        <f t="shared" si="253"/>
        <v>0.88231989782697329</v>
      </c>
      <c r="AU687" s="88">
        <f t="shared" si="253"/>
        <v>0.36422176408693097</v>
      </c>
      <c r="AV687" s="88">
        <f t="shared" si="253"/>
        <v>0.11342739917560275</v>
      </c>
      <c r="AW687" s="88">
        <f t="shared" si="253"/>
        <v>0.90989796212646701</v>
      </c>
      <c r="AX687" s="88">
        <f t="shared" si="253"/>
        <v>1</v>
      </c>
      <c r="AY687" s="88">
        <f t="shared" si="253"/>
        <v>0.75874887137074165</v>
      </c>
      <c r="AZ687" s="88">
        <f t="shared" si="253"/>
        <v>0.54402286426514734</v>
      </c>
      <c r="BA687" s="88">
        <f t="shared" si="253"/>
        <v>0.41974854059228045</v>
      </c>
      <c r="BB687" s="88"/>
      <c r="BC687" s="88"/>
      <c r="BD687" s="88"/>
      <c r="BE687" s="88"/>
      <c r="BF687" s="88"/>
      <c r="BG687" s="88"/>
      <c r="BH687" s="88"/>
      <c r="BI687" s="88"/>
      <c r="BJ687" s="88"/>
      <c r="BK687" s="88"/>
      <c r="BL687" s="88"/>
      <c r="BM687" s="88"/>
      <c r="BN687" s="88"/>
      <c r="BO687" s="88"/>
      <c r="BP687" s="88"/>
      <c r="BQ687" s="88"/>
      <c r="BR687" s="88"/>
      <c r="BS687" s="88"/>
      <c r="BT687" s="88"/>
      <c r="BU687" s="88"/>
      <c r="BV687" s="88"/>
    </row>
    <row r="688" spans="1:74" x14ac:dyDescent="0.2">
      <c r="A688" s="90" t="str">
        <f t="shared" si="159"/>
        <v>U.S. Private Equity</v>
      </c>
      <c r="C688" s="88">
        <f t="shared" ref="C688:AH688" si="254">C614/(HLOOKUP($A688,$C$244:$BV$245,2,FALSE)*HLOOKUP(C$2,$C$244:$BV$245,2,FALSE))</f>
        <v>0.97235478681060139</v>
      </c>
      <c r="D688" s="88">
        <f t="shared" si="254"/>
        <v>0.97166594547469654</v>
      </c>
      <c r="E688" s="88">
        <f t="shared" si="254"/>
        <v>0.94614269849799104</v>
      </c>
      <c r="F688" s="88">
        <f t="shared" si="254"/>
        <v>0.8587347105892249</v>
      </c>
      <c r="G688" s="88">
        <f t="shared" si="254"/>
        <v>0.77919362528493319</v>
      </c>
      <c r="H688" s="88">
        <f t="shared" si="254"/>
        <v>0.96814711152740829</v>
      </c>
      <c r="I688" s="88">
        <f t="shared" si="254"/>
        <v>0.90380696507598013</v>
      </c>
      <c r="J688" s="88">
        <f t="shared" si="254"/>
        <v>0.8383728258896932</v>
      </c>
      <c r="K688" s="88">
        <f t="shared" si="254"/>
        <v>0.80755841823188701</v>
      </c>
      <c r="L688" s="88" t="e">
        <f t="shared" si="254"/>
        <v>#DIV/0!</v>
      </c>
      <c r="M688" s="88">
        <f t="shared" si="254"/>
        <v>-7.1561055256001344E-2</v>
      </c>
      <c r="N688" s="88">
        <f t="shared" si="254"/>
        <v>-0.31265718117003033</v>
      </c>
      <c r="O688" s="88">
        <f t="shared" si="254"/>
        <v>-6.6260345530540943E-2</v>
      </c>
      <c r="P688" s="88">
        <f t="shared" si="254"/>
        <v>-0.31508558561015576</v>
      </c>
      <c r="Q688" s="88">
        <f t="shared" si="254"/>
        <v>-0.30800167609258777</v>
      </c>
      <c r="R688" s="88">
        <f t="shared" si="254"/>
        <v>0.18315659473233309</v>
      </c>
      <c r="S688" s="88">
        <f t="shared" si="254"/>
        <v>0.18992824976692807</v>
      </c>
      <c r="T688" s="88">
        <f t="shared" si="254"/>
        <v>0.16513136869585562</v>
      </c>
      <c r="U688" s="88">
        <f t="shared" si="254"/>
        <v>7.4958902038259542E-2</v>
      </c>
      <c r="V688" s="88">
        <f t="shared" si="254"/>
        <v>-0.13010665805569446</v>
      </c>
      <c r="W688" s="88">
        <f t="shared" si="254"/>
        <v>-0.14141285201076853</v>
      </c>
      <c r="X688" s="88">
        <f t="shared" si="254"/>
        <v>0.34114344555511089</v>
      </c>
      <c r="Y688" s="88">
        <f t="shared" si="254"/>
        <v>-0.10319872270696556</v>
      </c>
      <c r="Z688" s="88">
        <f t="shared" si="254"/>
        <v>-0.11541299264908857</v>
      </c>
      <c r="AA688" s="88">
        <f t="shared" si="254"/>
        <v>0.68176317481807125</v>
      </c>
      <c r="AB688" s="88">
        <f t="shared" si="254"/>
        <v>0.5345815816594981</v>
      </c>
      <c r="AC688" s="88">
        <f t="shared" si="254"/>
        <v>0.24453460100096661</v>
      </c>
      <c r="AD688" s="88">
        <f t="shared" si="254"/>
        <v>0.14839673806837861</v>
      </c>
      <c r="AE688" s="88">
        <f t="shared" si="254"/>
        <v>0.47237069914985658</v>
      </c>
      <c r="AF688" s="88">
        <f t="shared" si="254"/>
        <v>0.46189500618008605</v>
      </c>
      <c r="AG688" s="88">
        <f t="shared" si="254"/>
        <v>0.4955614023517787</v>
      </c>
      <c r="AH688" s="88">
        <f t="shared" si="254"/>
        <v>0.47410664223821669</v>
      </c>
      <c r="AI688" s="88">
        <f t="shared" ref="AI688:BA688" si="255">AI614/(HLOOKUP($A688,$C$244:$BV$245,2,FALSE)*HLOOKUP(AI$2,$C$244:$BV$245,2,FALSE))</f>
        <v>0.719549469450663</v>
      </c>
      <c r="AJ688" s="88">
        <f t="shared" si="255"/>
        <v>0.8438448401951687</v>
      </c>
      <c r="AK688" s="88">
        <f t="shared" si="255"/>
        <v>0.8702517728531024</v>
      </c>
      <c r="AL688" s="88">
        <f t="shared" si="255"/>
        <v>0.80055114462849297</v>
      </c>
      <c r="AM688" s="88">
        <f t="shared" si="255"/>
        <v>0.260323117845565</v>
      </c>
      <c r="AN688" s="88">
        <f t="shared" si="255"/>
        <v>0.6789011654859447</v>
      </c>
      <c r="AO688" s="88">
        <f t="shared" si="255"/>
        <v>-9.2596097952506284E-2</v>
      </c>
      <c r="AP688" s="88">
        <f t="shared" si="255"/>
        <v>0.41122771549324194</v>
      </c>
      <c r="AQ688" s="88">
        <f t="shared" si="255"/>
        <v>0.74741542765874036</v>
      </c>
      <c r="AR688" s="88">
        <f t="shared" si="255"/>
        <v>0.52105067038186803</v>
      </c>
      <c r="AS688" s="88" t="e">
        <f t="shared" si="255"/>
        <v>#DIV/0!</v>
      </c>
      <c r="AT688" s="88">
        <f t="shared" si="255"/>
        <v>0.85260906255773405</v>
      </c>
      <c r="AU688" s="88">
        <f t="shared" si="255"/>
        <v>0.45403537585493137</v>
      </c>
      <c r="AV688" s="88">
        <f t="shared" si="255"/>
        <v>0.37113361649312937</v>
      </c>
      <c r="AW688" s="88">
        <f t="shared" si="255"/>
        <v>0.62711297297495494</v>
      </c>
      <c r="AX688" s="88">
        <f t="shared" si="255"/>
        <v>0.75874887137074176</v>
      </c>
      <c r="AY688" s="88">
        <f t="shared" si="255"/>
        <v>0.99999999999999911</v>
      </c>
      <c r="AZ688" s="88">
        <f t="shared" si="255"/>
        <v>0.83696171059314606</v>
      </c>
      <c r="BA688" s="88">
        <f t="shared" si="255"/>
        <v>0.48304262567186035</v>
      </c>
      <c r="BB688" s="88"/>
      <c r="BC688" s="88"/>
      <c r="BD688" s="88"/>
      <c r="BE688" s="88"/>
      <c r="BF688" s="88"/>
      <c r="BG688" s="88"/>
      <c r="BH688" s="88"/>
      <c r="BI688" s="88"/>
      <c r="BJ688" s="88"/>
      <c r="BK688" s="88"/>
      <c r="BL688" s="88"/>
      <c r="BM688" s="88"/>
      <c r="BN688" s="88"/>
      <c r="BO688" s="88"/>
      <c r="BP688" s="88"/>
      <c r="BQ688" s="88"/>
      <c r="BR688" s="88"/>
      <c r="BS688" s="88"/>
      <c r="BT688" s="88"/>
      <c r="BU688" s="88"/>
      <c r="BV688" s="88"/>
    </row>
    <row r="689" spans="1:74" x14ac:dyDescent="0.2">
      <c r="A689" s="90" t="str">
        <f t="shared" si="159"/>
        <v>U.S. Venture Capital</v>
      </c>
      <c r="C689" s="88">
        <f t="shared" ref="C689:AH689" si="256">C615/(HLOOKUP($A689,$C$244:$BV$245,2,FALSE)*HLOOKUP(C$2,$C$244:$BV$245,2,FALSE))</f>
        <v>0.82803035594092733</v>
      </c>
      <c r="D689" s="88">
        <f t="shared" si="256"/>
        <v>0.82674373671967338</v>
      </c>
      <c r="E689" s="88">
        <f t="shared" si="256"/>
        <v>0.77951442658192827</v>
      </c>
      <c r="F689" s="88">
        <f t="shared" si="256"/>
        <v>0.73693305167262269</v>
      </c>
      <c r="G689" s="88">
        <f t="shared" si="256"/>
        <v>0.65159763544962279</v>
      </c>
      <c r="H689" s="88">
        <f t="shared" si="256"/>
        <v>0.77818746949252504</v>
      </c>
      <c r="I689" s="88">
        <f t="shared" si="256"/>
        <v>0.68802408758426403</v>
      </c>
      <c r="J689" s="88">
        <f t="shared" si="256"/>
        <v>0.59891228993799139</v>
      </c>
      <c r="K689" s="88">
        <f t="shared" si="256"/>
        <v>0.71479988534746897</v>
      </c>
      <c r="L689" s="88" t="e">
        <f t="shared" si="256"/>
        <v>#DIV/0!</v>
      </c>
      <c r="M689" s="88">
        <f t="shared" si="256"/>
        <v>-0.20088474897589298</v>
      </c>
      <c r="N689" s="88">
        <f t="shared" si="256"/>
        <v>-0.37112372584035808</v>
      </c>
      <c r="O689" s="88">
        <f t="shared" si="256"/>
        <v>-8.0140711093335242E-3</v>
      </c>
      <c r="P689" s="88">
        <f t="shared" si="256"/>
        <v>-0.36490061395239787</v>
      </c>
      <c r="Q689" s="88">
        <f t="shared" si="256"/>
        <v>-0.32762312305968677</v>
      </c>
      <c r="R689" s="88">
        <f t="shared" si="256"/>
        <v>-8.3125056193544839E-3</v>
      </c>
      <c r="S689" s="88">
        <f t="shared" si="256"/>
        <v>-2.040806258904344E-2</v>
      </c>
      <c r="T689" s="88">
        <f t="shared" si="256"/>
        <v>1.8569812876405778E-4</v>
      </c>
      <c r="U689" s="88">
        <f t="shared" si="256"/>
        <v>-0.12464657830271852</v>
      </c>
      <c r="V689" s="88">
        <f t="shared" si="256"/>
        <v>-0.25089584551720828</v>
      </c>
      <c r="W689" s="88">
        <f t="shared" si="256"/>
        <v>-0.20057685496856342</v>
      </c>
      <c r="X689" s="88">
        <f t="shared" si="256"/>
        <v>0.10924645253377682</v>
      </c>
      <c r="Y689" s="88">
        <f t="shared" si="256"/>
        <v>-0.19288690062613353</v>
      </c>
      <c r="Z689" s="88">
        <f t="shared" si="256"/>
        <v>-0.16588249370195762</v>
      </c>
      <c r="AA689" s="88">
        <f t="shared" si="256"/>
        <v>0.43083357396484334</v>
      </c>
      <c r="AB689" s="88">
        <f t="shared" si="256"/>
        <v>0.28744726476533999</v>
      </c>
      <c r="AC689" s="88">
        <f t="shared" si="256"/>
        <v>-2.328578930553471E-2</v>
      </c>
      <c r="AD689" s="88">
        <f t="shared" si="256"/>
        <v>-7.7646870555300576E-2</v>
      </c>
      <c r="AE689" s="88">
        <f t="shared" si="256"/>
        <v>0.1358276715078674</v>
      </c>
      <c r="AF689" s="88">
        <f t="shared" si="256"/>
        <v>0.21014445730838935</v>
      </c>
      <c r="AG689" s="88">
        <f t="shared" si="256"/>
        <v>0.22801420333990807</v>
      </c>
      <c r="AH689" s="88">
        <f t="shared" si="256"/>
        <v>0.22866791407055273</v>
      </c>
      <c r="AI689" s="88">
        <f t="shared" ref="AI689:BA689" si="257">AI615/(HLOOKUP($A689,$C$244:$BV$245,2,FALSE)*HLOOKUP(AI$2,$C$244:$BV$245,2,FALSE))</f>
        <v>0.52755221281206821</v>
      </c>
      <c r="AJ689" s="88">
        <f t="shared" si="257"/>
        <v>0.69359731447009532</v>
      </c>
      <c r="AK689" s="88">
        <f t="shared" si="257"/>
        <v>0.72152992246037784</v>
      </c>
      <c r="AL689" s="88">
        <f t="shared" si="257"/>
        <v>0.61634450870056801</v>
      </c>
      <c r="AM689" s="88">
        <f t="shared" si="257"/>
        <v>0.22209407096209505</v>
      </c>
      <c r="AN689" s="88">
        <f t="shared" si="257"/>
        <v>0.43978329334174304</v>
      </c>
      <c r="AO689" s="88">
        <f t="shared" si="257"/>
        <v>-5.2952211773323966E-2</v>
      </c>
      <c r="AP689" s="88">
        <f t="shared" si="257"/>
        <v>0.10845909100627006</v>
      </c>
      <c r="AQ689" s="88">
        <f t="shared" si="257"/>
        <v>0.57301069734001142</v>
      </c>
      <c r="AR689" s="88">
        <f t="shared" si="257"/>
        <v>0.16478551955687065</v>
      </c>
      <c r="AS689" s="88" t="e">
        <f t="shared" si="257"/>
        <v>#DIV/0!</v>
      </c>
      <c r="AT689" s="88">
        <f t="shared" si="257"/>
        <v>0.58704450355099813</v>
      </c>
      <c r="AU689" s="88">
        <f t="shared" si="257"/>
        <v>9.1060138156152937E-2</v>
      </c>
      <c r="AV689" s="88">
        <f t="shared" si="257"/>
        <v>0.23772958289909976</v>
      </c>
      <c r="AW689" s="88">
        <f t="shared" si="257"/>
        <v>0.45305109678331795</v>
      </c>
      <c r="AX689" s="88">
        <f t="shared" si="257"/>
        <v>0.54402286426514723</v>
      </c>
      <c r="AY689" s="88">
        <f t="shared" si="257"/>
        <v>0.83696171059314606</v>
      </c>
      <c r="AZ689" s="88">
        <f t="shared" si="257"/>
        <v>1</v>
      </c>
      <c r="BA689" s="88">
        <f t="shared" si="257"/>
        <v>0.34051386550181723</v>
      </c>
      <c r="BB689" s="88"/>
      <c r="BC689" s="88"/>
      <c r="BD689" s="88"/>
      <c r="BE689" s="88"/>
      <c r="BF689" s="88"/>
      <c r="BG689" s="88"/>
      <c r="BH689" s="88"/>
      <c r="BI689" s="88"/>
      <c r="BJ689" s="88"/>
      <c r="BK689" s="88"/>
      <c r="BL689" s="88"/>
      <c r="BM689" s="88"/>
      <c r="BN689" s="88"/>
      <c r="BO689" s="88"/>
      <c r="BP689" s="88"/>
      <c r="BQ689" s="88"/>
      <c r="BR689" s="88"/>
      <c r="BS689" s="88"/>
      <c r="BT689" s="88"/>
      <c r="BU689" s="88"/>
      <c r="BV689" s="88"/>
    </row>
    <row r="690" spans="1:74" x14ac:dyDescent="0.2">
      <c r="A690" s="90" t="str">
        <f t="shared" si="159"/>
        <v>Energy Infrastructure</v>
      </c>
      <c r="C690" s="88">
        <f t="shared" ref="C690:AH690" si="258">C616/(HLOOKUP($A690,$C$244:$BV$245,2,FALSE)*HLOOKUP(C$2,$C$244:$BV$245,2,FALSE))</f>
        <v>0.49173291478450498</v>
      </c>
      <c r="D690" s="88">
        <f t="shared" si="258"/>
        <v>0.49198933110317034</v>
      </c>
      <c r="E690" s="88">
        <f t="shared" si="258"/>
        <v>0.50250908550004114</v>
      </c>
      <c r="F690" s="88">
        <f t="shared" si="258"/>
        <v>0.42986511565468222</v>
      </c>
      <c r="G690" s="88">
        <f t="shared" si="258"/>
        <v>0.42842175956006268</v>
      </c>
      <c r="H690" s="88">
        <f t="shared" si="258"/>
        <v>0.51929271651385711</v>
      </c>
      <c r="I690" s="88">
        <f t="shared" si="258"/>
        <v>0.51297673392218668</v>
      </c>
      <c r="J690" s="88">
        <f t="shared" si="258"/>
        <v>0.48791844543853058</v>
      </c>
      <c r="K690" s="88">
        <f t="shared" si="258"/>
        <v>0.47109079022994743</v>
      </c>
      <c r="L690" s="88" t="e">
        <f t="shared" si="258"/>
        <v>#DIV/0!</v>
      </c>
      <c r="M690" s="88">
        <f t="shared" si="258"/>
        <v>1.6760632310539082E-3</v>
      </c>
      <c r="N690" s="88">
        <f t="shared" si="258"/>
        <v>-0.21425585487363744</v>
      </c>
      <c r="O690" s="88">
        <f t="shared" si="258"/>
        <v>3.177363396205593E-2</v>
      </c>
      <c r="P690" s="88">
        <f t="shared" si="258"/>
        <v>-0.19459611320247494</v>
      </c>
      <c r="Q690" s="88">
        <f t="shared" si="258"/>
        <v>-0.23615308500263557</v>
      </c>
      <c r="R690" s="88">
        <f t="shared" si="258"/>
        <v>0.22332161328102787</v>
      </c>
      <c r="S690" s="88">
        <f t="shared" si="258"/>
        <v>0.25319900923932731</v>
      </c>
      <c r="T690" s="88">
        <f t="shared" si="258"/>
        <v>0.16572958602743637</v>
      </c>
      <c r="U690" s="88">
        <f t="shared" si="258"/>
        <v>0.1207530820807169</v>
      </c>
      <c r="V690" s="88">
        <f t="shared" si="258"/>
        <v>-3.5543561316634505E-2</v>
      </c>
      <c r="W690" s="88">
        <f t="shared" si="258"/>
        <v>-6.8536638846642378E-2</v>
      </c>
      <c r="X690" s="88">
        <f t="shared" si="258"/>
        <v>0.22789320159362381</v>
      </c>
      <c r="Y690" s="88">
        <f t="shared" si="258"/>
        <v>8.9078831675088566E-2</v>
      </c>
      <c r="Z690" s="88">
        <f t="shared" si="258"/>
        <v>0.10269367320967469</v>
      </c>
      <c r="AA690" s="88">
        <f t="shared" si="258"/>
        <v>0.57339905742501851</v>
      </c>
      <c r="AB690" s="88">
        <f t="shared" si="258"/>
        <v>0.46774410803994293</v>
      </c>
      <c r="AC690" s="88">
        <f t="shared" si="258"/>
        <v>0.18461486274503203</v>
      </c>
      <c r="AD690" s="88">
        <f t="shared" si="258"/>
        <v>0.12827211820131756</v>
      </c>
      <c r="AE690" s="88">
        <f t="shared" si="258"/>
        <v>0.32405912162712397</v>
      </c>
      <c r="AF690" s="88">
        <f t="shared" si="258"/>
        <v>0.29243139866258472</v>
      </c>
      <c r="AG690" s="88">
        <f t="shared" si="258"/>
        <v>0.31586101846839437</v>
      </c>
      <c r="AH690" s="88">
        <f t="shared" si="258"/>
        <v>0.34185239228199044</v>
      </c>
      <c r="AI690" s="88">
        <f t="shared" ref="AI690:BA690" si="259">AI616/(HLOOKUP($A690,$C$244:$BV$245,2,FALSE)*HLOOKUP(AI$2,$C$244:$BV$245,2,FALSE))</f>
        <v>0.5410502054020192</v>
      </c>
      <c r="AJ690" s="88">
        <f t="shared" si="259"/>
        <v>0.55787752029217896</v>
      </c>
      <c r="AK690" s="88">
        <f t="shared" si="259"/>
        <v>0.53649115613294629</v>
      </c>
      <c r="AL690" s="88">
        <f t="shared" si="259"/>
        <v>0.59411501227670005</v>
      </c>
      <c r="AM690" s="88">
        <f t="shared" si="259"/>
        <v>0.22863055684347544</v>
      </c>
      <c r="AN690" s="88">
        <f t="shared" si="259"/>
        <v>0.63848507201440696</v>
      </c>
      <c r="AO690" s="88">
        <f t="shared" si="259"/>
        <v>-2.8119700754888687E-2</v>
      </c>
      <c r="AP690" s="88">
        <f t="shared" si="259"/>
        <v>0.44106365668506242</v>
      </c>
      <c r="AQ690" s="88">
        <f t="shared" si="259"/>
        <v>0.56793916574522074</v>
      </c>
      <c r="AR690" s="88">
        <f t="shared" si="259"/>
        <v>0.29203613440094128</v>
      </c>
      <c r="AS690" s="88" t="e">
        <f t="shared" si="259"/>
        <v>#DIV/0!</v>
      </c>
      <c r="AT690" s="88">
        <f t="shared" si="259"/>
        <v>0.54463096639821806</v>
      </c>
      <c r="AU690" s="88">
        <f t="shared" si="259"/>
        <v>0.26363578551719258</v>
      </c>
      <c r="AV690" s="88">
        <f t="shared" si="259"/>
        <v>-7.6147202883844564E-2</v>
      </c>
      <c r="AW690" s="88">
        <f t="shared" si="259"/>
        <v>0.3132487804609343</v>
      </c>
      <c r="AX690" s="88">
        <f t="shared" si="259"/>
        <v>0.41974854059228056</v>
      </c>
      <c r="AY690" s="88">
        <f t="shared" si="259"/>
        <v>0.48304262567186035</v>
      </c>
      <c r="AZ690" s="88">
        <f t="shared" si="259"/>
        <v>0.34051386550181717</v>
      </c>
      <c r="BA690" s="88">
        <f t="shared" si="259"/>
        <v>1.0000000000000007</v>
      </c>
      <c r="BB690" s="88"/>
      <c r="BC690" s="88"/>
      <c r="BD690" s="88"/>
      <c r="BE690" s="88"/>
      <c r="BF690" s="88"/>
      <c r="BG690" s="88"/>
      <c r="BH690" s="88"/>
      <c r="BI690" s="88"/>
      <c r="BJ690" s="88"/>
      <c r="BK690" s="88"/>
      <c r="BL690" s="88"/>
      <c r="BM690" s="88"/>
      <c r="BN690" s="88"/>
      <c r="BO690" s="88"/>
      <c r="BP690" s="88"/>
      <c r="BQ690" s="88"/>
      <c r="BR690" s="88"/>
      <c r="BS690" s="88"/>
      <c r="BT690" s="88"/>
      <c r="BU690" s="88"/>
      <c r="BV690" s="88"/>
    </row>
    <row r="691" spans="1:74" x14ac:dyDescent="0.2">
      <c r="A691" s="90">
        <f t="shared" si="159"/>
        <v>0</v>
      </c>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row>
    <row r="692" spans="1:74" x14ac:dyDescent="0.2">
      <c r="A692" s="90">
        <f t="shared" si="159"/>
        <v>0</v>
      </c>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row>
    <row r="693" spans="1:74" x14ac:dyDescent="0.2">
      <c r="A693" s="90">
        <f t="shared" si="159"/>
        <v>0</v>
      </c>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row>
    <row r="694" spans="1:74" x14ac:dyDescent="0.2">
      <c r="A694" s="90">
        <f t="shared" si="159"/>
        <v>0</v>
      </c>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row>
    <row r="695" spans="1:74" x14ac:dyDescent="0.2">
      <c r="A695" s="90" t="str">
        <f t="shared" si="159"/>
        <v>U.S. Small Cap Growth Equity</v>
      </c>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row>
    <row r="696" spans="1:74" x14ac:dyDescent="0.2">
      <c r="A696" s="90">
        <f t="shared" si="159"/>
        <v>0</v>
      </c>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row>
    <row r="697" spans="1:74" x14ac:dyDescent="0.2">
      <c r="A697" s="90" t="e">
        <f t="shared" si="159"/>
        <v>#REF!</v>
      </c>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row>
    <row r="698" spans="1:74" x14ac:dyDescent="0.2">
      <c r="A698" s="90" t="e">
        <f t="shared" si="159"/>
        <v>#REF!</v>
      </c>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row>
    <row r="699" spans="1:74" x14ac:dyDescent="0.2">
      <c r="A699" s="90">
        <f t="shared" si="159"/>
        <v>0</v>
      </c>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row>
    <row r="700" spans="1:74" x14ac:dyDescent="0.2">
      <c r="A700" s="90">
        <f t="shared" si="159"/>
        <v>0</v>
      </c>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row>
    <row r="701" spans="1:74" x14ac:dyDescent="0.2">
      <c r="A701" s="90" t="e">
        <f t="shared" si="159"/>
        <v>#REF!</v>
      </c>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row>
    <row r="702" spans="1:74" x14ac:dyDescent="0.2">
      <c r="A702" s="90" t="e">
        <f t="shared" si="159"/>
        <v>#REF!</v>
      </c>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row>
    <row r="703" spans="1:74" x14ac:dyDescent="0.2">
      <c r="A703" s="90" t="e">
        <f t="shared" si="159"/>
        <v>#REF!</v>
      </c>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row>
    <row r="704" spans="1:74" x14ac:dyDescent="0.2">
      <c r="A704" s="90" t="e">
        <f t="shared" si="159"/>
        <v>#REF!</v>
      </c>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row>
    <row r="705" spans="1:74" x14ac:dyDescent="0.2">
      <c r="A705" s="90" t="e">
        <f t="shared" ref="A705:A711" si="260">A557</f>
        <v>#REF!</v>
      </c>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row>
    <row r="706" spans="1:74" x14ac:dyDescent="0.2">
      <c r="A706" s="90" t="e">
        <f t="shared" si="260"/>
        <v>#REF!</v>
      </c>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row>
    <row r="707" spans="1:74" x14ac:dyDescent="0.2">
      <c r="A707" s="90" t="e">
        <f t="shared" si="260"/>
        <v>#REF!</v>
      </c>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row>
    <row r="708" spans="1:74" x14ac:dyDescent="0.2">
      <c r="A708" s="90" t="e">
        <f t="shared" si="260"/>
        <v>#REF!</v>
      </c>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row>
    <row r="709" spans="1:74" x14ac:dyDescent="0.2">
      <c r="A709" s="90" t="e">
        <f t="shared" si="260"/>
        <v>#REF!</v>
      </c>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row>
    <row r="710" spans="1:74" x14ac:dyDescent="0.2">
      <c r="A710" s="90" t="e">
        <f t="shared" si="260"/>
        <v>#REF!</v>
      </c>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row>
    <row r="711" spans="1:74" x14ac:dyDescent="0.2">
      <c r="A711" s="90" t="e">
        <f t="shared" si="260"/>
        <v>#REF!</v>
      </c>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row>
    <row r="716" spans="1:74" x14ac:dyDescent="0.2">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row>
    <row r="717" spans="1:74" x14ac:dyDescent="0.2">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7"/>
      <c r="BC717" s="87"/>
      <c r="BD717" s="87"/>
      <c r="BE717" s="87"/>
      <c r="BF717" s="87"/>
      <c r="BG717" s="87"/>
      <c r="BH717" s="87"/>
      <c r="BI717" s="87"/>
      <c r="BJ717" s="87"/>
      <c r="BK717" s="87"/>
      <c r="BL717" s="87"/>
      <c r="BM717" s="87"/>
      <c r="BN717" s="87"/>
      <c r="BO717" s="87"/>
      <c r="BP717" s="87"/>
      <c r="BQ717" s="87"/>
      <c r="BR717" s="87"/>
      <c r="BS717" s="87"/>
      <c r="BT717" s="87"/>
      <c r="BU717" s="87"/>
      <c r="BV717" s="87"/>
    </row>
    <row r="718" spans="1:74" x14ac:dyDescent="0.2">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7"/>
      <c r="BC718" s="87"/>
      <c r="BD718" s="87"/>
      <c r="BE718" s="87"/>
      <c r="BF718" s="87"/>
      <c r="BG718" s="87"/>
      <c r="BH718" s="87"/>
      <c r="BI718" s="87"/>
      <c r="BJ718" s="87"/>
      <c r="BK718" s="87"/>
      <c r="BL718" s="87"/>
      <c r="BM718" s="87"/>
      <c r="BN718" s="87"/>
      <c r="BO718" s="87"/>
      <c r="BP718" s="87"/>
      <c r="BQ718" s="87"/>
      <c r="BR718" s="87"/>
      <c r="BS718" s="87"/>
      <c r="BT718" s="87"/>
      <c r="BU718" s="87"/>
      <c r="BV718" s="87"/>
    </row>
    <row r="719" spans="1:74" x14ac:dyDescent="0.2">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7"/>
      <c r="BC719" s="87"/>
      <c r="BD719" s="87"/>
      <c r="BE719" s="87"/>
      <c r="BF719" s="87"/>
      <c r="BG719" s="87"/>
      <c r="BH719" s="87"/>
      <c r="BI719" s="87"/>
      <c r="BJ719" s="87"/>
      <c r="BK719" s="87"/>
      <c r="BL719" s="87"/>
      <c r="BM719" s="87"/>
      <c r="BN719" s="87"/>
      <c r="BO719" s="87"/>
      <c r="BP719" s="87"/>
      <c r="BQ719" s="87"/>
      <c r="BR719" s="87"/>
      <c r="BS719" s="87"/>
      <c r="BT719" s="87"/>
      <c r="BU719" s="87"/>
      <c r="BV719" s="87"/>
    </row>
    <row r="720" spans="1:74" x14ac:dyDescent="0.2">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7"/>
      <c r="BC720" s="87"/>
      <c r="BD720" s="87"/>
      <c r="BE720" s="87"/>
      <c r="BF720" s="87"/>
      <c r="BG720" s="87"/>
      <c r="BH720" s="87"/>
      <c r="BI720" s="87"/>
      <c r="BJ720" s="87"/>
      <c r="BK720" s="87"/>
      <c r="BL720" s="87"/>
      <c r="BM720" s="87"/>
      <c r="BN720" s="87"/>
      <c r="BO720" s="87"/>
      <c r="BP720" s="87"/>
      <c r="BQ720" s="87"/>
      <c r="BR720" s="87"/>
      <c r="BS720" s="87"/>
      <c r="BT720" s="87"/>
      <c r="BU720" s="87"/>
      <c r="BV720" s="87"/>
    </row>
    <row r="721" spans="3:74" x14ac:dyDescent="0.2">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7"/>
      <c r="BC721" s="87"/>
      <c r="BD721" s="87"/>
      <c r="BE721" s="87"/>
      <c r="BF721" s="87"/>
      <c r="BG721" s="87"/>
      <c r="BH721" s="87"/>
      <c r="BI721" s="87"/>
      <c r="BJ721" s="87"/>
      <c r="BK721" s="87"/>
      <c r="BL721" s="87"/>
      <c r="BM721" s="87"/>
      <c r="BN721" s="87"/>
      <c r="BO721" s="87"/>
      <c r="BP721" s="87"/>
      <c r="BQ721" s="87"/>
      <c r="BR721" s="87"/>
      <c r="BS721" s="87"/>
      <c r="BT721" s="87"/>
      <c r="BU721" s="87"/>
      <c r="BV721" s="87"/>
    </row>
    <row r="722" spans="3:74" x14ac:dyDescent="0.2">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7"/>
      <c r="BC722" s="87"/>
      <c r="BD722" s="87"/>
      <c r="BE722" s="87"/>
      <c r="BF722" s="87"/>
      <c r="BG722" s="87"/>
      <c r="BH722" s="87"/>
      <c r="BI722" s="87"/>
      <c r="BJ722" s="87"/>
      <c r="BK722" s="87"/>
      <c r="BL722" s="87"/>
      <c r="BM722" s="87"/>
      <c r="BN722" s="87"/>
      <c r="BO722" s="87"/>
      <c r="BP722" s="87"/>
      <c r="BQ722" s="87"/>
      <c r="BR722" s="87"/>
      <c r="BS722" s="87"/>
      <c r="BT722" s="87"/>
      <c r="BU722" s="87"/>
      <c r="BV722" s="87"/>
    </row>
    <row r="723" spans="3:74" x14ac:dyDescent="0.2">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7"/>
      <c r="BC723" s="87"/>
      <c r="BD723" s="87"/>
      <c r="BE723" s="87"/>
      <c r="BF723" s="87"/>
      <c r="BG723" s="87"/>
      <c r="BH723" s="87"/>
      <c r="BI723" s="87"/>
      <c r="BJ723" s="87"/>
      <c r="BK723" s="87"/>
      <c r="BL723" s="87"/>
      <c r="BM723" s="87"/>
      <c r="BN723" s="87"/>
      <c r="BO723" s="87"/>
      <c r="BP723" s="87"/>
      <c r="BQ723" s="87"/>
      <c r="BR723" s="87"/>
      <c r="BS723" s="87"/>
      <c r="BT723" s="87"/>
      <c r="BU723" s="87"/>
      <c r="BV723" s="87"/>
    </row>
    <row r="724" spans="3:74" x14ac:dyDescent="0.2">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7"/>
      <c r="BC724" s="87"/>
      <c r="BD724" s="87"/>
      <c r="BE724" s="87"/>
      <c r="BF724" s="87"/>
      <c r="BG724" s="87"/>
      <c r="BH724" s="87"/>
      <c r="BI724" s="87"/>
      <c r="BJ724" s="87"/>
      <c r="BK724" s="87"/>
      <c r="BL724" s="87"/>
      <c r="BM724" s="87"/>
      <c r="BN724" s="87"/>
      <c r="BO724" s="87"/>
      <c r="BP724" s="87"/>
      <c r="BQ724" s="87"/>
      <c r="BR724" s="87"/>
      <c r="BS724" s="87"/>
      <c r="BT724" s="87"/>
      <c r="BU724" s="87"/>
      <c r="BV724" s="87"/>
    </row>
    <row r="725" spans="3:74" x14ac:dyDescent="0.2">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7"/>
      <c r="BC725" s="87"/>
      <c r="BD725" s="87"/>
      <c r="BE725" s="87"/>
      <c r="BF725" s="87"/>
      <c r="BG725" s="87"/>
      <c r="BH725" s="87"/>
      <c r="BI725" s="87"/>
      <c r="BJ725" s="87"/>
      <c r="BK725" s="87"/>
      <c r="BL725" s="87"/>
      <c r="BM725" s="87"/>
      <c r="BN725" s="87"/>
      <c r="BO725" s="87"/>
      <c r="BP725" s="87"/>
      <c r="BQ725" s="87"/>
      <c r="BR725" s="87"/>
      <c r="BS725" s="87"/>
      <c r="BT725" s="87"/>
      <c r="BU725" s="87"/>
      <c r="BV725" s="87"/>
    </row>
    <row r="726" spans="3:74" x14ac:dyDescent="0.2">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7"/>
      <c r="BC726" s="87"/>
      <c r="BD726" s="87"/>
      <c r="BE726" s="87"/>
      <c r="BF726" s="87"/>
      <c r="BG726" s="87"/>
      <c r="BH726" s="87"/>
      <c r="BI726" s="87"/>
      <c r="BJ726" s="87"/>
      <c r="BK726" s="87"/>
      <c r="BL726" s="87"/>
      <c r="BM726" s="87"/>
      <c r="BN726" s="87"/>
      <c r="BO726" s="87"/>
      <c r="BP726" s="87"/>
      <c r="BQ726" s="87"/>
      <c r="BR726" s="87"/>
      <c r="BS726" s="87"/>
      <c r="BT726" s="87"/>
      <c r="BU726" s="87"/>
      <c r="BV726" s="87"/>
    </row>
    <row r="727" spans="3:74" x14ac:dyDescent="0.2">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7"/>
      <c r="BC727" s="87"/>
      <c r="BD727" s="87"/>
      <c r="BE727" s="87"/>
      <c r="BF727" s="87"/>
      <c r="BG727" s="87"/>
      <c r="BH727" s="87"/>
      <c r="BI727" s="87"/>
      <c r="BJ727" s="87"/>
      <c r="BK727" s="87"/>
      <c r="BL727" s="87"/>
      <c r="BM727" s="87"/>
      <c r="BN727" s="87"/>
      <c r="BO727" s="87"/>
      <c r="BP727" s="87"/>
      <c r="BQ727" s="87"/>
      <c r="BR727" s="87"/>
      <c r="BS727" s="87"/>
      <c r="BT727" s="87"/>
      <c r="BU727" s="87"/>
      <c r="BV727" s="87"/>
    </row>
    <row r="728" spans="3:74" x14ac:dyDescent="0.2">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7"/>
      <c r="BC728" s="87"/>
      <c r="BD728" s="87"/>
      <c r="BE728" s="87"/>
      <c r="BF728" s="87"/>
      <c r="BG728" s="87"/>
      <c r="BH728" s="87"/>
      <c r="BI728" s="87"/>
      <c r="BJ728" s="87"/>
      <c r="BK728" s="87"/>
      <c r="BL728" s="87"/>
      <c r="BM728" s="87"/>
      <c r="BN728" s="87"/>
      <c r="BO728" s="87"/>
      <c r="BP728" s="87"/>
      <c r="BQ728" s="87"/>
      <c r="BR728" s="87"/>
      <c r="BS728" s="87"/>
      <c r="BT728" s="87"/>
      <c r="BU728" s="87"/>
      <c r="BV728" s="87"/>
    </row>
    <row r="729" spans="3:74" x14ac:dyDescent="0.2">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7"/>
      <c r="BC729" s="87"/>
      <c r="BD729" s="87"/>
      <c r="BE729" s="87"/>
      <c r="BF729" s="87"/>
      <c r="BG729" s="87"/>
      <c r="BH729" s="87"/>
      <c r="BI729" s="87"/>
      <c r="BJ729" s="87"/>
      <c r="BK729" s="87"/>
      <c r="BL729" s="87"/>
      <c r="BM729" s="87"/>
      <c r="BN729" s="87"/>
      <c r="BO729" s="87"/>
      <c r="BP729" s="87"/>
      <c r="BQ729" s="87"/>
      <c r="BR729" s="87"/>
      <c r="BS729" s="87"/>
      <c r="BT729" s="87"/>
      <c r="BU729" s="87"/>
      <c r="BV729" s="87"/>
    </row>
    <row r="730" spans="3:74" x14ac:dyDescent="0.2">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7"/>
      <c r="BC730" s="87"/>
      <c r="BD730" s="87"/>
      <c r="BE730" s="87"/>
      <c r="BF730" s="87"/>
      <c r="BG730" s="87"/>
      <c r="BH730" s="87"/>
      <c r="BI730" s="87"/>
      <c r="BJ730" s="87"/>
      <c r="BK730" s="87"/>
      <c r="BL730" s="87"/>
      <c r="BM730" s="87"/>
      <c r="BN730" s="87"/>
      <c r="BO730" s="87"/>
      <c r="BP730" s="87"/>
      <c r="BQ730" s="87"/>
      <c r="BR730" s="87"/>
      <c r="BS730" s="87"/>
      <c r="BT730" s="87"/>
      <c r="BU730" s="87"/>
      <c r="BV730" s="87"/>
    </row>
    <row r="731" spans="3:74" x14ac:dyDescent="0.2">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7"/>
      <c r="BC731" s="87"/>
      <c r="BD731" s="87"/>
      <c r="BE731" s="87"/>
      <c r="BF731" s="87"/>
      <c r="BG731" s="87"/>
      <c r="BH731" s="87"/>
      <c r="BI731" s="87"/>
      <c r="BJ731" s="87"/>
      <c r="BK731" s="87"/>
      <c r="BL731" s="87"/>
      <c r="BM731" s="87"/>
      <c r="BN731" s="87"/>
      <c r="BO731" s="87"/>
      <c r="BP731" s="87"/>
      <c r="BQ731" s="87"/>
      <c r="BR731" s="87"/>
      <c r="BS731" s="87"/>
      <c r="BT731" s="87"/>
      <c r="BU731" s="87"/>
      <c r="BV731" s="87"/>
    </row>
    <row r="732" spans="3:74" x14ac:dyDescent="0.2">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7"/>
      <c r="BC732" s="87"/>
      <c r="BD732" s="87"/>
      <c r="BE732" s="87"/>
      <c r="BF732" s="87"/>
      <c r="BG732" s="87"/>
      <c r="BH732" s="87"/>
      <c r="BI732" s="87"/>
      <c r="BJ732" s="87"/>
      <c r="BK732" s="87"/>
      <c r="BL732" s="87"/>
      <c r="BM732" s="87"/>
      <c r="BN732" s="87"/>
      <c r="BO732" s="87"/>
      <c r="BP732" s="87"/>
      <c r="BQ732" s="87"/>
      <c r="BR732" s="87"/>
      <c r="BS732" s="87"/>
      <c r="BT732" s="87"/>
      <c r="BU732" s="87"/>
      <c r="BV732" s="87"/>
    </row>
    <row r="733" spans="3:74" x14ac:dyDescent="0.2">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7"/>
      <c r="BC733" s="87"/>
      <c r="BD733" s="87"/>
      <c r="BE733" s="87"/>
      <c r="BF733" s="87"/>
      <c r="BG733" s="87"/>
      <c r="BH733" s="87"/>
      <c r="BI733" s="87"/>
      <c r="BJ733" s="87"/>
      <c r="BK733" s="87"/>
      <c r="BL733" s="87"/>
      <c r="BM733" s="87"/>
      <c r="BN733" s="87"/>
      <c r="BO733" s="87"/>
      <c r="BP733" s="87"/>
      <c r="BQ733" s="87"/>
      <c r="BR733" s="87"/>
      <c r="BS733" s="87"/>
      <c r="BT733" s="87"/>
      <c r="BU733" s="87"/>
      <c r="BV733" s="87"/>
    </row>
    <row r="734" spans="3:74" x14ac:dyDescent="0.2">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7"/>
      <c r="BC734" s="87"/>
      <c r="BD734" s="87"/>
      <c r="BE734" s="87"/>
      <c r="BF734" s="87"/>
      <c r="BG734" s="87"/>
      <c r="BH734" s="87"/>
      <c r="BI734" s="87"/>
      <c r="BJ734" s="87"/>
      <c r="BK734" s="87"/>
      <c r="BL734" s="87"/>
      <c r="BM734" s="87"/>
      <c r="BN734" s="87"/>
      <c r="BO734" s="87"/>
      <c r="BP734" s="87"/>
      <c r="BQ734" s="87"/>
      <c r="BR734" s="87"/>
      <c r="BS734" s="87"/>
      <c r="BT734" s="87"/>
      <c r="BU734" s="87"/>
      <c r="BV734" s="87"/>
    </row>
    <row r="735" spans="3:74" x14ac:dyDescent="0.2">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7"/>
      <c r="BC735" s="87"/>
      <c r="BD735" s="87"/>
      <c r="BE735" s="87"/>
      <c r="BF735" s="87"/>
      <c r="BG735" s="87"/>
      <c r="BH735" s="87"/>
      <c r="BI735" s="87"/>
      <c r="BJ735" s="87"/>
      <c r="BK735" s="87"/>
      <c r="BL735" s="87"/>
      <c r="BM735" s="87"/>
      <c r="BN735" s="87"/>
      <c r="BO735" s="87"/>
      <c r="BP735" s="87"/>
      <c r="BQ735" s="87"/>
      <c r="BR735" s="87"/>
      <c r="BS735" s="87"/>
      <c r="BT735" s="87"/>
      <c r="BU735" s="87"/>
      <c r="BV735" s="87"/>
    </row>
    <row r="736" spans="3:74" x14ac:dyDescent="0.2">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7"/>
      <c r="BC736" s="87"/>
      <c r="BD736" s="87"/>
      <c r="BE736" s="87"/>
      <c r="BF736" s="87"/>
      <c r="BG736" s="87"/>
      <c r="BH736" s="87"/>
      <c r="BI736" s="87"/>
      <c r="BJ736" s="87"/>
      <c r="BK736" s="87"/>
      <c r="BL736" s="87"/>
      <c r="BM736" s="87"/>
      <c r="BN736" s="87"/>
      <c r="BO736" s="87"/>
      <c r="BP736" s="87"/>
      <c r="BQ736" s="87"/>
      <c r="BR736" s="87"/>
      <c r="BS736" s="87"/>
      <c r="BT736" s="87"/>
      <c r="BU736" s="87"/>
      <c r="BV736" s="87"/>
    </row>
    <row r="737" spans="3:74" x14ac:dyDescent="0.2">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7"/>
      <c r="BC737" s="87"/>
      <c r="BD737" s="87"/>
      <c r="BE737" s="87"/>
      <c r="BF737" s="87"/>
      <c r="BG737" s="87"/>
      <c r="BH737" s="87"/>
      <c r="BI737" s="87"/>
      <c r="BJ737" s="87"/>
      <c r="BK737" s="87"/>
      <c r="BL737" s="87"/>
      <c r="BM737" s="87"/>
      <c r="BN737" s="87"/>
      <c r="BO737" s="87"/>
      <c r="BP737" s="87"/>
      <c r="BQ737" s="87"/>
      <c r="BR737" s="87"/>
      <c r="BS737" s="87"/>
      <c r="BT737" s="87"/>
      <c r="BU737" s="87"/>
      <c r="BV737" s="87"/>
    </row>
    <row r="738" spans="3:74" x14ac:dyDescent="0.2">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7"/>
      <c r="BC738" s="87"/>
      <c r="BD738" s="87"/>
      <c r="BE738" s="87"/>
      <c r="BF738" s="87"/>
      <c r="BG738" s="87"/>
      <c r="BH738" s="87"/>
      <c r="BI738" s="87"/>
      <c r="BJ738" s="87"/>
      <c r="BK738" s="87"/>
      <c r="BL738" s="87"/>
      <c r="BM738" s="87"/>
      <c r="BN738" s="87"/>
      <c r="BO738" s="87"/>
      <c r="BP738" s="87"/>
      <c r="BQ738" s="87"/>
      <c r="BR738" s="87"/>
      <c r="BS738" s="87"/>
      <c r="BT738" s="87"/>
      <c r="BU738" s="87"/>
      <c r="BV738" s="87"/>
    </row>
    <row r="739" spans="3:74" x14ac:dyDescent="0.2">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7"/>
      <c r="BC739" s="87"/>
      <c r="BD739" s="87"/>
      <c r="BE739" s="87"/>
      <c r="BF739" s="87"/>
      <c r="BG739" s="87"/>
      <c r="BH739" s="87"/>
      <c r="BI739" s="87"/>
      <c r="BJ739" s="87"/>
      <c r="BK739" s="87"/>
      <c r="BL739" s="87"/>
      <c r="BM739" s="87"/>
      <c r="BN739" s="87"/>
      <c r="BO739" s="87"/>
      <c r="BP739" s="87"/>
      <c r="BQ739" s="87"/>
      <c r="BR739" s="87"/>
      <c r="BS739" s="87"/>
      <c r="BT739" s="87"/>
      <c r="BU739" s="87"/>
      <c r="BV739" s="87"/>
    </row>
    <row r="740" spans="3:74" x14ac:dyDescent="0.2">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7"/>
      <c r="BC740" s="87"/>
      <c r="BD740" s="87"/>
      <c r="BE740" s="87"/>
      <c r="BF740" s="87"/>
      <c r="BG740" s="87"/>
      <c r="BH740" s="87"/>
      <c r="BI740" s="87"/>
      <c r="BJ740" s="87"/>
      <c r="BK740" s="87"/>
      <c r="BL740" s="87"/>
      <c r="BM740" s="87"/>
      <c r="BN740" s="87"/>
      <c r="BO740" s="87"/>
      <c r="BP740" s="87"/>
      <c r="BQ740" s="87"/>
      <c r="BR740" s="87"/>
      <c r="BS740" s="87"/>
      <c r="BT740" s="87"/>
      <c r="BU740" s="87"/>
      <c r="BV740" s="87"/>
    </row>
    <row r="741" spans="3:74" x14ac:dyDescent="0.2">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7"/>
      <c r="BC741" s="87"/>
      <c r="BD741" s="87"/>
      <c r="BE741" s="87"/>
      <c r="BF741" s="87"/>
      <c r="BG741" s="87"/>
      <c r="BH741" s="87"/>
      <c r="BI741" s="87"/>
      <c r="BJ741" s="87"/>
      <c r="BK741" s="87"/>
      <c r="BL741" s="87"/>
      <c r="BM741" s="87"/>
      <c r="BN741" s="87"/>
      <c r="BO741" s="87"/>
      <c r="BP741" s="87"/>
      <c r="BQ741" s="87"/>
      <c r="BR741" s="87"/>
      <c r="BS741" s="87"/>
      <c r="BT741" s="87"/>
      <c r="BU741" s="87"/>
      <c r="BV741" s="87"/>
    </row>
    <row r="742" spans="3:74" x14ac:dyDescent="0.2">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7"/>
      <c r="BC742" s="87"/>
      <c r="BD742" s="87"/>
      <c r="BE742" s="87"/>
      <c r="BF742" s="87"/>
      <c r="BG742" s="87"/>
      <c r="BH742" s="87"/>
      <c r="BI742" s="87"/>
      <c r="BJ742" s="87"/>
      <c r="BK742" s="87"/>
      <c r="BL742" s="87"/>
      <c r="BM742" s="87"/>
      <c r="BN742" s="87"/>
      <c r="BO742" s="87"/>
      <c r="BP742" s="87"/>
      <c r="BQ742" s="87"/>
      <c r="BR742" s="87"/>
      <c r="BS742" s="87"/>
      <c r="BT742" s="87"/>
      <c r="BU742" s="87"/>
      <c r="BV742" s="87"/>
    </row>
    <row r="743" spans="3:74" x14ac:dyDescent="0.2">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7"/>
      <c r="BC743" s="87"/>
      <c r="BD743" s="87"/>
      <c r="BE743" s="87"/>
      <c r="BF743" s="87"/>
      <c r="BG743" s="87"/>
      <c r="BH743" s="87"/>
      <c r="BI743" s="87"/>
      <c r="BJ743" s="87"/>
      <c r="BK743" s="87"/>
      <c r="BL743" s="87"/>
      <c r="BM743" s="87"/>
      <c r="BN743" s="87"/>
      <c r="BO743" s="87"/>
      <c r="BP743" s="87"/>
      <c r="BQ743" s="87"/>
      <c r="BR743" s="87"/>
      <c r="BS743" s="87"/>
      <c r="BT743" s="87"/>
      <c r="BU743" s="87"/>
      <c r="BV743" s="87"/>
    </row>
    <row r="744" spans="3:74" x14ac:dyDescent="0.2">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7"/>
      <c r="BC744" s="87"/>
      <c r="BD744" s="87"/>
      <c r="BE744" s="87"/>
      <c r="BF744" s="87"/>
      <c r="BG744" s="87"/>
      <c r="BH744" s="87"/>
      <c r="BI744" s="87"/>
      <c r="BJ744" s="87"/>
      <c r="BK744" s="87"/>
      <c r="BL744" s="87"/>
      <c r="BM744" s="87"/>
      <c r="BN744" s="87"/>
      <c r="BO744" s="87"/>
      <c r="BP744" s="87"/>
      <c r="BQ744" s="87"/>
      <c r="BR744" s="87"/>
      <c r="BS744" s="87"/>
      <c r="BT744" s="87"/>
      <c r="BU744" s="87"/>
      <c r="BV744" s="87"/>
    </row>
    <row r="745" spans="3:74" x14ac:dyDescent="0.2">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7"/>
      <c r="BC745" s="87"/>
      <c r="BD745" s="87"/>
      <c r="BE745" s="87"/>
      <c r="BF745" s="87"/>
      <c r="BG745" s="87"/>
      <c r="BH745" s="87"/>
      <c r="BI745" s="87"/>
      <c r="BJ745" s="87"/>
      <c r="BK745" s="87"/>
      <c r="BL745" s="87"/>
      <c r="BM745" s="87"/>
      <c r="BN745" s="87"/>
      <c r="BO745" s="87"/>
      <c r="BP745" s="87"/>
      <c r="BQ745" s="87"/>
      <c r="BR745" s="87"/>
      <c r="BS745" s="87"/>
      <c r="BT745" s="87"/>
      <c r="BU745" s="87"/>
      <c r="BV745" s="87"/>
    </row>
    <row r="746" spans="3:74" x14ac:dyDescent="0.2">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7"/>
      <c r="BC746" s="87"/>
      <c r="BD746" s="87"/>
      <c r="BE746" s="87"/>
      <c r="BF746" s="87"/>
      <c r="BG746" s="87"/>
      <c r="BH746" s="87"/>
      <c r="BI746" s="87"/>
      <c r="BJ746" s="87"/>
      <c r="BK746" s="87"/>
      <c r="BL746" s="87"/>
      <c r="BM746" s="87"/>
      <c r="BN746" s="87"/>
      <c r="BO746" s="87"/>
      <c r="BP746" s="87"/>
      <c r="BQ746" s="87"/>
      <c r="BR746" s="87"/>
      <c r="BS746" s="87"/>
      <c r="BT746" s="87"/>
      <c r="BU746" s="87"/>
      <c r="BV746" s="87"/>
    </row>
    <row r="747" spans="3:74" x14ac:dyDescent="0.2">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7"/>
      <c r="BC747" s="87"/>
      <c r="BD747" s="87"/>
      <c r="BE747" s="87"/>
      <c r="BF747" s="87"/>
      <c r="BG747" s="87"/>
      <c r="BH747" s="87"/>
      <c r="BI747" s="87"/>
      <c r="BJ747" s="87"/>
      <c r="BK747" s="87"/>
      <c r="BL747" s="87"/>
      <c r="BM747" s="87"/>
      <c r="BN747" s="87"/>
      <c r="BO747" s="87"/>
      <c r="BP747" s="87"/>
      <c r="BQ747" s="87"/>
      <c r="BR747" s="87"/>
      <c r="BS747" s="87"/>
      <c r="BT747" s="87"/>
      <c r="BU747" s="87"/>
      <c r="BV747" s="87"/>
    </row>
    <row r="748" spans="3:74" x14ac:dyDescent="0.2">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7"/>
      <c r="BC748" s="87"/>
      <c r="BD748" s="87"/>
      <c r="BE748" s="87"/>
      <c r="BF748" s="87"/>
      <c r="BG748" s="87"/>
      <c r="BH748" s="87"/>
      <c r="BI748" s="87"/>
      <c r="BJ748" s="87"/>
      <c r="BK748" s="87"/>
      <c r="BL748" s="87"/>
      <c r="BM748" s="87"/>
      <c r="BN748" s="87"/>
      <c r="BO748" s="87"/>
      <c r="BP748" s="87"/>
      <c r="BQ748" s="87"/>
      <c r="BR748" s="87"/>
      <c r="BS748" s="87"/>
      <c r="BT748" s="87"/>
      <c r="BU748" s="87"/>
      <c r="BV748" s="87"/>
    </row>
    <row r="749" spans="3:74" x14ac:dyDescent="0.2">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7"/>
      <c r="BC749" s="87"/>
      <c r="BD749" s="87"/>
      <c r="BE749" s="87"/>
      <c r="BF749" s="87"/>
      <c r="BG749" s="87"/>
      <c r="BH749" s="87"/>
      <c r="BI749" s="87"/>
      <c r="BJ749" s="87"/>
      <c r="BK749" s="87"/>
      <c r="BL749" s="87"/>
      <c r="BM749" s="87"/>
      <c r="BN749" s="87"/>
      <c r="BO749" s="87"/>
      <c r="BP749" s="87"/>
      <c r="BQ749" s="87"/>
      <c r="BR749" s="87"/>
      <c r="BS749" s="87"/>
      <c r="BT749" s="87"/>
      <c r="BU749" s="87"/>
      <c r="BV749" s="87"/>
    </row>
    <row r="750" spans="3:74" x14ac:dyDescent="0.2">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7"/>
      <c r="BC750" s="87"/>
      <c r="BD750" s="87"/>
      <c r="BE750" s="87"/>
      <c r="BF750" s="87"/>
      <c r="BG750" s="87"/>
      <c r="BH750" s="87"/>
      <c r="BI750" s="87"/>
      <c r="BJ750" s="87"/>
      <c r="BK750" s="87"/>
      <c r="BL750" s="87"/>
      <c r="BM750" s="87"/>
      <c r="BN750" s="87"/>
      <c r="BO750" s="87"/>
      <c r="BP750" s="87"/>
      <c r="BQ750" s="87"/>
      <c r="BR750" s="87"/>
      <c r="BS750" s="87"/>
      <c r="BT750" s="87"/>
      <c r="BU750" s="87"/>
      <c r="BV750" s="87"/>
    </row>
    <row r="751" spans="3:74" x14ac:dyDescent="0.2">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7"/>
      <c r="BC751" s="87"/>
      <c r="BD751" s="87"/>
      <c r="BE751" s="87"/>
      <c r="BF751" s="87"/>
      <c r="BG751" s="87"/>
      <c r="BH751" s="87"/>
      <c r="BI751" s="87"/>
      <c r="BJ751" s="87"/>
      <c r="BK751" s="87"/>
      <c r="BL751" s="87"/>
      <c r="BM751" s="87"/>
      <c r="BN751" s="87"/>
      <c r="BO751" s="87"/>
      <c r="BP751" s="87"/>
      <c r="BQ751" s="87"/>
      <c r="BR751" s="87"/>
      <c r="BS751" s="87"/>
      <c r="BT751" s="87"/>
      <c r="BU751" s="87"/>
      <c r="BV751" s="87"/>
    </row>
    <row r="752" spans="3:74" x14ac:dyDescent="0.2">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7"/>
      <c r="BC752" s="87"/>
      <c r="BD752" s="87"/>
      <c r="BE752" s="87"/>
      <c r="BF752" s="87"/>
      <c r="BG752" s="87"/>
      <c r="BH752" s="87"/>
      <c r="BI752" s="87"/>
      <c r="BJ752" s="87"/>
      <c r="BK752" s="87"/>
      <c r="BL752" s="87"/>
      <c r="BM752" s="87"/>
      <c r="BN752" s="87"/>
      <c r="BO752" s="87"/>
      <c r="BP752" s="87"/>
      <c r="BQ752" s="87"/>
      <c r="BR752" s="87"/>
      <c r="BS752" s="87"/>
      <c r="BT752" s="87"/>
      <c r="BU752" s="87"/>
      <c r="BV752" s="87"/>
    </row>
    <row r="753" spans="3:74" x14ac:dyDescent="0.2">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7"/>
      <c r="BC753" s="87"/>
      <c r="BD753" s="87"/>
      <c r="BE753" s="87"/>
      <c r="BF753" s="87"/>
      <c r="BG753" s="87"/>
      <c r="BH753" s="87"/>
      <c r="BI753" s="87"/>
      <c r="BJ753" s="87"/>
      <c r="BK753" s="87"/>
      <c r="BL753" s="87"/>
      <c r="BM753" s="87"/>
      <c r="BN753" s="87"/>
      <c r="BO753" s="87"/>
      <c r="BP753" s="87"/>
      <c r="BQ753" s="87"/>
      <c r="BR753" s="87"/>
      <c r="BS753" s="87"/>
      <c r="BT753" s="87"/>
      <c r="BU753" s="87"/>
      <c r="BV753" s="87"/>
    </row>
    <row r="754" spans="3:74" x14ac:dyDescent="0.2">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7"/>
      <c r="BC754" s="87"/>
      <c r="BD754" s="87"/>
      <c r="BE754" s="87"/>
      <c r="BF754" s="87"/>
      <c r="BG754" s="87"/>
      <c r="BH754" s="87"/>
      <c r="BI754" s="87"/>
      <c r="BJ754" s="87"/>
      <c r="BK754" s="87"/>
      <c r="BL754" s="87"/>
      <c r="BM754" s="87"/>
      <c r="BN754" s="87"/>
      <c r="BO754" s="87"/>
      <c r="BP754" s="87"/>
      <c r="BQ754" s="87"/>
      <c r="BR754" s="87"/>
      <c r="BS754" s="87"/>
      <c r="BT754" s="87"/>
      <c r="BU754" s="87"/>
      <c r="BV754" s="87"/>
    </row>
    <row r="755" spans="3:74" x14ac:dyDescent="0.2">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7"/>
      <c r="BC755" s="87"/>
      <c r="BD755" s="87"/>
      <c r="BE755" s="87"/>
      <c r="BF755" s="87"/>
      <c r="BG755" s="87"/>
      <c r="BH755" s="87"/>
      <c r="BI755" s="87"/>
      <c r="BJ755" s="87"/>
      <c r="BK755" s="87"/>
      <c r="BL755" s="87"/>
      <c r="BM755" s="87"/>
      <c r="BN755" s="87"/>
      <c r="BO755" s="87"/>
      <c r="BP755" s="87"/>
      <c r="BQ755" s="87"/>
      <c r="BR755" s="87"/>
      <c r="BS755" s="87"/>
      <c r="BT755" s="87"/>
      <c r="BU755" s="87"/>
      <c r="BV755" s="87"/>
    </row>
    <row r="756" spans="3:74" x14ac:dyDescent="0.2">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7"/>
      <c r="BC756" s="87"/>
      <c r="BD756" s="87"/>
      <c r="BE756" s="87"/>
      <c r="BF756" s="87"/>
      <c r="BG756" s="87"/>
      <c r="BH756" s="87"/>
      <c r="BI756" s="87"/>
      <c r="BJ756" s="87"/>
      <c r="BK756" s="87"/>
      <c r="BL756" s="87"/>
      <c r="BM756" s="87"/>
      <c r="BN756" s="87"/>
      <c r="BO756" s="87"/>
      <c r="BP756" s="87"/>
      <c r="BQ756" s="87"/>
      <c r="BR756" s="87"/>
      <c r="BS756" s="87"/>
      <c r="BT756" s="87"/>
      <c r="BU756" s="87"/>
      <c r="BV756" s="87"/>
    </row>
    <row r="757" spans="3:74" x14ac:dyDescent="0.2">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7"/>
      <c r="BC757" s="87"/>
      <c r="BD757" s="87"/>
      <c r="BE757" s="87"/>
      <c r="BF757" s="87"/>
      <c r="BG757" s="87"/>
      <c r="BH757" s="87"/>
      <c r="BI757" s="87"/>
      <c r="BJ757" s="87"/>
      <c r="BK757" s="87"/>
      <c r="BL757" s="87"/>
      <c r="BM757" s="87"/>
      <c r="BN757" s="87"/>
      <c r="BO757" s="87"/>
      <c r="BP757" s="87"/>
      <c r="BQ757" s="87"/>
      <c r="BR757" s="87"/>
      <c r="BS757" s="87"/>
      <c r="BT757" s="87"/>
      <c r="BU757" s="87"/>
      <c r="BV757" s="87"/>
    </row>
    <row r="758" spans="3:74" x14ac:dyDescent="0.2">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7"/>
      <c r="BC758" s="87"/>
      <c r="BD758" s="87"/>
      <c r="BE758" s="87"/>
      <c r="BF758" s="87"/>
      <c r="BG758" s="87"/>
      <c r="BH758" s="87"/>
      <c r="BI758" s="87"/>
      <c r="BJ758" s="87"/>
      <c r="BK758" s="87"/>
      <c r="BL758" s="87"/>
      <c r="BM758" s="87"/>
      <c r="BN758" s="87"/>
      <c r="BO758" s="87"/>
      <c r="BP758" s="87"/>
      <c r="BQ758" s="87"/>
      <c r="BR758" s="87"/>
      <c r="BS758" s="87"/>
      <c r="BT758" s="87"/>
      <c r="BU758" s="87"/>
      <c r="BV758" s="87"/>
    </row>
    <row r="759" spans="3:74" x14ac:dyDescent="0.2">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7"/>
      <c r="BC759" s="87"/>
      <c r="BD759" s="87"/>
      <c r="BE759" s="87"/>
      <c r="BF759" s="87"/>
      <c r="BG759" s="87"/>
      <c r="BH759" s="87"/>
      <c r="BI759" s="87"/>
      <c r="BJ759" s="87"/>
      <c r="BK759" s="87"/>
      <c r="BL759" s="87"/>
      <c r="BM759" s="87"/>
      <c r="BN759" s="87"/>
      <c r="BO759" s="87"/>
      <c r="BP759" s="87"/>
      <c r="BQ759" s="87"/>
      <c r="BR759" s="87"/>
      <c r="BS759" s="87"/>
      <c r="BT759" s="87"/>
      <c r="BU759" s="87"/>
      <c r="BV759" s="87"/>
    </row>
    <row r="760" spans="3:74" x14ac:dyDescent="0.2">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7"/>
      <c r="BC760" s="87"/>
      <c r="BD760" s="87"/>
      <c r="BE760" s="87"/>
      <c r="BF760" s="87"/>
      <c r="BG760" s="87"/>
      <c r="BH760" s="87"/>
      <c r="BI760" s="87"/>
      <c r="BJ760" s="87"/>
      <c r="BK760" s="87"/>
      <c r="BL760" s="87"/>
      <c r="BM760" s="87"/>
      <c r="BN760" s="87"/>
      <c r="BO760" s="87"/>
      <c r="BP760" s="87"/>
      <c r="BQ760" s="87"/>
      <c r="BR760" s="87"/>
      <c r="BS760" s="87"/>
      <c r="BT760" s="87"/>
      <c r="BU760" s="87"/>
      <c r="BV760" s="87"/>
    </row>
    <row r="761" spans="3:74" x14ac:dyDescent="0.2">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7"/>
      <c r="BC761" s="87"/>
      <c r="BD761" s="87"/>
      <c r="BE761" s="87"/>
      <c r="BF761" s="87"/>
      <c r="BG761" s="87"/>
      <c r="BH761" s="87"/>
      <c r="BI761" s="87"/>
      <c r="BJ761" s="87"/>
      <c r="BK761" s="87"/>
      <c r="BL761" s="87"/>
      <c r="BM761" s="87"/>
      <c r="BN761" s="87"/>
      <c r="BO761" s="87"/>
      <c r="BP761" s="87"/>
      <c r="BQ761" s="87"/>
      <c r="BR761" s="87"/>
      <c r="BS761" s="87"/>
      <c r="BT761" s="87"/>
      <c r="BU761" s="87"/>
      <c r="BV761" s="87"/>
    </row>
    <row r="762" spans="3:74" x14ac:dyDescent="0.2">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7"/>
      <c r="BC762" s="87"/>
      <c r="BD762" s="87"/>
      <c r="BE762" s="87"/>
      <c r="BF762" s="87"/>
      <c r="BG762" s="87"/>
      <c r="BH762" s="87"/>
      <c r="BI762" s="87"/>
      <c r="BJ762" s="87"/>
      <c r="BK762" s="87"/>
      <c r="BL762" s="87"/>
      <c r="BM762" s="87"/>
      <c r="BN762" s="87"/>
      <c r="BO762" s="87"/>
      <c r="BP762" s="87"/>
      <c r="BQ762" s="87"/>
      <c r="BR762" s="87"/>
      <c r="BS762" s="87"/>
      <c r="BT762" s="87"/>
      <c r="BU762" s="87"/>
      <c r="BV762" s="87"/>
    </row>
    <row r="763" spans="3:74" x14ac:dyDescent="0.2">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7"/>
      <c r="BC763" s="87"/>
      <c r="BD763" s="87"/>
      <c r="BE763" s="87"/>
      <c r="BF763" s="87"/>
      <c r="BG763" s="87"/>
      <c r="BH763" s="87"/>
      <c r="BI763" s="87"/>
      <c r="BJ763" s="87"/>
      <c r="BK763" s="87"/>
      <c r="BL763" s="87"/>
      <c r="BM763" s="87"/>
      <c r="BN763" s="87"/>
      <c r="BO763" s="87"/>
      <c r="BP763" s="87"/>
      <c r="BQ763" s="87"/>
      <c r="BR763" s="87"/>
      <c r="BS763" s="87"/>
      <c r="BT763" s="87"/>
      <c r="BU763" s="87"/>
      <c r="BV763" s="87"/>
    </row>
    <row r="764" spans="3:74" x14ac:dyDescent="0.2">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7"/>
      <c r="BC764" s="87"/>
      <c r="BD764" s="87"/>
      <c r="BE764" s="87"/>
      <c r="BF764" s="87"/>
      <c r="BG764" s="87"/>
      <c r="BH764" s="87"/>
      <c r="BI764" s="87"/>
      <c r="BJ764" s="87"/>
      <c r="BK764" s="87"/>
      <c r="BL764" s="87"/>
      <c r="BM764" s="87"/>
      <c r="BN764" s="87"/>
      <c r="BO764" s="87"/>
      <c r="BP764" s="87"/>
      <c r="BQ764" s="87"/>
      <c r="BR764" s="87"/>
      <c r="BS764" s="87"/>
      <c r="BT764" s="87"/>
      <c r="BU764" s="87"/>
      <c r="BV764" s="87"/>
    </row>
    <row r="765" spans="3:74" x14ac:dyDescent="0.2">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7"/>
      <c r="BC765" s="87"/>
      <c r="BD765" s="87"/>
      <c r="BE765" s="87"/>
      <c r="BF765" s="87"/>
      <c r="BG765" s="87"/>
      <c r="BH765" s="87"/>
      <c r="BI765" s="87"/>
      <c r="BJ765" s="87"/>
      <c r="BK765" s="87"/>
      <c r="BL765" s="87"/>
      <c r="BM765" s="87"/>
      <c r="BN765" s="87"/>
      <c r="BO765" s="87"/>
      <c r="BP765" s="87"/>
      <c r="BQ765" s="87"/>
      <c r="BR765" s="87"/>
      <c r="BS765" s="87"/>
      <c r="BT765" s="87"/>
      <c r="BU765" s="87"/>
      <c r="BV765" s="87"/>
    </row>
    <row r="766" spans="3:74" x14ac:dyDescent="0.2">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7"/>
      <c r="BC766" s="87"/>
      <c r="BD766" s="87"/>
      <c r="BE766" s="87"/>
      <c r="BF766" s="87"/>
      <c r="BG766" s="87"/>
      <c r="BH766" s="87"/>
      <c r="BI766" s="87"/>
      <c r="BJ766" s="87"/>
      <c r="BK766" s="87"/>
      <c r="BL766" s="87"/>
      <c r="BM766" s="87"/>
      <c r="BN766" s="87"/>
      <c r="BO766" s="87"/>
      <c r="BP766" s="87"/>
      <c r="BQ766" s="87"/>
      <c r="BR766" s="87"/>
      <c r="BS766" s="87"/>
      <c r="BT766" s="87"/>
      <c r="BU766" s="87"/>
      <c r="BV766" s="87"/>
    </row>
    <row r="767" spans="3:74" x14ac:dyDescent="0.2">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7"/>
      <c r="BC767" s="87"/>
      <c r="BD767" s="87"/>
      <c r="BE767" s="87"/>
      <c r="BF767" s="87"/>
      <c r="BG767" s="87"/>
      <c r="BH767" s="87"/>
      <c r="BI767" s="87"/>
      <c r="BJ767" s="87"/>
      <c r="BK767" s="87"/>
      <c r="BL767" s="87"/>
      <c r="BM767" s="87"/>
      <c r="BN767" s="87"/>
      <c r="BO767" s="87"/>
      <c r="BP767" s="87"/>
      <c r="BQ767" s="87"/>
      <c r="BR767" s="87"/>
      <c r="BS767" s="87"/>
      <c r="BT767" s="87"/>
      <c r="BU767" s="87"/>
      <c r="BV767" s="87"/>
    </row>
    <row r="768" spans="3:74" x14ac:dyDescent="0.2">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7"/>
      <c r="BC768" s="87"/>
      <c r="BD768" s="87"/>
      <c r="BE768" s="87"/>
      <c r="BF768" s="87"/>
      <c r="BG768" s="87"/>
      <c r="BH768" s="87"/>
      <c r="BI768" s="87"/>
      <c r="BJ768" s="87"/>
      <c r="BK768" s="87"/>
      <c r="BL768" s="87"/>
      <c r="BM768" s="87"/>
      <c r="BN768" s="87"/>
      <c r="BO768" s="87"/>
      <c r="BP768" s="87"/>
      <c r="BQ768" s="87"/>
      <c r="BR768" s="87"/>
      <c r="BS768" s="87"/>
      <c r="BT768" s="87"/>
      <c r="BU768" s="87"/>
      <c r="BV768" s="87"/>
    </row>
    <row r="769" spans="3:74" x14ac:dyDescent="0.2">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7"/>
      <c r="BC769" s="87"/>
      <c r="BD769" s="87"/>
      <c r="BE769" s="87"/>
      <c r="BF769" s="87"/>
      <c r="BG769" s="87"/>
      <c r="BH769" s="87"/>
      <c r="BI769" s="87"/>
      <c r="BJ769" s="87"/>
      <c r="BK769" s="87"/>
      <c r="BL769" s="87"/>
      <c r="BM769" s="87"/>
      <c r="BN769" s="87"/>
      <c r="BO769" s="87"/>
      <c r="BP769" s="87"/>
      <c r="BQ769" s="87"/>
      <c r="BR769" s="87"/>
      <c r="BS769" s="87"/>
      <c r="BT769" s="87"/>
      <c r="BU769" s="87"/>
      <c r="BV769" s="87"/>
    </row>
    <row r="770" spans="3:74" x14ac:dyDescent="0.2">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7"/>
      <c r="BC770" s="87"/>
      <c r="BD770" s="87"/>
      <c r="BE770" s="87"/>
      <c r="BF770" s="87"/>
      <c r="BG770" s="87"/>
      <c r="BH770" s="87"/>
      <c r="BI770" s="87"/>
      <c r="BJ770" s="87"/>
      <c r="BK770" s="87"/>
      <c r="BL770" s="87"/>
      <c r="BM770" s="87"/>
      <c r="BN770" s="87"/>
      <c r="BO770" s="87"/>
      <c r="BP770" s="87"/>
      <c r="BQ770" s="87"/>
      <c r="BR770" s="87"/>
      <c r="BS770" s="87"/>
      <c r="BT770" s="87"/>
      <c r="BU770" s="87"/>
      <c r="BV770" s="87"/>
    </row>
    <row r="771" spans="3:74" x14ac:dyDescent="0.2">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7"/>
      <c r="BC771" s="87"/>
      <c r="BD771" s="87"/>
      <c r="BE771" s="87"/>
      <c r="BF771" s="87"/>
      <c r="BG771" s="87"/>
      <c r="BH771" s="87"/>
      <c r="BI771" s="87"/>
      <c r="BJ771" s="87"/>
      <c r="BK771" s="87"/>
      <c r="BL771" s="87"/>
      <c r="BM771" s="87"/>
      <c r="BN771" s="87"/>
      <c r="BO771" s="87"/>
      <c r="BP771" s="87"/>
      <c r="BQ771" s="87"/>
      <c r="BR771" s="87"/>
      <c r="BS771" s="87"/>
      <c r="BT771" s="87"/>
      <c r="BU771" s="87"/>
      <c r="BV771" s="87"/>
    </row>
    <row r="772" spans="3:74" x14ac:dyDescent="0.2">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7"/>
      <c r="BC772" s="87"/>
      <c r="BD772" s="87"/>
      <c r="BE772" s="87"/>
      <c r="BF772" s="87"/>
      <c r="BG772" s="87"/>
      <c r="BH772" s="87"/>
      <c r="BI772" s="87"/>
      <c r="BJ772" s="87"/>
      <c r="BK772" s="87"/>
      <c r="BL772" s="87"/>
      <c r="BM772" s="87"/>
      <c r="BN772" s="87"/>
      <c r="BO772" s="87"/>
      <c r="BP772" s="87"/>
      <c r="BQ772" s="87"/>
      <c r="BR772" s="87"/>
      <c r="BS772" s="87"/>
      <c r="BT772" s="87"/>
      <c r="BU772" s="87"/>
      <c r="BV772" s="87"/>
    </row>
    <row r="773" spans="3:74" x14ac:dyDescent="0.2">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7"/>
      <c r="BC773" s="87"/>
      <c r="BD773" s="87"/>
      <c r="BE773" s="87"/>
      <c r="BF773" s="87"/>
      <c r="BG773" s="87"/>
      <c r="BH773" s="87"/>
      <c r="BI773" s="87"/>
      <c r="BJ773" s="87"/>
      <c r="BK773" s="87"/>
      <c r="BL773" s="87"/>
      <c r="BM773" s="87"/>
      <c r="BN773" s="87"/>
      <c r="BO773" s="87"/>
      <c r="BP773" s="87"/>
      <c r="BQ773" s="87"/>
      <c r="BR773" s="87"/>
      <c r="BS773" s="87"/>
      <c r="BT773" s="87"/>
      <c r="BU773" s="87"/>
      <c r="BV773" s="87"/>
    </row>
    <row r="774" spans="3:74" x14ac:dyDescent="0.2">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7"/>
      <c r="BC774" s="87"/>
      <c r="BD774" s="87"/>
      <c r="BE774" s="87"/>
      <c r="BF774" s="87"/>
      <c r="BG774" s="87"/>
      <c r="BH774" s="87"/>
      <c r="BI774" s="87"/>
      <c r="BJ774" s="87"/>
      <c r="BK774" s="87"/>
      <c r="BL774" s="87"/>
      <c r="BM774" s="87"/>
      <c r="BN774" s="87"/>
      <c r="BO774" s="87"/>
      <c r="BP774" s="87"/>
      <c r="BQ774" s="87"/>
      <c r="BR774" s="87"/>
      <c r="BS774" s="87"/>
      <c r="BT774" s="87"/>
      <c r="BU774" s="87"/>
      <c r="BV774" s="87"/>
    </row>
    <row r="775" spans="3:74" x14ac:dyDescent="0.2">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7"/>
      <c r="BC775" s="87"/>
      <c r="BD775" s="87"/>
      <c r="BE775" s="87"/>
      <c r="BF775" s="87"/>
      <c r="BG775" s="87"/>
      <c r="BH775" s="87"/>
      <c r="BI775" s="87"/>
      <c r="BJ775" s="87"/>
      <c r="BK775" s="87"/>
      <c r="BL775" s="87"/>
      <c r="BM775" s="87"/>
      <c r="BN775" s="87"/>
      <c r="BO775" s="87"/>
      <c r="BP775" s="87"/>
      <c r="BQ775" s="87"/>
      <c r="BR775" s="87"/>
      <c r="BS775" s="87"/>
      <c r="BT775" s="87"/>
      <c r="BU775" s="87"/>
      <c r="BV775" s="87"/>
    </row>
    <row r="776" spans="3:74" x14ac:dyDescent="0.2">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7"/>
      <c r="BC776" s="87"/>
      <c r="BD776" s="87"/>
      <c r="BE776" s="87"/>
      <c r="BF776" s="87"/>
      <c r="BG776" s="87"/>
      <c r="BH776" s="87"/>
      <c r="BI776" s="87"/>
      <c r="BJ776" s="87"/>
      <c r="BK776" s="87"/>
      <c r="BL776" s="87"/>
      <c r="BM776" s="87"/>
      <c r="BN776" s="87"/>
      <c r="BO776" s="87"/>
      <c r="BP776" s="87"/>
      <c r="BQ776" s="87"/>
      <c r="BR776" s="87"/>
      <c r="BS776" s="87"/>
      <c r="BT776" s="87"/>
      <c r="BU776" s="87"/>
      <c r="BV776" s="87"/>
    </row>
    <row r="777" spans="3:74" x14ac:dyDescent="0.2">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7"/>
      <c r="BC777" s="87"/>
      <c r="BD777" s="87"/>
      <c r="BE777" s="87"/>
      <c r="BF777" s="87"/>
      <c r="BG777" s="87"/>
      <c r="BH777" s="87"/>
      <c r="BI777" s="87"/>
      <c r="BJ777" s="87"/>
      <c r="BK777" s="87"/>
      <c r="BL777" s="87"/>
      <c r="BM777" s="87"/>
      <c r="BN777" s="87"/>
      <c r="BO777" s="87"/>
      <c r="BP777" s="87"/>
      <c r="BQ777" s="87"/>
      <c r="BR777" s="87"/>
      <c r="BS777" s="87"/>
      <c r="BT777" s="87"/>
      <c r="BU777" s="87"/>
      <c r="BV777" s="87"/>
    </row>
    <row r="778" spans="3:74" x14ac:dyDescent="0.2">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7"/>
      <c r="BC778" s="87"/>
      <c r="BD778" s="87"/>
      <c r="BE778" s="87"/>
      <c r="BF778" s="87"/>
      <c r="BG778" s="87"/>
      <c r="BH778" s="87"/>
      <c r="BI778" s="87"/>
      <c r="BJ778" s="87"/>
      <c r="BK778" s="87"/>
      <c r="BL778" s="87"/>
      <c r="BM778" s="87"/>
      <c r="BN778" s="87"/>
      <c r="BO778" s="87"/>
      <c r="BP778" s="87"/>
      <c r="BQ778" s="87"/>
      <c r="BR778" s="87"/>
      <c r="BS778" s="87"/>
      <c r="BT778" s="87"/>
      <c r="BU778" s="87"/>
      <c r="BV778" s="87"/>
    </row>
    <row r="779" spans="3:74" x14ac:dyDescent="0.2">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7"/>
      <c r="BC779" s="87"/>
      <c r="BD779" s="87"/>
      <c r="BE779" s="87"/>
      <c r="BF779" s="87"/>
      <c r="BG779" s="87"/>
      <c r="BH779" s="87"/>
      <c r="BI779" s="87"/>
      <c r="BJ779" s="87"/>
      <c r="BK779" s="87"/>
      <c r="BL779" s="87"/>
      <c r="BM779" s="87"/>
      <c r="BN779" s="87"/>
      <c r="BO779" s="87"/>
      <c r="BP779" s="87"/>
      <c r="BQ779" s="87"/>
      <c r="BR779" s="87"/>
      <c r="BS779" s="87"/>
      <c r="BT779" s="87"/>
      <c r="BU779" s="87"/>
      <c r="BV779" s="87"/>
    </row>
    <row r="780" spans="3:74" x14ac:dyDescent="0.2">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7"/>
      <c r="BC780" s="87"/>
      <c r="BD780" s="87"/>
      <c r="BE780" s="87"/>
      <c r="BF780" s="87"/>
      <c r="BG780" s="87"/>
      <c r="BH780" s="87"/>
      <c r="BI780" s="87"/>
      <c r="BJ780" s="87"/>
      <c r="BK780" s="87"/>
      <c r="BL780" s="87"/>
      <c r="BM780" s="87"/>
      <c r="BN780" s="87"/>
      <c r="BO780" s="87"/>
      <c r="BP780" s="87"/>
      <c r="BQ780" s="87"/>
      <c r="BR780" s="87"/>
      <c r="BS780" s="87"/>
      <c r="BT780" s="87"/>
      <c r="BU780" s="87"/>
      <c r="BV780" s="87"/>
    </row>
    <row r="781" spans="3:74" x14ac:dyDescent="0.2">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7"/>
      <c r="BC781" s="87"/>
      <c r="BD781" s="87"/>
      <c r="BE781" s="87"/>
      <c r="BF781" s="87"/>
      <c r="BG781" s="87"/>
      <c r="BH781" s="87"/>
      <c r="BI781" s="87"/>
      <c r="BJ781" s="87"/>
      <c r="BK781" s="87"/>
      <c r="BL781" s="87"/>
      <c r="BM781" s="87"/>
      <c r="BN781" s="87"/>
      <c r="BO781" s="87"/>
      <c r="BP781" s="87"/>
      <c r="BQ781" s="87"/>
      <c r="BR781" s="87"/>
      <c r="BS781" s="87"/>
      <c r="BT781" s="87"/>
      <c r="BU781" s="87"/>
      <c r="BV781" s="87"/>
    </row>
    <row r="782" spans="3:74" x14ac:dyDescent="0.2">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7"/>
      <c r="BC782" s="87"/>
      <c r="BD782" s="87"/>
      <c r="BE782" s="87"/>
      <c r="BF782" s="87"/>
      <c r="BG782" s="87"/>
      <c r="BH782" s="87"/>
      <c r="BI782" s="87"/>
      <c r="BJ782" s="87"/>
      <c r="BK782" s="87"/>
      <c r="BL782" s="87"/>
      <c r="BM782" s="87"/>
      <c r="BN782" s="87"/>
      <c r="BO782" s="87"/>
      <c r="BP782" s="87"/>
      <c r="BQ782" s="87"/>
      <c r="BR782" s="87"/>
      <c r="BS782" s="87"/>
      <c r="BT782" s="87"/>
      <c r="BU782" s="87"/>
      <c r="BV782" s="87"/>
    </row>
    <row r="783" spans="3:74" x14ac:dyDescent="0.2">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7"/>
      <c r="BC783" s="87"/>
      <c r="BD783" s="87"/>
      <c r="BE783" s="87"/>
      <c r="BF783" s="87"/>
      <c r="BG783" s="87"/>
      <c r="BH783" s="87"/>
      <c r="BI783" s="87"/>
      <c r="BJ783" s="87"/>
      <c r="BK783" s="87"/>
      <c r="BL783" s="87"/>
      <c r="BM783" s="87"/>
      <c r="BN783" s="87"/>
      <c r="BO783" s="87"/>
      <c r="BP783" s="87"/>
      <c r="BQ783" s="87"/>
      <c r="BR783" s="87"/>
      <c r="BS783" s="87"/>
      <c r="BT783" s="87"/>
      <c r="BU783" s="87"/>
      <c r="BV783" s="87"/>
    </row>
    <row r="784" spans="3:74" x14ac:dyDescent="0.2">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7"/>
      <c r="BC784" s="87"/>
      <c r="BD784" s="87"/>
      <c r="BE784" s="87"/>
      <c r="BF784" s="87"/>
      <c r="BG784" s="87"/>
      <c r="BH784" s="87"/>
      <c r="BI784" s="87"/>
      <c r="BJ784" s="87"/>
      <c r="BK784" s="87"/>
      <c r="BL784" s="87"/>
      <c r="BM784" s="87"/>
      <c r="BN784" s="87"/>
      <c r="BO784" s="87"/>
      <c r="BP784" s="87"/>
      <c r="BQ784" s="87"/>
      <c r="BR784" s="87"/>
      <c r="BS784" s="87"/>
      <c r="BT784" s="87"/>
      <c r="BU784" s="87"/>
      <c r="BV784" s="87"/>
    </row>
    <row r="785" spans="3:74" x14ac:dyDescent="0.2">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7"/>
      <c r="BC785" s="87"/>
      <c r="BD785" s="87"/>
      <c r="BE785" s="87"/>
      <c r="BF785" s="87"/>
      <c r="BG785" s="87"/>
      <c r="BH785" s="87"/>
      <c r="BI785" s="87"/>
      <c r="BJ785" s="87"/>
      <c r="BK785" s="87"/>
      <c r="BL785" s="87"/>
      <c r="BM785" s="87"/>
      <c r="BN785" s="87"/>
      <c r="BO785" s="87"/>
      <c r="BP785" s="87"/>
      <c r="BQ785" s="87"/>
      <c r="BR785" s="87"/>
      <c r="BS785" s="87"/>
      <c r="BT785" s="87"/>
      <c r="BU785" s="87"/>
      <c r="BV785" s="87"/>
    </row>
    <row r="786" spans="3:74" x14ac:dyDescent="0.2">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7"/>
      <c r="BC786" s="87"/>
      <c r="BD786" s="87"/>
      <c r="BE786" s="87"/>
      <c r="BF786" s="87"/>
      <c r="BG786" s="87"/>
      <c r="BH786" s="87"/>
      <c r="BI786" s="87"/>
      <c r="BJ786" s="87"/>
      <c r="BK786" s="87"/>
      <c r="BL786" s="87"/>
      <c r="BM786" s="87"/>
      <c r="BN786" s="87"/>
      <c r="BO786" s="87"/>
      <c r="BP786" s="87"/>
      <c r="BQ786" s="87"/>
      <c r="BR786" s="87"/>
      <c r="BS786" s="87"/>
      <c r="BT786" s="87"/>
      <c r="BU786" s="87"/>
      <c r="BV786" s="87"/>
    </row>
    <row r="787" spans="3:74" x14ac:dyDescent="0.2">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7"/>
      <c r="BC787" s="87"/>
      <c r="BD787" s="87"/>
      <c r="BE787" s="87"/>
      <c r="BF787" s="87"/>
      <c r="BG787" s="87"/>
      <c r="BH787" s="87"/>
      <c r="BI787" s="87"/>
      <c r="BJ787" s="87"/>
      <c r="BK787" s="87"/>
      <c r="BL787" s="87"/>
      <c r="BM787" s="87"/>
      <c r="BN787" s="87"/>
      <c r="BO787" s="87"/>
      <c r="BP787" s="87"/>
      <c r="BQ787" s="87"/>
      <c r="BR787" s="87"/>
      <c r="BS787" s="87"/>
      <c r="BT787" s="87"/>
      <c r="BU787" s="87"/>
      <c r="BV787" s="87"/>
    </row>
    <row r="788" spans="3:74" x14ac:dyDescent="0.2">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row>
    <row r="789" spans="3:74" x14ac:dyDescent="0.2">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7"/>
      <c r="BC789" s="87"/>
      <c r="BD789" s="87"/>
      <c r="BE789" s="87"/>
      <c r="BF789" s="87"/>
      <c r="BG789" s="87"/>
      <c r="BH789" s="87"/>
      <c r="BI789" s="87"/>
      <c r="BJ789" s="87"/>
      <c r="BK789" s="87"/>
      <c r="BL789" s="87"/>
      <c r="BM789" s="87"/>
      <c r="BN789" s="87"/>
      <c r="BO789" s="87"/>
      <c r="BP789" s="87"/>
      <c r="BQ789" s="87"/>
      <c r="BR789" s="87"/>
      <c r="BS789" s="87"/>
      <c r="BT789" s="87"/>
      <c r="BU789" s="87"/>
      <c r="BV789" s="87"/>
    </row>
    <row r="790" spans="3:74" x14ac:dyDescent="0.2">
      <c r="C790" s="86"/>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row>
    <row r="791" spans="3:74" x14ac:dyDescent="0.2">
      <c r="C791" s="86"/>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row>
    <row r="792" spans="3:74" x14ac:dyDescent="0.2">
      <c r="C792" s="86"/>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row>
    <row r="793" spans="3:74" x14ac:dyDescent="0.2">
      <c r="C793" s="86"/>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row>
    <row r="794" spans="3:74" x14ac:dyDescent="0.2">
      <c r="C794" s="86"/>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row>
    <row r="795" spans="3:74" x14ac:dyDescent="0.2">
      <c r="C795" s="86"/>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row>
    <row r="796" spans="3:74" x14ac:dyDescent="0.2">
      <c r="C796" s="86"/>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row>
    <row r="797" spans="3:74" x14ac:dyDescent="0.2">
      <c r="C797" s="86"/>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row>
    <row r="798" spans="3:74" x14ac:dyDescent="0.2">
      <c r="C798" s="86"/>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row>
    <row r="799" spans="3:74" x14ac:dyDescent="0.2">
      <c r="C799" s="86"/>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row>
    <row r="800" spans="3:74" x14ac:dyDescent="0.2">
      <c r="C800" s="86"/>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row>
    <row r="801" spans="3:74" x14ac:dyDescent="0.2">
      <c r="C801" s="86"/>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row>
    <row r="802" spans="3:74" x14ac:dyDescent="0.2">
      <c r="C802" s="86"/>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row>
    <row r="803" spans="3:74" x14ac:dyDescent="0.2">
      <c r="C803" s="86"/>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row>
    <row r="804" spans="3:74" x14ac:dyDescent="0.2">
      <c r="C804" s="86"/>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row>
    <row r="805" spans="3:74" x14ac:dyDescent="0.2">
      <c r="C805" s="86"/>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row>
    <row r="806" spans="3:74" x14ac:dyDescent="0.2">
      <c r="C806" s="86"/>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row>
    <row r="807" spans="3:74" x14ac:dyDescent="0.2">
      <c r="C807" s="86"/>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row>
    <row r="808" spans="3:74" x14ac:dyDescent="0.2">
      <c r="C808" s="86"/>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row>
    <row r="809" spans="3:74" x14ac:dyDescent="0.2">
      <c r="C809" s="86"/>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row>
    <row r="810" spans="3:74" x14ac:dyDescent="0.2">
      <c r="C810" s="86"/>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row>
    <row r="811" spans="3:74" x14ac:dyDescent="0.2">
      <c r="C811" s="86"/>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row>
    <row r="812" spans="3:74" x14ac:dyDescent="0.2">
      <c r="C812" s="86"/>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row>
    <row r="813" spans="3:74" x14ac:dyDescent="0.2">
      <c r="C813" s="86"/>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row>
    <row r="814" spans="3:74" x14ac:dyDescent="0.2">
      <c r="C814" s="86"/>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row>
    <row r="815" spans="3:74" x14ac:dyDescent="0.2">
      <c r="C815" s="86"/>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row>
    <row r="816" spans="3:74" x14ac:dyDescent="0.2">
      <c r="C816" s="86"/>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row>
    <row r="817" spans="3:74" x14ac:dyDescent="0.2">
      <c r="C817" s="86"/>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row>
    <row r="818" spans="3:74" x14ac:dyDescent="0.2">
      <c r="C818" s="86"/>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row>
    <row r="819" spans="3:74" x14ac:dyDescent="0.2">
      <c r="C819" s="86"/>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row>
    <row r="820" spans="3:74" x14ac:dyDescent="0.2">
      <c r="C820" s="86"/>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row>
    <row r="821" spans="3:74" x14ac:dyDescent="0.2">
      <c r="C821" s="86"/>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row>
    <row r="822" spans="3:74" x14ac:dyDescent="0.2">
      <c r="C822" s="86"/>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row>
    <row r="823" spans="3:74" x14ac:dyDescent="0.2">
      <c r="C823" s="86"/>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row>
    <row r="824" spans="3:74" x14ac:dyDescent="0.2">
      <c r="C824" s="86"/>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row>
    <row r="825" spans="3:74" x14ac:dyDescent="0.2">
      <c r="C825" s="86"/>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row>
    <row r="826" spans="3:74" x14ac:dyDescent="0.2">
      <c r="C826" s="86"/>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row>
    <row r="827" spans="3:74" x14ac:dyDescent="0.2">
      <c r="C827" s="86"/>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row>
    <row r="828" spans="3:74" x14ac:dyDescent="0.2">
      <c r="C828" s="86"/>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row>
    <row r="829" spans="3:74" x14ac:dyDescent="0.2">
      <c r="C829" s="86"/>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row>
    <row r="830" spans="3:74" x14ac:dyDescent="0.2">
      <c r="C830" s="86"/>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row>
    <row r="831" spans="3:74" x14ac:dyDescent="0.2">
      <c r="C831" s="86"/>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row>
    <row r="832" spans="3:74" x14ac:dyDescent="0.2">
      <c r="C832" s="86"/>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row>
    <row r="833" spans="3:74" x14ac:dyDescent="0.2">
      <c r="C833" s="86"/>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row>
    <row r="834" spans="3:74" x14ac:dyDescent="0.2">
      <c r="C834" s="86"/>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row>
    <row r="835" spans="3:74" x14ac:dyDescent="0.2">
      <c r="C835" s="86"/>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row>
    <row r="836" spans="3:74" x14ac:dyDescent="0.2">
      <c r="C836" s="86"/>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row>
    <row r="837" spans="3:74" x14ac:dyDescent="0.2">
      <c r="C837" s="86"/>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row>
    <row r="838" spans="3:74" x14ac:dyDescent="0.2">
      <c r="C838" s="86"/>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row>
    <row r="839" spans="3:74" x14ac:dyDescent="0.2">
      <c r="C839" s="86"/>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row>
    <row r="840" spans="3:74" x14ac:dyDescent="0.2">
      <c r="C840" s="86"/>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row>
    <row r="841" spans="3:74" x14ac:dyDescent="0.2">
      <c r="C841" s="86"/>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row>
    <row r="842" spans="3:74" x14ac:dyDescent="0.2">
      <c r="C842" s="86"/>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row>
    <row r="843" spans="3:74" x14ac:dyDescent="0.2">
      <c r="C843" s="86"/>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row>
    <row r="844" spans="3:74" x14ac:dyDescent="0.2">
      <c r="C844" s="86"/>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row>
    <row r="845" spans="3:74" x14ac:dyDescent="0.2">
      <c r="C845" s="86"/>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row>
    <row r="846" spans="3:74" x14ac:dyDescent="0.2">
      <c r="C846" s="86"/>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row>
    <row r="847" spans="3:74" x14ac:dyDescent="0.2">
      <c r="C847" s="86"/>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row>
    <row r="848" spans="3:74" x14ac:dyDescent="0.2">
      <c r="C848" s="86"/>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row>
    <row r="849" spans="3:74" x14ac:dyDescent="0.2">
      <c r="C849" s="86"/>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row>
    <row r="850" spans="3:74" x14ac:dyDescent="0.2">
      <c r="C850" s="86"/>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row>
    <row r="851" spans="3:74" x14ac:dyDescent="0.2">
      <c r="C851" s="86"/>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row>
    <row r="852" spans="3:74" x14ac:dyDescent="0.2">
      <c r="C852" s="86"/>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row>
    <row r="853" spans="3:74" x14ac:dyDescent="0.2">
      <c r="C853" s="86"/>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row>
    <row r="854" spans="3:74" x14ac:dyDescent="0.2">
      <c r="C854" s="86"/>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row>
    <row r="855" spans="3:74" x14ac:dyDescent="0.2">
      <c r="C855" s="86"/>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row>
    <row r="856" spans="3:74" x14ac:dyDescent="0.2">
      <c r="C856" s="86"/>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row>
    <row r="857" spans="3:74" x14ac:dyDescent="0.2">
      <c r="C857" s="86"/>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row>
    <row r="858" spans="3:74" x14ac:dyDescent="0.2">
      <c r="C858" s="86"/>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row>
    <row r="859" spans="3:74" x14ac:dyDescent="0.2">
      <c r="C859" s="86"/>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row>
    <row r="860" spans="3:74" x14ac:dyDescent="0.2">
      <c r="C860" s="86"/>
    </row>
    <row r="861" spans="3:74" x14ac:dyDescent="0.2">
      <c r="C861" s="86"/>
    </row>
    <row r="862" spans="3:74" x14ac:dyDescent="0.2">
      <c r="C862" s="86"/>
    </row>
    <row r="863" spans="3:74" x14ac:dyDescent="0.2">
      <c r="C863" s="86"/>
    </row>
    <row r="864" spans="3:74" x14ac:dyDescent="0.2">
      <c r="C864" s="86"/>
    </row>
    <row r="865" spans="3:3" x14ac:dyDescent="0.2">
      <c r="C865" s="86"/>
    </row>
    <row r="866" spans="3:3" x14ac:dyDescent="0.2">
      <c r="C866" s="86"/>
    </row>
    <row r="867" spans="3:3" x14ac:dyDescent="0.2">
      <c r="C867" s="86"/>
    </row>
    <row r="868" spans="3:3" x14ac:dyDescent="0.2">
      <c r="C868" s="86"/>
    </row>
    <row r="869" spans="3:3" x14ac:dyDescent="0.2">
      <c r="C869" s="86"/>
    </row>
    <row r="870" spans="3:3" x14ac:dyDescent="0.2">
      <c r="C870" s="86"/>
    </row>
    <row r="871" spans="3:3" x14ac:dyDescent="0.2">
      <c r="C871" s="86"/>
    </row>
    <row r="872" spans="3:3" x14ac:dyDescent="0.2">
      <c r="C872" s="86"/>
    </row>
    <row r="873" spans="3:3" x14ac:dyDescent="0.2">
      <c r="C873" s="86"/>
    </row>
    <row r="874" spans="3:3" x14ac:dyDescent="0.2">
      <c r="C874" s="86"/>
    </row>
    <row r="875" spans="3:3" x14ac:dyDescent="0.2">
      <c r="C875" s="86"/>
    </row>
    <row r="876" spans="3:3" x14ac:dyDescent="0.2">
      <c r="C876" s="86"/>
    </row>
    <row r="877" spans="3:3" x14ac:dyDescent="0.2">
      <c r="C877" s="86"/>
    </row>
    <row r="878" spans="3:3" x14ac:dyDescent="0.2">
      <c r="C878" s="86"/>
    </row>
    <row r="879" spans="3:3" x14ac:dyDescent="0.2">
      <c r="C879" s="86"/>
    </row>
    <row r="880" spans="3:3" x14ac:dyDescent="0.2">
      <c r="C880" s="86"/>
    </row>
    <row r="881" spans="3:3" x14ac:dyDescent="0.2">
      <c r="C881" s="86"/>
    </row>
    <row r="882" spans="3:3" x14ac:dyDescent="0.2">
      <c r="C882" s="86"/>
    </row>
    <row r="883" spans="3:3" x14ac:dyDescent="0.2">
      <c r="C883" s="86"/>
    </row>
    <row r="884" spans="3:3" x14ac:dyDescent="0.2">
      <c r="C884" s="86"/>
    </row>
    <row r="885" spans="3:3" x14ac:dyDescent="0.2">
      <c r="C885" s="86"/>
    </row>
    <row r="886" spans="3:3" x14ac:dyDescent="0.2">
      <c r="C886" s="86"/>
    </row>
    <row r="887" spans="3:3" x14ac:dyDescent="0.2">
      <c r="C887" s="86"/>
    </row>
    <row r="888" spans="3:3" x14ac:dyDescent="0.2">
      <c r="C888" s="86"/>
    </row>
    <row r="889" spans="3:3" x14ac:dyDescent="0.2">
      <c r="C889" s="86"/>
    </row>
    <row r="890" spans="3:3" x14ac:dyDescent="0.2">
      <c r="C890" s="86"/>
    </row>
    <row r="891" spans="3:3" x14ac:dyDescent="0.2">
      <c r="C891" s="86"/>
    </row>
    <row r="892" spans="3:3" x14ac:dyDescent="0.2">
      <c r="C892" s="86"/>
    </row>
    <row r="893" spans="3:3" x14ac:dyDescent="0.2">
      <c r="C893" s="86"/>
    </row>
    <row r="894" spans="3:3" x14ac:dyDescent="0.2">
      <c r="C894" s="86"/>
    </row>
    <row r="895" spans="3:3" x14ac:dyDescent="0.2">
      <c r="C895" s="86"/>
    </row>
    <row r="896" spans="3:3" x14ac:dyDescent="0.2">
      <c r="C896" s="86"/>
    </row>
    <row r="897" spans="3:3" x14ac:dyDescent="0.2">
      <c r="C897" s="86"/>
    </row>
    <row r="898" spans="3:3" x14ac:dyDescent="0.2">
      <c r="C898" s="86"/>
    </row>
    <row r="899" spans="3:3" x14ac:dyDescent="0.2">
      <c r="C899" s="86"/>
    </row>
    <row r="900" spans="3:3" x14ac:dyDescent="0.2">
      <c r="C900" s="86"/>
    </row>
    <row r="901" spans="3:3" x14ac:dyDescent="0.2">
      <c r="C901" s="86"/>
    </row>
    <row r="902" spans="3:3" x14ac:dyDescent="0.2">
      <c r="C902" s="86"/>
    </row>
    <row r="903" spans="3:3" x14ac:dyDescent="0.2">
      <c r="C903" s="86"/>
    </row>
    <row r="904" spans="3:3" x14ac:dyDescent="0.2">
      <c r="C904" s="86"/>
    </row>
    <row r="905" spans="3:3" x14ac:dyDescent="0.2">
      <c r="C905" s="86"/>
    </row>
    <row r="906" spans="3:3" x14ac:dyDescent="0.2">
      <c r="C906" s="86"/>
    </row>
    <row r="907" spans="3:3" x14ac:dyDescent="0.2">
      <c r="C907" s="86"/>
    </row>
    <row r="908" spans="3:3" x14ac:dyDescent="0.2">
      <c r="C908" s="86"/>
    </row>
    <row r="909" spans="3:3" x14ac:dyDescent="0.2">
      <c r="C909" s="86"/>
    </row>
    <row r="910" spans="3:3" x14ac:dyDescent="0.2">
      <c r="C910" s="86"/>
    </row>
    <row r="911" spans="3:3" x14ac:dyDescent="0.2">
      <c r="C911" s="86"/>
    </row>
    <row r="912" spans="3:3" x14ac:dyDescent="0.2">
      <c r="C912" s="86"/>
    </row>
    <row r="913" spans="3:3" x14ac:dyDescent="0.2">
      <c r="C913" s="86"/>
    </row>
    <row r="914" spans="3:3" x14ac:dyDescent="0.2">
      <c r="C914" s="86"/>
    </row>
    <row r="915" spans="3:3" x14ac:dyDescent="0.2">
      <c r="C915" s="86"/>
    </row>
    <row r="916" spans="3:3" x14ac:dyDescent="0.2">
      <c r="C916" s="86"/>
    </row>
    <row r="917" spans="3:3" x14ac:dyDescent="0.2">
      <c r="C917" s="86"/>
    </row>
    <row r="918" spans="3:3" x14ac:dyDescent="0.2">
      <c r="C918" s="86"/>
    </row>
    <row r="919" spans="3:3" x14ac:dyDescent="0.2">
      <c r="C919" s="86"/>
    </row>
    <row r="920" spans="3:3" x14ac:dyDescent="0.2">
      <c r="C920" s="86"/>
    </row>
    <row r="921" spans="3:3" x14ac:dyDescent="0.2">
      <c r="C921" s="86"/>
    </row>
    <row r="922" spans="3:3" x14ac:dyDescent="0.2">
      <c r="C922" s="86"/>
    </row>
    <row r="923" spans="3:3" x14ac:dyDescent="0.2">
      <c r="C923" s="86"/>
    </row>
    <row r="924" spans="3:3" x14ac:dyDescent="0.2">
      <c r="C924" s="86"/>
    </row>
    <row r="925" spans="3:3" x14ac:dyDescent="0.2">
      <c r="C925" s="86"/>
    </row>
    <row r="926" spans="3:3" x14ac:dyDescent="0.2">
      <c r="C926" s="86"/>
    </row>
    <row r="927" spans="3:3" x14ac:dyDescent="0.2">
      <c r="C927" s="86"/>
    </row>
    <row r="928" spans="3:3" x14ac:dyDescent="0.2">
      <c r="C928" s="86"/>
    </row>
    <row r="929" spans="3:3" x14ac:dyDescent="0.2">
      <c r="C929" s="86"/>
    </row>
    <row r="930" spans="3:3" x14ac:dyDescent="0.2">
      <c r="C930" s="86"/>
    </row>
    <row r="931" spans="3:3" x14ac:dyDescent="0.2">
      <c r="C931" s="86"/>
    </row>
    <row r="932" spans="3:3" x14ac:dyDescent="0.2">
      <c r="C932" s="86"/>
    </row>
    <row r="933" spans="3:3" x14ac:dyDescent="0.2">
      <c r="C933" s="86"/>
    </row>
    <row r="934" spans="3:3" x14ac:dyDescent="0.2">
      <c r="C934" s="86"/>
    </row>
    <row r="935" spans="3:3" x14ac:dyDescent="0.2">
      <c r="C935" s="86"/>
    </row>
    <row r="936" spans="3:3" x14ac:dyDescent="0.2">
      <c r="C936" s="86"/>
    </row>
    <row r="937" spans="3:3" x14ac:dyDescent="0.2">
      <c r="C937" s="86"/>
    </row>
    <row r="938" spans="3:3" x14ac:dyDescent="0.2">
      <c r="C938" s="86"/>
    </row>
    <row r="939" spans="3:3" x14ac:dyDescent="0.2">
      <c r="C939" s="86"/>
    </row>
    <row r="940" spans="3:3" x14ac:dyDescent="0.2">
      <c r="C940" s="86"/>
    </row>
    <row r="941" spans="3:3" x14ac:dyDescent="0.2">
      <c r="C941" s="86"/>
    </row>
    <row r="942" spans="3:3" x14ac:dyDescent="0.2">
      <c r="C942" s="86"/>
    </row>
    <row r="943" spans="3:3" x14ac:dyDescent="0.2">
      <c r="C943" s="86"/>
    </row>
    <row r="944" spans="3:3" x14ac:dyDescent="0.2">
      <c r="C944" s="86"/>
    </row>
    <row r="945" spans="3:3" x14ac:dyDescent="0.2">
      <c r="C945" s="86"/>
    </row>
    <row r="946" spans="3:3" x14ac:dyDescent="0.2">
      <c r="C946" s="86"/>
    </row>
    <row r="947" spans="3:3" x14ac:dyDescent="0.2">
      <c r="C947" s="86"/>
    </row>
    <row r="948" spans="3:3" x14ac:dyDescent="0.2">
      <c r="C948" s="86"/>
    </row>
    <row r="949" spans="3:3" x14ac:dyDescent="0.2">
      <c r="C949" s="86"/>
    </row>
    <row r="950" spans="3:3" x14ac:dyDescent="0.2">
      <c r="C950" s="86"/>
    </row>
    <row r="951" spans="3:3" x14ac:dyDescent="0.2">
      <c r="C951" s="86"/>
    </row>
    <row r="952" spans="3:3" x14ac:dyDescent="0.2">
      <c r="C952" s="86"/>
    </row>
    <row r="953" spans="3:3" x14ac:dyDescent="0.2">
      <c r="C953" s="86"/>
    </row>
    <row r="954" spans="3:3" x14ac:dyDescent="0.2">
      <c r="C954" s="86"/>
    </row>
    <row r="955" spans="3:3" x14ac:dyDescent="0.2">
      <c r="C955" s="86"/>
    </row>
    <row r="956" spans="3:3" x14ac:dyDescent="0.2">
      <c r="C956" s="86"/>
    </row>
    <row r="957" spans="3:3" x14ac:dyDescent="0.2">
      <c r="C957" s="86"/>
    </row>
    <row r="958" spans="3:3" x14ac:dyDescent="0.2">
      <c r="C958" s="86"/>
    </row>
    <row r="959" spans="3:3" x14ac:dyDescent="0.2">
      <c r="C959" s="86"/>
    </row>
    <row r="960" spans="3:3" x14ac:dyDescent="0.2">
      <c r="C960" s="86"/>
    </row>
    <row r="961" spans="3:3" x14ac:dyDescent="0.2">
      <c r="C961" s="86"/>
    </row>
    <row r="962" spans="3:3" x14ac:dyDescent="0.2">
      <c r="C962" s="86"/>
    </row>
    <row r="963" spans="3:3" x14ac:dyDescent="0.2">
      <c r="C963" s="86"/>
    </row>
    <row r="964" spans="3:3" x14ac:dyDescent="0.2">
      <c r="C964" s="86"/>
    </row>
    <row r="965" spans="3:3" x14ac:dyDescent="0.2">
      <c r="C965" s="86"/>
    </row>
    <row r="966" spans="3:3" x14ac:dyDescent="0.2">
      <c r="C966" s="86"/>
    </row>
    <row r="967" spans="3:3" x14ac:dyDescent="0.2">
      <c r="C967" s="86"/>
    </row>
    <row r="968" spans="3:3" x14ac:dyDescent="0.2">
      <c r="C968" s="86"/>
    </row>
    <row r="969" spans="3:3" x14ac:dyDescent="0.2">
      <c r="C969" s="86"/>
    </row>
    <row r="970" spans="3:3" x14ac:dyDescent="0.2">
      <c r="C970" s="86"/>
    </row>
    <row r="971" spans="3:3" x14ac:dyDescent="0.2">
      <c r="C971" s="86"/>
    </row>
    <row r="972" spans="3:3" x14ac:dyDescent="0.2">
      <c r="C972" s="86"/>
    </row>
    <row r="973" spans="3:3" x14ac:dyDescent="0.2">
      <c r="C973" s="86"/>
    </row>
    <row r="974" spans="3:3" x14ac:dyDescent="0.2">
      <c r="C974" s="86"/>
    </row>
    <row r="975" spans="3:3" x14ac:dyDescent="0.2">
      <c r="C975" s="86"/>
    </row>
    <row r="976" spans="3:3" x14ac:dyDescent="0.2">
      <c r="C976" s="86"/>
    </row>
    <row r="977" spans="3:53" x14ac:dyDescent="0.2">
      <c r="C977" s="86"/>
    </row>
    <row r="978" spans="3:53" x14ac:dyDescent="0.2">
      <c r="C978" s="86"/>
    </row>
    <row r="979" spans="3:53" x14ac:dyDescent="0.2">
      <c r="C979" s="86"/>
    </row>
    <row r="980" spans="3:53" x14ac:dyDescent="0.2">
      <c r="C980" s="86"/>
    </row>
    <row r="981" spans="3:53" x14ac:dyDescent="0.2">
      <c r="C981" s="226"/>
    </row>
    <row r="982" spans="3:53" x14ac:dyDescent="0.2">
      <c r="C982" s="86"/>
    </row>
    <row r="983" spans="3:53" x14ac:dyDescent="0.2">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c r="AG983" s="227"/>
      <c r="AH983" s="227"/>
      <c r="AI983" s="227"/>
      <c r="AJ983" s="227"/>
      <c r="AK983" s="227"/>
      <c r="AL983" s="227"/>
      <c r="AM983" s="227"/>
      <c r="AN983" s="227"/>
      <c r="AO983" s="227"/>
      <c r="AP983" s="227"/>
      <c r="AQ983" s="227"/>
      <c r="AR983" s="227"/>
      <c r="AS983" s="227"/>
      <c r="AT983" s="227"/>
      <c r="AU983" s="227"/>
      <c r="AV983" s="227"/>
      <c r="AW983" s="227"/>
      <c r="AX983" s="227"/>
      <c r="AY983" s="227"/>
      <c r="AZ983" s="227"/>
      <c r="BA983" s="227"/>
    </row>
    <row r="984" spans="3:53" x14ac:dyDescent="0.2">
      <c r="C984" s="86"/>
    </row>
    <row r="985" spans="3:53" x14ac:dyDescent="0.2">
      <c r="C985" s="86"/>
    </row>
    <row r="986" spans="3:53" x14ac:dyDescent="0.2">
      <c r="C986" s="86"/>
    </row>
    <row r="987" spans="3:53" x14ac:dyDescent="0.2">
      <c r="C987" s="86"/>
    </row>
    <row r="988" spans="3:53" x14ac:dyDescent="0.2">
      <c r="C988" s="86"/>
    </row>
    <row r="989" spans="3:53" x14ac:dyDescent="0.2">
      <c r="C989" s="86"/>
    </row>
    <row r="990" spans="3:53" x14ac:dyDescent="0.2">
      <c r="C990" s="86"/>
    </row>
    <row r="991" spans="3:53" x14ac:dyDescent="0.2">
      <c r="C991" s="86"/>
    </row>
    <row r="992" spans="3:53" x14ac:dyDescent="0.2">
      <c r="C992" s="86"/>
    </row>
    <row r="993" spans="3:3" x14ac:dyDescent="0.2">
      <c r="C993" s="86"/>
    </row>
    <row r="994" spans="3:3" x14ac:dyDescent="0.2">
      <c r="C994" s="86"/>
    </row>
    <row r="995" spans="3:3" x14ac:dyDescent="0.2">
      <c r="C995" s="86"/>
    </row>
    <row r="996" spans="3:3" x14ac:dyDescent="0.2">
      <c r="C996" s="86"/>
    </row>
    <row r="997" spans="3:3" x14ac:dyDescent="0.2">
      <c r="C997" s="86"/>
    </row>
    <row r="998" spans="3:3" x14ac:dyDescent="0.2">
      <c r="C998" s="86"/>
    </row>
    <row r="999" spans="3:3" x14ac:dyDescent="0.2">
      <c r="C999" s="86"/>
    </row>
    <row r="1000" spans="3:3" x14ac:dyDescent="0.2">
      <c r="C1000" s="86"/>
    </row>
    <row r="1001" spans="3:3" x14ac:dyDescent="0.2">
      <c r="C1001" s="86"/>
    </row>
    <row r="1002" spans="3:3" x14ac:dyDescent="0.2">
      <c r="C1002" s="86"/>
    </row>
    <row r="1003" spans="3:3" x14ac:dyDescent="0.2">
      <c r="C1003" s="86"/>
    </row>
    <row r="1004" spans="3:3" x14ac:dyDescent="0.2">
      <c r="C1004" s="86"/>
    </row>
    <row r="1005" spans="3:3" x14ac:dyDescent="0.2">
      <c r="C1005" s="86"/>
    </row>
    <row r="1006" spans="3:3" x14ac:dyDescent="0.2">
      <c r="C1006" s="86"/>
    </row>
    <row r="1007" spans="3:3" x14ac:dyDescent="0.2">
      <c r="C1007" s="86"/>
    </row>
    <row r="1008" spans="3:3" x14ac:dyDescent="0.2">
      <c r="C1008" s="86"/>
    </row>
    <row r="1009" spans="3:3" x14ac:dyDescent="0.2">
      <c r="C1009" s="86"/>
    </row>
    <row r="1010" spans="3:3" x14ac:dyDescent="0.2">
      <c r="C1010" s="8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Q110"/>
  <sheetViews>
    <sheetView showGridLines="0" zoomScale="120" zoomScaleNormal="120" workbookViewId="0">
      <selection activeCell="D10" sqref="D10"/>
    </sheetView>
  </sheetViews>
  <sheetFormatPr defaultColWidth="9.140625" defaultRowHeight="11.25" x14ac:dyDescent="0.2"/>
  <cols>
    <col min="1" max="1" width="3.140625" style="75" customWidth="1"/>
    <col min="2" max="2" width="32.42578125" style="75" customWidth="1"/>
    <col min="3" max="3" width="38" style="75" customWidth="1"/>
    <col min="4" max="5" width="9" style="75" customWidth="1"/>
    <col min="6" max="6" width="3.5703125" style="75" customWidth="1"/>
    <col min="7" max="8" width="9" style="75" customWidth="1"/>
    <col min="9" max="9" width="3.5703125" style="75" customWidth="1"/>
    <col min="10" max="11" width="10.5703125" style="75" customWidth="1"/>
    <col min="12" max="16384" width="9.140625" style="75"/>
  </cols>
  <sheetData>
    <row r="1" spans="1:17" ht="27" customHeight="1" thickBot="1" x14ac:dyDescent="0.25">
      <c r="A1" s="298" t="s">
        <v>0</v>
      </c>
      <c r="B1" s="299"/>
      <c r="C1" s="260" t="s">
        <v>10</v>
      </c>
      <c r="D1" s="261" t="s">
        <v>108</v>
      </c>
      <c r="E1" s="261" t="s">
        <v>99</v>
      </c>
      <c r="G1" s="106" t="s">
        <v>108</v>
      </c>
      <c r="H1" s="106" t="s">
        <v>99</v>
      </c>
      <c r="J1" s="106" t="s">
        <v>382</v>
      </c>
      <c r="K1" s="106" t="s">
        <v>383</v>
      </c>
    </row>
    <row r="2" spans="1:17" s="77" customFormat="1" ht="12" customHeight="1" x14ac:dyDescent="0.2">
      <c r="A2" s="306" t="s">
        <v>209</v>
      </c>
      <c r="B2" s="167" t="s">
        <v>1</v>
      </c>
      <c r="C2" s="168" t="str">
        <f t="array" ref="C2:C52">TRANSPOSE('Monthly Returns'!B2:AZ2)</f>
        <v>Russell 3000</v>
      </c>
      <c r="D2" s="169">
        <f t="array" ref="D2:D52">TRANSPOSE('Monthly Returns'!B265:AZ265)</f>
        <v>6.3E-2</v>
      </c>
      <c r="E2" s="170">
        <f t="array" ref="E2:E52">TRANSPOSE('Monthly Returns'!B263:AZ263)</f>
        <v>0.14599999999999999</v>
      </c>
      <c r="G2" s="262">
        <f t="shared" ref="G2:G33" si="0">D2-J2</f>
        <v>1.0000000000000009E-3</v>
      </c>
      <c r="H2" s="262">
        <f t="shared" ref="H2:H33" si="1">E2-K2</f>
        <v>-6.0000000000000053E-3</v>
      </c>
      <c r="J2" s="143">
        <v>6.2E-2</v>
      </c>
      <c r="K2" s="107">
        <v>0.152</v>
      </c>
    </row>
    <row r="3" spans="1:17" ht="12" customHeight="1" x14ac:dyDescent="0.2">
      <c r="A3" s="307"/>
      <c r="B3" s="171" t="s">
        <v>2</v>
      </c>
      <c r="C3" s="139" t="str">
        <v>Russell 1000</v>
      </c>
      <c r="D3" s="172">
        <v>6.2E-2</v>
      </c>
      <c r="E3" s="173">
        <v>0.14400000000000002</v>
      </c>
      <c r="G3" s="262">
        <f t="shared" si="0"/>
        <v>1.0000000000000009E-3</v>
      </c>
      <c r="H3" s="262">
        <f t="shared" si="1"/>
        <v>-5.9999999999999776E-3</v>
      </c>
      <c r="J3" s="144">
        <v>6.0999999999999999E-2</v>
      </c>
      <c r="K3" s="108">
        <v>0.15</v>
      </c>
    </row>
    <row r="4" spans="1:17" ht="12" customHeight="1" x14ac:dyDescent="0.2">
      <c r="A4" s="307"/>
      <c r="B4" s="171" t="s">
        <v>3</v>
      </c>
      <c r="C4" s="139" t="str">
        <v>Russell Mid Cap</v>
      </c>
      <c r="D4" s="172">
        <v>6.539189722829411E-2</v>
      </c>
      <c r="E4" s="173">
        <v>0.161</v>
      </c>
      <c r="G4" s="262">
        <f t="shared" si="0"/>
        <v>3.91897228294108E-4</v>
      </c>
      <c r="H4" s="262">
        <f t="shared" si="1"/>
        <v>-9.000000000000008E-3</v>
      </c>
      <c r="J4" s="145">
        <v>6.5000000000000002E-2</v>
      </c>
      <c r="K4" s="122">
        <v>0.17</v>
      </c>
    </row>
    <row r="5" spans="1:17" ht="12" customHeight="1" x14ac:dyDescent="0.2">
      <c r="A5" s="307"/>
      <c r="B5" s="171" t="s">
        <v>4</v>
      </c>
      <c r="C5" s="139" t="str">
        <v>Russell 2000</v>
      </c>
      <c r="D5" s="172">
        <v>6.9415094157268944E-2</v>
      </c>
      <c r="E5" s="173">
        <v>0.193</v>
      </c>
      <c r="G5" s="262">
        <f t="shared" si="0"/>
        <v>-5.8490584273106216E-4</v>
      </c>
      <c r="H5" s="262">
        <f t="shared" si="1"/>
        <v>-1.0000000000000009E-2</v>
      </c>
      <c r="J5" s="144">
        <v>7.0000000000000007E-2</v>
      </c>
      <c r="K5" s="108">
        <v>0.20300000000000001</v>
      </c>
    </row>
    <row r="6" spans="1:17" ht="12" customHeight="1" x14ac:dyDescent="0.2">
      <c r="A6" s="307"/>
      <c r="B6" s="171" t="s">
        <v>5</v>
      </c>
      <c r="C6" s="139" t="str">
        <v>Dow Jones Wilshire U.S. Micro-Cap</v>
      </c>
      <c r="D6" s="172">
        <v>6.8611402446003153E-2</v>
      </c>
      <c r="E6" s="173">
        <v>0.20800000000000002</v>
      </c>
      <c r="G6" s="262">
        <f t="shared" si="0"/>
        <v>-3.8859755399685281E-4</v>
      </c>
      <c r="H6" s="262">
        <f t="shared" si="1"/>
        <v>-8.9999999999999802E-3</v>
      </c>
      <c r="J6" s="145">
        <v>6.9000000000000006E-2</v>
      </c>
      <c r="K6" s="122">
        <v>0.217</v>
      </c>
    </row>
    <row r="7" spans="1:17" ht="12" customHeight="1" x14ac:dyDescent="0.2">
      <c r="A7" s="307"/>
      <c r="B7" s="171" t="s">
        <v>6</v>
      </c>
      <c r="C7" s="139" t="str">
        <v>MSCI ACWI</v>
      </c>
      <c r="D7" s="172">
        <v>6.5000000000000002E-2</v>
      </c>
      <c r="E7" s="173">
        <v>0.15</v>
      </c>
      <c r="G7" s="262">
        <f t="shared" si="0"/>
        <v>2.0000000000000018E-3</v>
      </c>
      <c r="H7" s="262">
        <f t="shared" si="1"/>
        <v>-7.0000000000000062E-3</v>
      </c>
      <c r="J7" s="144">
        <v>6.3E-2</v>
      </c>
      <c r="K7" s="108">
        <v>0.157</v>
      </c>
    </row>
    <row r="8" spans="1:17" ht="12" customHeight="1" x14ac:dyDescent="0.2">
      <c r="A8" s="307"/>
      <c r="B8" s="171" t="s">
        <v>7</v>
      </c>
      <c r="C8" s="139" t="str">
        <v>MSCI World Ex-US</v>
      </c>
      <c r="D8" s="172">
        <v>6.2E-2</v>
      </c>
      <c r="E8" s="173">
        <v>0.16600000000000001</v>
      </c>
      <c r="G8" s="262">
        <f t="shared" si="0"/>
        <v>3.9999999999999966E-3</v>
      </c>
      <c r="H8" s="262">
        <f t="shared" si="1"/>
        <v>-5.0000000000000044E-3</v>
      </c>
      <c r="J8" s="145">
        <v>5.8000000000000003E-2</v>
      </c>
      <c r="K8" s="122">
        <v>0.17100000000000001</v>
      </c>
    </row>
    <row r="9" spans="1:17" ht="12" customHeight="1" x14ac:dyDescent="0.2">
      <c r="A9" s="307"/>
      <c r="B9" s="171" t="s">
        <v>8</v>
      </c>
      <c r="C9" s="139" t="str">
        <v>MSCI World Ex-US Small Cap</v>
      </c>
      <c r="D9" s="172">
        <v>6.2E-2</v>
      </c>
      <c r="E9" s="173">
        <v>0.17599999999999999</v>
      </c>
      <c r="G9" s="262">
        <f t="shared" si="0"/>
        <v>2.9999999999999957E-3</v>
      </c>
      <c r="H9" s="262">
        <f t="shared" si="1"/>
        <v>-1.0000000000000009E-2</v>
      </c>
      <c r="J9" s="144">
        <v>5.9000000000000004E-2</v>
      </c>
      <c r="K9" s="108">
        <v>0.186</v>
      </c>
    </row>
    <row r="10" spans="1:17" ht="12" customHeight="1" thickBot="1" x14ac:dyDescent="0.25">
      <c r="A10" s="307"/>
      <c r="B10" s="174" t="s">
        <v>9</v>
      </c>
      <c r="C10" s="175" t="str">
        <v>MSCI Emerging</v>
      </c>
      <c r="D10" s="176">
        <v>8.5000000000000006E-2</v>
      </c>
      <c r="E10" s="177">
        <v>0.215</v>
      </c>
      <c r="G10" s="262">
        <f t="shared" si="0"/>
        <v>2.0000000000000018E-3</v>
      </c>
      <c r="H10" s="262">
        <f t="shared" si="1"/>
        <v>-1.4000000000000012E-2</v>
      </c>
      <c r="J10" s="145">
        <v>8.3000000000000004E-2</v>
      </c>
      <c r="K10" s="122">
        <v>0.22900000000000001</v>
      </c>
    </row>
    <row r="11" spans="1:17" ht="12" hidden="1" customHeight="1" thickBot="1" x14ac:dyDescent="0.25">
      <c r="A11" s="308"/>
      <c r="B11" s="178" t="s">
        <v>285</v>
      </c>
      <c r="C11" s="179" t="str">
        <v>MSCI Korea</v>
      </c>
      <c r="D11" s="180">
        <v>2.6000000000000002E-2</v>
      </c>
      <c r="E11" s="181">
        <v>0</v>
      </c>
      <c r="G11" s="262">
        <f t="shared" si="0"/>
        <v>-5.5E-2</v>
      </c>
      <c r="H11" s="262">
        <f t="shared" si="1"/>
        <v>-0.32300000000000001</v>
      </c>
      <c r="J11" s="146">
        <v>8.1000000000000003E-2</v>
      </c>
      <c r="K11" s="109">
        <v>0.32300000000000001</v>
      </c>
    </row>
    <row r="12" spans="1:17" ht="12" customHeight="1" x14ac:dyDescent="0.2">
      <c r="A12" s="303" t="s">
        <v>208</v>
      </c>
      <c r="B12" s="171" t="s">
        <v>19</v>
      </c>
      <c r="C12" s="139" t="str">
        <v>Bloomberg Barclays U.S. Aggregate</v>
      </c>
      <c r="D12" s="172">
        <v>3.5000000000000003E-2</v>
      </c>
      <c r="E12" s="173">
        <v>3.2000000000000001E-2</v>
      </c>
      <c r="G12" s="262">
        <f t="shared" si="0"/>
        <v>8.0000000000000036E-3</v>
      </c>
      <c r="H12" s="262">
        <f t="shared" si="1"/>
        <v>-1.0000000000000009E-3</v>
      </c>
      <c r="J12" s="147">
        <v>2.7E-2</v>
      </c>
      <c r="K12" s="121">
        <v>3.3000000000000002E-2</v>
      </c>
      <c r="P12" s="105"/>
      <c r="Q12" s="105"/>
    </row>
    <row r="13" spans="1:17" ht="12" customHeight="1" x14ac:dyDescent="0.2">
      <c r="A13" s="304"/>
      <c r="B13" s="171" t="s">
        <v>20</v>
      </c>
      <c r="C13" s="139" t="str">
        <v>Bloomberg Barclays U.S. Treasury</v>
      </c>
      <c r="D13" s="172">
        <v>3.1E-2</v>
      </c>
      <c r="E13" s="173">
        <v>0.04</v>
      </c>
      <c r="G13" s="262">
        <f t="shared" si="0"/>
        <v>8.0000000000000002E-3</v>
      </c>
      <c r="H13" s="262">
        <f t="shared" si="1"/>
        <v>-2.0000000000000018E-3</v>
      </c>
      <c r="J13" s="144">
        <v>2.3E-2</v>
      </c>
      <c r="K13" s="108">
        <v>4.2000000000000003E-2</v>
      </c>
      <c r="P13" s="105"/>
      <c r="Q13" s="105"/>
    </row>
    <row r="14" spans="1:17" ht="12" customHeight="1" x14ac:dyDescent="0.2">
      <c r="A14" s="304"/>
      <c r="B14" s="171" t="s">
        <v>21</v>
      </c>
      <c r="C14" s="139" t="str">
        <v>Bloomberg Barclays U.S. Treasury Bills 3-6 Month</v>
      </c>
      <c r="D14" s="172">
        <v>2.6000000000000002E-2</v>
      </c>
      <c r="E14" s="173">
        <v>5.0000000000000001E-3</v>
      </c>
      <c r="G14" s="262">
        <f t="shared" si="0"/>
        <v>5.000000000000001E-3</v>
      </c>
      <c r="H14" s="262">
        <f t="shared" si="1"/>
        <v>-1E-3</v>
      </c>
      <c r="J14" s="145">
        <v>2.1000000000000001E-2</v>
      </c>
      <c r="K14" s="122">
        <v>6.0000000000000001E-3</v>
      </c>
      <c r="P14" s="105"/>
      <c r="Q14" s="105"/>
    </row>
    <row r="15" spans="1:17" ht="12" customHeight="1" x14ac:dyDescent="0.2">
      <c r="A15" s="304"/>
      <c r="B15" s="171" t="s">
        <v>22</v>
      </c>
      <c r="C15" s="139" t="str">
        <v>Bloomberg Barclays U.S. Intermediate Treasury</v>
      </c>
      <c r="D15" s="172">
        <v>3.1E-2</v>
      </c>
      <c r="E15" s="173">
        <v>2.8000000000000001E-2</v>
      </c>
      <c r="G15" s="262">
        <f t="shared" si="0"/>
        <v>8.0000000000000002E-3</v>
      </c>
      <c r="H15" s="262">
        <f t="shared" si="1"/>
        <v>-1.0000000000000009E-3</v>
      </c>
      <c r="J15" s="144">
        <v>2.3E-2</v>
      </c>
      <c r="K15" s="108">
        <v>2.9000000000000001E-2</v>
      </c>
      <c r="P15" s="105"/>
      <c r="Q15" s="105"/>
    </row>
    <row r="16" spans="1:17" ht="12" customHeight="1" x14ac:dyDescent="0.2">
      <c r="A16" s="304"/>
      <c r="B16" s="171" t="s">
        <v>23</v>
      </c>
      <c r="C16" s="139" t="str">
        <v>Bloomberg Barclays U.S. Long Treasury</v>
      </c>
      <c r="D16" s="172">
        <v>2.5000000000000001E-2</v>
      </c>
      <c r="E16" s="173">
        <v>0.11</v>
      </c>
      <c r="G16" s="262">
        <f t="shared" si="0"/>
        <v>6.0000000000000019E-3</v>
      </c>
      <c r="H16" s="262">
        <f t="shared" si="1"/>
        <v>-5.0000000000000044E-3</v>
      </c>
      <c r="J16" s="145">
        <v>1.9E-2</v>
      </c>
      <c r="K16" s="122">
        <v>0.115</v>
      </c>
      <c r="P16" s="105"/>
      <c r="Q16" s="105"/>
    </row>
    <row r="17" spans="1:17" ht="12" customHeight="1" x14ac:dyDescent="0.2">
      <c r="A17" s="304"/>
      <c r="B17" s="171" t="s">
        <v>24</v>
      </c>
      <c r="C17" s="139" t="str">
        <v>Bloomberg Barclays U.S. Credit</v>
      </c>
      <c r="D17" s="172">
        <v>3.9E-2</v>
      </c>
      <c r="E17" s="173">
        <v>4.8000000000000001E-2</v>
      </c>
      <c r="G17" s="262">
        <f t="shared" si="0"/>
        <v>8.0000000000000002E-3</v>
      </c>
      <c r="H17" s="262">
        <f t="shared" si="1"/>
        <v>-2.0000000000000018E-3</v>
      </c>
      <c r="J17" s="144">
        <v>3.1E-2</v>
      </c>
      <c r="K17" s="108">
        <v>0.05</v>
      </c>
      <c r="P17" s="105"/>
      <c r="Q17" s="105"/>
    </row>
    <row r="18" spans="1:17" ht="12" customHeight="1" x14ac:dyDescent="0.2">
      <c r="A18" s="304"/>
      <c r="B18" s="171" t="s">
        <v>25</v>
      </c>
      <c r="C18" s="139" t="str">
        <v>Bloomberg Barclays U.S. Intermediate Credit</v>
      </c>
      <c r="D18" s="172">
        <v>3.9E-2</v>
      </c>
      <c r="E18" s="173">
        <v>3.6000000000000004E-2</v>
      </c>
      <c r="G18" s="262">
        <f t="shared" si="0"/>
        <v>9.0000000000000011E-3</v>
      </c>
      <c r="H18" s="262">
        <f t="shared" si="1"/>
        <v>-9.9999999999999395E-4</v>
      </c>
      <c r="J18" s="145">
        <v>0.03</v>
      </c>
      <c r="K18" s="122">
        <v>3.6999999999999998E-2</v>
      </c>
      <c r="P18" s="105"/>
      <c r="Q18" s="105"/>
    </row>
    <row r="19" spans="1:17" ht="12" customHeight="1" x14ac:dyDescent="0.2">
      <c r="A19" s="304"/>
      <c r="B19" s="171" t="s">
        <v>26</v>
      </c>
      <c r="C19" s="139" t="str">
        <v>Bloomberg Barclays U.S. Long Credit</v>
      </c>
      <c r="D19" s="172">
        <v>0.04</v>
      </c>
      <c r="E19" s="173">
        <v>0.09</v>
      </c>
      <c r="F19" s="76"/>
      <c r="G19" s="262">
        <f t="shared" si="0"/>
        <v>8.0000000000000002E-3</v>
      </c>
      <c r="H19" s="262">
        <f t="shared" si="1"/>
        <v>-4.0000000000000036E-3</v>
      </c>
      <c r="I19" s="76"/>
      <c r="J19" s="144">
        <v>3.2000000000000001E-2</v>
      </c>
      <c r="K19" s="108">
        <v>9.4E-2</v>
      </c>
      <c r="P19" s="105"/>
      <c r="Q19" s="105"/>
    </row>
    <row r="20" spans="1:17" ht="12" customHeight="1" x14ac:dyDescent="0.2">
      <c r="A20" s="304"/>
      <c r="B20" s="171" t="s">
        <v>27</v>
      </c>
      <c r="C20" s="139" t="str">
        <v>Bloomberg Barclays U.S. Inflation Linked Bonds</v>
      </c>
      <c r="D20" s="172">
        <v>3.2000000000000001E-2</v>
      </c>
      <c r="E20" s="173">
        <v>5.5E-2</v>
      </c>
      <c r="F20" s="76"/>
      <c r="G20" s="262">
        <f t="shared" si="0"/>
        <v>9.0000000000000011E-3</v>
      </c>
      <c r="H20" s="262">
        <f t="shared" si="1"/>
        <v>-2.0000000000000018E-3</v>
      </c>
      <c r="I20" s="76"/>
      <c r="J20" s="145">
        <v>2.3E-2</v>
      </c>
      <c r="K20" s="122">
        <v>5.7000000000000002E-2</v>
      </c>
      <c r="P20" s="105"/>
      <c r="Q20" s="105"/>
    </row>
    <row r="21" spans="1:17" ht="12" customHeight="1" x14ac:dyDescent="0.2">
      <c r="A21" s="304"/>
      <c r="B21" s="171" t="s">
        <v>28</v>
      </c>
      <c r="C21" s="139" t="str">
        <v>Bloomberg Barclays U.S. Agencies</v>
      </c>
      <c r="D21" s="172">
        <v>3.6000000000000004E-2</v>
      </c>
      <c r="E21" s="173">
        <v>2.7E-2</v>
      </c>
      <c r="F21" s="76"/>
      <c r="G21" s="262">
        <f t="shared" si="0"/>
        <v>8.0000000000000036E-3</v>
      </c>
      <c r="H21" s="262">
        <f t="shared" si="1"/>
        <v>-1.0000000000000009E-3</v>
      </c>
      <c r="I21" s="76"/>
      <c r="J21" s="144">
        <v>2.8000000000000001E-2</v>
      </c>
      <c r="K21" s="108">
        <v>2.8000000000000001E-2</v>
      </c>
      <c r="P21" s="105"/>
      <c r="Q21" s="105"/>
    </row>
    <row r="22" spans="1:17" ht="12" customHeight="1" x14ac:dyDescent="0.2">
      <c r="A22" s="304"/>
      <c r="B22" s="171" t="s">
        <v>29</v>
      </c>
      <c r="C22" s="139" t="str">
        <v>Bloomberg Barclays U.S. MBS</v>
      </c>
      <c r="D22" s="172">
        <v>3.5000000000000003E-2</v>
      </c>
      <c r="E22" s="173">
        <v>2.5000000000000001E-2</v>
      </c>
      <c r="F22" s="76"/>
      <c r="G22" s="262">
        <f t="shared" si="0"/>
        <v>6.0000000000000019E-3</v>
      </c>
      <c r="H22" s="262">
        <f t="shared" si="1"/>
        <v>0</v>
      </c>
      <c r="I22" s="76"/>
      <c r="J22" s="145">
        <v>2.9000000000000001E-2</v>
      </c>
      <c r="K22" s="122">
        <v>2.5000000000000001E-2</v>
      </c>
      <c r="P22" s="105"/>
      <c r="Q22" s="105"/>
    </row>
    <row r="23" spans="1:17" ht="12" customHeight="1" x14ac:dyDescent="0.2">
      <c r="A23" s="304"/>
      <c r="B23" s="171" t="s">
        <v>30</v>
      </c>
      <c r="C23" s="139" t="str">
        <v>Bloomberg Barclays Investment Grade CMBS</v>
      </c>
      <c r="D23" s="172">
        <v>3.6999999999999998E-2</v>
      </c>
      <c r="E23" s="173">
        <v>7.4999999999999997E-2</v>
      </c>
      <c r="F23" s="76"/>
      <c r="G23" s="262">
        <f t="shared" si="0"/>
        <v>7.9999999999999967E-3</v>
      </c>
      <c r="H23" s="262">
        <f t="shared" si="1"/>
        <v>-4.0000000000000036E-3</v>
      </c>
      <c r="I23" s="76"/>
      <c r="J23" s="144">
        <v>2.9000000000000001E-2</v>
      </c>
      <c r="K23" s="108">
        <v>7.9000000000000001E-2</v>
      </c>
      <c r="P23" s="105"/>
      <c r="Q23" s="105"/>
    </row>
    <row r="24" spans="1:17" ht="12" customHeight="1" x14ac:dyDescent="0.2">
      <c r="A24" s="304"/>
      <c r="B24" s="171" t="s">
        <v>259</v>
      </c>
      <c r="C24" s="139" t="str">
        <v>S&amp;P Municipal Bond Intermediate</v>
      </c>
      <c r="D24" s="172">
        <v>0.03</v>
      </c>
      <c r="E24" s="173">
        <v>3.7999999999999999E-2</v>
      </c>
      <c r="F24" s="76"/>
      <c r="G24" s="262">
        <f t="shared" si="0"/>
        <v>6.9999999999999993E-3</v>
      </c>
      <c r="H24" s="262">
        <f t="shared" si="1"/>
        <v>-1.0000000000000009E-3</v>
      </c>
      <c r="I24" s="76"/>
      <c r="J24" s="145">
        <v>2.3E-2</v>
      </c>
      <c r="K24" s="122">
        <v>3.9E-2</v>
      </c>
      <c r="P24" s="105"/>
      <c r="Q24" s="105"/>
    </row>
    <row r="25" spans="1:17" ht="12" customHeight="1" x14ac:dyDescent="0.2">
      <c r="A25" s="304"/>
      <c r="B25" s="171" t="s">
        <v>262</v>
      </c>
      <c r="C25" s="139" t="str">
        <v>S&amp;P Municipal Bond Short</v>
      </c>
      <c r="D25" s="172">
        <v>2.7E-2</v>
      </c>
      <c r="E25" s="173">
        <v>1.6E-2</v>
      </c>
      <c r="F25" s="76"/>
      <c r="G25" s="262">
        <f t="shared" si="0"/>
        <v>5.9999999999999984E-3</v>
      </c>
      <c r="H25" s="262">
        <f t="shared" si="1"/>
        <v>4.0000000000000001E-3</v>
      </c>
      <c r="I25" s="76"/>
      <c r="J25" s="144">
        <v>2.1000000000000001E-2</v>
      </c>
      <c r="K25" s="108">
        <v>1.2E-2</v>
      </c>
      <c r="P25" s="105"/>
      <c r="Q25" s="105"/>
    </row>
    <row r="26" spans="1:17" ht="12" customHeight="1" x14ac:dyDescent="0.2">
      <c r="A26" s="304"/>
      <c r="B26" s="171" t="s">
        <v>31</v>
      </c>
      <c r="C26" s="139" t="str">
        <v>Bloomberg Barclays U.S. Corporate High Yield</v>
      </c>
      <c r="D26" s="172">
        <v>5.1000000000000004E-2</v>
      </c>
      <c r="E26" s="173">
        <v>8.6000000000000007E-2</v>
      </c>
      <c r="F26" s="76"/>
      <c r="G26" s="262">
        <f t="shared" si="0"/>
        <v>8.0000000000000002E-3</v>
      </c>
      <c r="H26" s="262">
        <f t="shared" si="1"/>
        <v>-5.9999999999999915E-3</v>
      </c>
      <c r="I26" s="76"/>
      <c r="J26" s="145">
        <v>4.3000000000000003E-2</v>
      </c>
      <c r="K26" s="122">
        <v>9.1999999999999998E-2</v>
      </c>
      <c r="P26" s="105"/>
      <c r="Q26" s="105"/>
    </row>
    <row r="27" spans="1:17" ht="12" customHeight="1" x14ac:dyDescent="0.2">
      <c r="A27" s="304"/>
      <c r="B27" s="171" t="s">
        <v>160</v>
      </c>
      <c r="C27" s="139" t="str">
        <v>CSFB Leveraged Loan</v>
      </c>
      <c r="D27" s="172">
        <v>4.8000000000000001E-2</v>
      </c>
      <c r="E27" s="173">
        <v>5.7000000000000002E-2</v>
      </c>
      <c r="F27" s="76"/>
      <c r="G27" s="262">
        <f t="shared" si="0"/>
        <v>0</v>
      </c>
      <c r="H27" s="262">
        <f t="shared" si="1"/>
        <v>0</v>
      </c>
      <c r="I27" s="76"/>
      <c r="J27" s="144">
        <v>4.8000000000000001E-2</v>
      </c>
      <c r="K27" s="108">
        <v>5.7000000000000002E-2</v>
      </c>
      <c r="P27" s="105"/>
      <c r="Q27" s="105"/>
    </row>
    <row r="28" spans="1:17" ht="12" customHeight="1" x14ac:dyDescent="0.2">
      <c r="A28" s="304"/>
      <c r="B28" s="171" t="s">
        <v>166</v>
      </c>
      <c r="C28" s="139" t="str">
        <v>Bloomberg Barclays Global Aggregate Ex-USD</v>
      </c>
      <c r="D28" s="172">
        <v>9.0000000000000011E-3</v>
      </c>
      <c r="E28" s="173">
        <v>7.8E-2</v>
      </c>
      <c r="F28" s="76"/>
      <c r="G28" s="262">
        <f t="shared" si="0"/>
        <v>4.000000000000001E-3</v>
      </c>
      <c r="H28" s="262">
        <f t="shared" si="1"/>
        <v>-3.0000000000000027E-3</v>
      </c>
      <c r="I28" s="76"/>
      <c r="J28" s="145">
        <v>5.0000000000000001E-3</v>
      </c>
      <c r="K28" s="122">
        <v>8.1000000000000003E-2</v>
      </c>
      <c r="P28" s="105"/>
      <c r="Q28" s="105"/>
    </row>
    <row r="29" spans="1:17" ht="12" customHeight="1" x14ac:dyDescent="0.2">
      <c r="A29" s="304"/>
      <c r="B29" s="171" t="s">
        <v>169</v>
      </c>
      <c r="C29" s="139" t="str">
        <v>Bloomberg Barclays Global Treasury Ex-USD</v>
      </c>
      <c r="D29" s="172">
        <v>7.0000000000000001E-3</v>
      </c>
      <c r="E29" s="173">
        <v>7.8E-2</v>
      </c>
      <c r="F29" s="76"/>
      <c r="G29" s="262">
        <f t="shared" si="0"/>
        <v>4.0000000000000001E-3</v>
      </c>
      <c r="H29" s="262">
        <f t="shared" si="1"/>
        <v>-3.0000000000000027E-3</v>
      </c>
      <c r="I29" s="76"/>
      <c r="J29" s="144">
        <v>3.0000000000000001E-3</v>
      </c>
      <c r="K29" s="108">
        <v>8.1000000000000003E-2</v>
      </c>
      <c r="P29" s="105"/>
      <c r="Q29" s="105"/>
    </row>
    <row r="30" spans="1:17" ht="12" customHeight="1" x14ac:dyDescent="0.2">
      <c r="A30" s="304"/>
      <c r="B30" s="171" t="s">
        <v>170</v>
      </c>
      <c r="C30" s="139" t="str">
        <v>Bloomberg Barclays Global Corporate Ex-USD</v>
      </c>
      <c r="D30" s="172">
        <v>1.9E-2</v>
      </c>
      <c r="E30" s="173">
        <v>8.8999999999999996E-2</v>
      </c>
      <c r="F30" s="76"/>
      <c r="G30" s="262">
        <f t="shared" si="0"/>
        <v>5.9999999999999984E-3</v>
      </c>
      <c r="H30" s="262">
        <f t="shared" si="1"/>
        <v>-4.0000000000000036E-3</v>
      </c>
      <c r="I30" s="76"/>
      <c r="J30" s="145">
        <v>1.3000000000000001E-2</v>
      </c>
      <c r="K30" s="122">
        <v>9.2999999999999999E-2</v>
      </c>
      <c r="P30" s="105"/>
      <c r="Q30" s="105"/>
    </row>
    <row r="31" spans="1:17" ht="12" customHeight="1" x14ac:dyDescent="0.2">
      <c r="A31" s="304"/>
      <c r="B31" s="171" t="s">
        <v>211</v>
      </c>
      <c r="C31" s="139" t="str">
        <v>Bloomberg Barclays EM USD Sovereign</v>
      </c>
      <c r="D31" s="172">
        <v>0.06</v>
      </c>
      <c r="E31" s="173">
        <v>0.08</v>
      </c>
      <c r="F31" s="76"/>
      <c r="G31" s="262">
        <f t="shared" si="0"/>
        <v>1.4999999999999999E-2</v>
      </c>
      <c r="H31" s="262">
        <f t="shared" si="1"/>
        <v>-1.7000000000000001E-2</v>
      </c>
      <c r="I31" s="76"/>
      <c r="J31" s="144">
        <v>4.4999999999999998E-2</v>
      </c>
      <c r="K31" s="108">
        <v>9.7000000000000003E-2</v>
      </c>
      <c r="P31" s="105"/>
      <c r="Q31" s="105"/>
    </row>
    <row r="32" spans="1:17" ht="12" customHeight="1" x14ac:dyDescent="0.2">
      <c r="A32" s="304"/>
      <c r="B32" s="171" t="s">
        <v>213</v>
      </c>
      <c r="C32" s="139" t="str">
        <v>Bloomberg Barclays EM USD Corporate</v>
      </c>
      <c r="D32" s="172">
        <v>5.6000000000000001E-2</v>
      </c>
      <c r="E32" s="173">
        <v>9.6000000000000002E-2</v>
      </c>
      <c r="F32" s="76"/>
      <c r="G32" s="262">
        <f t="shared" si="0"/>
        <v>1.2000000000000004E-2</v>
      </c>
      <c r="H32" s="262">
        <f>E32-K32</f>
        <v>-1.8000000000000002E-2</v>
      </c>
      <c r="I32" s="76"/>
      <c r="J32" s="145">
        <v>4.3999999999999997E-2</v>
      </c>
      <c r="K32" s="122">
        <v>0.114</v>
      </c>
      <c r="P32" s="105"/>
      <c r="Q32" s="105"/>
    </row>
    <row r="33" spans="1:17" ht="12" customHeight="1" thickBot="1" x14ac:dyDescent="0.25">
      <c r="A33" s="305"/>
      <c r="B33" s="174" t="s">
        <v>32</v>
      </c>
      <c r="C33" s="175" t="str">
        <v>Bloomberg Barclays EM Local Currency Government</v>
      </c>
      <c r="D33" s="176">
        <v>5.1000000000000004E-2</v>
      </c>
      <c r="E33" s="177">
        <v>0.109</v>
      </c>
      <c r="F33" s="76"/>
      <c r="G33" s="262">
        <f t="shared" si="0"/>
        <v>2.0000000000000018E-3</v>
      </c>
      <c r="H33" s="262">
        <f t="shared" si="1"/>
        <v>-1.0000000000000009E-2</v>
      </c>
      <c r="I33" s="76"/>
      <c r="J33" s="148">
        <v>4.9000000000000002E-2</v>
      </c>
      <c r="K33" s="120">
        <v>0.11900000000000001</v>
      </c>
      <c r="P33" s="105"/>
      <c r="Q33" s="105"/>
    </row>
    <row r="34" spans="1:17" ht="12" customHeight="1" x14ac:dyDescent="0.2">
      <c r="A34" s="300" t="s">
        <v>207</v>
      </c>
      <c r="B34" s="178" t="s">
        <v>233</v>
      </c>
      <c r="C34" s="179" t="str">
        <v>HFRX Global Hedge Fund</v>
      </c>
      <c r="D34" s="180">
        <v>4.5999999999999999E-2</v>
      </c>
      <c r="E34" s="181">
        <v>5.1000000000000004E-2</v>
      </c>
      <c r="F34" s="76"/>
      <c r="G34" s="262">
        <f t="shared" ref="G34:G52" si="2">D34-J34</f>
        <v>3.9999999999999966E-3</v>
      </c>
      <c r="H34" s="262">
        <f t="shared" ref="H34:H52" si="3">E34-K34</f>
        <v>-1.9999999999999948E-3</v>
      </c>
      <c r="I34" s="76"/>
      <c r="J34" s="143">
        <v>4.2000000000000003E-2</v>
      </c>
      <c r="K34" s="107">
        <v>5.2999999999999999E-2</v>
      </c>
    </row>
    <row r="35" spans="1:17" ht="12" customHeight="1" x14ac:dyDescent="0.2">
      <c r="A35" s="301"/>
      <c r="B35" s="171" t="s">
        <v>234</v>
      </c>
      <c r="C35" s="139" t="str">
        <v>HFRI Fund Weighted Composite</v>
      </c>
      <c r="D35" s="172">
        <v>4.7E-2</v>
      </c>
      <c r="E35" s="173">
        <v>5.6000000000000001E-2</v>
      </c>
      <c r="F35" s="76"/>
      <c r="G35" s="262">
        <f t="shared" si="2"/>
        <v>3.9999999999999966E-3</v>
      </c>
      <c r="H35" s="262">
        <f t="shared" si="3"/>
        <v>-3.0000000000000027E-3</v>
      </c>
      <c r="I35" s="76"/>
      <c r="J35" s="144">
        <v>4.3000000000000003E-2</v>
      </c>
      <c r="K35" s="108">
        <v>5.9000000000000004E-2</v>
      </c>
    </row>
    <row r="36" spans="1:17" ht="12" customHeight="1" x14ac:dyDescent="0.2">
      <c r="A36" s="301"/>
      <c r="B36" s="171" t="s">
        <v>245</v>
      </c>
      <c r="C36" s="139" t="str">
        <v>HFRI Equity Hedge</v>
      </c>
      <c r="D36" s="172">
        <v>5.5E-2</v>
      </c>
      <c r="E36" s="173">
        <v>7.8E-2</v>
      </c>
      <c r="F36" s="76"/>
      <c r="G36" s="262">
        <f t="shared" si="2"/>
        <v>2.9999999999999957E-3</v>
      </c>
      <c r="H36" s="262">
        <f t="shared" si="3"/>
        <v>-4.0000000000000036E-3</v>
      </c>
      <c r="I36" s="76"/>
      <c r="J36" s="145">
        <v>5.2000000000000005E-2</v>
      </c>
      <c r="K36" s="122">
        <v>8.2000000000000003E-2</v>
      </c>
    </row>
    <row r="37" spans="1:17" ht="12" customHeight="1" x14ac:dyDescent="0.2">
      <c r="A37" s="301"/>
      <c r="B37" s="171" t="s">
        <v>244</v>
      </c>
      <c r="C37" s="139" t="str">
        <v>HFRI Event Driven</v>
      </c>
      <c r="D37" s="172">
        <v>4.8000000000000001E-2</v>
      </c>
      <c r="E37" s="173">
        <v>5.8000000000000003E-2</v>
      </c>
      <c r="F37" s="76"/>
      <c r="G37" s="262">
        <f t="shared" si="2"/>
        <v>3.0000000000000027E-3</v>
      </c>
      <c r="H37" s="262">
        <f t="shared" si="3"/>
        <v>-3.9999999999999966E-3</v>
      </c>
      <c r="I37" s="76"/>
      <c r="J37" s="144">
        <v>4.4999999999999998E-2</v>
      </c>
      <c r="K37" s="108">
        <v>6.2E-2</v>
      </c>
    </row>
    <row r="38" spans="1:17" ht="12" customHeight="1" x14ac:dyDescent="0.2">
      <c r="A38" s="301"/>
      <c r="B38" s="171" t="s">
        <v>243</v>
      </c>
      <c r="C38" s="139" t="str">
        <v>HFRI Macro</v>
      </c>
      <c r="D38" s="172">
        <v>4.3999999999999997E-2</v>
      </c>
      <c r="E38" s="173">
        <v>4.9000000000000002E-2</v>
      </c>
      <c r="F38" s="76"/>
      <c r="G38" s="262">
        <f t="shared" si="2"/>
        <v>4.9999999999999975E-3</v>
      </c>
      <c r="H38" s="262">
        <f t="shared" si="3"/>
        <v>0</v>
      </c>
      <c r="I38" s="76"/>
      <c r="J38" s="145">
        <v>3.9E-2</v>
      </c>
      <c r="K38" s="122">
        <v>4.9000000000000002E-2</v>
      </c>
    </row>
    <row r="39" spans="1:17" ht="12" customHeight="1" x14ac:dyDescent="0.2">
      <c r="A39" s="301"/>
      <c r="B39" s="171" t="s">
        <v>242</v>
      </c>
      <c r="C39" s="139" t="str">
        <v>HFRI Relative Value</v>
      </c>
      <c r="D39" s="172">
        <v>4.1000000000000002E-2</v>
      </c>
      <c r="E39" s="173">
        <v>3.9E-2</v>
      </c>
      <c r="F39" s="76"/>
      <c r="G39" s="262">
        <f t="shared" si="2"/>
        <v>3.0000000000000027E-3</v>
      </c>
      <c r="H39" s="262">
        <f t="shared" si="3"/>
        <v>-3.0000000000000027E-3</v>
      </c>
      <c r="I39" s="76"/>
      <c r="J39" s="144">
        <v>3.7999999999999999E-2</v>
      </c>
      <c r="K39" s="108">
        <v>4.2000000000000003E-2</v>
      </c>
    </row>
    <row r="40" spans="1:17" ht="12" customHeight="1" x14ac:dyDescent="0.2">
      <c r="A40" s="301"/>
      <c r="B40" s="171" t="s">
        <v>241</v>
      </c>
      <c r="C40" s="139" t="str">
        <v>CS Managed Futures Liquid Index</v>
      </c>
      <c r="D40" s="172">
        <v>5.3999999999999999E-2</v>
      </c>
      <c r="E40" s="173">
        <v>0.10200000000000001</v>
      </c>
      <c r="F40" s="76"/>
      <c r="G40" s="262">
        <f t="shared" si="2"/>
        <v>8.0000000000000002E-3</v>
      </c>
      <c r="H40" s="262">
        <f t="shared" si="3"/>
        <v>2.0000000000000018E-3</v>
      </c>
      <c r="I40" s="76"/>
      <c r="J40" s="145">
        <v>4.5999999999999999E-2</v>
      </c>
      <c r="K40" s="122">
        <v>0.1</v>
      </c>
      <c r="L40" s="76"/>
    </row>
    <row r="41" spans="1:17" ht="12" customHeight="1" x14ac:dyDescent="0.2">
      <c r="A41" s="301"/>
      <c r="B41" s="171" t="s">
        <v>67</v>
      </c>
      <c r="C41" s="139" t="str">
        <v>Dow Jones UBS Commodities</v>
      </c>
      <c r="D41" s="172">
        <v>2.1999999999999999E-2</v>
      </c>
      <c r="E41" s="173">
        <v>0.14799999999999999</v>
      </c>
      <c r="F41" s="76"/>
      <c r="G41" s="262">
        <f t="shared" si="2"/>
        <v>1.9999999999999983E-3</v>
      </c>
      <c r="H41" s="262">
        <f t="shared" si="3"/>
        <v>-6.0000000000000053E-3</v>
      </c>
      <c r="I41" s="76"/>
      <c r="J41" s="144">
        <v>0.02</v>
      </c>
      <c r="K41" s="108">
        <v>0.154</v>
      </c>
      <c r="L41" s="76"/>
      <c r="M41" s="76"/>
    </row>
    <row r="42" spans="1:17" ht="12" customHeight="1" x14ac:dyDescent="0.2">
      <c r="A42" s="301"/>
      <c r="B42" s="171" t="s">
        <v>68</v>
      </c>
      <c r="C42" s="139" t="str">
        <v>S&amp;P Global Natural Resources Index</v>
      </c>
      <c r="D42" s="172">
        <v>6.3E-2</v>
      </c>
      <c r="E42" s="173">
        <v>0.20200000000000001</v>
      </c>
      <c r="F42" s="76"/>
      <c r="G42" s="262">
        <f t="shared" si="2"/>
        <v>2.0000000000000018E-3</v>
      </c>
      <c r="H42" s="262">
        <f t="shared" si="3"/>
        <v>-9.9999999999999811E-3</v>
      </c>
      <c r="I42" s="76"/>
      <c r="J42" s="145">
        <v>6.0999999999999999E-2</v>
      </c>
      <c r="K42" s="122">
        <v>0.21199999999999999</v>
      </c>
      <c r="L42" s="76"/>
      <c r="M42" s="76"/>
    </row>
    <row r="43" spans="1:17" ht="12" customHeight="1" x14ac:dyDescent="0.2">
      <c r="A43" s="301"/>
      <c r="B43" s="171" t="s">
        <v>240</v>
      </c>
      <c r="C43" s="139" t="str">
        <v xml:space="preserve">NCREIF ODCE Index </v>
      </c>
      <c r="D43" s="172">
        <v>5.3999999999999999E-2</v>
      </c>
      <c r="E43" s="173">
        <v>6.2E-2</v>
      </c>
      <c r="F43" s="76"/>
      <c r="G43" s="262">
        <f t="shared" si="2"/>
        <v>3.0000000000000027E-3</v>
      </c>
      <c r="H43" s="262">
        <f t="shared" si="3"/>
        <v>-4.0000000000000036E-3</v>
      </c>
      <c r="I43" s="76"/>
      <c r="J43" s="144">
        <v>5.0999999999999997E-2</v>
      </c>
      <c r="K43" s="108">
        <v>6.6000000000000003E-2</v>
      </c>
      <c r="L43" s="76"/>
      <c r="M43" s="76"/>
    </row>
    <row r="44" spans="1:17" ht="12" hidden="1" customHeight="1" x14ac:dyDescent="0.2">
      <c r="A44" s="301"/>
      <c r="B44" s="171" t="s">
        <v>345</v>
      </c>
      <c r="C44" s="139" t="str">
        <v>S&amp;P/Case-Shiller U.S. Home Price Index</v>
      </c>
      <c r="D44" s="172">
        <v>3.3000000000000002E-2</v>
      </c>
      <c r="E44" s="173">
        <v>0</v>
      </c>
      <c r="F44" s="76"/>
      <c r="G44" s="262">
        <f t="shared" si="2"/>
        <v>-3.9999999999999966E-3</v>
      </c>
      <c r="H44" s="262">
        <f t="shared" si="3"/>
        <v>-2.8000000000000001E-2</v>
      </c>
      <c r="I44" s="76"/>
      <c r="J44" s="145">
        <v>3.6999999999999998E-2</v>
      </c>
      <c r="K44" s="122">
        <v>2.8000000000000001E-2</v>
      </c>
      <c r="L44" s="76"/>
      <c r="M44" s="76"/>
      <c r="N44" s="76"/>
    </row>
    <row r="45" spans="1:17" ht="12" hidden="1" customHeight="1" x14ac:dyDescent="0.2">
      <c r="A45" s="301"/>
      <c r="B45" s="171" t="s">
        <v>239</v>
      </c>
      <c r="C45" s="139" t="str">
        <v>Blended Benchmark</v>
      </c>
      <c r="D45" s="172">
        <v>6.7000000000000004E-2</v>
      </c>
      <c r="E45" s="173">
        <v>0.11</v>
      </c>
      <c r="F45" s="76"/>
      <c r="G45" s="262">
        <f t="shared" si="2"/>
        <v>1.0000000000000009E-3</v>
      </c>
      <c r="H45" s="262">
        <f t="shared" si="3"/>
        <v>-8.0000000000000071E-3</v>
      </c>
      <c r="I45" s="76"/>
      <c r="J45" s="144">
        <v>6.6000000000000003E-2</v>
      </c>
      <c r="K45" s="108">
        <v>0.11800000000000001</v>
      </c>
      <c r="L45" s="76"/>
      <c r="M45" s="76"/>
      <c r="N45" s="76"/>
      <c r="O45" s="76"/>
    </row>
    <row r="46" spans="1:17" ht="12" customHeight="1" x14ac:dyDescent="0.2">
      <c r="A46" s="301"/>
      <c r="B46" s="171" t="s">
        <v>238</v>
      </c>
      <c r="C46" s="139" t="str">
        <v>NCREIF Total Return Timberland</v>
      </c>
      <c r="D46" s="172">
        <v>4.8000000000000001E-2</v>
      </c>
      <c r="E46" s="173">
        <v>4.3999999999999997E-2</v>
      </c>
      <c r="G46" s="262">
        <f t="shared" si="2"/>
        <v>4.0000000000000036E-3</v>
      </c>
      <c r="H46" s="262">
        <f t="shared" si="3"/>
        <v>-4.0000000000000036E-3</v>
      </c>
      <c r="J46" s="145">
        <v>4.3999999999999997E-2</v>
      </c>
      <c r="K46" s="122">
        <v>4.8000000000000001E-2</v>
      </c>
    </row>
    <row r="47" spans="1:17" ht="12" customHeight="1" x14ac:dyDescent="0.2">
      <c r="A47" s="301"/>
      <c r="B47" s="171" t="s">
        <v>237</v>
      </c>
      <c r="C47" s="139" t="str">
        <v>NCREIF Total Return Farmland</v>
      </c>
      <c r="D47" s="172">
        <v>5.2999999999999999E-2</v>
      </c>
      <c r="E47" s="173">
        <v>6.4000000000000001E-2</v>
      </c>
      <c r="G47" s="262">
        <f t="shared" si="2"/>
        <v>3.9999999999999966E-3</v>
      </c>
      <c r="H47" s="262">
        <f t="shared" si="3"/>
        <v>-4.0000000000000036E-3</v>
      </c>
      <c r="J47" s="144">
        <v>4.9000000000000002E-2</v>
      </c>
      <c r="K47" s="108">
        <v>6.8000000000000005E-2</v>
      </c>
    </row>
    <row r="48" spans="1:17" ht="12" customHeight="1" x14ac:dyDescent="0.2">
      <c r="A48" s="301"/>
      <c r="B48" s="171" t="s">
        <v>71</v>
      </c>
      <c r="C48" s="139" t="str">
        <v>FTSE NAREIT Equity</v>
      </c>
      <c r="D48" s="172">
        <v>0.06</v>
      </c>
      <c r="E48" s="173">
        <v>0.21099999999999999</v>
      </c>
      <c r="G48" s="262">
        <f t="shared" si="2"/>
        <v>0</v>
      </c>
      <c r="H48" s="262">
        <f t="shared" si="3"/>
        <v>-1.0000000000000009E-2</v>
      </c>
      <c r="J48" s="145">
        <v>0.06</v>
      </c>
      <c r="K48" s="122">
        <v>0.221</v>
      </c>
    </row>
    <row r="49" spans="1:11" ht="12" customHeight="1" x14ac:dyDescent="0.2">
      <c r="A49" s="301"/>
      <c r="B49" s="171" t="s">
        <v>72</v>
      </c>
      <c r="C49" s="139" t="str">
        <v>FTSE EPRA/NAREIT Developed Index</v>
      </c>
      <c r="D49" s="172">
        <v>6.3E-2</v>
      </c>
      <c r="E49" s="173">
        <v>0.17899999999999999</v>
      </c>
      <c r="F49" s="105"/>
      <c r="G49" s="262">
        <f t="shared" si="2"/>
        <v>1.0000000000000009E-3</v>
      </c>
      <c r="H49" s="262">
        <f t="shared" si="3"/>
        <v>-1.0000000000000009E-2</v>
      </c>
      <c r="I49" s="105"/>
      <c r="J49" s="144">
        <v>6.2E-2</v>
      </c>
      <c r="K49" s="108">
        <v>0.189</v>
      </c>
    </row>
    <row r="50" spans="1:11" ht="12" customHeight="1" x14ac:dyDescent="0.2">
      <c r="A50" s="301"/>
      <c r="B50" s="171" t="s">
        <v>236</v>
      </c>
      <c r="C50" s="139" t="str">
        <v>Cambridge Associates LLC U.S. Private Equity</v>
      </c>
      <c r="D50" s="172">
        <v>8.1000000000000003E-2</v>
      </c>
      <c r="E50" s="173">
        <v>0.16300000000000001</v>
      </c>
      <c r="F50" s="105"/>
      <c r="G50" s="262">
        <f t="shared" si="2"/>
        <v>1.0000000000000009E-3</v>
      </c>
      <c r="H50" s="262">
        <f t="shared" si="3"/>
        <v>-6.0000000000000053E-3</v>
      </c>
      <c r="I50" s="105"/>
      <c r="J50" s="145">
        <v>0.08</v>
      </c>
      <c r="K50" s="122">
        <v>0.16900000000000001</v>
      </c>
    </row>
    <row r="51" spans="1:11" ht="12" customHeight="1" x14ac:dyDescent="0.2">
      <c r="A51" s="301"/>
      <c r="B51" s="171" t="s">
        <v>235</v>
      </c>
      <c r="C51" s="139" t="str">
        <v>Cambridge Associates LLC U.S. Venture Capital</v>
      </c>
      <c r="D51" s="172">
        <v>8.6000000000000007E-2</v>
      </c>
      <c r="E51" s="173">
        <v>0.215</v>
      </c>
      <c r="G51" s="262">
        <f t="shared" si="2"/>
        <v>0</v>
      </c>
      <c r="H51" s="262">
        <f t="shared" si="3"/>
        <v>-7.0000000000000062E-3</v>
      </c>
      <c r="J51" s="144">
        <v>8.6000000000000007E-2</v>
      </c>
      <c r="K51" s="108">
        <v>0.222</v>
      </c>
    </row>
    <row r="52" spans="1:11" ht="12" customHeight="1" thickBot="1" x14ac:dyDescent="0.25">
      <c r="A52" s="302"/>
      <c r="B52" s="174" t="s">
        <v>348</v>
      </c>
      <c r="C52" s="175" t="str">
        <v>Alerian MLP Infrastructure</v>
      </c>
      <c r="D52" s="176">
        <v>6.7000000000000004E-2</v>
      </c>
      <c r="E52" s="177">
        <v>0.191</v>
      </c>
      <c r="G52" s="262">
        <f t="shared" si="2"/>
        <v>5.0000000000000044E-3</v>
      </c>
      <c r="H52" s="262">
        <f t="shared" si="3"/>
        <v>3.0000000000000027E-3</v>
      </c>
      <c r="J52" s="149">
        <v>6.2E-2</v>
      </c>
      <c r="K52" s="123">
        <v>0.188</v>
      </c>
    </row>
    <row r="53" spans="1:11" ht="6" customHeight="1" x14ac:dyDescent="0.2"/>
    <row r="54" spans="1:11" x14ac:dyDescent="0.2">
      <c r="A54" s="32" t="s">
        <v>264</v>
      </c>
    </row>
    <row r="55" spans="1:11" x14ac:dyDescent="0.2">
      <c r="A55" s="32" t="s">
        <v>265</v>
      </c>
    </row>
    <row r="60" spans="1:11" ht="12" thickBot="1" x14ac:dyDescent="0.25">
      <c r="B60" s="98" t="str">
        <f t="array" ref="B60:B110">TRANSPOSE('Monthly Returns'!$B$1:$AZ$1)</f>
        <v>U.S. Equity</v>
      </c>
    </row>
    <row r="61" spans="1:11" ht="12" thickBot="1" x14ac:dyDescent="0.25">
      <c r="B61" s="99" t="str">
        <v>U.S. Large Cap Equity</v>
      </c>
    </row>
    <row r="62" spans="1:11" ht="12" thickBot="1" x14ac:dyDescent="0.25">
      <c r="B62" s="98" t="str">
        <v>U.S. Mid Cap Equity</v>
      </c>
    </row>
    <row r="63" spans="1:11" ht="12" thickBot="1" x14ac:dyDescent="0.25">
      <c r="B63" s="99" t="str">
        <v>U.S. Small Cap Equity</v>
      </c>
    </row>
    <row r="64" spans="1:11" ht="12" thickBot="1" x14ac:dyDescent="0.25">
      <c r="B64" s="98" t="str">
        <v>U.S. Micro Cap Equity</v>
      </c>
    </row>
    <row r="65" spans="2:2" ht="12" thickBot="1" x14ac:dyDescent="0.25">
      <c r="B65" s="99" t="str">
        <v>Global Equity</v>
      </c>
    </row>
    <row r="66" spans="2:2" ht="12" thickBot="1" x14ac:dyDescent="0.25">
      <c r="B66" s="98" t="str">
        <v>International Developed Equity</v>
      </c>
    </row>
    <row r="67" spans="2:2" ht="12" thickBot="1" x14ac:dyDescent="0.25">
      <c r="B67" s="99" t="str">
        <v>International Small Cap Equity</v>
      </c>
    </row>
    <row r="68" spans="2:2" ht="12" thickBot="1" x14ac:dyDescent="0.25">
      <c r="B68" s="98" t="str">
        <v>Global Emerging Markets Equity</v>
      </c>
    </row>
    <row r="69" spans="2:2" ht="12" thickBot="1" x14ac:dyDescent="0.25">
      <c r="B69" s="99" t="str">
        <v>Korean Equity</v>
      </c>
    </row>
    <row r="70" spans="2:2" ht="12" thickBot="1" x14ac:dyDescent="0.25">
      <c r="B70" s="98" t="str">
        <v>U.S. Aggregate</v>
      </c>
    </row>
    <row r="71" spans="2:2" ht="12" thickBot="1" x14ac:dyDescent="0.25">
      <c r="B71" s="99" t="str">
        <v>U.S. Treasury</v>
      </c>
    </row>
    <row r="72" spans="2:2" ht="12" thickBot="1" x14ac:dyDescent="0.25">
      <c r="B72" s="98" t="str">
        <v>U.S. Treasury Bills</v>
      </c>
    </row>
    <row r="73" spans="2:2" ht="12" thickBot="1" x14ac:dyDescent="0.25">
      <c r="B73" s="99" t="str">
        <v>U.S. Intermediate Treasury</v>
      </c>
    </row>
    <row r="74" spans="2:2" ht="12" thickBot="1" x14ac:dyDescent="0.25">
      <c r="B74" s="98" t="str">
        <v>U.S. Long Treasury</v>
      </c>
    </row>
    <row r="75" spans="2:2" ht="12" thickBot="1" x14ac:dyDescent="0.25">
      <c r="B75" s="99" t="str">
        <v>U.S. Investment Grade Credit</v>
      </c>
    </row>
    <row r="76" spans="2:2" ht="12" thickBot="1" x14ac:dyDescent="0.25">
      <c r="B76" s="98" t="str">
        <v>U.S. Intermediate Investment Grade Credit</v>
      </c>
    </row>
    <row r="77" spans="2:2" ht="12" thickBot="1" x14ac:dyDescent="0.25">
      <c r="B77" s="99" t="str">
        <v>U.S. Long Investment Grade Credit</v>
      </c>
    </row>
    <row r="78" spans="2:2" ht="12" thickBot="1" x14ac:dyDescent="0.25">
      <c r="B78" s="98" t="str">
        <v>U.S. TIPS</v>
      </c>
    </row>
    <row r="79" spans="2:2" ht="12" thickBot="1" x14ac:dyDescent="0.25">
      <c r="B79" s="99" t="str">
        <v>U.S. Agencies</v>
      </c>
    </row>
    <row r="80" spans="2:2" ht="12" thickBot="1" x14ac:dyDescent="0.25">
      <c r="B80" s="98" t="str">
        <v>U.S. MBS</v>
      </c>
    </row>
    <row r="81" spans="2:2" ht="12" thickBot="1" x14ac:dyDescent="0.25">
      <c r="B81" s="99" t="str">
        <v>U.S. Investment Grade CMBS</v>
      </c>
    </row>
    <row r="82" spans="2:2" ht="12" thickBot="1" x14ac:dyDescent="0.25">
      <c r="B82" s="98" t="str">
        <v>U.S. Intermediate Municipal</v>
      </c>
    </row>
    <row r="83" spans="2:2" ht="12" thickBot="1" x14ac:dyDescent="0.25">
      <c r="B83" s="99" t="str">
        <v>U.S. Short Municipal</v>
      </c>
    </row>
    <row r="84" spans="2:2" ht="12" thickBot="1" x14ac:dyDescent="0.25">
      <c r="B84" s="98" t="str">
        <v>U.S. High Yield</v>
      </c>
    </row>
    <row r="85" spans="2:2" ht="12" thickBot="1" x14ac:dyDescent="0.25">
      <c r="B85" s="99" t="str">
        <v>U.S. Bank Loans</v>
      </c>
    </row>
    <row r="86" spans="2:2" ht="12" thickBot="1" x14ac:dyDescent="0.25">
      <c r="B86" s="98" t="str">
        <v>Global Aggregate Ex-US</v>
      </c>
    </row>
    <row r="87" spans="2:2" ht="12" thickBot="1" x14ac:dyDescent="0.25">
      <c r="B87" s="99" t="str">
        <v>Global Treasury Ex-US</v>
      </c>
    </row>
    <row r="88" spans="2:2" ht="12" thickBot="1" x14ac:dyDescent="0.25">
      <c r="B88" s="98" t="str">
        <v>Global Corporate Ex-US</v>
      </c>
    </row>
    <row r="89" spans="2:2" ht="12" thickBot="1" x14ac:dyDescent="0.25">
      <c r="B89" s="99" t="str">
        <v>Emerging Markets Sovereign USD</v>
      </c>
    </row>
    <row r="90" spans="2:2" ht="12" thickBot="1" x14ac:dyDescent="0.25">
      <c r="B90" s="98" t="str">
        <v>Emerging Markets Corporate USD</v>
      </c>
    </row>
    <row r="91" spans="2:2" ht="12" thickBot="1" x14ac:dyDescent="0.25">
      <c r="B91" s="99" t="str">
        <v>Emerging Markets Sovereign Local Currency</v>
      </c>
    </row>
    <row r="92" spans="2:2" ht="12" thickBot="1" x14ac:dyDescent="0.25">
      <c r="B92" s="98" t="str">
        <v>Absolute Return</v>
      </c>
    </row>
    <row r="93" spans="2:2" ht="12" thickBot="1" x14ac:dyDescent="0.25">
      <c r="B93" s="99" t="str">
        <v>Hedge Funds</v>
      </c>
    </row>
    <row r="94" spans="2:2" ht="12" thickBot="1" x14ac:dyDescent="0.25">
      <c r="B94" s="98" t="str">
        <v>Hedge Funds - Equity Hedge</v>
      </c>
    </row>
    <row r="95" spans="2:2" ht="12" thickBot="1" x14ac:dyDescent="0.25">
      <c r="B95" s="99" t="str">
        <v>Hedge Funds - Event Driven</v>
      </c>
    </row>
    <row r="96" spans="2:2" ht="12" thickBot="1" x14ac:dyDescent="0.25">
      <c r="B96" s="98" t="str">
        <v>Hedge Funds - Macro</v>
      </c>
    </row>
    <row r="97" spans="2:2" ht="12" thickBot="1" x14ac:dyDescent="0.25">
      <c r="B97" s="99" t="str">
        <v>Hedge Funds - Relative Value</v>
      </c>
    </row>
    <row r="98" spans="2:2" ht="12" thickBot="1" x14ac:dyDescent="0.25">
      <c r="B98" s="98" t="str">
        <v>Hedge Funds - Managed Futures</v>
      </c>
    </row>
    <row r="99" spans="2:2" ht="12" thickBot="1" x14ac:dyDescent="0.25">
      <c r="B99" s="99" t="str">
        <v>Commodities</v>
      </c>
    </row>
    <row r="100" spans="2:2" ht="12" thickBot="1" x14ac:dyDescent="0.25">
      <c r="B100" s="98" t="str">
        <v>Global Natural Resources Equity</v>
      </c>
    </row>
    <row r="101" spans="2:2" ht="12" thickBot="1" x14ac:dyDescent="0.25">
      <c r="B101" s="99" t="str">
        <v>U.S. Core Real Estate</v>
      </c>
    </row>
    <row r="102" spans="2:2" ht="12" thickBot="1" x14ac:dyDescent="0.25">
      <c r="B102" s="98" t="str">
        <v>U.S. Residential Real Estate</v>
      </c>
    </row>
    <row r="103" spans="2:2" ht="12" thickBot="1" x14ac:dyDescent="0.25">
      <c r="B103" s="99" t="str">
        <v>Alternatives Basket</v>
      </c>
    </row>
    <row r="104" spans="2:2" ht="12" thickBot="1" x14ac:dyDescent="0.25">
      <c r="B104" s="98" t="str">
        <v>Timberland</v>
      </c>
    </row>
    <row r="105" spans="2:2" ht="12" thickBot="1" x14ac:dyDescent="0.25">
      <c r="B105" s="98" t="str">
        <v>Farmland</v>
      </c>
    </row>
    <row r="106" spans="2:2" ht="12" thickBot="1" x14ac:dyDescent="0.25">
      <c r="B106" s="98" t="str">
        <v>U.S. REIT</v>
      </c>
    </row>
    <row r="107" spans="2:2" ht="12" thickBot="1" x14ac:dyDescent="0.25">
      <c r="B107" s="98" t="str">
        <v>Global REIT</v>
      </c>
    </row>
    <row r="108" spans="2:2" ht="12" thickBot="1" x14ac:dyDescent="0.25">
      <c r="B108" s="98" t="str">
        <v>U.S. Private Equity</v>
      </c>
    </row>
    <row r="109" spans="2:2" ht="12" thickBot="1" x14ac:dyDescent="0.25">
      <c r="B109" s="98" t="str">
        <v>U.S. Venture Capital</v>
      </c>
    </row>
    <row r="110" spans="2:2" ht="12" thickBot="1" x14ac:dyDescent="0.25">
      <c r="B110" s="98" t="str">
        <v>Energy Infrastructure</v>
      </c>
    </row>
  </sheetData>
  <mergeCells count="4">
    <mergeCell ref="A1:B1"/>
    <mergeCell ref="A34:A52"/>
    <mergeCell ref="A12:A33"/>
    <mergeCell ref="A2:A11"/>
  </mergeCells>
  <conditionalFormatting sqref="F19:F45 L40 L41:M45 N45:O45 N44">
    <cfRule type="cellIs" dxfId="18" priority="57" stopIfTrue="1" operator="lessThan">
      <formula>0</formula>
    </cfRule>
    <cfRule type="cellIs" dxfId="17" priority="58" stopIfTrue="1" operator="lessThan">
      <formula>0</formula>
    </cfRule>
    <cfRule type="cellIs" dxfId="16" priority="59" stopIfTrue="1" operator="lessThan">
      <formula>0</formula>
    </cfRule>
    <cfRule type="cellIs" dxfId="15" priority="60" stopIfTrue="1" operator="lessThan">
      <formula>0</formula>
    </cfRule>
    <cfRule type="cellIs" dxfId="14" priority="61" stopIfTrue="1" operator="lessThan">
      <formula>0</formula>
    </cfRule>
    <cfRule type="cellIs" dxfId="13" priority="62" stopIfTrue="1" operator="lessThan">
      <formula>0</formula>
    </cfRule>
  </conditionalFormatting>
  <conditionalFormatting sqref="I19:I45">
    <cfRule type="cellIs" dxfId="12" priority="27" stopIfTrue="1" operator="lessThan">
      <formula>0</formula>
    </cfRule>
    <cfRule type="cellIs" dxfId="11" priority="28" stopIfTrue="1" operator="lessThan">
      <formula>0</formula>
    </cfRule>
    <cfRule type="cellIs" dxfId="10" priority="29" stopIfTrue="1" operator="lessThan">
      <formula>0</formula>
    </cfRule>
    <cfRule type="cellIs" dxfId="9" priority="30" stopIfTrue="1" operator="lessThan">
      <formula>0</formula>
    </cfRule>
    <cfRule type="cellIs" dxfId="8" priority="31" stopIfTrue="1" operator="lessThan">
      <formula>0</formula>
    </cfRule>
    <cfRule type="cellIs" dxfId="7" priority="32" stopIfTrue="1" operator="lessThan">
      <formula>0</formula>
    </cfRule>
  </conditionalFormatting>
  <conditionalFormatting sqref="G2:G52">
    <cfRule type="colorScale" priority="3">
      <colorScale>
        <cfvo type="num" val="-0.02"/>
        <cfvo type="num" val="0"/>
        <cfvo type="num" val="0.02"/>
        <color rgb="FFBE0000"/>
        <color theme="0"/>
        <color rgb="FF6B8F00"/>
      </colorScale>
    </cfRule>
  </conditionalFormatting>
  <conditionalFormatting sqref="G2:G52">
    <cfRule type="colorScale" priority="4">
      <colorScale>
        <cfvo type="min"/>
        <cfvo type="num" val="0"/>
        <cfvo type="max"/>
        <color theme="7" tint="0.59999389629810485"/>
        <color theme="0"/>
        <color theme="8" tint="0.59999389629810485"/>
      </colorScale>
    </cfRule>
  </conditionalFormatting>
  <conditionalFormatting sqref="H2:H52">
    <cfRule type="colorScale" priority="1">
      <colorScale>
        <cfvo type="num" val="-0.02"/>
        <cfvo type="num" val="0"/>
        <cfvo type="num" val="0.02"/>
        <color rgb="FFBE0000"/>
        <color theme="0"/>
        <color rgb="FF6B8F00"/>
      </colorScale>
    </cfRule>
  </conditionalFormatting>
  <conditionalFormatting sqref="H2:H52">
    <cfRule type="colorScale" priority="2">
      <colorScale>
        <cfvo type="min"/>
        <cfvo type="num" val="0"/>
        <cfvo type="max"/>
        <color theme="7" tint="0.59999389629810485"/>
        <color theme="0"/>
        <color theme="8" tint="0.59999389629810485"/>
      </colorScale>
    </cfRule>
  </conditionalFormatting>
  <pageMargins left="0.7" right="0.7" top="0.75" bottom="0.75" header="0.3" footer="0.3"/>
  <pageSetup scale="54"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CX56"/>
  <sheetViews>
    <sheetView showGridLines="0" workbookViewId="0">
      <pane xSplit="2" ySplit="2" topLeftCell="C3" activePane="bottomRight" state="frozen"/>
      <selection activeCell="O26" sqref="O26"/>
      <selection pane="topRight" activeCell="O26" sqref="O26"/>
      <selection pane="bottomLeft" activeCell="O26" sqref="O26"/>
      <selection pane="bottomRight" activeCell="I8" sqref="I8"/>
    </sheetView>
  </sheetViews>
  <sheetFormatPr defaultColWidth="9.140625" defaultRowHeight="12.75" x14ac:dyDescent="0.25"/>
  <cols>
    <col min="1" max="1" width="3.140625" style="78" customWidth="1"/>
    <col min="2" max="2" width="21.42578125" style="79" customWidth="1"/>
    <col min="3" max="3" width="3.7109375" style="79" customWidth="1"/>
    <col min="4" max="8" width="3.7109375" style="79" hidden="1" customWidth="1"/>
    <col min="9" max="9" width="3.7109375" style="79" customWidth="1"/>
    <col min="10" max="10" width="3.7109375" style="79" hidden="1" customWidth="1"/>
    <col min="11" max="11" width="3.7109375" style="79" customWidth="1"/>
    <col min="12" max="12" width="3.7109375" style="79" hidden="1" customWidth="1"/>
    <col min="13" max="15" width="3.7109375" style="79" customWidth="1"/>
    <col min="16" max="17" width="3.7109375" style="79" hidden="1" customWidth="1"/>
    <col min="18" max="18" width="3.7109375" style="79" customWidth="1"/>
    <col min="19" max="20" width="3.7109375" style="79" hidden="1" customWidth="1"/>
    <col min="21" max="21" width="3.7109375" style="79" customWidth="1"/>
    <col min="22" max="22" width="3.7109375" style="79" hidden="1" customWidth="1"/>
    <col min="23" max="23" width="3.7109375" style="79" customWidth="1"/>
    <col min="24" max="24" width="3.7109375" style="79" hidden="1" customWidth="1"/>
    <col min="25" max="25" width="3.7109375" style="79" customWidth="1"/>
    <col min="26" max="26" width="3.7109375" style="79" hidden="1" customWidth="1"/>
    <col min="27" max="27" width="3.7109375" style="79" customWidth="1"/>
    <col min="28" max="28" width="3.7109375" style="79" hidden="1" customWidth="1"/>
    <col min="29" max="29" width="3.7109375" style="79" customWidth="1"/>
    <col min="30" max="31" width="3.7109375" style="79" hidden="1" customWidth="1"/>
    <col min="32" max="32" width="3.7109375" style="79" customWidth="1"/>
    <col min="33" max="33" width="3.7109375" style="79" hidden="1" customWidth="1"/>
    <col min="34" max="35" width="3.7109375" style="79" customWidth="1"/>
    <col min="36" max="41" width="3.7109375" style="79" hidden="1" customWidth="1"/>
    <col min="42" max="42" width="3.7109375" style="79" customWidth="1"/>
    <col min="43" max="43" width="3.7109375" style="79" hidden="1" customWidth="1"/>
    <col min="44" max="44" width="3.7109375" style="79" customWidth="1"/>
    <col min="45" max="45" width="3.7109375" style="79" hidden="1" customWidth="1"/>
    <col min="46" max="46" width="3.7109375" style="254" hidden="1" customWidth="1"/>
    <col min="47" max="49" width="3.7109375" style="79" hidden="1" customWidth="1"/>
    <col min="50" max="51" width="3.7109375" style="79" customWidth="1"/>
    <col min="52" max="52" width="3.7109375" style="79" hidden="1" customWidth="1"/>
    <col min="53" max="57" width="3.7109375" style="79" customWidth="1"/>
    <col min="58" max="65" width="9.140625" style="79"/>
    <col min="66" max="16384" width="9.140625" style="78"/>
  </cols>
  <sheetData>
    <row r="1" spans="1:65" ht="15" customHeight="1" thickBot="1" x14ac:dyDescent="0.3">
      <c r="A1" s="316"/>
      <c r="B1" s="317"/>
      <c r="C1" s="312" t="s">
        <v>209</v>
      </c>
      <c r="D1" s="313"/>
      <c r="E1" s="313"/>
      <c r="F1" s="313"/>
      <c r="G1" s="313"/>
      <c r="H1" s="313"/>
      <c r="I1" s="313"/>
      <c r="J1" s="313"/>
      <c r="K1" s="313"/>
      <c r="L1" s="314"/>
      <c r="M1" s="326" t="s">
        <v>208</v>
      </c>
      <c r="N1" s="327"/>
      <c r="O1" s="327"/>
      <c r="P1" s="327"/>
      <c r="Q1" s="327"/>
      <c r="R1" s="327"/>
      <c r="S1" s="327"/>
      <c r="T1" s="327"/>
      <c r="U1" s="327"/>
      <c r="V1" s="327"/>
      <c r="W1" s="327"/>
      <c r="X1" s="327"/>
      <c r="Y1" s="327"/>
      <c r="Z1" s="327"/>
      <c r="AA1" s="327"/>
      <c r="AB1" s="327"/>
      <c r="AC1" s="327"/>
      <c r="AD1" s="327"/>
      <c r="AE1" s="327"/>
      <c r="AF1" s="327"/>
      <c r="AG1" s="327"/>
      <c r="AH1" s="328"/>
      <c r="AI1" s="315" t="s">
        <v>207</v>
      </c>
      <c r="AJ1" s="315"/>
      <c r="AK1" s="315"/>
      <c r="AL1" s="315"/>
      <c r="AM1" s="315"/>
      <c r="AN1" s="315"/>
      <c r="AO1" s="315"/>
      <c r="AP1" s="315"/>
      <c r="AQ1" s="315"/>
      <c r="AR1" s="315"/>
      <c r="AS1" s="315"/>
      <c r="AT1" s="315"/>
      <c r="AU1" s="315"/>
      <c r="AV1" s="315"/>
      <c r="AW1" s="315"/>
      <c r="AX1" s="315"/>
      <c r="AY1" s="315"/>
      <c r="AZ1" s="315"/>
      <c r="BA1" s="315"/>
    </row>
    <row r="2" spans="1:65" ht="113.25" customHeight="1" thickBot="1" x14ac:dyDescent="0.3">
      <c r="A2" s="318"/>
      <c r="B2" s="319"/>
      <c r="C2" s="118" t="str">
        <f>'Monthly Returns'!B1</f>
        <v>U.S. Equity</v>
      </c>
      <c r="D2" s="133" t="str">
        <f>'Monthly Returns'!C1</f>
        <v>U.S. Large Cap Equity</v>
      </c>
      <c r="E2" s="133" t="str">
        <f>'Monthly Returns'!D1</f>
        <v>U.S. Mid Cap Equity</v>
      </c>
      <c r="F2" s="133" t="str">
        <f>'Monthly Returns'!E1</f>
        <v>U.S. Small Cap Equity</v>
      </c>
      <c r="G2" s="133" t="str">
        <f>'Monthly Returns'!F1</f>
        <v>U.S. Micro Cap Equity</v>
      </c>
      <c r="H2" s="133" t="str">
        <f>'Monthly Returns'!G1</f>
        <v>Global Equity</v>
      </c>
      <c r="I2" s="133" t="str">
        <f>'Monthly Returns'!H1</f>
        <v>International Developed Equity</v>
      </c>
      <c r="J2" s="133" t="str">
        <f>'Monthly Returns'!I1</f>
        <v>International Small Cap Equity</v>
      </c>
      <c r="K2" s="135" t="str">
        <f>'Monthly Returns'!J1</f>
        <v>Global Emerging Markets Equity</v>
      </c>
      <c r="L2" s="160" t="str">
        <f>'Monthly Returns'!K1</f>
        <v>Korean Equity</v>
      </c>
      <c r="M2" s="198" t="str">
        <f>'Monthly Returns'!L1</f>
        <v>U.S. Aggregate</v>
      </c>
      <c r="N2" s="133" t="str">
        <f>'Monthly Returns'!M1</f>
        <v>U.S. Treasury</v>
      </c>
      <c r="O2" s="133" t="str">
        <f>'Monthly Returns'!N1</f>
        <v>U.S. Treasury Bills</v>
      </c>
      <c r="P2" s="133" t="str">
        <f>'Monthly Returns'!O1</f>
        <v>U.S. Intermediate Treasury</v>
      </c>
      <c r="Q2" s="133" t="str">
        <f>'Monthly Returns'!P1</f>
        <v>U.S. Long Treasury</v>
      </c>
      <c r="R2" s="133" t="str">
        <f>'Monthly Returns'!Q1</f>
        <v>U.S. Investment Grade Credit</v>
      </c>
      <c r="S2" s="133" t="str">
        <f>'Monthly Returns'!R1</f>
        <v>U.S. Intermediate Investment Grade Credit</v>
      </c>
      <c r="T2" s="133" t="str">
        <f>'Monthly Returns'!S1</f>
        <v>U.S. Long Investment Grade Credit</v>
      </c>
      <c r="U2" s="133" t="str">
        <f>'Monthly Returns'!T1</f>
        <v>U.S. TIPS</v>
      </c>
      <c r="V2" s="133" t="str">
        <f>'Monthly Returns'!U1</f>
        <v>U.S. Agencies</v>
      </c>
      <c r="W2" s="133" t="str">
        <f>'Monthly Returns'!V1</f>
        <v>U.S. MBS</v>
      </c>
      <c r="X2" s="133" t="str">
        <f>'Monthly Returns'!W1</f>
        <v>U.S. Investment Grade CMBS</v>
      </c>
      <c r="Y2" s="133" t="str">
        <f>'Monthly Returns'!X1</f>
        <v>U.S. Intermediate Municipal</v>
      </c>
      <c r="Z2" s="133" t="str">
        <f>'Monthly Returns'!Y1</f>
        <v>U.S. Short Municipal</v>
      </c>
      <c r="AA2" s="133" t="str">
        <f>'Monthly Returns'!Z1</f>
        <v>U.S. High Yield</v>
      </c>
      <c r="AB2" s="134" t="str">
        <f>'Monthly Returns'!AA1</f>
        <v>U.S. Bank Loans</v>
      </c>
      <c r="AC2" s="133" t="str">
        <f>'Monthly Returns'!AB1</f>
        <v>Global Aggregate Ex-US</v>
      </c>
      <c r="AD2" s="133" t="str">
        <f>'Monthly Returns'!AC1</f>
        <v>Global Treasury Ex-US</v>
      </c>
      <c r="AE2" s="133" t="str">
        <f>'Monthly Returns'!AD1</f>
        <v>Global Corporate Ex-US</v>
      </c>
      <c r="AF2" s="133" t="str">
        <f>'Monthly Returns'!AE1</f>
        <v>Emerging Markets Sovereign USD</v>
      </c>
      <c r="AG2" s="133" t="str">
        <f>'Monthly Returns'!AF1</f>
        <v>Emerging Markets Corporate USD</v>
      </c>
      <c r="AH2" s="135" t="str">
        <f>'Monthly Returns'!AG1</f>
        <v>Emerging Markets Sovereign Local Currency</v>
      </c>
      <c r="AI2" s="134" t="str">
        <f>'Monthly Returns'!AH1</f>
        <v>Absolute Return</v>
      </c>
      <c r="AJ2" s="133" t="str">
        <f>'Monthly Returns'!AI1</f>
        <v>Hedge Funds</v>
      </c>
      <c r="AK2" s="133" t="str">
        <f>'Monthly Returns'!AJ1</f>
        <v>Hedge Funds - Equity Hedge</v>
      </c>
      <c r="AL2" s="133" t="str">
        <f>'Monthly Returns'!AK1</f>
        <v>Hedge Funds - Event Driven</v>
      </c>
      <c r="AM2" s="133" t="str">
        <f>'Monthly Returns'!AL1</f>
        <v>Hedge Funds - Macro</v>
      </c>
      <c r="AN2" s="133" t="str">
        <f>'Monthly Returns'!AM1</f>
        <v>Hedge Funds - Relative Value</v>
      </c>
      <c r="AO2" s="133" t="str">
        <f>'Monthly Returns'!AN1</f>
        <v>Hedge Funds - Managed Futures</v>
      </c>
      <c r="AP2" s="133" t="str">
        <f>'Monthly Returns'!AO1</f>
        <v>Commodities</v>
      </c>
      <c r="AQ2" s="133" t="str">
        <f>'Monthly Returns'!AP1</f>
        <v>Global Natural Resources Equity</v>
      </c>
      <c r="AR2" s="133" t="str">
        <f>'Monthly Returns'!AQ1</f>
        <v>U.S. Core Real Estate</v>
      </c>
      <c r="AS2" s="133" t="str">
        <f>'Monthly Returns'!AR1</f>
        <v>U.S. Residential Real Estate</v>
      </c>
      <c r="AT2" s="263" t="str">
        <f>'Monthly Returns'!AS1</f>
        <v>Alternatives Basket</v>
      </c>
      <c r="AU2" s="133" t="str">
        <f>'Monthly Returns'!AT1</f>
        <v>Timberland</v>
      </c>
      <c r="AV2" s="133" t="str">
        <f>'Monthly Returns'!AU1</f>
        <v>Farmland</v>
      </c>
      <c r="AW2" s="133" t="str">
        <f>'Monthly Returns'!AV1</f>
        <v>U.S. REIT</v>
      </c>
      <c r="AX2" s="133" t="str">
        <f>'Monthly Returns'!AW1</f>
        <v>Global REIT</v>
      </c>
      <c r="AY2" s="133" t="str">
        <f>'Monthly Returns'!AX1</f>
        <v>U.S. Private Equity</v>
      </c>
      <c r="AZ2" s="133" t="str">
        <f>'Monthly Returns'!AY1</f>
        <v>U.S. Venture Capital</v>
      </c>
      <c r="BA2" s="135" t="str">
        <f>'Monthly Returns'!AZ1</f>
        <v>Energy Infrastructure</v>
      </c>
    </row>
    <row r="3" spans="1:65" s="82" customFormat="1" ht="13.5" customHeight="1" x14ac:dyDescent="0.25">
      <c r="A3" s="320" t="s">
        <v>209</v>
      </c>
      <c r="B3" s="264" t="s">
        <v>1</v>
      </c>
      <c r="C3" s="199">
        <f>'Correlation Calcs'!C640</f>
        <v>0.99999999999999922</v>
      </c>
      <c r="D3" s="110">
        <f>'Correlation Calcs'!D640</f>
        <v>0.99872246984326907</v>
      </c>
      <c r="E3" s="110">
        <f>'Correlation Calcs'!E640</f>
        <v>0.96545526193233833</v>
      </c>
      <c r="F3" s="110">
        <f>'Correlation Calcs'!F640</f>
        <v>0.88763530975511362</v>
      </c>
      <c r="G3" s="110">
        <f>'Correlation Calcs'!G640</f>
        <v>0.80837639775421766</v>
      </c>
      <c r="H3" s="110">
        <f>'Correlation Calcs'!H640</f>
        <v>0.94883027740858472</v>
      </c>
      <c r="I3" s="110">
        <f>'Correlation Calcs'!I640</f>
        <v>0.84788846599280532</v>
      </c>
      <c r="J3" s="110">
        <f>'Correlation Calcs'!J640</f>
        <v>0.79575989984907236</v>
      </c>
      <c r="K3" s="111">
        <f>'Correlation Calcs'!K640</f>
        <v>0.73711979341648515</v>
      </c>
      <c r="L3" s="161" t="e">
        <f>'Correlation Calcs'!L640</f>
        <v>#DIV/0!</v>
      </c>
      <c r="M3" s="199">
        <f>'Correlation Calcs'!M640</f>
        <v>-7.5783865947274237E-2</v>
      </c>
      <c r="N3" s="110">
        <f>'Correlation Calcs'!N640</f>
        <v>-0.32544888844072006</v>
      </c>
      <c r="O3" s="110">
        <f>'Correlation Calcs'!O640</f>
        <v>-0.14484337854117865</v>
      </c>
      <c r="P3" s="110">
        <f>'Correlation Calcs'!P640</f>
        <v>-0.33515829179960543</v>
      </c>
      <c r="Q3" s="110">
        <f>'Correlation Calcs'!Q640</f>
        <v>-0.30503408668370369</v>
      </c>
      <c r="R3" s="110">
        <f>'Correlation Calcs'!R640</f>
        <v>0.20297782717783242</v>
      </c>
      <c r="S3" s="110">
        <f>'Correlation Calcs'!S640</f>
        <v>0.20305176330044847</v>
      </c>
      <c r="T3" s="110">
        <f>'Correlation Calcs'!T640</f>
        <v>0.18904395348671926</v>
      </c>
      <c r="U3" s="110">
        <f>'Correlation Calcs'!U640</f>
        <v>4.6794958088536114E-2</v>
      </c>
      <c r="V3" s="110">
        <f>'Correlation Calcs'!V640</f>
        <v>-0.15185329152131857</v>
      </c>
      <c r="W3" s="110">
        <f>'Correlation Calcs'!W640</f>
        <v>-0.16057794090841968</v>
      </c>
      <c r="X3" s="110">
        <f>'Correlation Calcs'!X640</f>
        <v>0.33426429812591379</v>
      </c>
      <c r="Y3" s="110">
        <f>'Correlation Calcs'!Y640</f>
        <v>-0.10400869112655972</v>
      </c>
      <c r="Z3" s="110">
        <f>'Correlation Calcs'!Z640</f>
        <v>-0.12881758080708011</v>
      </c>
      <c r="AA3" s="111">
        <f>'Correlation Calcs'!AA640</f>
        <v>0.67507194998325448</v>
      </c>
      <c r="AB3" s="119">
        <f>'Correlation Calcs'!AB640</f>
        <v>0.5190180288322167</v>
      </c>
      <c r="AC3" s="110">
        <f>'Correlation Calcs'!AC640</f>
        <v>0.23114417937218998</v>
      </c>
      <c r="AD3" s="110">
        <f>'Correlation Calcs'!AD640</f>
        <v>0.14092891992685039</v>
      </c>
      <c r="AE3" s="110">
        <f>'Correlation Calcs'!AE640</f>
        <v>0.45103491338067347</v>
      </c>
      <c r="AF3" s="110">
        <f>'Correlation Calcs'!AF640</f>
        <v>0.41022213142234554</v>
      </c>
      <c r="AG3" s="110">
        <f>'Correlation Calcs'!AG640</f>
        <v>0.47227640751594802</v>
      </c>
      <c r="AH3" s="111">
        <f>'Correlation Calcs'!AH640</f>
        <v>0.43462128073370904</v>
      </c>
      <c r="AI3" s="119">
        <f>'Correlation Calcs'!AI640</f>
        <v>0.68456093674454022</v>
      </c>
      <c r="AJ3" s="110">
        <f>'Correlation Calcs'!AJ640</f>
        <v>0.80997610112488738</v>
      </c>
      <c r="AK3" s="110">
        <f>'Correlation Calcs'!AK640</f>
        <v>0.84182691178834901</v>
      </c>
      <c r="AL3" s="110">
        <f>'Correlation Calcs'!AL640</f>
        <v>0.77155029387550511</v>
      </c>
      <c r="AM3" s="110">
        <f>'Correlation Calcs'!AM640</f>
        <v>0.23311727204345453</v>
      </c>
      <c r="AN3" s="110">
        <f>'Correlation Calcs'!AN640</f>
        <v>0.64518449292286506</v>
      </c>
      <c r="AO3" s="110">
        <f>'Correlation Calcs'!AO640</f>
        <v>-9.1919571728310195E-2</v>
      </c>
      <c r="AP3" s="110">
        <f>'Correlation Calcs'!AP640</f>
        <v>0.38300410829578452</v>
      </c>
      <c r="AQ3" s="110">
        <f>'Correlation Calcs'!AQ640</f>
        <v>0.71373913445371717</v>
      </c>
      <c r="AR3" s="110">
        <f>'Correlation Calcs'!AR640</f>
        <v>0.45983010199753976</v>
      </c>
      <c r="AS3" s="110" t="e">
        <f>'Correlation Calcs'!AS640</f>
        <v>#DIV/0!</v>
      </c>
      <c r="AT3" s="249">
        <f>'Correlation Calcs'!AT640</f>
        <v>0.83434409083739569</v>
      </c>
      <c r="AU3" s="110">
        <f>'Correlation Calcs'!AU640</f>
        <v>0.35746987028441896</v>
      </c>
      <c r="AV3" s="110">
        <f>'Correlation Calcs'!AV640</f>
        <v>0.33730474914750885</v>
      </c>
      <c r="AW3" s="110">
        <f>'Correlation Calcs'!AW640</f>
        <v>0.64167135466231651</v>
      </c>
      <c r="AX3" s="110">
        <f>'Correlation Calcs'!AX640</f>
        <v>0.74436549482405134</v>
      </c>
      <c r="AY3" s="110">
        <f>'Correlation Calcs'!AY640</f>
        <v>0.97235478681060128</v>
      </c>
      <c r="AZ3" s="110">
        <f>'Correlation Calcs'!AZ640</f>
        <v>0.82803035594092744</v>
      </c>
      <c r="BA3" s="111">
        <f>'Correlation Calcs'!BA640</f>
        <v>0.49173291478450493</v>
      </c>
      <c r="BB3" s="83"/>
      <c r="BC3" s="83"/>
      <c r="BD3" s="83"/>
      <c r="BE3" s="83"/>
      <c r="BF3" s="83"/>
      <c r="BG3" s="83"/>
      <c r="BH3" s="83"/>
      <c r="BI3" s="83"/>
      <c r="BJ3" s="83"/>
      <c r="BK3" s="83"/>
      <c r="BL3" s="83"/>
      <c r="BM3" s="83"/>
    </row>
    <row r="4" spans="1:65" ht="13.5" customHeight="1" x14ac:dyDescent="0.25">
      <c r="A4" s="321"/>
      <c r="B4" s="265" t="s">
        <v>2</v>
      </c>
      <c r="C4" s="200">
        <f>'Correlation Calcs'!C641</f>
        <v>0.99872246984326885</v>
      </c>
      <c r="D4" s="112">
        <f>'Correlation Calcs'!D641</f>
        <v>1.0000000000000011</v>
      </c>
      <c r="E4" s="112">
        <f>'Correlation Calcs'!E641</f>
        <v>0.95634017566003937</v>
      </c>
      <c r="F4" s="112">
        <f>'Correlation Calcs'!F641</f>
        <v>0.86328484236222647</v>
      </c>
      <c r="G4" s="112">
        <f>'Correlation Calcs'!G641</f>
        <v>0.78277361071030793</v>
      </c>
      <c r="H4" s="112">
        <f>'Correlation Calcs'!H641</f>
        <v>0.95187351704320899</v>
      </c>
      <c r="I4" s="112">
        <f>'Correlation Calcs'!I641</f>
        <v>0.85090316752668949</v>
      </c>
      <c r="J4" s="112">
        <f>'Correlation Calcs'!J641</f>
        <v>0.79381032257148065</v>
      </c>
      <c r="K4" s="113">
        <f>'Correlation Calcs'!K641</f>
        <v>0.73876283856323577</v>
      </c>
      <c r="L4" s="162" t="e">
        <f>'Correlation Calcs'!L641</f>
        <v>#DIV/0!</v>
      </c>
      <c r="M4" s="200">
        <f>'Correlation Calcs'!M641</f>
        <v>-6.9842938066883534E-2</v>
      </c>
      <c r="N4" s="112">
        <f>'Correlation Calcs'!N641</f>
        <v>-0.31995927972919758</v>
      </c>
      <c r="O4" s="112">
        <f>'Correlation Calcs'!O641</f>
        <v>-0.14684121850094725</v>
      </c>
      <c r="P4" s="112">
        <f>'Correlation Calcs'!P641</f>
        <v>-0.3293705631145461</v>
      </c>
      <c r="Q4" s="112">
        <f>'Correlation Calcs'!Q641</f>
        <v>-0.29913126120660943</v>
      </c>
      <c r="R4" s="112">
        <f>'Correlation Calcs'!R641</f>
        <v>0.20845207972876256</v>
      </c>
      <c r="S4" s="112">
        <f>'Correlation Calcs'!S641</f>
        <v>0.20832565545995707</v>
      </c>
      <c r="T4" s="112">
        <f>'Correlation Calcs'!T641</f>
        <v>0.19403020777884145</v>
      </c>
      <c r="U4" s="112">
        <f>'Correlation Calcs'!U641</f>
        <v>5.1792849395910112E-2</v>
      </c>
      <c r="V4" s="112">
        <f>'Correlation Calcs'!V641</f>
        <v>-0.14675920491344846</v>
      </c>
      <c r="W4" s="112">
        <f>'Correlation Calcs'!W641</f>
        <v>-0.15476071940039737</v>
      </c>
      <c r="X4" s="112">
        <f>'Correlation Calcs'!X641</f>
        <v>0.33184411786074475</v>
      </c>
      <c r="Y4" s="112">
        <f>'Correlation Calcs'!Y641</f>
        <v>-9.5919209661153138E-2</v>
      </c>
      <c r="Z4" s="112">
        <f>'Correlation Calcs'!Z641</f>
        <v>-0.12152821581070272</v>
      </c>
      <c r="AA4" s="112">
        <f>'Correlation Calcs'!AA641</f>
        <v>0.67128856839890583</v>
      </c>
      <c r="AB4" s="112">
        <f>'Correlation Calcs'!AB641</f>
        <v>0.51616273320368689</v>
      </c>
      <c r="AC4" s="112">
        <f>'Correlation Calcs'!AC641</f>
        <v>0.23910171763813737</v>
      </c>
      <c r="AD4" s="112">
        <f>'Correlation Calcs'!AD641</f>
        <v>0.14913058444739302</v>
      </c>
      <c r="AE4" s="112">
        <f>'Correlation Calcs'!AE641</f>
        <v>0.45806264198219571</v>
      </c>
      <c r="AF4" s="112">
        <f>'Correlation Calcs'!AF641</f>
        <v>0.41642330662542903</v>
      </c>
      <c r="AG4" s="112">
        <f>'Correlation Calcs'!AG641</f>
        <v>0.4762408430702938</v>
      </c>
      <c r="AH4" s="113">
        <f>'Correlation Calcs'!AH641</f>
        <v>0.43900176162686882</v>
      </c>
      <c r="AI4" s="116">
        <f>'Correlation Calcs'!AI641</f>
        <v>0.6808607575423653</v>
      </c>
      <c r="AJ4" s="112">
        <f>'Correlation Calcs'!AJ641</f>
        <v>0.8039202163781376</v>
      </c>
      <c r="AK4" s="112">
        <f>'Correlation Calcs'!AK641</f>
        <v>0.83368982745634823</v>
      </c>
      <c r="AL4" s="112">
        <f>'Correlation Calcs'!AL641</f>
        <v>0.76282172588996455</v>
      </c>
      <c r="AM4" s="112">
        <f>'Correlation Calcs'!AM641</f>
        <v>0.23382582967008983</v>
      </c>
      <c r="AN4" s="112">
        <f>'Correlation Calcs'!AN641</f>
        <v>0.64406368956762416</v>
      </c>
      <c r="AO4" s="112">
        <f>'Correlation Calcs'!AO641</f>
        <v>-8.8291171753327416E-2</v>
      </c>
      <c r="AP4" s="112">
        <f>'Correlation Calcs'!AP641</f>
        <v>0.38256222780776544</v>
      </c>
      <c r="AQ4" s="112">
        <f>'Correlation Calcs'!AQ641</f>
        <v>0.71593554043672603</v>
      </c>
      <c r="AR4" s="112">
        <f>'Correlation Calcs'!AR641</f>
        <v>0.45548949733747729</v>
      </c>
      <c r="AS4" s="112" t="e">
        <f>'Correlation Calcs'!AS641</f>
        <v>#DIV/0!</v>
      </c>
      <c r="AT4" s="242">
        <f>'Correlation Calcs'!AT641</f>
        <v>0.82874422622982269</v>
      </c>
      <c r="AU4" s="112">
        <f>'Correlation Calcs'!AU641</f>
        <v>0.35544314340757793</v>
      </c>
      <c r="AV4" s="112">
        <f>'Correlation Calcs'!AV641</f>
        <v>0.34024482793506783</v>
      </c>
      <c r="AW4" s="112">
        <f>'Correlation Calcs'!AW641</f>
        <v>0.63266085218671086</v>
      </c>
      <c r="AX4" s="112">
        <f>'Correlation Calcs'!AX641</f>
        <v>0.7405676243024556</v>
      </c>
      <c r="AY4" s="112">
        <f>'Correlation Calcs'!AY641</f>
        <v>0.97166594547469654</v>
      </c>
      <c r="AZ4" s="112">
        <f>'Correlation Calcs'!AZ641</f>
        <v>0.82674373671967361</v>
      </c>
      <c r="BA4" s="113">
        <f>'Correlation Calcs'!BA641</f>
        <v>0.49198933110317034</v>
      </c>
    </row>
    <row r="5" spans="1:65" ht="13.5" customHeight="1" x14ac:dyDescent="0.25">
      <c r="A5" s="321"/>
      <c r="B5" s="265" t="s">
        <v>3</v>
      </c>
      <c r="C5" s="200">
        <f>'Correlation Calcs'!C642</f>
        <v>0.96545526193233833</v>
      </c>
      <c r="D5" s="112">
        <f>'Correlation Calcs'!D642</f>
        <v>0.95634017566003937</v>
      </c>
      <c r="E5" s="112">
        <f>'Correlation Calcs'!E642</f>
        <v>0.99999999999999978</v>
      </c>
      <c r="F5" s="112">
        <f>'Correlation Calcs'!F642</f>
        <v>0.92977731942642805</v>
      </c>
      <c r="G5" s="112">
        <f>'Correlation Calcs'!G642</f>
        <v>0.8557754559888292</v>
      </c>
      <c r="H5" s="112">
        <f>'Correlation Calcs'!H642</f>
        <v>0.92097824221489266</v>
      </c>
      <c r="I5" s="112">
        <f>'Correlation Calcs'!I642</f>
        <v>0.84135447913585615</v>
      </c>
      <c r="J5" s="112">
        <f>'Correlation Calcs'!J642</f>
        <v>0.81912858451257298</v>
      </c>
      <c r="K5" s="113">
        <f>'Correlation Calcs'!K642</f>
        <v>0.74810719189077191</v>
      </c>
      <c r="L5" s="162" t="e">
        <f>'Correlation Calcs'!L642</f>
        <v>#DIV/0!</v>
      </c>
      <c r="M5" s="200">
        <f>'Correlation Calcs'!M642</f>
        <v>-3.1677467485138923E-2</v>
      </c>
      <c r="N5" s="112">
        <f>'Correlation Calcs'!N642</f>
        <v>-0.29671612675528158</v>
      </c>
      <c r="O5" s="112">
        <f>'Correlation Calcs'!O642</f>
        <v>-0.12291279789976579</v>
      </c>
      <c r="P5" s="112">
        <f>'Correlation Calcs'!P642</f>
        <v>-0.31366194893854032</v>
      </c>
      <c r="Q5" s="112">
        <f>'Correlation Calcs'!Q642</f>
        <v>-0.2736981230667459</v>
      </c>
      <c r="R5" s="112">
        <f>'Correlation Calcs'!R642</f>
        <v>0.24962253424095196</v>
      </c>
      <c r="S5" s="112">
        <f>'Correlation Calcs'!S642</f>
        <v>0.2538471233167216</v>
      </c>
      <c r="T5" s="112">
        <f>'Correlation Calcs'!T642</f>
        <v>0.22876477857534971</v>
      </c>
      <c r="U5" s="112">
        <f>'Correlation Calcs'!U642</f>
        <v>9.9222274034309568E-2</v>
      </c>
      <c r="V5" s="112">
        <f>'Correlation Calcs'!V642</f>
        <v>-0.12101049248362469</v>
      </c>
      <c r="W5" s="112">
        <f>'Correlation Calcs'!W642</f>
        <v>-0.1299073044689997</v>
      </c>
      <c r="X5" s="112">
        <f>'Correlation Calcs'!X642</f>
        <v>0.39454940495934598</v>
      </c>
      <c r="Y5" s="112">
        <f>'Correlation Calcs'!Y642</f>
        <v>-7.025640991902897E-2</v>
      </c>
      <c r="Z5" s="112">
        <f>'Correlation Calcs'!Z642</f>
        <v>-0.10714990064389182</v>
      </c>
      <c r="AA5" s="112">
        <f>'Correlation Calcs'!AA642</f>
        <v>0.72033041290617195</v>
      </c>
      <c r="AB5" s="112">
        <f>'Correlation Calcs'!AB642</f>
        <v>0.57819100524453715</v>
      </c>
      <c r="AC5" s="112">
        <f>'Correlation Calcs'!AC642</f>
        <v>0.24250151958707081</v>
      </c>
      <c r="AD5" s="112">
        <f>'Correlation Calcs'!AD642</f>
        <v>0.15295773226874829</v>
      </c>
      <c r="AE5" s="112">
        <f>'Correlation Calcs'!AE642</f>
        <v>0.45687622325093064</v>
      </c>
      <c r="AF5" s="112">
        <f>'Correlation Calcs'!AF642</f>
        <v>0.44342239020574725</v>
      </c>
      <c r="AG5" s="112">
        <f>'Correlation Calcs'!AG642</f>
        <v>0.51087811208246625</v>
      </c>
      <c r="AH5" s="113">
        <f>'Correlation Calcs'!AH642</f>
        <v>0.45671931905762914</v>
      </c>
      <c r="AI5" s="116">
        <f>'Correlation Calcs'!AI642</f>
        <v>0.72454316016498665</v>
      </c>
      <c r="AJ5" s="112">
        <f>'Correlation Calcs'!AJ642</f>
        <v>0.84286042538382511</v>
      </c>
      <c r="AK5" s="112">
        <f>'Correlation Calcs'!AK642</f>
        <v>0.87301061482931219</v>
      </c>
      <c r="AL5" s="112">
        <f>'Correlation Calcs'!AL642</f>
        <v>0.81375683463322745</v>
      </c>
      <c r="AM5" s="112">
        <f>'Correlation Calcs'!AM642</f>
        <v>0.25721160002720389</v>
      </c>
      <c r="AN5" s="112">
        <f>'Correlation Calcs'!AN642</f>
        <v>0.68948349768939143</v>
      </c>
      <c r="AO5" s="112">
        <f>'Correlation Calcs'!AO642</f>
        <v>-8.6181537115726861E-2</v>
      </c>
      <c r="AP5" s="112">
        <f>'Correlation Calcs'!AP642</f>
        <v>0.41995320935046765</v>
      </c>
      <c r="AQ5" s="112">
        <f>'Correlation Calcs'!AQ642</f>
        <v>0.70965147225600433</v>
      </c>
      <c r="AR5" s="112">
        <f>'Correlation Calcs'!AR642</f>
        <v>0.50345577901956629</v>
      </c>
      <c r="AS5" s="112" t="e">
        <f>'Correlation Calcs'!AS642</f>
        <v>#DIV/0!</v>
      </c>
      <c r="AT5" s="242">
        <f>'Correlation Calcs'!AT642</f>
        <v>0.87584398822543263</v>
      </c>
      <c r="AU5" s="112">
        <f>'Correlation Calcs'!AU642</f>
        <v>0.36138061069398708</v>
      </c>
      <c r="AV5" s="112">
        <f>'Correlation Calcs'!AV642</f>
        <v>0.26176428347315617</v>
      </c>
      <c r="AW5" s="112">
        <f>'Correlation Calcs'!AW642</f>
        <v>0.69803914285207291</v>
      </c>
      <c r="AX5" s="112">
        <f>'Correlation Calcs'!AX642</f>
        <v>0.78575460365410688</v>
      </c>
      <c r="AY5" s="112">
        <f>'Correlation Calcs'!AY642</f>
        <v>0.94614269849799104</v>
      </c>
      <c r="AZ5" s="112">
        <f>'Correlation Calcs'!AZ642</f>
        <v>0.77951442658192793</v>
      </c>
      <c r="BA5" s="113">
        <f>'Correlation Calcs'!BA642</f>
        <v>0.50250908550004114</v>
      </c>
    </row>
    <row r="6" spans="1:65" ht="13.5" customHeight="1" x14ac:dyDescent="0.25">
      <c r="A6" s="321"/>
      <c r="B6" s="265" t="s">
        <v>4</v>
      </c>
      <c r="C6" s="200">
        <f>'Correlation Calcs'!C643</f>
        <v>0.88763530975511384</v>
      </c>
      <c r="D6" s="112">
        <f>'Correlation Calcs'!D643</f>
        <v>0.86328484236222636</v>
      </c>
      <c r="E6" s="112">
        <f>'Correlation Calcs'!E643</f>
        <v>0.92977731942642805</v>
      </c>
      <c r="F6" s="112">
        <f>'Correlation Calcs'!F643</f>
        <v>1.0000000000000002</v>
      </c>
      <c r="G6" s="112">
        <f>'Correlation Calcs'!G643</f>
        <v>0.94240115444012496</v>
      </c>
      <c r="H6" s="112">
        <f>'Correlation Calcs'!H643</f>
        <v>0.8039028813049186</v>
      </c>
      <c r="I6" s="112">
        <f>'Correlation Calcs'!I643</f>
        <v>0.71630575400651597</v>
      </c>
      <c r="J6" s="112">
        <f>'Correlation Calcs'!J643</f>
        <v>0.71492809962081405</v>
      </c>
      <c r="K6" s="113">
        <f>'Correlation Calcs'!K643</f>
        <v>0.63144438992360141</v>
      </c>
      <c r="L6" s="162" t="e">
        <f>'Correlation Calcs'!L643</f>
        <v>#DIV/0!</v>
      </c>
      <c r="M6" s="200">
        <f>'Correlation Calcs'!M643</f>
        <v>-0.11820882039091152</v>
      </c>
      <c r="N6" s="112">
        <f>'Correlation Calcs'!N643</f>
        <v>-0.33290534000378674</v>
      </c>
      <c r="O6" s="112">
        <f>'Correlation Calcs'!O643</f>
        <v>-0.10421902058541574</v>
      </c>
      <c r="P6" s="112">
        <f>'Correlation Calcs'!P643</f>
        <v>-0.3445888490910442</v>
      </c>
      <c r="Q6" s="112">
        <f>'Correlation Calcs'!Q643</f>
        <v>-0.31918140118772226</v>
      </c>
      <c r="R6" s="112">
        <f>'Correlation Calcs'!R643</f>
        <v>0.13069819636216068</v>
      </c>
      <c r="S6" s="112">
        <f>'Correlation Calcs'!S643</f>
        <v>0.13257714002118604</v>
      </c>
      <c r="T6" s="112">
        <f>'Correlation Calcs'!T643</f>
        <v>0.12287175759615193</v>
      </c>
      <c r="U6" s="112">
        <f>'Correlation Calcs'!U643</f>
        <v>-2.4509357279133E-3</v>
      </c>
      <c r="V6" s="112">
        <f>'Correlation Calcs'!V643</f>
        <v>-0.17755198568254818</v>
      </c>
      <c r="W6" s="112">
        <f>'Correlation Calcs'!W643</f>
        <v>-0.19251017233814999</v>
      </c>
      <c r="X6" s="112">
        <f>'Correlation Calcs'!X643</f>
        <v>0.31600541929660375</v>
      </c>
      <c r="Y6" s="112">
        <f>'Correlation Calcs'!Y643</f>
        <v>-0.16303190872985426</v>
      </c>
      <c r="Z6" s="112">
        <f>'Correlation Calcs'!Z643</f>
        <v>-0.17702933310978175</v>
      </c>
      <c r="AA6" s="112">
        <f>'Correlation Calcs'!AA643</f>
        <v>0.6267570242946453</v>
      </c>
      <c r="AB6" s="112">
        <f>'Correlation Calcs'!AB643</f>
        <v>0.48003602540346546</v>
      </c>
      <c r="AC6" s="112">
        <f>'Correlation Calcs'!AC643</f>
        <v>0.13127003833978299</v>
      </c>
      <c r="AD6" s="112">
        <f>'Correlation Calcs'!AD643</f>
        <v>4.9997773671847705E-2</v>
      </c>
      <c r="AE6" s="112">
        <f>'Correlation Calcs'!AE643</f>
        <v>0.33281913379228351</v>
      </c>
      <c r="AF6" s="112">
        <f>'Correlation Calcs'!AF643</f>
        <v>0.3036160934694645</v>
      </c>
      <c r="AG6" s="112">
        <f>'Correlation Calcs'!AG643</f>
        <v>0.37789612631679065</v>
      </c>
      <c r="AH6" s="113">
        <f>'Correlation Calcs'!AH643</f>
        <v>0.34176642602703478</v>
      </c>
      <c r="AI6" s="116">
        <f>'Correlation Calcs'!AI643</f>
        <v>0.63556595559769857</v>
      </c>
      <c r="AJ6" s="112">
        <f>'Correlation Calcs'!AJ643</f>
        <v>0.76703162613622489</v>
      </c>
      <c r="AK6" s="112">
        <f>'Correlation Calcs'!AK643</f>
        <v>0.81409261934681065</v>
      </c>
      <c r="AL6" s="112">
        <f>'Correlation Calcs'!AL643</f>
        <v>0.75671012783945946</v>
      </c>
      <c r="AM6" s="112">
        <f>'Correlation Calcs'!AM643</f>
        <v>0.20036295822256306</v>
      </c>
      <c r="AN6" s="112">
        <f>'Correlation Calcs'!AN643</f>
        <v>0.57533643102263332</v>
      </c>
      <c r="AO6" s="112">
        <f>'Correlation Calcs'!AO643</f>
        <v>-0.11594175475902678</v>
      </c>
      <c r="AP6" s="112">
        <f>'Correlation Calcs'!AP643</f>
        <v>0.33882455070033984</v>
      </c>
      <c r="AQ6" s="112">
        <f>'Correlation Calcs'!AQ643</f>
        <v>0.60447217939462139</v>
      </c>
      <c r="AR6" s="112">
        <f>'Correlation Calcs'!AR643</f>
        <v>0.44155050826215159</v>
      </c>
      <c r="AS6" s="112" t="e">
        <f>'Correlation Calcs'!AS643</f>
        <v>#DIV/0!</v>
      </c>
      <c r="AT6" s="242">
        <f>'Correlation Calcs'!AT643</f>
        <v>0.78247256256484388</v>
      </c>
      <c r="AU6" s="112">
        <f>'Correlation Calcs'!AU643</f>
        <v>0.3346966721141057</v>
      </c>
      <c r="AV6" s="112">
        <f>'Correlation Calcs'!AV643</f>
        <v>0.26811980965814197</v>
      </c>
      <c r="AW6" s="112">
        <f>'Correlation Calcs'!AW643</f>
        <v>0.64444084652653133</v>
      </c>
      <c r="AX6" s="112">
        <f>'Correlation Calcs'!AX643</f>
        <v>0.68857224084987367</v>
      </c>
      <c r="AY6" s="112">
        <f>'Correlation Calcs'!AY643</f>
        <v>0.8587347105892249</v>
      </c>
      <c r="AZ6" s="112">
        <f>'Correlation Calcs'!AZ643</f>
        <v>0.73693305167262269</v>
      </c>
      <c r="BA6" s="113">
        <f>'Correlation Calcs'!BA643</f>
        <v>0.42986511565468222</v>
      </c>
    </row>
    <row r="7" spans="1:65" ht="13.5" customHeight="1" x14ac:dyDescent="0.25">
      <c r="A7" s="321"/>
      <c r="B7" s="265" t="s">
        <v>5</v>
      </c>
      <c r="C7" s="200">
        <f>'Correlation Calcs'!C644</f>
        <v>0.80837639775421777</v>
      </c>
      <c r="D7" s="112">
        <f>'Correlation Calcs'!D644</f>
        <v>0.78277361071030771</v>
      </c>
      <c r="E7" s="112">
        <f>'Correlation Calcs'!E644</f>
        <v>0.85577545598882909</v>
      </c>
      <c r="F7" s="112">
        <f>'Correlation Calcs'!F644</f>
        <v>0.94240115444012496</v>
      </c>
      <c r="G7" s="112">
        <f>'Correlation Calcs'!G644</f>
        <v>1.0000000000000002</v>
      </c>
      <c r="H7" s="112">
        <f>'Correlation Calcs'!H644</f>
        <v>0.73708106032284837</v>
      </c>
      <c r="I7" s="112">
        <f>'Correlation Calcs'!I644</f>
        <v>0.6650584932552579</v>
      </c>
      <c r="J7" s="112">
        <f>'Correlation Calcs'!J644</f>
        <v>0.70955038696799277</v>
      </c>
      <c r="K7" s="113">
        <f>'Correlation Calcs'!K644</f>
        <v>0.58465845738126476</v>
      </c>
      <c r="L7" s="162" t="e">
        <f>'Correlation Calcs'!L644</f>
        <v>#DIV/0!</v>
      </c>
      <c r="M7" s="200">
        <f>'Correlation Calcs'!M644</f>
        <v>-0.12545489333065885</v>
      </c>
      <c r="N7" s="112">
        <f>'Correlation Calcs'!N644</f>
        <v>-0.34175223674681982</v>
      </c>
      <c r="O7" s="112">
        <f>'Correlation Calcs'!O644</f>
        <v>-9.9583279676707714E-2</v>
      </c>
      <c r="P7" s="112">
        <f>'Correlation Calcs'!P644</f>
        <v>-0.35156517306289287</v>
      </c>
      <c r="Q7" s="112">
        <f>'Correlation Calcs'!Q644</f>
        <v>-0.32928215410110862</v>
      </c>
      <c r="R7" s="112">
        <f>'Correlation Calcs'!R644</f>
        <v>0.12848975506120092</v>
      </c>
      <c r="S7" s="112">
        <f>'Correlation Calcs'!S644</f>
        <v>0.14412694141134835</v>
      </c>
      <c r="T7" s="112">
        <f>'Correlation Calcs'!T644</f>
        <v>0.10636734436516038</v>
      </c>
      <c r="U7" s="112">
        <f>'Correlation Calcs'!U644</f>
        <v>-2.45667186368993E-3</v>
      </c>
      <c r="V7" s="112">
        <f>'Correlation Calcs'!V644</f>
        <v>-0.1973033666989126</v>
      </c>
      <c r="W7" s="112">
        <f>'Correlation Calcs'!W644</f>
        <v>-0.19494947800768278</v>
      </c>
      <c r="X7" s="112">
        <f>'Correlation Calcs'!X644</f>
        <v>0.29990190280327106</v>
      </c>
      <c r="Y7" s="112">
        <f>'Correlation Calcs'!Y644</f>
        <v>-0.14412313274172386</v>
      </c>
      <c r="Z7" s="112">
        <f>'Correlation Calcs'!Z644</f>
        <v>-0.16172612775723363</v>
      </c>
      <c r="AA7" s="112">
        <f>'Correlation Calcs'!AA644</f>
        <v>0.62136635302363152</v>
      </c>
      <c r="AB7" s="112">
        <f>'Correlation Calcs'!AB644</f>
        <v>0.52003511835402383</v>
      </c>
      <c r="AC7" s="112">
        <f>'Correlation Calcs'!AC644</f>
        <v>0.11500537507624983</v>
      </c>
      <c r="AD7" s="112">
        <f>'Correlation Calcs'!AD644</f>
        <v>3.6842827832071698E-2</v>
      </c>
      <c r="AE7" s="112">
        <f>'Correlation Calcs'!AE644</f>
        <v>0.31301115736017937</v>
      </c>
      <c r="AF7" s="112">
        <f>'Correlation Calcs'!AF644</f>
        <v>0.24386688570756893</v>
      </c>
      <c r="AG7" s="112">
        <f>'Correlation Calcs'!AG644</f>
        <v>0.35735535056711787</v>
      </c>
      <c r="AH7" s="113">
        <f>'Correlation Calcs'!AH644</f>
        <v>0.28581316075326729</v>
      </c>
      <c r="AI7" s="116">
        <f>'Correlation Calcs'!AI644</f>
        <v>0.66030444282086498</v>
      </c>
      <c r="AJ7" s="112">
        <f>'Correlation Calcs'!AJ644</f>
        <v>0.78029351392670776</v>
      </c>
      <c r="AK7" s="112">
        <f>'Correlation Calcs'!AK644</f>
        <v>0.8147242872564443</v>
      </c>
      <c r="AL7" s="112">
        <f>'Correlation Calcs'!AL644</f>
        <v>0.77869731205798687</v>
      </c>
      <c r="AM7" s="112">
        <f>'Correlation Calcs'!AM644</f>
        <v>0.22253448943455695</v>
      </c>
      <c r="AN7" s="112">
        <f>'Correlation Calcs'!AN644</f>
        <v>0.60844215747684149</v>
      </c>
      <c r="AO7" s="112">
        <f>'Correlation Calcs'!AO644</f>
        <v>-0.11300351604909335</v>
      </c>
      <c r="AP7" s="112">
        <f>'Correlation Calcs'!AP644</f>
        <v>0.337298045336059</v>
      </c>
      <c r="AQ7" s="112">
        <f>'Correlation Calcs'!AQ644</f>
        <v>0.55388412960220901</v>
      </c>
      <c r="AR7" s="112">
        <f>'Correlation Calcs'!AR644</f>
        <v>0.44754402473750576</v>
      </c>
      <c r="AS7" s="112" t="e">
        <f>'Correlation Calcs'!AS644</f>
        <v>#DIV/0!</v>
      </c>
      <c r="AT7" s="242">
        <f>'Correlation Calcs'!AT644</f>
        <v>0.73103814807435719</v>
      </c>
      <c r="AU7" s="112">
        <f>'Correlation Calcs'!AU644</f>
        <v>0.28677446847779547</v>
      </c>
      <c r="AV7" s="112">
        <f>'Correlation Calcs'!AV644</f>
        <v>0.18635937884858597</v>
      </c>
      <c r="AW7" s="112">
        <f>'Correlation Calcs'!AW644</f>
        <v>0.56212258383921776</v>
      </c>
      <c r="AX7" s="112">
        <f>'Correlation Calcs'!AX644</f>
        <v>0.62535711914140546</v>
      </c>
      <c r="AY7" s="112">
        <f>'Correlation Calcs'!AY644</f>
        <v>0.77919362528493308</v>
      </c>
      <c r="AZ7" s="112">
        <f>'Correlation Calcs'!AZ644</f>
        <v>0.65159763544962279</v>
      </c>
      <c r="BA7" s="113">
        <f>'Correlation Calcs'!BA644</f>
        <v>0.42842175956006273</v>
      </c>
    </row>
    <row r="8" spans="1:65" ht="13.5" customHeight="1" x14ac:dyDescent="0.25">
      <c r="A8" s="321"/>
      <c r="B8" s="265" t="s">
        <v>6</v>
      </c>
      <c r="C8" s="200">
        <f>'Correlation Calcs'!C645</f>
        <v>0.94883027740858472</v>
      </c>
      <c r="D8" s="112">
        <f>'Correlation Calcs'!D645</f>
        <v>0.95187351704320899</v>
      </c>
      <c r="E8" s="112">
        <f>'Correlation Calcs'!E645</f>
        <v>0.92097824221489255</v>
      </c>
      <c r="F8" s="112">
        <f>'Correlation Calcs'!F645</f>
        <v>0.8039028813049186</v>
      </c>
      <c r="G8" s="112">
        <f>'Correlation Calcs'!G645</f>
        <v>0.73708106032284848</v>
      </c>
      <c r="H8" s="112">
        <f>'Correlation Calcs'!H645</f>
        <v>0.99999999999999989</v>
      </c>
      <c r="I8" s="112">
        <f>'Correlation Calcs'!I645</f>
        <v>0.96992096368592573</v>
      </c>
      <c r="J8" s="112">
        <f>'Correlation Calcs'!J645</f>
        <v>0.90961738045450513</v>
      </c>
      <c r="K8" s="113">
        <f>'Correlation Calcs'!K645</f>
        <v>0.86899353496138543</v>
      </c>
      <c r="L8" s="162" t="e">
        <f>'Correlation Calcs'!L645</f>
        <v>#DIV/0!</v>
      </c>
      <c r="M8" s="200">
        <f>'Correlation Calcs'!M645</f>
        <v>-4.805184679800443E-3</v>
      </c>
      <c r="N8" s="112">
        <f>'Correlation Calcs'!N645</f>
        <v>-0.28852353631206384</v>
      </c>
      <c r="O8" s="112">
        <f>'Correlation Calcs'!O645</f>
        <v>-0.10805513200728187</v>
      </c>
      <c r="P8" s="112">
        <f>'Correlation Calcs'!P645</f>
        <v>-0.29006961960952915</v>
      </c>
      <c r="Q8" s="112">
        <f>'Correlation Calcs'!Q645</f>
        <v>-0.28349663583985313</v>
      </c>
      <c r="R8" s="112">
        <f>'Correlation Calcs'!R645</f>
        <v>0.30000323209570562</v>
      </c>
      <c r="S8" s="112">
        <f>'Correlation Calcs'!S645</f>
        <v>0.30651276539596434</v>
      </c>
      <c r="T8" s="112">
        <f>'Correlation Calcs'!T645</f>
        <v>0.27239892744220434</v>
      </c>
      <c r="U8" s="112">
        <f>'Correlation Calcs'!U645</f>
        <v>0.13308302213398324</v>
      </c>
      <c r="V8" s="112">
        <f>'Correlation Calcs'!V645</f>
        <v>-7.9821183063812418E-2</v>
      </c>
      <c r="W8" s="112">
        <f>'Correlation Calcs'!W645</f>
        <v>-0.1031196768711489</v>
      </c>
      <c r="X8" s="112">
        <f>'Correlation Calcs'!X645</f>
        <v>0.37039747535532741</v>
      </c>
      <c r="Y8" s="112">
        <f>'Correlation Calcs'!Y645</f>
        <v>-4.375586203682362E-2</v>
      </c>
      <c r="Z8" s="112">
        <f>'Correlation Calcs'!Z645</f>
        <v>-7.504456482468741E-2</v>
      </c>
      <c r="AA8" s="112">
        <f>'Correlation Calcs'!AA645</f>
        <v>0.73006666551054678</v>
      </c>
      <c r="AB8" s="112">
        <f>'Correlation Calcs'!AB645</f>
        <v>0.56185065326180816</v>
      </c>
      <c r="AC8" s="112">
        <f>'Correlation Calcs'!AC645</f>
        <v>0.38324017469836896</v>
      </c>
      <c r="AD8" s="112">
        <f>'Correlation Calcs'!AD645</f>
        <v>0.28248285858469002</v>
      </c>
      <c r="AE8" s="112">
        <f>'Correlation Calcs'!AE645</f>
        <v>0.61204046812785928</v>
      </c>
      <c r="AF8" s="112">
        <f>'Correlation Calcs'!AF645</f>
        <v>0.54349661487246503</v>
      </c>
      <c r="AG8" s="112">
        <f>'Correlation Calcs'!AG645</f>
        <v>0.57976778207275759</v>
      </c>
      <c r="AH8" s="113">
        <f>'Correlation Calcs'!AH645</f>
        <v>0.58619764632819371</v>
      </c>
      <c r="AI8" s="116">
        <f>'Correlation Calcs'!AI645</f>
        <v>0.738153922720165</v>
      </c>
      <c r="AJ8" s="112">
        <f>'Correlation Calcs'!AJ645</f>
        <v>0.87079169541088108</v>
      </c>
      <c r="AK8" s="112">
        <f>'Correlation Calcs'!AK645</f>
        <v>0.89003570100833296</v>
      </c>
      <c r="AL8" s="112">
        <f>'Correlation Calcs'!AL645</f>
        <v>0.81666061428032688</v>
      </c>
      <c r="AM8" s="112">
        <f>'Correlation Calcs'!AM645</f>
        <v>0.30676426061184492</v>
      </c>
      <c r="AN8" s="112">
        <f>'Correlation Calcs'!AN645</f>
        <v>0.72764521436423246</v>
      </c>
      <c r="AO8" s="112">
        <f>'Correlation Calcs'!AO645</f>
        <v>-7.6906302637930898E-2</v>
      </c>
      <c r="AP8" s="112">
        <f>'Correlation Calcs'!AP645</f>
        <v>0.48998571618719045</v>
      </c>
      <c r="AQ8" s="112">
        <f>'Correlation Calcs'!AQ645</f>
        <v>0.81685939145464082</v>
      </c>
      <c r="AR8" s="112">
        <f>'Correlation Calcs'!AR645</f>
        <v>0.43932868149312465</v>
      </c>
      <c r="AS8" s="112" t="e">
        <f>'Correlation Calcs'!AS645</f>
        <v>#DIV/0!</v>
      </c>
      <c r="AT8" s="242">
        <f>'Correlation Calcs'!AT645</f>
        <v>0.87571097693034072</v>
      </c>
      <c r="AU8" s="112">
        <f>'Correlation Calcs'!AU645</f>
        <v>0.42027680601740425</v>
      </c>
      <c r="AV8" s="112">
        <f>'Correlation Calcs'!AV645</f>
        <v>0.31774477778726162</v>
      </c>
      <c r="AW8" s="112">
        <f>'Correlation Calcs'!AW645</f>
        <v>0.62021504998587895</v>
      </c>
      <c r="AX8" s="112">
        <f>'Correlation Calcs'!AX645</f>
        <v>0.7957657256596351</v>
      </c>
      <c r="AY8" s="112">
        <f>'Correlation Calcs'!AY645</f>
        <v>0.96814711152740818</v>
      </c>
      <c r="AZ8" s="112">
        <f>'Correlation Calcs'!AZ645</f>
        <v>0.77818746949252504</v>
      </c>
      <c r="BA8" s="113">
        <f>'Correlation Calcs'!BA645</f>
        <v>0.51929271651385722</v>
      </c>
      <c r="BB8" s="81"/>
      <c r="BC8" s="81"/>
    </row>
    <row r="9" spans="1:65" ht="13.5" customHeight="1" x14ac:dyDescent="0.25">
      <c r="A9" s="321"/>
      <c r="B9" s="265" t="s">
        <v>7</v>
      </c>
      <c r="C9" s="200">
        <f>'Correlation Calcs'!C646</f>
        <v>0.84788846599280521</v>
      </c>
      <c r="D9" s="112">
        <f>'Correlation Calcs'!D646</f>
        <v>0.85090316752668971</v>
      </c>
      <c r="E9" s="112">
        <f>'Correlation Calcs'!E646</f>
        <v>0.84135447913585615</v>
      </c>
      <c r="F9" s="112">
        <f>'Correlation Calcs'!F646</f>
        <v>0.71630575400651597</v>
      </c>
      <c r="G9" s="112">
        <f>'Correlation Calcs'!G646</f>
        <v>0.6650584932552579</v>
      </c>
      <c r="H9" s="112">
        <f>'Correlation Calcs'!H646</f>
        <v>0.96992096368592573</v>
      </c>
      <c r="I9" s="112">
        <f>'Correlation Calcs'!I646</f>
        <v>0.99999999999999922</v>
      </c>
      <c r="J9" s="112">
        <f>'Correlation Calcs'!J646</f>
        <v>0.94434270151382571</v>
      </c>
      <c r="K9" s="113">
        <f>'Correlation Calcs'!K646</f>
        <v>0.91492081985886575</v>
      </c>
      <c r="L9" s="162" t="e">
        <f>'Correlation Calcs'!L646</f>
        <v>#DIV/0!</v>
      </c>
      <c r="M9" s="200">
        <f>'Correlation Calcs'!M646</f>
        <v>5.1746479215426182E-2</v>
      </c>
      <c r="N9" s="112">
        <f>'Correlation Calcs'!N646</f>
        <v>-0.23945457457340824</v>
      </c>
      <c r="O9" s="112">
        <f>'Correlation Calcs'!O646</f>
        <v>-6.5868068630187904E-2</v>
      </c>
      <c r="P9" s="112">
        <f>'Correlation Calcs'!P646</f>
        <v>-0.23553008599847111</v>
      </c>
      <c r="Q9" s="112">
        <f>'Correlation Calcs'!Q646</f>
        <v>-0.24895621889603253</v>
      </c>
      <c r="R9" s="112">
        <f>'Correlation Calcs'!R646</f>
        <v>0.35465614582331056</v>
      </c>
      <c r="S9" s="112">
        <f>'Correlation Calcs'!S646</f>
        <v>0.36607552597575688</v>
      </c>
      <c r="T9" s="112">
        <f>'Correlation Calcs'!T646</f>
        <v>0.31808986009274448</v>
      </c>
      <c r="U9" s="112">
        <f>'Correlation Calcs'!U646</f>
        <v>0.1942118798531168</v>
      </c>
      <c r="V9" s="112">
        <f>'Correlation Calcs'!V646</f>
        <v>-1.5429928394256161E-2</v>
      </c>
      <c r="W9" s="112">
        <f>'Correlation Calcs'!W646</f>
        <v>-5.0934798443049309E-2</v>
      </c>
      <c r="X9" s="112">
        <f>'Correlation Calcs'!X646</f>
        <v>0.38124804928463751</v>
      </c>
      <c r="Y9" s="112">
        <f>'Correlation Calcs'!Y646</f>
        <v>9.8152815766146869E-3</v>
      </c>
      <c r="Z9" s="112">
        <f>'Correlation Calcs'!Z646</f>
        <v>-2.3731342784418102E-2</v>
      </c>
      <c r="AA9" s="112">
        <f>'Correlation Calcs'!AA646</f>
        <v>0.73324110349253269</v>
      </c>
      <c r="AB9" s="112">
        <f>'Correlation Calcs'!AB646</f>
        <v>0.56478252728847433</v>
      </c>
      <c r="AC9" s="112">
        <f>'Correlation Calcs'!AC646</f>
        <v>0.47087193953436479</v>
      </c>
      <c r="AD9" s="112">
        <f>'Correlation Calcs'!AD646</f>
        <v>0.36897903821418271</v>
      </c>
      <c r="AE9" s="112">
        <f>'Correlation Calcs'!AE646</f>
        <v>0.69085035542770779</v>
      </c>
      <c r="AF9" s="112">
        <f>'Correlation Calcs'!AF646</f>
        <v>0.61075615141217321</v>
      </c>
      <c r="AG9" s="112">
        <f>'Correlation Calcs'!AG646</f>
        <v>0.62434459625255456</v>
      </c>
      <c r="AH9" s="113">
        <f>'Correlation Calcs'!AH646</f>
        <v>0.66842758402124258</v>
      </c>
      <c r="AI9" s="116">
        <f>'Correlation Calcs'!AI646</f>
        <v>0.73907067438705221</v>
      </c>
      <c r="AJ9" s="112">
        <f>'Correlation Calcs'!AJ646</f>
        <v>0.87091273501035182</v>
      </c>
      <c r="AK9" s="112">
        <f>'Correlation Calcs'!AK646</f>
        <v>0.88182542626708671</v>
      </c>
      <c r="AL9" s="112">
        <f>'Correlation Calcs'!AL646</f>
        <v>0.81338168996906979</v>
      </c>
      <c r="AM9" s="112">
        <f>'Correlation Calcs'!AM646</f>
        <v>0.34270357606124752</v>
      </c>
      <c r="AN9" s="112">
        <f>'Correlation Calcs'!AN646</f>
        <v>0.74849192926563857</v>
      </c>
      <c r="AO9" s="112">
        <f>'Correlation Calcs'!AO646</f>
        <v>-6.8028633619047874E-2</v>
      </c>
      <c r="AP9" s="112">
        <f>'Correlation Calcs'!AP646</f>
        <v>0.54476256876388163</v>
      </c>
      <c r="AQ9" s="112">
        <f>'Correlation Calcs'!AQ646</f>
        <v>0.84368483695695429</v>
      </c>
      <c r="AR9" s="112">
        <f>'Correlation Calcs'!AR646</f>
        <v>0.40749840226055967</v>
      </c>
      <c r="AS9" s="112" t="e">
        <f>'Correlation Calcs'!AS646</f>
        <v>#DIV/0!</v>
      </c>
      <c r="AT9" s="242">
        <f>'Correlation Calcs'!AT646</f>
        <v>0.86105302310775644</v>
      </c>
      <c r="AU9" s="112">
        <f>'Correlation Calcs'!AU646</f>
        <v>0.45142507832656875</v>
      </c>
      <c r="AV9" s="112">
        <f>'Correlation Calcs'!AV646</f>
        <v>0.27722149848404587</v>
      </c>
      <c r="AW9" s="112">
        <f>'Correlation Calcs'!AW646</f>
        <v>0.57734819567314266</v>
      </c>
      <c r="AX9" s="112">
        <f>'Correlation Calcs'!AX646</f>
        <v>0.79082573127895217</v>
      </c>
      <c r="AY9" s="112">
        <f>'Correlation Calcs'!AY646</f>
        <v>0.90380696507597991</v>
      </c>
      <c r="AZ9" s="112">
        <f>'Correlation Calcs'!AZ646</f>
        <v>0.68802408758426403</v>
      </c>
      <c r="BA9" s="113">
        <f>'Correlation Calcs'!BA646</f>
        <v>0.51297673392218668</v>
      </c>
      <c r="BB9" s="81"/>
      <c r="BC9" s="81"/>
      <c r="BD9" s="81"/>
    </row>
    <row r="10" spans="1:65" ht="13.5" hidden="1" customHeight="1" x14ac:dyDescent="0.25">
      <c r="A10" s="321"/>
      <c r="B10" s="265" t="s">
        <v>8</v>
      </c>
      <c r="C10" s="200">
        <f>'Correlation Calcs'!C647</f>
        <v>0.79575989984907236</v>
      </c>
      <c r="D10" s="112">
        <f>'Correlation Calcs'!D647</f>
        <v>0.79381032257148054</v>
      </c>
      <c r="E10" s="112">
        <f>'Correlation Calcs'!E647</f>
        <v>0.81912858451257298</v>
      </c>
      <c r="F10" s="112">
        <f>'Correlation Calcs'!F647</f>
        <v>0.71492809962081427</v>
      </c>
      <c r="G10" s="112">
        <f>'Correlation Calcs'!G647</f>
        <v>0.70955038696799289</v>
      </c>
      <c r="H10" s="112">
        <f>'Correlation Calcs'!H647</f>
        <v>0.90961738045450513</v>
      </c>
      <c r="I10" s="112">
        <f>'Correlation Calcs'!I647</f>
        <v>0.94434270151382593</v>
      </c>
      <c r="J10" s="112">
        <f>'Correlation Calcs'!J647</f>
        <v>0.99999999999999989</v>
      </c>
      <c r="K10" s="113">
        <f>'Correlation Calcs'!K647</f>
        <v>0.85132974648178983</v>
      </c>
      <c r="L10" s="162" t="e">
        <f>'Correlation Calcs'!L647</f>
        <v>#DIV/0!</v>
      </c>
      <c r="M10" s="200">
        <f>'Correlation Calcs'!M647</f>
        <v>6.3816461153934745E-2</v>
      </c>
      <c r="N10" s="112">
        <f>'Correlation Calcs'!N647</f>
        <v>-0.22658494028333229</v>
      </c>
      <c r="O10" s="112">
        <f>'Correlation Calcs'!O647</f>
        <v>-0.10271994302324745</v>
      </c>
      <c r="P10" s="112">
        <f>'Correlation Calcs'!P647</f>
        <v>-0.23117640282975835</v>
      </c>
      <c r="Q10" s="112">
        <f>'Correlation Calcs'!Q647</f>
        <v>-0.23696234070275604</v>
      </c>
      <c r="R10" s="112">
        <f>'Correlation Calcs'!R647</f>
        <v>0.36613347548960362</v>
      </c>
      <c r="S10" s="112">
        <f>'Correlation Calcs'!S647</f>
        <v>0.38840926420835181</v>
      </c>
      <c r="T10" s="112">
        <f>'Correlation Calcs'!T647</f>
        <v>0.32039762970415742</v>
      </c>
      <c r="U10" s="112">
        <f>'Correlation Calcs'!U647</f>
        <v>0.21059245616225644</v>
      </c>
      <c r="V10" s="112">
        <f>'Correlation Calcs'!V647</f>
        <v>-2.3002653305988593E-2</v>
      </c>
      <c r="W10" s="112">
        <f>'Correlation Calcs'!W647</f>
        <v>-3.4133067044258086E-2</v>
      </c>
      <c r="X10" s="112">
        <f>'Correlation Calcs'!X647</f>
        <v>0.3862993647239249</v>
      </c>
      <c r="Y10" s="112">
        <f>'Correlation Calcs'!Y647</f>
        <v>2.1318304940666916E-2</v>
      </c>
      <c r="Z10" s="112">
        <f>'Correlation Calcs'!Z647</f>
        <v>-1.9799065110241647E-2</v>
      </c>
      <c r="AA10" s="112">
        <f>'Correlation Calcs'!AA647</f>
        <v>0.72681763582860059</v>
      </c>
      <c r="AB10" s="112">
        <f>'Correlation Calcs'!AB647</f>
        <v>0.58585929338672471</v>
      </c>
      <c r="AC10" s="112">
        <f>'Correlation Calcs'!AC647</f>
        <v>0.47642240734210423</v>
      </c>
      <c r="AD10" s="112">
        <f>'Correlation Calcs'!AD647</f>
        <v>0.37713732215215195</v>
      </c>
      <c r="AE10" s="112">
        <f>'Correlation Calcs'!AE647</f>
        <v>0.69069624106071459</v>
      </c>
      <c r="AF10" s="112">
        <f>'Correlation Calcs'!AF647</f>
        <v>0.57770836145978011</v>
      </c>
      <c r="AG10" s="112">
        <f>'Correlation Calcs'!AG647</f>
        <v>0.62091311478054001</v>
      </c>
      <c r="AH10" s="113">
        <f>'Correlation Calcs'!AH647</f>
        <v>0.61700211259873228</v>
      </c>
      <c r="AI10" s="116">
        <f>'Correlation Calcs'!AI647</f>
        <v>0.75545288319069059</v>
      </c>
      <c r="AJ10" s="112">
        <f>'Correlation Calcs'!AJ647</f>
        <v>0.86441902981521446</v>
      </c>
      <c r="AK10" s="112">
        <f>'Correlation Calcs'!AK647</f>
        <v>0.8742380029632546</v>
      </c>
      <c r="AL10" s="112">
        <f>'Correlation Calcs'!AL647</f>
        <v>0.8330550682097082</v>
      </c>
      <c r="AM10" s="112">
        <f>'Correlation Calcs'!AM647</f>
        <v>0.32947669302501376</v>
      </c>
      <c r="AN10" s="112">
        <f>'Correlation Calcs'!AN647</f>
        <v>0.76337851473271445</v>
      </c>
      <c r="AO10" s="112">
        <f>'Correlation Calcs'!AO647</f>
        <v>-6.9253969404282578E-2</v>
      </c>
      <c r="AP10" s="112">
        <f>'Correlation Calcs'!AP647</f>
        <v>0.54813097190022986</v>
      </c>
      <c r="AQ10" s="112">
        <f>'Correlation Calcs'!AQ647</f>
        <v>0.7797690983431308</v>
      </c>
      <c r="AR10" s="112">
        <f>'Correlation Calcs'!AR647</f>
        <v>0.42226956983324737</v>
      </c>
      <c r="AS10" s="112" t="e">
        <f>'Correlation Calcs'!AS647</f>
        <v>#DIV/0!</v>
      </c>
      <c r="AT10" s="242">
        <f>'Correlation Calcs'!AT647</f>
        <v>0.84011207131845078</v>
      </c>
      <c r="AU10" s="112">
        <f>'Correlation Calcs'!AU647</f>
        <v>0.41653581749950103</v>
      </c>
      <c r="AV10" s="112">
        <f>'Correlation Calcs'!AV647</f>
        <v>0.23886370697795506</v>
      </c>
      <c r="AW10" s="112">
        <f>'Correlation Calcs'!AW647</f>
        <v>0.55919994307335563</v>
      </c>
      <c r="AX10" s="112">
        <f>'Correlation Calcs'!AX647</f>
        <v>0.77194495096779914</v>
      </c>
      <c r="AY10" s="112">
        <f>'Correlation Calcs'!AY647</f>
        <v>0.8383728258896932</v>
      </c>
      <c r="AZ10" s="112">
        <f>'Correlation Calcs'!AZ647</f>
        <v>0.59891228993799139</v>
      </c>
      <c r="BA10" s="113">
        <f>'Correlation Calcs'!BA647</f>
        <v>0.48791844543853058</v>
      </c>
    </row>
    <row r="11" spans="1:65" ht="13.5" customHeight="1" thickBot="1" x14ac:dyDescent="0.3">
      <c r="A11" s="321"/>
      <c r="B11" s="266" t="s">
        <v>9</v>
      </c>
      <c r="C11" s="201">
        <f>'Correlation Calcs'!C648</f>
        <v>0.73711979341648515</v>
      </c>
      <c r="D11" s="114">
        <f>'Correlation Calcs'!D648</f>
        <v>0.73876283856323577</v>
      </c>
      <c r="E11" s="114">
        <f>'Correlation Calcs'!E648</f>
        <v>0.74810719189077202</v>
      </c>
      <c r="F11" s="114">
        <f>'Correlation Calcs'!F648</f>
        <v>0.63144438992360141</v>
      </c>
      <c r="G11" s="114">
        <f>'Correlation Calcs'!G648</f>
        <v>0.58465845738126465</v>
      </c>
      <c r="H11" s="114">
        <f>'Correlation Calcs'!H648</f>
        <v>0.86899353496138565</v>
      </c>
      <c r="I11" s="114">
        <f>'Correlation Calcs'!I648</f>
        <v>0.91492081985886553</v>
      </c>
      <c r="J11" s="114">
        <f>'Correlation Calcs'!J648</f>
        <v>0.85132974648179005</v>
      </c>
      <c r="K11" s="115">
        <f>'Correlation Calcs'!K648</f>
        <v>0.99999999999999944</v>
      </c>
      <c r="L11" s="166" t="e">
        <f>'Correlation Calcs'!L648</f>
        <v>#DIV/0!</v>
      </c>
      <c r="M11" s="201">
        <f>'Correlation Calcs'!M648</f>
        <v>0.10147959574593333</v>
      </c>
      <c r="N11" s="114">
        <f>'Correlation Calcs'!N648</f>
        <v>-0.17650301295663376</v>
      </c>
      <c r="O11" s="114">
        <f>'Correlation Calcs'!O648</f>
        <v>-1.3022149005104115E-2</v>
      </c>
      <c r="P11" s="114">
        <f>'Correlation Calcs'!P648</f>
        <v>-0.1692166396314046</v>
      </c>
      <c r="Q11" s="114">
        <f>'Correlation Calcs'!Q648</f>
        <v>-0.18417162122803329</v>
      </c>
      <c r="R11" s="114">
        <f>'Correlation Calcs'!R648</f>
        <v>0.37524908457690492</v>
      </c>
      <c r="S11" s="114">
        <f>'Correlation Calcs'!S648</f>
        <v>0.38226992678846466</v>
      </c>
      <c r="T11" s="114">
        <f>'Correlation Calcs'!T648</f>
        <v>0.33960967256464825</v>
      </c>
      <c r="U11" s="114">
        <f>'Correlation Calcs'!U648</f>
        <v>0.25685743995413846</v>
      </c>
      <c r="V11" s="114">
        <f>'Correlation Calcs'!V648</f>
        <v>3.3518757281468782E-2</v>
      </c>
      <c r="W11" s="114">
        <f>'Correlation Calcs'!W648</f>
        <v>-5.7974334520944099E-3</v>
      </c>
      <c r="X11" s="114">
        <f>'Correlation Calcs'!X648</f>
        <v>0.37235908769740239</v>
      </c>
      <c r="Y11" s="114">
        <f>'Correlation Calcs'!Y648</f>
        <v>3.1986461674223761E-2</v>
      </c>
      <c r="Z11" s="114">
        <f>'Correlation Calcs'!Z648</f>
        <v>2.8089318590234728E-2</v>
      </c>
      <c r="AA11" s="114">
        <f>'Correlation Calcs'!AA648</f>
        <v>0.70673568442241042</v>
      </c>
      <c r="AB11" s="114">
        <f>'Correlation Calcs'!AB648</f>
        <v>0.53664187794673657</v>
      </c>
      <c r="AC11" s="114">
        <f>'Correlation Calcs'!AC648</f>
        <v>0.45837673717334237</v>
      </c>
      <c r="AD11" s="114">
        <f>'Correlation Calcs'!AD648</f>
        <v>0.37431640838865354</v>
      </c>
      <c r="AE11" s="114">
        <f>'Correlation Calcs'!AE648</f>
        <v>0.62425187367651613</v>
      </c>
      <c r="AF11" s="114">
        <f>'Correlation Calcs'!AF648</f>
        <v>0.61654383918344668</v>
      </c>
      <c r="AG11" s="114">
        <f>'Correlation Calcs'!AG648</f>
        <v>0.61364411430560073</v>
      </c>
      <c r="AH11" s="115">
        <f>'Correlation Calcs'!AH648</f>
        <v>0.67684131103940348</v>
      </c>
      <c r="AI11" s="117">
        <f>'Correlation Calcs'!AI648</f>
        <v>0.69643339537261539</v>
      </c>
      <c r="AJ11" s="114">
        <f>'Correlation Calcs'!AJ648</f>
        <v>0.84636712376324164</v>
      </c>
      <c r="AK11" s="114">
        <f>'Correlation Calcs'!AK648</f>
        <v>0.8428382318508274</v>
      </c>
      <c r="AL11" s="114">
        <f>'Correlation Calcs'!AL648</f>
        <v>0.76440411414354437</v>
      </c>
      <c r="AM11" s="114">
        <f>'Correlation Calcs'!AM648</f>
        <v>0.37193718159088035</v>
      </c>
      <c r="AN11" s="114">
        <f>'Correlation Calcs'!AN648</f>
        <v>0.7164018681029618</v>
      </c>
      <c r="AO11" s="114">
        <f>'Correlation Calcs'!AO648</f>
        <v>-3.9138897148566186E-2</v>
      </c>
      <c r="AP11" s="114">
        <f>'Correlation Calcs'!AP648</f>
        <v>0.55674431640411814</v>
      </c>
      <c r="AQ11" s="114">
        <f>'Correlation Calcs'!AQ648</f>
        <v>0.81330217069468358</v>
      </c>
      <c r="AR11" s="114">
        <f>'Correlation Calcs'!AR648</f>
        <v>0.32486129256482887</v>
      </c>
      <c r="AS11" s="114" t="e">
        <f>'Correlation Calcs'!AS648</f>
        <v>#DIV/0!</v>
      </c>
      <c r="AT11" s="250">
        <f>'Correlation Calcs'!AT648</f>
        <v>0.80664907882016068</v>
      </c>
      <c r="AU11" s="114">
        <f>'Correlation Calcs'!AU648</f>
        <v>0.28222555328184068</v>
      </c>
      <c r="AV11" s="114">
        <f>'Correlation Calcs'!AV648</f>
        <v>8.5575075422256661E-2</v>
      </c>
      <c r="AW11" s="114">
        <f>'Correlation Calcs'!AW648</f>
        <v>0.51481046803105335</v>
      </c>
      <c r="AX11" s="114">
        <f>'Correlation Calcs'!AX648</f>
        <v>0.72685076296918361</v>
      </c>
      <c r="AY11" s="114">
        <f>'Correlation Calcs'!AY648</f>
        <v>0.80755841823188701</v>
      </c>
      <c r="AZ11" s="114">
        <f>'Correlation Calcs'!AZ648</f>
        <v>0.71479988534746897</v>
      </c>
      <c r="BA11" s="115">
        <f>'Correlation Calcs'!BA648</f>
        <v>0.47109079022994754</v>
      </c>
      <c r="BB11" s="81"/>
    </row>
    <row r="12" spans="1:65" ht="13.5" hidden="1" customHeight="1" thickBot="1" x14ac:dyDescent="0.3">
      <c r="A12" s="322"/>
      <c r="B12" s="267" t="s">
        <v>285</v>
      </c>
      <c r="C12" s="202" t="e">
        <f>'Correlation Calcs'!C649</f>
        <v>#DIV/0!</v>
      </c>
      <c r="D12" s="125" t="e">
        <f>'Correlation Calcs'!D649</f>
        <v>#DIV/0!</v>
      </c>
      <c r="E12" s="125" t="e">
        <f>'Correlation Calcs'!E649</f>
        <v>#DIV/0!</v>
      </c>
      <c r="F12" s="125" t="e">
        <f>'Correlation Calcs'!F649</f>
        <v>#DIV/0!</v>
      </c>
      <c r="G12" s="125" t="e">
        <f>'Correlation Calcs'!G649</f>
        <v>#DIV/0!</v>
      </c>
      <c r="H12" s="125" t="e">
        <f>'Correlation Calcs'!H649</f>
        <v>#DIV/0!</v>
      </c>
      <c r="I12" s="125" t="e">
        <f>'Correlation Calcs'!I649</f>
        <v>#DIV/0!</v>
      </c>
      <c r="J12" s="125" t="e">
        <f>'Correlation Calcs'!J649</f>
        <v>#DIV/0!</v>
      </c>
      <c r="K12" s="126" t="e">
        <f>'Correlation Calcs'!K649</f>
        <v>#DIV/0!</v>
      </c>
      <c r="L12" s="163" t="e">
        <f>'Correlation Calcs'!L649</f>
        <v>#DIV/0!</v>
      </c>
      <c r="M12" s="202" t="e">
        <f>'Correlation Calcs'!M649</f>
        <v>#DIV/0!</v>
      </c>
      <c r="N12" s="125" t="e">
        <f>'Correlation Calcs'!N649</f>
        <v>#DIV/0!</v>
      </c>
      <c r="O12" s="125" t="e">
        <f>'Correlation Calcs'!O649</f>
        <v>#DIV/0!</v>
      </c>
      <c r="P12" s="125" t="e">
        <f>'Correlation Calcs'!P649</f>
        <v>#DIV/0!</v>
      </c>
      <c r="Q12" s="125" t="e">
        <f>'Correlation Calcs'!Q649</f>
        <v>#DIV/0!</v>
      </c>
      <c r="R12" s="125" t="e">
        <f>'Correlation Calcs'!R649</f>
        <v>#DIV/0!</v>
      </c>
      <c r="S12" s="125" t="e">
        <f>'Correlation Calcs'!S649</f>
        <v>#DIV/0!</v>
      </c>
      <c r="T12" s="125" t="e">
        <f>'Correlation Calcs'!T649</f>
        <v>#DIV/0!</v>
      </c>
      <c r="U12" s="125" t="e">
        <f>'Correlation Calcs'!U649</f>
        <v>#DIV/0!</v>
      </c>
      <c r="V12" s="125" t="e">
        <f>'Correlation Calcs'!V649</f>
        <v>#DIV/0!</v>
      </c>
      <c r="W12" s="125" t="e">
        <f>'Correlation Calcs'!W649</f>
        <v>#DIV/0!</v>
      </c>
      <c r="X12" s="125" t="e">
        <f>'Correlation Calcs'!X649</f>
        <v>#DIV/0!</v>
      </c>
      <c r="Y12" s="125" t="e">
        <f>'Correlation Calcs'!Y649</f>
        <v>#DIV/0!</v>
      </c>
      <c r="Z12" s="125" t="e">
        <f>'Correlation Calcs'!Z649</f>
        <v>#DIV/0!</v>
      </c>
      <c r="AA12" s="125" t="e">
        <f>'Correlation Calcs'!AA649</f>
        <v>#DIV/0!</v>
      </c>
      <c r="AB12" s="125" t="e">
        <f>'Correlation Calcs'!AB649</f>
        <v>#DIV/0!</v>
      </c>
      <c r="AC12" s="125" t="e">
        <f>'Correlation Calcs'!AC649</f>
        <v>#DIV/0!</v>
      </c>
      <c r="AD12" s="125" t="e">
        <f>'Correlation Calcs'!AD649</f>
        <v>#DIV/0!</v>
      </c>
      <c r="AE12" s="125" t="e">
        <f>'Correlation Calcs'!AE649</f>
        <v>#DIV/0!</v>
      </c>
      <c r="AF12" s="125" t="e">
        <f>'Correlation Calcs'!AF649</f>
        <v>#DIV/0!</v>
      </c>
      <c r="AG12" s="125" t="e">
        <f>'Correlation Calcs'!AG649</f>
        <v>#DIV/0!</v>
      </c>
      <c r="AH12" s="126" t="e">
        <f>'Correlation Calcs'!AH649</f>
        <v>#DIV/0!</v>
      </c>
      <c r="AI12" s="124" t="e">
        <f>'Correlation Calcs'!AI649</f>
        <v>#DIV/0!</v>
      </c>
      <c r="AJ12" s="125" t="e">
        <f>'Correlation Calcs'!AJ649</f>
        <v>#DIV/0!</v>
      </c>
      <c r="AK12" s="125" t="e">
        <f>'Correlation Calcs'!AK649</f>
        <v>#DIV/0!</v>
      </c>
      <c r="AL12" s="125" t="e">
        <f>'Correlation Calcs'!AL649</f>
        <v>#DIV/0!</v>
      </c>
      <c r="AM12" s="125" t="e">
        <f>'Correlation Calcs'!AM649</f>
        <v>#DIV/0!</v>
      </c>
      <c r="AN12" s="125" t="e">
        <f>'Correlation Calcs'!AN649</f>
        <v>#DIV/0!</v>
      </c>
      <c r="AO12" s="125" t="e">
        <f>'Correlation Calcs'!AO649</f>
        <v>#DIV/0!</v>
      </c>
      <c r="AP12" s="125" t="e">
        <f>'Correlation Calcs'!AP649</f>
        <v>#DIV/0!</v>
      </c>
      <c r="AQ12" s="125" t="e">
        <f>'Correlation Calcs'!AQ649</f>
        <v>#DIV/0!</v>
      </c>
      <c r="AR12" s="125" t="e">
        <f>'Correlation Calcs'!AR649</f>
        <v>#DIV/0!</v>
      </c>
      <c r="AS12" s="125" t="e">
        <f>'Correlation Calcs'!AS649</f>
        <v>#DIV/0!</v>
      </c>
      <c r="AT12" s="251" t="e">
        <f>'Correlation Calcs'!AT649</f>
        <v>#DIV/0!</v>
      </c>
      <c r="AU12" s="125" t="e">
        <f>'Correlation Calcs'!AU649</f>
        <v>#DIV/0!</v>
      </c>
      <c r="AV12" s="125" t="e">
        <f>'Correlation Calcs'!AV649</f>
        <v>#DIV/0!</v>
      </c>
      <c r="AW12" s="125" t="e">
        <f>'Correlation Calcs'!AW649</f>
        <v>#DIV/0!</v>
      </c>
      <c r="AX12" s="125" t="e">
        <f>'Correlation Calcs'!AX649</f>
        <v>#DIV/0!</v>
      </c>
      <c r="AY12" s="125" t="e">
        <f>'Correlation Calcs'!AY649</f>
        <v>#DIV/0!</v>
      </c>
      <c r="AZ12" s="125" t="e">
        <f>'Correlation Calcs'!AZ649</f>
        <v>#DIV/0!</v>
      </c>
      <c r="BA12" s="126" t="e">
        <f>'Correlation Calcs'!BA649</f>
        <v>#DIV/0!</v>
      </c>
    </row>
    <row r="13" spans="1:65" ht="13.5" customHeight="1" x14ac:dyDescent="0.25">
      <c r="A13" s="323" t="s">
        <v>208</v>
      </c>
      <c r="B13" s="268" t="s">
        <v>19</v>
      </c>
      <c r="C13" s="203">
        <f>'Correlation Calcs'!C650</f>
        <v>-7.5783865947274237E-2</v>
      </c>
      <c r="D13" s="131">
        <f>'Correlation Calcs'!D650</f>
        <v>-6.9842938066883506E-2</v>
      </c>
      <c r="E13" s="131">
        <f>'Correlation Calcs'!E650</f>
        <v>-3.167746748513893E-2</v>
      </c>
      <c r="F13" s="131">
        <f>'Correlation Calcs'!F650</f>
        <v>-0.11820882039091159</v>
      </c>
      <c r="G13" s="131">
        <f>'Correlation Calcs'!G650</f>
        <v>-0.12545489333065885</v>
      </c>
      <c r="H13" s="131">
        <f>'Correlation Calcs'!H650</f>
        <v>-4.8051846798004283E-3</v>
      </c>
      <c r="I13" s="131">
        <f>'Correlation Calcs'!I650</f>
        <v>5.1746479215426196E-2</v>
      </c>
      <c r="J13" s="131">
        <f>'Correlation Calcs'!J650</f>
        <v>6.3816461153934745E-2</v>
      </c>
      <c r="K13" s="132">
        <f>'Correlation Calcs'!K650</f>
        <v>0.10147959574593336</v>
      </c>
      <c r="L13" s="164" t="e">
        <f>'Correlation Calcs'!L650</f>
        <v>#DIV/0!</v>
      </c>
      <c r="M13" s="203">
        <f>'Correlation Calcs'!M650</f>
        <v>1.0000000000000004</v>
      </c>
      <c r="N13" s="131">
        <f>'Correlation Calcs'!N650</f>
        <v>0.90700461947074651</v>
      </c>
      <c r="O13" s="131">
        <f>'Correlation Calcs'!O650</f>
        <v>0.15470322766598996</v>
      </c>
      <c r="P13" s="131">
        <f>'Correlation Calcs'!P650</f>
        <v>0.87145227564780281</v>
      </c>
      <c r="Q13" s="131">
        <f>'Correlation Calcs'!Q650</f>
        <v>0.84864676871601341</v>
      </c>
      <c r="R13" s="131">
        <f>'Correlation Calcs'!R650</f>
        <v>0.877304612199306</v>
      </c>
      <c r="S13" s="131">
        <f>'Correlation Calcs'!S650</f>
        <v>0.84486902762302696</v>
      </c>
      <c r="T13" s="131">
        <f>'Correlation Calcs'!T650</f>
        <v>0.84560919486148989</v>
      </c>
      <c r="U13" s="131">
        <f>'Correlation Calcs'!U650</f>
        <v>0.79966314276094641</v>
      </c>
      <c r="V13" s="131">
        <f>'Correlation Calcs'!V650</f>
        <v>0.94219826487005975</v>
      </c>
      <c r="W13" s="131">
        <f>'Correlation Calcs'!W650</f>
        <v>0.90313601076375571</v>
      </c>
      <c r="X13" s="131">
        <f>'Correlation Calcs'!X650</f>
        <v>0.45057621916767288</v>
      </c>
      <c r="Y13" s="131">
        <f>'Correlation Calcs'!Y650</f>
        <v>0.75933760934732975</v>
      </c>
      <c r="Z13" s="131">
        <f>'Correlation Calcs'!Z650</f>
        <v>0.6645160201592516</v>
      </c>
      <c r="AA13" s="131">
        <f>'Correlation Calcs'!AA650</f>
        <v>0.19889234098046765</v>
      </c>
      <c r="AB13" s="131">
        <f>'Correlation Calcs'!AB650</f>
        <v>-1.4093560236760555E-2</v>
      </c>
      <c r="AC13" s="131">
        <f>'Correlation Calcs'!AC650</f>
        <v>0.52342515089810893</v>
      </c>
      <c r="AD13" s="131">
        <f>'Correlation Calcs'!AD650</f>
        <v>0.55834142681903431</v>
      </c>
      <c r="AE13" s="131">
        <f>'Correlation Calcs'!AE650</f>
        <v>0.36900821000167855</v>
      </c>
      <c r="AF13" s="131">
        <f>'Correlation Calcs'!AF650</f>
        <v>0.58603315590900906</v>
      </c>
      <c r="AG13" s="131">
        <f>'Correlation Calcs'!AG650</f>
        <v>0.42526699508854665</v>
      </c>
      <c r="AH13" s="132">
        <f>'Correlation Calcs'!AH650</f>
        <v>0.42038069571747033</v>
      </c>
      <c r="AI13" s="130">
        <f>'Correlation Calcs'!AI650</f>
        <v>5.1821796913576169E-2</v>
      </c>
      <c r="AJ13" s="131">
        <f>'Correlation Calcs'!AJ650</f>
        <v>1.3750342676962856E-2</v>
      </c>
      <c r="AK13" s="131">
        <f>'Correlation Calcs'!AK650</f>
        <v>-5.2524746582599584E-2</v>
      </c>
      <c r="AL13" s="131">
        <f>'Correlation Calcs'!AL650</f>
        <v>-7.1732302147726565E-2</v>
      </c>
      <c r="AM13" s="131">
        <f>'Correlation Calcs'!AM650</f>
        <v>0.26018957856732811</v>
      </c>
      <c r="AN13" s="131">
        <f>'Correlation Calcs'!AN650</f>
        <v>9.362408440556963E-2</v>
      </c>
      <c r="AO13" s="131">
        <f>'Correlation Calcs'!AO650</f>
        <v>0.22964385793645828</v>
      </c>
      <c r="AP13" s="131">
        <f>'Correlation Calcs'!AP650</f>
        <v>3.3060571021383531E-2</v>
      </c>
      <c r="AQ13" s="131">
        <f>'Correlation Calcs'!AQ650</f>
        <v>-3.7281968912129274E-2</v>
      </c>
      <c r="AR13" s="131">
        <f>'Correlation Calcs'!AR650</f>
        <v>-4.7276611623764904E-2</v>
      </c>
      <c r="AS13" s="131" t="e">
        <f>'Correlation Calcs'!AS650</f>
        <v>#DIV/0!</v>
      </c>
      <c r="AT13" s="252">
        <f>'Correlation Calcs'!AT650</f>
        <v>0.13574749300906211</v>
      </c>
      <c r="AU13" s="131">
        <f>'Correlation Calcs'!AU650</f>
        <v>0.10891220422700632</v>
      </c>
      <c r="AV13" s="131">
        <f>'Correlation Calcs'!AV650</f>
        <v>-0.33512870401877759</v>
      </c>
      <c r="AW13" s="131">
        <f>'Correlation Calcs'!AW650</f>
        <v>0.29317822320777503</v>
      </c>
      <c r="AX13" s="131">
        <f>'Correlation Calcs'!AX650</f>
        <v>0.2982602972083197</v>
      </c>
      <c r="AY13" s="131">
        <f>'Correlation Calcs'!AY650</f>
        <v>-7.156105525600133E-2</v>
      </c>
      <c r="AZ13" s="131">
        <f>'Correlation Calcs'!AZ650</f>
        <v>-0.20088474897589298</v>
      </c>
      <c r="BA13" s="132">
        <f>'Correlation Calcs'!BA650</f>
        <v>1.6760632310538872E-3</v>
      </c>
    </row>
    <row r="14" spans="1:65" ht="13.5" customHeight="1" x14ac:dyDescent="0.25">
      <c r="A14" s="324"/>
      <c r="B14" s="265" t="s">
        <v>20</v>
      </c>
      <c r="C14" s="200">
        <f>'Correlation Calcs'!C651</f>
        <v>-0.32544888844072006</v>
      </c>
      <c r="D14" s="112">
        <f>'Correlation Calcs'!D651</f>
        <v>-0.31995927972919758</v>
      </c>
      <c r="E14" s="112">
        <f>'Correlation Calcs'!E651</f>
        <v>-0.29671612675528164</v>
      </c>
      <c r="F14" s="112">
        <f>'Correlation Calcs'!F651</f>
        <v>-0.3329053400037868</v>
      </c>
      <c r="G14" s="112">
        <f>'Correlation Calcs'!G651</f>
        <v>-0.34175223674681982</v>
      </c>
      <c r="H14" s="112">
        <f>'Correlation Calcs'!H651</f>
        <v>-0.28852353631206373</v>
      </c>
      <c r="I14" s="112">
        <f>'Correlation Calcs'!I651</f>
        <v>-0.23945457457340832</v>
      </c>
      <c r="J14" s="112">
        <f>'Correlation Calcs'!J651</f>
        <v>-0.22658494028333226</v>
      </c>
      <c r="K14" s="113">
        <f>'Correlation Calcs'!K651</f>
        <v>-0.17650301295663381</v>
      </c>
      <c r="L14" s="162" t="e">
        <f>'Correlation Calcs'!L651</f>
        <v>#DIV/0!</v>
      </c>
      <c r="M14" s="200">
        <f>'Correlation Calcs'!M651</f>
        <v>0.90700461947074684</v>
      </c>
      <c r="N14" s="112">
        <f>'Correlation Calcs'!N651</f>
        <v>1</v>
      </c>
      <c r="O14" s="112">
        <f>'Correlation Calcs'!O651</f>
        <v>0.20839669305394198</v>
      </c>
      <c r="P14" s="112">
        <f>'Correlation Calcs'!P651</f>
        <v>0.96585220548412121</v>
      </c>
      <c r="Q14" s="112">
        <f>'Correlation Calcs'!Q651</f>
        <v>0.92581599650150015</v>
      </c>
      <c r="R14" s="112">
        <f>'Correlation Calcs'!R651</f>
        <v>0.63434602056437661</v>
      </c>
      <c r="S14" s="112">
        <f>'Correlation Calcs'!S651</f>
        <v>0.59499247556830426</v>
      </c>
      <c r="T14" s="112">
        <f>'Correlation Calcs'!T651</f>
        <v>0.62922766617131443</v>
      </c>
      <c r="U14" s="112">
        <f>'Correlation Calcs'!U651</f>
        <v>0.69118379888335024</v>
      </c>
      <c r="V14" s="112">
        <f>'Correlation Calcs'!V651</f>
        <v>0.91978382979555962</v>
      </c>
      <c r="W14" s="112">
        <f>'Correlation Calcs'!W651</f>
        <v>0.84079190499444234</v>
      </c>
      <c r="X14" s="112">
        <f>'Correlation Calcs'!X651</f>
        <v>0.22036211011474685</v>
      </c>
      <c r="Y14" s="112">
        <f>'Correlation Calcs'!Y651</f>
        <v>0.66225387537506475</v>
      </c>
      <c r="Z14" s="112">
        <f>'Correlation Calcs'!Z651</f>
        <v>0.59340536972321434</v>
      </c>
      <c r="AA14" s="112">
        <f>'Correlation Calcs'!AA651</f>
        <v>-0.16898931836661396</v>
      </c>
      <c r="AB14" s="112">
        <f>'Correlation Calcs'!AB651</f>
        <v>-0.35024339683232653</v>
      </c>
      <c r="AC14" s="112">
        <f>'Correlation Calcs'!AC651</f>
        <v>0.40476341314164521</v>
      </c>
      <c r="AD14" s="112">
        <f>'Correlation Calcs'!AD651</f>
        <v>0.47599789270416232</v>
      </c>
      <c r="AE14" s="112">
        <f>'Correlation Calcs'!AE651</f>
        <v>0.15621309868375344</v>
      </c>
      <c r="AF14" s="112">
        <f>'Correlation Calcs'!AF651</f>
        <v>0.30853629821119671</v>
      </c>
      <c r="AG14" s="112">
        <f>'Correlation Calcs'!AG651</f>
        <v>0.12970073565172044</v>
      </c>
      <c r="AH14" s="113">
        <f>'Correlation Calcs'!AH651</f>
        <v>0.21853709029062396</v>
      </c>
      <c r="AI14" s="116">
        <f>'Correlation Calcs'!AI651</f>
        <v>-0.20443100476700632</v>
      </c>
      <c r="AJ14" s="112">
        <f>'Correlation Calcs'!AJ651</f>
        <v>-0.26410594591595815</v>
      </c>
      <c r="AK14" s="112">
        <f>'Correlation Calcs'!AK651</f>
        <v>-0.32528904727116636</v>
      </c>
      <c r="AL14" s="112">
        <f>'Correlation Calcs'!AL651</f>
        <v>-0.35846497323913279</v>
      </c>
      <c r="AM14" s="112">
        <f>'Correlation Calcs'!AM651</f>
        <v>0.19810104857394367</v>
      </c>
      <c r="AN14" s="112">
        <f>'Correlation Calcs'!AN651</f>
        <v>-0.24299294746428238</v>
      </c>
      <c r="AO14" s="112">
        <f>'Correlation Calcs'!AO651</f>
        <v>0.29770558983068068</v>
      </c>
      <c r="AP14" s="112">
        <f>'Correlation Calcs'!AP651</f>
        <v>-0.12621749259791909</v>
      </c>
      <c r="AQ14" s="112">
        <f>'Correlation Calcs'!AQ651</f>
        <v>-0.27285695626810264</v>
      </c>
      <c r="AR14" s="112">
        <f>'Correlation Calcs'!AR651</f>
        <v>-0.17904316767977188</v>
      </c>
      <c r="AS14" s="112" t="e">
        <f>'Correlation Calcs'!AS651</f>
        <v>#DIV/0!</v>
      </c>
      <c r="AT14" s="242">
        <f>'Correlation Calcs'!AT651</f>
        <v>-0.14964950637734967</v>
      </c>
      <c r="AU14" s="112">
        <f>'Correlation Calcs'!AU651</f>
        <v>0.11225204496693132</v>
      </c>
      <c r="AV14" s="112">
        <f>'Correlation Calcs'!AV651</f>
        <v>-0.20647494253289247</v>
      </c>
      <c r="AW14" s="112">
        <f>'Correlation Calcs'!AW651</f>
        <v>5.5314900413103954E-2</v>
      </c>
      <c r="AX14" s="112">
        <f>'Correlation Calcs'!AX651</f>
        <v>1.3155852554186024E-2</v>
      </c>
      <c r="AY14" s="112">
        <f>'Correlation Calcs'!AY651</f>
        <v>-0.31265718117003038</v>
      </c>
      <c r="AZ14" s="112">
        <f>'Correlation Calcs'!AZ651</f>
        <v>-0.37112372584035802</v>
      </c>
      <c r="BA14" s="113">
        <f>'Correlation Calcs'!BA651</f>
        <v>-0.21425585487363746</v>
      </c>
    </row>
    <row r="15" spans="1:65" ht="13.5" customHeight="1" x14ac:dyDescent="0.25">
      <c r="A15" s="324"/>
      <c r="B15" s="265" t="s">
        <v>21</v>
      </c>
      <c r="C15" s="200">
        <f>'Correlation Calcs'!C652</f>
        <v>-0.14484337854117865</v>
      </c>
      <c r="D15" s="112">
        <f>'Correlation Calcs'!D652</f>
        <v>-0.14684121850094725</v>
      </c>
      <c r="E15" s="112">
        <f>'Correlation Calcs'!E652</f>
        <v>-0.12291279789976579</v>
      </c>
      <c r="F15" s="112">
        <f>'Correlation Calcs'!F652</f>
        <v>-0.10421902058541577</v>
      </c>
      <c r="G15" s="112">
        <f>'Correlation Calcs'!G652</f>
        <v>-9.9583279676707687E-2</v>
      </c>
      <c r="H15" s="112">
        <f>'Correlation Calcs'!H652</f>
        <v>-0.1080551320072819</v>
      </c>
      <c r="I15" s="112">
        <f>'Correlation Calcs'!I652</f>
        <v>-6.5868068630187876E-2</v>
      </c>
      <c r="J15" s="112">
        <f>'Correlation Calcs'!J652</f>
        <v>-0.10271994302324743</v>
      </c>
      <c r="K15" s="113">
        <f>'Correlation Calcs'!K652</f>
        <v>-1.3022149005104117E-2</v>
      </c>
      <c r="L15" s="162" t="e">
        <f>'Correlation Calcs'!L652</f>
        <v>#DIV/0!</v>
      </c>
      <c r="M15" s="200">
        <f>'Correlation Calcs'!M652</f>
        <v>0.15470322766598996</v>
      </c>
      <c r="N15" s="112">
        <f>'Correlation Calcs'!N652</f>
        <v>0.20839669305394198</v>
      </c>
      <c r="O15" s="112">
        <f>'Correlation Calcs'!O652</f>
        <v>0.99999999999999989</v>
      </c>
      <c r="P15" s="112">
        <f>'Correlation Calcs'!P652</f>
        <v>0.29493745706142982</v>
      </c>
      <c r="Q15" s="112">
        <f>'Correlation Calcs'!Q652</f>
        <v>6.6232654553242329E-2</v>
      </c>
      <c r="R15" s="112">
        <f>'Correlation Calcs'!R652</f>
        <v>5.5261619667139536E-3</v>
      </c>
      <c r="S15" s="112">
        <f>'Correlation Calcs'!S652</f>
        <v>5.0639682028054099E-2</v>
      </c>
      <c r="T15" s="112">
        <f>'Correlation Calcs'!T652</f>
        <v>-4.2831774902151169E-2</v>
      </c>
      <c r="U15" s="112">
        <f>'Correlation Calcs'!U652</f>
        <v>0.117076726831025</v>
      </c>
      <c r="V15" s="112">
        <f>'Correlation Calcs'!V652</f>
        <v>0.26921736849987948</v>
      </c>
      <c r="W15" s="112">
        <f>'Correlation Calcs'!W652</f>
        <v>0.24795866345591205</v>
      </c>
      <c r="X15" s="112">
        <f>'Correlation Calcs'!X652</f>
        <v>-4.8732273565219676E-2</v>
      </c>
      <c r="Y15" s="112">
        <f>'Correlation Calcs'!Y652</f>
        <v>7.4846887683770416E-2</v>
      </c>
      <c r="Z15" s="112">
        <f>'Correlation Calcs'!Z652</f>
        <v>0.26444598211312681</v>
      </c>
      <c r="AA15" s="112">
        <f>'Correlation Calcs'!AA652</f>
        <v>-0.14121089088787578</v>
      </c>
      <c r="AB15" s="112">
        <f>'Correlation Calcs'!AB652</f>
        <v>-0.1600515662953311</v>
      </c>
      <c r="AC15" s="112">
        <f>'Correlation Calcs'!AC652</f>
        <v>8.0137635571027668E-2</v>
      </c>
      <c r="AD15" s="112">
        <f>'Correlation Calcs'!AD652</f>
        <v>0.10007397681128161</v>
      </c>
      <c r="AE15" s="112">
        <f>'Correlation Calcs'!AE652</f>
        <v>1.174492596430487E-2</v>
      </c>
      <c r="AF15" s="112">
        <f>'Correlation Calcs'!AF652</f>
        <v>-1.802211027625154E-2</v>
      </c>
      <c r="AG15" s="112">
        <f>'Correlation Calcs'!AG652</f>
        <v>-8.5440147502286651E-2</v>
      </c>
      <c r="AH15" s="113">
        <f>'Correlation Calcs'!AH652</f>
        <v>3.8819907180967561E-2</v>
      </c>
      <c r="AI15" s="116">
        <f>'Correlation Calcs'!AI652</f>
        <v>7.6795276187586539E-2</v>
      </c>
      <c r="AJ15" s="112">
        <f>'Correlation Calcs'!AJ652</f>
        <v>1.9062475852327017E-2</v>
      </c>
      <c r="AK15" s="112">
        <f>'Correlation Calcs'!AK652</f>
        <v>-1.2477847361297487E-2</v>
      </c>
      <c r="AL15" s="112">
        <f>'Correlation Calcs'!AL652</f>
        <v>-2.6418516816616366E-3</v>
      </c>
      <c r="AM15" s="112">
        <f>'Correlation Calcs'!AM652</f>
        <v>0.17533419814497908</v>
      </c>
      <c r="AN15" s="112">
        <f>'Correlation Calcs'!AN652</f>
        <v>-9.3001181305732376E-3</v>
      </c>
      <c r="AO15" s="112">
        <f>'Correlation Calcs'!AO652</f>
        <v>0.14190679917021654</v>
      </c>
      <c r="AP15" s="112">
        <f>'Correlation Calcs'!AP652</f>
        <v>8.730857173485182E-2</v>
      </c>
      <c r="AQ15" s="112">
        <f>'Correlation Calcs'!AQ652</f>
        <v>1.1505053848375546E-2</v>
      </c>
      <c r="AR15" s="112">
        <f>'Correlation Calcs'!AR652</f>
        <v>-4.8266316965300933E-2</v>
      </c>
      <c r="AS15" s="112" t="e">
        <f>'Correlation Calcs'!AS652</f>
        <v>#DIV/0!</v>
      </c>
      <c r="AT15" s="242">
        <f>'Correlation Calcs'!AT652</f>
        <v>9.6230033912947099E-3</v>
      </c>
      <c r="AU15" s="112">
        <f>'Correlation Calcs'!AU652</f>
        <v>0.27949397034769574</v>
      </c>
      <c r="AV15" s="112">
        <f>'Correlation Calcs'!AV652</f>
        <v>-0.26657145624801154</v>
      </c>
      <c r="AW15" s="112">
        <f>'Correlation Calcs'!AW652</f>
        <v>-3.9076204587980272E-2</v>
      </c>
      <c r="AX15" s="112">
        <f>'Correlation Calcs'!AX652</f>
        <v>-3.2729090027985457E-2</v>
      </c>
      <c r="AY15" s="112">
        <f>'Correlation Calcs'!AY652</f>
        <v>-6.6260345530540887E-2</v>
      </c>
      <c r="AZ15" s="112">
        <f>'Correlation Calcs'!AZ652</f>
        <v>-8.0140711093334999E-3</v>
      </c>
      <c r="BA15" s="113">
        <f>'Correlation Calcs'!BA652</f>
        <v>3.1773633962055937E-2</v>
      </c>
      <c r="BB15" s="81"/>
    </row>
    <row r="16" spans="1:65" ht="13.5" hidden="1" customHeight="1" x14ac:dyDescent="0.25">
      <c r="A16" s="324"/>
      <c r="B16" s="265" t="s">
        <v>22</v>
      </c>
      <c r="C16" s="200">
        <f>'Correlation Calcs'!C653</f>
        <v>-0.33515829179960543</v>
      </c>
      <c r="D16" s="112">
        <f>'Correlation Calcs'!D653</f>
        <v>-0.32937056311454599</v>
      </c>
      <c r="E16" s="112">
        <f>'Correlation Calcs'!E653</f>
        <v>-0.31366194893854032</v>
      </c>
      <c r="F16" s="112">
        <f>'Correlation Calcs'!F653</f>
        <v>-0.34458884909104415</v>
      </c>
      <c r="G16" s="112">
        <f>'Correlation Calcs'!G653</f>
        <v>-0.35156517306289287</v>
      </c>
      <c r="H16" s="112">
        <f>'Correlation Calcs'!H653</f>
        <v>-0.29006961960952915</v>
      </c>
      <c r="I16" s="112">
        <f>'Correlation Calcs'!I653</f>
        <v>-0.23553008599847111</v>
      </c>
      <c r="J16" s="112">
        <f>'Correlation Calcs'!J653</f>
        <v>-0.23117640282975829</v>
      </c>
      <c r="K16" s="113">
        <f>'Correlation Calcs'!K653</f>
        <v>-0.1692166396314046</v>
      </c>
      <c r="L16" s="162" t="e">
        <f>'Correlation Calcs'!L653</f>
        <v>#DIV/0!</v>
      </c>
      <c r="M16" s="200">
        <f>'Correlation Calcs'!M653</f>
        <v>0.87145227564780292</v>
      </c>
      <c r="N16" s="112">
        <f>'Correlation Calcs'!N653</f>
        <v>0.96585220548412121</v>
      </c>
      <c r="O16" s="112">
        <f>'Correlation Calcs'!O653</f>
        <v>0.29493745706142982</v>
      </c>
      <c r="P16" s="112">
        <f>'Correlation Calcs'!P653</f>
        <v>1.0000000000000004</v>
      </c>
      <c r="Q16" s="112">
        <f>'Correlation Calcs'!Q653</f>
        <v>0.81693861244560706</v>
      </c>
      <c r="R16" s="112">
        <f>'Correlation Calcs'!R653</f>
        <v>0.58114053865218818</v>
      </c>
      <c r="S16" s="112">
        <f>'Correlation Calcs'!S653</f>
        <v>0.59048378352138575</v>
      </c>
      <c r="T16" s="112">
        <f>'Correlation Calcs'!T653</f>
        <v>0.52629103044788661</v>
      </c>
      <c r="U16" s="112">
        <f>'Correlation Calcs'!U653</f>
        <v>0.67340670949665871</v>
      </c>
      <c r="V16" s="112">
        <f>'Correlation Calcs'!V653</f>
        <v>0.91576863898329985</v>
      </c>
      <c r="W16" s="112">
        <f>'Correlation Calcs'!W653</f>
        <v>0.85275039167823363</v>
      </c>
      <c r="X16" s="112">
        <f>'Correlation Calcs'!X653</f>
        <v>0.18604935860144098</v>
      </c>
      <c r="Y16" s="112">
        <f>'Correlation Calcs'!Y653</f>
        <v>0.64471966795660141</v>
      </c>
      <c r="Z16" s="112">
        <f>'Correlation Calcs'!Z653</f>
        <v>0.62410143282786268</v>
      </c>
      <c r="AA16" s="112">
        <f>'Correlation Calcs'!AA653</f>
        <v>-0.1854629413838996</v>
      </c>
      <c r="AB16" s="112">
        <f>'Correlation Calcs'!AB653</f>
        <v>-0.36416094381065628</v>
      </c>
      <c r="AC16" s="112">
        <f>'Correlation Calcs'!AC653</f>
        <v>0.42484227163712923</v>
      </c>
      <c r="AD16" s="112">
        <f>'Correlation Calcs'!AD653</f>
        <v>0.49414562756285879</v>
      </c>
      <c r="AE16" s="112">
        <f>'Correlation Calcs'!AE653</f>
        <v>0.17828095622318241</v>
      </c>
      <c r="AF16" s="112">
        <f>'Correlation Calcs'!AF653</f>
        <v>0.28887042321179462</v>
      </c>
      <c r="AG16" s="112">
        <f>'Correlation Calcs'!AG653</f>
        <v>0.12322104928176014</v>
      </c>
      <c r="AH16" s="113">
        <f>'Correlation Calcs'!AH653</f>
        <v>0.24635406280074765</v>
      </c>
      <c r="AI16" s="116">
        <f>'Correlation Calcs'!AI653</f>
        <v>-0.21096049720432233</v>
      </c>
      <c r="AJ16" s="112">
        <f>'Correlation Calcs'!AJ653</f>
        <v>-0.26289840832670797</v>
      </c>
      <c r="AK16" s="112">
        <f>'Correlation Calcs'!AK653</f>
        <v>-0.31758989203828603</v>
      </c>
      <c r="AL16" s="112">
        <f>'Correlation Calcs'!AL653</f>
        <v>-0.3520632985864855</v>
      </c>
      <c r="AM16" s="112">
        <f>'Correlation Calcs'!AM653</f>
        <v>0.19002924281098474</v>
      </c>
      <c r="AN16" s="112">
        <f>'Correlation Calcs'!AN653</f>
        <v>-0.24305582664077105</v>
      </c>
      <c r="AO16" s="112">
        <f>'Correlation Calcs'!AO653</f>
        <v>0.28912662318824872</v>
      </c>
      <c r="AP16" s="112">
        <f>'Correlation Calcs'!AP653</f>
        <v>-8.5479117729756984E-2</v>
      </c>
      <c r="AQ16" s="112">
        <f>'Correlation Calcs'!AQ653</f>
        <v>-0.25443177076613849</v>
      </c>
      <c r="AR16" s="112">
        <f>'Correlation Calcs'!AR653</f>
        <v>-0.18227528118434402</v>
      </c>
      <c r="AS16" s="112" t="e">
        <f>'Correlation Calcs'!AS653</f>
        <v>#DIV/0!</v>
      </c>
      <c r="AT16" s="242">
        <f>'Correlation Calcs'!AT653</f>
        <v>-0.1496891188074739</v>
      </c>
      <c r="AU16" s="112">
        <f>'Correlation Calcs'!AU653</f>
        <v>0.14178067212439108</v>
      </c>
      <c r="AV16" s="112">
        <f>'Correlation Calcs'!AV653</f>
        <v>-0.19496659405280187</v>
      </c>
      <c r="AW16" s="112">
        <f>'Correlation Calcs'!AW653</f>
        <v>2.5921789622323211E-2</v>
      </c>
      <c r="AX16" s="112">
        <f>'Correlation Calcs'!AX653</f>
        <v>-1.1108597205772617E-2</v>
      </c>
      <c r="AY16" s="112">
        <f>'Correlation Calcs'!AY653</f>
        <v>-0.31508558561015582</v>
      </c>
      <c r="AZ16" s="112">
        <f>'Correlation Calcs'!AZ653</f>
        <v>-0.36490061395239798</v>
      </c>
      <c r="BA16" s="113">
        <f>'Correlation Calcs'!BA653</f>
        <v>-0.19459611320247494</v>
      </c>
      <c r="BB16" s="81"/>
      <c r="BC16" s="81"/>
    </row>
    <row r="17" spans="1:82" ht="13.5" hidden="1" customHeight="1" x14ac:dyDescent="0.25">
      <c r="A17" s="324"/>
      <c r="B17" s="265" t="s">
        <v>23</v>
      </c>
      <c r="C17" s="200">
        <f>'Correlation Calcs'!C654</f>
        <v>-0.30503408668370374</v>
      </c>
      <c r="D17" s="112">
        <f>'Correlation Calcs'!D654</f>
        <v>-0.29913126120660943</v>
      </c>
      <c r="E17" s="112">
        <f>'Correlation Calcs'!E654</f>
        <v>-0.2736981230667459</v>
      </c>
      <c r="F17" s="112">
        <f>'Correlation Calcs'!F654</f>
        <v>-0.31918140118772226</v>
      </c>
      <c r="G17" s="112">
        <f>'Correlation Calcs'!G654</f>
        <v>-0.3292821541011085</v>
      </c>
      <c r="H17" s="112">
        <f>'Correlation Calcs'!H654</f>
        <v>-0.28349663583985313</v>
      </c>
      <c r="I17" s="112">
        <f>'Correlation Calcs'!I654</f>
        <v>-0.24895621889603248</v>
      </c>
      <c r="J17" s="112">
        <f>'Correlation Calcs'!J654</f>
        <v>-0.23696234070275607</v>
      </c>
      <c r="K17" s="113">
        <f>'Correlation Calcs'!K654</f>
        <v>-0.18417162122803327</v>
      </c>
      <c r="L17" s="162" t="e">
        <f>'Correlation Calcs'!L654</f>
        <v>#DIV/0!</v>
      </c>
      <c r="M17" s="200">
        <f>'Correlation Calcs'!M654</f>
        <v>0.84864676871601341</v>
      </c>
      <c r="N17" s="112">
        <f>'Correlation Calcs'!N654</f>
        <v>0.92581599650150015</v>
      </c>
      <c r="O17" s="112">
        <f>'Correlation Calcs'!O654</f>
        <v>6.6232654553242343E-2</v>
      </c>
      <c r="P17" s="112">
        <f>'Correlation Calcs'!P654</f>
        <v>0.81693861244560684</v>
      </c>
      <c r="Q17" s="112">
        <f>'Correlation Calcs'!Q654</f>
        <v>0.99999999999999989</v>
      </c>
      <c r="R17" s="112">
        <f>'Correlation Calcs'!R654</f>
        <v>0.62111265470760757</v>
      </c>
      <c r="S17" s="112">
        <f>'Correlation Calcs'!S654</f>
        <v>0.50912023198715073</v>
      </c>
      <c r="T17" s="112">
        <f>'Correlation Calcs'!T654</f>
        <v>0.69049704529451639</v>
      </c>
      <c r="U17" s="112">
        <f>'Correlation Calcs'!U654</f>
        <v>0.62967623751780821</v>
      </c>
      <c r="V17" s="112">
        <f>'Correlation Calcs'!V654</f>
        <v>0.78923248575583371</v>
      </c>
      <c r="W17" s="112">
        <f>'Correlation Calcs'!W654</f>
        <v>0.73917571041584573</v>
      </c>
      <c r="X17" s="112">
        <f>'Correlation Calcs'!X654</f>
        <v>0.20883863273639974</v>
      </c>
      <c r="Y17" s="112">
        <f>'Correlation Calcs'!Y654</f>
        <v>0.61476261140741617</v>
      </c>
      <c r="Z17" s="112">
        <f>'Correlation Calcs'!Z654</f>
        <v>0.47014234691514056</v>
      </c>
      <c r="AA17" s="112">
        <f>'Correlation Calcs'!AA654</f>
        <v>-0.15190879100718382</v>
      </c>
      <c r="AB17" s="112">
        <f>'Correlation Calcs'!AB654</f>
        <v>-0.30840318698556751</v>
      </c>
      <c r="AC17" s="112">
        <f>'Correlation Calcs'!AC654</f>
        <v>0.308506883589312</v>
      </c>
      <c r="AD17" s="112">
        <f>'Correlation Calcs'!AD654</f>
        <v>0.38503048215851804</v>
      </c>
      <c r="AE17" s="112">
        <f>'Correlation Calcs'!AE654</f>
        <v>6.3253979463325005E-2</v>
      </c>
      <c r="AF17" s="112">
        <f>'Correlation Calcs'!AF654</f>
        <v>0.27772765178018932</v>
      </c>
      <c r="AG17" s="112">
        <f>'Correlation Calcs'!AG654</f>
        <v>9.4512066108902865E-2</v>
      </c>
      <c r="AH17" s="113">
        <f>'Correlation Calcs'!AH654</f>
        <v>0.12563071592666458</v>
      </c>
      <c r="AI17" s="116">
        <f>'Correlation Calcs'!AI654</f>
        <v>-0.21434289086846708</v>
      </c>
      <c r="AJ17" s="112">
        <f>'Correlation Calcs'!AJ654</f>
        <v>-0.27089692440479896</v>
      </c>
      <c r="AK17" s="112">
        <f>'Correlation Calcs'!AK654</f>
        <v>-0.34214646282194272</v>
      </c>
      <c r="AL17" s="112">
        <f>'Correlation Calcs'!AL654</f>
        <v>-0.37054715377059555</v>
      </c>
      <c r="AM17" s="112">
        <f>'Correlation Calcs'!AM654</f>
        <v>0.18476136027867068</v>
      </c>
      <c r="AN17" s="112">
        <f>'Correlation Calcs'!AN654</f>
        <v>-0.24818039089387278</v>
      </c>
      <c r="AO17" s="112">
        <f>'Correlation Calcs'!AO654</f>
        <v>0.28358900429982303</v>
      </c>
      <c r="AP17" s="112">
        <f>'Correlation Calcs'!AP654</f>
        <v>-0.20628742640994158</v>
      </c>
      <c r="AQ17" s="112">
        <f>'Correlation Calcs'!AQ654</f>
        <v>-0.30040776938653507</v>
      </c>
      <c r="AR17" s="112">
        <f>'Correlation Calcs'!AR654</f>
        <v>-0.20216858755729095</v>
      </c>
      <c r="AS17" s="112" t="e">
        <f>'Correlation Calcs'!AS654</f>
        <v>#DIV/0!</v>
      </c>
      <c r="AT17" s="242">
        <f>'Correlation Calcs'!AT654</f>
        <v>-0.16274713277237846</v>
      </c>
      <c r="AU17" s="112">
        <f>'Correlation Calcs'!AU654</f>
        <v>-7.4556846646738079E-3</v>
      </c>
      <c r="AV17" s="112">
        <f>'Correlation Calcs'!AV654</f>
        <v>-0.23296763322040404</v>
      </c>
      <c r="AW17" s="112">
        <f>'Correlation Calcs'!AW654</f>
        <v>9.1263955566437613E-2</v>
      </c>
      <c r="AX17" s="112">
        <f>'Correlation Calcs'!AX654</f>
        <v>3.6345983062305139E-2</v>
      </c>
      <c r="AY17" s="112">
        <f>'Correlation Calcs'!AY654</f>
        <v>-0.30800167609258777</v>
      </c>
      <c r="AZ17" s="112">
        <f>'Correlation Calcs'!AZ654</f>
        <v>-0.32762312305968666</v>
      </c>
      <c r="BA17" s="113">
        <f>'Correlation Calcs'!BA654</f>
        <v>-0.23615308500263549</v>
      </c>
      <c r="BB17" s="81"/>
      <c r="BC17" s="81"/>
      <c r="BD17" s="81"/>
      <c r="BE17" s="81"/>
    </row>
    <row r="18" spans="1:82" ht="13.5" customHeight="1" x14ac:dyDescent="0.25">
      <c r="A18" s="324"/>
      <c r="B18" s="265" t="s">
        <v>24</v>
      </c>
      <c r="C18" s="200">
        <f>'Correlation Calcs'!C655</f>
        <v>0.20297782717783242</v>
      </c>
      <c r="D18" s="112">
        <f>'Correlation Calcs'!D655</f>
        <v>0.20845207972876256</v>
      </c>
      <c r="E18" s="112">
        <f>'Correlation Calcs'!E655</f>
        <v>0.2496225342409521</v>
      </c>
      <c r="F18" s="112">
        <f>'Correlation Calcs'!F655</f>
        <v>0.13069819636216068</v>
      </c>
      <c r="G18" s="112">
        <f>'Correlation Calcs'!G655</f>
        <v>0.12848975506120092</v>
      </c>
      <c r="H18" s="112">
        <f>'Correlation Calcs'!H655</f>
        <v>0.30000323209570562</v>
      </c>
      <c r="I18" s="112">
        <f>'Correlation Calcs'!I655</f>
        <v>0.35465614582331056</v>
      </c>
      <c r="J18" s="112">
        <f>'Correlation Calcs'!J655</f>
        <v>0.36613347548960362</v>
      </c>
      <c r="K18" s="113">
        <f>'Correlation Calcs'!K655</f>
        <v>0.37524908457690492</v>
      </c>
      <c r="L18" s="162" t="e">
        <f>'Correlation Calcs'!L655</f>
        <v>#DIV/0!</v>
      </c>
      <c r="M18" s="200">
        <f>'Correlation Calcs'!M655</f>
        <v>0.877304612199306</v>
      </c>
      <c r="N18" s="112">
        <f>'Correlation Calcs'!N655</f>
        <v>0.6343460205643765</v>
      </c>
      <c r="O18" s="112">
        <f>'Correlation Calcs'!O655</f>
        <v>5.5261619667139475E-3</v>
      </c>
      <c r="P18" s="112">
        <f>'Correlation Calcs'!P655</f>
        <v>0.58114053865218818</v>
      </c>
      <c r="Q18" s="112">
        <f>'Correlation Calcs'!Q655</f>
        <v>0.62111265470760735</v>
      </c>
      <c r="R18" s="112">
        <f>'Correlation Calcs'!R655</f>
        <v>1.0000000000000009</v>
      </c>
      <c r="S18" s="112">
        <f>'Correlation Calcs'!S655</f>
        <v>0.96653141687692545</v>
      </c>
      <c r="T18" s="112">
        <f>'Correlation Calcs'!T655</f>
        <v>0.96299005719822528</v>
      </c>
      <c r="U18" s="112">
        <f>'Correlation Calcs'!U655</f>
        <v>0.74560861985435245</v>
      </c>
      <c r="V18" s="112">
        <f>'Correlation Calcs'!V655</f>
        <v>0.75840399620703303</v>
      </c>
      <c r="W18" s="112">
        <f>'Correlation Calcs'!W655</f>
        <v>0.6791970435815583</v>
      </c>
      <c r="X18" s="112">
        <f>'Correlation Calcs'!X655</f>
        <v>0.5407452669174172</v>
      </c>
      <c r="Y18" s="112">
        <f>'Correlation Calcs'!Y655</f>
        <v>0.67767090116224415</v>
      </c>
      <c r="Z18" s="112">
        <f>'Correlation Calcs'!Z655</f>
        <v>0.56661513919076545</v>
      </c>
      <c r="AA18" s="112">
        <f>'Correlation Calcs'!AA655</f>
        <v>0.52971735554216215</v>
      </c>
      <c r="AB18" s="112">
        <f>'Correlation Calcs'!AB655</f>
        <v>0.30579439769657002</v>
      </c>
      <c r="AC18" s="112">
        <f>'Correlation Calcs'!AC655</f>
        <v>0.55348951140701841</v>
      </c>
      <c r="AD18" s="112">
        <f>'Correlation Calcs'!AD655</f>
        <v>0.54137425780326187</v>
      </c>
      <c r="AE18" s="112">
        <f>'Correlation Calcs'!AE655</f>
        <v>0.53760585335603395</v>
      </c>
      <c r="AF18" s="112">
        <f>'Correlation Calcs'!AF655</f>
        <v>0.74684143509724699</v>
      </c>
      <c r="AG18" s="112">
        <f>'Correlation Calcs'!AG655</f>
        <v>0.66653876629730491</v>
      </c>
      <c r="AH18" s="113">
        <f>'Correlation Calcs'!AH655</f>
        <v>0.55915217447389731</v>
      </c>
      <c r="AI18" s="116">
        <f>'Correlation Calcs'!AI655</f>
        <v>0.31575308427736587</v>
      </c>
      <c r="AJ18" s="112">
        <f>'Correlation Calcs'!AJ655</f>
        <v>0.31015490627566394</v>
      </c>
      <c r="AK18" s="112">
        <f>'Correlation Calcs'!AK655</f>
        <v>0.24906253409129661</v>
      </c>
      <c r="AL18" s="112">
        <f>'Correlation Calcs'!AL655</f>
        <v>0.24897601677697037</v>
      </c>
      <c r="AM18" s="112">
        <f>'Correlation Calcs'!AM655</f>
        <v>0.29948986508851222</v>
      </c>
      <c r="AN18" s="112">
        <f>'Correlation Calcs'!AN655</f>
        <v>0.42107714082222419</v>
      </c>
      <c r="AO18" s="112">
        <f>'Correlation Calcs'!AO655</f>
        <v>0.13281335922087356</v>
      </c>
      <c r="AP18" s="112">
        <f>'Correlation Calcs'!AP655</f>
        <v>0.20542578201064396</v>
      </c>
      <c r="AQ18" s="112">
        <f>'Correlation Calcs'!AQ655</f>
        <v>0.23681410076929107</v>
      </c>
      <c r="AR18" s="112">
        <f>'Correlation Calcs'!AR655</f>
        <v>3.0685290856995111E-2</v>
      </c>
      <c r="AS18" s="112" t="e">
        <f>'Correlation Calcs'!AS655</f>
        <v>#DIV/0!</v>
      </c>
      <c r="AT18" s="242">
        <f>'Correlation Calcs'!AT655</f>
        <v>0.39316088877090322</v>
      </c>
      <c r="AU18" s="112">
        <f>'Correlation Calcs'!AU655</f>
        <v>7.8358197116411246E-2</v>
      </c>
      <c r="AV18" s="112">
        <f>'Correlation Calcs'!AV655</f>
        <v>-0.40568688633841898</v>
      </c>
      <c r="AW18" s="112">
        <f>'Correlation Calcs'!AW655</f>
        <v>0.44472639844796408</v>
      </c>
      <c r="AX18" s="112">
        <f>'Correlation Calcs'!AX655</f>
        <v>0.51731826293974881</v>
      </c>
      <c r="AY18" s="112">
        <f>'Correlation Calcs'!AY655</f>
        <v>0.18315659473233314</v>
      </c>
      <c r="AZ18" s="112">
        <f>'Correlation Calcs'!AZ655</f>
        <v>-8.3125056193544631E-3</v>
      </c>
      <c r="BA18" s="113">
        <f>'Correlation Calcs'!BA655</f>
        <v>0.22332161328102787</v>
      </c>
      <c r="BB18" s="81"/>
      <c r="BC18" s="81"/>
      <c r="BD18" s="81"/>
      <c r="BE18" s="81"/>
      <c r="BF18" s="81"/>
    </row>
    <row r="19" spans="1:82" ht="13.5" hidden="1" customHeight="1" x14ac:dyDescent="0.25">
      <c r="A19" s="324"/>
      <c r="B19" s="265" t="s">
        <v>25</v>
      </c>
      <c r="C19" s="200">
        <f>'Correlation Calcs'!C656</f>
        <v>0.20305176330044847</v>
      </c>
      <c r="D19" s="112">
        <f>'Correlation Calcs'!D656</f>
        <v>0.20832565545995707</v>
      </c>
      <c r="E19" s="112">
        <f>'Correlation Calcs'!E656</f>
        <v>0.2538471233167216</v>
      </c>
      <c r="F19" s="112">
        <f>'Correlation Calcs'!F656</f>
        <v>0.13257714002118604</v>
      </c>
      <c r="G19" s="112">
        <f>'Correlation Calcs'!G656</f>
        <v>0.14412694141134835</v>
      </c>
      <c r="H19" s="112">
        <f>'Correlation Calcs'!H656</f>
        <v>0.30651276539596434</v>
      </c>
      <c r="I19" s="112">
        <f>'Correlation Calcs'!I656</f>
        <v>0.36607552597575688</v>
      </c>
      <c r="J19" s="112">
        <f>'Correlation Calcs'!J656</f>
        <v>0.38840926420835159</v>
      </c>
      <c r="K19" s="113">
        <f>'Correlation Calcs'!K656</f>
        <v>0.38226992678846461</v>
      </c>
      <c r="L19" s="162" t="e">
        <f>'Correlation Calcs'!L656</f>
        <v>#DIV/0!</v>
      </c>
      <c r="M19" s="200">
        <f>'Correlation Calcs'!M656</f>
        <v>0.84486902762302696</v>
      </c>
      <c r="N19" s="112">
        <f>'Correlation Calcs'!N656</f>
        <v>0.59499247556830415</v>
      </c>
      <c r="O19" s="112">
        <f>'Correlation Calcs'!O656</f>
        <v>5.0639682028054085E-2</v>
      </c>
      <c r="P19" s="112">
        <f>'Correlation Calcs'!P656</f>
        <v>0.59048378352138586</v>
      </c>
      <c r="Q19" s="112">
        <f>'Correlation Calcs'!Q656</f>
        <v>0.50912023198715073</v>
      </c>
      <c r="R19" s="112">
        <f>'Correlation Calcs'!R656</f>
        <v>0.96653141687692523</v>
      </c>
      <c r="S19" s="112">
        <f>'Correlation Calcs'!S656</f>
        <v>1.0000000000000002</v>
      </c>
      <c r="T19" s="112">
        <f>'Correlation Calcs'!T656</f>
        <v>0.86416209964540824</v>
      </c>
      <c r="U19" s="112">
        <f>'Correlation Calcs'!U656</f>
        <v>0.74396338804604567</v>
      </c>
      <c r="V19" s="112">
        <f>'Correlation Calcs'!V656</f>
        <v>0.74792999958760109</v>
      </c>
      <c r="W19" s="112">
        <f>'Correlation Calcs'!W656</f>
        <v>0.68030037581000546</v>
      </c>
      <c r="X19" s="112">
        <f>'Correlation Calcs'!X656</f>
        <v>0.54041856861145965</v>
      </c>
      <c r="Y19" s="112">
        <f>'Correlation Calcs'!Y656</f>
        <v>0.67824839312133844</v>
      </c>
      <c r="Z19" s="112">
        <f>'Correlation Calcs'!Z656</f>
        <v>0.6152808442657437</v>
      </c>
      <c r="AA19" s="112">
        <f>'Correlation Calcs'!AA656</f>
        <v>0.54496501134949948</v>
      </c>
      <c r="AB19" s="112">
        <f>'Correlation Calcs'!AB656</f>
        <v>0.35119178617737479</v>
      </c>
      <c r="AC19" s="112">
        <f>'Correlation Calcs'!AC656</f>
        <v>0.55737694297835461</v>
      </c>
      <c r="AD19" s="112">
        <f>'Correlation Calcs'!AD656</f>
        <v>0.53675129032238955</v>
      </c>
      <c r="AE19" s="112">
        <f>'Correlation Calcs'!AE656</f>
        <v>0.56218531309893804</v>
      </c>
      <c r="AF19" s="112">
        <f>'Correlation Calcs'!AF656</f>
        <v>0.73749918041593465</v>
      </c>
      <c r="AG19" s="112">
        <f>'Correlation Calcs'!AG656</f>
        <v>0.69942396456572808</v>
      </c>
      <c r="AH19" s="113">
        <f>'Correlation Calcs'!AH656</f>
        <v>0.5659644459940889</v>
      </c>
      <c r="AI19" s="116">
        <f>'Correlation Calcs'!AI656</f>
        <v>0.35350904762557539</v>
      </c>
      <c r="AJ19" s="112">
        <f>'Correlation Calcs'!AJ656</f>
        <v>0.3380345586120776</v>
      </c>
      <c r="AK19" s="112">
        <f>'Correlation Calcs'!AK656</f>
        <v>0.28360492669015036</v>
      </c>
      <c r="AL19" s="112">
        <f>'Correlation Calcs'!AL656</f>
        <v>0.28780447303006124</v>
      </c>
      <c r="AM19" s="112">
        <f>'Correlation Calcs'!AM656</f>
        <v>0.28751148492684941</v>
      </c>
      <c r="AN19" s="112">
        <f>'Correlation Calcs'!AN656</f>
        <v>0.47184694803091864</v>
      </c>
      <c r="AO19" s="112">
        <f>'Correlation Calcs'!AO656</f>
        <v>0.10871374640489258</v>
      </c>
      <c r="AP19" s="112">
        <f>'Correlation Calcs'!AP656</f>
        <v>0.25703222063773157</v>
      </c>
      <c r="AQ19" s="112">
        <f>'Correlation Calcs'!AQ656</f>
        <v>0.25498196052150635</v>
      </c>
      <c r="AR19" s="112">
        <f>'Correlation Calcs'!AR656</f>
        <v>8.3522800748737774E-2</v>
      </c>
      <c r="AS19" s="112" t="e">
        <f>'Correlation Calcs'!AS656</f>
        <v>#DIV/0!</v>
      </c>
      <c r="AT19" s="242">
        <f>'Correlation Calcs'!AT656</f>
        <v>0.40709302928487284</v>
      </c>
      <c r="AU19" s="112">
        <f>'Correlation Calcs'!AU656</f>
        <v>0.10282790465942691</v>
      </c>
      <c r="AV19" s="112">
        <f>'Correlation Calcs'!AV656</f>
        <v>-0.41159603917367221</v>
      </c>
      <c r="AW19" s="112">
        <f>'Correlation Calcs'!AW656</f>
        <v>0.41383363404636236</v>
      </c>
      <c r="AX19" s="112">
        <f>'Correlation Calcs'!AX656</f>
        <v>0.50109680625551234</v>
      </c>
      <c r="AY19" s="112">
        <f>'Correlation Calcs'!AY656</f>
        <v>0.18992824976692807</v>
      </c>
      <c r="AZ19" s="112">
        <f>'Correlation Calcs'!AZ656</f>
        <v>-2.0408062589043471E-2</v>
      </c>
      <c r="BA19" s="113">
        <f>'Correlation Calcs'!BA656</f>
        <v>0.25319900923932731</v>
      </c>
      <c r="BB19" s="81"/>
      <c r="BC19" s="81"/>
      <c r="BD19" s="81"/>
      <c r="BE19" s="81"/>
      <c r="BF19" s="81"/>
      <c r="BG19" s="81"/>
    </row>
    <row r="20" spans="1:82" ht="13.5" hidden="1" customHeight="1" x14ac:dyDescent="0.25">
      <c r="A20" s="324"/>
      <c r="B20" s="265" t="s">
        <v>26</v>
      </c>
      <c r="C20" s="200">
        <f>'Correlation Calcs'!C657</f>
        <v>0.18904395348671921</v>
      </c>
      <c r="D20" s="112">
        <f>'Correlation Calcs'!D657</f>
        <v>0.19403020777884145</v>
      </c>
      <c r="E20" s="112">
        <f>'Correlation Calcs'!E657</f>
        <v>0.22876477857534971</v>
      </c>
      <c r="F20" s="112">
        <f>'Correlation Calcs'!F657</f>
        <v>0.1228717575961519</v>
      </c>
      <c r="G20" s="112">
        <f>'Correlation Calcs'!G657</f>
        <v>0.10636734436516038</v>
      </c>
      <c r="H20" s="112">
        <f>'Correlation Calcs'!H657</f>
        <v>0.27239892744220434</v>
      </c>
      <c r="I20" s="112">
        <f>'Correlation Calcs'!I657</f>
        <v>0.31808986009274448</v>
      </c>
      <c r="J20" s="112">
        <f>'Correlation Calcs'!J657</f>
        <v>0.32039762970415742</v>
      </c>
      <c r="K20" s="113">
        <f>'Correlation Calcs'!K657</f>
        <v>0.33960967256464825</v>
      </c>
      <c r="L20" s="162" t="e">
        <f>'Correlation Calcs'!L657</f>
        <v>#DIV/0!</v>
      </c>
      <c r="M20" s="200">
        <f>'Correlation Calcs'!M657</f>
        <v>0.84560919486148989</v>
      </c>
      <c r="N20" s="112">
        <f>'Correlation Calcs'!N657</f>
        <v>0.62922766617131431</v>
      </c>
      <c r="O20" s="112">
        <f>'Correlation Calcs'!O657</f>
        <v>-4.2831774902151218E-2</v>
      </c>
      <c r="P20" s="112">
        <f>'Correlation Calcs'!P657</f>
        <v>0.5262910304478865</v>
      </c>
      <c r="Q20" s="112">
        <f>'Correlation Calcs'!Q657</f>
        <v>0.69049704529451639</v>
      </c>
      <c r="R20" s="112">
        <f>'Correlation Calcs'!R657</f>
        <v>0.96299005719822528</v>
      </c>
      <c r="S20" s="112">
        <f>'Correlation Calcs'!S657</f>
        <v>0.86416209964540824</v>
      </c>
      <c r="T20" s="112">
        <f>'Correlation Calcs'!T657</f>
        <v>1.0000000000000002</v>
      </c>
      <c r="U20" s="112">
        <f>'Correlation Calcs'!U657</f>
        <v>0.69348997508579779</v>
      </c>
      <c r="V20" s="112">
        <f>'Correlation Calcs'!V657</f>
        <v>0.71462300960019132</v>
      </c>
      <c r="W20" s="112">
        <f>'Correlation Calcs'!W657</f>
        <v>0.62610087726999852</v>
      </c>
      <c r="X20" s="112">
        <f>'Correlation Calcs'!X657</f>
        <v>0.51037154823157926</v>
      </c>
      <c r="Y20" s="112">
        <f>'Correlation Calcs'!Y657</f>
        <v>0.62046791547019275</v>
      </c>
      <c r="Z20" s="112">
        <f>'Correlation Calcs'!Z657</f>
        <v>0.47098944994202274</v>
      </c>
      <c r="AA20" s="112">
        <f>'Correlation Calcs'!AA657</f>
        <v>0.47890486413729366</v>
      </c>
      <c r="AB20" s="112">
        <f>'Correlation Calcs'!AB657</f>
        <v>0.23413344380907289</v>
      </c>
      <c r="AC20" s="112">
        <f>'Correlation Calcs'!AC657</f>
        <v>0.50864324517726101</v>
      </c>
      <c r="AD20" s="112">
        <f>'Correlation Calcs'!AD657</f>
        <v>0.50481997682521396</v>
      </c>
      <c r="AE20" s="112">
        <f>'Correlation Calcs'!AE657</f>
        <v>0.47477046257432026</v>
      </c>
      <c r="AF20" s="112">
        <f>'Correlation Calcs'!AF657</f>
        <v>0.70698461114108857</v>
      </c>
      <c r="AG20" s="112">
        <f>'Correlation Calcs'!AG657</f>
        <v>0.59597240715913236</v>
      </c>
      <c r="AH20" s="113">
        <f>'Correlation Calcs'!AH657</f>
        <v>0.50587251415271828</v>
      </c>
      <c r="AI20" s="116">
        <f>'Correlation Calcs'!AI657</f>
        <v>0.25078697390523585</v>
      </c>
      <c r="AJ20" s="112">
        <f>'Correlation Calcs'!AJ657</f>
        <v>0.25615351043347417</v>
      </c>
      <c r="AK20" s="112">
        <f>'Correlation Calcs'!AK657</f>
        <v>0.19362417034455148</v>
      </c>
      <c r="AL20" s="112">
        <f>'Correlation Calcs'!AL657</f>
        <v>0.19147505485019117</v>
      </c>
      <c r="AM20" s="112">
        <f>'Correlation Calcs'!AM657</f>
        <v>0.27858216109413725</v>
      </c>
      <c r="AN20" s="112">
        <f>'Correlation Calcs'!AN657</f>
        <v>0.33654987775318757</v>
      </c>
      <c r="AO20" s="112">
        <f>'Correlation Calcs'!AO657</f>
        <v>0.13538746827045794</v>
      </c>
      <c r="AP20" s="112">
        <f>'Correlation Calcs'!AP657</f>
        <v>0.13869424494489629</v>
      </c>
      <c r="AQ20" s="112">
        <f>'Correlation Calcs'!AQ657</f>
        <v>0.19820714938247644</v>
      </c>
      <c r="AR20" s="112">
        <f>'Correlation Calcs'!AR657</f>
        <v>-2.4625112784037985E-2</v>
      </c>
      <c r="AS20" s="112" t="e">
        <f>'Correlation Calcs'!AS657</f>
        <v>#DIV/0!</v>
      </c>
      <c r="AT20" s="242">
        <f>'Correlation Calcs'!AT657</f>
        <v>0.34900463478274302</v>
      </c>
      <c r="AU20" s="112">
        <f>'Correlation Calcs'!AU657</f>
        <v>6.0613830398352837E-2</v>
      </c>
      <c r="AV20" s="112">
        <f>'Correlation Calcs'!AV657</f>
        <v>-0.36233272377363213</v>
      </c>
      <c r="AW20" s="112">
        <f>'Correlation Calcs'!AW657</f>
        <v>0.44088492772632759</v>
      </c>
      <c r="AX20" s="112">
        <f>'Correlation Calcs'!AX657</f>
        <v>0.49331358079393267</v>
      </c>
      <c r="AY20" s="112">
        <f>'Correlation Calcs'!AY657</f>
        <v>0.16513136869585565</v>
      </c>
      <c r="AZ20" s="112">
        <f>'Correlation Calcs'!AZ657</f>
        <v>1.8569812876405778E-4</v>
      </c>
      <c r="BA20" s="113">
        <f>'Correlation Calcs'!BA657</f>
        <v>0.16572958602743637</v>
      </c>
      <c r="BB20" s="81"/>
      <c r="BC20" s="81"/>
      <c r="BD20" s="81"/>
      <c r="BE20" s="81"/>
      <c r="BF20" s="81"/>
      <c r="BG20" s="81"/>
      <c r="BH20" s="81"/>
      <c r="BI20" s="81"/>
      <c r="BJ20" s="81"/>
      <c r="BK20" s="81"/>
    </row>
    <row r="21" spans="1:82" ht="13.5" customHeight="1" x14ac:dyDescent="0.25">
      <c r="A21" s="324"/>
      <c r="B21" s="265" t="s">
        <v>27</v>
      </c>
      <c r="C21" s="200">
        <f>'Correlation Calcs'!C658</f>
        <v>4.6794958088536114E-2</v>
      </c>
      <c r="D21" s="112">
        <f>'Correlation Calcs'!D658</f>
        <v>5.1792849395910064E-2</v>
      </c>
      <c r="E21" s="112">
        <f>'Correlation Calcs'!E658</f>
        <v>9.9222274034309582E-2</v>
      </c>
      <c r="F21" s="112">
        <f>'Correlation Calcs'!F658</f>
        <v>-2.4509357279133277E-3</v>
      </c>
      <c r="G21" s="112">
        <f>'Correlation Calcs'!G658</f>
        <v>-2.4566718636899305E-3</v>
      </c>
      <c r="H21" s="112">
        <f>'Correlation Calcs'!H658</f>
        <v>0.13308302213398326</v>
      </c>
      <c r="I21" s="112">
        <f>'Correlation Calcs'!I658</f>
        <v>0.19421187985311678</v>
      </c>
      <c r="J21" s="112">
        <f>'Correlation Calcs'!J658</f>
        <v>0.21059245616225647</v>
      </c>
      <c r="K21" s="113">
        <f>'Correlation Calcs'!K658</f>
        <v>0.25685743995413857</v>
      </c>
      <c r="L21" s="162" t="e">
        <f>'Correlation Calcs'!L658</f>
        <v>#DIV/0!</v>
      </c>
      <c r="M21" s="200">
        <f>'Correlation Calcs'!M658</f>
        <v>0.79966314276094641</v>
      </c>
      <c r="N21" s="112">
        <f>'Correlation Calcs'!N658</f>
        <v>0.69118379888335024</v>
      </c>
      <c r="O21" s="112">
        <f>'Correlation Calcs'!O658</f>
        <v>0.117076726831025</v>
      </c>
      <c r="P21" s="112">
        <f>'Correlation Calcs'!P658</f>
        <v>0.67340670949665871</v>
      </c>
      <c r="Q21" s="112">
        <f>'Correlation Calcs'!Q658</f>
        <v>0.62967623751780821</v>
      </c>
      <c r="R21" s="112">
        <f>'Correlation Calcs'!R658</f>
        <v>0.74560861985435245</v>
      </c>
      <c r="S21" s="112">
        <f>'Correlation Calcs'!S658</f>
        <v>0.74396338804604567</v>
      </c>
      <c r="T21" s="112">
        <f>'Correlation Calcs'!T658</f>
        <v>0.69348997508579779</v>
      </c>
      <c r="U21" s="112">
        <f>'Correlation Calcs'!U658</f>
        <v>1</v>
      </c>
      <c r="V21" s="112">
        <f>'Correlation Calcs'!V658</f>
        <v>0.74363427360353296</v>
      </c>
      <c r="W21" s="112">
        <f>'Correlation Calcs'!W658</f>
        <v>0.68821477789349095</v>
      </c>
      <c r="X21" s="112">
        <f>'Correlation Calcs'!X658</f>
        <v>0.46241353134924068</v>
      </c>
      <c r="Y21" s="112">
        <f>'Correlation Calcs'!Y658</f>
        <v>0.58618290962475794</v>
      </c>
      <c r="Z21" s="112">
        <f>'Correlation Calcs'!Z658</f>
        <v>0.51812346135887055</v>
      </c>
      <c r="AA21" s="112">
        <f>'Correlation Calcs'!AA658</f>
        <v>0.31650565078637466</v>
      </c>
      <c r="AB21" s="112">
        <f>'Correlation Calcs'!AB658</f>
        <v>0.16972012638822923</v>
      </c>
      <c r="AC21" s="112">
        <f>'Correlation Calcs'!AC658</f>
        <v>0.54881502334437637</v>
      </c>
      <c r="AD21" s="112">
        <f>'Correlation Calcs'!AD658</f>
        <v>0.55613010071088387</v>
      </c>
      <c r="AE21" s="112">
        <f>'Correlation Calcs'!AE658</f>
        <v>0.45358915275612455</v>
      </c>
      <c r="AF21" s="112">
        <f>'Correlation Calcs'!AF658</f>
        <v>0.61267168472678524</v>
      </c>
      <c r="AG21" s="112">
        <f>'Correlation Calcs'!AG658</f>
        <v>0.53563843408148726</v>
      </c>
      <c r="AH21" s="113">
        <f>'Correlation Calcs'!AH658</f>
        <v>0.53201739034946494</v>
      </c>
      <c r="AI21" s="116">
        <f>'Correlation Calcs'!AI658</f>
        <v>0.19680869929327796</v>
      </c>
      <c r="AJ21" s="112">
        <f>'Correlation Calcs'!AJ658</f>
        <v>0.17095929851341807</v>
      </c>
      <c r="AK21" s="112">
        <f>'Correlation Calcs'!AK658</f>
        <v>0.1106995900659092</v>
      </c>
      <c r="AL21" s="112">
        <f>'Correlation Calcs'!AL658</f>
        <v>0.1063861778625944</v>
      </c>
      <c r="AM21" s="112">
        <f>'Correlation Calcs'!AM658</f>
        <v>0.27992964847132162</v>
      </c>
      <c r="AN21" s="112">
        <f>'Correlation Calcs'!AN658</f>
        <v>0.27345173017432323</v>
      </c>
      <c r="AO21" s="112">
        <f>'Correlation Calcs'!AO658</f>
        <v>0.14599632602009971</v>
      </c>
      <c r="AP21" s="112">
        <f>'Correlation Calcs'!AP658</f>
        <v>0.26770786960570409</v>
      </c>
      <c r="AQ21" s="112">
        <f>'Correlation Calcs'!AQ658</f>
        <v>0.18849487591379527</v>
      </c>
      <c r="AR21" s="112">
        <f>'Correlation Calcs'!AR658</f>
        <v>0.17397181443707502</v>
      </c>
      <c r="AS21" s="112" t="e">
        <f>'Correlation Calcs'!AS658</f>
        <v>#DIV/0!</v>
      </c>
      <c r="AT21" s="242">
        <f>'Correlation Calcs'!AT658</f>
        <v>0.29827267780767003</v>
      </c>
      <c r="AU21" s="112">
        <f>'Correlation Calcs'!AU658</f>
        <v>0.22241239634863513</v>
      </c>
      <c r="AV21" s="112">
        <f>'Correlation Calcs'!AV658</f>
        <v>-0.24007956517684698</v>
      </c>
      <c r="AW21" s="112">
        <f>'Correlation Calcs'!AW658</f>
        <v>0.31164973989298084</v>
      </c>
      <c r="AX21" s="112">
        <f>'Correlation Calcs'!AX658</f>
        <v>0.36474324707948247</v>
      </c>
      <c r="AY21" s="112">
        <f>'Correlation Calcs'!AY658</f>
        <v>7.4958902038259542E-2</v>
      </c>
      <c r="AZ21" s="112">
        <f>'Correlation Calcs'!AZ658</f>
        <v>-0.12464657830271852</v>
      </c>
      <c r="BA21" s="113">
        <f>'Correlation Calcs'!BA658</f>
        <v>0.12075308208071693</v>
      </c>
      <c r="BB21" s="81"/>
      <c r="BC21" s="81"/>
      <c r="BD21" s="81"/>
      <c r="BE21" s="81"/>
      <c r="BF21" s="81"/>
      <c r="BG21" s="81"/>
      <c r="BH21" s="81"/>
      <c r="BI21" s="81"/>
      <c r="BJ21" s="81"/>
      <c r="BK21" s="81"/>
      <c r="BL21" s="81"/>
    </row>
    <row r="22" spans="1:82" ht="13.5" hidden="1" customHeight="1" x14ac:dyDescent="0.25">
      <c r="A22" s="324"/>
      <c r="B22" s="265" t="s">
        <v>28</v>
      </c>
      <c r="C22" s="200">
        <f>'Correlation Calcs'!C659</f>
        <v>-0.1518532915213186</v>
      </c>
      <c r="D22" s="112">
        <f>'Correlation Calcs'!D659</f>
        <v>-0.14675920491344843</v>
      </c>
      <c r="E22" s="112">
        <f>'Correlation Calcs'!E659</f>
        <v>-0.12101049248362472</v>
      </c>
      <c r="F22" s="112">
        <f>'Correlation Calcs'!F659</f>
        <v>-0.17755198568254818</v>
      </c>
      <c r="G22" s="112">
        <f>'Correlation Calcs'!G659</f>
        <v>-0.1973033666989126</v>
      </c>
      <c r="H22" s="112">
        <f>'Correlation Calcs'!H659</f>
        <v>-7.9821183063812445E-2</v>
      </c>
      <c r="I22" s="112">
        <f>'Correlation Calcs'!I659</f>
        <v>-1.5429928394256161E-2</v>
      </c>
      <c r="J22" s="112">
        <f>'Correlation Calcs'!J659</f>
        <v>-2.3002653305988597E-2</v>
      </c>
      <c r="K22" s="113">
        <f>'Correlation Calcs'!K659</f>
        <v>3.3518757281468775E-2</v>
      </c>
      <c r="L22" s="162" t="e">
        <f>'Correlation Calcs'!L659</f>
        <v>#DIV/0!</v>
      </c>
      <c r="M22" s="200">
        <f>'Correlation Calcs'!M659</f>
        <v>0.94219826487005964</v>
      </c>
      <c r="N22" s="112">
        <f>'Correlation Calcs'!N659</f>
        <v>0.91978382979555962</v>
      </c>
      <c r="O22" s="112">
        <f>'Correlation Calcs'!O659</f>
        <v>0.26921736849987954</v>
      </c>
      <c r="P22" s="112">
        <f>'Correlation Calcs'!P659</f>
        <v>0.91576863898329985</v>
      </c>
      <c r="Q22" s="112">
        <f>'Correlation Calcs'!Q659</f>
        <v>0.78923248575583382</v>
      </c>
      <c r="R22" s="112">
        <f>'Correlation Calcs'!R659</f>
        <v>0.75840399620703303</v>
      </c>
      <c r="S22" s="112">
        <f>'Correlation Calcs'!S659</f>
        <v>0.74792999958760109</v>
      </c>
      <c r="T22" s="112">
        <f>'Correlation Calcs'!T659</f>
        <v>0.71462300960019132</v>
      </c>
      <c r="U22" s="112">
        <f>'Correlation Calcs'!U659</f>
        <v>0.74363427360353296</v>
      </c>
      <c r="V22" s="112">
        <f>'Correlation Calcs'!V659</f>
        <v>0.99999999999999989</v>
      </c>
      <c r="W22" s="112">
        <f>'Correlation Calcs'!W659</f>
        <v>0.87867994221693757</v>
      </c>
      <c r="X22" s="112">
        <f>'Correlation Calcs'!X659</f>
        <v>0.35360884046802582</v>
      </c>
      <c r="Y22" s="112">
        <f>'Correlation Calcs'!Y659</f>
        <v>0.69267141621452222</v>
      </c>
      <c r="Z22" s="112">
        <f>'Correlation Calcs'!Z659</f>
        <v>0.66416794150182767</v>
      </c>
      <c r="AA22" s="112">
        <f>'Correlation Calcs'!AA659</f>
        <v>6.8777455321385475E-2</v>
      </c>
      <c r="AB22" s="112">
        <f>'Correlation Calcs'!AB659</f>
        <v>-0.16819966615783072</v>
      </c>
      <c r="AC22" s="112">
        <f>'Correlation Calcs'!AC659</f>
        <v>0.5305025998196512</v>
      </c>
      <c r="AD22" s="112">
        <f>'Correlation Calcs'!AD659</f>
        <v>0.56887759982844244</v>
      </c>
      <c r="AE22" s="112">
        <f>'Correlation Calcs'!AE659</f>
        <v>0.35647960355264824</v>
      </c>
      <c r="AF22" s="112">
        <f>'Correlation Calcs'!AF659</f>
        <v>0.52031107831307133</v>
      </c>
      <c r="AG22" s="112">
        <f>'Correlation Calcs'!AG659</f>
        <v>0.33584383095978437</v>
      </c>
      <c r="AH22" s="113">
        <f>'Correlation Calcs'!AH659</f>
        <v>0.42992532112002624</v>
      </c>
      <c r="AI22" s="116">
        <f>'Correlation Calcs'!AI659</f>
        <v>-1.3132654243280287E-2</v>
      </c>
      <c r="AJ22" s="112">
        <f>'Correlation Calcs'!AJ659</f>
        <v>-6.1602881232658446E-2</v>
      </c>
      <c r="AK22" s="112">
        <f>'Correlation Calcs'!AK659</f>
        <v>-0.11523055901751776</v>
      </c>
      <c r="AL22" s="112">
        <f>'Correlation Calcs'!AL659</f>
        <v>-0.14513742463491094</v>
      </c>
      <c r="AM22" s="112">
        <f>'Correlation Calcs'!AM659</f>
        <v>0.24818983704285355</v>
      </c>
      <c r="AN22" s="112">
        <f>'Correlation Calcs'!AN659</f>
        <v>-1.0064581167870106E-2</v>
      </c>
      <c r="AO22" s="112">
        <f>'Correlation Calcs'!AO659</f>
        <v>0.24550879355350858</v>
      </c>
      <c r="AP22" s="112">
        <f>'Correlation Calcs'!AP659</f>
        <v>2.4258735849933492E-2</v>
      </c>
      <c r="AQ22" s="112">
        <f>'Correlation Calcs'!AQ659</f>
        <v>-6.2092689186950052E-2</v>
      </c>
      <c r="AR22" s="112">
        <f>'Correlation Calcs'!AR659</f>
        <v>-0.10416791638218888</v>
      </c>
      <c r="AS22" s="112" t="e">
        <f>'Correlation Calcs'!AS659</f>
        <v>#DIV/0!</v>
      </c>
      <c r="AT22" s="242">
        <f>'Correlation Calcs'!AT659</f>
        <v>5.058460871551132E-2</v>
      </c>
      <c r="AU22" s="112">
        <f>'Correlation Calcs'!AU659</f>
        <v>0.20856958779532944</v>
      </c>
      <c r="AV22" s="112">
        <f>'Correlation Calcs'!AV659</f>
        <v>-0.23597032012691135</v>
      </c>
      <c r="AW22" s="112">
        <f>'Correlation Calcs'!AW659</f>
        <v>0.17985708088401953</v>
      </c>
      <c r="AX22" s="112">
        <f>'Correlation Calcs'!AX659</f>
        <v>0.1760670214151836</v>
      </c>
      <c r="AY22" s="112">
        <f>'Correlation Calcs'!AY659</f>
        <v>-0.13010665805569446</v>
      </c>
      <c r="AZ22" s="112">
        <f>'Correlation Calcs'!AZ659</f>
        <v>-0.25089584551720834</v>
      </c>
      <c r="BA22" s="113">
        <f>'Correlation Calcs'!BA659</f>
        <v>-3.5543561316634498E-2</v>
      </c>
      <c r="BB22" s="81"/>
      <c r="BC22" s="81"/>
      <c r="BD22" s="81"/>
      <c r="BE22" s="81"/>
      <c r="BF22" s="81"/>
      <c r="BG22" s="81"/>
      <c r="BH22" s="81"/>
      <c r="BI22" s="81"/>
      <c r="BJ22" s="81"/>
      <c r="BK22" s="81"/>
      <c r="BL22" s="81"/>
      <c r="BM22" s="81"/>
    </row>
    <row r="23" spans="1:82" ht="13.5" customHeight="1" x14ac:dyDescent="0.25">
      <c r="A23" s="324"/>
      <c r="B23" s="265" t="s">
        <v>29</v>
      </c>
      <c r="C23" s="200">
        <f>'Correlation Calcs'!C660</f>
        <v>-0.16057794090841968</v>
      </c>
      <c r="D23" s="112">
        <f>'Correlation Calcs'!D660</f>
        <v>-0.15476071940039737</v>
      </c>
      <c r="E23" s="112">
        <f>'Correlation Calcs'!E660</f>
        <v>-0.12990730446899967</v>
      </c>
      <c r="F23" s="112">
        <f>'Correlation Calcs'!F660</f>
        <v>-0.19251017233814999</v>
      </c>
      <c r="G23" s="112">
        <f>'Correlation Calcs'!G660</f>
        <v>-0.19494947800768281</v>
      </c>
      <c r="H23" s="112">
        <f>'Correlation Calcs'!H660</f>
        <v>-0.10311967687114888</v>
      </c>
      <c r="I23" s="112">
        <f>'Correlation Calcs'!I660</f>
        <v>-5.0934798443049323E-2</v>
      </c>
      <c r="J23" s="112">
        <f>'Correlation Calcs'!J660</f>
        <v>-3.41330670442581E-2</v>
      </c>
      <c r="K23" s="113">
        <f>'Correlation Calcs'!K660</f>
        <v>-5.797433452094416E-3</v>
      </c>
      <c r="L23" s="162" t="e">
        <f>'Correlation Calcs'!L660</f>
        <v>#DIV/0!</v>
      </c>
      <c r="M23" s="200">
        <f>'Correlation Calcs'!M660</f>
        <v>0.90313601076375571</v>
      </c>
      <c r="N23" s="112">
        <f>'Correlation Calcs'!N660</f>
        <v>0.84079190499444234</v>
      </c>
      <c r="O23" s="112">
        <f>'Correlation Calcs'!O660</f>
        <v>0.24795866345591205</v>
      </c>
      <c r="P23" s="112">
        <f>'Correlation Calcs'!P660</f>
        <v>0.85275039167823363</v>
      </c>
      <c r="Q23" s="112">
        <f>'Correlation Calcs'!Q660</f>
        <v>0.73917571041584573</v>
      </c>
      <c r="R23" s="112">
        <f>'Correlation Calcs'!R660</f>
        <v>0.6791970435815583</v>
      </c>
      <c r="S23" s="112">
        <f>'Correlation Calcs'!S660</f>
        <v>0.68030037581000546</v>
      </c>
      <c r="T23" s="112">
        <f>'Correlation Calcs'!T660</f>
        <v>0.62610087726999852</v>
      </c>
      <c r="U23" s="112">
        <f>'Correlation Calcs'!U660</f>
        <v>0.68821477789349095</v>
      </c>
      <c r="V23" s="112">
        <f>'Correlation Calcs'!V660</f>
        <v>0.87867994221693757</v>
      </c>
      <c r="W23" s="112">
        <f>'Correlation Calcs'!W660</f>
        <v>0.99999999999999978</v>
      </c>
      <c r="X23" s="112">
        <f>'Correlation Calcs'!X660</f>
        <v>0.24352149791456681</v>
      </c>
      <c r="Y23" s="112">
        <f>'Correlation Calcs'!Y660</f>
        <v>0.68479732660268722</v>
      </c>
      <c r="Z23" s="112">
        <f>'Correlation Calcs'!Z660</f>
        <v>0.63945819781520996</v>
      </c>
      <c r="AA23" s="112">
        <f>'Correlation Calcs'!AA660</f>
        <v>4.8657864170685433E-2</v>
      </c>
      <c r="AB23" s="112">
        <f>'Correlation Calcs'!AB660</f>
        <v>-0.12728104523948644</v>
      </c>
      <c r="AC23" s="112">
        <f>'Correlation Calcs'!AC660</f>
        <v>0.42030341167044521</v>
      </c>
      <c r="AD23" s="112">
        <f>'Correlation Calcs'!AD660</f>
        <v>0.46087154423269283</v>
      </c>
      <c r="AE23" s="112">
        <f>'Correlation Calcs'!AE660</f>
        <v>0.25707607778933261</v>
      </c>
      <c r="AF23" s="112">
        <f>'Correlation Calcs'!AF660</f>
        <v>0.46505377168042134</v>
      </c>
      <c r="AG23" s="112">
        <f>'Correlation Calcs'!AG660</f>
        <v>0.30938378623725715</v>
      </c>
      <c r="AH23" s="113">
        <f>'Correlation Calcs'!AH660</f>
        <v>0.27302429072820561</v>
      </c>
      <c r="AI23" s="116">
        <f>'Correlation Calcs'!AI660</f>
        <v>-3.9960479636808627E-2</v>
      </c>
      <c r="AJ23" s="112">
        <f>'Correlation Calcs'!AJ660</f>
        <v>-8.0571129750628953E-2</v>
      </c>
      <c r="AK23" s="112">
        <f>'Correlation Calcs'!AK660</f>
        <v>-0.13239586461881087</v>
      </c>
      <c r="AL23" s="112">
        <f>'Correlation Calcs'!AL660</f>
        <v>-0.15341488930553487</v>
      </c>
      <c r="AM23" s="112">
        <f>'Correlation Calcs'!AM660</f>
        <v>0.1781356568655823</v>
      </c>
      <c r="AN23" s="112">
        <f>'Correlation Calcs'!AN660</f>
        <v>-1.9427335343813565E-2</v>
      </c>
      <c r="AO23" s="112">
        <f>'Correlation Calcs'!AO660</f>
        <v>0.18756152927794081</v>
      </c>
      <c r="AP23" s="112">
        <f>'Correlation Calcs'!AP660</f>
        <v>-2.3822853303035949E-2</v>
      </c>
      <c r="AQ23" s="112">
        <f>'Correlation Calcs'!AQ660</f>
        <v>-0.10399989137683426</v>
      </c>
      <c r="AR23" s="112">
        <f>'Correlation Calcs'!AR660</f>
        <v>-8.6096041682290458E-2</v>
      </c>
      <c r="AS23" s="112" t="e">
        <f>'Correlation Calcs'!AS660</f>
        <v>#DIV/0!</v>
      </c>
      <c r="AT23" s="242">
        <f>'Correlation Calcs'!AT660</f>
        <v>1.7282470434508465E-2</v>
      </c>
      <c r="AU23" s="112">
        <f>'Correlation Calcs'!AU660</f>
        <v>6.6819706867159545E-2</v>
      </c>
      <c r="AV23" s="112">
        <f>'Correlation Calcs'!AV660</f>
        <v>-0.27432500320807968</v>
      </c>
      <c r="AW23" s="112">
        <f>'Correlation Calcs'!AW660</f>
        <v>0.16206693988728044</v>
      </c>
      <c r="AX23" s="112">
        <f>'Correlation Calcs'!AX660</f>
        <v>0.15872416546949747</v>
      </c>
      <c r="AY23" s="112">
        <f>'Correlation Calcs'!AY660</f>
        <v>-0.14141285201076853</v>
      </c>
      <c r="AZ23" s="112">
        <f>'Correlation Calcs'!AZ660</f>
        <v>-0.20057685496856345</v>
      </c>
      <c r="BA23" s="113">
        <f>'Correlation Calcs'!BA660</f>
        <v>-6.8536638846642378E-2</v>
      </c>
      <c r="BB23" s="81"/>
      <c r="BC23" s="81"/>
      <c r="BD23" s="81"/>
      <c r="BE23" s="81"/>
      <c r="BF23" s="81"/>
      <c r="BG23" s="81"/>
      <c r="BH23" s="81"/>
      <c r="BI23" s="81"/>
      <c r="BJ23" s="81"/>
      <c r="BK23" s="81"/>
      <c r="BL23" s="81"/>
      <c r="BM23" s="81"/>
      <c r="BN23" s="80"/>
    </row>
    <row r="24" spans="1:82" ht="13.5" hidden="1" customHeight="1" x14ac:dyDescent="0.25">
      <c r="A24" s="324"/>
      <c r="B24" s="265" t="s">
        <v>30</v>
      </c>
      <c r="C24" s="200">
        <f>'Correlation Calcs'!C661</f>
        <v>0.33426429812591374</v>
      </c>
      <c r="D24" s="112">
        <f>'Correlation Calcs'!D661</f>
        <v>0.3318441178607448</v>
      </c>
      <c r="E24" s="112">
        <f>'Correlation Calcs'!E661</f>
        <v>0.39454940495934598</v>
      </c>
      <c r="F24" s="112">
        <f>'Correlation Calcs'!F661</f>
        <v>0.3160054192966037</v>
      </c>
      <c r="G24" s="112">
        <f>'Correlation Calcs'!G661</f>
        <v>0.29990190280327106</v>
      </c>
      <c r="H24" s="112">
        <f>'Correlation Calcs'!H661</f>
        <v>0.37039747535532741</v>
      </c>
      <c r="I24" s="112">
        <f>'Correlation Calcs'!I661</f>
        <v>0.38124804928463751</v>
      </c>
      <c r="J24" s="112">
        <f>'Correlation Calcs'!J661</f>
        <v>0.3862993647239249</v>
      </c>
      <c r="K24" s="113">
        <f>'Correlation Calcs'!K661</f>
        <v>0.3723590876974025</v>
      </c>
      <c r="L24" s="162" t="e">
        <f>'Correlation Calcs'!L661</f>
        <v>#DIV/0!</v>
      </c>
      <c r="M24" s="200">
        <f>'Correlation Calcs'!M661</f>
        <v>0.45057621916767288</v>
      </c>
      <c r="N24" s="112">
        <f>'Correlation Calcs'!N661</f>
        <v>0.22036211011474685</v>
      </c>
      <c r="O24" s="112">
        <f>'Correlation Calcs'!O661</f>
        <v>-4.8732273565219676E-2</v>
      </c>
      <c r="P24" s="112">
        <f>'Correlation Calcs'!P661</f>
        <v>0.18604935860144101</v>
      </c>
      <c r="Q24" s="112">
        <f>'Correlation Calcs'!Q661</f>
        <v>0.20883863273639974</v>
      </c>
      <c r="R24" s="112">
        <f>'Correlation Calcs'!R661</f>
        <v>0.5407452669174172</v>
      </c>
      <c r="S24" s="112">
        <f>'Correlation Calcs'!S661</f>
        <v>0.54041856861145954</v>
      </c>
      <c r="T24" s="112">
        <f>'Correlation Calcs'!T661</f>
        <v>0.51037154823157926</v>
      </c>
      <c r="U24" s="112">
        <f>'Correlation Calcs'!U661</f>
        <v>0.46241353134924074</v>
      </c>
      <c r="V24" s="112">
        <f>'Correlation Calcs'!V661</f>
        <v>0.35360884046802582</v>
      </c>
      <c r="W24" s="112">
        <f>'Correlation Calcs'!W661</f>
        <v>0.24352149791456684</v>
      </c>
      <c r="X24" s="112">
        <f>'Correlation Calcs'!X661</f>
        <v>1</v>
      </c>
      <c r="Y24" s="112">
        <f>'Correlation Calcs'!Y661</f>
        <v>0.34181843363317704</v>
      </c>
      <c r="Z24" s="112">
        <f>'Correlation Calcs'!Z661</f>
        <v>0.25059713705805053</v>
      </c>
      <c r="AA24" s="112">
        <f>'Correlation Calcs'!AA661</f>
        <v>0.61124583482138573</v>
      </c>
      <c r="AB24" s="112">
        <f>'Correlation Calcs'!AB661</f>
        <v>0.49795142315066171</v>
      </c>
      <c r="AC24" s="112">
        <f>'Correlation Calcs'!AC661</f>
        <v>0.36928317643271241</v>
      </c>
      <c r="AD24" s="112">
        <f>'Correlation Calcs'!AD661</f>
        <v>0.33801057357783881</v>
      </c>
      <c r="AE24" s="112">
        <f>'Correlation Calcs'!AE661</f>
        <v>0.40722891381709253</v>
      </c>
      <c r="AF24" s="112">
        <f>'Correlation Calcs'!AF661</f>
        <v>0.51522419332885183</v>
      </c>
      <c r="AG24" s="112">
        <f>'Correlation Calcs'!AG661</f>
        <v>0.45842813605167898</v>
      </c>
      <c r="AH24" s="113">
        <f>'Correlation Calcs'!AH661</f>
        <v>0.48629916355112529</v>
      </c>
      <c r="AI24" s="116">
        <f>'Correlation Calcs'!AI661</f>
        <v>0.30599618039782928</v>
      </c>
      <c r="AJ24" s="112">
        <f>'Correlation Calcs'!AJ661</f>
        <v>0.32403148565823742</v>
      </c>
      <c r="AK24" s="112">
        <f>'Correlation Calcs'!AK661</f>
        <v>0.30597277082296248</v>
      </c>
      <c r="AL24" s="112">
        <f>'Correlation Calcs'!AL661</f>
        <v>0.30024176418287424</v>
      </c>
      <c r="AM24" s="112">
        <f>'Correlation Calcs'!AM661</f>
        <v>0.12667504012625258</v>
      </c>
      <c r="AN24" s="112">
        <f>'Correlation Calcs'!AN661</f>
        <v>0.44967697421210384</v>
      </c>
      <c r="AO24" s="112">
        <f>'Correlation Calcs'!AO661</f>
        <v>-1.6856435318744652E-2</v>
      </c>
      <c r="AP24" s="112">
        <f>'Correlation Calcs'!AP661</f>
        <v>0.20331700398296707</v>
      </c>
      <c r="AQ24" s="112">
        <f>'Correlation Calcs'!AQ661</f>
        <v>0.19158781147410942</v>
      </c>
      <c r="AR24" s="112">
        <f>'Correlation Calcs'!AR661</f>
        <v>0.39306408793976244</v>
      </c>
      <c r="AS24" s="112" t="e">
        <f>'Correlation Calcs'!AS661</f>
        <v>#DIV/0!</v>
      </c>
      <c r="AT24" s="242">
        <f>'Correlation Calcs'!AT661</f>
        <v>0.50282066563015249</v>
      </c>
      <c r="AU24" s="112">
        <f>'Correlation Calcs'!AU661</f>
        <v>0.26571296146750983</v>
      </c>
      <c r="AV24" s="112">
        <f>'Correlation Calcs'!AV661</f>
        <v>-0.12326705974331519</v>
      </c>
      <c r="AW24" s="112">
        <f>'Correlation Calcs'!AW661</f>
        <v>0.60714759906370996</v>
      </c>
      <c r="AX24" s="112">
        <f>'Correlation Calcs'!AX661</f>
        <v>0.57497525980311781</v>
      </c>
      <c r="AY24" s="112">
        <f>'Correlation Calcs'!AY661</f>
        <v>0.34114344555511084</v>
      </c>
      <c r="AZ24" s="112">
        <f>'Correlation Calcs'!AZ661</f>
        <v>0.10924645253377684</v>
      </c>
      <c r="BA24" s="113">
        <f>'Correlation Calcs'!BA661</f>
        <v>0.22789320159362383</v>
      </c>
      <c r="BB24" s="81"/>
      <c r="BC24" s="81"/>
      <c r="BD24" s="81"/>
      <c r="BE24" s="81"/>
      <c r="BF24" s="81"/>
      <c r="BG24" s="81"/>
      <c r="BH24" s="81"/>
      <c r="BI24" s="81"/>
      <c r="BJ24" s="81"/>
      <c r="BK24" s="81"/>
      <c r="BL24" s="81"/>
      <c r="BM24" s="81"/>
      <c r="BN24" s="80"/>
      <c r="BO24" s="80"/>
    </row>
    <row r="25" spans="1:82" ht="13.5" customHeight="1" x14ac:dyDescent="0.25">
      <c r="A25" s="324"/>
      <c r="B25" s="265" t="s">
        <v>259</v>
      </c>
      <c r="C25" s="200">
        <f>'Correlation Calcs'!C662</f>
        <v>-0.10400869112655968</v>
      </c>
      <c r="D25" s="112">
        <f>'Correlation Calcs'!D662</f>
        <v>-9.5919209661153124E-2</v>
      </c>
      <c r="E25" s="112">
        <f>'Correlation Calcs'!E662</f>
        <v>-7.0256409919028984E-2</v>
      </c>
      <c r="F25" s="112">
        <f>'Correlation Calcs'!F662</f>
        <v>-0.16303190872985426</v>
      </c>
      <c r="G25" s="112">
        <f>'Correlation Calcs'!G662</f>
        <v>-0.14412313274172386</v>
      </c>
      <c r="H25" s="112">
        <f>'Correlation Calcs'!H662</f>
        <v>-4.375586203682362E-2</v>
      </c>
      <c r="I25" s="112">
        <f>'Correlation Calcs'!I662</f>
        <v>9.815281576614706E-3</v>
      </c>
      <c r="J25" s="112">
        <f>'Correlation Calcs'!J662</f>
        <v>2.1318304940666916E-2</v>
      </c>
      <c r="K25" s="113">
        <f>'Correlation Calcs'!K662</f>
        <v>3.1986461674223775E-2</v>
      </c>
      <c r="L25" s="162" t="e">
        <f>'Correlation Calcs'!L662</f>
        <v>#DIV/0!</v>
      </c>
      <c r="M25" s="200">
        <f>'Correlation Calcs'!M662</f>
        <v>0.75933760934732975</v>
      </c>
      <c r="N25" s="112">
        <f>'Correlation Calcs'!N662</f>
        <v>0.66225387537506486</v>
      </c>
      <c r="O25" s="112">
        <f>'Correlation Calcs'!O662</f>
        <v>7.4846887683770444E-2</v>
      </c>
      <c r="P25" s="112">
        <f>'Correlation Calcs'!P662</f>
        <v>0.64471966795660141</v>
      </c>
      <c r="Q25" s="112">
        <f>'Correlation Calcs'!Q662</f>
        <v>0.61476261140741606</v>
      </c>
      <c r="R25" s="112">
        <f>'Correlation Calcs'!R662</f>
        <v>0.67767090116224415</v>
      </c>
      <c r="S25" s="112">
        <f>'Correlation Calcs'!S662</f>
        <v>0.67824839312133844</v>
      </c>
      <c r="T25" s="112">
        <f>'Correlation Calcs'!T662</f>
        <v>0.62046791547019275</v>
      </c>
      <c r="U25" s="112">
        <f>'Correlation Calcs'!U662</f>
        <v>0.58618290962475794</v>
      </c>
      <c r="V25" s="112">
        <f>'Correlation Calcs'!V662</f>
        <v>0.69267141621452222</v>
      </c>
      <c r="W25" s="112">
        <f>'Correlation Calcs'!W662</f>
        <v>0.68479732660268733</v>
      </c>
      <c r="X25" s="112">
        <f>'Correlation Calcs'!X662</f>
        <v>0.3418184336331771</v>
      </c>
      <c r="Y25" s="112">
        <f>'Correlation Calcs'!Y662</f>
        <v>1</v>
      </c>
      <c r="Z25" s="112">
        <f>'Correlation Calcs'!Z662</f>
        <v>0.87179241511657657</v>
      </c>
      <c r="AA25" s="112">
        <f>'Correlation Calcs'!AA662</f>
        <v>0.18369093713151249</v>
      </c>
      <c r="AB25" s="112">
        <f>'Correlation Calcs'!AB662</f>
        <v>5.2944002256235044E-2</v>
      </c>
      <c r="AC25" s="112">
        <f>'Correlation Calcs'!AC662</f>
        <v>0.38176476376799501</v>
      </c>
      <c r="AD25" s="112">
        <f>'Correlation Calcs'!AD662</f>
        <v>0.41910596004014328</v>
      </c>
      <c r="AE25" s="112">
        <f>'Correlation Calcs'!AE662</f>
        <v>0.2437274294319442</v>
      </c>
      <c r="AF25" s="112">
        <f>'Correlation Calcs'!AF662</f>
        <v>0.47031041339007573</v>
      </c>
      <c r="AG25" s="112">
        <f>'Correlation Calcs'!AG662</f>
        <v>0.30069766944585724</v>
      </c>
      <c r="AH25" s="113">
        <f>'Correlation Calcs'!AH662</f>
        <v>0.30785167747274045</v>
      </c>
      <c r="AI25" s="116">
        <f>'Correlation Calcs'!AI662</f>
        <v>7.2638347720643901E-3</v>
      </c>
      <c r="AJ25" s="112">
        <f>'Correlation Calcs'!AJ662</f>
        <v>-1.9037739457351457E-2</v>
      </c>
      <c r="AK25" s="112">
        <f>'Correlation Calcs'!AK662</f>
        <v>-7.4630320229449945E-2</v>
      </c>
      <c r="AL25" s="112">
        <f>'Correlation Calcs'!AL662</f>
        <v>-7.5704147481071252E-2</v>
      </c>
      <c r="AM25" s="112">
        <f>'Correlation Calcs'!AM662</f>
        <v>0.16969921088828915</v>
      </c>
      <c r="AN25" s="112">
        <f>'Correlation Calcs'!AN662</f>
        <v>8.3265919647460329E-2</v>
      </c>
      <c r="AO25" s="112">
        <f>'Correlation Calcs'!AO662</f>
        <v>0.12609555596421415</v>
      </c>
      <c r="AP25" s="112">
        <f>'Correlation Calcs'!AP662</f>
        <v>-5.9243435576294808E-2</v>
      </c>
      <c r="AQ25" s="112">
        <f>'Correlation Calcs'!AQ662</f>
        <v>-8.1656554209431922E-2</v>
      </c>
      <c r="AR25" s="112">
        <f>'Correlation Calcs'!AR662</f>
        <v>-4.046407208787977E-2</v>
      </c>
      <c r="AS25" s="112" t="e">
        <f>'Correlation Calcs'!AS662</f>
        <v>#DIV/0!</v>
      </c>
      <c r="AT25" s="242">
        <f>'Correlation Calcs'!AT662</f>
        <v>5.0243858783144926E-2</v>
      </c>
      <c r="AU25" s="112">
        <f>'Correlation Calcs'!AU662</f>
        <v>1.3157819008860929E-2</v>
      </c>
      <c r="AV25" s="112">
        <f>'Correlation Calcs'!AV662</f>
        <v>-0.29389172324957719</v>
      </c>
      <c r="AW25" s="112">
        <f>'Correlation Calcs'!AW662</f>
        <v>0.21351999088358295</v>
      </c>
      <c r="AX25" s="112">
        <f>'Correlation Calcs'!AX662</f>
        <v>0.20017036304609956</v>
      </c>
      <c r="AY25" s="112">
        <f>'Correlation Calcs'!AY662</f>
        <v>-0.1031987227069656</v>
      </c>
      <c r="AZ25" s="112">
        <f>'Correlation Calcs'!AZ662</f>
        <v>-0.19288690062613353</v>
      </c>
      <c r="BA25" s="113">
        <f>'Correlation Calcs'!BA662</f>
        <v>8.9078831675088552E-2</v>
      </c>
      <c r="BB25" s="81"/>
      <c r="BC25" s="81"/>
      <c r="BD25" s="81"/>
      <c r="BE25" s="81"/>
      <c r="BF25" s="81"/>
      <c r="BG25" s="81"/>
      <c r="BH25" s="81"/>
      <c r="BI25" s="81"/>
      <c r="BJ25" s="81"/>
      <c r="BK25" s="81"/>
      <c r="BL25" s="81"/>
      <c r="BM25" s="81"/>
      <c r="BN25" s="80"/>
      <c r="BO25" s="80"/>
      <c r="BP25" s="80"/>
    </row>
    <row r="26" spans="1:82" ht="13.5" hidden="1" customHeight="1" x14ac:dyDescent="0.25">
      <c r="A26" s="324"/>
      <c r="B26" s="265" t="s">
        <v>262</v>
      </c>
      <c r="C26" s="200">
        <f>'Correlation Calcs'!C663</f>
        <v>-0.12881758080708011</v>
      </c>
      <c r="D26" s="112">
        <f>'Correlation Calcs'!D663</f>
        <v>-0.12152821581070272</v>
      </c>
      <c r="E26" s="112">
        <f>'Correlation Calcs'!E663</f>
        <v>-0.10714990064389182</v>
      </c>
      <c r="F26" s="112">
        <f>'Correlation Calcs'!F663</f>
        <v>-0.17702933310978169</v>
      </c>
      <c r="G26" s="112">
        <f>'Correlation Calcs'!G663</f>
        <v>-0.16172612775723363</v>
      </c>
      <c r="H26" s="112">
        <f>'Correlation Calcs'!H663</f>
        <v>-7.5044564824687396E-2</v>
      </c>
      <c r="I26" s="112">
        <f>'Correlation Calcs'!I663</f>
        <v>-2.3731342784418102E-2</v>
      </c>
      <c r="J26" s="112">
        <f>'Correlation Calcs'!J663</f>
        <v>-1.9799065110241616E-2</v>
      </c>
      <c r="K26" s="113">
        <f>'Correlation Calcs'!K663</f>
        <v>2.8089318590234714E-2</v>
      </c>
      <c r="L26" s="162" t="e">
        <f>'Correlation Calcs'!L663</f>
        <v>#DIV/0!</v>
      </c>
      <c r="M26" s="200">
        <f>'Correlation Calcs'!M663</f>
        <v>0.66451602015925149</v>
      </c>
      <c r="N26" s="112">
        <f>'Correlation Calcs'!N663</f>
        <v>0.59340536972321456</v>
      </c>
      <c r="O26" s="112">
        <f>'Correlation Calcs'!O663</f>
        <v>0.26444598211312681</v>
      </c>
      <c r="P26" s="112">
        <f>'Correlation Calcs'!P663</f>
        <v>0.62410143282786257</v>
      </c>
      <c r="Q26" s="112">
        <f>'Correlation Calcs'!Q663</f>
        <v>0.47014234691514051</v>
      </c>
      <c r="R26" s="112">
        <f>'Correlation Calcs'!R663</f>
        <v>0.56661513919076545</v>
      </c>
      <c r="S26" s="112">
        <f>'Correlation Calcs'!S663</f>
        <v>0.6152808442657437</v>
      </c>
      <c r="T26" s="112">
        <f>'Correlation Calcs'!T663</f>
        <v>0.47098944994202274</v>
      </c>
      <c r="U26" s="112">
        <f>'Correlation Calcs'!U663</f>
        <v>0.51812346135887055</v>
      </c>
      <c r="V26" s="112">
        <f>'Correlation Calcs'!V663</f>
        <v>0.66416794150182779</v>
      </c>
      <c r="W26" s="112">
        <f>'Correlation Calcs'!W663</f>
        <v>0.63945819781520996</v>
      </c>
      <c r="X26" s="112">
        <f>'Correlation Calcs'!X663</f>
        <v>0.25059713705805048</v>
      </c>
      <c r="Y26" s="112">
        <f>'Correlation Calcs'!Y663</f>
        <v>0.87179241511657646</v>
      </c>
      <c r="Z26" s="112">
        <f>'Correlation Calcs'!Z663</f>
        <v>0.99999999999999933</v>
      </c>
      <c r="AA26" s="112">
        <f>'Correlation Calcs'!AA663</f>
        <v>0.13734882256221934</v>
      </c>
      <c r="AB26" s="112">
        <f>'Correlation Calcs'!AB663</f>
        <v>1.6355803071810577E-3</v>
      </c>
      <c r="AC26" s="112">
        <f>'Correlation Calcs'!AC663</f>
        <v>0.35899393378284022</v>
      </c>
      <c r="AD26" s="112">
        <f>'Correlation Calcs'!AD663</f>
        <v>0.39117749942774921</v>
      </c>
      <c r="AE26" s="112">
        <f>'Correlation Calcs'!AE663</f>
        <v>0.23200232249114525</v>
      </c>
      <c r="AF26" s="112">
        <f>'Correlation Calcs'!AF663</f>
        <v>0.39533438248585001</v>
      </c>
      <c r="AG26" s="112">
        <f>'Correlation Calcs'!AG663</f>
        <v>0.27716730130728628</v>
      </c>
      <c r="AH26" s="113">
        <f>'Correlation Calcs'!AH663</f>
        <v>0.27970883660967383</v>
      </c>
      <c r="AI26" s="116">
        <f>'Correlation Calcs'!AI663</f>
        <v>2.1768628397643271E-2</v>
      </c>
      <c r="AJ26" s="112">
        <f>'Correlation Calcs'!AJ663</f>
        <v>-2.0131717139972052E-2</v>
      </c>
      <c r="AK26" s="112">
        <f>'Correlation Calcs'!AK663</f>
        <v>-7.1985815474929868E-2</v>
      </c>
      <c r="AL26" s="112">
        <f>'Correlation Calcs'!AL663</f>
        <v>-6.4821505195258061E-2</v>
      </c>
      <c r="AM26" s="112">
        <f>'Correlation Calcs'!AM663</f>
        <v>0.17760614123517249</v>
      </c>
      <c r="AN26" s="112">
        <f>'Correlation Calcs'!AN663</f>
        <v>7.6920653027375177E-2</v>
      </c>
      <c r="AO26" s="112">
        <f>'Correlation Calcs'!AO663</f>
        <v>0.14110685061174416</v>
      </c>
      <c r="AP26" s="112">
        <f>'Correlation Calcs'!AP663</f>
        <v>-4.5216106362400657E-2</v>
      </c>
      <c r="AQ26" s="112">
        <f>'Correlation Calcs'!AQ663</f>
        <v>-7.1514280573749492E-2</v>
      </c>
      <c r="AR26" s="112">
        <f>'Correlation Calcs'!AR663</f>
        <v>-7.4383397405899082E-2</v>
      </c>
      <c r="AS26" s="112" t="e">
        <f>'Correlation Calcs'!AS663</f>
        <v>#DIV/0!</v>
      </c>
      <c r="AT26" s="242">
        <f>'Correlation Calcs'!AT663</f>
        <v>-2.9587325645227137E-3</v>
      </c>
      <c r="AU26" s="112">
        <f>'Correlation Calcs'!AU663</f>
        <v>5.3325623125314761E-2</v>
      </c>
      <c r="AV26" s="112">
        <f>'Correlation Calcs'!AV663</f>
        <v>-0.30608561646503873</v>
      </c>
      <c r="AW26" s="112">
        <f>'Correlation Calcs'!AW663</f>
        <v>8.7550320117884772E-2</v>
      </c>
      <c r="AX26" s="112">
        <f>'Correlation Calcs'!AX663</f>
        <v>9.3278543883481377E-2</v>
      </c>
      <c r="AY26" s="112">
        <f>'Correlation Calcs'!AY663</f>
        <v>-0.11541299264908857</v>
      </c>
      <c r="AZ26" s="112">
        <f>'Correlation Calcs'!AZ663</f>
        <v>-0.16588249370195765</v>
      </c>
      <c r="BA26" s="113">
        <f>'Correlation Calcs'!BA663</f>
        <v>0.10269367320967465</v>
      </c>
      <c r="BB26" s="81"/>
      <c r="BC26" s="81"/>
      <c r="BD26" s="81"/>
      <c r="BE26" s="81"/>
      <c r="BF26" s="81"/>
      <c r="BG26" s="81"/>
      <c r="BH26" s="81"/>
      <c r="BI26" s="81"/>
      <c r="BJ26" s="81"/>
      <c r="BK26" s="81"/>
      <c r="BL26" s="81"/>
      <c r="BM26" s="81"/>
      <c r="BN26" s="80"/>
      <c r="BO26" s="80"/>
      <c r="BP26" s="80"/>
      <c r="BQ26" s="80"/>
      <c r="BR26" s="80"/>
    </row>
    <row r="27" spans="1:82" ht="13.5" customHeight="1" x14ac:dyDescent="0.25">
      <c r="A27" s="324"/>
      <c r="B27" s="265" t="s">
        <v>31</v>
      </c>
      <c r="C27" s="200">
        <f>'Correlation Calcs'!C664</f>
        <v>0.67507194998325448</v>
      </c>
      <c r="D27" s="112">
        <f>'Correlation Calcs'!D664</f>
        <v>0.67128856839890583</v>
      </c>
      <c r="E27" s="112">
        <f>'Correlation Calcs'!E664</f>
        <v>0.72033041290617195</v>
      </c>
      <c r="F27" s="112">
        <f>'Correlation Calcs'!F664</f>
        <v>0.62675702429464519</v>
      </c>
      <c r="G27" s="112">
        <f>'Correlation Calcs'!G664</f>
        <v>0.6213663530236313</v>
      </c>
      <c r="H27" s="112">
        <f>'Correlation Calcs'!H664</f>
        <v>0.73006666551054678</v>
      </c>
      <c r="I27" s="112">
        <f>'Correlation Calcs'!I664</f>
        <v>0.73324110349253269</v>
      </c>
      <c r="J27" s="112">
        <f>'Correlation Calcs'!J664</f>
        <v>0.72681763582860059</v>
      </c>
      <c r="K27" s="113">
        <f>'Correlation Calcs'!K664</f>
        <v>0.70673568442241042</v>
      </c>
      <c r="L27" s="162" t="e">
        <f>'Correlation Calcs'!L664</f>
        <v>#DIV/0!</v>
      </c>
      <c r="M27" s="200">
        <f>'Correlation Calcs'!M664</f>
        <v>0.19889234098046757</v>
      </c>
      <c r="N27" s="112">
        <f>'Correlation Calcs'!N664</f>
        <v>-0.16898931836661396</v>
      </c>
      <c r="O27" s="112">
        <f>'Correlation Calcs'!O664</f>
        <v>-0.14121089088787581</v>
      </c>
      <c r="P27" s="112">
        <f>'Correlation Calcs'!P664</f>
        <v>-0.18546294138389968</v>
      </c>
      <c r="Q27" s="112">
        <f>'Correlation Calcs'!Q664</f>
        <v>-0.15190879100718377</v>
      </c>
      <c r="R27" s="112">
        <f>'Correlation Calcs'!R664</f>
        <v>0.52971735554216215</v>
      </c>
      <c r="S27" s="112">
        <f>'Correlation Calcs'!S664</f>
        <v>0.5449650113494996</v>
      </c>
      <c r="T27" s="112">
        <f>'Correlation Calcs'!T664</f>
        <v>0.47890486413729361</v>
      </c>
      <c r="U27" s="112">
        <f>'Correlation Calcs'!U664</f>
        <v>0.3165056507863746</v>
      </c>
      <c r="V27" s="112">
        <f>'Correlation Calcs'!V664</f>
        <v>6.8777455321385503E-2</v>
      </c>
      <c r="W27" s="112">
        <f>'Correlation Calcs'!W664</f>
        <v>4.8657864170685461E-2</v>
      </c>
      <c r="X27" s="112">
        <f>'Correlation Calcs'!X664</f>
        <v>0.61124583482138573</v>
      </c>
      <c r="Y27" s="112">
        <f>'Correlation Calcs'!Y664</f>
        <v>0.18369093713151255</v>
      </c>
      <c r="Z27" s="112">
        <f>'Correlation Calcs'!Z664</f>
        <v>0.13734882256221936</v>
      </c>
      <c r="AA27" s="112">
        <f>'Correlation Calcs'!AA664</f>
        <v>1.0000000000000002</v>
      </c>
      <c r="AB27" s="112">
        <f>'Correlation Calcs'!AB664</f>
        <v>0.81213792745346702</v>
      </c>
      <c r="AC27" s="112">
        <f>'Correlation Calcs'!AC664</f>
        <v>0.32339564562886219</v>
      </c>
      <c r="AD27" s="112">
        <f>'Correlation Calcs'!AD664</f>
        <v>0.24071231190951514</v>
      </c>
      <c r="AE27" s="112">
        <f>'Correlation Calcs'!AE664</f>
        <v>0.51833325802000119</v>
      </c>
      <c r="AF27" s="112">
        <f>'Correlation Calcs'!AF664</f>
        <v>0.6576018858476459</v>
      </c>
      <c r="AG27" s="112">
        <f>'Correlation Calcs'!AG664</f>
        <v>0.7020993568899937</v>
      </c>
      <c r="AH27" s="113">
        <f>'Correlation Calcs'!AH664</f>
        <v>0.53727046683930546</v>
      </c>
      <c r="AI27" s="116">
        <f>'Correlation Calcs'!AI664</f>
        <v>0.63755805285474565</v>
      </c>
      <c r="AJ27" s="112">
        <f>'Correlation Calcs'!AJ664</f>
        <v>0.70352378914852254</v>
      </c>
      <c r="AK27" s="112">
        <f>'Correlation Calcs'!AK664</f>
        <v>0.68949410086876506</v>
      </c>
      <c r="AL27" s="112">
        <f>'Correlation Calcs'!AL664</f>
        <v>0.7554999729898485</v>
      </c>
      <c r="AM27" s="112">
        <f>'Correlation Calcs'!AM664</f>
        <v>0.152715828146264</v>
      </c>
      <c r="AN27" s="112">
        <f>'Correlation Calcs'!AN664</f>
        <v>0.8079081143279957</v>
      </c>
      <c r="AO27" s="112">
        <f>'Correlation Calcs'!AO664</f>
        <v>-0.17478056722415852</v>
      </c>
      <c r="AP27" s="112">
        <f>'Correlation Calcs'!AP664</f>
        <v>0.44296008107447088</v>
      </c>
      <c r="AQ27" s="112">
        <f>'Correlation Calcs'!AQ664</f>
        <v>0.60595993550148253</v>
      </c>
      <c r="AR27" s="112">
        <f>'Correlation Calcs'!AR664</f>
        <v>0.51832044467676075</v>
      </c>
      <c r="AS27" s="112" t="e">
        <f>'Correlation Calcs'!AS664</f>
        <v>#DIV/0!</v>
      </c>
      <c r="AT27" s="242">
        <f>'Correlation Calcs'!AT664</f>
        <v>0.76378975540067007</v>
      </c>
      <c r="AU27" s="112">
        <f>'Correlation Calcs'!AU664</f>
        <v>0.31848884723124671</v>
      </c>
      <c r="AV27" s="112">
        <f>'Correlation Calcs'!AV664</f>
        <v>-0.14140022601228042</v>
      </c>
      <c r="AW27" s="112">
        <f>'Correlation Calcs'!AW664</f>
        <v>0.62889311264493963</v>
      </c>
      <c r="AX27" s="112">
        <f>'Correlation Calcs'!AX664</f>
        <v>0.72042907069744311</v>
      </c>
      <c r="AY27" s="112">
        <f>'Correlation Calcs'!AY664</f>
        <v>0.68176317481807103</v>
      </c>
      <c r="AZ27" s="112">
        <f>'Correlation Calcs'!AZ664</f>
        <v>0.43083357396484345</v>
      </c>
      <c r="BA27" s="113">
        <f>'Correlation Calcs'!BA664</f>
        <v>0.57339905742501851</v>
      </c>
      <c r="BB27" s="81"/>
      <c r="BC27" s="81"/>
      <c r="BD27" s="81"/>
      <c r="BE27" s="81"/>
      <c r="BF27" s="81"/>
      <c r="BG27" s="81"/>
      <c r="BH27" s="81"/>
      <c r="BI27" s="81"/>
      <c r="BJ27" s="81"/>
      <c r="BK27" s="81"/>
      <c r="BL27" s="81"/>
      <c r="BM27" s="81"/>
      <c r="BN27" s="80"/>
      <c r="BO27" s="80"/>
      <c r="BP27" s="80"/>
      <c r="BQ27" s="80"/>
      <c r="BR27" s="80"/>
      <c r="BS27" s="80"/>
    </row>
    <row r="28" spans="1:82" ht="13.5" hidden="1" customHeight="1" x14ac:dyDescent="0.25">
      <c r="A28" s="324"/>
      <c r="B28" s="265" t="s">
        <v>160</v>
      </c>
      <c r="C28" s="200">
        <f>'Correlation Calcs'!C665</f>
        <v>0.5190180288322167</v>
      </c>
      <c r="D28" s="112">
        <f>'Correlation Calcs'!D665</f>
        <v>0.51616273320368689</v>
      </c>
      <c r="E28" s="112">
        <f>'Correlation Calcs'!E665</f>
        <v>0.57819100524453715</v>
      </c>
      <c r="F28" s="112">
        <f>'Correlation Calcs'!F665</f>
        <v>0.48003602540346541</v>
      </c>
      <c r="G28" s="112">
        <f>'Correlation Calcs'!G665</f>
        <v>0.52003511835402394</v>
      </c>
      <c r="H28" s="112">
        <f>'Correlation Calcs'!H665</f>
        <v>0.56185065326180816</v>
      </c>
      <c r="I28" s="112">
        <f>'Correlation Calcs'!I665</f>
        <v>0.56478252728847433</v>
      </c>
      <c r="J28" s="112">
        <f>'Correlation Calcs'!J665</f>
        <v>0.5858592933867246</v>
      </c>
      <c r="K28" s="113">
        <f>'Correlation Calcs'!K665</f>
        <v>0.53664187794673657</v>
      </c>
      <c r="L28" s="162" t="e">
        <f>'Correlation Calcs'!L665</f>
        <v>#DIV/0!</v>
      </c>
      <c r="M28" s="200">
        <f>'Correlation Calcs'!M665</f>
        <v>-1.409356023676055E-2</v>
      </c>
      <c r="N28" s="112">
        <f>'Correlation Calcs'!N665</f>
        <v>-0.35024339683232647</v>
      </c>
      <c r="O28" s="112">
        <f>'Correlation Calcs'!O665</f>
        <v>-0.16005156629533107</v>
      </c>
      <c r="P28" s="112">
        <f>'Correlation Calcs'!P665</f>
        <v>-0.36416094381065628</v>
      </c>
      <c r="Q28" s="112">
        <f>'Correlation Calcs'!Q665</f>
        <v>-0.30840318698556751</v>
      </c>
      <c r="R28" s="112">
        <f>'Correlation Calcs'!R665</f>
        <v>0.30579439769656996</v>
      </c>
      <c r="S28" s="112">
        <f>'Correlation Calcs'!S665</f>
        <v>0.3511917861773749</v>
      </c>
      <c r="T28" s="112">
        <f>'Correlation Calcs'!T665</f>
        <v>0.23413344380907289</v>
      </c>
      <c r="U28" s="112">
        <f>'Correlation Calcs'!U665</f>
        <v>0.16972012638822923</v>
      </c>
      <c r="V28" s="112">
        <f>'Correlation Calcs'!V665</f>
        <v>-0.16819966615783069</v>
      </c>
      <c r="W28" s="112">
        <f>'Correlation Calcs'!W665</f>
        <v>-0.12728104523948644</v>
      </c>
      <c r="X28" s="112">
        <f>'Correlation Calcs'!X665</f>
        <v>0.49795142315066171</v>
      </c>
      <c r="Y28" s="112">
        <f>'Correlation Calcs'!Y665</f>
        <v>5.2944002256235009E-2</v>
      </c>
      <c r="Z28" s="112">
        <f>'Correlation Calcs'!Z665</f>
        <v>1.6355803071810787E-3</v>
      </c>
      <c r="AA28" s="112">
        <f>'Correlation Calcs'!AA665</f>
        <v>0.81213792745346691</v>
      </c>
      <c r="AB28" s="112">
        <f>'Correlation Calcs'!AB665</f>
        <v>1</v>
      </c>
      <c r="AC28" s="112">
        <f>'Correlation Calcs'!AC665</f>
        <v>9.9047802758952808E-2</v>
      </c>
      <c r="AD28" s="112">
        <f>'Correlation Calcs'!AD665</f>
        <v>1.2035980080903959E-2</v>
      </c>
      <c r="AE28" s="112">
        <f>'Correlation Calcs'!AE665</f>
        <v>0.33603097988664732</v>
      </c>
      <c r="AF28" s="112">
        <f>'Correlation Calcs'!AF665</f>
        <v>0.45476359162125418</v>
      </c>
      <c r="AG28" s="112">
        <f>'Correlation Calcs'!AG665</f>
        <v>0.59019786484388292</v>
      </c>
      <c r="AH28" s="113">
        <f>'Correlation Calcs'!AH665</f>
        <v>0.30963384950259537</v>
      </c>
      <c r="AI28" s="116">
        <f>'Correlation Calcs'!AI665</f>
        <v>0.61400601378069353</v>
      </c>
      <c r="AJ28" s="112">
        <f>'Correlation Calcs'!AJ665</f>
        <v>0.59839075130793051</v>
      </c>
      <c r="AK28" s="112">
        <f>'Correlation Calcs'!AK665</f>
        <v>0.59122151282626889</v>
      </c>
      <c r="AL28" s="112">
        <f>'Correlation Calcs'!AL665</f>
        <v>0.68548497697610811</v>
      </c>
      <c r="AM28" s="112">
        <f>'Correlation Calcs'!AM665</f>
        <v>4.8671407009761837E-2</v>
      </c>
      <c r="AN28" s="112">
        <f>'Correlation Calcs'!AN665</f>
        <v>0.82061230928401707</v>
      </c>
      <c r="AO28" s="112">
        <f>'Correlation Calcs'!AO665</f>
        <v>-0.18713347490695564</v>
      </c>
      <c r="AP28" s="112">
        <f>'Correlation Calcs'!AP665</f>
        <v>0.39457301438214881</v>
      </c>
      <c r="AQ28" s="112">
        <f>'Correlation Calcs'!AQ665</f>
        <v>0.44321274611696682</v>
      </c>
      <c r="AR28" s="112">
        <f>'Correlation Calcs'!AR665</f>
        <v>0.73944769263322896</v>
      </c>
      <c r="AS28" s="112" t="e">
        <f>'Correlation Calcs'!AS665</f>
        <v>#DIV/0!</v>
      </c>
      <c r="AT28" s="242">
        <f>'Correlation Calcs'!AT665</f>
        <v>0.62573164465470454</v>
      </c>
      <c r="AU28" s="112">
        <f>'Correlation Calcs'!AU665</f>
        <v>3.171722608441737E-2</v>
      </c>
      <c r="AV28" s="112">
        <f>'Correlation Calcs'!AV665</f>
        <v>-0.26776099462730968</v>
      </c>
      <c r="AW28" s="112">
        <f>'Correlation Calcs'!AW665</f>
        <v>0.47214424909377506</v>
      </c>
      <c r="AX28" s="112">
        <f>'Correlation Calcs'!AX665</f>
        <v>0.54874981061307293</v>
      </c>
      <c r="AY28" s="112">
        <f>'Correlation Calcs'!AY665</f>
        <v>0.5345815816594981</v>
      </c>
      <c r="AZ28" s="112">
        <f>'Correlation Calcs'!AZ665</f>
        <v>0.28744726476533994</v>
      </c>
      <c r="BA28" s="113">
        <f>'Correlation Calcs'!BA665</f>
        <v>0.46774410803994276</v>
      </c>
      <c r="BB28" s="81"/>
      <c r="BC28" s="81"/>
      <c r="BD28" s="81"/>
      <c r="BE28" s="81"/>
      <c r="BF28" s="81"/>
      <c r="BG28" s="81"/>
      <c r="BH28" s="81"/>
      <c r="BI28" s="81"/>
      <c r="BJ28" s="81"/>
      <c r="BK28" s="81"/>
      <c r="BL28" s="81"/>
      <c r="BM28" s="81"/>
      <c r="BN28" s="80"/>
      <c r="BO28" s="80"/>
      <c r="BP28" s="80"/>
      <c r="BQ28" s="80"/>
      <c r="BR28" s="80"/>
      <c r="BS28" s="80"/>
      <c r="BT28" s="80"/>
    </row>
    <row r="29" spans="1:82" ht="13.5" customHeight="1" x14ac:dyDescent="0.25">
      <c r="A29" s="324"/>
      <c r="B29" s="265" t="s">
        <v>166</v>
      </c>
      <c r="C29" s="200">
        <f>'Correlation Calcs'!C666</f>
        <v>0.23114417937218998</v>
      </c>
      <c r="D29" s="112">
        <f>'Correlation Calcs'!D666</f>
        <v>0.23910171763813737</v>
      </c>
      <c r="E29" s="112">
        <f>'Correlation Calcs'!E666</f>
        <v>0.24250151958707081</v>
      </c>
      <c r="F29" s="112">
        <f>'Correlation Calcs'!F666</f>
        <v>0.13127003833978296</v>
      </c>
      <c r="G29" s="112">
        <f>'Correlation Calcs'!G666</f>
        <v>0.11500537507624985</v>
      </c>
      <c r="H29" s="112">
        <f>'Correlation Calcs'!H666</f>
        <v>0.38324017469836902</v>
      </c>
      <c r="I29" s="112">
        <f>'Correlation Calcs'!I666</f>
        <v>0.47087193953436474</v>
      </c>
      <c r="J29" s="112">
        <f>'Correlation Calcs'!J666</f>
        <v>0.47642240734210423</v>
      </c>
      <c r="K29" s="113">
        <f>'Correlation Calcs'!K666</f>
        <v>0.45837673717334237</v>
      </c>
      <c r="L29" s="162" t="e">
        <f>'Correlation Calcs'!L666</f>
        <v>#DIV/0!</v>
      </c>
      <c r="M29" s="200">
        <f>'Correlation Calcs'!M666</f>
        <v>0.52342515089810893</v>
      </c>
      <c r="N29" s="112">
        <f>'Correlation Calcs'!N666</f>
        <v>0.40476341314164516</v>
      </c>
      <c r="O29" s="112">
        <f>'Correlation Calcs'!O666</f>
        <v>8.0137635571027668E-2</v>
      </c>
      <c r="P29" s="112">
        <f>'Correlation Calcs'!P666</f>
        <v>0.42484227163712923</v>
      </c>
      <c r="Q29" s="112">
        <f>'Correlation Calcs'!Q666</f>
        <v>0.30850688358931211</v>
      </c>
      <c r="R29" s="112">
        <f>'Correlation Calcs'!R666</f>
        <v>0.55348951140701841</v>
      </c>
      <c r="S29" s="112">
        <f>'Correlation Calcs'!S666</f>
        <v>0.55737694297835461</v>
      </c>
      <c r="T29" s="112">
        <f>'Correlation Calcs'!T666</f>
        <v>0.50864324517726112</v>
      </c>
      <c r="U29" s="112">
        <f>'Correlation Calcs'!U666</f>
        <v>0.54881502334437648</v>
      </c>
      <c r="V29" s="112">
        <f>'Correlation Calcs'!V666</f>
        <v>0.5305025998196512</v>
      </c>
      <c r="W29" s="112">
        <f>'Correlation Calcs'!W666</f>
        <v>0.42030341167044533</v>
      </c>
      <c r="X29" s="112">
        <f>'Correlation Calcs'!X666</f>
        <v>0.36928317643271236</v>
      </c>
      <c r="Y29" s="112">
        <f>'Correlation Calcs'!Y666</f>
        <v>0.3817647637679949</v>
      </c>
      <c r="Z29" s="112">
        <f>'Correlation Calcs'!Z666</f>
        <v>0.35899393378284022</v>
      </c>
      <c r="AA29" s="112">
        <f>'Correlation Calcs'!AA666</f>
        <v>0.32339564562886219</v>
      </c>
      <c r="AB29" s="112">
        <f>'Correlation Calcs'!AB666</f>
        <v>9.9047802758952808E-2</v>
      </c>
      <c r="AC29" s="112">
        <f>'Correlation Calcs'!AC666</f>
        <v>0.99999999999999989</v>
      </c>
      <c r="AD29" s="112">
        <f>'Correlation Calcs'!AD666</f>
        <v>0.9866350464606054</v>
      </c>
      <c r="AE29" s="112">
        <f>'Correlation Calcs'!AE666</f>
        <v>0.90381843766348846</v>
      </c>
      <c r="AF29" s="112">
        <f>'Correlation Calcs'!AF666</f>
        <v>0.59730592380867686</v>
      </c>
      <c r="AG29" s="112">
        <f>'Correlation Calcs'!AG666</f>
        <v>0.48022710621284836</v>
      </c>
      <c r="AH29" s="113">
        <f>'Correlation Calcs'!AH666</f>
        <v>0.81533108147308953</v>
      </c>
      <c r="AI29" s="116">
        <f>'Correlation Calcs'!AI666</f>
        <v>0.24273646379570032</v>
      </c>
      <c r="AJ29" s="112">
        <f>'Correlation Calcs'!AJ666</f>
        <v>0.29417293870870598</v>
      </c>
      <c r="AK29" s="112">
        <f>'Correlation Calcs'!AK666</f>
        <v>0.27436339974359553</v>
      </c>
      <c r="AL29" s="112">
        <f>'Correlation Calcs'!AL666</f>
        <v>0.21535910381946533</v>
      </c>
      <c r="AM29" s="112">
        <f>'Correlation Calcs'!AM666</f>
        <v>0.31277799843582904</v>
      </c>
      <c r="AN29" s="112">
        <f>'Correlation Calcs'!AN666</f>
        <v>0.23445614058700256</v>
      </c>
      <c r="AO29" s="112">
        <f>'Correlation Calcs'!AO666</f>
        <v>0.13037594403555686</v>
      </c>
      <c r="AP29" s="112">
        <f>'Correlation Calcs'!AP666</f>
        <v>0.41691928354515556</v>
      </c>
      <c r="AQ29" s="112">
        <f>'Correlation Calcs'!AQ666</f>
        <v>0.40006079555495094</v>
      </c>
      <c r="AR29" s="112">
        <f>'Correlation Calcs'!AR666</f>
        <v>0.11191631829153105</v>
      </c>
      <c r="AS29" s="112" t="e">
        <f>'Correlation Calcs'!AS666</f>
        <v>#DIV/0!</v>
      </c>
      <c r="AT29" s="242">
        <f>'Correlation Calcs'!AT666</f>
        <v>0.42215072005489374</v>
      </c>
      <c r="AU29" s="112">
        <f>'Correlation Calcs'!AU666</f>
        <v>0.38948930372065416</v>
      </c>
      <c r="AV29" s="112">
        <f>'Correlation Calcs'!AV666</f>
        <v>0.22196634591359074</v>
      </c>
      <c r="AW29" s="112">
        <f>'Correlation Calcs'!AW666</f>
        <v>0.33561742539705619</v>
      </c>
      <c r="AX29" s="112">
        <f>'Correlation Calcs'!AX666</f>
        <v>0.47885811788268157</v>
      </c>
      <c r="AY29" s="112">
        <f>'Correlation Calcs'!AY666</f>
        <v>0.24453460100096661</v>
      </c>
      <c r="AZ29" s="112">
        <f>'Correlation Calcs'!AZ666</f>
        <v>-2.3285789305534717E-2</v>
      </c>
      <c r="BA29" s="113">
        <f>'Correlation Calcs'!BA666</f>
        <v>0.18461486274503197</v>
      </c>
      <c r="BB29" s="81"/>
      <c r="BC29" s="81"/>
      <c r="BD29" s="81"/>
      <c r="BE29" s="81"/>
      <c r="BF29" s="81"/>
      <c r="BG29" s="81"/>
      <c r="BH29" s="81"/>
      <c r="BI29" s="81"/>
      <c r="BJ29" s="81"/>
      <c r="BK29" s="81"/>
      <c r="BL29" s="81"/>
      <c r="BM29" s="81"/>
      <c r="BN29" s="80"/>
      <c r="BO29" s="80"/>
      <c r="BP29" s="80"/>
      <c r="BQ29" s="80"/>
      <c r="BR29" s="80"/>
      <c r="BS29" s="80"/>
      <c r="BT29" s="80"/>
      <c r="BU29" s="80"/>
    </row>
    <row r="30" spans="1:82" ht="13.5" hidden="1" customHeight="1" x14ac:dyDescent="0.25">
      <c r="A30" s="324"/>
      <c r="B30" s="265" t="s">
        <v>169</v>
      </c>
      <c r="C30" s="200">
        <f>'Correlation Calcs'!C667</f>
        <v>0.14092891992685039</v>
      </c>
      <c r="D30" s="112">
        <f>'Correlation Calcs'!D667</f>
        <v>0.14913058444739305</v>
      </c>
      <c r="E30" s="112">
        <f>'Correlation Calcs'!E667</f>
        <v>0.15295773226874826</v>
      </c>
      <c r="F30" s="112">
        <f>'Correlation Calcs'!F667</f>
        <v>4.9997773671847719E-2</v>
      </c>
      <c r="G30" s="112">
        <f>'Correlation Calcs'!G667</f>
        <v>3.6842827832071705E-2</v>
      </c>
      <c r="H30" s="112">
        <f>'Correlation Calcs'!H667</f>
        <v>0.28248285858468997</v>
      </c>
      <c r="I30" s="112">
        <f>'Correlation Calcs'!I667</f>
        <v>0.36897903821418271</v>
      </c>
      <c r="J30" s="112">
        <f>'Correlation Calcs'!J667</f>
        <v>0.37713732215215195</v>
      </c>
      <c r="K30" s="113">
        <f>'Correlation Calcs'!K667</f>
        <v>0.37431640838865354</v>
      </c>
      <c r="L30" s="162" t="e">
        <f>'Correlation Calcs'!L667</f>
        <v>#DIV/0!</v>
      </c>
      <c r="M30" s="200">
        <f>'Correlation Calcs'!M667</f>
        <v>0.55834142681903431</v>
      </c>
      <c r="N30" s="112">
        <f>'Correlation Calcs'!N667</f>
        <v>0.47599789270416232</v>
      </c>
      <c r="O30" s="112">
        <f>'Correlation Calcs'!O667</f>
        <v>0.10007397681128165</v>
      </c>
      <c r="P30" s="112">
        <f>'Correlation Calcs'!P667</f>
        <v>0.49414562756285879</v>
      </c>
      <c r="Q30" s="112">
        <f>'Correlation Calcs'!Q667</f>
        <v>0.38503048215851798</v>
      </c>
      <c r="R30" s="112">
        <f>'Correlation Calcs'!R667</f>
        <v>0.54137425780326198</v>
      </c>
      <c r="S30" s="112">
        <f>'Correlation Calcs'!S667</f>
        <v>0.53675129032238955</v>
      </c>
      <c r="T30" s="112">
        <f>'Correlation Calcs'!T667</f>
        <v>0.50481997682521396</v>
      </c>
      <c r="U30" s="112">
        <f>'Correlation Calcs'!U667</f>
        <v>0.55613010071088409</v>
      </c>
      <c r="V30" s="112">
        <f>'Correlation Calcs'!V667</f>
        <v>0.56887759982844255</v>
      </c>
      <c r="W30" s="112">
        <f>'Correlation Calcs'!W667</f>
        <v>0.46087154423269278</v>
      </c>
      <c r="X30" s="112">
        <f>'Correlation Calcs'!X667</f>
        <v>0.33801057357783881</v>
      </c>
      <c r="Y30" s="112">
        <f>'Correlation Calcs'!Y667</f>
        <v>0.41910596004014328</v>
      </c>
      <c r="Z30" s="112">
        <f>'Correlation Calcs'!Z667</f>
        <v>0.39117749942774921</v>
      </c>
      <c r="AA30" s="112">
        <f>'Correlation Calcs'!AA667</f>
        <v>0.24071231190951517</v>
      </c>
      <c r="AB30" s="112">
        <f>'Correlation Calcs'!AB667</f>
        <v>1.2035980080903952E-2</v>
      </c>
      <c r="AC30" s="112">
        <f>'Correlation Calcs'!AC667</f>
        <v>0.9866350464606054</v>
      </c>
      <c r="AD30" s="112">
        <f>'Correlation Calcs'!AD667</f>
        <v>0.99999999999999911</v>
      </c>
      <c r="AE30" s="112">
        <f>'Correlation Calcs'!AE667</f>
        <v>0.82571563372432255</v>
      </c>
      <c r="AF30" s="112">
        <f>'Correlation Calcs'!AF667</f>
        <v>0.54647076267917483</v>
      </c>
      <c r="AG30" s="112">
        <f>'Correlation Calcs'!AG667</f>
        <v>0.40517055156914727</v>
      </c>
      <c r="AH30" s="113">
        <f>'Correlation Calcs'!AH667</f>
        <v>0.76518200026635341</v>
      </c>
      <c r="AI30" s="116">
        <f>'Correlation Calcs'!AI667</f>
        <v>0.15695261925810242</v>
      </c>
      <c r="AJ30" s="112">
        <f>'Correlation Calcs'!AJ667</f>
        <v>0.2021350736559577</v>
      </c>
      <c r="AK30" s="112">
        <f>'Correlation Calcs'!AK667</f>
        <v>0.17613828749393595</v>
      </c>
      <c r="AL30" s="112">
        <f>'Correlation Calcs'!AL667</f>
        <v>0.11344508407344914</v>
      </c>
      <c r="AM30" s="112">
        <f>'Correlation Calcs'!AM667</f>
        <v>0.30539891302100974</v>
      </c>
      <c r="AN30" s="112">
        <f>'Correlation Calcs'!AN667</f>
        <v>0.13292162118059522</v>
      </c>
      <c r="AO30" s="112">
        <f>'Correlation Calcs'!AO667</f>
        <v>0.15985845414725081</v>
      </c>
      <c r="AP30" s="112">
        <f>'Correlation Calcs'!AP667</f>
        <v>0.35420989026862576</v>
      </c>
      <c r="AQ30" s="112">
        <f>'Correlation Calcs'!AQ667</f>
        <v>0.31383870763700805</v>
      </c>
      <c r="AR30" s="112">
        <f>'Correlation Calcs'!AR667</f>
        <v>4.3289620991582643E-2</v>
      </c>
      <c r="AS30" s="112" t="e">
        <f>'Correlation Calcs'!AS667</f>
        <v>#DIV/0!</v>
      </c>
      <c r="AT30" s="242">
        <f>'Correlation Calcs'!AT667</f>
        <v>0.33569169523994197</v>
      </c>
      <c r="AU30" s="112">
        <f>'Correlation Calcs'!AU667</f>
        <v>0.34656015385296168</v>
      </c>
      <c r="AV30" s="112">
        <f>'Correlation Calcs'!AV667</f>
        <v>0.19411309268175736</v>
      </c>
      <c r="AW30" s="112">
        <f>'Correlation Calcs'!AW667</f>
        <v>0.29101463028165814</v>
      </c>
      <c r="AX30" s="112">
        <f>'Correlation Calcs'!AX667</f>
        <v>0.41004252065992464</v>
      </c>
      <c r="AY30" s="112">
        <f>'Correlation Calcs'!AY667</f>
        <v>0.14839673806837861</v>
      </c>
      <c r="AZ30" s="112">
        <f>'Correlation Calcs'!AZ667</f>
        <v>-7.7646870555300562E-2</v>
      </c>
      <c r="BA30" s="113">
        <f>'Correlation Calcs'!BA667</f>
        <v>0.12827211820131759</v>
      </c>
      <c r="BB30" s="81"/>
      <c r="BC30" s="81"/>
      <c r="BD30" s="81"/>
      <c r="BE30" s="81"/>
      <c r="BF30" s="81"/>
      <c r="BG30" s="81"/>
      <c r="BH30" s="81"/>
      <c r="BI30" s="81"/>
      <c r="BJ30" s="81"/>
      <c r="BK30" s="81"/>
      <c r="BL30" s="81"/>
      <c r="BM30" s="81"/>
      <c r="BN30" s="80"/>
      <c r="BO30" s="80"/>
      <c r="BP30" s="80"/>
      <c r="BQ30" s="80"/>
      <c r="BR30" s="80"/>
      <c r="BS30" s="80"/>
      <c r="BT30" s="80"/>
      <c r="BU30" s="80"/>
      <c r="BV30" s="80"/>
      <c r="BW30" s="80"/>
      <c r="BX30" s="80"/>
      <c r="BY30" s="80"/>
      <c r="BZ30" s="80"/>
    </row>
    <row r="31" spans="1:82" ht="13.5" hidden="1" customHeight="1" x14ac:dyDescent="0.25">
      <c r="A31" s="324"/>
      <c r="B31" s="265" t="s">
        <v>170</v>
      </c>
      <c r="C31" s="200">
        <f>'Correlation Calcs'!C668</f>
        <v>0.45103491338067347</v>
      </c>
      <c r="D31" s="112">
        <f>'Correlation Calcs'!D668</f>
        <v>0.45806264198219582</v>
      </c>
      <c r="E31" s="112">
        <f>'Correlation Calcs'!E668</f>
        <v>0.45687622325093052</v>
      </c>
      <c r="F31" s="112">
        <f>'Correlation Calcs'!F668</f>
        <v>0.33281913379228367</v>
      </c>
      <c r="G31" s="112">
        <f>'Correlation Calcs'!G668</f>
        <v>0.31301115736017943</v>
      </c>
      <c r="H31" s="112">
        <f>'Correlation Calcs'!H668</f>
        <v>0.6120404681278595</v>
      </c>
      <c r="I31" s="112">
        <f>'Correlation Calcs'!I668</f>
        <v>0.6908503554277079</v>
      </c>
      <c r="J31" s="112">
        <f>'Correlation Calcs'!J668</f>
        <v>0.69069624106071459</v>
      </c>
      <c r="K31" s="113">
        <f>'Correlation Calcs'!K668</f>
        <v>0.62425187367651613</v>
      </c>
      <c r="L31" s="162" t="e">
        <f>'Correlation Calcs'!L668</f>
        <v>#DIV/0!</v>
      </c>
      <c r="M31" s="200">
        <f>'Correlation Calcs'!M668</f>
        <v>0.36900821000167855</v>
      </c>
      <c r="N31" s="112">
        <f>'Correlation Calcs'!N668</f>
        <v>0.15621309868375347</v>
      </c>
      <c r="O31" s="112">
        <f>'Correlation Calcs'!O668</f>
        <v>1.1744925964304868E-2</v>
      </c>
      <c r="P31" s="112">
        <f>'Correlation Calcs'!P668</f>
        <v>0.17828095622318238</v>
      </c>
      <c r="Q31" s="112">
        <f>'Correlation Calcs'!Q668</f>
        <v>6.3253979463325033E-2</v>
      </c>
      <c r="R31" s="112">
        <f>'Correlation Calcs'!R668</f>
        <v>0.53760585335603395</v>
      </c>
      <c r="S31" s="112">
        <f>'Correlation Calcs'!S668</f>
        <v>0.56218531309893804</v>
      </c>
      <c r="T31" s="112">
        <f>'Correlation Calcs'!T668</f>
        <v>0.47477046257432021</v>
      </c>
      <c r="U31" s="112">
        <f>'Correlation Calcs'!U668</f>
        <v>0.45358915275612444</v>
      </c>
      <c r="V31" s="112">
        <f>'Correlation Calcs'!V668</f>
        <v>0.35647960355264818</v>
      </c>
      <c r="W31" s="112">
        <f>'Correlation Calcs'!W668</f>
        <v>0.25707607778933261</v>
      </c>
      <c r="X31" s="112">
        <f>'Correlation Calcs'!X668</f>
        <v>0.40722891381709253</v>
      </c>
      <c r="Y31" s="112">
        <f>'Correlation Calcs'!Y668</f>
        <v>0.24372742943194423</v>
      </c>
      <c r="Z31" s="112">
        <f>'Correlation Calcs'!Z668</f>
        <v>0.23200232249114522</v>
      </c>
      <c r="AA31" s="112">
        <f>'Correlation Calcs'!AA668</f>
        <v>0.51833325802000108</v>
      </c>
      <c r="AB31" s="112">
        <f>'Correlation Calcs'!AB668</f>
        <v>0.33603097988664732</v>
      </c>
      <c r="AC31" s="112">
        <f>'Correlation Calcs'!AC668</f>
        <v>0.90381843766348846</v>
      </c>
      <c r="AD31" s="112">
        <f>'Correlation Calcs'!AD668</f>
        <v>0.82571563372432233</v>
      </c>
      <c r="AE31" s="112">
        <f>'Correlation Calcs'!AE668</f>
        <v>0.99999999999999978</v>
      </c>
      <c r="AF31" s="112">
        <f>'Correlation Calcs'!AF668</f>
        <v>0.65152356205489781</v>
      </c>
      <c r="AG31" s="112">
        <f>'Correlation Calcs'!AG668</f>
        <v>0.61715602712020146</v>
      </c>
      <c r="AH31" s="113">
        <f>'Correlation Calcs'!AH668</f>
        <v>0.83861483133704551</v>
      </c>
      <c r="AI31" s="116">
        <f>'Correlation Calcs'!AI668</f>
        <v>0.45538053258966221</v>
      </c>
      <c r="AJ31" s="112">
        <f>'Correlation Calcs'!AJ668</f>
        <v>0.51176640067361601</v>
      </c>
      <c r="AK31" s="112">
        <f>'Correlation Calcs'!AK668</f>
        <v>0.51024957312934294</v>
      </c>
      <c r="AL31" s="112">
        <f>'Correlation Calcs'!AL668</f>
        <v>0.47143125225739652</v>
      </c>
      <c r="AM31" s="112">
        <f>'Correlation Calcs'!AM668</f>
        <v>0.29370730439610898</v>
      </c>
      <c r="AN31" s="112">
        <f>'Correlation Calcs'!AN668</f>
        <v>0.48803793940172163</v>
      </c>
      <c r="AO31" s="112">
        <f>'Correlation Calcs'!AO668</f>
        <v>2.9230089384162605E-2</v>
      </c>
      <c r="AP31" s="112">
        <f>'Correlation Calcs'!AP668</f>
        <v>0.51527426174966429</v>
      </c>
      <c r="AQ31" s="112">
        <f>'Correlation Calcs'!AQ668</f>
        <v>0.57569761403630693</v>
      </c>
      <c r="AR31" s="112">
        <f>'Correlation Calcs'!AR668</f>
        <v>0.2649869658203633</v>
      </c>
      <c r="AS31" s="112" t="e">
        <f>'Correlation Calcs'!AS668</f>
        <v>#DIV/0!</v>
      </c>
      <c r="AT31" s="242">
        <f>'Correlation Calcs'!AT668</f>
        <v>0.59952378906974113</v>
      </c>
      <c r="AU31" s="112">
        <f>'Correlation Calcs'!AU668</f>
        <v>0.42740203148096895</v>
      </c>
      <c r="AV31" s="112">
        <f>'Correlation Calcs'!AV668</f>
        <v>0.23940753439991366</v>
      </c>
      <c r="AW31" s="112">
        <f>'Correlation Calcs'!AW668</f>
        <v>0.41751448360338539</v>
      </c>
      <c r="AX31" s="112">
        <f>'Correlation Calcs'!AX668</f>
        <v>0.61256633259489557</v>
      </c>
      <c r="AY31" s="112">
        <f>'Correlation Calcs'!AY668</f>
        <v>0.47237069914985663</v>
      </c>
      <c r="AZ31" s="112">
        <f>'Correlation Calcs'!AZ668</f>
        <v>0.13582767150786734</v>
      </c>
      <c r="BA31" s="113">
        <f>'Correlation Calcs'!BA668</f>
        <v>0.32405912162712386</v>
      </c>
      <c r="BB31" s="81"/>
      <c r="BC31" s="81"/>
      <c r="BD31" s="81"/>
      <c r="BE31" s="81"/>
      <c r="BF31" s="81"/>
      <c r="BG31" s="81"/>
      <c r="BH31" s="81"/>
      <c r="BI31" s="81"/>
      <c r="BJ31" s="81"/>
      <c r="BK31" s="81"/>
      <c r="BL31" s="81"/>
      <c r="BM31" s="81"/>
      <c r="BN31" s="80"/>
      <c r="BO31" s="80"/>
      <c r="BP31" s="80"/>
      <c r="BQ31" s="80"/>
      <c r="BR31" s="80"/>
      <c r="BS31" s="80"/>
      <c r="BT31" s="80"/>
      <c r="BU31" s="80"/>
      <c r="BV31" s="80"/>
      <c r="BW31" s="80"/>
      <c r="BX31" s="80"/>
      <c r="BY31" s="80"/>
      <c r="BZ31" s="80"/>
      <c r="CA31" s="80"/>
      <c r="CB31" s="80"/>
      <c r="CC31" s="80"/>
    </row>
    <row r="32" spans="1:82" ht="13.5" customHeight="1" x14ac:dyDescent="0.25">
      <c r="A32" s="324"/>
      <c r="B32" s="265" t="s">
        <v>211</v>
      </c>
      <c r="C32" s="200">
        <f>'Correlation Calcs'!C669</f>
        <v>0.41022213142234548</v>
      </c>
      <c r="D32" s="112">
        <f>'Correlation Calcs'!D669</f>
        <v>0.41642330662542903</v>
      </c>
      <c r="E32" s="112">
        <f>'Correlation Calcs'!E669</f>
        <v>0.44342239020574725</v>
      </c>
      <c r="F32" s="112">
        <f>'Correlation Calcs'!F669</f>
        <v>0.3036160934694645</v>
      </c>
      <c r="G32" s="112">
        <f>'Correlation Calcs'!G669</f>
        <v>0.24386688570756893</v>
      </c>
      <c r="H32" s="112">
        <f>'Correlation Calcs'!H669</f>
        <v>0.54349661487246503</v>
      </c>
      <c r="I32" s="112">
        <f>'Correlation Calcs'!I669</f>
        <v>0.61075615141217321</v>
      </c>
      <c r="J32" s="112">
        <f>'Correlation Calcs'!J669</f>
        <v>0.57770836145978011</v>
      </c>
      <c r="K32" s="113">
        <f>'Correlation Calcs'!K669</f>
        <v>0.61654383918344668</v>
      </c>
      <c r="L32" s="162" t="e">
        <f>'Correlation Calcs'!L669</f>
        <v>#DIV/0!</v>
      </c>
      <c r="M32" s="200">
        <f>'Correlation Calcs'!M669</f>
        <v>0.58603315590900906</v>
      </c>
      <c r="N32" s="112">
        <f>'Correlation Calcs'!N669</f>
        <v>0.30853629821119671</v>
      </c>
      <c r="O32" s="112">
        <f>'Correlation Calcs'!O669</f>
        <v>-1.8022110276251533E-2</v>
      </c>
      <c r="P32" s="112">
        <f>'Correlation Calcs'!P669</f>
        <v>0.28887042321179462</v>
      </c>
      <c r="Q32" s="112">
        <f>'Correlation Calcs'!Q669</f>
        <v>0.27772765178018932</v>
      </c>
      <c r="R32" s="112">
        <f>'Correlation Calcs'!R669</f>
        <v>0.7468414350972471</v>
      </c>
      <c r="S32" s="112">
        <f>'Correlation Calcs'!S669</f>
        <v>0.73749918041593443</v>
      </c>
      <c r="T32" s="112">
        <f>'Correlation Calcs'!T669</f>
        <v>0.70698461114108857</v>
      </c>
      <c r="U32" s="112">
        <f>'Correlation Calcs'!U669</f>
        <v>0.61267168472678524</v>
      </c>
      <c r="V32" s="112">
        <f>'Correlation Calcs'!V669</f>
        <v>0.52031107831307133</v>
      </c>
      <c r="W32" s="112">
        <f>'Correlation Calcs'!W669</f>
        <v>0.46505377168042122</v>
      </c>
      <c r="X32" s="112">
        <f>'Correlation Calcs'!X669</f>
        <v>0.51522419332885161</v>
      </c>
      <c r="Y32" s="112">
        <f>'Correlation Calcs'!Y669</f>
        <v>0.47031041339007573</v>
      </c>
      <c r="Z32" s="112">
        <f>'Correlation Calcs'!Z669</f>
        <v>0.39533438248584996</v>
      </c>
      <c r="AA32" s="112">
        <f>'Correlation Calcs'!AA669</f>
        <v>0.6576018858476459</v>
      </c>
      <c r="AB32" s="112">
        <f>'Correlation Calcs'!AB669</f>
        <v>0.45476359162125424</v>
      </c>
      <c r="AC32" s="112">
        <f>'Correlation Calcs'!AC669</f>
        <v>0.59730592380867686</v>
      </c>
      <c r="AD32" s="112">
        <f>'Correlation Calcs'!AD669</f>
        <v>0.54647076267917483</v>
      </c>
      <c r="AE32" s="112">
        <f>'Correlation Calcs'!AE669</f>
        <v>0.65152356205489781</v>
      </c>
      <c r="AF32" s="112">
        <f>'Correlation Calcs'!AF669</f>
        <v>0.99999999999999878</v>
      </c>
      <c r="AG32" s="112">
        <f>'Correlation Calcs'!AG669</f>
        <v>0.83913994909909972</v>
      </c>
      <c r="AH32" s="113">
        <f>'Correlation Calcs'!AH669</f>
        <v>0.74219575311546582</v>
      </c>
      <c r="AI32" s="116">
        <f>'Correlation Calcs'!AI669</f>
        <v>0.44834935976645829</v>
      </c>
      <c r="AJ32" s="112">
        <f>'Correlation Calcs'!AJ669</f>
        <v>0.46732726775642985</v>
      </c>
      <c r="AK32" s="112">
        <f>'Correlation Calcs'!AK669</f>
        <v>0.43703469448423249</v>
      </c>
      <c r="AL32" s="112">
        <f>'Correlation Calcs'!AL669</f>
        <v>0.43130084082788145</v>
      </c>
      <c r="AM32" s="112">
        <f>'Correlation Calcs'!AM669</f>
        <v>0.23010507322260007</v>
      </c>
      <c r="AN32" s="112">
        <f>'Correlation Calcs'!AN669</f>
        <v>0.57994106917060417</v>
      </c>
      <c r="AO32" s="112">
        <f>'Correlation Calcs'!AO669</f>
        <v>-3.4624246217401622E-2</v>
      </c>
      <c r="AP32" s="112">
        <f>'Correlation Calcs'!AP669</f>
        <v>0.38288085329102128</v>
      </c>
      <c r="AQ32" s="112">
        <f>'Correlation Calcs'!AQ669</f>
        <v>0.46879174720251465</v>
      </c>
      <c r="AR32" s="112">
        <f>'Correlation Calcs'!AR669</f>
        <v>0.2778791370001506</v>
      </c>
      <c r="AS32" s="112" t="e">
        <f>'Correlation Calcs'!AS669</f>
        <v>#DIV/0!</v>
      </c>
      <c r="AT32" s="242">
        <f>'Correlation Calcs'!AT669</f>
        <v>0.60107799448806831</v>
      </c>
      <c r="AU32" s="112">
        <f>'Correlation Calcs'!AU669</f>
        <v>0.29749066494422893</v>
      </c>
      <c r="AV32" s="112">
        <f>'Correlation Calcs'!AV669</f>
        <v>-6.3784455425354838E-2</v>
      </c>
      <c r="AW32" s="112">
        <f>'Correlation Calcs'!AW669</f>
        <v>0.54437813555258407</v>
      </c>
      <c r="AX32" s="112">
        <f>'Correlation Calcs'!AX669</f>
        <v>0.65138475554698416</v>
      </c>
      <c r="AY32" s="112">
        <f>'Correlation Calcs'!AY669</f>
        <v>0.46189500618008611</v>
      </c>
      <c r="AZ32" s="112">
        <f>'Correlation Calcs'!AZ669</f>
        <v>0.21014445730838935</v>
      </c>
      <c r="BA32" s="113">
        <f>'Correlation Calcs'!BA669</f>
        <v>0.29243139866258477</v>
      </c>
      <c r="BB32" s="81"/>
      <c r="BC32" s="81"/>
      <c r="BD32" s="81"/>
      <c r="BE32" s="81"/>
      <c r="BF32" s="81"/>
      <c r="BG32" s="81"/>
      <c r="BH32" s="81"/>
      <c r="BI32" s="81"/>
      <c r="BJ32" s="81"/>
      <c r="BK32" s="81"/>
      <c r="BL32" s="81"/>
      <c r="BM32" s="81"/>
      <c r="BN32" s="80"/>
      <c r="BO32" s="80"/>
      <c r="BP32" s="80"/>
      <c r="BQ32" s="80"/>
      <c r="BR32" s="80"/>
      <c r="BS32" s="80"/>
      <c r="BT32" s="80"/>
      <c r="BU32" s="80"/>
      <c r="BV32" s="80"/>
      <c r="BW32" s="80"/>
      <c r="BX32" s="80"/>
      <c r="BY32" s="80"/>
      <c r="BZ32" s="80"/>
      <c r="CA32" s="80"/>
      <c r="CB32" s="80"/>
      <c r="CC32" s="80"/>
      <c r="CD32" s="80"/>
    </row>
    <row r="33" spans="1:102" ht="13.5" hidden="1" customHeight="1" x14ac:dyDescent="0.25">
      <c r="A33" s="324"/>
      <c r="B33" s="265" t="s">
        <v>213</v>
      </c>
      <c r="C33" s="204">
        <f>'Correlation Calcs'!C670</f>
        <v>0.47227640751594807</v>
      </c>
      <c r="D33" s="128">
        <f>'Correlation Calcs'!D670</f>
        <v>0.47624084307029374</v>
      </c>
      <c r="E33" s="128">
        <f>'Correlation Calcs'!E670</f>
        <v>0.51087811208246625</v>
      </c>
      <c r="F33" s="128">
        <f>'Correlation Calcs'!F670</f>
        <v>0.3778961263167907</v>
      </c>
      <c r="G33" s="128">
        <f>'Correlation Calcs'!G670</f>
        <v>0.35735535056711781</v>
      </c>
      <c r="H33" s="128">
        <f>'Correlation Calcs'!H670</f>
        <v>0.57976778207275759</v>
      </c>
      <c r="I33" s="128">
        <f>'Correlation Calcs'!I670</f>
        <v>0.62434459625255467</v>
      </c>
      <c r="J33" s="128">
        <f>'Correlation Calcs'!J670</f>
        <v>0.62091311478054001</v>
      </c>
      <c r="K33" s="129">
        <f>'Correlation Calcs'!K670</f>
        <v>0.61364411430560062</v>
      </c>
      <c r="L33" s="165" t="e">
        <f>'Correlation Calcs'!L670</f>
        <v>#DIV/0!</v>
      </c>
      <c r="M33" s="204">
        <f>'Correlation Calcs'!M670</f>
        <v>0.42526699508854676</v>
      </c>
      <c r="N33" s="128">
        <f>'Correlation Calcs'!N670</f>
        <v>0.12970073565172044</v>
      </c>
      <c r="O33" s="128">
        <f>'Correlation Calcs'!O670</f>
        <v>-8.5440147502286651E-2</v>
      </c>
      <c r="P33" s="128">
        <f>'Correlation Calcs'!P670</f>
        <v>0.12322104928176014</v>
      </c>
      <c r="Q33" s="128">
        <f>'Correlation Calcs'!Q670</f>
        <v>9.4512066108902865E-2</v>
      </c>
      <c r="R33" s="128">
        <f>'Correlation Calcs'!R670</f>
        <v>0.6665387662973048</v>
      </c>
      <c r="S33" s="128">
        <f>'Correlation Calcs'!S670</f>
        <v>0.69942396456572808</v>
      </c>
      <c r="T33" s="128">
        <f>'Correlation Calcs'!T670</f>
        <v>0.59597240715913236</v>
      </c>
      <c r="U33" s="128">
        <f>'Correlation Calcs'!U670</f>
        <v>0.53563843408148726</v>
      </c>
      <c r="V33" s="128">
        <f>'Correlation Calcs'!V670</f>
        <v>0.33584383095978454</v>
      </c>
      <c r="W33" s="128">
        <f>'Correlation Calcs'!W670</f>
        <v>0.30938378623725726</v>
      </c>
      <c r="X33" s="128">
        <f>'Correlation Calcs'!X670</f>
        <v>0.45842813605167909</v>
      </c>
      <c r="Y33" s="128">
        <f>'Correlation Calcs'!Y670</f>
        <v>0.30069766944585719</v>
      </c>
      <c r="Z33" s="128">
        <f>'Correlation Calcs'!Z670</f>
        <v>0.27716730130728628</v>
      </c>
      <c r="AA33" s="128">
        <f>'Correlation Calcs'!AA670</f>
        <v>0.70209935688999359</v>
      </c>
      <c r="AB33" s="128">
        <f>'Correlation Calcs'!AB670</f>
        <v>0.59019786484388281</v>
      </c>
      <c r="AC33" s="128">
        <f>'Correlation Calcs'!AC670</f>
        <v>0.48022710621284831</v>
      </c>
      <c r="AD33" s="128">
        <f>'Correlation Calcs'!AD670</f>
        <v>0.40517055156914744</v>
      </c>
      <c r="AE33" s="128">
        <f>'Correlation Calcs'!AE670</f>
        <v>0.61715602712020146</v>
      </c>
      <c r="AF33" s="128">
        <f>'Correlation Calcs'!AF670</f>
        <v>0.83913994909909961</v>
      </c>
      <c r="AG33" s="128">
        <f>'Correlation Calcs'!AG670</f>
        <v>0.99999999999999967</v>
      </c>
      <c r="AH33" s="129">
        <f>'Correlation Calcs'!AH670</f>
        <v>0.62462607216854249</v>
      </c>
      <c r="AI33" s="127">
        <f>'Correlation Calcs'!AI670</f>
        <v>0.5438219935207631</v>
      </c>
      <c r="AJ33" s="128">
        <f>'Correlation Calcs'!AJ670</f>
        <v>0.53632704231099371</v>
      </c>
      <c r="AK33" s="128">
        <f>'Correlation Calcs'!AK670</f>
        <v>0.52499695372674604</v>
      </c>
      <c r="AL33" s="128">
        <f>'Correlation Calcs'!AL670</f>
        <v>0.52704870596245279</v>
      </c>
      <c r="AM33" s="128">
        <f>'Correlation Calcs'!AM670</f>
        <v>0.16349798432960827</v>
      </c>
      <c r="AN33" s="128">
        <f>'Correlation Calcs'!AN670</f>
        <v>0.6832386830433772</v>
      </c>
      <c r="AO33" s="128">
        <f>'Correlation Calcs'!AO670</f>
        <v>-0.10582045890359278</v>
      </c>
      <c r="AP33" s="128">
        <f>'Correlation Calcs'!AP670</f>
        <v>0.45707477334737484</v>
      </c>
      <c r="AQ33" s="128">
        <f>'Correlation Calcs'!AQ670</f>
        <v>0.51713992657764429</v>
      </c>
      <c r="AR33" s="128">
        <f>'Correlation Calcs'!AR670</f>
        <v>0.36208105110548938</v>
      </c>
      <c r="AS33" s="128" t="e">
        <f>'Correlation Calcs'!AS670</f>
        <v>#DIV/0!</v>
      </c>
      <c r="AT33" s="253">
        <f>'Correlation Calcs'!AT670</f>
        <v>0.62591105012029702</v>
      </c>
      <c r="AU33" s="128">
        <f>'Correlation Calcs'!AU670</f>
        <v>0.21749698810766882</v>
      </c>
      <c r="AV33" s="128">
        <f>'Correlation Calcs'!AV670</f>
        <v>-0.13301206568088755</v>
      </c>
      <c r="AW33" s="128">
        <f>'Correlation Calcs'!AW670</f>
        <v>0.47939332813483998</v>
      </c>
      <c r="AX33" s="128">
        <f>'Correlation Calcs'!AX670</f>
        <v>0.60370231559985743</v>
      </c>
      <c r="AY33" s="128">
        <f>'Correlation Calcs'!AY670</f>
        <v>0.49556140235177859</v>
      </c>
      <c r="AZ33" s="128">
        <f>'Correlation Calcs'!AZ670</f>
        <v>0.22801420333990802</v>
      </c>
      <c r="BA33" s="129">
        <f>'Correlation Calcs'!BA670</f>
        <v>0.31586101846839443</v>
      </c>
      <c r="BB33" s="81"/>
      <c r="BC33" s="81"/>
      <c r="BD33" s="81"/>
      <c r="BE33" s="81"/>
      <c r="BF33" s="81"/>
      <c r="BG33" s="81"/>
      <c r="BH33" s="81"/>
      <c r="BI33" s="81"/>
      <c r="BJ33" s="81"/>
      <c r="BK33" s="81"/>
      <c r="BL33" s="81"/>
      <c r="BM33" s="81"/>
      <c r="BN33" s="80"/>
      <c r="BO33" s="80"/>
      <c r="BP33" s="80"/>
      <c r="BQ33" s="80"/>
      <c r="BR33" s="80"/>
      <c r="BS33" s="80"/>
      <c r="BT33" s="80"/>
      <c r="BU33" s="80"/>
      <c r="BV33" s="80"/>
      <c r="BW33" s="80"/>
      <c r="BX33" s="80"/>
      <c r="BY33" s="80"/>
      <c r="BZ33" s="80"/>
      <c r="CA33" s="80"/>
      <c r="CB33" s="80"/>
      <c r="CC33" s="80"/>
      <c r="CD33" s="80"/>
      <c r="CE33" s="80"/>
    </row>
    <row r="34" spans="1:102" ht="13.5" customHeight="1" thickBot="1" x14ac:dyDescent="0.3">
      <c r="A34" s="325"/>
      <c r="B34" s="266" t="s">
        <v>385</v>
      </c>
      <c r="C34" s="201">
        <f>'Correlation Calcs'!C671</f>
        <v>0.43462128073370909</v>
      </c>
      <c r="D34" s="114">
        <f>'Correlation Calcs'!D671</f>
        <v>0.43900176162686882</v>
      </c>
      <c r="E34" s="114">
        <f>'Correlation Calcs'!E671</f>
        <v>0.45671931905762903</v>
      </c>
      <c r="F34" s="114">
        <f>'Correlation Calcs'!F671</f>
        <v>0.34176642602703472</v>
      </c>
      <c r="G34" s="114">
        <f>'Correlation Calcs'!G671</f>
        <v>0.28581316075326729</v>
      </c>
      <c r="H34" s="114">
        <f>'Correlation Calcs'!H671</f>
        <v>0.5861976463281936</v>
      </c>
      <c r="I34" s="114">
        <f>'Correlation Calcs'!I671</f>
        <v>0.66842758402124258</v>
      </c>
      <c r="J34" s="114">
        <f>'Correlation Calcs'!J671</f>
        <v>0.61700211259873217</v>
      </c>
      <c r="K34" s="115">
        <f>'Correlation Calcs'!K671</f>
        <v>0.67684131103940348</v>
      </c>
      <c r="L34" s="166" t="e">
        <f>'Correlation Calcs'!L671</f>
        <v>#DIV/0!</v>
      </c>
      <c r="M34" s="201">
        <f>'Correlation Calcs'!M671</f>
        <v>0.42038069571747044</v>
      </c>
      <c r="N34" s="114">
        <f>'Correlation Calcs'!N671</f>
        <v>0.21853709029062396</v>
      </c>
      <c r="O34" s="114">
        <f>'Correlation Calcs'!O671</f>
        <v>3.8819907180967561E-2</v>
      </c>
      <c r="P34" s="114">
        <f>'Correlation Calcs'!P671</f>
        <v>0.24635406280074765</v>
      </c>
      <c r="Q34" s="114">
        <f>'Correlation Calcs'!Q671</f>
        <v>0.12563071592666458</v>
      </c>
      <c r="R34" s="114">
        <f>'Correlation Calcs'!R671</f>
        <v>0.55915217447389731</v>
      </c>
      <c r="S34" s="114">
        <f>'Correlation Calcs'!S671</f>
        <v>0.56596444599408879</v>
      </c>
      <c r="T34" s="114">
        <f>'Correlation Calcs'!T671</f>
        <v>0.50587251415271817</v>
      </c>
      <c r="U34" s="114">
        <f>'Correlation Calcs'!U671</f>
        <v>0.53201739034946516</v>
      </c>
      <c r="V34" s="114">
        <f>'Correlation Calcs'!V671</f>
        <v>0.42992532112002624</v>
      </c>
      <c r="W34" s="114">
        <f>'Correlation Calcs'!W671</f>
        <v>0.27302429072820572</v>
      </c>
      <c r="X34" s="114">
        <f>'Correlation Calcs'!X671</f>
        <v>0.48629916355112529</v>
      </c>
      <c r="Y34" s="114">
        <f>'Correlation Calcs'!Y671</f>
        <v>0.30785167747274045</v>
      </c>
      <c r="Z34" s="114">
        <f>'Correlation Calcs'!Z671</f>
        <v>0.27970883660967388</v>
      </c>
      <c r="AA34" s="114">
        <f>'Correlation Calcs'!AA671</f>
        <v>0.53727046683930535</v>
      </c>
      <c r="AB34" s="114">
        <f>'Correlation Calcs'!AB671</f>
        <v>0.30963384950259537</v>
      </c>
      <c r="AC34" s="114">
        <f>'Correlation Calcs'!AC671</f>
        <v>0.81533108147308953</v>
      </c>
      <c r="AD34" s="114">
        <f>'Correlation Calcs'!AD671</f>
        <v>0.76518200026635341</v>
      </c>
      <c r="AE34" s="114">
        <f>'Correlation Calcs'!AE671</f>
        <v>0.83861483133704562</v>
      </c>
      <c r="AF34" s="114">
        <f>'Correlation Calcs'!AF671</f>
        <v>0.7421957531154656</v>
      </c>
      <c r="AG34" s="114">
        <f>'Correlation Calcs'!AG671</f>
        <v>0.62462607216854238</v>
      </c>
      <c r="AH34" s="115">
        <f>'Correlation Calcs'!AH671</f>
        <v>1</v>
      </c>
      <c r="AI34" s="117">
        <f>'Correlation Calcs'!AI671</f>
        <v>0.37776721099268756</v>
      </c>
      <c r="AJ34" s="114">
        <f>'Correlation Calcs'!AJ671</f>
        <v>0.46939847747201713</v>
      </c>
      <c r="AK34" s="114">
        <f>'Correlation Calcs'!AK671</f>
        <v>0.47149965046022729</v>
      </c>
      <c r="AL34" s="114">
        <f>'Correlation Calcs'!AL671</f>
        <v>0.41507061505013226</v>
      </c>
      <c r="AM34" s="114">
        <f>'Correlation Calcs'!AM671</f>
        <v>0.25917941076269407</v>
      </c>
      <c r="AN34" s="114">
        <f>'Correlation Calcs'!AN671</f>
        <v>0.46395469579416898</v>
      </c>
      <c r="AO34" s="114">
        <f>'Correlation Calcs'!AO671</f>
        <v>7.759890049852694E-4</v>
      </c>
      <c r="AP34" s="114">
        <f>'Correlation Calcs'!AP671</f>
        <v>0.49313709919250132</v>
      </c>
      <c r="AQ34" s="114">
        <f>'Correlation Calcs'!AQ671</f>
        <v>0.55608201809265501</v>
      </c>
      <c r="AR34" s="114">
        <f>'Correlation Calcs'!AR671</f>
        <v>0.22117765617851751</v>
      </c>
      <c r="AS34" s="114" t="e">
        <f>'Correlation Calcs'!AS671</f>
        <v>#DIV/0!</v>
      </c>
      <c r="AT34" s="250">
        <f>'Correlation Calcs'!AT671</f>
        <v>0.62339872663479001</v>
      </c>
      <c r="AU34" s="114">
        <f>'Correlation Calcs'!AU671</f>
        <v>0.4075893157087479</v>
      </c>
      <c r="AV34" s="114">
        <f>'Correlation Calcs'!AV671</f>
        <v>0.15507474177811564</v>
      </c>
      <c r="AW34" s="114">
        <f>'Correlation Calcs'!AW671</f>
        <v>0.51919984446969969</v>
      </c>
      <c r="AX34" s="114">
        <f>'Correlation Calcs'!AX671</f>
        <v>0.65458852089344499</v>
      </c>
      <c r="AY34" s="114">
        <f>'Correlation Calcs'!AY671</f>
        <v>0.4741066422382168</v>
      </c>
      <c r="AZ34" s="114">
        <f>'Correlation Calcs'!AZ671</f>
        <v>0.22866791407055273</v>
      </c>
      <c r="BA34" s="115">
        <f>'Correlation Calcs'!BA671</f>
        <v>0.34185239228199044</v>
      </c>
      <c r="BB34" s="81"/>
      <c r="BC34" s="81"/>
      <c r="BD34" s="81"/>
      <c r="BE34" s="81"/>
      <c r="BF34" s="81"/>
      <c r="BG34" s="81"/>
      <c r="BH34" s="81"/>
      <c r="BI34" s="81"/>
      <c r="BJ34" s="81"/>
      <c r="BK34" s="81"/>
      <c r="BL34" s="81"/>
      <c r="BM34" s="81"/>
      <c r="BN34" s="80"/>
      <c r="BO34" s="80"/>
      <c r="BP34" s="80"/>
      <c r="BQ34" s="80"/>
      <c r="BR34" s="80"/>
      <c r="BS34" s="80"/>
      <c r="BT34" s="80"/>
      <c r="BU34" s="80"/>
      <c r="BV34" s="80"/>
      <c r="BW34" s="80"/>
      <c r="BX34" s="80"/>
      <c r="BY34" s="80"/>
      <c r="BZ34" s="80"/>
      <c r="CA34" s="80"/>
      <c r="CB34" s="80"/>
      <c r="CC34" s="80"/>
      <c r="CD34" s="80"/>
      <c r="CE34" s="80"/>
      <c r="CF34" s="80"/>
    </row>
    <row r="35" spans="1:102" ht="13.5" customHeight="1" x14ac:dyDescent="0.25">
      <c r="A35" s="309" t="s">
        <v>207</v>
      </c>
      <c r="B35" s="268" t="s">
        <v>246</v>
      </c>
      <c r="C35" s="203">
        <f>'Correlation Calcs'!C672</f>
        <v>0.68456093674454022</v>
      </c>
      <c r="D35" s="131">
        <f>'Correlation Calcs'!D672</f>
        <v>0.6808607575423653</v>
      </c>
      <c r="E35" s="131">
        <f>'Correlation Calcs'!E672</f>
        <v>0.72454316016498654</v>
      </c>
      <c r="F35" s="131">
        <f>'Correlation Calcs'!F672</f>
        <v>0.63556595559769846</v>
      </c>
      <c r="G35" s="131">
        <f>'Correlation Calcs'!G672</f>
        <v>0.66030444282086498</v>
      </c>
      <c r="H35" s="131">
        <f>'Correlation Calcs'!H672</f>
        <v>0.73815392272016489</v>
      </c>
      <c r="I35" s="131">
        <f>'Correlation Calcs'!I672</f>
        <v>0.73907067438705232</v>
      </c>
      <c r="J35" s="131">
        <f>'Correlation Calcs'!J672</f>
        <v>0.75545288319069048</v>
      </c>
      <c r="K35" s="132">
        <f>'Correlation Calcs'!K672</f>
        <v>0.69643339537261528</v>
      </c>
      <c r="L35" s="164" t="e">
        <f>'Correlation Calcs'!L672</f>
        <v>#DIV/0!</v>
      </c>
      <c r="M35" s="203">
        <f>'Correlation Calcs'!M672</f>
        <v>5.1821796913576176E-2</v>
      </c>
      <c r="N35" s="131">
        <f>'Correlation Calcs'!N672</f>
        <v>-0.20443100476700635</v>
      </c>
      <c r="O35" s="131">
        <f>'Correlation Calcs'!O672</f>
        <v>7.6795276187586525E-2</v>
      </c>
      <c r="P35" s="131">
        <f>'Correlation Calcs'!P672</f>
        <v>-0.21096049720432236</v>
      </c>
      <c r="Q35" s="131">
        <f>'Correlation Calcs'!Q672</f>
        <v>-0.21434289086846708</v>
      </c>
      <c r="R35" s="131">
        <f>'Correlation Calcs'!R672</f>
        <v>0.31575308427736593</v>
      </c>
      <c r="S35" s="131">
        <f>'Correlation Calcs'!S672</f>
        <v>0.35350904762557539</v>
      </c>
      <c r="T35" s="131">
        <f>'Correlation Calcs'!T672</f>
        <v>0.2507869739052358</v>
      </c>
      <c r="U35" s="131">
        <f>'Correlation Calcs'!U672</f>
        <v>0.19680869929327802</v>
      </c>
      <c r="V35" s="131">
        <f>'Correlation Calcs'!V672</f>
        <v>-1.3132654243280291E-2</v>
      </c>
      <c r="W35" s="131">
        <f>'Correlation Calcs'!W672</f>
        <v>-3.9960479636808634E-2</v>
      </c>
      <c r="X35" s="131">
        <f>'Correlation Calcs'!X672</f>
        <v>0.30599618039782928</v>
      </c>
      <c r="Y35" s="131">
        <f>'Correlation Calcs'!Y672</f>
        <v>7.2638347720643728E-3</v>
      </c>
      <c r="Z35" s="131">
        <f>'Correlation Calcs'!Z672</f>
        <v>2.1768628397643271E-2</v>
      </c>
      <c r="AA35" s="131">
        <f>'Correlation Calcs'!AA672</f>
        <v>0.63755805285474565</v>
      </c>
      <c r="AB35" s="131">
        <f>'Correlation Calcs'!AB672</f>
        <v>0.61400601378069353</v>
      </c>
      <c r="AC35" s="131">
        <f>'Correlation Calcs'!AC672</f>
        <v>0.24273646379570024</v>
      </c>
      <c r="AD35" s="131">
        <f>'Correlation Calcs'!AD672</f>
        <v>0.15695261925810242</v>
      </c>
      <c r="AE35" s="131">
        <f>'Correlation Calcs'!AE672</f>
        <v>0.45538053258966232</v>
      </c>
      <c r="AF35" s="131">
        <f>'Correlation Calcs'!AF672</f>
        <v>0.44834935976645823</v>
      </c>
      <c r="AG35" s="131">
        <f>'Correlation Calcs'!AG672</f>
        <v>0.5438219935207631</v>
      </c>
      <c r="AH35" s="132">
        <f>'Correlation Calcs'!AH672</f>
        <v>0.37776721099268756</v>
      </c>
      <c r="AI35" s="130">
        <f>'Correlation Calcs'!AI672</f>
        <v>0.99999999999999911</v>
      </c>
      <c r="AJ35" s="131">
        <f>'Correlation Calcs'!AJ672</f>
        <v>0.90518127340156695</v>
      </c>
      <c r="AK35" s="131">
        <f>'Correlation Calcs'!AK672</f>
        <v>0.87826638481543751</v>
      </c>
      <c r="AL35" s="131">
        <f>'Correlation Calcs'!AL672</f>
        <v>0.864660539759044</v>
      </c>
      <c r="AM35" s="131">
        <f>'Correlation Calcs'!AM672</f>
        <v>0.52920801191998046</v>
      </c>
      <c r="AN35" s="131">
        <f>'Correlation Calcs'!AN672</f>
        <v>0.84143349573871762</v>
      </c>
      <c r="AO35" s="131">
        <f>'Correlation Calcs'!AO672</f>
        <v>0.15504828781017332</v>
      </c>
      <c r="AP35" s="131">
        <f>'Correlation Calcs'!AP672</f>
        <v>0.53125549986714071</v>
      </c>
      <c r="AQ35" s="131">
        <f>'Correlation Calcs'!AQ672</f>
        <v>0.67046168095509129</v>
      </c>
      <c r="AR35" s="131">
        <f>'Correlation Calcs'!AR672</f>
        <v>0.48215232414207271</v>
      </c>
      <c r="AS35" s="131" t="e">
        <f>'Correlation Calcs'!AS672</f>
        <v>#DIV/0!</v>
      </c>
      <c r="AT35" s="252">
        <f>'Correlation Calcs'!AT672</f>
        <v>0.77636420851436305</v>
      </c>
      <c r="AU35" s="131">
        <f>'Correlation Calcs'!AU672</f>
        <v>0.30701116373818149</v>
      </c>
      <c r="AV35" s="131">
        <f>'Correlation Calcs'!AV672</f>
        <v>-2.0743503660561737E-2</v>
      </c>
      <c r="AW35" s="131">
        <f>'Correlation Calcs'!AW672</f>
        <v>0.41581051602408614</v>
      </c>
      <c r="AX35" s="131">
        <f>'Correlation Calcs'!AX672</f>
        <v>0.57451801222648047</v>
      </c>
      <c r="AY35" s="131">
        <f>'Correlation Calcs'!AY672</f>
        <v>0.719549469450663</v>
      </c>
      <c r="AZ35" s="131">
        <f>'Correlation Calcs'!AZ672</f>
        <v>0.52755221281206821</v>
      </c>
      <c r="BA35" s="132">
        <f>'Correlation Calcs'!BA672</f>
        <v>0.5410502054020192</v>
      </c>
      <c r="BB35" s="81"/>
      <c r="BC35" s="81"/>
      <c r="BD35" s="81"/>
      <c r="BE35" s="81"/>
      <c r="BF35" s="81"/>
      <c r="BG35" s="81"/>
      <c r="BH35" s="81"/>
      <c r="BI35" s="81"/>
      <c r="BJ35" s="81"/>
      <c r="BK35" s="81"/>
      <c r="BL35" s="81"/>
      <c r="BM35" s="81"/>
      <c r="BN35" s="80"/>
      <c r="BO35" s="80"/>
      <c r="BP35" s="80"/>
      <c r="BQ35" s="80"/>
      <c r="BR35" s="80"/>
      <c r="BS35" s="80"/>
      <c r="BT35" s="80"/>
      <c r="BU35" s="80"/>
      <c r="BV35" s="80"/>
      <c r="BW35" s="80"/>
      <c r="BX35" s="80"/>
      <c r="BY35" s="80"/>
      <c r="BZ35" s="80"/>
      <c r="CA35" s="80"/>
      <c r="CB35" s="80"/>
      <c r="CC35" s="80"/>
      <c r="CD35" s="80"/>
      <c r="CE35" s="80"/>
      <c r="CF35" s="80"/>
      <c r="CG35" s="80"/>
    </row>
    <row r="36" spans="1:102" ht="13.5" hidden="1" customHeight="1" x14ac:dyDescent="0.25">
      <c r="A36" s="310"/>
      <c r="B36" s="265" t="s">
        <v>247</v>
      </c>
      <c r="C36" s="200">
        <f>'Correlation Calcs'!C673</f>
        <v>0.80997610112488738</v>
      </c>
      <c r="D36" s="112">
        <f>'Correlation Calcs'!D673</f>
        <v>0.8039202163781376</v>
      </c>
      <c r="E36" s="112">
        <f>'Correlation Calcs'!E673</f>
        <v>0.84286042538382511</v>
      </c>
      <c r="F36" s="112">
        <f>'Correlation Calcs'!F673</f>
        <v>0.76703162613622489</v>
      </c>
      <c r="G36" s="112">
        <f>'Correlation Calcs'!G673</f>
        <v>0.78029351392670754</v>
      </c>
      <c r="H36" s="112">
        <f>'Correlation Calcs'!H673</f>
        <v>0.87079169541088131</v>
      </c>
      <c r="I36" s="112">
        <f>'Correlation Calcs'!I673</f>
        <v>0.87091273501035182</v>
      </c>
      <c r="J36" s="112">
        <f>'Correlation Calcs'!J673</f>
        <v>0.86441902981521435</v>
      </c>
      <c r="K36" s="113">
        <f>'Correlation Calcs'!K673</f>
        <v>0.84636712376324164</v>
      </c>
      <c r="L36" s="162" t="e">
        <f>'Correlation Calcs'!L673</f>
        <v>#DIV/0!</v>
      </c>
      <c r="M36" s="200">
        <f>'Correlation Calcs'!M673</f>
        <v>1.3750342676962872E-2</v>
      </c>
      <c r="N36" s="112">
        <f>'Correlation Calcs'!N673</f>
        <v>-0.2641059459159581</v>
      </c>
      <c r="O36" s="112">
        <f>'Correlation Calcs'!O673</f>
        <v>1.9062475852327027E-2</v>
      </c>
      <c r="P36" s="112">
        <f>'Correlation Calcs'!P673</f>
        <v>-0.26289840832670797</v>
      </c>
      <c r="Q36" s="112">
        <f>'Correlation Calcs'!Q673</f>
        <v>-0.27089692440479901</v>
      </c>
      <c r="R36" s="112">
        <f>'Correlation Calcs'!R673</f>
        <v>0.31015490627566394</v>
      </c>
      <c r="S36" s="112">
        <f>'Correlation Calcs'!S673</f>
        <v>0.33803455861207765</v>
      </c>
      <c r="T36" s="112">
        <f>'Correlation Calcs'!T673</f>
        <v>0.25615351043347417</v>
      </c>
      <c r="U36" s="112">
        <f>'Correlation Calcs'!U673</f>
        <v>0.17095929851341807</v>
      </c>
      <c r="V36" s="112">
        <f>'Correlation Calcs'!V673</f>
        <v>-6.1602881232658488E-2</v>
      </c>
      <c r="W36" s="112">
        <f>'Correlation Calcs'!W673</f>
        <v>-8.0571129750628939E-2</v>
      </c>
      <c r="X36" s="112">
        <f>'Correlation Calcs'!X673</f>
        <v>0.32403148565823753</v>
      </c>
      <c r="Y36" s="112">
        <f>'Correlation Calcs'!Y673</f>
        <v>-1.9037739457351467E-2</v>
      </c>
      <c r="Z36" s="112">
        <f>'Correlation Calcs'!Z673</f>
        <v>-2.0131717139972052E-2</v>
      </c>
      <c r="AA36" s="112">
        <f>'Correlation Calcs'!AA673</f>
        <v>0.70352378914852265</v>
      </c>
      <c r="AB36" s="112">
        <f>'Correlation Calcs'!AB673</f>
        <v>0.59839075130793062</v>
      </c>
      <c r="AC36" s="112">
        <f>'Correlation Calcs'!AC673</f>
        <v>0.29417293870870592</v>
      </c>
      <c r="AD36" s="112">
        <f>'Correlation Calcs'!AD673</f>
        <v>0.20213507365595765</v>
      </c>
      <c r="AE36" s="112">
        <f>'Correlation Calcs'!AE673</f>
        <v>0.51176640067361601</v>
      </c>
      <c r="AF36" s="112">
        <f>'Correlation Calcs'!AF673</f>
        <v>0.46732726775642974</v>
      </c>
      <c r="AG36" s="112">
        <f>'Correlation Calcs'!AG673</f>
        <v>0.53632704231099371</v>
      </c>
      <c r="AH36" s="113">
        <f>'Correlation Calcs'!AH673</f>
        <v>0.46939847747201713</v>
      </c>
      <c r="AI36" s="116">
        <f>'Correlation Calcs'!AI673</f>
        <v>0.90518127340156729</v>
      </c>
      <c r="AJ36" s="112">
        <f>'Correlation Calcs'!AJ673</f>
        <v>1.0000000000000004</v>
      </c>
      <c r="AK36" s="112">
        <f>'Correlation Calcs'!AK673</f>
        <v>0.97898474868491991</v>
      </c>
      <c r="AL36" s="112">
        <f>'Correlation Calcs'!AL673</f>
        <v>0.92076678173395277</v>
      </c>
      <c r="AM36" s="112">
        <f>'Correlation Calcs'!AM673</f>
        <v>0.53961003910911443</v>
      </c>
      <c r="AN36" s="112">
        <f>'Correlation Calcs'!AN673</f>
        <v>0.83004370050552934</v>
      </c>
      <c r="AO36" s="112">
        <f>'Correlation Calcs'!AO673</f>
        <v>8.7233087846386115E-2</v>
      </c>
      <c r="AP36" s="112">
        <f>'Correlation Calcs'!AP673</f>
        <v>0.56155126819900003</v>
      </c>
      <c r="AQ36" s="112">
        <f>'Correlation Calcs'!AQ673</f>
        <v>0.80030111551752237</v>
      </c>
      <c r="AR36" s="112">
        <f>'Correlation Calcs'!AR673</f>
        <v>0.42822039952700369</v>
      </c>
      <c r="AS36" s="112" t="e">
        <f>'Correlation Calcs'!AS673</f>
        <v>#DIV/0!</v>
      </c>
      <c r="AT36" s="242">
        <f>'Correlation Calcs'!AT673</f>
        <v>0.8493269631715582</v>
      </c>
      <c r="AU36" s="112">
        <f>'Correlation Calcs'!AU673</f>
        <v>0.33196501005148144</v>
      </c>
      <c r="AV36" s="112">
        <f>'Correlation Calcs'!AV673</f>
        <v>7.2201247413725259E-2</v>
      </c>
      <c r="AW36" s="112">
        <f>'Correlation Calcs'!AW673</f>
        <v>0.48864056341475831</v>
      </c>
      <c r="AX36" s="112">
        <f>'Correlation Calcs'!AX673</f>
        <v>0.67995456766779405</v>
      </c>
      <c r="AY36" s="112">
        <f>'Correlation Calcs'!AY673</f>
        <v>0.8438448401951687</v>
      </c>
      <c r="AZ36" s="112">
        <f>'Correlation Calcs'!AZ673</f>
        <v>0.69359731447009543</v>
      </c>
      <c r="BA36" s="113">
        <f>'Correlation Calcs'!BA673</f>
        <v>0.55787752029217896</v>
      </c>
      <c r="BB36" s="81"/>
      <c r="BC36" s="81"/>
      <c r="BD36" s="81"/>
      <c r="BE36" s="81"/>
      <c r="BF36" s="81"/>
      <c r="BG36" s="81"/>
      <c r="BH36" s="81"/>
      <c r="BI36" s="81"/>
      <c r="BJ36" s="81"/>
      <c r="BK36" s="81"/>
      <c r="BL36" s="81"/>
      <c r="BM36" s="81"/>
      <c r="BN36" s="80"/>
      <c r="BO36" s="80"/>
      <c r="BP36" s="80"/>
      <c r="BQ36" s="80"/>
      <c r="BR36" s="80"/>
      <c r="BS36" s="80"/>
      <c r="BT36" s="80"/>
      <c r="BU36" s="80"/>
      <c r="BV36" s="80"/>
      <c r="BW36" s="80"/>
      <c r="BX36" s="80"/>
      <c r="BY36" s="80"/>
      <c r="BZ36" s="80"/>
      <c r="CA36" s="80"/>
      <c r="CB36" s="80"/>
      <c r="CC36" s="80"/>
      <c r="CD36" s="80"/>
      <c r="CE36" s="80"/>
      <c r="CF36" s="80"/>
      <c r="CG36" s="80"/>
      <c r="CH36" s="80"/>
    </row>
    <row r="37" spans="1:102" ht="13.5" hidden="1" customHeight="1" x14ac:dyDescent="0.25">
      <c r="A37" s="310"/>
      <c r="B37" s="265" t="s">
        <v>248</v>
      </c>
      <c r="C37" s="200">
        <f>'Correlation Calcs'!C674</f>
        <v>0.84182691178834879</v>
      </c>
      <c r="D37" s="112">
        <f>'Correlation Calcs'!D674</f>
        <v>0.83368982745634823</v>
      </c>
      <c r="E37" s="112">
        <f>'Correlation Calcs'!E674</f>
        <v>0.87301061482931219</v>
      </c>
      <c r="F37" s="112">
        <f>'Correlation Calcs'!F674</f>
        <v>0.81409261934681054</v>
      </c>
      <c r="G37" s="112">
        <f>'Correlation Calcs'!G674</f>
        <v>0.8147242872564443</v>
      </c>
      <c r="H37" s="112">
        <f>'Correlation Calcs'!H674</f>
        <v>0.89003570100833285</v>
      </c>
      <c r="I37" s="112">
        <f>'Correlation Calcs'!I674</f>
        <v>0.88182542626708671</v>
      </c>
      <c r="J37" s="112">
        <f>'Correlation Calcs'!J674</f>
        <v>0.8742380029632546</v>
      </c>
      <c r="K37" s="113">
        <f>'Correlation Calcs'!K674</f>
        <v>0.84283823185082729</v>
      </c>
      <c r="L37" s="162" t="e">
        <f>'Correlation Calcs'!L674</f>
        <v>#DIV/0!</v>
      </c>
      <c r="M37" s="200">
        <f>'Correlation Calcs'!M674</f>
        <v>-5.2524746582599605E-2</v>
      </c>
      <c r="N37" s="112">
        <f>'Correlation Calcs'!N674</f>
        <v>-0.32528904727116631</v>
      </c>
      <c r="O37" s="112">
        <f>'Correlation Calcs'!O674</f>
        <v>-1.2477847361297478E-2</v>
      </c>
      <c r="P37" s="112">
        <f>'Correlation Calcs'!P674</f>
        <v>-0.31758989203828603</v>
      </c>
      <c r="Q37" s="112">
        <f>'Correlation Calcs'!Q674</f>
        <v>-0.34214646282194283</v>
      </c>
      <c r="R37" s="112">
        <f>'Correlation Calcs'!R674</f>
        <v>0.24906253409129661</v>
      </c>
      <c r="S37" s="112">
        <f>'Correlation Calcs'!S674</f>
        <v>0.28360492669015042</v>
      </c>
      <c r="T37" s="112">
        <f>'Correlation Calcs'!T674</f>
        <v>0.19362417034455154</v>
      </c>
      <c r="U37" s="112">
        <f>'Correlation Calcs'!U674</f>
        <v>0.11069959006590924</v>
      </c>
      <c r="V37" s="112">
        <f>'Correlation Calcs'!V674</f>
        <v>-0.1152305590175178</v>
      </c>
      <c r="W37" s="112">
        <f>'Correlation Calcs'!W674</f>
        <v>-0.13239586461881089</v>
      </c>
      <c r="X37" s="112">
        <f>'Correlation Calcs'!X674</f>
        <v>0.30597277082296243</v>
      </c>
      <c r="Y37" s="112">
        <f>'Correlation Calcs'!Y674</f>
        <v>-7.4630320229449945E-2</v>
      </c>
      <c r="Z37" s="112">
        <f>'Correlation Calcs'!Z674</f>
        <v>-7.1985815474929868E-2</v>
      </c>
      <c r="AA37" s="112">
        <f>'Correlation Calcs'!AA674</f>
        <v>0.68949410086876517</v>
      </c>
      <c r="AB37" s="112">
        <f>'Correlation Calcs'!AB674</f>
        <v>0.591221512826269</v>
      </c>
      <c r="AC37" s="112">
        <f>'Correlation Calcs'!AC674</f>
        <v>0.27436339974359553</v>
      </c>
      <c r="AD37" s="112">
        <f>'Correlation Calcs'!AD674</f>
        <v>0.17613828749393595</v>
      </c>
      <c r="AE37" s="112">
        <f>'Correlation Calcs'!AE674</f>
        <v>0.51024957312934305</v>
      </c>
      <c r="AF37" s="112">
        <f>'Correlation Calcs'!AF674</f>
        <v>0.43703469448423249</v>
      </c>
      <c r="AG37" s="112">
        <f>'Correlation Calcs'!AG674</f>
        <v>0.52499695372674604</v>
      </c>
      <c r="AH37" s="113">
        <f>'Correlation Calcs'!AH674</f>
        <v>0.47149965046022729</v>
      </c>
      <c r="AI37" s="116">
        <f>'Correlation Calcs'!AI674</f>
        <v>0.87826638481543751</v>
      </c>
      <c r="AJ37" s="112">
        <f>'Correlation Calcs'!AJ674</f>
        <v>0.97898474868491991</v>
      </c>
      <c r="AK37" s="112">
        <f>'Correlation Calcs'!AK674</f>
        <v>0.99999999999999989</v>
      </c>
      <c r="AL37" s="112">
        <f>'Correlation Calcs'!AL674</f>
        <v>0.9116608598964886</v>
      </c>
      <c r="AM37" s="112">
        <f>'Correlation Calcs'!AM674</f>
        <v>0.41068798625062392</v>
      </c>
      <c r="AN37" s="112">
        <f>'Correlation Calcs'!AN674</f>
        <v>0.80524877131878969</v>
      </c>
      <c r="AO37" s="112">
        <f>'Correlation Calcs'!AO674</f>
        <v>-3.1573008909794829E-2</v>
      </c>
      <c r="AP37" s="112">
        <f>'Correlation Calcs'!AP674</f>
        <v>0.54499467501481857</v>
      </c>
      <c r="AQ37" s="112">
        <f>'Correlation Calcs'!AQ674</f>
        <v>0.80010136085277805</v>
      </c>
      <c r="AR37" s="112">
        <f>'Correlation Calcs'!AR674</f>
        <v>0.43577432774185343</v>
      </c>
      <c r="AS37" s="112" t="e">
        <f>'Correlation Calcs'!AS674</f>
        <v>#DIV/0!</v>
      </c>
      <c r="AT37" s="242">
        <f>'Correlation Calcs'!AT674</f>
        <v>0.84376883805076042</v>
      </c>
      <c r="AU37" s="112">
        <f>'Correlation Calcs'!AU674</f>
        <v>0.33110932376563051</v>
      </c>
      <c r="AV37" s="112">
        <f>'Correlation Calcs'!AV674</f>
        <v>0.13809839129288151</v>
      </c>
      <c r="AW37" s="112">
        <f>'Correlation Calcs'!AW674</f>
        <v>0.48889317484149447</v>
      </c>
      <c r="AX37" s="112">
        <f>'Correlation Calcs'!AX674</f>
        <v>0.67497323779978413</v>
      </c>
      <c r="AY37" s="112">
        <f>'Correlation Calcs'!AY674</f>
        <v>0.8702517728531024</v>
      </c>
      <c r="AZ37" s="112">
        <f>'Correlation Calcs'!AZ674</f>
        <v>0.72152992246037806</v>
      </c>
      <c r="BA37" s="113">
        <f>'Correlation Calcs'!BA674</f>
        <v>0.53649115613294629</v>
      </c>
      <c r="BB37" s="81"/>
      <c r="BC37" s="81"/>
      <c r="BD37" s="81"/>
      <c r="BE37" s="81"/>
      <c r="BF37" s="81"/>
      <c r="BG37" s="81"/>
      <c r="BH37" s="81"/>
      <c r="BI37" s="81"/>
      <c r="BJ37" s="81"/>
      <c r="BK37" s="81"/>
      <c r="BL37" s="81"/>
      <c r="BM37" s="81"/>
      <c r="BN37" s="80"/>
      <c r="BO37" s="80"/>
      <c r="BP37" s="80"/>
      <c r="BQ37" s="80"/>
      <c r="BR37" s="80"/>
      <c r="BS37" s="80"/>
      <c r="BT37" s="80"/>
      <c r="BU37" s="80"/>
      <c r="BV37" s="80"/>
      <c r="BW37" s="80"/>
      <c r="BX37" s="80"/>
      <c r="BY37" s="80"/>
      <c r="BZ37" s="80"/>
      <c r="CA37" s="80"/>
      <c r="CB37" s="80"/>
      <c r="CC37" s="80"/>
      <c r="CD37" s="80"/>
      <c r="CE37" s="80"/>
      <c r="CF37" s="80"/>
      <c r="CG37" s="80"/>
      <c r="CH37" s="80"/>
      <c r="CI37" s="80"/>
    </row>
    <row r="38" spans="1:102" ht="13.5" hidden="1" customHeight="1" x14ac:dyDescent="0.25">
      <c r="A38" s="310"/>
      <c r="B38" s="265" t="s">
        <v>249</v>
      </c>
      <c r="C38" s="200">
        <f>'Correlation Calcs'!C675</f>
        <v>0.77155029387550522</v>
      </c>
      <c r="D38" s="112">
        <f>'Correlation Calcs'!D675</f>
        <v>0.76282172588996455</v>
      </c>
      <c r="E38" s="112">
        <f>'Correlation Calcs'!E675</f>
        <v>0.81375683463322745</v>
      </c>
      <c r="F38" s="112">
        <f>'Correlation Calcs'!F675</f>
        <v>0.75671012783945935</v>
      </c>
      <c r="G38" s="112">
        <f>'Correlation Calcs'!G675</f>
        <v>0.77869731205798687</v>
      </c>
      <c r="H38" s="112">
        <f>'Correlation Calcs'!H675</f>
        <v>0.81666061428032688</v>
      </c>
      <c r="I38" s="112">
        <f>'Correlation Calcs'!I675</f>
        <v>0.81338168996906979</v>
      </c>
      <c r="J38" s="112">
        <f>'Correlation Calcs'!J675</f>
        <v>0.8330550682097082</v>
      </c>
      <c r="K38" s="113">
        <f>'Correlation Calcs'!K675</f>
        <v>0.76440411414354437</v>
      </c>
      <c r="L38" s="162" t="e">
        <f>'Correlation Calcs'!L675</f>
        <v>#DIV/0!</v>
      </c>
      <c r="M38" s="200">
        <f>'Correlation Calcs'!M675</f>
        <v>-7.1732302147726565E-2</v>
      </c>
      <c r="N38" s="112">
        <f>'Correlation Calcs'!N675</f>
        <v>-0.3584649732391329</v>
      </c>
      <c r="O38" s="112">
        <f>'Correlation Calcs'!O675</f>
        <v>-2.6418516816616665E-3</v>
      </c>
      <c r="P38" s="112">
        <f>'Correlation Calcs'!P675</f>
        <v>-0.3520632985864855</v>
      </c>
      <c r="Q38" s="112">
        <f>'Correlation Calcs'!Q675</f>
        <v>-0.37054715377059544</v>
      </c>
      <c r="R38" s="112">
        <f>'Correlation Calcs'!R675</f>
        <v>0.24897601677697032</v>
      </c>
      <c r="S38" s="112">
        <f>'Correlation Calcs'!S675</f>
        <v>0.28780447303006118</v>
      </c>
      <c r="T38" s="112">
        <f>'Correlation Calcs'!T675</f>
        <v>0.19147505485019123</v>
      </c>
      <c r="U38" s="112">
        <f>'Correlation Calcs'!U675</f>
        <v>0.10638617786259438</v>
      </c>
      <c r="V38" s="112">
        <f>'Correlation Calcs'!V675</f>
        <v>-0.14513742463491094</v>
      </c>
      <c r="W38" s="112">
        <f>'Correlation Calcs'!W675</f>
        <v>-0.15341488930553487</v>
      </c>
      <c r="X38" s="112">
        <f>'Correlation Calcs'!X675</f>
        <v>0.30024176418287424</v>
      </c>
      <c r="Y38" s="112">
        <f>'Correlation Calcs'!Y675</f>
        <v>-7.570414748107121E-2</v>
      </c>
      <c r="Z38" s="112">
        <f>'Correlation Calcs'!Z675</f>
        <v>-6.4821505195258047E-2</v>
      </c>
      <c r="AA38" s="112">
        <f>'Correlation Calcs'!AA675</f>
        <v>0.75549997298984839</v>
      </c>
      <c r="AB38" s="112">
        <f>'Correlation Calcs'!AB675</f>
        <v>0.68548497697610811</v>
      </c>
      <c r="AC38" s="112">
        <f>'Correlation Calcs'!AC675</f>
        <v>0.2153591038194653</v>
      </c>
      <c r="AD38" s="112">
        <f>'Correlation Calcs'!AD675</f>
        <v>0.11344508407344914</v>
      </c>
      <c r="AE38" s="112">
        <f>'Correlation Calcs'!AE675</f>
        <v>0.47143125225739652</v>
      </c>
      <c r="AF38" s="112">
        <f>'Correlation Calcs'!AF675</f>
        <v>0.43130084082788156</v>
      </c>
      <c r="AG38" s="112">
        <f>'Correlation Calcs'!AG675</f>
        <v>0.52704870596245279</v>
      </c>
      <c r="AH38" s="113">
        <f>'Correlation Calcs'!AH675</f>
        <v>0.41507061505013226</v>
      </c>
      <c r="AI38" s="116">
        <f>'Correlation Calcs'!AI675</f>
        <v>0.864660539759044</v>
      </c>
      <c r="AJ38" s="112">
        <f>'Correlation Calcs'!AJ675</f>
        <v>0.92076678173395254</v>
      </c>
      <c r="AK38" s="112">
        <f>'Correlation Calcs'!AK675</f>
        <v>0.91166085989648882</v>
      </c>
      <c r="AL38" s="112">
        <f>'Correlation Calcs'!AL675</f>
        <v>1</v>
      </c>
      <c r="AM38" s="112">
        <f>'Correlation Calcs'!AM675</f>
        <v>0.31869719944615449</v>
      </c>
      <c r="AN38" s="112">
        <f>'Correlation Calcs'!AN675</f>
        <v>0.87433196680423053</v>
      </c>
      <c r="AO38" s="112">
        <f>'Correlation Calcs'!AO675</f>
        <v>-6.7793917552484956E-2</v>
      </c>
      <c r="AP38" s="112">
        <f>'Correlation Calcs'!AP675</f>
        <v>0.52985925221594976</v>
      </c>
      <c r="AQ38" s="112">
        <f>'Correlation Calcs'!AQ675</f>
        <v>0.74926204647602479</v>
      </c>
      <c r="AR38" s="112">
        <f>'Correlation Calcs'!AR675</f>
        <v>0.51365671396180845</v>
      </c>
      <c r="AS38" s="112" t="e">
        <f>'Correlation Calcs'!AS675</f>
        <v>#DIV/0!</v>
      </c>
      <c r="AT38" s="242">
        <f>'Correlation Calcs'!AT675</f>
        <v>0.80634653015545588</v>
      </c>
      <c r="AU38" s="112">
        <f>'Correlation Calcs'!AU675</f>
        <v>0.32354100846292549</v>
      </c>
      <c r="AV38" s="112">
        <f>'Correlation Calcs'!AV675</f>
        <v>4.1108406242820993E-2</v>
      </c>
      <c r="AW38" s="112">
        <f>'Correlation Calcs'!AW675</f>
        <v>0.47340852351138185</v>
      </c>
      <c r="AX38" s="112">
        <f>'Correlation Calcs'!AX675</f>
        <v>0.63547940290562432</v>
      </c>
      <c r="AY38" s="112">
        <f>'Correlation Calcs'!AY675</f>
        <v>0.80055114462849286</v>
      </c>
      <c r="AZ38" s="112">
        <f>'Correlation Calcs'!AZ675</f>
        <v>0.61634450870056789</v>
      </c>
      <c r="BA38" s="113">
        <f>'Correlation Calcs'!BA675</f>
        <v>0.59411501227670005</v>
      </c>
      <c r="BB38" s="81"/>
      <c r="BC38" s="81"/>
      <c r="BD38" s="81"/>
      <c r="BE38" s="81"/>
      <c r="BF38" s="81"/>
      <c r="BG38" s="81"/>
      <c r="BH38" s="81"/>
      <c r="BI38" s="81"/>
      <c r="BJ38" s="81"/>
      <c r="BK38" s="81"/>
      <c r="BL38" s="81"/>
      <c r="BM38" s="81"/>
      <c r="BN38" s="80"/>
      <c r="BO38" s="80"/>
      <c r="BP38" s="80"/>
      <c r="BQ38" s="80"/>
      <c r="BR38" s="80"/>
      <c r="BS38" s="80"/>
      <c r="BT38" s="80"/>
      <c r="BU38" s="80"/>
      <c r="BV38" s="80"/>
      <c r="BW38" s="80"/>
      <c r="BX38" s="80"/>
      <c r="BY38" s="80"/>
      <c r="BZ38" s="80"/>
      <c r="CA38" s="80"/>
      <c r="CB38" s="80"/>
      <c r="CC38" s="80"/>
      <c r="CD38" s="80"/>
      <c r="CE38" s="80"/>
      <c r="CF38" s="80"/>
      <c r="CG38" s="80"/>
      <c r="CH38" s="80"/>
      <c r="CI38" s="80"/>
      <c r="CJ38" s="80"/>
      <c r="CK38" s="80"/>
      <c r="CL38" s="80"/>
    </row>
    <row r="39" spans="1:102" ht="13.5" hidden="1" customHeight="1" x14ac:dyDescent="0.25">
      <c r="A39" s="310"/>
      <c r="B39" s="265" t="s">
        <v>250</v>
      </c>
      <c r="C39" s="200">
        <f>'Correlation Calcs'!C676</f>
        <v>0.2331172720434545</v>
      </c>
      <c r="D39" s="112">
        <f>'Correlation Calcs'!D676</f>
        <v>0.23382582967008977</v>
      </c>
      <c r="E39" s="112">
        <f>'Correlation Calcs'!E676</f>
        <v>0.25721160002720389</v>
      </c>
      <c r="F39" s="112">
        <f>'Correlation Calcs'!F676</f>
        <v>0.20036295822256306</v>
      </c>
      <c r="G39" s="112">
        <f>'Correlation Calcs'!G676</f>
        <v>0.22253448943455695</v>
      </c>
      <c r="H39" s="112">
        <f>'Correlation Calcs'!H676</f>
        <v>0.30676426061184492</v>
      </c>
      <c r="I39" s="112">
        <f>'Correlation Calcs'!I676</f>
        <v>0.34270357606124752</v>
      </c>
      <c r="J39" s="112">
        <f>'Correlation Calcs'!J676</f>
        <v>0.32947669302501376</v>
      </c>
      <c r="K39" s="113">
        <f>'Correlation Calcs'!K676</f>
        <v>0.37193718159088035</v>
      </c>
      <c r="L39" s="162" t="e">
        <f>'Correlation Calcs'!L676</f>
        <v>#DIV/0!</v>
      </c>
      <c r="M39" s="200">
        <f>'Correlation Calcs'!M676</f>
        <v>0.26018957856732811</v>
      </c>
      <c r="N39" s="112">
        <f>'Correlation Calcs'!N676</f>
        <v>0.1981010485739437</v>
      </c>
      <c r="O39" s="112">
        <f>'Correlation Calcs'!O676</f>
        <v>0.17533419814497911</v>
      </c>
      <c r="P39" s="112">
        <f>'Correlation Calcs'!P676</f>
        <v>0.19002924281098474</v>
      </c>
      <c r="Q39" s="112">
        <f>'Correlation Calcs'!Q676</f>
        <v>0.18476136027867068</v>
      </c>
      <c r="R39" s="112">
        <f>'Correlation Calcs'!R676</f>
        <v>0.29948986508851216</v>
      </c>
      <c r="S39" s="112">
        <f>'Correlation Calcs'!S676</f>
        <v>0.28751148492684947</v>
      </c>
      <c r="T39" s="112">
        <f>'Correlation Calcs'!T676</f>
        <v>0.27858216109413725</v>
      </c>
      <c r="U39" s="112">
        <f>'Correlation Calcs'!U676</f>
        <v>0.27992964847132162</v>
      </c>
      <c r="V39" s="112">
        <f>'Correlation Calcs'!V676</f>
        <v>0.24818983704285361</v>
      </c>
      <c r="W39" s="112">
        <f>'Correlation Calcs'!W676</f>
        <v>0.17813565686558225</v>
      </c>
      <c r="X39" s="112">
        <f>'Correlation Calcs'!X676</f>
        <v>0.12667504012625255</v>
      </c>
      <c r="Y39" s="112">
        <f>'Correlation Calcs'!Y676</f>
        <v>0.16969921088828918</v>
      </c>
      <c r="Z39" s="112">
        <f>'Correlation Calcs'!Z676</f>
        <v>0.17760614123517249</v>
      </c>
      <c r="AA39" s="112">
        <f>'Correlation Calcs'!AA676</f>
        <v>0.15271582814626403</v>
      </c>
      <c r="AB39" s="112">
        <f>'Correlation Calcs'!AB676</f>
        <v>4.867140700976183E-2</v>
      </c>
      <c r="AC39" s="112">
        <f>'Correlation Calcs'!AC676</f>
        <v>0.31277799843582899</v>
      </c>
      <c r="AD39" s="112">
        <f>'Correlation Calcs'!AD676</f>
        <v>0.30539891302100974</v>
      </c>
      <c r="AE39" s="112">
        <f>'Correlation Calcs'!AE676</f>
        <v>0.29370730439610898</v>
      </c>
      <c r="AF39" s="112">
        <f>'Correlation Calcs'!AF676</f>
        <v>0.23010507322260002</v>
      </c>
      <c r="AG39" s="112">
        <f>'Correlation Calcs'!AG676</f>
        <v>0.1634979843296083</v>
      </c>
      <c r="AH39" s="113">
        <f>'Correlation Calcs'!AH676</f>
        <v>0.25917941076269407</v>
      </c>
      <c r="AI39" s="116">
        <f>'Correlation Calcs'!AI676</f>
        <v>0.52920801191998035</v>
      </c>
      <c r="AJ39" s="112">
        <f>'Correlation Calcs'!AJ676</f>
        <v>0.53961003910911454</v>
      </c>
      <c r="AK39" s="112">
        <f>'Correlation Calcs'!AK676</f>
        <v>0.41068798625062386</v>
      </c>
      <c r="AL39" s="112">
        <f>'Correlation Calcs'!AL676</f>
        <v>0.31869719944615454</v>
      </c>
      <c r="AM39" s="112">
        <f>'Correlation Calcs'!AM676</f>
        <v>1.0000000000000002</v>
      </c>
      <c r="AN39" s="112">
        <f>'Correlation Calcs'!AN676</f>
        <v>0.26132151677315757</v>
      </c>
      <c r="AO39" s="112">
        <f>'Correlation Calcs'!AO676</f>
        <v>0.73780476822122021</v>
      </c>
      <c r="AP39" s="112">
        <f>'Correlation Calcs'!AP676</f>
        <v>0.32646074045282958</v>
      </c>
      <c r="AQ39" s="112">
        <f>'Correlation Calcs'!AQ676</f>
        <v>0.37408685285101945</v>
      </c>
      <c r="AR39" s="112">
        <f>'Correlation Calcs'!AR676</f>
        <v>1.0769141857087654E-2</v>
      </c>
      <c r="AS39" s="112" t="e">
        <f>'Correlation Calcs'!AS676</f>
        <v>#DIV/0!</v>
      </c>
      <c r="AT39" s="242">
        <f>'Correlation Calcs'!AT676</f>
        <v>0.3902982320505185</v>
      </c>
      <c r="AU39" s="112">
        <f>'Correlation Calcs'!AU676</f>
        <v>0.20448822786500423</v>
      </c>
      <c r="AV39" s="112">
        <f>'Correlation Calcs'!AV676</f>
        <v>-4.8952993684344234E-2</v>
      </c>
      <c r="AW39" s="112">
        <f>'Correlation Calcs'!AW676</f>
        <v>0.18341643004657834</v>
      </c>
      <c r="AX39" s="112">
        <f>'Correlation Calcs'!AX676</f>
        <v>0.28874497742721417</v>
      </c>
      <c r="AY39" s="112">
        <f>'Correlation Calcs'!AY676</f>
        <v>0.26032311784556506</v>
      </c>
      <c r="AZ39" s="112">
        <f>'Correlation Calcs'!AZ676</f>
        <v>0.22209407096209505</v>
      </c>
      <c r="BA39" s="113">
        <f>'Correlation Calcs'!BA676</f>
        <v>0.2286305568434755</v>
      </c>
      <c r="BB39" s="81"/>
      <c r="BC39" s="81"/>
      <c r="BD39" s="81"/>
      <c r="BE39" s="81"/>
      <c r="BF39" s="81"/>
      <c r="BG39" s="81"/>
      <c r="BH39" s="81"/>
      <c r="BI39" s="81"/>
      <c r="BJ39" s="81"/>
      <c r="BK39" s="81"/>
      <c r="BL39" s="81"/>
      <c r="BM39" s="81"/>
      <c r="BN39" s="80"/>
      <c r="BO39" s="80"/>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row>
    <row r="40" spans="1:102" ht="13.5" hidden="1" customHeight="1" x14ac:dyDescent="0.25">
      <c r="A40" s="310"/>
      <c r="B40" s="265" t="s">
        <v>251</v>
      </c>
      <c r="C40" s="200">
        <f>'Correlation Calcs'!C677</f>
        <v>0.64518449292286506</v>
      </c>
      <c r="D40" s="112">
        <f>'Correlation Calcs'!D677</f>
        <v>0.64406368956762416</v>
      </c>
      <c r="E40" s="112">
        <f>'Correlation Calcs'!E677</f>
        <v>0.68948349768939143</v>
      </c>
      <c r="F40" s="112">
        <f>'Correlation Calcs'!F677</f>
        <v>0.57533643102263332</v>
      </c>
      <c r="G40" s="112">
        <f>'Correlation Calcs'!G677</f>
        <v>0.60844215747684149</v>
      </c>
      <c r="H40" s="112">
        <f>'Correlation Calcs'!H677</f>
        <v>0.72764521436423246</v>
      </c>
      <c r="I40" s="112">
        <f>'Correlation Calcs'!I677</f>
        <v>0.74849192926563857</v>
      </c>
      <c r="J40" s="112">
        <f>'Correlation Calcs'!J677</f>
        <v>0.76337851473271445</v>
      </c>
      <c r="K40" s="113">
        <f>'Correlation Calcs'!K677</f>
        <v>0.71640186810296191</v>
      </c>
      <c r="L40" s="162" t="e">
        <f>'Correlation Calcs'!L677</f>
        <v>#DIV/0!</v>
      </c>
      <c r="M40" s="200">
        <f>'Correlation Calcs'!M677</f>
        <v>9.3624084405569616E-2</v>
      </c>
      <c r="N40" s="112">
        <f>'Correlation Calcs'!N677</f>
        <v>-0.24299294746428232</v>
      </c>
      <c r="O40" s="112">
        <f>'Correlation Calcs'!O677</f>
        <v>-9.3001181305732393E-3</v>
      </c>
      <c r="P40" s="112">
        <f>'Correlation Calcs'!P677</f>
        <v>-0.24305582664077111</v>
      </c>
      <c r="Q40" s="112">
        <f>'Correlation Calcs'!Q677</f>
        <v>-0.24818039089387284</v>
      </c>
      <c r="R40" s="112">
        <f>'Correlation Calcs'!R677</f>
        <v>0.42107714082222403</v>
      </c>
      <c r="S40" s="112">
        <f>'Correlation Calcs'!S677</f>
        <v>0.4718469480309187</v>
      </c>
      <c r="T40" s="112">
        <f>'Correlation Calcs'!T677</f>
        <v>0.33654987775318757</v>
      </c>
      <c r="U40" s="112">
        <f>'Correlation Calcs'!U677</f>
        <v>0.27345173017432323</v>
      </c>
      <c r="V40" s="112">
        <f>'Correlation Calcs'!V677</f>
        <v>-1.0064581167870117E-2</v>
      </c>
      <c r="W40" s="112">
        <f>'Correlation Calcs'!W677</f>
        <v>-1.9427335343813561E-2</v>
      </c>
      <c r="X40" s="112">
        <f>'Correlation Calcs'!X677</f>
        <v>0.44967697421210384</v>
      </c>
      <c r="Y40" s="112">
        <f>'Correlation Calcs'!Y677</f>
        <v>8.3265919647460329E-2</v>
      </c>
      <c r="Z40" s="112">
        <f>'Correlation Calcs'!Z677</f>
        <v>7.6920653027375219E-2</v>
      </c>
      <c r="AA40" s="112">
        <f>'Correlation Calcs'!AA677</f>
        <v>0.8079081143279957</v>
      </c>
      <c r="AB40" s="112">
        <f>'Correlation Calcs'!AB677</f>
        <v>0.82061230928401707</v>
      </c>
      <c r="AC40" s="112">
        <f>'Correlation Calcs'!AC677</f>
        <v>0.23445614058700256</v>
      </c>
      <c r="AD40" s="112">
        <f>'Correlation Calcs'!AD677</f>
        <v>0.13292162118059528</v>
      </c>
      <c r="AE40" s="112">
        <f>'Correlation Calcs'!AE677</f>
        <v>0.48803793940172169</v>
      </c>
      <c r="AF40" s="112">
        <f>'Correlation Calcs'!AF677</f>
        <v>0.57994106917060417</v>
      </c>
      <c r="AG40" s="112">
        <f>'Correlation Calcs'!AG677</f>
        <v>0.6832386830433772</v>
      </c>
      <c r="AH40" s="113">
        <f>'Correlation Calcs'!AH677</f>
        <v>0.46395469579416898</v>
      </c>
      <c r="AI40" s="116">
        <f>'Correlation Calcs'!AI677</f>
        <v>0.84143349573871762</v>
      </c>
      <c r="AJ40" s="112">
        <f>'Correlation Calcs'!AJ677</f>
        <v>0.83004370050552922</v>
      </c>
      <c r="AK40" s="112">
        <f>'Correlation Calcs'!AK677</f>
        <v>0.80524877131878947</v>
      </c>
      <c r="AL40" s="112">
        <f>'Correlation Calcs'!AL677</f>
        <v>0.87433196680423053</v>
      </c>
      <c r="AM40" s="112">
        <f>'Correlation Calcs'!AM677</f>
        <v>0.26132151677315757</v>
      </c>
      <c r="AN40" s="112">
        <f>'Correlation Calcs'!AN677</f>
        <v>1</v>
      </c>
      <c r="AO40" s="112">
        <f>'Correlation Calcs'!AO677</f>
        <v>-9.2432213674902869E-2</v>
      </c>
      <c r="AP40" s="112">
        <f>'Correlation Calcs'!AP677</f>
        <v>0.55393094172524582</v>
      </c>
      <c r="AQ40" s="112">
        <f>'Correlation Calcs'!AQ677</f>
        <v>0.67223783165629725</v>
      </c>
      <c r="AR40" s="112">
        <f>'Correlation Calcs'!AR677</f>
        <v>0.56438814806185067</v>
      </c>
      <c r="AS40" s="112" t="e">
        <f>'Correlation Calcs'!AS677</f>
        <v>#DIV/0!</v>
      </c>
      <c r="AT40" s="242">
        <f>'Correlation Calcs'!AT677</f>
        <v>0.77154904167039717</v>
      </c>
      <c r="AU40" s="112">
        <f>'Correlation Calcs'!AU677</f>
        <v>0.2267315780775867</v>
      </c>
      <c r="AV40" s="112">
        <f>'Correlation Calcs'!AV677</f>
        <v>-0.18216939059932322</v>
      </c>
      <c r="AW40" s="112">
        <f>'Correlation Calcs'!AW677</f>
        <v>0.47111052117605456</v>
      </c>
      <c r="AX40" s="112">
        <f>'Correlation Calcs'!AX677</f>
        <v>0.62843080501048365</v>
      </c>
      <c r="AY40" s="112">
        <f>'Correlation Calcs'!AY677</f>
        <v>0.6789011654859447</v>
      </c>
      <c r="AZ40" s="112">
        <f>'Correlation Calcs'!AZ677</f>
        <v>0.43978329334174299</v>
      </c>
      <c r="BA40" s="113">
        <f>'Correlation Calcs'!BA677</f>
        <v>0.63848507201440696</v>
      </c>
      <c r="BB40" s="81"/>
      <c r="BC40" s="81"/>
      <c r="BD40" s="81"/>
      <c r="BE40" s="81"/>
      <c r="BF40" s="81"/>
      <c r="BG40" s="81"/>
      <c r="BH40" s="81"/>
      <c r="BI40" s="81"/>
      <c r="BJ40" s="81"/>
      <c r="BK40" s="81"/>
      <c r="BL40" s="81"/>
      <c r="BM40" s="81"/>
      <c r="BN40" s="80"/>
      <c r="BO40" s="80"/>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row>
    <row r="41" spans="1:102" ht="13.5" hidden="1" customHeight="1" x14ac:dyDescent="0.25">
      <c r="A41" s="310"/>
      <c r="B41" s="265" t="s">
        <v>252</v>
      </c>
      <c r="C41" s="200">
        <f>'Correlation Calcs'!C678</f>
        <v>-9.1919571728310195E-2</v>
      </c>
      <c r="D41" s="112">
        <f>'Correlation Calcs'!D678</f>
        <v>-8.8291171753327388E-2</v>
      </c>
      <c r="E41" s="112">
        <f>'Correlation Calcs'!E678</f>
        <v>-8.618153711572682E-2</v>
      </c>
      <c r="F41" s="112">
        <f>'Correlation Calcs'!F678</f>
        <v>-0.11594175475902675</v>
      </c>
      <c r="G41" s="112">
        <f>'Correlation Calcs'!G678</f>
        <v>-0.11300351604909337</v>
      </c>
      <c r="H41" s="112">
        <f>'Correlation Calcs'!H678</f>
        <v>-7.6906302637930857E-2</v>
      </c>
      <c r="I41" s="112">
        <f>'Correlation Calcs'!I678</f>
        <v>-6.8028633619047874E-2</v>
      </c>
      <c r="J41" s="112">
        <f>'Correlation Calcs'!J678</f>
        <v>-6.9253969404282606E-2</v>
      </c>
      <c r="K41" s="113">
        <f>'Correlation Calcs'!K678</f>
        <v>-3.9138897148566186E-2</v>
      </c>
      <c r="L41" s="162" t="e">
        <f>'Correlation Calcs'!L678</f>
        <v>#DIV/0!</v>
      </c>
      <c r="M41" s="200">
        <f>'Correlation Calcs'!M678</f>
        <v>0.22964385793645822</v>
      </c>
      <c r="N41" s="112">
        <f>'Correlation Calcs'!N678</f>
        <v>0.29770558983068074</v>
      </c>
      <c r="O41" s="112">
        <f>'Correlation Calcs'!O678</f>
        <v>0.14190679917021656</v>
      </c>
      <c r="P41" s="112">
        <f>'Correlation Calcs'!P678</f>
        <v>0.28912662318824878</v>
      </c>
      <c r="Q41" s="112">
        <f>'Correlation Calcs'!Q678</f>
        <v>0.28358900429982314</v>
      </c>
      <c r="R41" s="112">
        <f>'Correlation Calcs'!R678</f>
        <v>0.13281335922087359</v>
      </c>
      <c r="S41" s="112">
        <f>'Correlation Calcs'!S678</f>
        <v>0.10871374640489261</v>
      </c>
      <c r="T41" s="112">
        <f>'Correlation Calcs'!T678</f>
        <v>0.13538746827045797</v>
      </c>
      <c r="U41" s="112">
        <f>'Correlation Calcs'!U678</f>
        <v>0.14599632602009971</v>
      </c>
      <c r="V41" s="112">
        <f>'Correlation Calcs'!V678</f>
        <v>0.24550879355350855</v>
      </c>
      <c r="W41" s="112">
        <f>'Correlation Calcs'!W678</f>
        <v>0.18756152927794079</v>
      </c>
      <c r="X41" s="112">
        <f>'Correlation Calcs'!X678</f>
        <v>-1.6856435318744617E-2</v>
      </c>
      <c r="Y41" s="112">
        <f>'Correlation Calcs'!Y678</f>
        <v>0.12609555596421412</v>
      </c>
      <c r="Z41" s="112">
        <f>'Correlation Calcs'!Z678</f>
        <v>0.14110685061174416</v>
      </c>
      <c r="AA41" s="112">
        <f>'Correlation Calcs'!AA678</f>
        <v>-0.17478056722415847</v>
      </c>
      <c r="AB41" s="112">
        <f>'Correlation Calcs'!AB678</f>
        <v>-0.18713347490695564</v>
      </c>
      <c r="AC41" s="112">
        <f>'Correlation Calcs'!AC678</f>
        <v>0.13037594403555686</v>
      </c>
      <c r="AD41" s="112">
        <f>'Correlation Calcs'!AD678</f>
        <v>0.15985845414725081</v>
      </c>
      <c r="AE41" s="112">
        <f>'Correlation Calcs'!AE678</f>
        <v>2.9230089384162598E-2</v>
      </c>
      <c r="AF41" s="112">
        <f>'Correlation Calcs'!AF678</f>
        <v>-3.4624246217401559E-2</v>
      </c>
      <c r="AG41" s="112">
        <f>'Correlation Calcs'!AG678</f>
        <v>-0.10582045890359272</v>
      </c>
      <c r="AH41" s="113">
        <f>'Correlation Calcs'!AH678</f>
        <v>7.7598900498526192E-4</v>
      </c>
      <c r="AI41" s="116">
        <f>'Correlation Calcs'!AI678</f>
        <v>0.15504828781017332</v>
      </c>
      <c r="AJ41" s="112">
        <f>'Correlation Calcs'!AJ678</f>
        <v>8.7233087846386156E-2</v>
      </c>
      <c r="AK41" s="112">
        <f>'Correlation Calcs'!AK678</f>
        <v>-3.1573008909794829E-2</v>
      </c>
      <c r="AL41" s="112">
        <f>'Correlation Calcs'!AL678</f>
        <v>-6.7793917552484956E-2</v>
      </c>
      <c r="AM41" s="112">
        <f>'Correlation Calcs'!AM678</f>
        <v>0.73780476822122021</v>
      </c>
      <c r="AN41" s="112">
        <f>'Correlation Calcs'!AN678</f>
        <v>-9.2432213674902869E-2</v>
      </c>
      <c r="AO41" s="112">
        <f>'Correlation Calcs'!AO678</f>
        <v>1.0000000000000002</v>
      </c>
      <c r="AP41" s="112">
        <f>'Correlation Calcs'!AP678</f>
        <v>-5.1472528602671689E-3</v>
      </c>
      <c r="AQ41" s="112">
        <f>'Correlation Calcs'!AQ678</f>
        <v>-3.4895153730876274E-2</v>
      </c>
      <c r="AR41" s="112">
        <f>'Correlation Calcs'!AR678</f>
        <v>-0.12620340154324436</v>
      </c>
      <c r="AS41" s="112" t="e">
        <f>'Correlation Calcs'!AS678</f>
        <v>#DIV/0!</v>
      </c>
      <c r="AT41" s="242">
        <f>'Correlation Calcs'!AT678</f>
        <v>6.3664661622400993E-3</v>
      </c>
      <c r="AU41" s="112">
        <f>'Correlation Calcs'!AU678</f>
        <v>4.0399001077054981E-3</v>
      </c>
      <c r="AV41" s="112">
        <f>'Correlation Calcs'!AV678</f>
        <v>-7.9581602195463758E-2</v>
      </c>
      <c r="AW41" s="112">
        <f>'Correlation Calcs'!AW678</f>
        <v>-2.2059021353098166E-4</v>
      </c>
      <c r="AX41" s="112">
        <f>'Correlation Calcs'!AX678</f>
        <v>-3.3093719596418501E-3</v>
      </c>
      <c r="AY41" s="112">
        <f>'Correlation Calcs'!AY678</f>
        <v>-9.2596097952506284E-2</v>
      </c>
      <c r="AZ41" s="112">
        <f>'Correlation Calcs'!AZ678</f>
        <v>-5.2952211773323966E-2</v>
      </c>
      <c r="BA41" s="113">
        <f>'Correlation Calcs'!BA678</f>
        <v>-2.8119700754888659E-2</v>
      </c>
      <c r="BB41" s="81"/>
      <c r="BC41" s="81"/>
      <c r="BD41" s="81"/>
      <c r="BE41" s="81"/>
      <c r="BF41" s="81"/>
      <c r="BG41" s="81"/>
      <c r="BH41" s="81"/>
      <c r="BI41" s="81"/>
      <c r="BJ41" s="81"/>
      <c r="BK41" s="81"/>
      <c r="BL41" s="81"/>
      <c r="BM41" s="81"/>
      <c r="BN41" s="80"/>
      <c r="BO41" s="80"/>
      <c r="BP41" s="80"/>
      <c r="BQ41" s="80"/>
      <c r="BR41" s="80"/>
      <c r="BS41" s="80"/>
      <c r="BT41" s="80"/>
      <c r="BU41" s="80"/>
      <c r="BV41" s="80"/>
      <c r="BW41" s="80"/>
      <c r="BX41" s="80"/>
      <c r="BY41" s="80"/>
      <c r="BZ41" s="80"/>
      <c r="CA41" s="80"/>
      <c r="CB41" s="80"/>
      <c r="CC41" s="80"/>
      <c r="CD41" s="80"/>
      <c r="CE41" s="80"/>
      <c r="CF41" s="80"/>
      <c r="CG41" s="80"/>
      <c r="CH41" s="80"/>
      <c r="CI41" s="80"/>
      <c r="CJ41" s="80"/>
      <c r="CK41" s="80"/>
      <c r="CL41" s="80"/>
      <c r="CM41" s="80"/>
      <c r="CN41" s="80"/>
      <c r="CO41" s="80"/>
      <c r="CP41" s="80"/>
      <c r="CQ41" s="80"/>
      <c r="CR41" s="80"/>
      <c r="CS41" s="80"/>
    </row>
    <row r="42" spans="1:102" ht="13.5" customHeight="1" x14ac:dyDescent="0.25">
      <c r="A42" s="310"/>
      <c r="B42" s="265" t="s">
        <v>67</v>
      </c>
      <c r="C42" s="200">
        <f>'Correlation Calcs'!C679</f>
        <v>0.38300410829578452</v>
      </c>
      <c r="D42" s="112">
        <f>'Correlation Calcs'!D679</f>
        <v>0.38256222780776555</v>
      </c>
      <c r="E42" s="112">
        <f>'Correlation Calcs'!E679</f>
        <v>0.41995320935046765</v>
      </c>
      <c r="F42" s="112">
        <f>'Correlation Calcs'!F679</f>
        <v>0.33882455070033984</v>
      </c>
      <c r="G42" s="112">
        <f>'Correlation Calcs'!G679</f>
        <v>0.33729804533605906</v>
      </c>
      <c r="H42" s="112">
        <f>'Correlation Calcs'!H679</f>
        <v>0.48998571618719045</v>
      </c>
      <c r="I42" s="112">
        <f>'Correlation Calcs'!I679</f>
        <v>0.54476256876388152</v>
      </c>
      <c r="J42" s="112">
        <f>'Correlation Calcs'!J679</f>
        <v>0.54813097190022986</v>
      </c>
      <c r="K42" s="113">
        <f>'Correlation Calcs'!K679</f>
        <v>0.55674431640411814</v>
      </c>
      <c r="L42" s="162" t="e">
        <f>'Correlation Calcs'!L679</f>
        <v>#DIV/0!</v>
      </c>
      <c r="M42" s="200">
        <f>'Correlation Calcs'!M679</f>
        <v>3.3060571021383531E-2</v>
      </c>
      <c r="N42" s="112">
        <f>'Correlation Calcs'!N679</f>
        <v>-0.12621749259791909</v>
      </c>
      <c r="O42" s="112">
        <f>'Correlation Calcs'!O679</f>
        <v>8.730857173485182E-2</v>
      </c>
      <c r="P42" s="112">
        <f>'Correlation Calcs'!P679</f>
        <v>-8.5479117729756984E-2</v>
      </c>
      <c r="Q42" s="112">
        <f>'Correlation Calcs'!Q679</f>
        <v>-0.20628742640994158</v>
      </c>
      <c r="R42" s="112">
        <f>'Correlation Calcs'!R679</f>
        <v>0.20542578201064396</v>
      </c>
      <c r="S42" s="112">
        <f>'Correlation Calcs'!S679</f>
        <v>0.25703222063773157</v>
      </c>
      <c r="T42" s="112">
        <f>'Correlation Calcs'!T679</f>
        <v>0.13869424494489629</v>
      </c>
      <c r="U42" s="112">
        <f>'Correlation Calcs'!U679</f>
        <v>0.26770786960570403</v>
      </c>
      <c r="V42" s="112">
        <f>'Correlation Calcs'!V679</f>
        <v>2.4258735849933506E-2</v>
      </c>
      <c r="W42" s="112">
        <f>'Correlation Calcs'!W679</f>
        <v>-2.3822853303035949E-2</v>
      </c>
      <c r="X42" s="112">
        <f>'Correlation Calcs'!X679</f>
        <v>0.20331700398296707</v>
      </c>
      <c r="Y42" s="112">
        <f>'Correlation Calcs'!Y679</f>
        <v>-5.9243435576294821E-2</v>
      </c>
      <c r="Z42" s="112">
        <f>'Correlation Calcs'!Z679</f>
        <v>-4.5216106362400685E-2</v>
      </c>
      <c r="AA42" s="112">
        <f>'Correlation Calcs'!AA679</f>
        <v>0.44296008107447088</v>
      </c>
      <c r="AB42" s="112">
        <f>'Correlation Calcs'!AB679</f>
        <v>0.39457301438214881</v>
      </c>
      <c r="AC42" s="112">
        <f>'Correlation Calcs'!AC679</f>
        <v>0.41691928354515562</v>
      </c>
      <c r="AD42" s="112">
        <f>'Correlation Calcs'!AD679</f>
        <v>0.35420989026862582</v>
      </c>
      <c r="AE42" s="112">
        <f>'Correlation Calcs'!AE679</f>
        <v>0.51527426174966451</v>
      </c>
      <c r="AF42" s="112">
        <f>'Correlation Calcs'!AF679</f>
        <v>0.38288085329102128</v>
      </c>
      <c r="AG42" s="112">
        <f>'Correlation Calcs'!AG679</f>
        <v>0.45707477334737484</v>
      </c>
      <c r="AH42" s="113">
        <f>'Correlation Calcs'!AH679</f>
        <v>0.4931370991925012</v>
      </c>
      <c r="AI42" s="116">
        <f>'Correlation Calcs'!AI679</f>
        <v>0.53125549986714082</v>
      </c>
      <c r="AJ42" s="112">
        <f>'Correlation Calcs'!AJ679</f>
        <v>0.56155126819900003</v>
      </c>
      <c r="AK42" s="112">
        <f>'Correlation Calcs'!AK679</f>
        <v>0.54499467501481869</v>
      </c>
      <c r="AL42" s="112">
        <f>'Correlation Calcs'!AL679</f>
        <v>0.52985925221594976</v>
      </c>
      <c r="AM42" s="112">
        <f>'Correlation Calcs'!AM679</f>
        <v>0.32646074045282963</v>
      </c>
      <c r="AN42" s="112">
        <f>'Correlation Calcs'!AN679</f>
        <v>0.55393094172524593</v>
      </c>
      <c r="AO42" s="112">
        <f>'Correlation Calcs'!AO679</f>
        <v>-5.147252860267168E-3</v>
      </c>
      <c r="AP42" s="112">
        <f>'Correlation Calcs'!AP679</f>
        <v>0.99999999999999933</v>
      </c>
      <c r="AQ42" s="112">
        <f>'Correlation Calcs'!AQ679</f>
        <v>0.69504516555978235</v>
      </c>
      <c r="AR42" s="112">
        <f>'Correlation Calcs'!AR679</f>
        <v>0.39919053001027349</v>
      </c>
      <c r="AS42" s="112" t="e">
        <f>'Correlation Calcs'!AS679</f>
        <v>#DIV/0!</v>
      </c>
      <c r="AT42" s="242">
        <f>'Correlation Calcs'!AT679</f>
        <v>0.69102601452512702</v>
      </c>
      <c r="AU42" s="112">
        <f>'Correlation Calcs'!AU679</f>
        <v>0.46081343874413294</v>
      </c>
      <c r="AV42" s="112">
        <f>'Correlation Calcs'!AV679</f>
        <v>-7.5656853839032191E-3</v>
      </c>
      <c r="AW42" s="112">
        <f>'Correlation Calcs'!AW679</f>
        <v>0.23704673362924267</v>
      </c>
      <c r="AX42" s="112">
        <f>'Correlation Calcs'!AX679</f>
        <v>0.39859357326781869</v>
      </c>
      <c r="AY42" s="112">
        <f>'Correlation Calcs'!AY679</f>
        <v>0.41122771549324194</v>
      </c>
      <c r="AZ42" s="112">
        <f>'Correlation Calcs'!AZ679</f>
        <v>0.10845909100627009</v>
      </c>
      <c r="BA42" s="113">
        <f>'Correlation Calcs'!BA679</f>
        <v>0.44106365668506242</v>
      </c>
      <c r="BB42" s="81"/>
      <c r="BC42" s="81"/>
      <c r="BD42" s="81"/>
      <c r="BE42" s="81"/>
      <c r="BF42" s="81"/>
      <c r="BG42" s="81"/>
      <c r="BH42" s="81"/>
      <c r="BI42" s="81"/>
      <c r="BJ42" s="81"/>
      <c r="BK42" s="81"/>
      <c r="BL42" s="81"/>
      <c r="BM42" s="81"/>
      <c r="BN42" s="80"/>
      <c r="BO42" s="80"/>
      <c r="BP42" s="80"/>
      <c r="BQ42" s="80"/>
      <c r="BR42" s="80"/>
      <c r="BS42" s="80"/>
      <c r="BT42" s="80"/>
      <c r="BU42" s="80"/>
      <c r="BV42" s="80"/>
      <c r="BW42" s="80"/>
      <c r="BX42" s="80"/>
      <c r="BY42" s="80"/>
      <c r="BZ42" s="80"/>
      <c r="CA42" s="80"/>
      <c r="CB42" s="80"/>
      <c r="CC42" s="80"/>
      <c r="CD42" s="80"/>
      <c r="CE42" s="80"/>
      <c r="CF42" s="80"/>
      <c r="CG42" s="80"/>
      <c r="CH42" s="80"/>
      <c r="CI42" s="80"/>
      <c r="CJ42" s="80"/>
      <c r="CK42" s="80"/>
      <c r="CL42" s="80"/>
      <c r="CM42" s="80"/>
      <c r="CN42" s="80"/>
      <c r="CO42" s="80"/>
      <c r="CP42" s="80"/>
      <c r="CQ42" s="80"/>
      <c r="CR42" s="80"/>
      <c r="CS42" s="80"/>
      <c r="CT42" s="80"/>
    </row>
    <row r="43" spans="1:102" ht="13.5" hidden="1" customHeight="1" x14ac:dyDescent="0.25">
      <c r="A43" s="310"/>
      <c r="B43" s="265" t="s">
        <v>68</v>
      </c>
      <c r="C43" s="200">
        <f>'Correlation Calcs'!C680</f>
        <v>0.71373913445371739</v>
      </c>
      <c r="D43" s="112">
        <f>'Correlation Calcs'!D680</f>
        <v>0.71593554043672591</v>
      </c>
      <c r="E43" s="112">
        <f>'Correlation Calcs'!E680</f>
        <v>0.70965147225600433</v>
      </c>
      <c r="F43" s="112">
        <f>'Correlation Calcs'!F680</f>
        <v>0.60447217939462139</v>
      </c>
      <c r="G43" s="112">
        <f>'Correlation Calcs'!G680</f>
        <v>0.55388412960220901</v>
      </c>
      <c r="H43" s="112">
        <f>'Correlation Calcs'!H680</f>
        <v>0.81685939145464093</v>
      </c>
      <c r="I43" s="112">
        <f>'Correlation Calcs'!I680</f>
        <v>0.84368483695695418</v>
      </c>
      <c r="J43" s="112">
        <f>'Correlation Calcs'!J680</f>
        <v>0.7797690983431308</v>
      </c>
      <c r="K43" s="113">
        <f>'Correlation Calcs'!K680</f>
        <v>0.81330217069468358</v>
      </c>
      <c r="L43" s="162" t="e">
        <f>'Correlation Calcs'!L680</f>
        <v>#DIV/0!</v>
      </c>
      <c r="M43" s="200">
        <f>'Correlation Calcs'!M680</f>
        <v>-3.7281968912129274E-2</v>
      </c>
      <c r="N43" s="112">
        <f>'Correlation Calcs'!N680</f>
        <v>-0.27285695626810264</v>
      </c>
      <c r="O43" s="112">
        <f>'Correlation Calcs'!O680</f>
        <v>1.1505053848375543E-2</v>
      </c>
      <c r="P43" s="112">
        <f>'Correlation Calcs'!P680</f>
        <v>-0.25443177076613849</v>
      </c>
      <c r="Q43" s="112">
        <f>'Correlation Calcs'!Q680</f>
        <v>-0.30040776938653507</v>
      </c>
      <c r="R43" s="112">
        <f>'Correlation Calcs'!R680</f>
        <v>0.23681410076929102</v>
      </c>
      <c r="S43" s="112">
        <f>'Correlation Calcs'!S680</f>
        <v>0.25498196052150623</v>
      </c>
      <c r="T43" s="112">
        <f>'Correlation Calcs'!T680</f>
        <v>0.19820714938247641</v>
      </c>
      <c r="U43" s="112">
        <f>'Correlation Calcs'!U680</f>
        <v>0.18849487591379532</v>
      </c>
      <c r="V43" s="112">
        <f>'Correlation Calcs'!V680</f>
        <v>-6.2092689186950073E-2</v>
      </c>
      <c r="W43" s="112">
        <f>'Correlation Calcs'!W680</f>
        <v>-0.10399989137683421</v>
      </c>
      <c r="X43" s="112">
        <f>'Correlation Calcs'!X680</f>
        <v>0.19158781147410942</v>
      </c>
      <c r="Y43" s="112">
        <f>'Correlation Calcs'!Y680</f>
        <v>-8.1656554209431922E-2</v>
      </c>
      <c r="Z43" s="112">
        <f>'Correlation Calcs'!Z680</f>
        <v>-7.151428057374952E-2</v>
      </c>
      <c r="AA43" s="112">
        <f>'Correlation Calcs'!AA680</f>
        <v>0.60595993550148264</v>
      </c>
      <c r="AB43" s="112">
        <f>'Correlation Calcs'!AB680</f>
        <v>0.44321274611696682</v>
      </c>
      <c r="AC43" s="112">
        <f>'Correlation Calcs'!AC680</f>
        <v>0.40006079555495094</v>
      </c>
      <c r="AD43" s="112">
        <f>'Correlation Calcs'!AD680</f>
        <v>0.31383870763700811</v>
      </c>
      <c r="AE43" s="112">
        <f>'Correlation Calcs'!AE680</f>
        <v>0.57569761403630693</v>
      </c>
      <c r="AF43" s="112">
        <f>'Correlation Calcs'!AF680</f>
        <v>0.4687917472025146</v>
      </c>
      <c r="AG43" s="112">
        <f>'Correlation Calcs'!AG680</f>
        <v>0.51713992657764418</v>
      </c>
      <c r="AH43" s="113">
        <f>'Correlation Calcs'!AH680</f>
        <v>0.55608201809265501</v>
      </c>
      <c r="AI43" s="116">
        <f>'Correlation Calcs'!AI680</f>
        <v>0.6704616809550914</v>
      </c>
      <c r="AJ43" s="112">
        <f>'Correlation Calcs'!AJ680</f>
        <v>0.80030111551752237</v>
      </c>
      <c r="AK43" s="112">
        <f>'Correlation Calcs'!AK680</f>
        <v>0.80010136085277794</v>
      </c>
      <c r="AL43" s="112">
        <f>'Correlation Calcs'!AL680</f>
        <v>0.7492620464760249</v>
      </c>
      <c r="AM43" s="112">
        <f>'Correlation Calcs'!AM680</f>
        <v>0.37408685285101945</v>
      </c>
      <c r="AN43" s="112">
        <f>'Correlation Calcs'!AN680</f>
        <v>0.67223783165629725</v>
      </c>
      <c r="AO43" s="112">
        <f>'Correlation Calcs'!AO680</f>
        <v>-3.4895153730876288E-2</v>
      </c>
      <c r="AP43" s="112">
        <f>'Correlation Calcs'!AP680</f>
        <v>0.69504516555978235</v>
      </c>
      <c r="AQ43" s="112">
        <f>'Correlation Calcs'!AQ680</f>
        <v>1.0000000000000004</v>
      </c>
      <c r="AR43" s="112">
        <f>'Correlation Calcs'!AR680</f>
        <v>0.30220134897716094</v>
      </c>
      <c r="AS43" s="112" t="e">
        <f>'Correlation Calcs'!AS680</f>
        <v>#DIV/0!</v>
      </c>
      <c r="AT43" s="242">
        <f>'Correlation Calcs'!AT680</f>
        <v>0.7636941485657619</v>
      </c>
      <c r="AU43" s="112">
        <f>'Correlation Calcs'!AU680</f>
        <v>0.41453937083050885</v>
      </c>
      <c r="AV43" s="112">
        <f>'Correlation Calcs'!AV680</f>
        <v>0.17787968990023581</v>
      </c>
      <c r="AW43" s="112">
        <f>'Correlation Calcs'!AW680</f>
        <v>0.36182285182137541</v>
      </c>
      <c r="AX43" s="112">
        <f>'Correlation Calcs'!AX680</f>
        <v>0.57920286661306986</v>
      </c>
      <c r="AY43" s="112">
        <f>'Correlation Calcs'!AY680</f>
        <v>0.74741542765874036</v>
      </c>
      <c r="AZ43" s="112">
        <f>'Correlation Calcs'!AZ680</f>
        <v>0.5730106973400112</v>
      </c>
      <c r="BA43" s="113">
        <f>'Correlation Calcs'!BA680</f>
        <v>0.56793916574522074</v>
      </c>
      <c r="BB43" s="81"/>
      <c r="BC43" s="81"/>
      <c r="BD43" s="81"/>
      <c r="BE43" s="81"/>
      <c r="BF43" s="81"/>
      <c r="BG43" s="81"/>
      <c r="BH43" s="81"/>
      <c r="BI43" s="81"/>
      <c r="BJ43" s="81"/>
      <c r="BK43" s="81"/>
      <c r="BL43" s="81"/>
      <c r="BM43" s="81"/>
      <c r="BN43" s="80"/>
      <c r="BO43" s="80"/>
      <c r="BP43" s="80"/>
      <c r="BQ43" s="80"/>
      <c r="BR43" s="80"/>
      <c r="BS43" s="80"/>
      <c r="BT43" s="80"/>
      <c r="BU43" s="80"/>
      <c r="BV43" s="80"/>
      <c r="BW43" s="80"/>
      <c r="BX43" s="80"/>
      <c r="BY43" s="80"/>
      <c r="BZ43" s="80"/>
      <c r="CA43" s="80"/>
      <c r="CB43" s="80"/>
      <c r="CC43" s="80"/>
      <c r="CD43" s="80"/>
      <c r="CE43" s="80"/>
      <c r="CF43" s="80"/>
      <c r="CG43" s="80"/>
      <c r="CH43" s="80"/>
      <c r="CI43" s="80"/>
      <c r="CJ43" s="80"/>
      <c r="CK43" s="80"/>
      <c r="CL43" s="80"/>
      <c r="CM43" s="80"/>
      <c r="CN43" s="80"/>
      <c r="CO43" s="80"/>
      <c r="CP43" s="80"/>
      <c r="CQ43" s="80"/>
      <c r="CR43" s="80"/>
      <c r="CS43" s="80"/>
      <c r="CT43" s="80"/>
      <c r="CU43" s="80"/>
    </row>
    <row r="44" spans="1:102" ht="13.5" customHeight="1" x14ac:dyDescent="0.25">
      <c r="A44" s="310"/>
      <c r="B44" s="265" t="s">
        <v>253</v>
      </c>
      <c r="C44" s="200">
        <f>'Correlation Calcs'!C681</f>
        <v>0.45983010199753965</v>
      </c>
      <c r="D44" s="112">
        <f>'Correlation Calcs'!D681</f>
        <v>0.45548949733747729</v>
      </c>
      <c r="E44" s="112">
        <f>'Correlation Calcs'!E681</f>
        <v>0.50345577901956629</v>
      </c>
      <c r="F44" s="112">
        <f>'Correlation Calcs'!F681</f>
        <v>0.44155050826215159</v>
      </c>
      <c r="G44" s="112">
        <f>'Correlation Calcs'!G681</f>
        <v>0.44754402473750587</v>
      </c>
      <c r="H44" s="112">
        <f>'Correlation Calcs'!H681</f>
        <v>0.43932868149312465</v>
      </c>
      <c r="I44" s="112">
        <f>'Correlation Calcs'!I681</f>
        <v>0.40749840226055978</v>
      </c>
      <c r="J44" s="112">
        <f>'Correlation Calcs'!J681</f>
        <v>0.42226956983324743</v>
      </c>
      <c r="K44" s="113">
        <f>'Correlation Calcs'!K681</f>
        <v>0.32486129256482887</v>
      </c>
      <c r="L44" s="162" t="e">
        <f>'Correlation Calcs'!L681</f>
        <v>#DIV/0!</v>
      </c>
      <c r="M44" s="200">
        <f>'Correlation Calcs'!M681</f>
        <v>-4.7276611623764904E-2</v>
      </c>
      <c r="N44" s="112">
        <f>'Correlation Calcs'!N681</f>
        <v>-0.17904316767977185</v>
      </c>
      <c r="O44" s="112">
        <f>'Correlation Calcs'!O681</f>
        <v>-4.826631696530094E-2</v>
      </c>
      <c r="P44" s="112">
        <f>'Correlation Calcs'!P681</f>
        <v>-0.18227528118434391</v>
      </c>
      <c r="Q44" s="112">
        <f>'Correlation Calcs'!Q681</f>
        <v>-0.20216858755729095</v>
      </c>
      <c r="R44" s="112">
        <f>'Correlation Calcs'!R681</f>
        <v>3.0685290856995093E-2</v>
      </c>
      <c r="S44" s="112">
        <f>'Correlation Calcs'!S681</f>
        <v>8.3522800748737788E-2</v>
      </c>
      <c r="T44" s="112">
        <f>'Correlation Calcs'!T681</f>
        <v>-2.4625112784037995E-2</v>
      </c>
      <c r="U44" s="112">
        <f>'Correlation Calcs'!U681</f>
        <v>0.17397181443707502</v>
      </c>
      <c r="V44" s="112">
        <f>'Correlation Calcs'!V681</f>
        <v>-0.10416791638218884</v>
      </c>
      <c r="W44" s="112">
        <f>'Correlation Calcs'!W681</f>
        <v>-8.6096041682290458E-2</v>
      </c>
      <c r="X44" s="112">
        <f>'Correlation Calcs'!X681</f>
        <v>0.39306408793976244</v>
      </c>
      <c r="Y44" s="112">
        <f>'Correlation Calcs'!Y681</f>
        <v>-4.0464072087879735E-2</v>
      </c>
      <c r="Z44" s="112">
        <f>'Correlation Calcs'!Z681</f>
        <v>-7.438339740589911E-2</v>
      </c>
      <c r="AA44" s="112">
        <f>'Correlation Calcs'!AA681</f>
        <v>0.51832044467676075</v>
      </c>
      <c r="AB44" s="112">
        <f>'Correlation Calcs'!AB681</f>
        <v>0.73944769263322896</v>
      </c>
      <c r="AC44" s="112">
        <f>'Correlation Calcs'!AC681</f>
        <v>0.11191631829153105</v>
      </c>
      <c r="AD44" s="112">
        <f>'Correlation Calcs'!AD681</f>
        <v>4.328962099158265E-2</v>
      </c>
      <c r="AE44" s="112">
        <f>'Correlation Calcs'!AE681</f>
        <v>0.26498696582036335</v>
      </c>
      <c r="AF44" s="112">
        <f>'Correlation Calcs'!AF681</f>
        <v>0.27787913700015054</v>
      </c>
      <c r="AG44" s="112">
        <f>'Correlation Calcs'!AG681</f>
        <v>0.36208105110548938</v>
      </c>
      <c r="AH44" s="113">
        <f>'Correlation Calcs'!AH681</f>
        <v>0.22117765617851751</v>
      </c>
      <c r="AI44" s="116">
        <f>'Correlation Calcs'!AI681</f>
        <v>0.48215232414207271</v>
      </c>
      <c r="AJ44" s="112">
        <f>'Correlation Calcs'!AJ681</f>
        <v>0.42822039952700369</v>
      </c>
      <c r="AK44" s="112">
        <f>'Correlation Calcs'!AK681</f>
        <v>0.43577432774185343</v>
      </c>
      <c r="AL44" s="112">
        <f>'Correlation Calcs'!AL681</f>
        <v>0.51365671396180845</v>
      </c>
      <c r="AM44" s="112">
        <f>'Correlation Calcs'!AM681</f>
        <v>1.0769141857087654E-2</v>
      </c>
      <c r="AN44" s="112">
        <f>'Correlation Calcs'!AN681</f>
        <v>0.56438814806185067</v>
      </c>
      <c r="AO44" s="112">
        <f>'Correlation Calcs'!AO681</f>
        <v>-0.12620340154324436</v>
      </c>
      <c r="AP44" s="112">
        <f>'Correlation Calcs'!AP681</f>
        <v>0.39919053001027366</v>
      </c>
      <c r="AQ44" s="112">
        <f>'Correlation Calcs'!AQ681</f>
        <v>0.30220134897716089</v>
      </c>
      <c r="AR44" s="112">
        <f>'Correlation Calcs'!AR681</f>
        <v>0.999999999999999</v>
      </c>
      <c r="AS44" s="112" t="e">
        <f>'Correlation Calcs'!AS681</f>
        <v>#DIV/0!</v>
      </c>
      <c r="AT44" s="242">
        <f>'Correlation Calcs'!AT681</f>
        <v>0.5598628838060018</v>
      </c>
      <c r="AU44" s="112">
        <f>'Correlation Calcs'!AU681</f>
        <v>0.39050936094590971</v>
      </c>
      <c r="AV44" s="112">
        <f>'Correlation Calcs'!AV681</f>
        <v>0.13890787064333185</v>
      </c>
      <c r="AW44" s="112">
        <f>'Correlation Calcs'!AW681</f>
        <v>0.41234192838301442</v>
      </c>
      <c r="AX44" s="112">
        <f>'Correlation Calcs'!AX681</f>
        <v>0.43108846309195681</v>
      </c>
      <c r="AY44" s="112">
        <f>'Correlation Calcs'!AY681</f>
        <v>0.52105067038186803</v>
      </c>
      <c r="AZ44" s="112">
        <f>'Correlation Calcs'!AZ681</f>
        <v>0.16478551955687065</v>
      </c>
      <c r="BA44" s="113">
        <f>'Correlation Calcs'!BA681</f>
        <v>0.29203613440094123</v>
      </c>
      <c r="BB44" s="81"/>
      <c r="BC44" s="81"/>
      <c r="BD44" s="81"/>
      <c r="BE44" s="81"/>
      <c r="BF44" s="81"/>
      <c r="BG44" s="81"/>
      <c r="BH44" s="81"/>
      <c r="BI44" s="81"/>
      <c r="BJ44" s="81"/>
      <c r="BK44" s="81"/>
      <c r="BL44" s="81"/>
      <c r="BM44" s="81"/>
      <c r="BN44" s="80"/>
      <c r="BO44" s="80"/>
      <c r="BP44" s="80"/>
      <c r="BQ44" s="80"/>
      <c r="BR44" s="80"/>
      <c r="BS44" s="80"/>
      <c r="BT44" s="80"/>
      <c r="BU44" s="80"/>
      <c r="BV44" s="80"/>
      <c r="BW44" s="80"/>
      <c r="BX44" s="80"/>
      <c r="BY44" s="80"/>
      <c r="BZ44" s="80"/>
      <c r="CA44" s="80"/>
      <c r="CB44" s="80"/>
      <c r="CC44" s="80"/>
      <c r="CD44" s="80"/>
      <c r="CE44" s="80"/>
      <c r="CF44" s="80"/>
      <c r="CG44" s="80"/>
      <c r="CH44" s="80"/>
      <c r="CI44" s="80"/>
      <c r="CJ44" s="80"/>
      <c r="CK44" s="80"/>
      <c r="CL44" s="80"/>
      <c r="CM44" s="80"/>
      <c r="CN44" s="80"/>
      <c r="CO44" s="80"/>
      <c r="CP44" s="80"/>
      <c r="CQ44" s="80"/>
      <c r="CR44" s="80"/>
      <c r="CS44" s="80"/>
      <c r="CT44" s="80"/>
      <c r="CU44" s="80"/>
      <c r="CV44" s="80"/>
    </row>
    <row r="45" spans="1:102" ht="13.5" hidden="1" customHeight="1" x14ac:dyDescent="0.25">
      <c r="A45" s="310"/>
      <c r="B45" s="265" t="s">
        <v>345</v>
      </c>
      <c r="C45" s="200" t="e">
        <f>'Correlation Calcs'!C682</f>
        <v>#DIV/0!</v>
      </c>
      <c r="D45" s="112" t="e">
        <f>'Correlation Calcs'!D682</f>
        <v>#DIV/0!</v>
      </c>
      <c r="E45" s="112" t="e">
        <f>'Correlation Calcs'!E682</f>
        <v>#DIV/0!</v>
      </c>
      <c r="F45" s="112" t="e">
        <f>'Correlation Calcs'!F682</f>
        <v>#DIV/0!</v>
      </c>
      <c r="G45" s="112" t="e">
        <f>'Correlation Calcs'!G682</f>
        <v>#DIV/0!</v>
      </c>
      <c r="H45" s="112" t="e">
        <f>'Correlation Calcs'!H682</f>
        <v>#DIV/0!</v>
      </c>
      <c r="I45" s="112" t="e">
        <f>'Correlation Calcs'!I682</f>
        <v>#DIV/0!</v>
      </c>
      <c r="J45" s="112" t="e">
        <f>'Correlation Calcs'!J682</f>
        <v>#DIV/0!</v>
      </c>
      <c r="K45" s="113" t="e">
        <f>'Correlation Calcs'!K682</f>
        <v>#DIV/0!</v>
      </c>
      <c r="L45" s="162" t="e">
        <f>'Correlation Calcs'!L682</f>
        <v>#DIV/0!</v>
      </c>
      <c r="M45" s="200" t="e">
        <f>'Correlation Calcs'!M682</f>
        <v>#DIV/0!</v>
      </c>
      <c r="N45" s="112" t="e">
        <f>'Correlation Calcs'!N682</f>
        <v>#DIV/0!</v>
      </c>
      <c r="O45" s="112" t="e">
        <f>'Correlation Calcs'!O682</f>
        <v>#DIV/0!</v>
      </c>
      <c r="P45" s="112" t="e">
        <f>'Correlation Calcs'!P682</f>
        <v>#DIV/0!</v>
      </c>
      <c r="Q45" s="112" t="e">
        <f>'Correlation Calcs'!Q682</f>
        <v>#DIV/0!</v>
      </c>
      <c r="R45" s="112" t="e">
        <f>'Correlation Calcs'!R682</f>
        <v>#DIV/0!</v>
      </c>
      <c r="S45" s="112" t="e">
        <f>'Correlation Calcs'!S682</f>
        <v>#DIV/0!</v>
      </c>
      <c r="T45" s="112" t="e">
        <f>'Correlation Calcs'!T682</f>
        <v>#DIV/0!</v>
      </c>
      <c r="U45" s="112" t="e">
        <f>'Correlation Calcs'!U682</f>
        <v>#DIV/0!</v>
      </c>
      <c r="V45" s="112" t="e">
        <f>'Correlation Calcs'!V682</f>
        <v>#DIV/0!</v>
      </c>
      <c r="W45" s="112" t="e">
        <f>'Correlation Calcs'!W682</f>
        <v>#DIV/0!</v>
      </c>
      <c r="X45" s="112" t="e">
        <f>'Correlation Calcs'!X682</f>
        <v>#DIV/0!</v>
      </c>
      <c r="Y45" s="112" t="e">
        <f>'Correlation Calcs'!Y682</f>
        <v>#DIV/0!</v>
      </c>
      <c r="Z45" s="112" t="e">
        <f>'Correlation Calcs'!Z682</f>
        <v>#DIV/0!</v>
      </c>
      <c r="AA45" s="112" t="e">
        <f>'Correlation Calcs'!AA682</f>
        <v>#DIV/0!</v>
      </c>
      <c r="AB45" s="112" t="e">
        <f>'Correlation Calcs'!AB682</f>
        <v>#DIV/0!</v>
      </c>
      <c r="AC45" s="112" t="e">
        <f>'Correlation Calcs'!AC682</f>
        <v>#DIV/0!</v>
      </c>
      <c r="AD45" s="112" t="e">
        <f>'Correlation Calcs'!AD682</f>
        <v>#DIV/0!</v>
      </c>
      <c r="AE45" s="112" t="e">
        <f>'Correlation Calcs'!AE682</f>
        <v>#DIV/0!</v>
      </c>
      <c r="AF45" s="112" t="e">
        <f>'Correlation Calcs'!AF682</f>
        <v>#DIV/0!</v>
      </c>
      <c r="AG45" s="112" t="e">
        <f>'Correlation Calcs'!AG682</f>
        <v>#DIV/0!</v>
      </c>
      <c r="AH45" s="113" t="e">
        <f>'Correlation Calcs'!AH682</f>
        <v>#DIV/0!</v>
      </c>
      <c r="AI45" s="116" t="e">
        <f>'Correlation Calcs'!AI682</f>
        <v>#DIV/0!</v>
      </c>
      <c r="AJ45" s="112" t="e">
        <f>'Correlation Calcs'!AJ682</f>
        <v>#DIV/0!</v>
      </c>
      <c r="AK45" s="112" t="e">
        <f>'Correlation Calcs'!AK682</f>
        <v>#DIV/0!</v>
      </c>
      <c r="AL45" s="112" t="e">
        <f>'Correlation Calcs'!AL682</f>
        <v>#DIV/0!</v>
      </c>
      <c r="AM45" s="112" t="e">
        <f>'Correlation Calcs'!AM682</f>
        <v>#DIV/0!</v>
      </c>
      <c r="AN45" s="112" t="e">
        <f>'Correlation Calcs'!AN682</f>
        <v>#DIV/0!</v>
      </c>
      <c r="AO45" s="112" t="e">
        <f>'Correlation Calcs'!AO682</f>
        <v>#DIV/0!</v>
      </c>
      <c r="AP45" s="112" t="e">
        <f>'Correlation Calcs'!AP682</f>
        <v>#DIV/0!</v>
      </c>
      <c r="AQ45" s="112" t="e">
        <f>'Correlation Calcs'!AQ682</f>
        <v>#DIV/0!</v>
      </c>
      <c r="AR45" s="112" t="e">
        <f>'Correlation Calcs'!AR682</f>
        <v>#DIV/0!</v>
      </c>
      <c r="AS45" s="112" t="e">
        <f>'Correlation Calcs'!AS682</f>
        <v>#DIV/0!</v>
      </c>
      <c r="AT45" s="242" t="e">
        <f>'Correlation Calcs'!AT682</f>
        <v>#DIV/0!</v>
      </c>
      <c r="AU45" s="112" t="e">
        <f>'Correlation Calcs'!AU682</f>
        <v>#DIV/0!</v>
      </c>
      <c r="AV45" s="112" t="e">
        <f>'Correlation Calcs'!AV682</f>
        <v>#DIV/0!</v>
      </c>
      <c r="AW45" s="112" t="e">
        <f>'Correlation Calcs'!AW682</f>
        <v>#DIV/0!</v>
      </c>
      <c r="AX45" s="112" t="e">
        <f>'Correlation Calcs'!AX682</f>
        <v>#DIV/0!</v>
      </c>
      <c r="AY45" s="112" t="e">
        <f>'Correlation Calcs'!AY682</f>
        <v>#DIV/0!</v>
      </c>
      <c r="AZ45" s="112" t="e">
        <f>'Correlation Calcs'!AZ682</f>
        <v>#DIV/0!</v>
      </c>
      <c r="BA45" s="113" t="e">
        <f>'Correlation Calcs'!BA682</f>
        <v>#DIV/0!</v>
      </c>
      <c r="BB45" s="81"/>
      <c r="BC45" s="81"/>
      <c r="BD45" s="81"/>
      <c r="BE45" s="81"/>
      <c r="BF45" s="81"/>
      <c r="BG45" s="81"/>
      <c r="BH45" s="81"/>
      <c r="BI45" s="81"/>
      <c r="BJ45" s="81"/>
      <c r="BK45" s="81"/>
      <c r="BL45" s="81"/>
      <c r="BM45" s="81"/>
      <c r="BN45" s="80"/>
      <c r="BO45" s="80"/>
      <c r="BP45" s="80"/>
      <c r="BQ45" s="80"/>
      <c r="BR45" s="80"/>
      <c r="BS45" s="80"/>
      <c r="BT45" s="80"/>
      <c r="BU45" s="80"/>
      <c r="BV45" s="80"/>
      <c r="BW45" s="80"/>
      <c r="BX45" s="80"/>
      <c r="BY45" s="80"/>
      <c r="BZ45" s="80"/>
      <c r="CA45" s="80"/>
      <c r="CB45" s="80"/>
      <c r="CC45" s="80"/>
      <c r="CD45" s="80"/>
      <c r="CE45" s="80"/>
      <c r="CF45" s="80"/>
      <c r="CG45" s="80"/>
      <c r="CH45" s="80"/>
      <c r="CI45" s="80"/>
      <c r="CJ45" s="80"/>
      <c r="CK45" s="80"/>
      <c r="CL45" s="80"/>
      <c r="CM45" s="80"/>
      <c r="CN45" s="80"/>
      <c r="CO45" s="80"/>
      <c r="CP45" s="80"/>
      <c r="CQ45" s="80"/>
      <c r="CR45" s="80"/>
      <c r="CS45" s="80"/>
      <c r="CT45" s="80"/>
      <c r="CU45" s="80"/>
      <c r="CV45" s="80"/>
      <c r="CW45" s="80"/>
    </row>
    <row r="46" spans="1:102" s="248" customFormat="1" ht="13.5" hidden="1" customHeight="1" x14ac:dyDescent="0.25">
      <c r="A46" s="310"/>
      <c r="B46" s="269" t="s">
        <v>254</v>
      </c>
      <c r="C46" s="245">
        <f>'Correlation Calcs'!C683</f>
        <v>0.83434409083739569</v>
      </c>
      <c r="D46" s="242">
        <f>'Correlation Calcs'!D683</f>
        <v>0.8287442262298228</v>
      </c>
      <c r="E46" s="242">
        <f>'Correlation Calcs'!E683</f>
        <v>0.87584398822543275</v>
      </c>
      <c r="F46" s="242">
        <f>'Correlation Calcs'!F683</f>
        <v>0.78247256256484388</v>
      </c>
      <c r="G46" s="242">
        <f>'Correlation Calcs'!G683</f>
        <v>0.73103814807435719</v>
      </c>
      <c r="H46" s="242">
        <f>'Correlation Calcs'!H683</f>
        <v>0.87571097693034083</v>
      </c>
      <c r="I46" s="242">
        <f>'Correlation Calcs'!I683</f>
        <v>0.86105302310775644</v>
      </c>
      <c r="J46" s="242">
        <f>'Correlation Calcs'!J683</f>
        <v>0.840112071318451</v>
      </c>
      <c r="K46" s="243">
        <f>'Correlation Calcs'!K683</f>
        <v>0.80664907882016046</v>
      </c>
      <c r="L46" s="244" t="e">
        <f>'Correlation Calcs'!L683</f>
        <v>#DIV/0!</v>
      </c>
      <c r="M46" s="245">
        <f>'Correlation Calcs'!M683</f>
        <v>0.13574749300906214</v>
      </c>
      <c r="N46" s="242">
        <f>'Correlation Calcs'!N683</f>
        <v>-0.14964950637734961</v>
      </c>
      <c r="O46" s="242">
        <f>'Correlation Calcs'!O683</f>
        <v>9.6230033912947134E-3</v>
      </c>
      <c r="P46" s="242">
        <f>'Correlation Calcs'!P683</f>
        <v>-0.14968911880747388</v>
      </c>
      <c r="Q46" s="242">
        <f>'Correlation Calcs'!Q683</f>
        <v>-0.16274713277237851</v>
      </c>
      <c r="R46" s="242">
        <f>'Correlation Calcs'!R683</f>
        <v>0.39316088877090333</v>
      </c>
      <c r="S46" s="242">
        <f>'Correlation Calcs'!S683</f>
        <v>0.40709302928487284</v>
      </c>
      <c r="T46" s="242">
        <f>'Correlation Calcs'!T683</f>
        <v>0.34900463478274302</v>
      </c>
      <c r="U46" s="242">
        <f>'Correlation Calcs'!U683</f>
        <v>0.29827267780766997</v>
      </c>
      <c r="V46" s="242">
        <f>'Correlation Calcs'!V683</f>
        <v>5.058460871551132E-2</v>
      </c>
      <c r="W46" s="242">
        <f>'Correlation Calcs'!W683</f>
        <v>1.7282470434508469E-2</v>
      </c>
      <c r="X46" s="242">
        <f>'Correlation Calcs'!X683</f>
        <v>0.50282066563015237</v>
      </c>
      <c r="Y46" s="242">
        <f>'Correlation Calcs'!Y683</f>
        <v>5.0243858783144926E-2</v>
      </c>
      <c r="Z46" s="242">
        <f>'Correlation Calcs'!Z683</f>
        <v>-2.9587325645227085E-3</v>
      </c>
      <c r="AA46" s="242">
        <f>'Correlation Calcs'!AA683</f>
        <v>0.76378975540067007</v>
      </c>
      <c r="AB46" s="242">
        <f>'Correlation Calcs'!AB683</f>
        <v>0.62573164465470454</v>
      </c>
      <c r="AC46" s="242">
        <f>'Correlation Calcs'!AC683</f>
        <v>0.42215072005489374</v>
      </c>
      <c r="AD46" s="242">
        <f>'Correlation Calcs'!AD683</f>
        <v>0.33569169523994191</v>
      </c>
      <c r="AE46" s="242">
        <f>'Correlation Calcs'!AE683</f>
        <v>0.59952378906974113</v>
      </c>
      <c r="AF46" s="242">
        <f>'Correlation Calcs'!AF683</f>
        <v>0.60107799448806831</v>
      </c>
      <c r="AG46" s="242">
        <f>'Correlation Calcs'!AG683</f>
        <v>0.62591105012029702</v>
      </c>
      <c r="AH46" s="243">
        <f>'Correlation Calcs'!AH683</f>
        <v>0.62339872663479012</v>
      </c>
      <c r="AI46" s="241">
        <f>'Correlation Calcs'!AI683</f>
        <v>0.77636420851436305</v>
      </c>
      <c r="AJ46" s="242">
        <f>'Correlation Calcs'!AJ683</f>
        <v>0.8493269631715582</v>
      </c>
      <c r="AK46" s="242">
        <f>'Correlation Calcs'!AK683</f>
        <v>0.84376883805076031</v>
      </c>
      <c r="AL46" s="242">
        <f>'Correlation Calcs'!AL683</f>
        <v>0.80634653015545588</v>
      </c>
      <c r="AM46" s="242">
        <f>'Correlation Calcs'!AM683</f>
        <v>0.3902982320505185</v>
      </c>
      <c r="AN46" s="242">
        <f>'Correlation Calcs'!AN683</f>
        <v>0.77154904167039717</v>
      </c>
      <c r="AO46" s="242">
        <f>'Correlation Calcs'!AO683</f>
        <v>6.3664661622401071E-3</v>
      </c>
      <c r="AP46" s="242">
        <f>'Correlation Calcs'!AP683</f>
        <v>0.69102601452512702</v>
      </c>
      <c r="AQ46" s="242">
        <f>'Correlation Calcs'!AQ683</f>
        <v>0.7636941485657619</v>
      </c>
      <c r="AR46" s="242">
        <f>'Correlation Calcs'!AR683</f>
        <v>0.5598628838060018</v>
      </c>
      <c r="AS46" s="242" t="e">
        <f>'Correlation Calcs'!AS683</f>
        <v>#DIV/0!</v>
      </c>
      <c r="AT46" s="242">
        <f>'Correlation Calcs'!AT683</f>
        <v>0.99999999999999956</v>
      </c>
      <c r="AU46" s="242">
        <f>'Correlation Calcs'!AU683</f>
        <v>0.4797853872040142</v>
      </c>
      <c r="AV46" s="242">
        <f>'Correlation Calcs'!AV683</f>
        <v>0.12115257958645667</v>
      </c>
      <c r="AW46" s="242">
        <f>'Correlation Calcs'!AW683</f>
        <v>0.79225611503687432</v>
      </c>
      <c r="AX46" s="242">
        <f>'Correlation Calcs'!AX683</f>
        <v>0.88231989782697329</v>
      </c>
      <c r="AY46" s="242">
        <f>'Correlation Calcs'!AY683</f>
        <v>0.85260906255773405</v>
      </c>
      <c r="AZ46" s="242">
        <f>'Correlation Calcs'!AZ683</f>
        <v>0.58704450355099813</v>
      </c>
      <c r="BA46" s="243">
        <f>'Correlation Calcs'!BA683</f>
        <v>0.54463096639821806</v>
      </c>
      <c r="BB46" s="246"/>
      <c r="BC46" s="246"/>
      <c r="BD46" s="246"/>
      <c r="BE46" s="246"/>
      <c r="BF46" s="246"/>
      <c r="BG46" s="246"/>
      <c r="BH46" s="246"/>
      <c r="BI46" s="246"/>
      <c r="BJ46" s="246"/>
      <c r="BK46" s="246"/>
      <c r="BL46" s="246"/>
      <c r="BM46" s="246"/>
      <c r="BN46" s="247"/>
      <c r="BO46" s="247"/>
      <c r="BP46" s="247"/>
      <c r="BQ46" s="247"/>
      <c r="BR46" s="247"/>
      <c r="BS46" s="247"/>
      <c r="BT46" s="247"/>
      <c r="BU46" s="247"/>
      <c r="BV46" s="247"/>
      <c r="BW46" s="247"/>
      <c r="BX46" s="247"/>
      <c r="BY46" s="247"/>
      <c r="BZ46" s="247"/>
      <c r="CA46" s="247"/>
      <c r="CB46" s="247"/>
      <c r="CC46" s="247"/>
      <c r="CD46" s="247"/>
      <c r="CE46" s="247"/>
      <c r="CF46" s="247"/>
      <c r="CG46" s="247"/>
      <c r="CH46" s="247"/>
      <c r="CI46" s="247"/>
      <c r="CJ46" s="247"/>
      <c r="CK46" s="247"/>
      <c r="CL46" s="247"/>
      <c r="CM46" s="247"/>
      <c r="CN46" s="247"/>
      <c r="CO46" s="247"/>
      <c r="CP46" s="247"/>
      <c r="CQ46" s="247"/>
      <c r="CR46" s="247"/>
      <c r="CS46" s="247"/>
      <c r="CT46" s="247"/>
      <c r="CU46" s="247"/>
      <c r="CV46" s="247"/>
      <c r="CW46" s="247"/>
      <c r="CX46" s="247"/>
    </row>
    <row r="47" spans="1:102" ht="13.5" hidden="1" customHeight="1" x14ac:dyDescent="0.25">
      <c r="A47" s="310"/>
      <c r="B47" s="265" t="s">
        <v>255</v>
      </c>
      <c r="C47" s="200">
        <f>'Correlation Calcs'!C684</f>
        <v>0.35746987028441896</v>
      </c>
      <c r="D47" s="112">
        <f>'Correlation Calcs'!D684</f>
        <v>0.35544314340757793</v>
      </c>
      <c r="E47" s="112">
        <f>'Correlation Calcs'!E684</f>
        <v>0.36138061069398708</v>
      </c>
      <c r="F47" s="112">
        <f>'Correlation Calcs'!F684</f>
        <v>0.33469667211410564</v>
      </c>
      <c r="G47" s="112">
        <f>'Correlation Calcs'!G684</f>
        <v>0.28677446847779542</v>
      </c>
      <c r="H47" s="112">
        <f>'Correlation Calcs'!H684</f>
        <v>0.42027680601740419</v>
      </c>
      <c r="I47" s="112">
        <f>'Correlation Calcs'!I684</f>
        <v>0.45142507832656881</v>
      </c>
      <c r="J47" s="112">
        <f>'Correlation Calcs'!J684</f>
        <v>0.41653581749950103</v>
      </c>
      <c r="K47" s="113">
        <f>'Correlation Calcs'!K684</f>
        <v>0.28222555328184074</v>
      </c>
      <c r="L47" s="162" t="e">
        <f>'Correlation Calcs'!L684</f>
        <v>#DIV/0!</v>
      </c>
      <c r="M47" s="200">
        <f>'Correlation Calcs'!M684</f>
        <v>0.10891220422700633</v>
      </c>
      <c r="N47" s="112">
        <f>'Correlation Calcs'!N684</f>
        <v>0.11225204496693136</v>
      </c>
      <c r="O47" s="112">
        <f>'Correlation Calcs'!O684</f>
        <v>0.27949397034769574</v>
      </c>
      <c r="P47" s="112">
        <f>'Correlation Calcs'!P684</f>
        <v>0.14178067212439108</v>
      </c>
      <c r="Q47" s="112">
        <f>'Correlation Calcs'!Q684</f>
        <v>-7.4556846646737828E-3</v>
      </c>
      <c r="R47" s="112">
        <f>'Correlation Calcs'!R684</f>
        <v>7.8358197116411232E-2</v>
      </c>
      <c r="S47" s="112">
        <f>'Correlation Calcs'!S684</f>
        <v>0.1028279046594269</v>
      </c>
      <c r="T47" s="112">
        <f>'Correlation Calcs'!T684</f>
        <v>6.0613830398352837E-2</v>
      </c>
      <c r="U47" s="112">
        <f>'Correlation Calcs'!U684</f>
        <v>0.22241239634863513</v>
      </c>
      <c r="V47" s="112">
        <f>'Correlation Calcs'!V684</f>
        <v>0.20856958779532944</v>
      </c>
      <c r="W47" s="112">
        <f>'Correlation Calcs'!W684</f>
        <v>6.6819706867159545E-2</v>
      </c>
      <c r="X47" s="112">
        <f>'Correlation Calcs'!X684</f>
        <v>0.26571296146750989</v>
      </c>
      <c r="Y47" s="112">
        <f>'Correlation Calcs'!Y684</f>
        <v>1.3157819008860925E-2</v>
      </c>
      <c r="Z47" s="112">
        <f>'Correlation Calcs'!Z684</f>
        <v>5.3325623125314747E-2</v>
      </c>
      <c r="AA47" s="112">
        <f>'Correlation Calcs'!AA684</f>
        <v>0.31848884723124665</v>
      </c>
      <c r="AB47" s="112">
        <f>'Correlation Calcs'!AB684</f>
        <v>3.1717226084417377E-2</v>
      </c>
      <c r="AC47" s="112">
        <f>'Correlation Calcs'!AC684</f>
        <v>0.3894893037206541</v>
      </c>
      <c r="AD47" s="112">
        <f>'Correlation Calcs'!AD684</f>
        <v>0.34656015385296174</v>
      </c>
      <c r="AE47" s="112">
        <f>'Correlation Calcs'!AE684</f>
        <v>0.42740203148096895</v>
      </c>
      <c r="AF47" s="112">
        <f>'Correlation Calcs'!AF684</f>
        <v>0.29749066494422893</v>
      </c>
      <c r="AG47" s="112">
        <f>'Correlation Calcs'!AG684</f>
        <v>0.21749698810766885</v>
      </c>
      <c r="AH47" s="113">
        <f>'Correlation Calcs'!AH684</f>
        <v>0.40758931570874796</v>
      </c>
      <c r="AI47" s="116">
        <f>'Correlation Calcs'!AI684</f>
        <v>0.30701116373818149</v>
      </c>
      <c r="AJ47" s="112">
        <f>'Correlation Calcs'!AJ684</f>
        <v>0.33196501005148144</v>
      </c>
      <c r="AK47" s="112">
        <f>'Correlation Calcs'!AK684</f>
        <v>0.33110932376563057</v>
      </c>
      <c r="AL47" s="112">
        <f>'Correlation Calcs'!AL684</f>
        <v>0.32354100846292544</v>
      </c>
      <c r="AM47" s="112">
        <f>'Correlation Calcs'!AM684</f>
        <v>0.20448822786500426</v>
      </c>
      <c r="AN47" s="112">
        <f>'Correlation Calcs'!AN684</f>
        <v>0.22673157807758668</v>
      </c>
      <c r="AO47" s="112">
        <f>'Correlation Calcs'!AO684</f>
        <v>4.0399001077054972E-3</v>
      </c>
      <c r="AP47" s="112">
        <f>'Correlation Calcs'!AP684</f>
        <v>0.46081343874413283</v>
      </c>
      <c r="AQ47" s="112">
        <f>'Correlation Calcs'!AQ684</f>
        <v>0.41453937083050879</v>
      </c>
      <c r="AR47" s="112">
        <f>'Correlation Calcs'!AR684</f>
        <v>0.39050936094590966</v>
      </c>
      <c r="AS47" s="112" t="e">
        <f>'Correlation Calcs'!AS684</f>
        <v>#DIV/0!</v>
      </c>
      <c r="AT47" s="242">
        <f>'Correlation Calcs'!AT684</f>
        <v>0.47978538720401431</v>
      </c>
      <c r="AU47" s="112">
        <f>'Correlation Calcs'!AU684</f>
        <v>0.99999999999999956</v>
      </c>
      <c r="AV47" s="112">
        <f>'Correlation Calcs'!AV684</f>
        <v>0.50040611827454284</v>
      </c>
      <c r="AW47" s="112">
        <f>'Correlation Calcs'!AW684</f>
        <v>0.29439679685542514</v>
      </c>
      <c r="AX47" s="112">
        <f>'Correlation Calcs'!AX684</f>
        <v>0.36422176408693102</v>
      </c>
      <c r="AY47" s="112">
        <f>'Correlation Calcs'!AY684</f>
        <v>0.45403537585493148</v>
      </c>
      <c r="AZ47" s="112">
        <f>'Correlation Calcs'!AZ684</f>
        <v>9.106013815615295E-2</v>
      </c>
      <c r="BA47" s="113">
        <f>'Correlation Calcs'!BA684</f>
        <v>0.26363578551719263</v>
      </c>
    </row>
    <row r="48" spans="1:102" ht="13.5" hidden="1" customHeight="1" x14ac:dyDescent="0.25">
      <c r="A48" s="310"/>
      <c r="B48" s="265" t="s">
        <v>256</v>
      </c>
      <c r="C48" s="200">
        <f>'Correlation Calcs'!C685</f>
        <v>0.33730474914750885</v>
      </c>
      <c r="D48" s="112">
        <f>'Correlation Calcs'!D685</f>
        <v>0.34024482793506783</v>
      </c>
      <c r="E48" s="112">
        <f>'Correlation Calcs'!E685</f>
        <v>0.26176428347315611</v>
      </c>
      <c r="F48" s="112">
        <f>'Correlation Calcs'!F685</f>
        <v>0.26811980965814203</v>
      </c>
      <c r="G48" s="112">
        <f>'Correlation Calcs'!G685</f>
        <v>0.18635937884858594</v>
      </c>
      <c r="H48" s="112">
        <f>'Correlation Calcs'!H685</f>
        <v>0.31774477778726162</v>
      </c>
      <c r="I48" s="112">
        <f>'Correlation Calcs'!I685</f>
        <v>0.27722149848404593</v>
      </c>
      <c r="J48" s="112">
        <f>'Correlation Calcs'!J685</f>
        <v>0.23886370697795509</v>
      </c>
      <c r="K48" s="113">
        <f>'Correlation Calcs'!K685</f>
        <v>8.5575075422256661E-2</v>
      </c>
      <c r="L48" s="162" t="e">
        <f>'Correlation Calcs'!L685</f>
        <v>#DIV/0!</v>
      </c>
      <c r="M48" s="200">
        <f>'Correlation Calcs'!M685</f>
        <v>-0.33512870401877759</v>
      </c>
      <c r="N48" s="112">
        <f>'Correlation Calcs'!N685</f>
        <v>-0.20647494253289247</v>
      </c>
      <c r="O48" s="112">
        <f>'Correlation Calcs'!O685</f>
        <v>-0.26657145624801154</v>
      </c>
      <c r="P48" s="112">
        <f>'Correlation Calcs'!P685</f>
        <v>-0.19496659405280189</v>
      </c>
      <c r="Q48" s="112">
        <f>'Correlation Calcs'!Q685</f>
        <v>-0.23296763322040401</v>
      </c>
      <c r="R48" s="112">
        <f>'Correlation Calcs'!R685</f>
        <v>-0.40568688633841887</v>
      </c>
      <c r="S48" s="112">
        <f>'Correlation Calcs'!S685</f>
        <v>-0.41159603917367227</v>
      </c>
      <c r="T48" s="112">
        <f>'Correlation Calcs'!T685</f>
        <v>-0.36233272377363201</v>
      </c>
      <c r="U48" s="112">
        <f>'Correlation Calcs'!U685</f>
        <v>-0.24007956517684698</v>
      </c>
      <c r="V48" s="112">
        <f>'Correlation Calcs'!V685</f>
        <v>-0.23597032012691135</v>
      </c>
      <c r="W48" s="112">
        <f>'Correlation Calcs'!W685</f>
        <v>-0.27432500320807968</v>
      </c>
      <c r="X48" s="112">
        <f>'Correlation Calcs'!X685</f>
        <v>-0.12326705974331521</v>
      </c>
      <c r="Y48" s="112">
        <f>'Correlation Calcs'!Y685</f>
        <v>-0.29389172324957719</v>
      </c>
      <c r="Z48" s="112">
        <f>'Correlation Calcs'!Z685</f>
        <v>-0.30608561646503873</v>
      </c>
      <c r="AA48" s="112">
        <f>'Correlation Calcs'!AA685</f>
        <v>-0.14140022601228044</v>
      </c>
      <c r="AB48" s="112">
        <f>'Correlation Calcs'!AB685</f>
        <v>-0.26776099462730968</v>
      </c>
      <c r="AC48" s="112">
        <f>'Correlation Calcs'!AC685</f>
        <v>0.22196634591359071</v>
      </c>
      <c r="AD48" s="112">
        <f>'Correlation Calcs'!AD685</f>
        <v>0.19411309268175736</v>
      </c>
      <c r="AE48" s="112">
        <f>'Correlation Calcs'!AE685</f>
        <v>0.23940753439991366</v>
      </c>
      <c r="AF48" s="112">
        <f>'Correlation Calcs'!AF685</f>
        <v>-6.3784455425354838E-2</v>
      </c>
      <c r="AG48" s="112">
        <f>'Correlation Calcs'!AG685</f>
        <v>-0.13301206568088753</v>
      </c>
      <c r="AH48" s="113">
        <f>'Correlation Calcs'!AH685</f>
        <v>0.15507474177811559</v>
      </c>
      <c r="AI48" s="116">
        <f>'Correlation Calcs'!AI685</f>
        <v>-2.0743503660561741E-2</v>
      </c>
      <c r="AJ48" s="112">
        <f>'Correlation Calcs'!AJ685</f>
        <v>7.2201247413725245E-2</v>
      </c>
      <c r="AK48" s="112">
        <f>'Correlation Calcs'!AK685</f>
        <v>0.13809839129288151</v>
      </c>
      <c r="AL48" s="112">
        <f>'Correlation Calcs'!AL685</f>
        <v>4.1108406242820993E-2</v>
      </c>
      <c r="AM48" s="112">
        <f>'Correlation Calcs'!AM685</f>
        <v>-4.8952993684344213E-2</v>
      </c>
      <c r="AN48" s="112">
        <f>'Correlation Calcs'!AN685</f>
        <v>-0.18216939059932319</v>
      </c>
      <c r="AO48" s="112">
        <f>'Correlation Calcs'!AO685</f>
        <v>-7.9581602195463758E-2</v>
      </c>
      <c r="AP48" s="112">
        <f>'Correlation Calcs'!AP685</f>
        <v>-7.5656853839032017E-3</v>
      </c>
      <c r="AQ48" s="112">
        <f>'Correlation Calcs'!AQ685</f>
        <v>0.17787968990023584</v>
      </c>
      <c r="AR48" s="112">
        <f>'Correlation Calcs'!AR685</f>
        <v>0.13890787064333179</v>
      </c>
      <c r="AS48" s="112" t="e">
        <f>'Correlation Calcs'!AS685</f>
        <v>#DIV/0!</v>
      </c>
      <c r="AT48" s="242">
        <f>'Correlation Calcs'!AT685</f>
        <v>0.12115257958645666</v>
      </c>
      <c r="AU48" s="112">
        <f>'Correlation Calcs'!AU685</f>
        <v>0.50040611827454284</v>
      </c>
      <c r="AV48" s="112">
        <f>'Correlation Calcs'!AV685</f>
        <v>0.99999999999999933</v>
      </c>
      <c r="AW48" s="112">
        <f>'Correlation Calcs'!AW685</f>
        <v>7.0135033571375405E-2</v>
      </c>
      <c r="AX48" s="112">
        <f>'Correlation Calcs'!AX685</f>
        <v>0.11342739917560274</v>
      </c>
      <c r="AY48" s="112">
        <f>'Correlation Calcs'!AY685</f>
        <v>0.37113361649312937</v>
      </c>
      <c r="AZ48" s="112">
        <f>'Correlation Calcs'!AZ685</f>
        <v>0.23772958289909976</v>
      </c>
      <c r="BA48" s="113">
        <f>'Correlation Calcs'!BA685</f>
        <v>-7.6147202883844523E-2</v>
      </c>
    </row>
    <row r="49" spans="1:53" ht="13.5" hidden="1" customHeight="1" x14ac:dyDescent="0.25">
      <c r="A49" s="310"/>
      <c r="B49" s="265" t="s">
        <v>71</v>
      </c>
      <c r="C49" s="200">
        <f>'Correlation Calcs'!C686</f>
        <v>0.6416713546623164</v>
      </c>
      <c r="D49" s="112">
        <f>'Correlation Calcs'!D686</f>
        <v>0.63266085218671098</v>
      </c>
      <c r="E49" s="112">
        <f>'Correlation Calcs'!E686</f>
        <v>0.6980391428520728</v>
      </c>
      <c r="F49" s="112">
        <f>'Correlation Calcs'!F686</f>
        <v>0.64444084652653133</v>
      </c>
      <c r="G49" s="112">
        <f>'Correlation Calcs'!G686</f>
        <v>0.56212258383921776</v>
      </c>
      <c r="H49" s="112">
        <f>'Correlation Calcs'!H686</f>
        <v>0.62021504998587895</v>
      </c>
      <c r="I49" s="112">
        <f>'Correlation Calcs'!I686</f>
        <v>0.57734819567314277</v>
      </c>
      <c r="J49" s="112">
        <f>'Correlation Calcs'!J686</f>
        <v>0.55919994307335563</v>
      </c>
      <c r="K49" s="113">
        <f>'Correlation Calcs'!K686</f>
        <v>0.51481046803105335</v>
      </c>
      <c r="L49" s="162" t="e">
        <f>'Correlation Calcs'!L686</f>
        <v>#DIV/0!</v>
      </c>
      <c r="M49" s="200">
        <f>'Correlation Calcs'!M686</f>
        <v>0.29317822320777509</v>
      </c>
      <c r="N49" s="112">
        <f>'Correlation Calcs'!N686</f>
        <v>5.5314900413103954E-2</v>
      </c>
      <c r="O49" s="112">
        <f>'Correlation Calcs'!O686</f>
        <v>-3.9076204587980265E-2</v>
      </c>
      <c r="P49" s="112">
        <f>'Correlation Calcs'!P686</f>
        <v>2.5921789622323218E-2</v>
      </c>
      <c r="Q49" s="112">
        <f>'Correlation Calcs'!Q686</f>
        <v>9.1263955566437613E-2</v>
      </c>
      <c r="R49" s="112">
        <f>'Correlation Calcs'!R686</f>
        <v>0.44472639844796408</v>
      </c>
      <c r="S49" s="112">
        <f>'Correlation Calcs'!S686</f>
        <v>0.41383363404636225</v>
      </c>
      <c r="T49" s="112">
        <f>'Correlation Calcs'!T686</f>
        <v>0.44088492772632759</v>
      </c>
      <c r="U49" s="112">
        <f>'Correlation Calcs'!U686</f>
        <v>0.31164973989298078</v>
      </c>
      <c r="V49" s="112">
        <f>'Correlation Calcs'!V686</f>
        <v>0.17985708088401958</v>
      </c>
      <c r="W49" s="112">
        <f>'Correlation Calcs'!W686</f>
        <v>0.16206693988728044</v>
      </c>
      <c r="X49" s="112">
        <f>'Correlation Calcs'!X686</f>
        <v>0.60714759906370996</v>
      </c>
      <c r="Y49" s="112">
        <f>'Correlation Calcs'!Y686</f>
        <v>0.21351999088358295</v>
      </c>
      <c r="Z49" s="112">
        <f>'Correlation Calcs'!Z686</f>
        <v>8.7550320117884758E-2</v>
      </c>
      <c r="AA49" s="112">
        <f>'Correlation Calcs'!AA686</f>
        <v>0.62889311264493974</v>
      </c>
      <c r="AB49" s="112">
        <f>'Correlation Calcs'!AB686</f>
        <v>0.47214424909377506</v>
      </c>
      <c r="AC49" s="112">
        <f>'Correlation Calcs'!AC686</f>
        <v>0.33561742539705602</v>
      </c>
      <c r="AD49" s="112">
        <f>'Correlation Calcs'!AD686</f>
        <v>0.29101463028165803</v>
      </c>
      <c r="AE49" s="112">
        <f>'Correlation Calcs'!AE686</f>
        <v>0.41751448360338533</v>
      </c>
      <c r="AF49" s="112">
        <f>'Correlation Calcs'!AF686</f>
        <v>0.54437813555258407</v>
      </c>
      <c r="AG49" s="112">
        <f>'Correlation Calcs'!AG686</f>
        <v>0.47939332813483987</v>
      </c>
      <c r="AH49" s="113">
        <f>'Correlation Calcs'!AH686</f>
        <v>0.51919984446969958</v>
      </c>
      <c r="AI49" s="116">
        <f>'Correlation Calcs'!AI686</f>
        <v>0.41581051602408614</v>
      </c>
      <c r="AJ49" s="112">
        <f>'Correlation Calcs'!AJ686</f>
        <v>0.48864056341475831</v>
      </c>
      <c r="AK49" s="112">
        <f>'Correlation Calcs'!AK686</f>
        <v>0.48889317484149447</v>
      </c>
      <c r="AL49" s="112">
        <f>'Correlation Calcs'!AL686</f>
        <v>0.47340852351138185</v>
      </c>
      <c r="AM49" s="112">
        <f>'Correlation Calcs'!AM686</f>
        <v>0.18341643004657837</v>
      </c>
      <c r="AN49" s="112">
        <f>'Correlation Calcs'!AN686</f>
        <v>0.47111052117605462</v>
      </c>
      <c r="AO49" s="112">
        <f>'Correlation Calcs'!AO686</f>
        <v>-2.2059021353098209E-4</v>
      </c>
      <c r="AP49" s="112">
        <f>'Correlation Calcs'!AP686</f>
        <v>0.23704673362924261</v>
      </c>
      <c r="AQ49" s="112">
        <f>'Correlation Calcs'!AQ686</f>
        <v>0.36182285182137536</v>
      </c>
      <c r="AR49" s="112">
        <f>'Correlation Calcs'!AR686</f>
        <v>0.41234192838301442</v>
      </c>
      <c r="AS49" s="112" t="e">
        <f>'Correlation Calcs'!AS686</f>
        <v>#DIV/0!</v>
      </c>
      <c r="AT49" s="242">
        <f>'Correlation Calcs'!AT686</f>
        <v>0.79225611503687421</v>
      </c>
      <c r="AU49" s="112">
        <f>'Correlation Calcs'!AU686</f>
        <v>0.29439679685542508</v>
      </c>
      <c r="AV49" s="112">
        <f>'Correlation Calcs'!AV686</f>
        <v>7.0135033571375377E-2</v>
      </c>
      <c r="AW49" s="112">
        <f>'Correlation Calcs'!AW686</f>
        <v>1.0000000000000002</v>
      </c>
      <c r="AX49" s="112">
        <f>'Correlation Calcs'!AX686</f>
        <v>0.90989796212646701</v>
      </c>
      <c r="AY49" s="112">
        <f>'Correlation Calcs'!AY686</f>
        <v>0.62711297297495505</v>
      </c>
      <c r="AZ49" s="112">
        <f>'Correlation Calcs'!AZ686</f>
        <v>0.45305109678331795</v>
      </c>
      <c r="BA49" s="113">
        <f>'Correlation Calcs'!BA686</f>
        <v>0.31324878046093424</v>
      </c>
    </row>
    <row r="50" spans="1:53" ht="13.5" customHeight="1" x14ac:dyDescent="0.25">
      <c r="A50" s="310"/>
      <c r="B50" s="265" t="s">
        <v>72</v>
      </c>
      <c r="C50" s="200">
        <f>'Correlation Calcs'!C687</f>
        <v>0.74436549482405134</v>
      </c>
      <c r="D50" s="112">
        <f>'Correlation Calcs'!D687</f>
        <v>0.7405676243024556</v>
      </c>
      <c r="E50" s="112">
        <f>'Correlation Calcs'!E687</f>
        <v>0.78575460365410665</v>
      </c>
      <c r="F50" s="112">
        <f>'Correlation Calcs'!F687</f>
        <v>0.68857224084987367</v>
      </c>
      <c r="G50" s="112">
        <f>'Correlation Calcs'!G687</f>
        <v>0.62535711914140546</v>
      </c>
      <c r="H50" s="112">
        <f>'Correlation Calcs'!H687</f>
        <v>0.7957657256596351</v>
      </c>
      <c r="I50" s="112">
        <f>'Correlation Calcs'!I687</f>
        <v>0.79082573127895217</v>
      </c>
      <c r="J50" s="112">
        <f>'Correlation Calcs'!J687</f>
        <v>0.77194495096779914</v>
      </c>
      <c r="K50" s="113">
        <f>'Correlation Calcs'!K687</f>
        <v>0.72685076296918349</v>
      </c>
      <c r="L50" s="162" t="e">
        <f>'Correlation Calcs'!L687</f>
        <v>#DIV/0!</v>
      </c>
      <c r="M50" s="200">
        <f>'Correlation Calcs'!M687</f>
        <v>0.2982602972083197</v>
      </c>
      <c r="N50" s="112">
        <f>'Correlation Calcs'!N687</f>
        <v>1.315585255418605E-2</v>
      </c>
      <c r="O50" s="112">
        <f>'Correlation Calcs'!O687</f>
        <v>-3.2729090027985477E-2</v>
      </c>
      <c r="P50" s="112">
        <f>'Correlation Calcs'!P687</f>
        <v>-1.1108597205772624E-2</v>
      </c>
      <c r="Q50" s="112">
        <f>'Correlation Calcs'!Q687</f>
        <v>3.6345983062305166E-2</v>
      </c>
      <c r="R50" s="112">
        <f>'Correlation Calcs'!R687</f>
        <v>0.51731826293974881</v>
      </c>
      <c r="S50" s="112">
        <f>'Correlation Calcs'!S687</f>
        <v>0.50109680625551234</v>
      </c>
      <c r="T50" s="112">
        <f>'Correlation Calcs'!T687</f>
        <v>0.49331358079393267</v>
      </c>
      <c r="U50" s="112">
        <f>'Correlation Calcs'!U687</f>
        <v>0.36474324707948247</v>
      </c>
      <c r="V50" s="112">
        <f>'Correlation Calcs'!V687</f>
        <v>0.17606702141518366</v>
      </c>
      <c r="W50" s="112">
        <f>'Correlation Calcs'!W687</f>
        <v>0.15872416546949744</v>
      </c>
      <c r="X50" s="112">
        <f>'Correlation Calcs'!X687</f>
        <v>0.57497525980311781</v>
      </c>
      <c r="Y50" s="112">
        <f>'Correlation Calcs'!Y687</f>
        <v>0.20017036304609948</v>
      </c>
      <c r="Z50" s="112">
        <f>'Correlation Calcs'!Z687</f>
        <v>9.3278543883481418E-2</v>
      </c>
      <c r="AA50" s="112">
        <f>'Correlation Calcs'!AA687</f>
        <v>0.720429070697443</v>
      </c>
      <c r="AB50" s="112">
        <f>'Correlation Calcs'!AB687</f>
        <v>0.54874981061307293</v>
      </c>
      <c r="AC50" s="112">
        <f>'Correlation Calcs'!AC687</f>
        <v>0.47885811788268151</v>
      </c>
      <c r="AD50" s="112">
        <f>'Correlation Calcs'!AD687</f>
        <v>0.41004252065992464</v>
      </c>
      <c r="AE50" s="112">
        <f>'Correlation Calcs'!AE687</f>
        <v>0.61256633259489557</v>
      </c>
      <c r="AF50" s="112">
        <f>'Correlation Calcs'!AF687</f>
        <v>0.65138475554698416</v>
      </c>
      <c r="AG50" s="112">
        <f>'Correlation Calcs'!AG687</f>
        <v>0.60370231559985743</v>
      </c>
      <c r="AH50" s="113">
        <f>'Correlation Calcs'!AH687</f>
        <v>0.6545885208934451</v>
      </c>
      <c r="AI50" s="116">
        <f>'Correlation Calcs'!AI687</f>
        <v>0.57451801222648047</v>
      </c>
      <c r="AJ50" s="112">
        <f>'Correlation Calcs'!AJ687</f>
        <v>0.67995456766779405</v>
      </c>
      <c r="AK50" s="112">
        <f>'Correlation Calcs'!AK687</f>
        <v>0.67497323779978413</v>
      </c>
      <c r="AL50" s="112">
        <f>'Correlation Calcs'!AL687</f>
        <v>0.63547940290562421</v>
      </c>
      <c r="AM50" s="112">
        <f>'Correlation Calcs'!AM687</f>
        <v>0.28874497742721417</v>
      </c>
      <c r="AN50" s="112">
        <f>'Correlation Calcs'!AN687</f>
        <v>0.62843080501048354</v>
      </c>
      <c r="AO50" s="112">
        <f>'Correlation Calcs'!AO687</f>
        <v>-3.3093719596418501E-3</v>
      </c>
      <c r="AP50" s="112">
        <f>'Correlation Calcs'!AP687</f>
        <v>0.39859357326781869</v>
      </c>
      <c r="AQ50" s="112">
        <f>'Correlation Calcs'!AQ687</f>
        <v>0.57920286661306986</v>
      </c>
      <c r="AR50" s="112">
        <f>'Correlation Calcs'!AR687</f>
        <v>0.43108846309195681</v>
      </c>
      <c r="AS50" s="112" t="e">
        <f>'Correlation Calcs'!AS687</f>
        <v>#DIV/0!</v>
      </c>
      <c r="AT50" s="242">
        <f>'Correlation Calcs'!AT687</f>
        <v>0.88231989782697329</v>
      </c>
      <c r="AU50" s="112">
        <f>'Correlation Calcs'!AU687</f>
        <v>0.36422176408693097</v>
      </c>
      <c r="AV50" s="112">
        <f>'Correlation Calcs'!AV687</f>
        <v>0.11342739917560275</v>
      </c>
      <c r="AW50" s="112">
        <f>'Correlation Calcs'!AW687</f>
        <v>0.90989796212646701</v>
      </c>
      <c r="AX50" s="112">
        <f>'Correlation Calcs'!AX687</f>
        <v>1</v>
      </c>
      <c r="AY50" s="112">
        <f>'Correlation Calcs'!AY687</f>
        <v>0.75874887137074165</v>
      </c>
      <c r="AZ50" s="112">
        <f>'Correlation Calcs'!AZ687</f>
        <v>0.54402286426514734</v>
      </c>
      <c r="BA50" s="113">
        <f>'Correlation Calcs'!BA687</f>
        <v>0.41974854059228045</v>
      </c>
    </row>
    <row r="51" spans="1:53" ht="13.5" customHeight="1" x14ac:dyDescent="0.25">
      <c r="A51" s="310"/>
      <c r="B51" s="265" t="s">
        <v>257</v>
      </c>
      <c r="C51" s="200">
        <f>'Correlation Calcs'!C688</f>
        <v>0.97235478681060139</v>
      </c>
      <c r="D51" s="112">
        <f>'Correlation Calcs'!D688</f>
        <v>0.97166594547469654</v>
      </c>
      <c r="E51" s="112">
        <f>'Correlation Calcs'!E688</f>
        <v>0.94614269849799104</v>
      </c>
      <c r="F51" s="112">
        <f>'Correlation Calcs'!F688</f>
        <v>0.8587347105892249</v>
      </c>
      <c r="G51" s="112">
        <f>'Correlation Calcs'!G688</f>
        <v>0.77919362528493319</v>
      </c>
      <c r="H51" s="112">
        <f>'Correlation Calcs'!H688</f>
        <v>0.96814711152740829</v>
      </c>
      <c r="I51" s="112">
        <f>'Correlation Calcs'!I688</f>
        <v>0.90380696507598013</v>
      </c>
      <c r="J51" s="112">
        <f>'Correlation Calcs'!J688</f>
        <v>0.8383728258896932</v>
      </c>
      <c r="K51" s="113">
        <f>'Correlation Calcs'!K688</f>
        <v>0.80755841823188701</v>
      </c>
      <c r="L51" s="162" t="e">
        <f>'Correlation Calcs'!L688</f>
        <v>#DIV/0!</v>
      </c>
      <c r="M51" s="200">
        <f>'Correlation Calcs'!M688</f>
        <v>-7.1561055256001344E-2</v>
      </c>
      <c r="N51" s="112">
        <f>'Correlation Calcs'!N688</f>
        <v>-0.31265718117003033</v>
      </c>
      <c r="O51" s="112">
        <f>'Correlation Calcs'!O688</f>
        <v>-6.6260345530540943E-2</v>
      </c>
      <c r="P51" s="112">
        <f>'Correlation Calcs'!P688</f>
        <v>-0.31508558561015576</v>
      </c>
      <c r="Q51" s="112">
        <f>'Correlation Calcs'!Q688</f>
        <v>-0.30800167609258777</v>
      </c>
      <c r="R51" s="112">
        <f>'Correlation Calcs'!R688</f>
        <v>0.18315659473233309</v>
      </c>
      <c r="S51" s="112">
        <f>'Correlation Calcs'!S688</f>
        <v>0.18992824976692807</v>
      </c>
      <c r="T51" s="112">
        <f>'Correlation Calcs'!T688</f>
        <v>0.16513136869585562</v>
      </c>
      <c r="U51" s="112">
        <f>'Correlation Calcs'!U688</f>
        <v>7.4958902038259542E-2</v>
      </c>
      <c r="V51" s="112">
        <f>'Correlation Calcs'!V688</f>
        <v>-0.13010665805569446</v>
      </c>
      <c r="W51" s="112">
        <f>'Correlation Calcs'!W688</f>
        <v>-0.14141285201076853</v>
      </c>
      <c r="X51" s="112">
        <f>'Correlation Calcs'!X688</f>
        <v>0.34114344555511089</v>
      </c>
      <c r="Y51" s="112">
        <f>'Correlation Calcs'!Y688</f>
        <v>-0.10319872270696556</v>
      </c>
      <c r="Z51" s="112">
        <f>'Correlation Calcs'!Z688</f>
        <v>-0.11541299264908857</v>
      </c>
      <c r="AA51" s="112">
        <f>'Correlation Calcs'!AA688</f>
        <v>0.68176317481807125</v>
      </c>
      <c r="AB51" s="112">
        <f>'Correlation Calcs'!AB688</f>
        <v>0.5345815816594981</v>
      </c>
      <c r="AC51" s="112">
        <f>'Correlation Calcs'!AC688</f>
        <v>0.24453460100096661</v>
      </c>
      <c r="AD51" s="112">
        <f>'Correlation Calcs'!AD688</f>
        <v>0.14839673806837861</v>
      </c>
      <c r="AE51" s="112">
        <f>'Correlation Calcs'!AE688</f>
        <v>0.47237069914985658</v>
      </c>
      <c r="AF51" s="112">
        <f>'Correlation Calcs'!AF688</f>
        <v>0.46189500618008605</v>
      </c>
      <c r="AG51" s="112">
        <f>'Correlation Calcs'!AG688</f>
        <v>0.4955614023517787</v>
      </c>
      <c r="AH51" s="113">
        <f>'Correlation Calcs'!AH688</f>
        <v>0.47410664223821669</v>
      </c>
      <c r="AI51" s="116">
        <f>'Correlation Calcs'!AI688</f>
        <v>0.719549469450663</v>
      </c>
      <c r="AJ51" s="112">
        <f>'Correlation Calcs'!AJ688</f>
        <v>0.8438448401951687</v>
      </c>
      <c r="AK51" s="112">
        <f>'Correlation Calcs'!AK688</f>
        <v>0.8702517728531024</v>
      </c>
      <c r="AL51" s="112">
        <f>'Correlation Calcs'!AL688</f>
        <v>0.80055114462849297</v>
      </c>
      <c r="AM51" s="112">
        <f>'Correlation Calcs'!AM688</f>
        <v>0.260323117845565</v>
      </c>
      <c r="AN51" s="112">
        <f>'Correlation Calcs'!AN688</f>
        <v>0.6789011654859447</v>
      </c>
      <c r="AO51" s="112">
        <f>'Correlation Calcs'!AO688</f>
        <v>-9.2596097952506284E-2</v>
      </c>
      <c r="AP51" s="112">
        <f>'Correlation Calcs'!AP688</f>
        <v>0.41122771549324194</v>
      </c>
      <c r="AQ51" s="112">
        <f>'Correlation Calcs'!AQ688</f>
        <v>0.74741542765874036</v>
      </c>
      <c r="AR51" s="112">
        <f>'Correlation Calcs'!AR688</f>
        <v>0.52105067038186803</v>
      </c>
      <c r="AS51" s="112" t="e">
        <f>'Correlation Calcs'!AS688</f>
        <v>#DIV/0!</v>
      </c>
      <c r="AT51" s="242">
        <f>'Correlation Calcs'!AT688</f>
        <v>0.85260906255773405</v>
      </c>
      <c r="AU51" s="112">
        <f>'Correlation Calcs'!AU688</f>
        <v>0.45403537585493137</v>
      </c>
      <c r="AV51" s="112">
        <f>'Correlation Calcs'!AV688</f>
        <v>0.37113361649312937</v>
      </c>
      <c r="AW51" s="112">
        <f>'Correlation Calcs'!AW688</f>
        <v>0.62711297297495494</v>
      </c>
      <c r="AX51" s="112">
        <f>'Correlation Calcs'!AX688</f>
        <v>0.75874887137074176</v>
      </c>
      <c r="AY51" s="112">
        <f>'Correlation Calcs'!AY688</f>
        <v>0.99999999999999911</v>
      </c>
      <c r="AZ51" s="112">
        <f>'Correlation Calcs'!AZ688</f>
        <v>0.83696171059314606</v>
      </c>
      <c r="BA51" s="113">
        <f>'Correlation Calcs'!BA688</f>
        <v>0.48304262567186035</v>
      </c>
    </row>
    <row r="52" spans="1:53" ht="13.5" hidden="1" customHeight="1" x14ac:dyDescent="0.25">
      <c r="A52" s="310"/>
      <c r="B52" s="265" t="s">
        <v>258</v>
      </c>
      <c r="C52" s="200">
        <f>'Correlation Calcs'!C689</f>
        <v>0.82803035594092733</v>
      </c>
      <c r="D52" s="112">
        <f>'Correlation Calcs'!D689</f>
        <v>0.82674373671967338</v>
      </c>
      <c r="E52" s="112">
        <f>'Correlation Calcs'!E689</f>
        <v>0.77951442658192827</v>
      </c>
      <c r="F52" s="112">
        <f>'Correlation Calcs'!F689</f>
        <v>0.73693305167262269</v>
      </c>
      <c r="G52" s="112">
        <f>'Correlation Calcs'!G689</f>
        <v>0.65159763544962279</v>
      </c>
      <c r="H52" s="112">
        <f>'Correlation Calcs'!H689</f>
        <v>0.77818746949252504</v>
      </c>
      <c r="I52" s="112">
        <f>'Correlation Calcs'!I689</f>
        <v>0.68802408758426403</v>
      </c>
      <c r="J52" s="112">
        <f>'Correlation Calcs'!J689</f>
        <v>0.59891228993799139</v>
      </c>
      <c r="K52" s="113">
        <f>'Correlation Calcs'!K689</f>
        <v>0.71479988534746897</v>
      </c>
      <c r="L52" s="162" t="e">
        <f>'Correlation Calcs'!L689</f>
        <v>#DIV/0!</v>
      </c>
      <c r="M52" s="200">
        <f>'Correlation Calcs'!M689</f>
        <v>-0.20088474897589298</v>
      </c>
      <c r="N52" s="112">
        <f>'Correlation Calcs'!N689</f>
        <v>-0.37112372584035808</v>
      </c>
      <c r="O52" s="112">
        <f>'Correlation Calcs'!O689</f>
        <v>-8.0140711093335242E-3</v>
      </c>
      <c r="P52" s="112">
        <f>'Correlation Calcs'!P689</f>
        <v>-0.36490061395239787</v>
      </c>
      <c r="Q52" s="112">
        <f>'Correlation Calcs'!Q689</f>
        <v>-0.32762312305968677</v>
      </c>
      <c r="R52" s="112">
        <f>'Correlation Calcs'!R689</f>
        <v>-8.3125056193544839E-3</v>
      </c>
      <c r="S52" s="112">
        <f>'Correlation Calcs'!S689</f>
        <v>-2.040806258904344E-2</v>
      </c>
      <c r="T52" s="112">
        <f>'Correlation Calcs'!T689</f>
        <v>1.8569812876405778E-4</v>
      </c>
      <c r="U52" s="112">
        <f>'Correlation Calcs'!U689</f>
        <v>-0.12464657830271852</v>
      </c>
      <c r="V52" s="112">
        <f>'Correlation Calcs'!V689</f>
        <v>-0.25089584551720828</v>
      </c>
      <c r="W52" s="112">
        <f>'Correlation Calcs'!W689</f>
        <v>-0.20057685496856342</v>
      </c>
      <c r="X52" s="112">
        <f>'Correlation Calcs'!X689</f>
        <v>0.10924645253377682</v>
      </c>
      <c r="Y52" s="112">
        <f>'Correlation Calcs'!Y689</f>
        <v>-0.19288690062613353</v>
      </c>
      <c r="Z52" s="112">
        <f>'Correlation Calcs'!Z689</f>
        <v>-0.16588249370195762</v>
      </c>
      <c r="AA52" s="112">
        <f>'Correlation Calcs'!AA689</f>
        <v>0.43083357396484334</v>
      </c>
      <c r="AB52" s="112">
        <f>'Correlation Calcs'!AB689</f>
        <v>0.28744726476533999</v>
      </c>
      <c r="AC52" s="112">
        <f>'Correlation Calcs'!AC689</f>
        <v>-2.328578930553471E-2</v>
      </c>
      <c r="AD52" s="112">
        <f>'Correlation Calcs'!AD689</f>
        <v>-7.7646870555300576E-2</v>
      </c>
      <c r="AE52" s="112">
        <f>'Correlation Calcs'!AE689</f>
        <v>0.1358276715078674</v>
      </c>
      <c r="AF52" s="112">
        <f>'Correlation Calcs'!AF689</f>
        <v>0.21014445730838935</v>
      </c>
      <c r="AG52" s="112">
        <f>'Correlation Calcs'!AG689</f>
        <v>0.22801420333990807</v>
      </c>
      <c r="AH52" s="113">
        <f>'Correlation Calcs'!AH689</f>
        <v>0.22866791407055273</v>
      </c>
      <c r="AI52" s="116">
        <f>'Correlation Calcs'!AI689</f>
        <v>0.52755221281206821</v>
      </c>
      <c r="AJ52" s="112">
        <f>'Correlation Calcs'!AJ689</f>
        <v>0.69359731447009532</v>
      </c>
      <c r="AK52" s="112">
        <f>'Correlation Calcs'!AK689</f>
        <v>0.72152992246037784</v>
      </c>
      <c r="AL52" s="112">
        <f>'Correlation Calcs'!AL689</f>
        <v>0.61634450870056801</v>
      </c>
      <c r="AM52" s="112">
        <f>'Correlation Calcs'!AM689</f>
        <v>0.22209407096209505</v>
      </c>
      <c r="AN52" s="112">
        <f>'Correlation Calcs'!AN689</f>
        <v>0.43978329334174304</v>
      </c>
      <c r="AO52" s="112">
        <f>'Correlation Calcs'!AO689</f>
        <v>-5.2952211773323966E-2</v>
      </c>
      <c r="AP52" s="112">
        <f>'Correlation Calcs'!AP689</f>
        <v>0.10845909100627006</v>
      </c>
      <c r="AQ52" s="112">
        <f>'Correlation Calcs'!AQ689</f>
        <v>0.57301069734001142</v>
      </c>
      <c r="AR52" s="112">
        <f>'Correlation Calcs'!AR689</f>
        <v>0.16478551955687065</v>
      </c>
      <c r="AS52" s="112" t="e">
        <f>'Correlation Calcs'!AS689</f>
        <v>#DIV/0!</v>
      </c>
      <c r="AT52" s="242">
        <f>'Correlation Calcs'!AT689</f>
        <v>0.58704450355099813</v>
      </c>
      <c r="AU52" s="112">
        <f>'Correlation Calcs'!AU689</f>
        <v>9.1060138156152937E-2</v>
      </c>
      <c r="AV52" s="112">
        <f>'Correlation Calcs'!AV689</f>
        <v>0.23772958289909976</v>
      </c>
      <c r="AW52" s="112">
        <f>'Correlation Calcs'!AW689</f>
        <v>0.45305109678331795</v>
      </c>
      <c r="AX52" s="112">
        <f>'Correlation Calcs'!AX689</f>
        <v>0.54402286426514723</v>
      </c>
      <c r="AY52" s="112">
        <f>'Correlation Calcs'!AY689</f>
        <v>0.83696171059314606</v>
      </c>
      <c r="AZ52" s="112">
        <f>'Correlation Calcs'!AZ689</f>
        <v>1</v>
      </c>
      <c r="BA52" s="113">
        <f>'Correlation Calcs'!BA689</f>
        <v>0.34051386550181723</v>
      </c>
    </row>
    <row r="53" spans="1:53" ht="13.5" customHeight="1" thickBot="1" x14ac:dyDescent="0.3">
      <c r="A53" s="311"/>
      <c r="B53" s="266" t="s">
        <v>348</v>
      </c>
      <c r="C53" s="202">
        <f>'Correlation Calcs'!C690</f>
        <v>0.49173291478450498</v>
      </c>
      <c r="D53" s="125">
        <f>'Correlation Calcs'!D690</f>
        <v>0.49198933110317034</v>
      </c>
      <c r="E53" s="125">
        <f>'Correlation Calcs'!E690</f>
        <v>0.50250908550004114</v>
      </c>
      <c r="F53" s="125">
        <f>'Correlation Calcs'!F690</f>
        <v>0.42986511565468222</v>
      </c>
      <c r="G53" s="125">
        <f>'Correlation Calcs'!G690</f>
        <v>0.42842175956006268</v>
      </c>
      <c r="H53" s="125">
        <f>'Correlation Calcs'!H690</f>
        <v>0.51929271651385711</v>
      </c>
      <c r="I53" s="125">
        <f>'Correlation Calcs'!I690</f>
        <v>0.51297673392218668</v>
      </c>
      <c r="J53" s="125">
        <f>'Correlation Calcs'!J690</f>
        <v>0.48791844543853058</v>
      </c>
      <c r="K53" s="126">
        <f>'Correlation Calcs'!K690</f>
        <v>0.47109079022994743</v>
      </c>
      <c r="L53" s="163" t="e">
        <f>'Correlation Calcs'!L690</f>
        <v>#DIV/0!</v>
      </c>
      <c r="M53" s="202">
        <f>'Correlation Calcs'!M690</f>
        <v>1.6760632310539082E-3</v>
      </c>
      <c r="N53" s="125">
        <f>'Correlation Calcs'!N690</f>
        <v>-0.21425585487363744</v>
      </c>
      <c r="O53" s="125">
        <f>'Correlation Calcs'!O690</f>
        <v>3.177363396205593E-2</v>
      </c>
      <c r="P53" s="125">
        <f>'Correlation Calcs'!P690</f>
        <v>-0.19459611320247494</v>
      </c>
      <c r="Q53" s="125">
        <f>'Correlation Calcs'!Q690</f>
        <v>-0.23615308500263557</v>
      </c>
      <c r="R53" s="125">
        <f>'Correlation Calcs'!R690</f>
        <v>0.22332161328102787</v>
      </c>
      <c r="S53" s="125">
        <f>'Correlation Calcs'!S690</f>
        <v>0.25319900923932731</v>
      </c>
      <c r="T53" s="125">
        <f>'Correlation Calcs'!T690</f>
        <v>0.16572958602743637</v>
      </c>
      <c r="U53" s="125">
        <f>'Correlation Calcs'!U690</f>
        <v>0.1207530820807169</v>
      </c>
      <c r="V53" s="125">
        <f>'Correlation Calcs'!V690</f>
        <v>-3.5543561316634505E-2</v>
      </c>
      <c r="W53" s="125">
        <f>'Correlation Calcs'!W690</f>
        <v>-6.8536638846642378E-2</v>
      </c>
      <c r="X53" s="125">
        <f>'Correlation Calcs'!X690</f>
        <v>0.22789320159362381</v>
      </c>
      <c r="Y53" s="125">
        <f>'Correlation Calcs'!Y690</f>
        <v>8.9078831675088566E-2</v>
      </c>
      <c r="Z53" s="125">
        <f>'Correlation Calcs'!Z690</f>
        <v>0.10269367320967469</v>
      </c>
      <c r="AA53" s="125">
        <f>'Correlation Calcs'!AA690</f>
        <v>0.57339905742501851</v>
      </c>
      <c r="AB53" s="125">
        <f>'Correlation Calcs'!AB690</f>
        <v>0.46774410803994293</v>
      </c>
      <c r="AC53" s="125">
        <f>'Correlation Calcs'!AC690</f>
        <v>0.18461486274503203</v>
      </c>
      <c r="AD53" s="125">
        <f>'Correlation Calcs'!AD690</f>
        <v>0.12827211820131756</v>
      </c>
      <c r="AE53" s="125">
        <f>'Correlation Calcs'!AE690</f>
        <v>0.32405912162712397</v>
      </c>
      <c r="AF53" s="125">
        <f>'Correlation Calcs'!AF690</f>
        <v>0.29243139866258472</v>
      </c>
      <c r="AG53" s="125">
        <f>'Correlation Calcs'!AG690</f>
        <v>0.31586101846839437</v>
      </c>
      <c r="AH53" s="126">
        <f>'Correlation Calcs'!AH690</f>
        <v>0.34185239228199044</v>
      </c>
      <c r="AI53" s="124">
        <f>'Correlation Calcs'!AI690</f>
        <v>0.5410502054020192</v>
      </c>
      <c r="AJ53" s="125">
        <f>'Correlation Calcs'!AJ690</f>
        <v>0.55787752029217896</v>
      </c>
      <c r="AK53" s="125">
        <f>'Correlation Calcs'!AK690</f>
        <v>0.53649115613294629</v>
      </c>
      <c r="AL53" s="125">
        <f>'Correlation Calcs'!AL690</f>
        <v>0.59411501227670005</v>
      </c>
      <c r="AM53" s="125">
        <f>'Correlation Calcs'!AM690</f>
        <v>0.22863055684347544</v>
      </c>
      <c r="AN53" s="125">
        <f>'Correlation Calcs'!AN690</f>
        <v>0.63848507201440696</v>
      </c>
      <c r="AO53" s="125">
        <f>'Correlation Calcs'!AO690</f>
        <v>-2.8119700754888687E-2</v>
      </c>
      <c r="AP53" s="125">
        <f>'Correlation Calcs'!AP690</f>
        <v>0.44106365668506242</v>
      </c>
      <c r="AQ53" s="125">
        <f>'Correlation Calcs'!AQ690</f>
        <v>0.56793916574522074</v>
      </c>
      <c r="AR53" s="125">
        <f>'Correlation Calcs'!AR690</f>
        <v>0.29203613440094128</v>
      </c>
      <c r="AS53" s="125" t="e">
        <f>'Correlation Calcs'!AS690</f>
        <v>#DIV/0!</v>
      </c>
      <c r="AT53" s="251">
        <f>'Correlation Calcs'!AT690</f>
        <v>0.54463096639821806</v>
      </c>
      <c r="AU53" s="125">
        <f>'Correlation Calcs'!AU690</f>
        <v>0.26363578551719258</v>
      </c>
      <c r="AV53" s="125">
        <f>'Correlation Calcs'!AV690</f>
        <v>-7.6147202883844564E-2</v>
      </c>
      <c r="AW53" s="125">
        <f>'Correlation Calcs'!AW690</f>
        <v>0.3132487804609343</v>
      </c>
      <c r="AX53" s="125">
        <f>'Correlation Calcs'!AX690</f>
        <v>0.41974854059228056</v>
      </c>
      <c r="AY53" s="125">
        <f>'Correlation Calcs'!AY690</f>
        <v>0.48304262567186035</v>
      </c>
      <c r="AZ53" s="125">
        <f>'Correlation Calcs'!AZ690</f>
        <v>0.34051386550181717</v>
      </c>
      <c r="BA53" s="126">
        <f>'Correlation Calcs'!BA690</f>
        <v>1.0000000000000007</v>
      </c>
    </row>
    <row r="54" spans="1:53" ht="6" customHeight="1" x14ac:dyDescent="0.25"/>
    <row r="55" spans="1:53" x14ac:dyDescent="0.25">
      <c r="A55" s="32" t="s">
        <v>264</v>
      </c>
      <c r="AB55" s="32"/>
      <c r="AC55" s="32"/>
    </row>
    <row r="56" spans="1:53" x14ac:dyDescent="0.25">
      <c r="A56" s="32" t="s">
        <v>265</v>
      </c>
      <c r="AB56" s="32"/>
      <c r="AC56" s="32"/>
    </row>
  </sheetData>
  <mergeCells count="7">
    <mergeCell ref="A35:A53"/>
    <mergeCell ref="C1:L1"/>
    <mergeCell ref="AI1:BA1"/>
    <mergeCell ref="A1:B2"/>
    <mergeCell ref="A3:A12"/>
    <mergeCell ref="A13:A34"/>
    <mergeCell ref="M1:AH1"/>
  </mergeCells>
  <conditionalFormatting sqref="BB39:CQ39 BB40:CR40 BB41:CS41 BB42:CT42 BB43:CU43 BB44:CV44 BB45:CW45 BB38:CL38 BB31:CC31 BB32:CD32 BB33:CE33 BB34:CF34 BB35:CG35 BB36:CH36 BB37:CI37 BB30:BZ30 BB26:BR26 BB27:BS27 BB28:BT28 BB29:BU29 BB20:BK20 BB21:BL21 BB22:BM22 BB23:BN23 BB24:BO24 BB25:BP25 BB17:BE17 BB18:BF18 BB19:BG19 BB15 BB16:BC16 BB11 BB8:BC8 BB9:BD9 BB46:CX46">
    <cfRule type="cellIs" dxfId="6" priority="172" stopIfTrue="1" operator="lessThan">
      <formula>0</formula>
    </cfRule>
    <cfRule type="cellIs" dxfId="5" priority="173" stopIfTrue="1" operator="lessThan">
      <formula>0</formula>
    </cfRule>
    <cfRule type="cellIs" dxfId="4" priority="174" stopIfTrue="1" operator="lessThan">
      <formula>0</formula>
    </cfRule>
    <cfRule type="cellIs" dxfId="3" priority="175" stopIfTrue="1" operator="lessThan">
      <formula>0</formula>
    </cfRule>
    <cfRule type="cellIs" dxfId="2" priority="176" stopIfTrue="1" operator="lessThan">
      <formula>0</formula>
    </cfRule>
    <cfRule type="cellIs" dxfId="1" priority="177" stopIfTrue="1" operator="lessThan">
      <formula>0</formula>
    </cfRule>
  </conditionalFormatting>
  <conditionalFormatting sqref="C3:BA53">
    <cfRule type="cellIs" dxfId="0" priority="1" operator="lessThan">
      <formula>0</formula>
    </cfRule>
  </conditionalFormatting>
  <pageMargins left="0.7" right="0.7" top="0.75" bottom="0.75" header="0.3" footer="0.3"/>
  <pageSetup scale="41"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46"/>
  <sheetViews>
    <sheetView showGridLines="0" workbookViewId="0">
      <selection activeCell="E3" sqref="E3"/>
    </sheetView>
  </sheetViews>
  <sheetFormatPr defaultRowHeight="15" x14ac:dyDescent="0.25"/>
  <cols>
    <col min="1" max="1" width="18.5703125" customWidth="1"/>
    <col min="2" max="3" width="13.7109375" customWidth="1"/>
    <col min="4" max="4" width="19.140625" customWidth="1"/>
    <col min="5" max="5" width="64.42578125" customWidth="1"/>
  </cols>
  <sheetData>
    <row r="1" spans="1:6" ht="15.75" thickBot="1" x14ac:dyDescent="0.3">
      <c r="A1" s="141" t="s">
        <v>379</v>
      </c>
      <c r="B1" s="141"/>
      <c r="C1" s="141"/>
      <c r="D1" s="141"/>
      <c r="E1" s="141"/>
    </row>
    <row r="2" spans="1:6" ht="22.5" x14ac:dyDescent="0.25">
      <c r="A2" s="137" t="s">
        <v>294</v>
      </c>
      <c r="B2" s="138" t="s">
        <v>290</v>
      </c>
      <c r="C2" s="138" t="s">
        <v>297</v>
      </c>
      <c r="D2" s="138" t="s">
        <v>291</v>
      </c>
      <c r="E2" s="138" t="s">
        <v>295</v>
      </c>
      <c r="F2" s="136"/>
    </row>
    <row r="3" spans="1:6" ht="56.25" x14ac:dyDescent="0.25">
      <c r="A3" s="139" t="s">
        <v>140</v>
      </c>
      <c r="B3" s="140">
        <f t="array" ref="B3:D3">TRANSPOSE('Building Blocks'!B3:B5)</f>
        <v>2.1999999999999999E-2</v>
      </c>
      <c r="C3" s="140">
        <v>1.6E-2</v>
      </c>
      <c r="D3" s="140">
        <v>0.03</v>
      </c>
      <c r="E3" s="142" t="s">
        <v>296</v>
      </c>
      <c r="F3" s="136"/>
    </row>
    <row r="4" spans="1:6" ht="33.75" x14ac:dyDescent="0.25">
      <c r="A4" s="142" t="s">
        <v>292</v>
      </c>
      <c r="B4" s="140">
        <f t="array" ref="B4:D4">TRANSPOSE('Building Blocks'!B8:B10)</f>
        <v>5.0000000000000001E-3</v>
      </c>
      <c r="C4" s="140">
        <v>5.0000000000000001E-3</v>
      </c>
      <c r="D4" s="140">
        <v>0.02</v>
      </c>
      <c r="E4" s="142" t="s">
        <v>339</v>
      </c>
      <c r="F4" s="136"/>
    </row>
    <row r="5" spans="1:6" ht="33.75" x14ac:dyDescent="0.25">
      <c r="A5" s="142" t="s">
        <v>293</v>
      </c>
      <c r="B5" s="140">
        <f>B4+B3</f>
        <v>2.7E-2</v>
      </c>
      <c r="C5" s="140">
        <f>C4+C3</f>
        <v>2.1000000000000001E-2</v>
      </c>
      <c r="D5" s="140">
        <f>D4+D3</f>
        <v>0.05</v>
      </c>
      <c r="E5" s="142" t="s">
        <v>380</v>
      </c>
      <c r="F5" s="136"/>
    </row>
    <row r="8" spans="1:6" ht="15.75" thickBot="1" x14ac:dyDescent="0.3">
      <c r="A8" s="141" t="s">
        <v>310</v>
      </c>
      <c r="B8" s="141"/>
      <c r="C8" s="141"/>
      <c r="D8" s="141"/>
      <c r="E8" s="141"/>
    </row>
    <row r="9" spans="1:6" ht="22.5" x14ac:dyDescent="0.25">
      <c r="A9" s="137" t="s">
        <v>289</v>
      </c>
      <c r="B9" s="138" t="s">
        <v>19</v>
      </c>
      <c r="C9" s="138" t="s">
        <v>166</v>
      </c>
      <c r="D9" s="138" t="s">
        <v>211</v>
      </c>
      <c r="E9" s="138" t="s">
        <v>295</v>
      </c>
      <c r="F9" s="136"/>
    </row>
    <row r="10" spans="1:6" ht="45" x14ac:dyDescent="0.25">
      <c r="A10" s="139" t="s">
        <v>299</v>
      </c>
      <c r="B10" s="140">
        <f>MROUND('Fixed Income Calculations'!B79+'Fixed Income Calculations'!B83*(1-'Fixed Income Calculations'!B84),0.001)</f>
        <v>3.6000000000000004E-2</v>
      </c>
      <c r="C10" s="140">
        <f>MROUND('Fixed Income Calculations'!R79+'Fixed Income Calculations'!R83*(1-'Fixed Income Calculations'!R84),0.001)</f>
        <v>0.01</v>
      </c>
      <c r="D10" s="140">
        <f>MROUND('Fixed Income Calculations'!U79+'Fixed Income Calculations'!U83*(1-'Fixed Income Calculations'!U84),0.001)</f>
        <v>6.4000000000000001E-2</v>
      </c>
      <c r="E10" s="142" t="s">
        <v>298</v>
      </c>
      <c r="F10" s="136"/>
    </row>
    <row r="11" spans="1:6" x14ac:dyDescent="0.25">
      <c r="A11" s="142" t="s">
        <v>111</v>
      </c>
      <c r="B11" s="140">
        <f>'Fixed Income Calculations'!B83</f>
        <v>1.5E-3</v>
      </c>
      <c r="C11" s="140">
        <f>'Fixed Income Calculations'!R83</f>
        <v>2E-3</v>
      </c>
      <c r="D11" s="140">
        <f>'Fixed Income Calculations'!U83</f>
        <v>8.5000000000000006E-3</v>
      </c>
      <c r="E11" s="329" t="s">
        <v>300</v>
      </c>
      <c r="F11" s="136"/>
    </row>
    <row r="12" spans="1:6" x14ac:dyDescent="0.25">
      <c r="A12" s="142" t="s">
        <v>110</v>
      </c>
      <c r="B12" s="158">
        <f>'Fixed Income Calculations'!B84</f>
        <v>0.5</v>
      </c>
      <c r="C12" s="158">
        <f>'Fixed Income Calculations'!R84</f>
        <v>0.5</v>
      </c>
      <c r="D12" s="158">
        <f>'Fixed Income Calculations'!U84</f>
        <v>0.5</v>
      </c>
      <c r="E12" s="330"/>
      <c r="F12" s="136"/>
    </row>
    <row r="13" spans="1:6" x14ac:dyDescent="0.25">
      <c r="A13" s="139" t="s">
        <v>287</v>
      </c>
      <c r="B13" s="140">
        <v>0</v>
      </c>
      <c r="C13" s="140">
        <f>'Building Blocks'!B38</f>
        <v>0</v>
      </c>
      <c r="D13" s="140">
        <f>'Building Blocks'!B39</f>
        <v>0</v>
      </c>
      <c r="E13" s="142" t="s">
        <v>351</v>
      </c>
      <c r="F13" s="136"/>
    </row>
    <row r="14" spans="1:6" ht="22.5" x14ac:dyDescent="0.25">
      <c r="A14" s="139" t="s">
        <v>288</v>
      </c>
      <c r="B14" s="157">
        <f>MROUND(B10-B11*(1-B12)+B13,0.001)</f>
        <v>3.5000000000000003E-2</v>
      </c>
      <c r="C14" s="157">
        <f>MROUND(C10-C11*(1-C12)+C13,0.001)</f>
        <v>9.0000000000000011E-3</v>
      </c>
      <c r="D14" s="157">
        <f>MROUND(D10-D11*(1-D12)+D13,0.001)</f>
        <v>0.06</v>
      </c>
      <c r="E14" s="142" t="s">
        <v>340</v>
      </c>
      <c r="F14" s="136"/>
    </row>
    <row r="17" spans="1:6" ht="15.75" thickBot="1" x14ac:dyDescent="0.3">
      <c r="A17" s="141" t="s">
        <v>309</v>
      </c>
      <c r="B17" s="141"/>
      <c r="C17" s="141"/>
      <c r="D17" s="141"/>
      <c r="E17" s="141"/>
    </row>
    <row r="18" spans="1:6" ht="22.5" x14ac:dyDescent="0.25">
      <c r="A18" s="137" t="s">
        <v>289</v>
      </c>
      <c r="B18" s="138" t="s">
        <v>1</v>
      </c>
      <c r="C18" s="138" t="s">
        <v>7</v>
      </c>
      <c r="D18" s="138" t="s">
        <v>9</v>
      </c>
      <c r="E18" s="138" t="s">
        <v>295</v>
      </c>
      <c r="F18" s="136"/>
    </row>
    <row r="19" spans="1:6" ht="22.5" x14ac:dyDescent="0.25">
      <c r="A19" s="139" t="s">
        <v>140</v>
      </c>
      <c r="B19" s="140">
        <f>'Building Blocks'!$B$3</f>
        <v>2.1999999999999999E-2</v>
      </c>
      <c r="C19" s="140">
        <f>'Building Blocks'!$B$3</f>
        <v>2.1999999999999999E-2</v>
      </c>
      <c r="D19" s="140">
        <f>'Building Blocks'!$B$3</f>
        <v>2.1999999999999999E-2</v>
      </c>
      <c r="E19" s="142" t="s">
        <v>375</v>
      </c>
      <c r="F19" s="136"/>
    </row>
    <row r="20" spans="1:6" ht="22.5" x14ac:dyDescent="0.25">
      <c r="A20" s="139" t="s">
        <v>199</v>
      </c>
      <c r="B20" s="140">
        <f t="array" ref="B20:D20">TRANSPOSE('Building Blocks'!B13:B15)</f>
        <v>0.02</v>
      </c>
      <c r="C20" s="140">
        <v>1.4999999999999999E-2</v>
      </c>
      <c r="D20" s="140">
        <v>3.7999999999999999E-2</v>
      </c>
      <c r="E20" s="142" t="s">
        <v>308</v>
      </c>
      <c r="F20" s="136"/>
    </row>
    <row r="21" spans="1:6" ht="22.5" x14ac:dyDescent="0.25">
      <c r="A21" s="139" t="s">
        <v>341</v>
      </c>
      <c r="B21" s="140">
        <f t="array" ref="B21:D21">TRANSPOSE('Building Blocks'!B18:B20)</f>
        <v>2.5999999999999999E-2</v>
      </c>
      <c r="C21" s="140">
        <v>2.8000000000000001E-2</v>
      </c>
      <c r="D21" s="140">
        <v>2.5000000000000001E-2</v>
      </c>
      <c r="E21" s="142" t="s">
        <v>342</v>
      </c>
      <c r="F21" s="136"/>
    </row>
    <row r="22" spans="1:6" ht="22.5" x14ac:dyDescent="0.25">
      <c r="A22" s="139" t="s">
        <v>286</v>
      </c>
      <c r="B22" s="140">
        <f t="array" ref="B22:D22">TRANSPOSE('Building Blocks'!B33:B35)</f>
        <v>-5.0000000000000001E-3</v>
      </c>
      <c r="C22" s="140">
        <v>-3.0000000000000001E-3</v>
      </c>
      <c r="D22" s="140">
        <v>0</v>
      </c>
      <c r="E22" s="142" t="s">
        <v>376</v>
      </c>
      <c r="F22" s="136"/>
    </row>
    <row r="23" spans="1:6" x14ac:dyDescent="0.25">
      <c r="A23" s="139" t="s">
        <v>287</v>
      </c>
      <c r="B23" s="140" t="s">
        <v>159</v>
      </c>
      <c r="C23" s="140">
        <f t="array" ref="C23:D23">TRANSPOSE('Building Blocks'!B38:B39)</f>
        <v>0</v>
      </c>
      <c r="D23" s="140">
        <v>0</v>
      </c>
      <c r="E23" s="142" t="s">
        <v>351</v>
      </c>
      <c r="F23" s="136"/>
    </row>
    <row r="24" spans="1:6" x14ac:dyDescent="0.25">
      <c r="A24" s="139" t="s">
        <v>288</v>
      </c>
      <c r="B24" s="157">
        <f>MROUND(SUM(B19:B23),0.001)</f>
        <v>6.3E-2</v>
      </c>
      <c r="C24" s="157">
        <f>MROUND(SUM(C19:C23),0.001)</f>
        <v>6.2E-2</v>
      </c>
      <c r="D24" s="157">
        <f>MROUND(SUM(D19:D23),0.001)</f>
        <v>8.5000000000000006E-2</v>
      </c>
      <c r="E24" s="142" t="s">
        <v>316</v>
      </c>
    </row>
    <row r="27" spans="1:6" ht="15.75" thickBot="1" x14ac:dyDescent="0.3">
      <c r="A27" s="141" t="s">
        <v>311</v>
      </c>
      <c r="B27" s="141"/>
      <c r="C27" s="141"/>
      <c r="D27" s="141"/>
      <c r="E27" s="141"/>
    </row>
    <row r="28" spans="1:6" ht="22.5" x14ac:dyDescent="0.25">
      <c r="A28" s="137" t="s">
        <v>289</v>
      </c>
      <c r="B28" s="138" t="s">
        <v>31</v>
      </c>
      <c r="C28" s="138" t="s">
        <v>24</v>
      </c>
      <c r="D28" s="138" t="s">
        <v>170</v>
      </c>
      <c r="E28" s="138" t="s">
        <v>295</v>
      </c>
      <c r="F28" s="136"/>
    </row>
    <row r="29" spans="1:6" ht="45" x14ac:dyDescent="0.25">
      <c r="A29" s="139" t="s">
        <v>299</v>
      </c>
      <c r="B29" s="140">
        <f>MROUND('Fixed Income Calculations'!P79+'Fixed Income Calculations'!P83*(1-'Fixed Income Calculations'!P84),0.001)</f>
        <v>7.2000000000000008E-2</v>
      </c>
      <c r="C29" s="140">
        <f>MROUND('Fixed Income Calculations'!G79+'Fixed Income Calculations'!G83*(1-'Fixed Income Calculations'!G84),0.001)</f>
        <v>4.1000000000000002E-2</v>
      </c>
      <c r="D29" s="140">
        <f>MROUND('Fixed Income Calculations'!T79+'Fixed Income Calculations'!T83*(1-'Fixed Income Calculations'!T84),0.001)</f>
        <v>0.02</v>
      </c>
      <c r="E29" s="142" t="s">
        <v>298</v>
      </c>
      <c r="F29" s="136"/>
    </row>
    <row r="30" spans="1:6" x14ac:dyDescent="0.25">
      <c r="A30" s="142" t="s">
        <v>111</v>
      </c>
      <c r="B30" s="140">
        <f>'Fixed Income Calculations'!P83</f>
        <v>3.5000000000000003E-2</v>
      </c>
      <c r="C30" s="140">
        <f>'Fixed Income Calculations'!G83</f>
        <v>2.8533333333333332E-3</v>
      </c>
      <c r="D30" s="140">
        <f>'Fixed Income Calculations'!T83</f>
        <v>3.0000000000000001E-3</v>
      </c>
      <c r="E30" s="329" t="s">
        <v>300</v>
      </c>
      <c r="F30" s="136"/>
    </row>
    <row r="31" spans="1:6" x14ac:dyDescent="0.25">
      <c r="A31" s="142" t="s">
        <v>110</v>
      </c>
      <c r="B31" s="158">
        <f>'Fixed Income Calculations'!P84</f>
        <v>0.4</v>
      </c>
      <c r="C31" s="158">
        <f>'Fixed Income Calculations'!G84</f>
        <v>0.5</v>
      </c>
      <c r="D31" s="158">
        <f>'Fixed Income Calculations'!T84</f>
        <v>0.5</v>
      </c>
      <c r="E31" s="330"/>
      <c r="F31" s="136"/>
    </row>
    <row r="32" spans="1:6" x14ac:dyDescent="0.25">
      <c r="A32" s="139" t="s">
        <v>287</v>
      </c>
      <c r="B32" s="140">
        <v>0</v>
      </c>
      <c r="C32" s="140">
        <v>0</v>
      </c>
      <c r="D32" s="140">
        <f>'Building Blocks'!B38</f>
        <v>0</v>
      </c>
      <c r="E32" s="142" t="s">
        <v>351</v>
      </c>
      <c r="F32" s="136"/>
    </row>
    <row r="33" spans="1:6" ht="22.5" x14ac:dyDescent="0.25">
      <c r="A33" s="139" t="s">
        <v>288</v>
      </c>
      <c r="B33" s="157">
        <f>MROUND(B29-B30*(1-B31)+B32,0.001)</f>
        <v>5.1000000000000004E-2</v>
      </c>
      <c r="C33" s="157">
        <f>MROUND(C29-C30*(1-C31)+C32,0.001)</f>
        <v>0.04</v>
      </c>
      <c r="D33" s="157">
        <f>MROUND(D29-D30*(1-D31)+D32,0.001)</f>
        <v>1.9E-2</v>
      </c>
      <c r="E33" s="142" t="s">
        <v>315</v>
      </c>
      <c r="F33" s="136"/>
    </row>
    <row r="36" spans="1:6" ht="15.75" thickBot="1" x14ac:dyDescent="0.3">
      <c r="A36" s="141" t="s">
        <v>312</v>
      </c>
      <c r="B36" s="141"/>
      <c r="C36" s="141"/>
      <c r="D36" s="141"/>
      <c r="E36" s="141"/>
    </row>
    <row r="37" spans="1:6" x14ac:dyDescent="0.25">
      <c r="A37" s="137" t="s">
        <v>289</v>
      </c>
      <c r="B37" s="138" t="s">
        <v>72</v>
      </c>
      <c r="C37" s="138" t="s">
        <v>285</v>
      </c>
      <c r="D37" s="138" t="s">
        <v>2</v>
      </c>
      <c r="E37" s="138" t="s">
        <v>295</v>
      </c>
      <c r="F37" s="136"/>
    </row>
    <row r="38" spans="1:6" x14ac:dyDescent="0.25">
      <c r="A38" s="139" t="s">
        <v>314</v>
      </c>
      <c r="B38" s="140">
        <f>'ER and SD'!$D$14</f>
        <v>2.6000000000000002E-2</v>
      </c>
      <c r="C38" s="140">
        <f>'ER and SD'!$D$14</f>
        <v>2.6000000000000002E-2</v>
      </c>
      <c r="D38" s="140">
        <f>'ER and SD'!$D$14</f>
        <v>2.6000000000000002E-2</v>
      </c>
      <c r="E38" s="329" t="s">
        <v>317</v>
      </c>
      <c r="F38" s="136"/>
    </row>
    <row r="39" spans="1:6" x14ac:dyDescent="0.25">
      <c r="A39" s="139" t="s">
        <v>143</v>
      </c>
      <c r="B39" s="159">
        <f>'Monthly Returns'!AW277</f>
        <v>0.94961376595383118</v>
      </c>
      <c r="C39" s="159">
        <f>'Monthly Returns'!K277</f>
        <v>0</v>
      </c>
      <c r="D39" s="159">
        <f>'Monthly Returns'!C281</f>
        <v>0.98504134011938882</v>
      </c>
      <c r="E39" s="331"/>
      <c r="F39" s="136"/>
    </row>
    <row r="40" spans="1:6" x14ac:dyDescent="0.25">
      <c r="A40" s="139" t="s">
        <v>204</v>
      </c>
      <c r="B40" s="140" t="s">
        <v>6</v>
      </c>
      <c r="C40" s="140" t="s">
        <v>6</v>
      </c>
      <c r="D40" s="140" t="s">
        <v>1</v>
      </c>
      <c r="E40" s="331"/>
      <c r="F40" s="136"/>
    </row>
    <row r="41" spans="1:6" ht="33.75" x14ac:dyDescent="0.25">
      <c r="A41" s="142" t="s">
        <v>313</v>
      </c>
      <c r="B41" s="157">
        <f>MROUND('Monthly Returns'!$G$265-'Monthly Returns'!$B$269,0.001)</f>
        <v>3.9E-2</v>
      </c>
      <c r="C41" s="157">
        <f>MROUND('Monthly Returns'!$G$265-'Monthly Returns'!$B$269,0.001)</f>
        <v>3.9E-2</v>
      </c>
      <c r="D41" s="157">
        <f>MROUND('Monthly Returns'!$B$265-'Monthly Returns'!$B$269,0.001)</f>
        <v>3.6999999999999998E-2</v>
      </c>
      <c r="E41" s="331"/>
      <c r="F41" s="136"/>
    </row>
    <row r="42" spans="1:6" x14ac:dyDescent="0.25">
      <c r="A42" s="139" t="s">
        <v>288</v>
      </c>
      <c r="B42" s="157">
        <f>MROUND(B41*B39+B38,0.001)</f>
        <v>6.3E-2</v>
      </c>
      <c r="C42" s="157">
        <f>MROUND(C41*C39+C38,0.001)</f>
        <v>2.6000000000000002E-2</v>
      </c>
      <c r="D42" s="157">
        <f>MROUND(D41*D39+D38,0.001)</f>
        <v>6.2E-2</v>
      </c>
      <c r="E42" s="330"/>
    </row>
    <row r="45" spans="1:6" ht="15.75" thickBot="1" x14ac:dyDescent="0.3">
      <c r="A45" s="141" t="s">
        <v>343</v>
      </c>
      <c r="B45" s="141"/>
      <c r="C45" s="141"/>
      <c r="D45" s="141"/>
      <c r="E45" s="141"/>
    </row>
    <row r="46" spans="1:6" x14ac:dyDescent="0.25">
      <c r="A46" s="332" t="s">
        <v>344</v>
      </c>
      <c r="B46" s="332"/>
      <c r="C46" s="332"/>
      <c r="D46" s="332"/>
      <c r="E46" s="332"/>
    </row>
  </sheetData>
  <mergeCells count="4">
    <mergeCell ref="E11:E12"/>
    <mergeCell ref="E30:E31"/>
    <mergeCell ref="E38:E42"/>
    <mergeCell ref="A46:E4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Sheet1</vt:lpstr>
      <vt:lpstr>Building Blocks</vt:lpstr>
      <vt:lpstr>Qtr Returns</vt:lpstr>
      <vt:lpstr>Monthly Returns</vt:lpstr>
      <vt:lpstr>Fixed Income Calculations</vt:lpstr>
      <vt:lpstr>US Term Structure</vt:lpstr>
      <vt:lpstr>Global Ex US Term Structure</vt:lpstr>
      <vt:lpstr>EM Term Structure</vt:lpstr>
      <vt:lpstr>Correlation Calcs</vt:lpstr>
      <vt:lpstr>ER and SD</vt:lpstr>
      <vt:lpstr>Correlations</vt:lpstr>
      <vt:lpstr>Supporting Data</vt:lpstr>
      <vt:lpstr>'Fixed Income Calculations'!Print_Area</vt:lpstr>
      <vt:lpstr>'Fixed Income Calculations'!Print_Titles</vt:lpstr>
    </vt:vector>
  </TitlesOfParts>
  <Company>The Bank of New York Mellon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Rausch Michael A</dc:creator>
  <cp:lastModifiedBy>DePierre, Nathan</cp:lastModifiedBy>
  <cp:lastPrinted>2013-12-05T14:19:27Z</cp:lastPrinted>
  <dcterms:created xsi:type="dcterms:W3CDTF">2013-10-01T14:33:24Z</dcterms:created>
  <dcterms:modified xsi:type="dcterms:W3CDTF">2019-10-14T13:36:15Z</dcterms:modified>
</cp:coreProperties>
</file>